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0" yWindow="0" windowWidth="12900" windowHeight="4020"/>
  </bookViews>
  <sheets>
    <sheet name="DATA" sheetId="1" r:id="rId1"/>
    <sheet name="Sheet2" sheetId="9" r:id="rId2"/>
    <sheet name="اسعار تحاج للمراجعه" sheetId="6" r:id="rId3"/>
    <sheet name="REPORTS" sheetId="2" r:id="rId4"/>
    <sheet name="معادلات" sheetId="3" r:id="rId5"/>
  </sheets>
  <definedNames>
    <definedName name="_xlnm.Print_Area" localSheetId="3">REPORTS!$A$1:$T$10</definedName>
    <definedName name="_xlnm.Print_Titles" localSheetId="1">Sheet2!$1:$1</definedName>
  </definedNames>
  <calcPr calcId="152511"/>
</workbook>
</file>

<file path=xl/calcChain.xml><?xml version="1.0" encoding="utf-8"?>
<calcChain xmlns="http://schemas.openxmlformats.org/spreadsheetml/2006/main">
  <c r="A4468" i="1" l="1"/>
  <c r="P4468" i="1"/>
  <c r="Q4468" i="1"/>
  <c r="T4468" i="1"/>
  <c r="BN4468" i="1"/>
  <c r="A3763" i="1"/>
  <c r="P3763" i="1"/>
  <c r="Q3763" i="1"/>
  <c r="T3763" i="1"/>
  <c r="BN3763" i="1"/>
  <c r="A4192" i="1" l="1"/>
  <c r="P4192" i="1"/>
  <c r="Q4192" i="1"/>
  <c r="T4192" i="1"/>
  <c r="BN4192" i="1"/>
  <c r="A4335" i="1"/>
  <c r="P4335" i="1"/>
  <c r="Q4335" i="1"/>
  <c r="T4335" i="1"/>
  <c r="BN4335" i="1"/>
  <c r="A4334" i="1"/>
  <c r="P4334" i="1"/>
  <c r="Q4334" i="1"/>
  <c r="T4334" i="1"/>
  <c r="BN4334" i="1"/>
  <c r="A4318" i="1"/>
  <c r="P4318" i="1"/>
  <c r="Q4318" i="1"/>
  <c r="T4318" i="1"/>
  <c r="BN4318" i="1"/>
  <c r="A15" i="1" l="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9" i="1"/>
  <c r="A4320" i="1"/>
  <c r="A4321" i="1"/>
  <c r="A4322" i="1"/>
  <c r="A4323" i="1"/>
  <c r="A4324" i="1"/>
  <c r="A4325" i="1"/>
  <c r="A4326" i="1"/>
  <c r="A4327" i="1"/>
  <c r="A4328" i="1"/>
  <c r="A4329" i="1"/>
  <c r="A4330" i="1"/>
  <c r="A4331" i="1"/>
  <c r="A4332" i="1"/>
  <c r="A4333"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P2386" i="1" l="1"/>
  <c r="Q2386" i="1"/>
  <c r="T2386" i="1"/>
  <c r="P4317" i="1"/>
  <c r="Q4317" i="1"/>
  <c r="T4317" i="1"/>
  <c r="BN4317" i="1"/>
  <c r="N4370" i="1"/>
  <c r="P4370" i="1"/>
  <c r="Q4370" i="1"/>
  <c r="T4370" i="1"/>
  <c r="BN4370" i="1"/>
  <c r="N4347" i="1"/>
  <c r="P4347" i="1"/>
  <c r="Q4347" i="1"/>
  <c r="T4347" i="1"/>
  <c r="BN4347" i="1"/>
  <c r="P3726" i="1"/>
  <c r="Q3726" i="1"/>
  <c r="T3726" i="1"/>
  <c r="BN3726" i="1"/>
  <c r="P4154" i="1"/>
  <c r="Q4154" i="1"/>
  <c r="T4154" i="1"/>
  <c r="BN4154" i="1"/>
  <c r="P3787" i="1"/>
  <c r="Q3787" i="1"/>
  <c r="T3787" i="1"/>
  <c r="BN3787" i="1"/>
  <c r="P3781" i="1"/>
  <c r="Q3781" i="1"/>
  <c r="T3781" i="1"/>
  <c r="BN3781" i="1"/>
  <c r="N4467" i="1"/>
  <c r="P3265" i="1" l="1"/>
  <c r="Q3265" i="1"/>
  <c r="T3265" i="1"/>
  <c r="BN3265" i="1"/>
  <c r="P3414" i="1"/>
  <c r="Q3414" i="1"/>
  <c r="T3414" i="1"/>
  <c r="BN3414" i="1"/>
  <c r="P4620" i="1"/>
  <c r="P3296" i="1"/>
  <c r="Q3296" i="1"/>
  <c r="T3296" i="1"/>
  <c r="BN3296" i="1"/>
  <c r="P3836" i="1"/>
  <c r="Q3836" i="1"/>
  <c r="T3836" i="1"/>
  <c r="BN3836" i="1"/>
  <c r="N3757" i="1"/>
  <c r="P3378" i="1"/>
  <c r="Q3378" i="1"/>
  <c r="T3378" i="1"/>
  <c r="BN3378" i="1"/>
  <c r="P4145" i="1"/>
  <c r="Q4145" i="1"/>
  <c r="T4145" i="1"/>
  <c r="BN4145" i="1"/>
  <c r="P4148" i="1"/>
  <c r="Q4148" i="1"/>
  <c r="T4148" i="1"/>
  <c r="BN4148" i="1"/>
  <c r="P3786" i="1"/>
  <c r="Q3786" i="1"/>
  <c r="T3786" i="1"/>
  <c r="BN3786" i="1"/>
  <c r="P2926" i="1"/>
  <c r="Q2926" i="1"/>
  <c r="T2926" i="1"/>
  <c r="BN2926" i="1"/>
  <c r="P3720" i="1"/>
  <c r="Q3720" i="1"/>
  <c r="T3720" i="1"/>
  <c r="BN3720" i="1"/>
  <c r="P3722" i="1"/>
  <c r="Q3722" i="1"/>
  <c r="T3722" i="1"/>
  <c r="BN3722" i="1"/>
  <c r="P4147" i="1"/>
  <c r="Q4147" i="1"/>
  <c r="T4147" i="1"/>
  <c r="BN4147" i="1"/>
  <c r="P4346" i="1"/>
  <c r="Q4346" i="1"/>
  <c r="T4346" i="1"/>
  <c r="BN4346" i="1"/>
  <c r="P3131" i="1"/>
  <c r="Q3131" i="1"/>
  <c r="T3131" i="1"/>
  <c r="P3785" i="1"/>
  <c r="Q3785" i="1"/>
  <c r="T3785" i="1"/>
  <c r="BN3785" i="1"/>
  <c r="P3270" i="1"/>
  <c r="Q3270" i="1"/>
  <c r="T3270" i="1"/>
  <c r="BN3270" i="1"/>
  <c r="P3389" i="1"/>
  <c r="Q3389" i="1"/>
  <c r="T3389" i="1"/>
  <c r="BN3389" i="1"/>
  <c r="P4020" i="1"/>
  <c r="Q4020" i="1"/>
  <c r="T4020" i="1"/>
  <c r="BN4020" i="1"/>
  <c r="P3388" i="1"/>
  <c r="Q3388" i="1"/>
  <c r="T3388" i="1"/>
  <c r="BN3388" i="1"/>
  <c r="P3835" i="1"/>
  <c r="Q3835" i="1"/>
  <c r="T3835" i="1"/>
  <c r="BN3835" i="1"/>
  <c r="P3300" i="1"/>
  <c r="Q3300" i="1"/>
  <c r="T3300" i="1"/>
  <c r="BN3300" i="1"/>
  <c r="P3130" i="1"/>
  <c r="Q3130" i="1"/>
  <c r="T3130" i="1"/>
  <c r="P3768" i="1"/>
  <c r="Q3768" i="1"/>
  <c r="T3768" i="1"/>
  <c r="BN3768" i="1"/>
  <c r="P1883" i="1"/>
  <c r="Q1883" i="1"/>
  <c r="T1883" i="1"/>
  <c r="BN1883" i="1"/>
  <c r="P3833" i="1"/>
  <c r="Q3833" i="1"/>
  <c r="T3833" i="1"/>
  <c r="BN3833" i="1"/>
  <c r="P3767" i="1" l="1"/>
  <c r="Q3767" i="1"/>
  <c r="T3767" i="1"/>
  <c r="BN3767" i="1"/>
  <c r="P4149" i="1"/>
  <c r="Q4149" i="1"/>
  <c r="T4149" i="1"/>
  <c r="BN4149" i="1"/>
  <c r="P4191" i="1"/>
  <c r="Q4191" i="1"/>
  <c r="T4191" i="1"/>
  <c r="BN4191" i="1"/>
  <c r="P3765" i="1"/>
  <c r="Q3765" i="1"/>
  <c r="T3765" i="1"/>
  <c r="BN3765" i="1"/>
  <c r="P4388" i="1"/>
  <c r="Q4388" i="1"/>
  <c r="T4388" i="1"/>
  <c r="BN4388" i="1"/>
  <c r="P4153" i="1"/>
  <c r="Q4153" i="1"/>
  <c r="T4153" i="1"/>
  <c r="BN4153" i="1"/>
  <c r="P5143" i="1"/>
  <c r="Q5143" i="1"/>
  <c r="T5143" i="1"/>
  <c r="P405" i="1" l="1"/>
  <c r="Q405" i="1"/>
  <c r="T405" i="1"/>
  <c r="P3719" i="1" l="1"/>
  <c r="Q3719" i="1"/>
  <c r="T3719" i="1"/>
  <c r="BN3719" i="1"/>
  <c r="P1992" i="1"/>
  <c r="Q1992" i="1"/>
  <c r="T1992" i="1"/>
  <c r="P3762" i="1"/>
  <c r="Q3762" i="1"/>
  <c r="T3762" i="1"/>
  <c r="BN3762" i="1"/>
  <c r="P404" i="1"/>
  <c r="Q404" i="1"/>
  <c r="T404" i="1"/>
  <c r="P2849" i="1"/>
  <c r="Q2849" i="1"/>
  <c r="T2849" i="1"/>
  <c r="BN2849" i="1"/>
  <c r="P3397" i="1"/>
  <c r="Q3397" i="1"/>
  <c r="T3397" i="1"/>
  <c r="BN3397" i="1"/>
  <c r="P3215" i="1"/>
  <c r="Q3215" i="1"/>
  <c r="T3215" i="1"/>
  <c r="BN3215" i="1"/>
  <c r="P3377" i="1" l="1"/>
  <c r="Q3377" i="1"/>
  <c r="T3377" i="1"/>
  <c r="BN3377" i="1"/>
  <c r="P4039" i="1"/>
  <c r="Q4039" i="1"/>
  <c r="T4039" i="1"/>
  <c r="BN4039" i="1"/>
  <c r="P3784" i="1"/>
  <c r="Q3784" i="1"/>
  <c r="T3784" i="1"/>
  <c r="BN3784" i="1"/>
  <c r="P3528" i="1"/>
  <c r="Q3528" i="1"/>
  <c r="T3528" i="1"/>
  <c r="BN3528" i="1"/>
  <c r="N3129" i="1"/>
  <c r="P3129" i="1"/>
  <c r="Q3129" i="1"/>
  <c r="T3129" i="1"/>
  <c r="N3121" i="1"/>
  <c r="P3121" i="1"/>
  <c r="Q3121" i="1"/>
  <c r="T3121" i="1"/>
  <c r="P3016" i="1"/>
  <c r="Q3016" i="1"/>
  <c r="T3016" i="1"/>
  <c r="P3254" i="1"/>
  <c r="Q3254" i="1"/>
  <c r="T3254" i="1"/>
  <c r="BN3254" i="1"/>
  <c r="P3255" i="1"/>
  <c r="Q3255" i="1"/>
  <c r="T3255" i="1"/>
  <c r="BN3255" i="1"/>
  <c r="P3257" i="1"/>
  <c r="Q3257" i="1"/>
  <c r="T3257" i="1"/>
  <c r="BN3257" i="1"/>
  <c r="P1991" i="1"/>
  <c r="Q1991" i="1"/>
  <c r="T1991" i="1"/>
  <c r="P2169" i="1"/>
  <c r="Q2169" i="1"/>
  <c r="T2169" i="1"/>
  <c r="P3487" i="1"/>
  <c r="Q3487" i="1"/>
  <c r="T3487" i="1"/>
  <c r="BN3487" i="1"/>
  <c r="P1990" i="1"/>
  <c r="Q1990" i="1"/>
  <c r="T1990" i="1"/>
  <c r="P2114" i="1"/>
  <c r="Q2114" i="1"/>
  <c r="T2114" i="1"/>
  <c r="BN2114" i="1"/>
  <c r="P2110" i="1"/>
  <c r="Q2110" i="1"/>
  <c r="T2110" i="1"/>
  <c r="P2335" i="1"/>
  <c r="Q2335" i="1"/>
  <c r="T2335" i="1"/>
  <c r="P5142" i="1"/>
  <c r="Q5142" i="1"/>
  <c r="T5142" i="1"/>
  <c r="P1699" i="1" l="1"/>
  <c r="Q1699" i="1"/>
  <c r="T1699" i="1"/>
  <c r="P2103" i="1"/>
  <c r="Q2103" i="1"/>
  <c r="T2103" i="1"/>
  <c r="BN2103" i="1"/>
  <c r="P3264" i="1" l="1"/>
  <c r="D7" i="1" l="1"/>
  <c r="D6" i="1"/>
  <c r="N3128" i="1" l="1"/>
  <c r="P3128" i="1"/>
  <c r="Q3128" i="1"/>
  <c r="T3128" i="1"/>
  <c r="N3120" i="1"/>
  <c r="P3120" i="1"/>
  <c r="Q3120" i="1"/>
  <c r="T3120" i="1"/>
  <c r="P2168" i="1"/>
  <c r="Q2168" i="1"/>
  <c r="T2168" i="1"/>
  <c r="P1405" i="1"/>
  <c r="Q1405" i="1"/>
  <c r="T1405" i="1"/>
  <c r="P2925" i="1" l="1"/>
  <c r="Q2925" i="1"/>
  <c r="T2925" i="1"/>
  <c r="BN2925" i="1"/>
  <c r="N3814" i="1"/>
  <c r="P3214" i="1"/>
  <c r="Q3214" i="1"/>
  <c r="T3214" i="1"/>
  <c r="BN3214" i="1"/>
  <c r="P3393" i="1"/>
  <c r="Q3393" i="1"/>
  <c r="T3393" i="1"/>
  <c r="BN3393" i="1"/>
  <c r="N3259" i="1"/>
  <c r="P3392" i="1"/>
  <c r="Q3392" i="1"/>
  <c r="T3392" i="1"/>
  <c r="BN3392" i="1"/>
  <c r="P3387" i="1"/>
  <c r="Q3387" i="1"/>
  <c r="T3387" i="1"/>
  <c r="BN3387" i="1"/>
  <c r="T4069" i="1" l="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6" i="1"/>
  <c r="T4150" i="1"/>
  <c r="T4151" i="1"/>
  <c r="T4152"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9" i="1"/>
  <c r="T4320" i="1"/>
  <c r="T4321" i="1"/>
  <c r="T4322" i="1"/>
  <c r="T4323" i="1"/>
  <c r="T4324" i="1"/>
  <c r="T4325" i="1"/>
  <c r="T4326" i="1"/>
  <c r="T4327" i="1"/>
  <c r="T4328" i="1"/>
  <c r="T4329" i="1"/>
  <c r="T4330" i="1"/>
  <c r="T4331" i="1"/>
  <c r="T4332" i="1"/>
  <c r="T4333" i="1"/>
  <c r="T4336" i="1"/>
  <c r="T4337" i="1"/>
  <c r="T4338" i="1"/>
  <c r="T4339" i="1"/>
  <c r="T4340" i="1"/>
  <c r="T4341" i="1"/>
  <c r="T4342" i="1"/>
  <c r="T4343" i="1"/>
  <c r="T4344" i="1"/>
  <c r="T4345" i="1"/>
  <c r="T4348" i="1"/>
  <c r="T4349" i="1"/>
  <c r="T4350" i="1"/>
  <c r="T4351" i="1"/>
  <c r="T4352" i="1"/>
  <c r="T4353" i="1"/>
  <c r="T4354" i="1"/>
  <c r="T4355" i="1"/>
  <c r="T4356" i="1"/>
  <c r="T4357" i="1"/>
  <c r="T4358" i="1"/>
  <c r="T4359" i="1"/>
  <c r="T4360" i="1"/>
  <c r="T4361" i="1"/>
  <c r="T4362" i="1"/>
  <c r="T4363" i="1"/>
  <c r="T4364" i="1"/>
  <c r="T4365" i="1"/>
  <c r="T4366" i="1"/>
  <c r="T4367" i="1"/>
  <c r="T4368" i="1"/>
  <c r="T4369" i="1"/>
  <c r="T4371" i="1"/>
  <c r="T4372" i="1"/>
  <c r="T4373" i="1"/>
  <c r="T4374" i="1"/>
  <c r="T4375" i="1"/>
  <c r="T4376" i="1"/>
  <c r="T4377" i="1"/>
  <c r="T4378" i="1"/>
  <c r="T4379" i="1"/>
  <c r="T4380" i="1"/>
  <c r="T4381" i="1"/>
  <c r="T4382" i="1"/>
  <c r="T4383" i="1"/>
  <c r="T4384" i="1"/>
  <c r="T4385" i="1"/>
  <c r="T4386" i="1"/>
  <c r="T4387"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6" i="1"/>
  <c r="Q4150" i="1"/>
  <c r="Q4151" i="1"/>
  <c r="Q4152"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9" i="1"/>
  <c r="Q4320" i="1"/>
  <c r="Q4321" i="1"/>
  <c r="Q4322" i="1"/>
  <c r="Q4323" i="1"/>
  <c r="Q4324" i="1"/>
  <c r="Q4325" i="1"/>
  <c r="Q4326" i="1"/>
  <c r="Q4327" i="1"/>
  <c r="Q4328" i="1"/>
  <c r="Q4329" i="1"/>
  <c r="Q4330" i="1"/>
  <c r="Q4331" i="1"/>
  <c r="Q4332" i="1"/>
  <c r="Q4333" i="1"/>
  <c r="Q4336" i="1"/>
  <c r="Q4337" i="1"/>
  <c r="Q4338" i="1"/>
  <c r="Q4339" i="1"/>
  <c r="Q4340" i="1"/>
  <c r="Q4341" i="1"/>
  <c r="Q4342" i="1"/>
  <c r="Q4343" i="1"/>
  <c r="Q4344" i="1"/>
  <c r="Q4345" i="1"/>
  <c r="Q4348" i="1"/>
  <c r="Q4349" i="1"/>
  <c r="Q4350" i="1"/>
  <c r="Q4351" i="1"/>
  <c r="Q4352" i="1"/>
  <c r="Q4353" i="1"/>
  <c r="Q4354" i="1"/>
  <c r="Q4355" i="1"/>
  <c r="Q4356" i="1"/>
  <c r="Q4357" i="1"/>
  <c r="Q4358" i="1"/>
  <c r="Q4359" i="1"/>
  <c r="Q4360" i="1"/>
  <c r="Q4361" i="1"/>
  <c r="Q4362" i="1"/>
  <c r="Q4363" i="1"/>
  <c r="Q4364" i="1"/>
  <c r="Q4365" i="1"/>
  <c r="Q4366" i="1"/>
  <c r="Q4367" i="1"/>
  <c r="Q4368" i="1"/>
  <c r="Q4369" i="1"/>
  <c r="Q4371" i="1"/>
  <c r="Q4372" i="1"/>
  <c r="Q4373" i="1"/>
  <c r="Q4374" i="1"/>
  <c r="Q4375" i="1"/>
  <c r="Q4376" i="1"/>
  <c r="Q4377" i="1"/>
  <c r="Q4378" i="1"/>
  <c r="Q4379" i="1"/>
  <c r="Q4380" i="1"/>
  <c r="Q4381" i="1"/>
  <c r="Q4382" i="1"/>
  <c r="Q4383" i="1"/>
  <c r="Q4384" i="1"/>
  <c r="Q4385" i="1"/>
  <c r="Q4386" i="1"/>
  <c r="Q4387"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P3031" i="1" l="1"/>
  <c r="Q3031" i="1"/>
  <c r="T3031" i="1"/>
  <c r="P2385" i="1"/>
  <c r="Q2385" i="1"/>
  <c r="T2385" i="1"/>
  <c r="N2384" i="1"/>
  <c r="P2384" i="1"/>
  <c r="Q2384" i="1"/>
  <c r="T2384" i="1"/>
  <c r="P1989" i="1"/>
  <c r="Q1989" i="1"/>
  <c r="T1989" i="1"/>
  <c r="P3208" i="1"/>
  <c r="Q3208" i="1"/>
  <c r="T3208" i="1"/>
  <c r="BN3208" i="1"/>
  <c r="P3102" i="1"/>
  <c r="Q3102" i="1"/>
  <c r="T3102" i="1"/>
  <c r="P3101" i="1"/>
  <c r="Q3101" i="1"/>
  <c r="T3101" i="1"/>
  <c r="P3127" i="1"/>
  <c r="Q3127" i="1"/>
  <c r="T3127" i="1"/>
  <c r="P3119" i="1"/>
  <c r="Q3119" i="1"/>
  <c r="T3119" i="1"/>
  <c r="P2415" i="1" l="1"/>
  <c r="Q2415" i="1"/>
  <c r="T2415" i="1"/>
  <c r="P3737" i="1" l="1"/>
  <c r="P3052" i="1" l="1"/>
  <c r="Q3052" i="1"/>
  <c r="T3052" i="1"/>
  <c r="P3139" i="1"/>
  <c r="Q3139" i="1"/>
  <c r="T3139" i="1"/>
  <c r="BN3139" i="1"/>
  <c r="P3142" i="1"/>
  <c r="Q3142" i="1"/>
  <c r="T3142" i="1"/>
  <c r="P3376" i="1"/>
  <c r="Q3376" i="1"/>
  <c r="T3376" i="1"/>
  <c r="BN3376" i="1"/>
  <c r="P3141" i="1"/>
  <c r="Q3141" i="1"/>
  <c r="T3141" i="1"/>
  <c r="BN3141" i="1"/>
  <c r="P3037" i="1"/>
  <c r="Q3037" i="1"/>
  <c r="T3037" i="1"/>
  <c r="P1988" i="1"/>
  <c r="Q1988" i="1"/>
  <c r="T1988" i="1"/>
  <c r="P3043" i="1"/>
  <c r="Q3043" i="1"/>
  <c r="T3043" i="1"/>
  <c r="P3118" i="1"/>
  <c r="Q3118" i="1"/>
  <c r="T3118" i="1"/>
  <c r="P1372" i="1"/>
  <c r="Q1372" i="1"/>
  <c r="T1372" i="1"/>
  <c r="P3048" i="1"/>
  <c r="Q3048" i="1"/>
  <c r="T3048" i="1"/>
  <c r="P1370" i="1"/>
  <c r="Q1370" i="1"/>
  <c r="T1370" i="1"/>
  <c r="P1404" i="1"/>
  <c r="Q1404" i="1"/>
  <c r="T1404" i="1"/>
  <c r="P403" i="1"/>
  <c r="Q403" i="1"/>
  <c r="T403" i="1"/>
  <c r="P1987" i="1"/>
  <c r="Q1987" i="1"/>
  <c r="T1987" i="1"/>
  <c r="P643" i="1"/>
  <c r="Q643" i="1"/>
  <c r="T643" i="1"/>
  <c r="P1403" i="1"/>
  <c r="Q1403" i="1"/>
  <c r="T1403" i="1"/>
  <c r="P3083" i="1"/>
  <c r="Q3083" i="1"/>
  <c r="T3083" i="1"/>
  <c r="P3047" i="1"/>
  <c r="Q3047" i="1"/>
  <c r="T3047" i="1"/>
  <c r="P5141" i="1"/>
  <c r="Q3577" i="1"/>
  <c r="P3577" i="1"/>
  <c r="Q3576" i="1"/>
  <c r="P3576" i="1"/>
  <c r="P3051" i="1"/>
  <c r="Q3051" i="1"/>
  <c r="T3051" i="1"/>
  <c r="P3046" i="1"/>
  <c r="Q3046" i="1"/>
  <c r="T3046" i="1"/>
  <c r="P3036" i="1"/>
  <c r="Q3036" i="1"/>
  <c r="T3036" i="1"/>
  <c r="P3126" i="1"/>
  <c r="Q3126" i="1"/>
  <c r="T3126" i="1"/>
  <c r="Q3310" i="1"/>
  <c r="P3310" i="1"/>
  <c r="Q3309" i="1"/>
  <c r="P3309" i="1"/>
  <c r="Q3308" i="1"/>
  <c r="P3308" i="1"/>
  <c r="Q3307" i="1"/>
  <c r="P3307" i="1"/>
  <c r="Q3306" i="1"/>
  <c r="P3306" i="1"/>
  <c r="Q3299" i="1"/>
  <c r="P3299" i="1"/>
  <c r="Q3298" i="1"/>
  <c r="P3298" i="1"/>
  <c r="Q3297" i="1"/>
  <c r="P3297" i="1"/>
  <c r="Q3295" i="1"/>
  <c r="P3295" i="1"/>
  <c r="Q3294" i="1"/>
  <c r="P3294" i="1"/>
  <c r="N1986" i="1"/>
  <c r="P1986" i="1" s="1"/>
  <c r="Q1986" i="1"/>
  <c r="T1986" i="1"/>
  <c r="P842" i="1"/>
  <c r="Q842" i="1"/>
  <c r="T842" i="1"/>
  <c r="P1985" i="1"/>
  <c r="Q1985" i="1"/>
  <c r="T1985" i="1"/>
  <c r="N1402" i="1"/>
  <c r="P1402" i="1" s="1"/>
  <c r="Q1402" i="1"/>
  <c r="T1402" i="1"/>
  <c r="P3269"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301" i="1"/>
  <c r="P3302" i="1"/>
  <c r="P3303" i="1"/>
  <c r="P3304" i="1"/>
  <c r="P3305"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9" i="1"/>
  <c r="P3380" i="1"/>
  <c r="P3381" i="1"/>
  <c r="P3382" i="1"/>
  <c r="P3383" i="1"/>
  <c r="P3384" i="1"/>
  <c r="P3385" i="1"/>
  <c r="P3386" i="1"/>
  <c r="P3390" i="1"/>
  <c r="P3391" i="1"/>
  <c r="P3394" i="1"/>
  <c r="P3395" i="1"/>
  <c r="P3396" i="1"/>
  <c r="P3398" i="1"/>
  <c r="P3399" i="1"/>
  <c r="P3400" i="1"/>
  <c r="P3401" i="1"/>
  <c r="P3402" i="1"/>
  <c r="P3403" i="1"/>
  <c r="P3404" i="1"/>
  <c r="P3405" i="1"/>
  <c r="P3406" i="1"/>
  <c r="P3407" i="1"/>
  <c r="P3408" i="1"/>
  <c r="P3409" i="1"/>
  <c r="P3410" i="1"/>
  <c r="P3411" i="1"/>
  <c r="P3412" i="1"/>
  <c r="P3413"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21" i="1"/>
  <c r="P3723" i="1"/>
  <c r="P3724" i="1"/>
  <c r="P3725" i="1"/>
  <c r="P3727" i="1"/>
  <c r="P3728" i="1"/>
  <c r="P3729" i="1"/>
  <c r="P3730" i="1"/>
  <c r="P3731" i="1"/>
  <c r="P3732" i="1"/>
  <c r="P3733" i="1"/>
  <c r="P3734" i="1"/>
  <c r="P3735" i="1"/>
  <c r="P3736"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4" i="1"/>
  <c r="P3766" i="1"/>
  <c r="P3769" i="1"/>
  <c r="P3770" i="1"/>
  <c r="P3771" i="1"/>
  <c r="P3772" i="1"/>
  <c r="P3773" i="1"/>
  <c r="P3774" i="1"/>
  <c r="P3775" i="1"/>
  <c r="P3776" i="1"/>
  <c r="P3777" i="1"/>
  <c r="P3778" i="1"/>
  <c r="P3779" i="1"/>
  <c r="P3780" i="1"/>
  <c r="P3782" i="1"/>
  <c r="P3783"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4"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1" i="1"/>
  <c r="P4022" i="1"/>
  <c r="P4023" i="1"/>
  <c r="P4024" i="1"/>
  <c r="P4025" i="1"/>
  <c r="P4026" i="1"/>
  <c r="P4027" i="1"/>
  <c r="P4028" i="1"/>
  <c r="P4029" i="1"/>
  <c r="P4030" i="1"/>
  <c r="P4031" i="1"/>
  <c r="P4032" i="1"/>
  <c r="P4033" i="1"/>
  <c r="P4034" i="1"/>
  <c r="P4035" i="1"/>
  <c r="P4036" i="1"/>
  <c r="P4037" i="1"/>
  <c r="P4038"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6" i="1"/>
  <c r="P4150" i="1"/>
  <c r="P4151" i="1"/>
  <c r="P4152"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9" i="1"/>
  <c r="P4320" i="1"/>
  <c r="P4321" i="1"/>
  <c r="P4322" i="1"/>
  <c r="P4323" i="1"/>
  <c r="P4324" i="1"/>
  <c r="P4325" i="1"/>
  <c r="P4326" i="1"/>
  <c r="P4327" i="1"/>
  <c r="P4328" i="1"/>
  <c r="P4329" i="1"/>
  <c r="P4330" i="1"/>
  <c r="P4331" i="1"/>
  <c r="P4332" i="1"/>
  <c r="P4333" i="1"/>
  <c r="P4336" i="1"/>
  <c r="P4337" i="1"/>
  <c r="P4338" i="1"/>
  <c r="P4339" i="1"/>
  <c r="P4340" i="1"/>
  <c r="P4341" i="1"/>
  <c r="P4342" i="1"/>
  <c r="P4343" i="1"/>
  <c r="P4344" i="1"/>
  <c r="P4345" i="1"/>
  <c r="P4348" i="1"/>
  <c r="P4349" i="1"/>
  <c r="P4350" i="1"/>
  <c r="P4351" i="1"/>
  <c r="P4352" i="1"/>
  <c r="P4353" i="1"/>
  <c r="P4354" i="1"/>
  <c r="P4355" i="1"/>
  <c r="P4356" i="1"/>
  <c r="P4357" i="1"/>
  <c r="P4358" i="1"/>
  <c r="P4359" i="1"/>
  <c r="P4360" i="1"/>
  <c r="P4361" i="1"/>
  <c r="P4362" i="1"/>
  <c r="P4363" i="1"/>
  <c r="P4364" i="1"/>
  <c r="P4365" i="1"/>
  <c r="P4366" i="1"/>
  <c r="P4367" i="1"/>
  <c r="P4368" i="1"/>
  <c r="P4369" i="1"/>
  <c r="P4371" i="1"/>
  <c r="P4372" i="1"/>
  <c r="P4373" i="1"/>
  <c r="P4374" i="1"/>
  <c r="P4375" i="1"/>
  <c r="P4376" i="1"/>
  <c r="P4377" i="1"/>
  <c r="P4378" i="1"/>
  <c r="P4379" i="1"/>
  <c r="P4380" i="1"/>
  <c r="P4381" i="1"/>
  <c r="P4382" i="1"/>
  <c r="P4383" i="1"/>
  <c r="P4384" i="1"/>
  <c r="P4385" i="1"/>
  <c r="P4386" i="1"/>
  <c r="P4387"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Q3269"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301" i="1"/>
  <c r="Q3302" i="1"/>
  <c r="Q3303" i="1"/>
  <c r="Q3304" i="1"/>
  <c r="Q3305"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9" i="1"/>
  <c r="Q3380" i="1"/>
  <c r="Q3381" i="1"/>
  <c r="Q3382" i="1"/>
  <c r="Q3383" i="1"/>
  <c r="Q3384" i="1"/>
  <c r="Q3385" i="1"/>
  <c r="Q3386" i="1"/>
  <c r="Q3390" i="1"/>
  <c r="Q3391" i="1"/>
  <c r="Q3394" i="1"/>
  <c r="Q3395" i="1"/>
  <c r="Q3396" i="1"/>
  <c r="Q3398" i="1"/>
  <c r="Q3399" i="1"/>
  <c r="Q3400" i="1"/>
  <c r="Q3401" i="1"/>
  <c r="Q3402" i="1"/>
  <c r="Q3403" i="1"/>
  <c r="Q3404" i="1"/>
  <c r="Q3405" i="1"/>
  <c r="Q3406" i="1"/>
  <c r="Q3407" i="1"/>
  <c r="Q3408" i="1"/>
  <c r="Q3409" i="1"/>
  <c r="Q3410" i="1"/>
  <c r="Q3411" i="1"/>
  <c r="Q3412" i="1"/>
  <c r="Q3413"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21" i="1"/>
  <c r="Q3723" i="1"/>
  <c r="Q3724" i="1"/>
  <c r="Q3725"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4" i="1"/>
  <c r="Q3766" i="1"/>
  <c r="Q3769" i="1"/>
  <c r="Q3770" i="1"/>
  <c r="Q3771" i="1"/>
  <c r="Q3772" i="1"/>
  <c r="Q3773" i="1"/>
  <c r="Q3774" i="1"/>
  <c r="Q3775" i="1"/>
  <c r="Q3776" i="1"/>
  <c r="Q3777" i="1"/>
  <c r="Q3778" i="1"/>
  <c r="Q3779" i="1"/>
  <c r="Q3780" i="1"/>
  <c r="Q3782" i="1"/>
  <c r="Q3783"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4"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1" i="1"/>
  <c r="Q4022" i="1"/>
  <c r="Q4023" i="1"/>
  <c r="Q4024" i="1"/>
  <c r="Q4025" i="1"/>
  <c r="Q4026" i="1"/>
  <c r="Q4027" i="1"/>
  <c r="Q4028" i="1"/>
  <c r="Q4029" i="1"/>
  <c r="Q4030" i="1"/>
  <c r="Q4031" i="1"/>
  <c r="Q4032" i="1"/>
  <c r="Q4033" i="1"/>
  <c r="Q4034" i="1"/>
  <c r="Q4035" i="1"/>
  <c r="Q4036" i="1"/>
  <c r="Q4037" i="1"/>
  <c r="Q4038"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T3269"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7" i="1"/>
  <c r="T3298" i="1"/>
  <c r="T3299"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9" i="1"/>
  <c r="T3380" i="1"/>
  <c r="T3381" i="1"/>
  <c r="T3382" i="1"/>
  <c r="T3383" i="1"/>
  <c r="T3384" i="1"/>
  <c r="T3385" i="1"/>
  <c r="T3386" i="1"/>
  <c r="T3390" i="1"/>
  <c r="T3391" i="1"/>
  <c r="T3394" i="1"/>
  <c r="T3395" i="1"/>
  <c r="T3396" i="1"/>
  <c r="T3398" i="1"/>
  <c r="T3399" i="1"/>
  <c r="T3400" i="1"/>
  <c r="T3401" i="1"/>
  <c r="T3402" i="1"/>
  <c r="T3403" i="1"/>
  <c r="T3404" i="1"/>
  <c r="T3405" i="1"/>
  <c r="T3406" i="1"/>
  <c r="T3407" i="1"/>
  <c r="T3408" i="1"/>
  <c r="T3409" i="1"/>
  <c r="T3410" i="1"/>
  <c r="T3411" i="1"/>
  <c r="T3412" i="1"/>
  <c r="T3413"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21" i="1"/>
  <c r="T3723" i="1"/>
  <c r="T3724" i="1"/>
  <c r="T3725"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4" i="1"/>
  <c r="T3766" i="1"/>
  <c r="T3769" i="1"/>
  <c r="T3770" i="1"/>
  <c r="T3771" i="1"/>
  <c r="T3772" i="1"/>
  <c r="T3773" i="1"/>
  <c r="T3774" i="1"/>
  <c r="T3775" i="1"/>
  <c r="T3776" i="1"/>
  <c r="T3777" i="1"/>
  <c r="T3778" i="1"/>
  <c r="T3779" i="1"/>
  <c r="T3780" i="1"/>
  <c r="T3782" i="1"/>
  <c r="T3783"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4"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1" i="1"/>
  <c r="T4022" i="1"/>
  <c r="T4023" i="1"/>
  <c r="T4024" i="1"/>
  <c r="T4025" i="1"/>
  <c r="T4026" i="1"/>
  <c r="T4027" i="1"/>
  <c r="T4028" i="1"/>
  <c r="T4029" i="1"/>
  <c r="T4030" i="1"/>
  <c r="T4031" i="1"/>
  <c r="T4032" i="1"/>
  <c r="T4033" i="1"/>
  <c r="T4034" i="1"/>
  <c r="T4035" i="1"/>
  <c r="T4036" i="1"/>
  <c r="T4037" i="1"/>
  <c r="T4038"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P1401" i="1"/>
  <c r="Q1401" i="1"/>
  <c r="T1401" i="1"/>
  <c r="P3015" i="1"/>
  <c r="Q3015" i="1"/>
  <c r="T3015" i="1"/>
  <c r="P1000" i="1"/>
  <c r="Q1000" i="1"/>
  <c r="T1000" i="1"/>
  <c r="P2705" i="1"/>
  <c r="Q2705" i="1"/>
  <c r="T2705" i="1"/>
  <c r="P2709" i="1"/>
  <c r="Q2709" i="1"/>
  <c r="T2709" i="1"/>
  <c r="P1984" i="1"/>
  <c r="Q1984" i="1"/>
  <c r="T1984" i="1"/>
  <c r="P880" i="1"/>
  <c r="Q880" i="1"/>
  <c r="T880" i="1"/>
  <c r="P2306" i="1"/>
  <c r="Q2306" i="1"/>
  <c r="T2306" i="1"/>
  <c r="P1190" i="1"/>
  <c r="Q1190" i="1"/>
  <c r="T1190" i="1"/>
  <c r="P3150" i="1"/>
  <c r="Q3150" i="1"/>
  <c r="T3150" i="1"/>
  <c r="P3125" i="1"/>
  <c r="Q3125" i="1"/>
  <c r="T3125" i="1"/>
  <c r="P3073" i="1"/>
  <c r="Q3073" i="1"/>
  <c r="T3073" i="1"/>
  <c r="P3045" i="1"/>
  <c r="Q3045" i="1"/>
  <c r="T3045" i="1"/>
  <c r="P3093" i="1"/>
  <c r="Q3093" i="1"/>
  <c r="T3093" i="1"/>
  <c r="N3042" i="1"/>
  <c r="P3042" i="1" s="1"/>
  <c r="Q3042" i="1"/>
  <c r="T3042" i="1"/>
  <c r="P2109" i="1"/>
  <c r="Q2109" i="1"/>
  <c r="T2109" i="1"/>
  <c r="N3124" i="1"/>
  <c r="P3124" i="1" s="1"/>
  <c r="P3072" i="1"/>
  <c r="Q3072" i="1"/>
  <c r="T3072" i="1"/>
  <c r="P2394" i="1"/>
  <c r="Q2394" i="1"/>
  <c r="T2394" i="1"/>
  <c r="P3014" i="1"/>
  <c r="Q3014" i="1"/>
  <c r="T3014" i="1"/>
  <c r="P3013" i="1"/>
  <c r="Q3013" i="1"/>
  <c r="T3013" i="1"/>
  <c r="P1983" i="1"/>
  <c r="Q1983" i="1"/>
  <c r="T1983" i="1"/>
  <c r="P1982" i="1"/>
  <c r="Q1982" i="1"/>
  <c r="T1982" i="1"/>
  <c r="P1371" i="1"/>
  <c r="Q1371" i="1"/>
  <c r="T1371" i="1"/>
  <c r="P746" i="1"/>
  <c r="T746" i="1"/>
  <c r="P2167" i="1"/>
  <c r="Q2167" i="1"/>
  <c r="T2167" i="1"/>
  <c r="P2334" i="1"/>
  <c r="Q2334" i="1"/>
  <c r="T2334" i="1"/>
  <c r="P511" i="1"/>
  <c r="Q511" i="1"/>
  <c r="T511" i="1"/>
  <c r="P2520" i="1"/>
  <c r="Q2520" i="1"/>
  <c r="T2520" i="1"/>
  <c r="P3156" i="1"/>
  <c r="Q3156" i="1"/>
  <c r="T3156" i="1"/>
  <c r="P2393" i="1"/>
  <c r="Q2393" i="1"/>
  <c r="T2393" i="1"/>
  <c r="P1400" i="1"/>
  <c r="Q1400" i="1"/>
  <c r="T1400" i="1"/>
  <c r="N2383" i="1"/>
  <c r="P2383" i="1" s="1"/>
  <c r="Q2383" i="1"/>
  <c r="T2383" i="1"/>
  <c r="N1073" i="1"/>
  <c r="P1073" i="1" s="1"/>
  <c r="Q1073" i="1"/>
  <c r="T1073" i="1"/>
  <c r="N2392" i="1"/>
  <c r="P2392" i="1" s="1"/>
  <c r="Q2392" i="1"/>
  <c r="T2392" i="1"/>
  <c r="P1126" i="1"/>
  <c r="Q1126" i="1"/>
  <c r="T1126" i="1"/>
  <c r="P1541" i="1"/>
  <c r="Q1541" i="1"/>
  <c r="T1541" i="1"/>
  <c r="P2276" i="1"/>
  <c r="Q2276" i="1"/>
  <c r="T2276" i="1"/>
  <c r="P2096" i="1"/>
  <c r="Q2096" i="1"/>
  <c r="T2096" i="1"/>
  <c r="P1698" i="1"/>
  <c r="Q1698" i="1"/>
  <c r="T1698" i="1"/>
  <c r="P2125" i="1"/>
  <c r="Q2125" i="1"/>
  <c r="T2125" i="1"/>
  <c r="P1981" i="1"/>
  <c r="Q1981" i="1"/>
  <c r="T1981" i="1"/>
  <c r="P2095" i="1"/>
  <c r="Q2095" i="1"/>
  <c r="T2095" i="1"/>
  <c r="N1652" i="1"/>
  <c r="N2059" i="1"/>
  <c r="P2059" i="1" s="1"/>
  <c r="Q2059" i="1"/>
  <c r="T2059" i="1"/>
  <c r="P984" i="1"/>
  <c r="Q984" i="1"/>
  <c r="T984" i="1"/>
  <c r="P981" i="1"/>
  <c r="Q981" i="1"/>
  <c r="T981" i="1"/>
  <c r="N2025" i="1"/>
  <c r="P2025" i="1" s="1"/>
  <c r="Q2025" i="1"/>
  <c r="T2025" i="1"/>
  <c r="P2333" i="1"/>
  <c r="Q2333" i="1"/>
  <c r="T2333" i="1"/>
  <c r="P2124" i="1"/>
  <c r="Q2124" i="1"/>
  <c r="T2124" i="1"/>
  <c r="P2275" i="1"/>
  <c r="Q2275" i="1"/>
  <c r="T2275" i="1"/>
  <c r="P2281" i="1"/>
  <c r="Q2281" i="1"/>
  <c r="T2281" i="1"/>
  <c r="N2274" i="1"/>
  <c r="P2274" i="1" s="1"/>
  <c r="Q2274" i="1"/>
  <c r="T2274" i="1"/>
  <c r="P1540" i="1"/>
  <c r="Q1540" i="1"/>
  <c r="T1540" i="1"/>
  <c r="P1980" i="1"/>
  <c r="Q1980" i="1"/>
  <c r="T1980"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7" i="1"/>
  <c r="P3018" i="1"/>
  <c r="P3019" i="1"/>
  <c r="P3020" i="1"/>
  <c r="P3021" i="1"/>
  <c r="P3022" i="1"/>
  <c r="P3023" i="1"/>
  <c r="P3024" i="1"/>
  <c r="P3027" i="1"/>
  <c r="P3028" i="1"/>
  <c r="P3029" i="1"/>
  <c r="P3030" i="1"/>
  <c r="P3032" i="1"/>
  <c r="P3033" i="1"/>
  <c r="P3034" i="1"/>
  <c r="P3035" i="1"/>
  <c r="P3038" i="1"/>
  <c r="P3039" i="1"/>
  <c r="P3040" i="1"/>
  <c r="P3041" i="1"/>
  <c r="P3044" i="1"/>
  <c r="P3049" i="1"/>
  <c r="P3050" i="1"/>
  <c r="P3053" i="1"/>
  <c r="P3054" i="1"/>
  <c r="P3055" i="1"/>
  <c r="P3056" i="1"/>
  <c r="P3057" i="1"/>
  <c r="P3058" i="1"/>
  <c r="P3059" i="1"/>
  <c r="P3060" i="1"/>
  <c r="P3061" i="1"/>
  <c r="P3062" i="1"/>
  <c r="P3063" i="1"/>
  <c r="P3064" i="1"/>
  <c r="P3065" i="1"/>
  <c r="P3066" i="1"/>
  <c r="P3067" i="1"/>
  <c r="P3068" i="1"/>
  <c r="P3069" i="1"/>
  <c r="P3070" i="1"/>
  <c r="P3071" i="1"/>
  <c r="P3074" i="1"/>
  <c r="P3075" i="1"/>
  <c r="P3076" i="1"/>
  <c r="P3077" i="1"/>
  <c r="P3078" i="1"/>
  <c r="P3079" i="1"/>
  <c r="P3080" i="1"/>
  <c r="P3081" i="1"/>
  <c r="P3082" i="1"/>
  <c r="P3084" i="1"/>
  <c r="P3085" i="1"/>
  <c r="P3086" i="1"/>
  <c r="P3087" i="1"/>
  <c r="P3088" i="1"/>
  <c r="P3089" i="1"/>
  <c r="P3090" i="1"/>
  <c r="P3091" i="1"/>
  <c r="P3092" i="1"/>
  <c r="P3094" i="1"/>
  <c r="P3095" i="1"/>
  <c r="P3096" i="1"/>
  <c r="P3097" i="1"/>
  <c r="P3098" i="1"/>
  <c r="P3099" i="1"/>
  <c r="P3100" i="1"/>
  <c r="P3103" i="1"/>
  <c r="P3104" i="1"/>
  <c r="P3105" i="1"/>
  <c r="P3106" i="1"/>
  <c r="P3107" i="1"/>
  <c r="P3108" i="1"/>
  <c r="P3109" i="1"/>
  <c r="P3110" i="1"/>
  <c r="P3111" i="1"/>
  <c r="P3112" i="1"/>
  <c r="P3113" i="1"/>
  <c r="P3114" i="1"/>
  <c r="P3115" i="1"/>
  <c r="P3116" i="1"/>
  <c r="P3117" i="1"/>
  <c r="P3122" i="1"/>
  <c r="P3123" i="1"/>
  <c r="P3132" i="1"/>
  <c r="P3133" i="1"/>
  <c r="P3134" i="1"/>
  <c r="P3135" i="1"/>
  <c r="P3136" i="1"/>
  <c r="P3137" i="1"/>
  <c r="P3138" i="1"/>
  <c r="P3140" i="1"/>
  <c r="P3143" i="1"/>
  <c r="P3144" i="1"/>
  <c r="P3145" i="1"/>
  <c r="P3146" i="1"/>
  <c r="P3147" i="1"/>
  <c r="P3148" i="1"/>
  <c r="P3149" i="1"/>
  <c r="P3151" i="1"/>
  <c r="P3152" i="1"/>
  <c r="P3153" i="1"/>
  <c r="P3154" i="1"/>
  <c r="P3155"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9" i="1"/>
  <c r="P3210" i="1"/>
  <c r="P3211" i="1"/>
  <c r="P3212" i="1"/>
  <c r="P3213"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6" i="1"/>
  <c r="P3258" i="1"/>
  <c r="P3259" i="1"/>
  <c r="P3260" i="1"/>
  <c r="P3261" i="1"/>
  <c r="P3262" i="1"/>
  <c r="P3263" i="1"/>
  <c r="P3266" i="1"/>
  <c r="P3267" i="1"/>
  <c r="P3268" i="1"/>
  <c r="P2391" i="1"/>
  <c r="Q2391" i="1"/>
  <c r="T2391" i="1"/>
  <c r="P1072" i="1"/>
  <c r="Q1072" i="1"/>
  <c r="T1072" i="1"/>
  <c r="P2382" i="1"/>
  <c r="Q2382" i="1"/>
  <c r="T2382" i="1"/>
  <c r="P2127" i="1"/>
  <c r="Q2127" i="1"/>
  <c r="T2127" i="1"/>
  <c r="P2131" i="1"/>
  <c r="Q2131" i="1"/>
  <c r="T2131" i="1"/>
  <c r="P2108" i="1"/>
  <c r="Q2108" i="1"/>
  <c r="T2108" i="1"/>
  <c r="P1979" i="1"/>
  <c r="Q1979" i="1"/>
  <c r="T1979" i="1"/>
  <c r="P1369" i="1"/>
  <c r="Q1369" i="1"/>
  <c r="T1369" i="1"/>
  <c r="P1399" i="1"/>
  <c r="Q1399" i="1"/>
  <c r="T1399" i="1"/>
  <c r="P224" i="1"/>
  <c r="Q224" i="1"/>
  <c r="T224" i="1"/>
  <c r="P2324" i="1"/>
  <c r="Q2324" i="1"/>
  <c r="T2324" i="1"/>
  <c r="P2332" i="1"/>
  <c r="Q2332" i="1"/>
  <c r="T2332" i="1"/>
  <c r="P1621" i="1"/>
  <c r="Q1621" i="1"/>
  <c r="T1621" i="1"/>
  <c r="P2130" i="1"/>
  <c r="Q2130" i="1"/>
  <c r="T2130" i="1"/>
  <c r="P2323" i="1"/>
  <c r="Q2323" i="1"/>
  <c r="T2323" i="1"/>
  <c r="P2273" i="1"/>
  <c r="Q2273" i="1"/>
  <c r="T2273" i="1"/>
  <c r="P2331" i="1"/>
  <c r="Q2331" i="1"/>
  <c r="T2331" i="1"/>
  <c r="N1978" i="1"/>
  <c r="P1978" i="1" s="1"/>
  <c r="Q1978" i="1"/>
  <c r="T1978" i="1"/>
  <c r="P2330" i="1" l="1"/>
  <c r="Q2330" i="1"/>
  <c r="T2330" i="1"/>
  <c r="P1071" i="1"/>
  <c r="Q1071" i="1"/>
  <c r="T1071" i="1"/>
  <c r="P2390" i="1"/>
  <c r="Q2390" i="1"/>
  <c r="T2390"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6" i="1"/>
  <c r="P2707" i="1"/>
  <c r="P2708"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6" i="1"/>
  <c r="Q2707" i="1"/>
  <c r="Q2708"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7" i="1"/>
  <c r="Q3018" i="1"/>
  <c r="Q3019" i="1"/>
  <c r="Q3020" i="1"/>
  <c r="Q3021" i="1"/>
  <c r="Q3022" i="1"/>
  <c r="Q3023" i="1"/>
  <c r="Q3024" i="1"/>
  <c r="Q3027" i="1"/>
  <c r="Q3028" i="1"/>
  <c r="Q3029" i="1"/>
  <c r="Q3030" i="1"/>
  <c r="Q3032" i="1"/>
  <c r="Q3033" i="1"/>
  <c r="Q3034" i="1"/>
  <c r="Q3035" i="1"/>
  <c r="Q3038" i="1"/>
  <c r="Q3039" i="1"/>
  <c r="Q3040" i="1"/>
  <c r="Q3041" i="1"/>
  <c r="Q3044" i="1"/>
  <c r="Q3049" i="1"/>
  <c r="Q3050" i="1"/>
  <c r="Q3053" i="1"/>
  <c r="Q3054" i="1"/>
  <c r="Q3055" i="1"/>
  <c r="Q3056" i="1"/>
  <c r="Q3057" i="1"/>
  <c r="Q3058" i="1"/>
  <c r="Q3059" i="1"/>
  <c r="Q3060" i="1"/>
  <c r="Q3061" i="1"/>
  <c r="Q3062" i="1"/>
  <c r="Q3063" i="1"/>
  <c r="Q3064" i="1"/>
  <c r="Q3065" i="1"/>
  <c r="Q3066" i="1"/>
  <c r="Q3067" i="1"/>
  <c r="Q3068" i="1"/>
  <c r="Q3069" i="1"/>
  <c r="Q3070" i="1"/>
  <c r="Q3071" i="1"/>
  <c r="Q3074" i="1"/>
  <c r="Q3075" i="1"/>
  <c r="Q3076" i="1"/>
  <c r="Q3077" i="1"/>
  <c r="Q3078" i="1"/>
  <c r="Q3079" i="1"/>
  <c r="Q3080" i="1"/>
  <c r="Q3081" i="1"/>
  <c r="Q3082" i="1"/>
  <c r="Q3084" i="1"/>
  <c r="Q3085" i="1"/>
  <c r="Q3086" i="1"/>
  <c r="Q3087" i="1"/>
  <c r="Q3088" i="1"/>
  <c r="Q3089" i="1"/>
  <c r="Q3090" i="1"/>
  <c r="Q3091" i="1"/>
  <c r="Q3092" i="1"/>
  <c r="Q3094" i="1"/>
  <c r="Q3095" i="1"/>
  <c r="Q3096" i="1"/>
  <c r="Q3097" i="1"/>
  <c r="Q3098" i="1"/>
  <c r="Q3099" i="1"/>
  <c r="Q3100" i="1"/>
  <c r="Q3103" i="1"/>
  <c r="Q3104" i="1"/>
  <c r="Q3105" i="1"/>
  <c r="Q3106" i="1"/>
  <c r="Q3107" i="1"/>
  <c r="Q3108" i="1"/>
  <c r="Q3109" i="1"/>
  <c r="Q3110" i="1"/>
  <c r="Q3111" i="1"/>
  <c r="Q3112" i="1"/>
  <c r="Q3113" i="1"/>
  <c r="Q3114" i="1"/>
  <c r="Q3115" i="1"/>
  <c r="Q3116" i="1"/>
  <c r="Q3117" i="1"/>
  <c r="Q3122" i="1"/>
  <c r="Q3123" i="1"/>
  <c r="Q3124" i="1"/>
  <c r="Q3132" i="1"/>
  <c r="Q3133" i="1"/>
  <c r="Q3134" i="1"/>
  <c r="Q3135" i="1"/>
  <c r="Q3136" i="1"/>
  <c r="Q3137" i="1"/>
  <c r="Q3138" i="1"/>
  <c r="Q3140" i="1"/>
  <c r="Q3143" i="1"/>
  <c r="Q3144" i="1"/>
  <c r="Q3145" i="1"/>
  <c r="Q3146" i="1"/>
  <c r="Q3147" i="1"/>
  <c r="Q3148" i="1"/>
  <c r="Q3149" i="1"/>
  <c r="Q3151" i="1"/>
  <c r="Q3152" i="1"/>
  <c r="Q3153" i="1"/>
  <c r="Q3154" i="1"/>
  <c r="Q3155"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9" i="1"/>
  <c r="Q3210" i="1"/>
  <c r="Q3211" i="1"/>
  <c r="Q3212" i="1"/>
  <c r="Q3213"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6" i="1"/>
  <c r="Q3258" i="1"/>
  <c r="Q3259" i="1"/>
  <c r="Q3260" i="1"/>
  <c r="Q3261" i="1"/>
  <c r="Q3262" i="1"/>
  <c r="Q3263" i="1"/>
  <c r="Q3264" i="1"/>
  <c r="Q3266" i="1"/>
  <c r="Q3267" i="1"/>
  <c r="Q3268"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3" i="1"/>
  <c r="T2694" i="1"/>
  <c r="T2695" i="1"/>
  <c r="T2696" i="1"/>
  <c r="T2697" i="1"/>
  <c r="T2698" i="1"/>
  <c r="T2699" i="1"/>
  <c r="T2700" i="1"/>
  <c r="T2701" i="1"/>
  <c r="T2702" i="1"/>
  <c r="T2703" i="1"/>
  <c r="T2704" i="1"/>
  <c r="T2706" i="1"/>
  <c r="T2707" i="1"/>
  <c r="T2708"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7" i="1"/>
  <c r="T3018" i="1"/>
  <c r="T3019" i="1"/>
  <c r="T3020" i="1"/>
  <c r="T3021" i="1"/>
  <c r="T3022" i="1"/>
  <c r="T3023" i="1"/>
  <c r="T3024" i="1"/>
  <c r="T3025" i="1"/>
  <c r="T3026" i="1"/>
  <c r="T3027" i="1"/>
  <c r="T3028" i="1"/>
  <c r="T3029" i="1"/>
  <c r="T3030" i="1"/>
  <c r="T3032" i="1"/>
  <c r="T3033" i="1"/>
  <c r="T3034" i="1"/>
  <c r="T3035" i="1"/>
  <c r="T3038" i="1"/>
  <c r="T3039" i="1"/>
  <c r="T3040" i="1"/>
  <c r="T3041" i="1"/>
  <c r="T3044" i="1"/>
  <c r="T3049" i="1"/>
  <c r="T3050" i="1"/>
  <c r="T3053" i="1"/>
  <c r="T3054" i="1"/>
  <c r="T3055" i="1"/>
  <c r="T3056" i="1"/>
  <c r="T3057" i="1"/>
  <c r="T3058" i="1"/>
  <c r="T3059" i="1"/>
  <c r="T3060" i="1"/>
  <c r="T3061" i="1"/>
  <c r="T3062" i="1"/>
  <c r="T3063" i="1"/>
  <c r="T3064" i="1"/>
  <c r="T3065" i="1"/>
  <c r="T3066" i="1"/>
  <c r="T3067" i="1"/>
  <c r="T3068" i="1"/>
  <c r="T3069" i="1"/>
  <c r="T3070" i="1"/>
  <c r="T3071" i="1"/>
  <c r="T3074" i="1"/>
  <c r="T3075" i="1"/>
  <c r="T3076" i="1"/>
  <c r="T3077" i="1"/>
  <c r="T3078" i="1"/>
  <c r="T3079" i="1"/>
  <c r="T3080" i="1"/>
  <c r="T3081" i="1"/>
  <c r="T3082" i="1"/>
  <c r="T3084" i="1"/>
  <c r="T3086" i="1"/>
  <c r="T3087" i="1"/>
  <c r="T3088" i="1"/>
  <c r="T3089" i="1"/>
  <c r="T3090" i="1"/>
  <c r="T3091" i="1"/>
  <c r="T3092" i="1"/>
  <c r="T3094" i="1"/>
  <c r="T3095" i="1"/>
  <c r="T3096" i="1"/>
  <c r="T3097" i="1"/>
  <c r="T3098" i="1"/>
  <c r="T3099" i="1"/>
  <c r="T3100" i="1"/>
  <c r="T3103" i="1"/>
  <c r="T3104" i="1"/>
  <c r="T3105" i="1"/>
  <c r="T3106" i="1"/>
  <c r="T3107" i="1"/>
  <c r="T3108" i="1"/>
  <c r="T3109" i="1"/>
  <c r="T3110" i="1"/>
  <c r="T3111" i="1"/>
  <c r="T3112" i="1"/>
  <c r="T3113" i="1"/>
  <c r="T3114" i="1"/>
  <c r="T3115" i="1"/>
  <c r="T3116" i="1"/>
  <c r="T3117" i="1"/>
  <c r="T3122" i="1"/>
  <c r="T3123" i="1"/>
  <c r="T3124" i="1"/>
  <c r="T3132" i="1"/>
  <c r="T3133" i="1"/>
  <c r="T3134" i="1"/>
  <c r="T3135" i="1"/>
  <c r="T3136" i="1"/>
  <c r="T3137" i="1"/>
  <c r="T3138" i="1"/>
  <c r="T3140" i="1"/>
  <c r="T3143" i="1"/>
  <c r="T3144" i="1"/>
  <c r="T3145" i="1"/>
  <c r="T3146" i="1"/>
  <c r="T3147" i="1"/>
  <c r="T3148" i="1"/>
  <c r="T3149" i="1"/>
  <c r="T3151" i="1"/>
  <c r="T3152" i="1"/>
  <c r="T3153" i="1"/>
  <c r="T3154" i="1"/>
  <c r="T3155"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9" i="1"/>
  <c r="T3210" i="1"/>
  <c r="T3211" i="1"/>
  <c r="T3212" i="1"/>
  <c r="T3213"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6" i="1"/>
  <c r="T3258" i="1"/>
  <c r="T3259" i="1"/>
  <c r="T3260" i="1"/>
  <c r="T3261" i="1"/>
  <c r="T3262" i="1"/>
  <c r="T3263" i="1"/>
  <c r="T3264" i="1"/>
  <c r="T3266" i="1"/>
  <c r="T3267" i="1"/>
  <c r="T3268" i="1"/>
  <c r="P2626" i="1"/>
  <c r="P2627" i="1"/>
  <c r="Q2626" i="1"/>
  <c r="Q2627" i="1"/>
  <c r="T2626" i="1"/>
  <c r="T2627" i="1"/>
  <c r="P2129" i="1"/>
  <c r="Q2129" i="1"/>
  <c r="T2129" i="1"/>
  <c r="P2329" i="1"/>
  <c r="Q2329" i="1"/>
  <c r="T2329" i="1"/>
  <c r="P2328" i="1"/>
  <c r="Q2328" i="1"/>
  <c r="T2328" i="1"/>
  <c r="P2327" i="1"/>
  <c r="Q2327" i="1"/>
  <c r="T2327" i="1"/>
  <c r="P2272" i="1"/>
  <c r="Q2272" i="1"/>
  <c r="T2272" i="1"/>
  <c r="P1539" i="1"/>
  <c r="Q1539" i="1"/>
  <c r="T1539" i="1"/>
  <c r="P2280" i="1"/>
  <c r="Q2280" i="1"/>
  <c r="T2280" i="1"/>
  <c r="P2326" i="1"/>
  <c r="Q2326" i="1"/>
  <c r="T2326" i="1"/>
  <c r="P2024" i="1"/>
  <c r="Q2024" i="1"/>
  <c r="T2024" i="1"/>
  <c r="O3" i="6"/>
  <c r="O4" i="6"/>
  <c r="O5" i="6"/>
  <c r="O6" i="6"/>
  <c r="O7" i="6"/>
  <c r="O8" i="6"/>
  <c r="O9" i="6"/>
  <c r="O10" i="6"/>
  <c r="O11" i="6"/>
  <c r="O12" i="6"/>
  <c r="O13" i="6"/>
  <c r="O2" i="6"/>
  <c r="T14" i="1"/>
  <c r="O14" i="6" s="1"/>
  <c r="T15" i="1"/>
  <c r="T16" i="1"/>
  <c r="O16" i="6" s="1"/>
  <c r="T17" i="1"/>
  <c r="O17" i="6" s="1"/>
  <c r="T18" i="1"/>
  <c r="O18" i="6" s="1"/>
  <c r="T19" i="1"/>
  <c r="O19" i="6" s="1"/>
  <c r="T20" i="1"/>
  <c r="O20" i="6" s="1"/>
  <c r="T21" i="1"/>
  <c r="O21" i="6" s="1"/>
  <c r="T22" i="1"/>
  <c r="O22" i="6" s="1"/>
  <c r="T23" i="1"/>
  <c r="O23" i="6" s="1"/>
  <c r="T24" i="1"/>
  <c r="O24" i="6" s="1"/>
  <c r="T25" i="1"/>
  <c r="O25" i="6" s="1"/>
  <c r="T26" i="1"/>
  <c r="O26" i="6" s="1"/>
  <c r="T27" i="1"/>
  <c r="O27" i="6" s="1"/>
  <c r="T28" i="1"/>
  <c r="O28" i="6" s="1"/>
  <c r="T29" i="1"/>
  <c r="O29" i="6" s="1"/>
  <c r="T30" i="1"/>
  <c r="O30" i="6" s="1"/>
  <c r="T31" i="1"/>
  <c r="O31" i="6" s="1"/>
  <c r="T32" i="1"/>
  <c r="O32" i="6" s="1"/>
  <c r="T33" i="1"/>
  <c r="O33" i="6" s="1"/>
  <c r="T34" i="1"/>
  <c r="O34" i="6" s="1"/>
  <c r="T35" i="1"/>
  <c r="O35" i="6" s="1"/>
  <c r="T36" i="1"/>
  <c r="O36" i="6" s="1"/>
  <c r="T37" i="1"/>
  <c r="O37" i="6" s="1"/>
  <c r="T38" i="1"/>
  <c r="O38" i="6" s="1"/>
  <c r="T39" i="1"/>
  <c r="O39" i="6" s="1"/>
  <c r="T40" i="1"/>
  <c r="O40" i="6" s="1"/>
  <c r="T41" i="1"/>
  <c r="O41" i="6" s="1"/>
  <c r="T42" i="1"/>
  <c r="O42" i="6" s="1"/>
  <c r="T43" i="1"/>
  <c r="O43" i="6" s="1"/>
  <c r="T44" i="1"/>
  <c r="O44" i="6" s="1"/>
  <c r="T45" i="1"/>
  <c r="O45" i="6" s="1"/>
  <c r="T46" i="1"/>
  <c r="O46" i="6" s="1"/>
  <c r="T47" i="1"/>
  <c r="O47" i="6" s="1"/>
  <c r="T48" i="1"/>
  <c r="O48" i="6" s="1"/>
  <c r="T49" i="1"/>
  <c r="O49" i="6" s="1"/>
  <c r="T50" i="1"/>
  <c r="O50" i="6" s="1"/>
  <c r="T51" i="1"/>
  <c r="O51" i="6" s="1"/>
  <c r="T52" i="1"/>
  <c r="O52" i="6" s="1"/>
  <c r="T53" i="1"/>
  <c r="O53" i="6" s="1"/>
  <c r="T54" i="1"/>
  <c r="O54" i="6" s="1"/>
  <c r="T55" i="1"/>
  <c r="O55" i="6" s="1"/>
  <c r="T56" i="1"/>
  <c r="O56" i="6" s="1"/>
  <c r="T57" i="1"/>
  <c r="O57" i="6" s="1"/>
  <c r="T58" i="1"/>
  <c r="O58" i="6" s="1"/>
  <c r="T59" i="1"/>
  <c r="O59" i="6" s="1"/>
  <c r="T60" i="1"/>
  <c r="O60" i="6" s="1"/>
  <c r="T61" i="1"/>
  <c r="O61" i="6" s="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2" i="1"/>
  <c r="T983" i="1"/>
  <c r="T985" i="1"/>
  <c r="T986" i="1"/>
  <c r="T987" i="1"/>
  <c r="T988" i="1"/>
  <c r="T989" i="1"/>
  <c r="T990" i="1"/>
  <c r="T991" i="1"/>
  <c r="T992" i="1"/>
  <c r="T993" i="1"/>
  <c r="T994" i="1"/>
  <c r="T995" i="1"/>
  <c r="T996" i="1"/>
  <c r="T997" i="1"/>
  <c r="T998" i="1"/>
  <c r="T999"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7" i="1"/>
  <c r="T2098" i="1"/>
  <c r="T2099" i="1"/>
  <c r="T2100" i="1"/>
  <c r="T2101" i="1"/>
  <c r="T2102" i="1"/>
  <c r="T2104" i="1"/>
  <c r="T2105" i="1"/>
  <c r="T2106" i="1"/>
  <c r="T2107" i="1"/>
  <c r="T2111" i="1"/>
  <c r="T2112" i="1"/>
  <c r="T2113" i="1"/>
  <c r="T2115" i="1"/>
  <c r="T2116" i="1"/>
  <c r="T2117" i="1"/>
  <c r="T2118" i="1"/>
  <c r="T2119" i="1"/>
  <c r="T2120" i="1"/>
  <c r="T2121" i="1"/>
  <c r="T2122" i="1"/>
  <c r="T2123" i="1"/>
  <c r="T2126" i="1"/>
  <c r="T2128"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7" i="1"/>
  <c r="T2278" i="1"/>
  <c r="T2279"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7" i="1"/>
  <c r="T2308" i="1"/>
  <c r="T2309" i="1"/>
  <c r="T2310" i="1"/>
  <c r="T2311" i="1"/>
  <c r="T2312" i="1"/>
  <c r="T2313" i="1"/>
  <c r="T2314" i="1"/>
  <c r="T2315" i="1"/>
  <c r="T2316" i="1"/>
  <c r="T2317" i="1"/>
  <c r="T2318" i="1"/>
  <c r="T2319" i="1"/>
  <c r="T2320" i="1"/>
  <c r="T2321" i="1"/>
  <c r="T2322" i="1"/>
  <c r="T232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7" i="1"/>
  <c r="T2388" i="1"/>
  <c r="T2389" i="1"/>
  <c r="T2395" i="1"/>
  <c r="T2396" i="1"/>
  <c r="T2397" i="1"/>
  <c r="T2398" i="1"/>
  <c r="T2399" i="1"/>
  <c r="T2400" i="1"/>
  <c r="T2401" i="1"/>
  <c r="T2402" i="1"/>
  <c r="T2403" i="1"/>
  <c r="T2404" i="1"/>
  <c r="T2405" i="1"/>
  <c r="T2406" i="1"/>
  <c r="T2407" i="1"/>
  <c r="T2408" i="1"/>
  <c r="T2409" i="1"/>
  <c r="T2410" i="1"/>
  <c r="T2411" i="1"/>
  <c r="T2412" i="1"/>
  <c r="T2413" i="1"/>
  <c r="T2414"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I46" i="6" l="1" a="1"/>
  <c r="I46" i="6" s="1"/>
  <c r="J2" i="6" a="1"/>
  <c r="J2" i="6" s="1"/>
  <c r="E2" i="6" a="1"/>
  <c r="E2" i="6" s="1"/>
  <c r="L61" i="6" a="1"/>
  <c r="L61" i="6" s="1"/>
  <c r="F61" i="6" a="1"/>
  <c r="F61" i="6" s="1"/>
  <c r="L60" i="6" a="1"/>
  <c r="L60" i="6" s="1"/>
  <c r="D60" i="6" a="1"/>
  <c r="D60" i="6" s="1"/>
  <c r="J59" i="6" a="1"/>
  <c r="J59" i="6" s="1"/>
  <c r="B59" i="6" a="1"/>
  <c r="B59" i="6" s="1"/>
  <c r="H58" i="6" a="1"/>
  <c r="H58" i="6" s="1"/>
  <c r="N57" i="6" a="1"/>
  <c r="N57" i="6" s="1"/>
  <c r="F57" i="6" a="1"/>
  <c r="F57" i="6" s="1"/>
  <c r="L56" i="6" a="1"/>
  <c r="L56" i="6" s="1"/>
  <c r="N53" i="6" a="1"/>
  <c r="N53" i="6" s="1"/>
  <c r="N52" i="6" a="1"/>
  <c r="N52" i="6" s="1"/>
  <c r="N51" i="6" a="1"/>
  <c r="N51" i="6" s="1"/>
  <c r="N50" i="6" a="1"/>
  <c r="N50" i="6" s="1"/>
  <c r="M49" i="6" a="1"/>
  <c r="M49" i="6" s="1"/>
  <c r="M48" i="6" a="1"/>
  <c r="M48" i="6" s="1"/>
  <c r="M47" i="6" a="1"/>
  <c r="M47" i="6" s="1"/>
  <c r="M46" i="6" a="1"/>
  <c r="M46" i="6" s="1"/>
  <c r="N2" i="6" a="1"/>
  <c r="N2" i="6" s="1"/>
  <c r="I2" i="6" a="1"/>
  <c r="I2" i="6" s="1"/>
  <c r="C2" i="6" a="1"/>
  <c r="C2" i="6" s="1"/>
  <c r="K61" i="6" a="1"/>
  <c r="K61" i="6" s="1"/>
  <c r="C61" i="6" a="1"/>
  <c r="C61" i="6" s="1"/>
  <c r="I60" i="6" a="1"/>
  <c r="I60" i="6" s="1"/>
  <c r="G59" i="6" a="1"/>
  <c r="G59" i="6" s="1"/>
  <c r="M58" i="6" a="1"/>
  <c r="M58" i="6" s="1"/>
  <c r="E58" i="6" a="1"/>
  <c r="E58" i="6" s="1"/>
  <c r="K57" i="6" a="1"/>
  <c r="K57" i="6" s="1"/>
  <c r="C57" i="6" a="1"/>
  <c r="C57" i="6" s="1"/>
  <c r="I56" i="6" a="1"/>
  <c r="I56" i="6" s="1"/>
  <c r="K55" i="6" a="1"/>
  <c r="K55" i="6" s="1"/>
  <c r="K54" i="6" a="1"/>
  <c r="K54" i="6" s="1"/>
  <c r="K53" i="6" a="1"/>
  <c r="K53" i="6" s="1"/>
  <c r="J51" i="6" a="1"/>
  <c r="J51" i="6" s="1"/>
  <c r="J50" i="6" a="1"/>
  <c r="J50" i="6" s="1"/>
  <c r="J49" i="6" a="1"/>
  <c r="J49" i="6" s="1"/>
  <c r="I48" i="6" a="1"/>
  <c r="I48" i="6" s="1"/>
  <c r="I47" i="6" a="1"/>
  <c r="I47" i="6" s="1"/>
  <c r="B58" i="6" a="1"/>
  <c r="B58" i="6" s="1"/>
  <c r="F58" i="6" a="1"/>
  <c r="F58" i="6" s="1"/>
  <c r="J58" i="6" a="1"/>
  <c r="J58" i="6" s="1"/>
  <c r="N58" i="6" a="1"/>
  <c r="N58" i="6" s="1"/>
  <c r="D59" i="6" a="1"/>
  <c r="D59" i="6" s="1"/>
  <c r="H59" i="6" a="1"/>
  <c r="H59" i="6" s="1"/>
  <c r="L59" i="6" a="1"/>
  <c r="L59" i="6" s="1"/>
  <c r="B60" i="6" a="1"/>
  <c r="B60" i="6" s="1"/>
  <c r="F60" i="6" a="1"/>
  <c r="F60" i="6" s="1"/>
  <c r="J60" i="6" a="1"/>
  <c r="J60" i="6" s="1"/>
  <c r="N60" i="6" a="1"/>
  <c r="N60" i="6" s="1"/>
  <c r="D61" i="6" a="1"/>
  <c r="D61" i="6" s="1"/>
  <c r="H61" i="6" a="1"/>
  <c r="H61" i="6" s="1"/>
  <c r="O15" i="6"/>
  <c r="J52" i="6" a="1"/>
  <c r="J52" i="6" s="1"/>
  <c r="M52" i="6" a="1"/>
  <c r="M52" i="6" s="1"/>
  <c r="C53" i="6" a="1"/>
  <c r="C53" i="6" s="1"/>
  <c r="F53" i="6" a="1"/>
  <c r="F53" i="6" s="1"/>
  <c r="J53" i="6" a="1"/>
  <c r="J53" i="6" s="1"/>
  <c r="M53" i="6" a="1"/>
  <c r="M53" i="6" s="1"/>
  <c r="C54" i="6" a="1"/>
  <c r="C54" i="6" s="1"/>
  <c r="J54" i="6" a="1"/>
  <c r="J54" i="6" s="1"/>
  <c r="N54" i="6" a="1"/>
  <c r="N54" i="6" s="1"/>
  <c r="C55" i="6" a="1"/>
  <c r="C55" i="6" s="1"/>
  <c r="G55" i="6" a="1"/>
  <c r="G55" i="6" s="1"/>
  <c r="J55" i="6" a="1"/>
  <c r="J55" i="6" s="1"/>
  <c r="N55" i="6" a="1"/>
  <c r="N55" i="6" s="1"/>
  <c r="D56" i="6" a="1"/>
  <c r="D56" i="6" s="1"/>
  <c r="C40" i="6" a="1"/>
  <c r="C40" i="6" s="1"/>
  <c r="G40" i="6" a="1"/>
  <c r="G40" i="6" s="1"/>
  <c r="L40" i="6" a="1"/>
  <c r="L40" i="6" s="1"/>
  <c r="C41" i="6" a="1"/>
  <c r="C41" i="6" s="1"/>
  <c r="L41" i="6" a="1"/>
  <c r="L41" i="6" s="1"/>
  <c r="C42" i="6" a="1"/>
  <c r="C42" i="6" s="1"/>
  <c r="H42" i="6" a="1"/>
  <c r="H42" i="6" s="1"/>
  <c r="L42" i="6" a="1"/>
  <c r="L42" i="6" s="1"/>
  <c r="B43" i="6" a="1"/>
  <c r="B43" i="6" s="1"/>
  <c r="E43" i="6" a="1"/>
  <c r="E43" i="6" s="1"/>
  <c r="I43" i="6" a="1"/>
  <c r="I43" i="6" s="1"/>
  <c r="E44" i="6" a="1"/>
  <c r="E44" i="6" s="1"/>
  <c r="I44" i="6" a="1"/>
  <c r="I44" i="6" s="1"/>
  <c r="L44" i="6" a="1"/>
  <c r="L44" i="6" s="1"/>
  <c r="E45" i="6" a="1"/>
  <c r="E45" i="6" s="1"/>
  <c r="I45" i="6" a="1"/>
  <c r="I45" i="6" s="1"/>
  <c r="M45" i="6" a="1"/>
  <c r="M45" i="6" s="1"/>
  <c r="M2" i="6" a="1"/>
  <c r="M2" i="6" s="1"/>
  <c r="G2" i="6" a="1"/>
  <c r="G2" i="6" s="1"/>
  <c r="B2" i="6" a="1"/>
  <c r="B2" i="6" s="1"/>
  <c r="J61" i="6" a="1"/>
  <c r="J61" i="6" s="1"/>
  <c r="B61" i="6" a="1"/>
  <c r="B61" i="6" s="1"/>
  <c r="H60" i="6" a="1"/>
  <c r="H60" i="6" s="1"/>
  <c r="N59" i="6" a="1"/>
  <c r="N59" i="6" s="1"/>
  <c r="F59" i="6" a="1"/>
  <c r="F59" i="6" s="1"/>
  <c r="L58" i="6" a="1"/>
  <c r="L58" i="6" s="1"/>
  <c r="D58" i="6" a="1"/>
  <c r="D58" i="6" s="1"/>
  <c r="J57" i="6" a="1"/>
  <c r="J57" i="6" s="1"/>
  <c r="B57" i="6" a="1"/>
  <c r="B57" i="6" s="1"/>
  <c r="H56" i="6" a="1"/>
  <c r="H56" i="6" s="1"/>
  <c r="H55" i="6" a="1"/>
  <c r="H55" i="6" s="1"/>
  <c r="G54" i="6" a="1"/>
  <c r="G54" i="6" s="1"/>
  <c r="G53" i="6" a="1"/>
  <c r="G53" i="6" s="1"/>
  <c r="G52" i="6" a="1"/>
  <c r="G52" i="6" s="1"/>
  <c r="G51" i="6" a="1"/>
  <c r="G51" i="6" s="1"/>
  <c r="F49" i="6" a="1"/>
  <c r="F49" i="6" s="1"/>
  <c r="E47" i="6" a="1"/>
  <c r="E47" i="6" s="1"/>
  <c r="E46" i="6" a="1"/>
  <c r="E46" i="6" s="1"/>
  <c r="F21" i="6" a="1"/>
  <c r="F21" i="6" s="1"/>
  <c r="K2" i="6" a="1"/>
  <c r="K2" i="6" s="1"/>
  <c r="F2" i="6" a="1"/>
  <c r="F2" i="6" s="1"/>
  <c r="N61" i="6" a="1"/>
  <c r="N61" i="6" s="1"/>
  <c r="G61" i="6" a="1"/>
  <c r="G61" i="6" s="1"/>
  <c r="M60" i="6" a="1"/>
  <c r="M60" i="6" s="1"/>
  <c r="E60" i="6" a="1"/>
  <c r="E60" i="6" s="1"/>
  <c r="K59" i="6" a="1"/>
  <c r="K59" i="6" s="1"/>
  <c r="C59" i="6" a="1"/>
  <c r="C59" i="6" s="1"/>
  <c r="I58" i="6" a="1"/>
  <c r="I58" i="6" s="1"/>
  <c r="G57" i="6" a="1"/>
  <c r="G57" i="6" s="1"/>
  <c r="M56" i="6" a="1"/>
  <c r="M56" i="6" s="1"/>
  <c r="E56" i="6" a="1"/>
  <c r="E56" i="6" s="1"/>
  <c r="D55" i="6" a="1"/>
  <c r="D55" i="6" s="1"/>
  <c r="D54" i="6" a="1"/>
  <c r="D54" i="6" s="1"/>
  <c r="D53" i="6" a="1"/>
  <c r="D53" i="6" s="1"/>
  <c r="C52" i="6" a="1"/>
  <c r="C52" i="6" s="1"/>
  <c r="C51" i="6" a="1"/>
  <c r="C51" i="6" s="1"/>
  <c r="C50" i="6" a="1"/>
  <c r="C50" i="6" s="1"/>
  <c r="C49" i="6" a="1"/>
  <c r="C49" i="6" s="1"/>
  <c r="C48" i="6" a="1"/>
  <c r="C48" i="6" s="1"/>
  <c r="B47" i="6" a="1"/>
  <c r="B47" i="6" s="1"/>
  <c r="G39" i="6" a="1"/>
  <c r="G39" i="6" s="1"/>
  <c r="C39" i="6" a="1"/>
  <c r="C39" i="6" s="1"/>
  <c r="K38" i="6" a="1"/>
  <c r="K38" i="6" s="1"/>
  <c r="G38" i="6" a="1"/>
  <c r="G38" i="6" s="1"/>
  <c r="B38" i="6" a="1"/>
  <c r="B38" i="6" s="1"/>
  <c r="I37" i="6" a="1"/>
  <c r="I37" i="6" s="1"/>
  <c r="B37" i="6" a="1"/>
  <c r="B37" i="6" s="1"/>
  <c r="F36" i="6" a="1"/>
  <c r="F36" i="6" s="1"/>
  <c r="F35" i="6" a="1"/>
  <c r="F35" i="6" s="1"/>
  <c r="F34" i="6" a="1"/>
  <c r="F34" i="6" s="1"/>
  <c r="F33" i="6" a="1"/>
  <c r="F33" i="6" s="1"/>
  <c r="E31" i="6" a="1"/>
  <c r="E31" i="6" s="1"/>
  <c r="F30" i="6" a="1"/>
  <c r="F30" i="6" s="1"/>
  <c r="G29" i="6" a="1"/>
  <c r="G29" i="6" s="1"/>
  <c r="G28" i="6" a="1"/>
  <c r="G28" i="6" s="1"/>
  <c r="H27" i="6" a="1"/>
  <c r="H27" i="6" s="1"/>
  <c r="H26" i="6" a="1"/>
  <c r="H26" i="6" s="1"/>
  <c r="H25" i="6" a="1"/>
  <c r="H25" i="6" s="1"/>
  <c r="H24" i="6" a="1"/>
  <c r="H24" i="6" s="1"/>
  <c r="D23" i="6" a="1"/>
  <c r="D23" i="6" s="1"/>
  <c r="L21" i="6" a="1"/>
  <c r="L21" i="6" s="1"/>
  <c r="F52" i="6" a="1"/>
  <c r="F52" i="6" s="1"/>
  <c r="M51" i="6" a="1"/>
  <c r="M51" i="6" s="1"/>
  <c r="I51" i="6" a="1"/>
  <c r="I51" i="6" s="1"/>
  <c r="F51" i="6" a="1"/>
  <c r="F51" i="6" s="1"/>
  <c r="B51" i="6" a="1"/>
  <c r="B51" i="6" s="1"/>
  <c r="M50" i="6" a="1"/>
  <c r="M50" i="6" s="1"/>
  <c r="I50" i="6" a="1"/>
  <c r="I50" i="6" s="1"/>
  <c r="F50" i="6" a="1"/>
  <c r="F50" i="6" s="1"/>
  <c r="B50" i="6" a="1"/>
  <c r="B50" i="6" s="1"/>
  <c r="I49" i="6" a="1"/>
  <c r="I49" i="6" s="1"/>
  <c r="E49" i="6" a="1"/>
  <c r="E49" i="6" s="1"/>
  <c r="B49" i="6" a="1"/>
  <c r="B49" i="6" s="1"/>
  <c r="L48" i="6" a="1"/>
  <c r="L48" i="6" s="1"/>
  <c r="H48" i="6" a="1"/>
  <c r="H48" i="6" s="1"/>
  <c r="E48" i="6" a="1"/>
  <c r="E48" i="6" s="1"/>
  <c r="B48" i="6" a="1"/>
  <c r="B48" i="6" s="1"/>
  <c r="L47" i="6" a="1"/>
  <c r="L47" i="6" s="1"/>
  <c r="H47" i="6" a="1"/>
  <c r="H47" i="6" s="1"/>
  <c r="D47" i="6" a="1"/>
  <c r="D47" i="6" s="1"/>
  <c r="L46" i="6" a="1"/>
  <c r="L46" i="6" s="1"/>
  <c r="H46" i="6" a="1"/>
  <c r="H46" i="6" s="1"/>
  <c r="D46" i="6" a="1"/>
  <c r="D46" i="6" s="1"/>
  <c r="L45" i="6" a="1"/>
  <c r="L45" i="6" s="1"/>
  <c r="H45" i="6" a="1"/>
  <c r="H45" i="6" s="1"/>
  <c r="D45" i="6" a="1"/>
  <c r="D45" i="6" s="1"/>
  <c r="N44" i="6" a="1"/>
  <c r="N44" i="6" s="1"/>
  <c r="H44" i="6" a="1"/>
  <c r="H44" i="6" s="1"/>
  <c r="D44" i="6" a="1"/>
  <c r="D44" i="6" s="1"/>
  <c r="N43" i="6" a="1"/>
  <c r="N43" i="6" s="1"/>
  <c r="K43" i="6" a="1"/>
  <c r="K43" i="6" s="1"/>
  <c r="H43" i="6" a="1"/>
  <c r="H43" i="6" s="1"/>
  <c r="D43" i="6" a="1"/>
  <c r="D43" i="6" s="1"/>
  <c r="K42" i="6" a="1"/>
  <c r="K42" i="6" s="1"/>
  <c r="G42" i="6" a="1"/>
  <c r="G42" i="6" s="1"/>
  <c r="K41" i="6" a="1"/>
  <c r="K41" i="6" s="1"/>
  <c r="G41" i="6" a="1"/>
  <c r="G41" i="6" s="1"/>
  <c r="K40" i="6" a="1"/>
  <c r="K40" i="6" s="1"/>
  <c r="F40" i="6" a="1"/>
  <c r="F40" i="6" s="1"/>
  <c r="K39" i="6" a="1"/>
  <c r="K39" i="6" s="1"/>
  <c r="F39" i="6" a="1"/>
  <c r="F39" i="6" s="1"/>
  <c r="J38" i="6" a="1"/>
  <c r="J38" i="6" s="1"/>
  <c r="F38" i="6" a="1"/>
  <c r="F38" i="6" s="1"/>
  <c r="N37" i="6" a="1"/>
  <c r="N37" i="6" s="1"/>
  <c r="G37" i="6" a="1"/>
  <c r="G37" i="6" s="1"/>
  <c r="C36" i="6" a="1"/>
  <c r="C36" i="6" s="1"/>
  <c r="C35" i="6" a="1"/>
  <c r="C35" i="6" s="1"/>
  <c r="B34" i="6" a="1"/>
  <c r="B34" i="6" s="1"/>
  <c r="B33" i="6" a="1"/>
  <c r="B33" i="6" s="1"/>
  <c r="B32" i="6" a="1"/>
  <c r="B32" i="6" s="1"/>
  <c r="B31" i="6" a="1"/>
  <c r="B31" i="6" s="1"/>
  <c r="B30" i="6" a="1"/>
  <c r="B30" i="6" s="1"/>
  <c r="C29" i="6" a="1"/>
  <c r="C29" i="6" s="1"/>
  <c r="D28" i="6" a="1"/>
  <c r="D28" i="6" s="1"/>
  <c r="D27" i="6" a="1"/>
  <c r="D27" i="6" s="1"/>
  <c r="E26" i="6" a="1"/>
  <c r="E26" i="6" s="1"/>
  <c r="D24" i="6" a="1"/>
  <c r="D24" i="6" s="1"/>
  <c r="M22" i="6" a="1"/>
  <c r="M22" i="6" s="1"/>
  <c r="E3" i="6" a="1"/>
  <c r="E3" i="6" s="1"/>
  <c r="I3" i="6" a="1"/>
  <c r="I3" i="6" s="1"/>
  <c r="L3" i="6" a="1"/>
  <c r="L3" i="6" s="1"/>
  <c r="B4" i="6" a="1"/>
  <c r="B4" i="6" s="1"/>
  <c r="F4" i="6" a="1"/>
  <c r="F4" i="6" s="1"/>
  <c r="J4" i="6" a="1"/>
  <c r="J4" i="6" s="1"/>
  <c r="M4" i="6" a="1"/>
  <c r="M4" i="6" s="1"/>
  <c r="C5" i="6" a="1"/>
  <c r="C5" i="6" s="1"/>
  <c r="G5" i="6" a="1"/>
  <c r="G5" i="6" s="1"/>
  <c r="J5" i="6" a="1"/>
  <c r="J5" i="6" s="1"/>
  <c r="M5" i="6" a="1"/>
  <c r="M5" i="6" s="1"/>
  <c r="C6" i="6" a="1"/>
  <c r="C6" i="6" s="1"/>
  <c r="G6" i="6" a="1"/>
  <c r="G6" i="6" s="1"/>
  <c r="N6" i="6" a="1"/>
  <c r="N6" i="6" s="1"/>
  <c r="C7" i="6" a="1"/>
  <c r="C7" i="6" s="1"/>
  <c r="G7" i="6" a="1"/>
  <c r="G7" i="6" s="1"/>
  <c r="K7" i="6" a="1"/>
  <c r="K7" i="6" s="1"/>
  <c r="N7" i="6" a="1"/>
  <c r="N7" i="6" s="1"/>
  <c r="C8" i="6" a="1"/>
  <c r="C8" i="6" s="1"/>
  <c r="G8" i="6" a="1"/>
  <c r="G8" i="6" s="1"/>
  <c r="K8" i="6" a="1"/>
  <c r="K8" i="6" s="1"/>
  <c r="E9" i="6" a="1"/>
  <c r="E9" i="6" s="1"/>
  <c r="L9" i="6" a="1"/>
  <c r="L9" i="6" s="1"/>
  <c r="B10" i="6" a="1"/>
  <c r="B10" i="6" s="1"/>
  <c r="E10" i="6" a="1"/>
  <c r="E10" i="6" s="1"/>
  <c r="I10" i="6" a="1"/>
  <c r="I10" i="6" s="1"/>
  <c r="B11" i="6" a="1"/>
  <c r="B11" i="6" s="1"/>
  <c r="E11" i="6" a="1"/>
  <c r="E11" i="6" s="1"/>
  <c r="I11" i="6" a="1"/>
  <c r="I11" i="6" s="1"/>
  <c r="M11" i="6" a="1"/>
  <c r="M11" i="6" s="1"/>
  <c r="B12" i="6" a="1"/>
  <c r="B12" i="6" s="1"/>
  <c r="F12" i="6" a="1"/>
  <c r="F12" i="6" s="1"/>
  <c r="I12" i="6" a="1"/>
  <c r="I12" i="6" s="1"/>
  <c r="M12" i="6" a="1"/>
  <c r="M12" i="6" s="1"/>
  <c r="F13" i="6" a="1"/>
  <c r="F13" i="6" s="1"/>
  <c r="I13" i="6" a="1"/>
  <c r="I13" i="6" s="1"/>
  <c r="M13" i="6" a="1"/>
  <c r="M13" i="6" s="1"/>
  <c r="C14" i="6" a="1"/>
  <c r="C14" i="6" s="1"/>
  <c r="F14" i="6" a="1"/>
  <c r="F14" i="6" s="1"/>
  <c r="J14" i="6" a="1"/>
  <c r="J14" i="6" s="1"/>
  <c r="M14" i="6" a="1"/>
  <c r="M14" i="6" s="1"/>
  <c r="C15" i="6" a="1"/>
  <c r="C15" i="6" s="1"/>
  <c r="I15" i="6" a="1"/>
  <c r="I15" i="6" s="1"/>
  <c r="L15" i="6" a="1"/>
  <c r="L15" i="6" s="1"/>
  <c r="E16" i="6" a="1"/>
  <c r="E16" i="6" s="1"/>
  <c r="K16" i="6" a="1"/>
  <c r="K16" i="6" s="1"/>
  <c r="E17" i="6" a="1"/>
  <c r="E17" i="6" s="1"/>
  <c r="I17" i="6" a="1"/>
  <c r="I17" i="6" s="1"/>
  <c r="M17" i="6" a="1"/>
  <c r="M17" i="6" s="1"/>
  <c r="C18" i="6" a="1"/>
  <c r="C18" i="6" s="1"/>
  <c r="G18" i="6" a="1"/>
  <c r="G18" i="6" s="1"/>
  <c r="K18" i="6" a="1"/>
  <c r="K18" i="6" s="1"/>
  <c r="E19" i="6" a="1"/>
  <c r="E19" i="6" s="1"/>
  <c r="I19" i="6" a="1"/>
  <c r="I19" i="6" s="1"/>
  <c r="M19" i="6" a="1"/>
  <c r="M19" i="6" s="1"/>
  <c r="C20" i="6" a="1"/>
  <c r="C20" i="6" s="1"/>
  <c r="G20" i="6" a="1"/>
  <c r="G20" i="6" s="1"/>
  <c r="K20" i="6" a="1"/>
  <c r="K20" i="6" s="1"/>
  <c r="E21" i="6" a="1"/>
  <c r="E21" i="6" s="1"/>
  <c r="I21" i="6" a="1"/>
  <c r="I21" i="6" s="1"/>
  <c r="M21" i="6" a="1"/>
  <c r="M21" i="6" s="1"/>
  <c r="C22" i="6" a="1"/>
  <c r="C22" i="6" s="1"/>
  <c r="G22" i="6" a="1"/>
  <c r="G22" i="6" s="1"/>
  <c r="J22" i="6" a="1"/>
  <c r="J22" i="6" s="1"/>
  <c r="C23" i="6" a="1"/>
  <c r="C23" i="6" s="1"/>
  <c r="G23" i="6" a="1"/>
  <c r="G23" i="6" s="1"/>
  <c r="K23" i="6" a="1"/>
  <c r="K23" i="6" s="1"/>
  <c r="N23" i="6" a="1"/>
  <c r="N23" i="6" s="1"/>
  <c r="C24" i="6" a="1"/>
  <c r="C24" i="6" s="1"/>
  <c r="F24" i="6" a="1"/>
  <c r="F24" i="6" s="1"/>
  <c r="J24" i="6" a="1"/>
  <c r="J24" i="6" s="1"/>
  <c r="M24" i="6" a="1"/>
  <c r="M24" i="6" s="1"/>
  <c r="B3" i="6" a="1"/>
  <c r="B3" i="6" s="1"/>
  <c r="F3" i="6" a="1"/>
  <c r="F3" i="6" s="1"/>
  <c r="J3" i="6" a="1"/>
  <c r="J3" i="6" s="1"/>
  <c r="M3" i="6" a="1"/>
  <c r="M3" i="6" s="1"/>
  <c r="C4" i="6" a="1"/>
  <c r="C4" i="6" s="1"/>
  <c r="G4" i="6" a="1"/>
  <c r="G4" i="6" s="1"/>
  <c r="N4" i="6" a="1"/>
  <c r="N4" i="6" s="1"/>
  <c r="D5" i="6" a="1"/>
  <c r="D5" i="6" s="1"/>
  <c r="H5" i="6" a="1"/>
  <c r="H5" i="6" s="1"/>
  <c r="K5" i="6" a="1"/>
  <c r="K5" i="6" s="1"/>
  <c r="N5" i="6" a="1"/>
  <c r="N5" i="6" s="1"/>
  <c r="D6" i="6" a="1"/>
  <c r="D6" i="6" s="1"/>
  <c r="H6" i="6" a="1"/>
  <c r="H6" i="6" s="1"/>
  <c r="K6" i="6" a="1"/>
  <c r="K6" i="6" s="1"/>
  <c r="D7" i="6" a="1"/>
  <c r="D7" i="6" s="1"/>
  <c r="H7" i="6" a="1"/>
  <c r="H7" i="6" s="1"/>
  <c r="L7" i="6" a="1"/>
  <c r="L7" i="6" s="1"/>
  <c r="D8" i="6" a="1"/>
  <c r="D8" i="6" s="1"/>
  <c r="H8" i="6" a="1"/>
  <c r="H8" i="6" s="1"/>
  <c r="L8" i="6" a="1"/>
  <c r="L8" i="6" s="1"/>
  <c r="B9" i="6" a="1"/>
  <c r="B9" i="6" s="1"/>
  <c r="F9" i="6" a="1"/>
  <c r="F9" i="6" s="1"/>
  <c r="I9" i="6" a="1"/>
  <c r="I9" i="6" s="1"/>
  <c r="M9" i="6" a="1"/>
  <c r="M9" i="6" s="1"/>
  <c r="F10" i="6" a="1"/>
  <c r="F10" i="6" s="1"/>
  <c r="J10" i="6" a="1"/>
  <c r="J10" i="6" s="1"/>
  <c r="M10" i="6" a="1"/>
  <c r="M10" i="6" s="1"/>
  <c r="C11" i="6" a="1"/>
  <c r="C11" i="6" s="1"/>
  <c r="F11" i="6" a="1"/>
  <c r="F11" i="6" s="1"/>
  <c r="J11" i="6" a="1"/>
  <c r="J11" i="6" s="1"/>
  <c r="N11" i="6" a="1"/>
  <c r="N11" i="6" s="1"/>
  <c r="C12" i="6" a="1"/>
  <c r="C12" i="6" s="1"/>
  <c r="J12" i="6" a="1"/>
  <c r="J12" i="6" s="1"/>
  <c r="N12" i="6" a="1"/>
  <c r="N12" i="6" s="1"/>
  <c r="C13" i="6" a="1"/>
  <c r="C13" i="6" s="1"/>
  <c r="G13" i="6" a="1"/>
  <c r="G13" i="6" s="1"/>
  <c r="J13" i="6" a="1"/>
  <c r="J13" i="6" s="1"/>
  <c r="N13" i="6" a="1"/>
  <c r="N13" i="6" s="1"/>
  <c r="D14" i="6" a="1"/>
  <c r="D14" i="6" s="1"/>
  <c r="G14" i="6" a="1"/>
  <c r="G14" i="6" s="1"/>
  <c r="N14" i="6" a="1"/>
  <c r="N14" i="6" s="1"/>
  <c r="F15" i="6" a="1"/>
  <c r="F15" i="6" s="1"/>
  <c r="J15" i="6" a="1"/>
  <c r="J15" i="6" s="1"/>
  <c r="M15" i="6" a="1"/>
  <c r="M15" i="6" s="1"/>
  <c r="B16" i="6" a="1"/>
  <c r="B16" i="6" s="1"/>
  <c r="H16" i="6" a="1"/>
  <c r="H16" i="6" s="1"/>
  <c r="L16" i="6" a="1"/>
  <c r="L16" i="6" s="1"/>
  <c r="B17" i="6" a="1"/>
  <c r="B17" i="6" s="1"/>
  <c r="F17" i="6" a="1"/>
  <c r="F17" i="6" s="1"/>
  <c r="J17" i="6" a="1"/>
  <c r="J17" i="6" s="1"/>
  <c r="N17" i="6" a="1"/>
  <c r="N17" i="6" s="1"/>
  <c r="D18" i="6" a="1"/>
  <c r="D18" i="6" s="1"/>
  <c r="H18" i="6" a="1"/>
  <c r="H18" i="6" s="1"/>
  <c r="L18" i="6" a="1"/>
  <c r="L18" i="6" s="1"/>
  <c r="B19" i="6" a="1"/>
  <c r="B19" i="6" s="1"/>
  <c r="F19" i="6" a="1"/>
  <c r="F19" i="6" s="1"/>
  <c r="J19" i="6" a="1"/>
  <c r="J19" i="6" s="1"/>
  <c r="N19" i="6" a="1"/>
  <c r="N19" i="6" s="1"/>
  <c r="D20" i="6" a="1"/>
  <c r="D20" i="6" s="1"/>
  <c r="H20" i="6" a="1"/>
  <c r="H20" i="6" s="1"/>
  <c r="C3" i="6" a="1"/>
  <c r="C3" i="6" s="1"/>
  <c r="G3" i="6" a="1"/>
  <c r="G3" i="6" s="1"/>
  <c r="N3" i="6" a="1"/>
  <c r="N3" i="6" s="1"/>
  <c r="D4" i="6" a="1"/>
  <c r="D4" i="6" s="1"/>
  <c r="H4" i="6" a="1"/>
  <c r="H4" i="6" s="1"/>
  <c r="K4" i="6" a="1"/>
  <c r="K4" i="6" s="1"/>
  <c r="E5" i="6" a="1"/>
  <c r="E5" i="6" s="1"/>
  <c r="L5" i="6" a="1"/>
  <c r="L5" i="6" s="1"/>
  <c r="E6" i="6" a="1"/>
  <c r="E6" i="6" s="1"/>
  <c r="I6" i="6" a="1"/>
  <c r="I6" i="6" s="1"/>
  <c r="L6" i="6" a="1"/>
  <c r="L6" i="6" s="1"/>
  <c r="E7" i="6" a="1"/>
  <c r="E7" i="6" s="1"/>
  <c r="I7" i="6" a="1"/>
  <c r="I7" i="6" s="1"/>
  <c r="B8" i="6" a="1"/>
  <c r="B8" i="6" s="1"/>
  <c r="E8" i="6" a="1"/>
  <c r="E8" i="6" s="1"/>
  <c r="I8" i="6" a="1"/>
  <c r="I8" i="6" s="1"/>
  <c r="M8" i="6" a="1"/>
  <c r="M8" i="6" s="1"/>
  <c r="C9" i="6" a="1"/>
  <c r="C9" i="6" s="1"/>
  <c r="G9" i="6" a="1"/>
  <c r="G9" i="6" s="1"/>
  <c r="J9" i="6" a="1"/>
  <c r="J9" i="6" s="1"/>
  <c r="N9" i="6" a="1"/>
  <c r="N9" i="6" s="1"/>
  <c r="C10" i="6" a="1"/>
  <c r="C10" i="6" s="1"/>
  <c r="G10" i="6" a="1"/>
  <c r="G10" i="6" s="1"/>
  <c r="K10" i="6" a="1"/>
  <c r="K10" i="6" s="1"/>
  <c r="N10" i="6" a="1"/>
  <c r="N10" i="6" s="1"/>
  <c r="D11" i="6" a="1"/>
  <c r="D11" i="6" s="1"/>
  <c r="G11" i="6" a="1"/>
  <c r="G11" i="6" s="1"/>
  <c r="K11" i="6" a="1"/>
  <c r="K11" i="6" s="1"/>
  <c r="D12" i="6" a="1"/>
  <c r="D12" i="6" s="1"/>
  <c r="G12" i="6" a="1"/>
  <c r="G12" i="6" s="1"/>
  <c r="K12" i="6" a="1"/>
  <c r="K12" i="6" s="1"/>
  <c r="D13" i="6" a="1"/>
  <c r="D13" i="6" s="1"/>
  <c r="H13" i="6" a="1"/>
  <c r="H13" i="6" s="1"/>
  <c r="K13" i="6" a="1"/>
  <c r="K13" i="6" s="1"/>
  <c r="H14" i="6" a="1"/>
  <c r="H14" i="6" s="1"/>
  <c r="K14" i="6" a="1"/>
  <c r="K14" i="6" s="1"/>
  <c r="D15" i="6" a="1"/>
  <c r="D15" i="6" s="1"/>
  <c r="G15" i="6" a="1"/>
  <c r="G15" i="6" s="1"/>
  <c r="K15" i="6" a="1"/>
  <c r="K15" i="6" s="1"/>
  <c r="C16" i="6" a="1"/>
  <c r="C16" i="6" s="1"/>
  <c r="F16" i="6" a="1"/>
  <c r="F16" i="6" s="1"/>
  <c r="I16" i="6" a="1"/>
  <c r="I16" i="6" s="1"/>
  <c r="M16" i="6" a="1"/>
  <c r="M16" i="6" s="1"/>
  <c r="C17" i="6" a="1"/>
  <c r="C17" i="6" s="1"/>
  <c r="G17" i="6" a="1"/>
  <c r="G17" i="6" s="1"/>
  <c r="K17" i="6" a="1"/>
  <c r="K17" i="6" s="1"/>
  <c r="E18" i="6" a="1"/>
  <c r="E18" i="6" s="1"/>
  <c r="I18" i="6" a="1"/>
  <c r="I18" i="6" s="1"/>
  <c r="M18" i="6" a="1"/>
  <c r="M18" i="6" s="1"/>
  <c r="C19" i="6" a="1"/>
  <c r="C19" i="6" s="1"/>
  <c r="G19" i="6" a="1"/>
  <c r="G19" i="6" s="1"/>
  <c r="K19" i="6" a="1"/>
  <c r="K19" i="6" s="1"/>
  <c r="E20" i="6" a="1"/>
  <c r="E20" i="6" s="1"/>
  <c r="I20" i="6" a="1"/>
  <c r="I20" i="6" s="1"/>
  <c r="M20" i="6" a="1"/>
  <c r="M20" i="6" s="1"/>
  <c r="C21" i="6" a="1"/>
  <c r="C21" i="6" s="1"/>
  <c r="G21" i="6" a="1"/>
  <c r="G21" i="6" s="1"/>
  <c r="D3" i="6" a="1"/>
  <c r="D3" i="6" s="1"/>
  <c r="H3" i="6" a="1"/>
  <c r="H3" i="6" s="1"/>
  <c r="K3" i="6" a="1"/>
  <c r="K3" i="6" s="1"/>
  <c r="E4" i="6" a="1"/>
  <c r="E4" i="6" s="1"/>
  <c r="I4" i="6" a="1"/>
  <c r="I4" i="6" s="1"/>
  <c r="L4" i="6" a="1"/>
  <c r="L4" i="6" s="1"/>
  <c r="B5" i="6" a="1"/>
  <c r="B5" i="6" s="1"/>
  <c r="F5" i="6" a="1"/>
  <c r="F5" i="6" s="1"/>
  <c r="I5" i="6" a="1"/>
  <c r="I5" i="6" s="1"/>
  <c r="B6" i="6" a="1"/>
  <c r="B6" i="6" s="1"/>
  <c r="F6" i="6" a="1"/>
  <c r="F6" i="6" s="1"/>
  <c r="J6" i="6" a="1"/>
  <c r="J6" i="6" s="1"/>
  <c r="M6" i="6" a="1"/>
  <c r="M6" i="6" s="1"/>
  <c r="B7" i="6" a="1"/>
  <c r="B7" i="6" s="1"/>
  <c r="F7" i="6" a="1"/>
  <c r="F7" i="6" s="1"/>
  <c r="J7" i="6" a="1"/>
  <c r="J7" i="6" s="1"/>
  <c r="M7" i="6" a="1"/>
  <c r="M7" i="6" s="1"/>
  <c r="F8" i="6" a="1"/>
  <c r="F8" i="6" s="1"/>
  <c r="J8" i="6" a="1"/>
  <c r="J8" i="6" s="1"/>
  <c r="N8" i="6" a="1"/>
  <c r="N8" i="6" s="1"/>
  <c r="D9" i="6" a="1"/>
  <c r="D9" i="6" s="1"/>
  <c r="H9" i="6" a="1"/>
  <c r="H9" i="6" s="1"/>
  <c r="K9" i="6" a="1"/>
  <c r="K9" i="6" s="1"/>
  <c r="D10" i="6" a="1"/>
  <c r="D10" i="6" s="1"/>
  <c r="H10" i="6" a="1"/>
  <c r="H10" i="6" s="1"/>
  <c r="L10" i="6" a="1"/>
  <c r="L10" i="6" s="1"/>
  <c r="H11" i="6" a="1"/>
  <c r="H11" i="6" s="1"/>
  <c r="L11" i="6" a="1"/>
  <c r="L11" i="6" s="1"/>
  <c r="E12" i="6" a="1"/>
  <c r="E12" i="6" s="1"/>
  <c r="H12" i="6" a="1"/>
  <c r="H12" i="6" s="1"/>
  <c r="L12" i="6" a="1"/>
  <c r="L12" i="6" s="1"/>
  <c r="B13" i="6" a="1"/>
  <c r="B13" i="6" s="1"/>
  <c r="E13" i="6" a="1"/>
  <c r="E13" i="6" s="1"/>
  <c r="L13" i="6" a="1"/>
  <c r="L13" i="6" s="1"/>
  <c r="B14" i="6" a="1"/>
  <c r="B14" i="6" s="1"/>
  <c r="E14" i="6" a="1"/>
  <c r="E14" i="6" s="1"/>
  <c r="I14" i="6" a="1"/>
  <c r="I14" i="6" s="1"/>
  <c r="L14" i="6" a="1"/>
  <c r="L14" i="6" s="1"/>
  <c r="B15" i="6" a="1"/>
  <c r="B15" i="6" s="1"/>
  <c r="E15" i="6" a="1"/>
  <c r="E15" i="6" s="1"/>
  <c r="H15" i="6" a="1"/>
  <c r="H15" i="6" s="1"/>
  <c r="N15" i="6" a="1"/>
  <c r="N15" i="6" s="1"/>
  <c r="D16" i="6" a="1"/>
  <c r="D16" i="6" s="1"/>
  <c r="G16" i="6" a="1"/>
  <c r="G16" i="6" s="1"/>
  <c r="J16" i="6" a="1"/>
  <c r="J16" i="6" s="1"/>
  <c r="N16" i="6" a="1"/>
  <c r="N16" i="6" s="1"/>
  <c r="D17" i="6" a="1"/>
  <c r="D17" i="6" s="1"/>
  <c r="H17" i="6" a="1"/>
  <c r="H17" i="6" s="1"/>
  <c r="L17" i="6" a="1"/>
  <c r="L17" i="6" s="1"/>
  <c r="B18" i="6" a="1"/>
  <c r="B18" i="6" s="1"/>
  <c r="F18" i="6" a="1"/>
  <c r="F18" i="6" s="1"/>
  <c r="J18" i="6" a="1"/>
  <c r="J18" i="6" s="1"/>
  <c r="N18" i="6" a="1"/>
  <c r="N18" i="6" s="1"/>
  <c r="B20" i="6" a="1"/>
  <c r="B20" i="6" s="1"/>
  <c r="N20" i="6" a="1"/>
  <c r="N20" i="6" s="1"/>
  <c r="H21" i="6" a="1"/>
  <c r="H21" i="6" s="1"/>
  <c r="N21" i="6" a="1"/>
  <c r="N21" i="6" s="1"/>
  <c r="E22" i="6" a="1"/>
  <c r="E22" i="6" s="1"/>
  <c r="N22" i="6" a="1"/>
  <c r="N22" i="6" s="1"/>
  <c r="E23" i="6" a="1"/>
  <c r="E23" i="6" s="1"/>
  <c r="J23" i="6" a="1"/>
  <c r="J23" i="6" s="1"/>
  <c r="E24" i="6" a="1"/>
  <c r="E24" i="6" s="1"/>
  <c r="I24" i="6" a="1"/>
  <c r="I24" i="6" s="1"/>
  <c r="C25" i="6" a="1"/>
  <c r="C25" i="6" s="1"/>
  <c r="F25" i="6" a="1"/>
  <c r="F25" i="6" s="1"/>
  <c r="I25" i="6" a="1"/>
  <c r="I25" i="6" s="1"/>
  <c r="M25" i="6" a="1"/>
  <c r="M25" i="6" s="1"/>
  <c r="B26" i="6" a="1"/>
  <c r="B26" i="6" s="1"/>
  <c r="F26" i="6" a="1"/>
  <c r="F26" i="6" s="1"/>
  <c r="I26" i="6" a="1"/>
  <c r="I26" i="6" s="1"/>
  <c r="L26" i="6" a="1"/>
  <c r="L26" i="6" s="1"/>
  <c r="B27" i="6" a="1"/>
  <c r="B27" i="6" s="1"/>
  <c r="E27" i="6" a="1"/>
  <c r="E27" i="6" s="1"/>
  <c r="I27" i="6" a="1"/>
  <c r="I27" i="6" s="1"/>
  <c r="E28" i="6" a="1"/>
  <c r="E28" i="6" s="1"/>
  <c r="H28" i="6" a="1"/>
  <c r="H28" i="6" s="1"/>
  <c r="N28" i="6" a="1"/>
  <c r="N28" i="6" s="1"/>
  <c r="D29" i="6" a="1"/>
  <c r="D29" i="6" s="1"/>
  <c r="K29" i="6" a="1"/>
  <c r="K29" i="6" s="1"/>
  <c r="N29" i="6" a="1"/>
  <c r="N29" i="6" s="1"/>
  <c r="C30" i="6" a="1"/>
  <c r="C30" i="6" s="1"/>
  <c r="G30" i="6" a="1"/>
  <c r="G30" i="6" s="1"/>
  <c r="J30" i="6" a="1"/>
  <c r="J30" i="6" s="1"/>
  <c r="N30" i="6" a="1"/>
  <c r="N30" i="6" s="1"/>
  <c r="C31" i="6" a="1"/>
  <c r="C31" i="6" s="1"/>
  <c r="F31" i="6" a="1"/>
  <c r="F31" i="6" s="1"/>
  <c r="J31" i="6" a="1"/>
  <c r="J31" i="6" s="1"/>
  <c r="M31" i="6" a="1"/>
  <c r="M31" i="6" s="1"/>
  <c r="C32" i="6" a="1"/>
  <c r="C32" i="6" s="1"/>
  <c r="F32" i="6" a="1"/>
  <c r="F32" i="6" s="1"/>
  <c r="J32" i="6" a="1"/>
  <c r="J32" i="6" s="1"/>
  <c r="C33" i="6" a="1"/>
  <c r="C33" i="6" s="1"/>
  <c r="G33" i="6" a="1"/>
  <c r="G33" i="6" s="1"/>
  <c r="J33" i="6" a="1"/>
  <c r="J33" i="6" s="1"/>
  <c r="N33" i="6" a="1"/>
  <c r="N33" i="6" s="1"/>
  <c r="C34" i="6" a="1"/>
  <c r="C34" i="6" s="1"/>
  <c r="G34" i="6" a="1"/>
  <c r="G34" i="6" s="1"/>
  <c r="J34" i="6" a="1"/>
  <c r="J34" i="6" s="1"/>
  <c r="N34" i="6" a="1"/>
  <c r="N34" i="6" s="1"/>
  <c r="G35" i="6" a="1"/>
  <c r="G35" i="6" s="1"/>
  <c r="K35" i="6" a="1"/>
  <c r="K35" i="6" s="1"/>
  <c r="N35" i="6" a="1"/>
  <c r="N35" i="6" s="1"/>
  <c r="D36" i="6" a="1"/>
  <c r="D36" i="6" s="1"/>
  <c r="G36" i="6" a="1"/>
  <c r="G36" i="6" s="1"/>
  <c r="K36" i="6" a="1"/>
  <c r="K36" i="6" s="1"/>
  <c r="N36" i="6" a="1"/>
  <c r="N36" i="6" s="1"/>
  <c r="D37" i="6" a="1"/>
  <c r="D37" i="6" s="1"/>
  <c r="K37" i="6" a="1"/>
  <c r="K37" i="6" s="1"/>
  <c r="D19" i="6" a="1"/>
  <c r="D19" i="6" s="1"/>
  <c r="F20" i="6" a="1"/>
  <c r="F20" i="6" s="1"/>
  <c r="B21" i="6" a="1"/>
  <c r="B21" i="6" s="1"/>
  <c r="J21" i="6" a="1"/>
  <c r="J21" i="6" s="1"/>
  <c r="F22" i="6" a="1"/>
  <c r="F22" i="6" s="1"/>
  <c r="K22" i="6" a="1"/>
  <c r="K22" i="6" s="1"/>
  <c r="F23" i="6" a="1"/>
  <c r="F23" i="6" s="1"/>
  <c r="N24" i="6" a="1"/>
  <c r="N24" i="6" s="1"/>
  <c r="D25" i="6" a="1"/>
  <c r="D25" i="6" s="1"/>
  <c r="G25" i="6" a="1"/>
  <c r="G25" i="6" s="1"/>
  <c r="J25" i="6" a="1"/>
  <c r="J25" i="6" s="1"/>
  <c r="N25" i="6" a="1"/>
  <c r="N25" i="6" s="1"/>
  <c r="C26" i="6" a="1"/>
  <c r="C26" i="6" s="1"/>
  <c r="G26" i="6" a="1"/>
  <c r="G26" i="6" s="1"/>
  <c r="M26" i="6" a="1"/>
  <c r="M26" i="6" s="1"/>
  <c r="C27" i="6" a="1"/>
  <c r="C27" i="6" s="1"/>
  <c r="F27" i="6" a="1"/>
  <c r="F27" i="6" s="1"/>
  <c r="L27" i="6" a="1"/>
  <c r="L27" i="6" s="1"/>
  <c r="B28" i="6" a="1"/>
  <c r="B28" i="6" s="1"/>
  <c r="I28" i="6" a="1"/>
  <c r="I28" i="6" s="1"/>
  <c r="L28" i="6" a="1"/>
  <c r="L28" i="6" s="1"/>
  <c r="E29" i="6" a="1"/>
  <c r="E29" i="6" s="1"/>
  <c r="H29" i="6" a="1"/>
  <c r="H29" i="6" s="1"/>
  <c r="L29" i="6" a="1"/>
  <c r="L29" i="6" s="1"/>
  <c r="D30" i="6" a="1"/>
  <c r="D30" i="6" s="1"/>
  <c r="H30" i="6" a="1"/>
  <c r="H30" i="6" s="1"/>
  <c r="K30" i="6" a="1"/>
  <c r="K30" i="6" s="1"/>
  <c r="G31" i="6" a="1"/>
  <c r="G31" i="6" s="1"/>
  <c r="K31" i="6" a="1"/>
  <c r="K31" i="6" s="1"/>
  <c r="N31" i="6" a="1"/>
  <c r="N31" i="6" s="1"/>
  <c r="D32" i="6" a="1"/>
  <c r="D32" i="6" s="1"/>
  <c r="G32" i="6" a="1"/>
  <c r="G32" i="6" s="1"/>
  <c r="K32" i="6" a="1"/>
  <c r="K32" i="6" s="1"/>
  <c r="N32" i="6" a="1"/>
  <c r="N32" i="6" s="1"/>
  <c r="D33" i="6" a="1"/>
  <c r="D33" i="6" s="1"/>
  <c r="K33" i="6" a="1"/>
  <c r="K33" i="6" s="1"/>
  <c r="D34" i="6" a="1"/>
  <c r="D34" i="6" s="1"/>
  <c r="H34" i="6" a="1"/>
  <c r="H34" i="6" s="1"/>
  <c r="K34" i="6" a="1"/>
  <c r="K34" i="6" s="1"/>
  <c r="D35" i="6" a="1"/>
  <c r="D35" i="6" s="1"/>
  <c r="H35" i="6" a="1"/>
  <c r="H35" i="6" s="1"/>
  <c r="E36" i="6" a="1"/>
  <c r="E36" i="6" s="1"/>
  <c r="H36" i="6" a="1"/>
  <c r="H36" i="6" s="1"/>
  <c r="L36" i="6" a="1"/>
  <c r="L36" i="6" s="1"/>
  <c r="E37" i="6" a="1"/>
  <c r="E37" i="6" s="1"/>
  <c r="H37" i="6" a="1"/>
  <c r="H37" i="6" s="1"/>
  <c r="L37" i="6" a="1"/>
  <c r="L37" i="6" s="1"/>
  <c r="E38" i="6" a="1"/>
  <c r="E38" i="6" s="1"/>
  <c r="I38" i="6" a="1"/>
  <c r="I38" i="6" s="1"/>
  <c r="L38" i="6" a="1"/>
  <c r="L38" i="6" s="1"/>
  <c r="B39" i="6" a="1"/>
  <c r="B39" i="6" s="1"/>
  <c r="E39" i="6" a="1"/>
  <c r="E39" i="6" s="1"/>
  <c r="I39" i="6" a="1"/>
  <c r="I39" i="6" s="1"/>
  <c r="L39" i="6" a="1"/>
  <c r="L39" i="6" s="1"/>
  <c r="B40" i="6" a="1"/>
  <c r="B40" i="6" s="1"/>
  <c r="I40" i="6" a="1"/>
  <c r="I40" i="6" s="1"/>
  <c r="M40" i="6" a="1"/>
  <c r="M40" i="6" s="1"/>
  <c r="B41" i="6" a="1"/>
  <c r="B41" i="6" s="1"/>
  <c r="F41" i="6" a="1"/>
  <c r="F41" i="6" s="1"/>
  <c r="I41" i="6" a="1"/>
  <c r="I41" i="6" s="1"/>
  <c r="M41" i="6" a="1"/>
  <c r="M41" i="6" s="1"/>
  <c r="B42" i="6" a="1"/>
  <c r="B42" i="6" s="1"/>
  <c r="F42" i="6" a="1"/>
  <c r="F42" i="6" s="1"/>
  <c r="H19" i="6" a="1"/>
  <c r="H19" i="6" s="1"/>
  <c r="J20" i="6" a="1"/>
  <c r="J20" i="6" s="1"/>
  <c r="D21" i="6" a="1"/>
  <c r="D21" i="6" s="1"/>
  <c r="K21" i="6" a="1"/>
  <c r="K21" i="6" s="1"/>
  <c r="B22" i="6" a="1"/>
  <c r="B22" i="6" s="1"/>
  <c r="H22" i="6" a="1"/>
  <c r="H22" i="6" s="1"/>
  <c r="L22" i="6" a="1"/>
  <c r="L22" i="6" s="1"/>
  <c r="B23" i="6" a="1"/>
  <c r="B23" i="6" s="1"/>
  <c r="H23" i="6" a="1"/>
  <c r="H23" i="6" s="1"/>
  <c r="L23" i="6" a="1"/>
  <c r="L23" i="6" s="1"/>
  <c r="B24" i="6" a="1"/>
  <c r="B24" i="6" s="1"/>
  <c r="G24" i="6" a="1"/>
  <c r="G24" i="6" s="1"/>
  <c r="K24" i="6" a="1"/>
  <c r="K24" i="6" s="1"/>
  <c r="E25" i="6" a="1"/>
  <c r="E25" i="6" s="1"/>
  <c r="K25" i="6" a="1"/>
  <c r="K25" i="6" s="1"/>
  <c r="D26" i="6" a="1"/>
  <c r="D26" i="6" s="1"/>
  <c r="J26" i="6" a="1"/>
  <c r="J26" i="6" s="1"/>
  <c r="N26" i="6" a="1"/>
  <c r="N26" i="6" s="1"/>
  <c r="G27" i="6" a="1"/>
  <c r="G27" i="6" s="1"/>
  <c r="J27" i="6" a="1"/>
  <c r="J27" i="6" s="1"/>
  <c r="M27" i="6" a="1"/>
  <c r="M27" i="6" s="1"/>
  <c r="C28" i="6" a="1"/>
  <c r="C28" i="6" s="1"/>
  <c r="F28" i="6" a="1"/>
  <c r="F28" i="6" s="1"/>
  <c r="J28" i="6" a="1"/>
  <c r="J28" i="6" s="1"/>
  <c r="M28" i="6" a="1"/>
  <c r="M28" i="6" s="1"/>
  <c r="B29" i="6" a="1"/>
  <c r="B29" i="6" s="1"/>
  <c r="F29" i="6" a="1"/>
  <c r="F29" i="6" s="1"/>
  <c r="I29" i="6" a="1"/>
  <c r="I29" i="6" s="1"/>
  <c r="M29" i="6" a="1"/>
  <c r="M29" i="6" s="1"/>
  <c r="E30" i="6" a="1"/>
  <c r="E30" i="6" s="1"/>
  <c r="I30" i="6" a="1"/>
  <c r="I30" i="6" s="1"/>
  <c r="L30" i="6" a="1"/>
  <c r="L30" i="6" s="1"/>
  <c r="D31" i="6" a="1"/>
  <c r="D31" i="6" s="1"/>
  <c r="H31" i="6" a="1"/>
  <c r="H31" i="6" s="1"/>
  <c r="E32" i="6" a="1"/>
  <c r="E32" i="6" s="1"/>
  <c r="H32" i="6" a="1"/>
  <c r="H32" i="6" s="1"/>
  <c r="L32" i="6" a="1"/>
  <c r="L32" i="6" s="1"/>
  <c r="E33" i="6" a="1"/>
  <c r="E33" i="6" s="1"/>
  <c r="H33" i="6" a="1"/>
  <c r="H33" i="6" s="1"/>
  <c r="L33" i="6" a="1"/>
  <c r="L33" i="6" s="1"/>
  <c r="E34" i="6" a="1"/>
  <c r="E34" i="6" s="1"/>
  <c r="I34" i="6" a="1"/>
  <c r="I34" i="6" s="1"/>
  <c r="L34" i="6" a="1"/>
  <c r="L34" i="6" s="1"/>
  <c r="B35" i="6" a="1"/>
  <c r="B35" i="6" s="1"/>
  <c r="E35" i="6" a="1"/>
  <c r="E35" i="6" s="1"/>
  <c r="I35" i="6" a="1"/>
  <c r="I35" i="6" s="1"/>
  <c r="L35" i="6" a="1"/>
  <c r="L35" i="6" s="1"/>
  <c r="B36" i="6" a="1"/>
  <c r="B36" i="6" s="1"/>
  <c r="I36" i="6" a="1"/>
  <c r="I36" i="6" s="1"/>
  <c r="L2" i="6" a="1"/>
  <c r="L2" i="6" s="1"/>
  <c r="H2" i="6" a="1"/>
  <c r="H2" i="6" s="1"/>
  <c r="D2" i="6" a="1"/>
  <c r="D2" i="6" s="1"/>
  <c r="M61" i="6" a="1"/>
  <c r="M61" i="6" s="1"/>
  <c r="I61" i="6" a="1"/>
  <c r="I61" i="6" s="1"/>
  <c r="E61" i="6" a="1"/>
  <c r="E61" i="6" s="1"/>
  <c r="K60" i="6" a="1"/>
  <c r="K60" i="6" s="1"/>
  <c r="G60" i="6" a="1"/>
  <c r="G60" i="6" s="1"/>
  <c r="C60" i="6" a="1"/>
  <c r="C60" i="6" s="1"/>
  <c r="M59" i="6" a="1"/>
  <c r="M59" i="6" s="1"/>
  <c r="I59" i="6" a="1"/>
  <c r="I59" i="6" s="1"/>
  <c r="E59" i="6" a="1"/>
  <c r="E59" i="6" s="1"/>
  <c r="K58" i="6" a="1"/>
  <c r="K58" i="6" s="1"/>
  <c r="G58" i="6" a="1"/>
  <c r="G58" i="6" s="1"/>
  <c r="C58" i="6" a="1"/>
  <c r="C58" i="6" s="1"/>
  <c r="M57" i="6" a="1"/>
  <c r="M57" i="6" s="1"/>
  <c r="I57" i="6" a="1"/>
  <c r="I57" i="6" s="1"/>
  <c r="E57" i="6" a="1"/>
  <c r="E57" i="6" s="1"/>
  <c r="K56" i="6" a="1"/>
  <c r="K56" i="6" s="1"/>
  <c r="G56" i="6" a="1"/>
  <c r="G56" i="6" s="1"/>
  <c r="C56" i="6" a="1"/>
  <c r="C56" i="6" s="1"/>
  <c r="M55" i="6" a="1"/>
  <c r="M55" i="6" s="1"/>
  <c r="I55" i="6" a="1"/>
  <c r="I55" i="6" s="1"/>
  <c r="F55" i="6" a="1"/>
  <c r="F55" i="6" s="1"/>
  <c r="B55" i="6" a="1"/>
  <c r="B55" i="6" s="1"/>
  <c r="M54" i="6" a="1"/>
  <c r="M54" i="6" s="1"/>
  <c r="I54" i="6" a="1"/>
  <c r="I54" i="6" s="1"/>
  <c r="F54" i="6" a="1"/>
  <c r="F54" i="6" s="1"/>
  <c r="B54" i="6" a="1"/>
  <c r="B54" i="6" s="1"/>
  <c r="I53" i="6" a="1"/>
  <c r="I53" i="6" s="1"/>
  <c r="E53" i="6" a="1"/>
  <c r="E53" i="6" s="1"/>
  <c r="B53" i="6" a="1"/>
  <c r="B53" i="6" s="1"/>
  <c r="L52" i="6" a="1"/>
  <c r="L52" i="6" s="1"/>
  <c r="I52" i="6" a="1"/>
  <c r="I52" i="6" s="1"/>
  <c r="E52" i="6" a="1"/>
  <c r="E52" i="6" s="1"/>
  <c r="B52" i="6" a="1"/>
  <c r="B52" i="6" s="1"/>
  <c r="L51" i="6" a="1"/>
  <c r="L51" i="6" s="1"/>
  <c r="E51" i="6" a="1"/>
  <c r="E51" i="6" s="1"/>
  <c r="L50" i="6" a="1"/>
  <c r="L50" i="6" s="1"/>
  <c r="H50" i="6" a="1"/>
  <c r="H50" i="6" s="1"/>
  <c r="E50" i="6" a="1"/>
  <c r="E50" i="6" s="1"/>
  <c r="L49" i="6" a="1"/>
  <c r="L49" i="6" s="1"/>
  <c r="H49" i="6" a="1"/>
  <c r="H49" i="6" s="1"/>
  <c r="K48" i="6" a="1"/>
  <c r="K48" i="6" s="1"/>
  <c r="G48" i="6" a="1"/>
  <c r="G48" i="6" s="1"/>
  <c r="D48" i="6" a="1"/>
  <c r="D48" i="6" s="1"/>
  <c r="K47" i="6" a="1"/>
  <c r="K47" i="6" s="1"/>
  <c r="G47" i="6" a="1"/>
  <c r="G47" i="6" s="1"/>
  <c r="K46" i="6" a="1"/>
  <c r="K46" i="6" s="1"/>
  <c r="G46" i="6" a="1"/>
  <c r="G46" i="6" s="1"/>
  <c r="C46" i="6" a="1"/>
  <c r="C46" i="6" s="1"/>
  <c r="N45" i="6" a="1"/>
  <c r="N45" i="6" s="1"/>
  <c r="K45" i="6" a="1"/>
  <c r="K45" i="6" s="1"/>
  <c r="G45" i="6" a="1"/>
  <c r="G45" i="6" s="1"/>
  <c r="C45" i="6" a="1"/>
  <c r="C45" i="6" s="1"/>
  <c r="K44" i="6" a="1"/>
  <c r="K44" i="6" s="1"/>
  <c r="G44" i="6" a="1"/>
  <c r="G44" i="6" s="1"/>
  <c r="C44" i="6" a="1"/>
  <c r="C44" i="6" s="1"/>
  <c r="M43" i="6" a="1"/>
  <c r="M43" i="6" s="1"/>
  <c r="J43" i="6" a="1"/>
  <c r="J43" i="6" s="1"/>
  <c r="G43" i="6" a="1"/>
  <c r="G43" i="6" s="1"/>
  <c r="N42" i="6" a="1"/>
  <c r="N42" i="6" s="1"/>
  <c r="J42" i="6" a="1"/>
  <c r="J42" i="6" s="1"/>
  <c r="E42" i="6" a="1"/>
  <c r="E42" i="6" s="1"/>
  <c r="J41" i="6" a="1"/>
  <c r="J41" i="6" s="1"/>
  <c r="E41" i="6" a="1"/>
  <c r="E41" i="6" s="1"/>
  <c r="N40" i="6" a="1"/>
  <c r="N40" i="6" s="1"/>
  <c r="J40" i="6" a="1"/>
  <c r="J40" i="6" s="1"/>
  <c r="E40" i="6" a="1"/>
  <c r="E40" i="6" s="1"/>
  <c r="N39" i="6" a="1"/>
  <c r="N39" i="6" s="1"/>
  <c r="J39" i="6" a="1"/>
  <c r="J39" i="6" s="1"/>
  <c r="D39" i="6" a="1"/>
  <c r="D39" i="6" s="1"/>
  <c r="N38" i="6" a="1"/>
  <c r="N38" i="6" s="1"/>
  <c r="D38" i="6" a="1"/>
  <c r="D38" i="6" s="1"/>
  <c r="M37" i="6" a="1"/>
  <c r="M37" i="6" s="1"/>
  <c r="F37" i="6" a="1"/>
  <c r="F37" i="6" s="1"/>
  <c r="M36" i="6" a="1"/>
  <c r="M36" i="6" s="1"/>
  <c r="M35" i="6" a="1"/>
  <c r="M35" i="6" s="1"/>
  <c r="M34" i="6" a="1"/>
  <c r="M34" i="6" s="1"/>
  <c r="M33" i="6" a="1"/>
  <c r="M33" i="6" s="1"/>
  <c r="M32" i="6" a="1"/>
  <c r="M32" i="6" s="1"/>
  <c r="L31" i="6" a="1"/>
  <c r="L31" i="6" s="1"/>
  <c r="M30" i="6" a="1"/>
  <c r="M30" i="6" s="1"/>
  <c r="N27" i="6" a="1"/>
  <c r="N27" i="6" s="1"/>
  <c r="B25" i="6" a="1"/>
  <c r="B25" i="6" s="1"/>
  <c r="M23" i="6" a="1"/>
  <c r="M23" i="6" s="1"/>
  <c r="I22" i="6" a="1"/>
  <c r="I22" i="6" s="1"/>
  <c r="L20" i="6" a="1"/>
  <c r="L20" i="6" s="1"/>
  <c r="L57" i="6" a="1"/>
  <c r="L57" i="6" s="1"/>
  <c r="H57" i="6" a="1"/>
  <c r="H57" i="6" s="1"/>
  <c r="D57" i="6" a="1"/>
  <c r="D57" i="6" s="1"/>
  <c r="N56" i="6" a="1"/>
  <c r="N56" i="6" s="1"/>
  <c r="J56" i="6" a="1"/>
  <c r="J56" i="6" s="1"/>
  <c r="F56" i="6" a="1"/>
  <c r="F56" i="6" s="1"/>
  <c r="B56" i="6" a="1"/>
  <c r="B56" i="6" s="1"/>
  <c r="L55" i="6" a="1"/>
  <c r="L55" i="6" s="1"/>
  <c r="E55" i="6" a="1"/>
  <c r="E55" i="6" s="1"/>
  <c r="L54" i="6" a="1"/>
  <c r="L54" i="6" s="1"/>
  <c r="H54" i="6" a="1"/>
  <c r="H54" i="6" s="1"/>
  <c r="E54" i="6" a="1"/>
  <c r="E54" i="6" s="1"/>
  <c r="L53" i="6" a="1"/>
  <c r="L53" i="6" s="1"/>
  <c r="H53" i="6" a="1"/>
  <c r="H53" i="6" s="1"/>
  <c r="K52" i="6" a="1"/>
  <c r="K52" i="6" s="1"/>
  <c r="H52" i="6" a="1"/>
  <c r="H52" i="6" s="1"/>
  <c r="D52" i="6" a="1"/>
  <c r="D52" i="6" s="1"/>
  <c r="K51" i="6" a="1"/>
  <c r="K51" i="6" s="1"/>
  <c r="H51" i="6" a="1"/>
  <c r="H51" i="6" s="1"/>
  <c r="D51" i="6" a="1"/>
  <c r="D51" i="6" s="1"/>
  <c r="K50" i="6" a="1"/>
  <c r="K50" i="6" s="1"/>
  <c r="G50" i="6" a="1"/>
  <c r="G50" i="6" s="1"/>
  <c r="D50" i="6" a="1"/>
  <c r="D50" i="6" s="1"/>
  <c r="N49" i="6" a="1"/>
  <c r="N49" i="6" s="1"/>
  <c r="K49" i="6" a="1"/>
  <c r="K49" i="6" s="1"/>
  <c r="G49" i="6" a="1"/>
  <c r="G49" i="6" s="1"/>
  <c r="D49" i="6" a="1"/>
  <c r="D49" i="6" s="1"/>
  <c r="N48" i="6" a="1"/>
  <c r="N48" i="6" s="1"/>
  <c r="J48" i="6" a="1"/>
  <c r="J48" i="6" s="1"/>
  <c r="F48" i="6" a="1"/>
  <c r="F48" i="6" s="1"/>
  <c r="N47" i="6" a="1"/>
  <c r="N47" i="6" s="1"/>
  <c r="J47" i="6" a="1"/>
  <c r="J47" i="6" s="1"/>
  <c r="F47" i="6" a="1"/>
  <c r="F47" i="6" s="1"/>
  <c r="C47" i="6" a="1"/>
  <c r="C47" i="6" s="1"/>
  <c r="N46" i="6" a="1"/>
  <c r="N46" i="6" s="1"/>
  <c r="J46" i="6" a="1"/>
  <c r="J46" i="6" s="1"/>
  <c r="F46" i="6" a="1"/>
  <c r="F46" i="6" s="1"/>
  <c r="B46" i="6" a="1"/>
  <c r="B46" i="6" s="1"/>
  <c r="J45" i="6" a="1"/>
  <c r="J45" i="6" s="1"/>
  <c r="F45" i="6" a="1"/>
  <c r="F45" i="6" s="1"/>
  <c r="B45" i="6" a="1"/>
  <c r="B45" i="6" s="1"/>
  <c r="M44" i="6" a="1"/>
  <c r="M44" i="6" s="1"/>
  <c r="J44" i="6" a="1"/>
  <c r="J44" i="6" s="1"/>
  <c r="F44" i="6" a="1"/>
  <c r="F44" i="6" s="1"/>
  <c r="B44" i="6" a="1"/>
  <c r="B44" i="6" s="1"/>
  <c r="L43" i="6" a="1"/>
  <c r="L43" i="6" s="1"/>
  <c r="F43" i="6" a="1"/>
  <c r="F43" i="6" s="1"/>
  <c r="C43" i="6" a="1"/>
  <c r="C43" i="6" s="1"/>
  <c r="M42" i="6" a="1"/>
  <c r="M42" i="6" s="1"/>
  <c r="I42" i="6" a="1"/>
  <c r="I42" i="6" s="1"/>
  <c r="D42" i="6" a="1"/>
  <c r="D42" i="6" s="1"/>
  <c r="N41" i="6" a="1"/>
  <c r="N41" i="6" s="1"/>
  <c r="H41" i="6" a="1"/>
  <c r="H41" i="6" s="1"/>
  <c r="D41" i="6" a="1"/>
  <c r="D41" i="6" s="1"/>
  <c r="H40" i="6" a="1"/>
  <c r="H40" i="6" s="1"/>
  <c r="D40" i="6" a="1"/>
  <c r="D40" i="6" s="1"/>
  <c r="M39" i="6" a="1"/>
  <c r="M39" i="6" s="1"/>
  <c r="H39" i="6" a="1"/>
  <c r="H39" i="6" s="1"/>
  <c r="M38" i="6" a="1"/>
  <c r="M38" i="6" s="1"/>
  <c r="H38" i="6" a="1"/>
  <c r="H38" i="6" s="1"/>
  <c r="C38" i="6" a="1"/>
  <c r="C38" i="6" s="1"/>
  <c r="J37" i="6" a="1"/>
  <c r="J37" i="6" s="1"/>
  <c r="C37" i="6" a="1"/>
  <c r="C37" i="6" s="1"/>
  <c r="J36" i="6" a="1"/>
  <c r="J36" i="6" s="1"/>
  <c r="J35" i="6" a="1"/>
  <c r="J35" i="6" s="1"/>
  <c r="I33" i="6" a="1"/>
  <c r="I33" i="6" s="1"/>
  <c r="I32" i="6" a="1"/>
  <c r="I32" i="6" s="1"/>
  <c r="I31" i="6" a="1"/>
  <c r="I31" i="6" s="1"/>
  <c r="J29" i="6" a="1"/>
  <c r="J29" i="6" s="1"/>
  <c r="K28" i="6" a="1"/>
  <c r="K28" i="6" s="1"/>
  <c r="K27" i="6" a="1"/>
  <c r="K27" i="6" s="1"/>
  <c r="K26" i="6" a="1"/>
  <c r="K26" i="6" s="1"/>
  <c r="L25" i="6" a="1"/>
  <c r="L25" i="6" s="1"/>
  <c r="L24" i="6" a="1"/>
  <c r="L24" i="6" s="1"/>
  <c r="I23" i="6" a="1"/>
  <c r="I23" i="6" s="1"/>
  <c r="D22" i="6" a="1"/>
  <c r="D22" i="6" s="1"/>
  <c r="L19" i="6" a="1"/>
  <c r="L19" i="6" s="1"/>
  <c r="P1942" i="1"/>
  <c r="P999" i="1"/>
  <c r="Q999" i="1"/>
  <c r="P2101" i="1"/>
  <c r="Q2101" i="1"/>
  <c r="P2100" i="1"/>
  <c r="Q2100" i="1"/>
  <c r="P2023" i="1"/>
  <c r="Q2023" i="1"/>
  <c r="P2271" i="1"/>
  <c r="Q2271" i="1"/>
  <c r="P1538" i="1"/>
  <c r="Q1538" i="1"/>
  <c r="D8" i="1"/>
  <c r="P2270" i="1"/>
  <c r="Q2270" i="1"/>
  <c r="D11" i="1" l="1"/>
  <c r="J5" i="2"/>
  <c r="P2625" i="1"/>
  <c r="Q2625" i="1"/>
  <c r="P1634" i="1"/>
  <c r="Q1634" i="1"/>
  <c r="P1633" i="1" l="1"/>
  <c r="Q1633" i="1"/>
  <c r="P1379" i="1" l="1"/>
  <c r="Q1379" i="1"/>
  <c r="P1016" i="1"/>
  <c r="Q1016" i="1"/>
  <c r="P1021" i="1"/>
  <c r="Q1021" i="1"/>
  <c r="P1697" i="1"/>
  <c r="Q1697" i="1"/>
  <c r="A60" i="6" a="1"/>
  <c r="A60" i="6" s="1"/>
  <c r="A61" i="6" a="1"/>
  <c r="A61" i="6" s="1"/>
  <c r="P202" i="1"/>
  <c r="Q202" i="1"/>
  <c r="P1070" i="1"/>
  <c r="Q1070" i="1"/>
  <c r="P998" i="1"/>
  <c r="Q998" i="1"/>
  <c r="P997" i="1"/>
  <c r="Q997" i="1"/>
  <c r="P2122" i="1" l="1"/>
  <c r="Q2122" i="1"/>
  <c r="P1804" i="1"/>
  <c r="Q1804" i="1"/>
  <c r="P1020" i="1" l="1"/>
  <c r="Q1020" i="1"/>
  <c r="P1015" i="1"/>
  <c r="Q1015" i="1"/>
  <c r="P1366" i="1"/>
  <c r="Q1366" i="1"/>
  <c r="P1014" i="1"/>
  <c r="Q1014" i="1"/>
  <c r="A2" i="6" a="1"/>
  <c r="A2" i="6" s="1"/>
  <c r="A3" i="6" a="1"/>
  <c r="A3" i="6" s="1"/>
  <c r="A4" i="6" a="1"/>
  <c r="A4" i="6" s="1"/>
  <c r="A5" i="6" a="1"/>
  <c r="A5" i="6" s="1"/>
  <c r="A6" i="6" a="1"/>
  <c r="A6" i="6" s="1"/>
  <c r="A7" i="6" a="1"/>
  <c r="A7" i="6" s="1"/>
  <c r="A8" i="6" a="1"/>
  <c r="A8" i="6" s="1"/>
  <c r="A9" i="6" a="1"/>
  <c r="A9" i="6" s="1"/>
  <c r="A10" i="6" a="1"/>
  <c r="A10" i="6" s="1"/>
  <c r="A11" i="6" a="1"/>
  <c r="A11" i="6" s="1"/>
  <c r="A12" i="6" a="1"/>
  <c r="A12" i="6" s="1"/>
  <c r="A13" i="6" a="1"/>
  <c r="A13" i="6" s="1"/>
  <c r="A14" i="6" a="1"/>
  <c r="A14" i="6" s="1"/>
  <c r="A15" i="6" a="1"/>
  <c r="A15" i="6" s="1"/>
  <c r="A16" i="6" a="1"/>
  <c r="A16" i="6" s="1"/>
  <c r="A17" i="6" a="1"/>
  <c r="A17" i="6" s="1"/>
  <c r="A18" i="6" a="1"/>
  <c r="A18" i="6" s="1"/>
  <c r="A19" i="6" a="1"/>
  <c r="A19" i="6" s="1"/>
  <c r="A20" i="6" a="1"/>
  <c r="A20" i="6" s="1"/>
  <c r="A21" i="6" a="1"/>
  <c r="A21" i="6" s="1"/>
  <c r="A22" i="6" a="1"/>
  <c r="A22" i="6" s="1"/>
  <c r="A23" i="6" a="1"/>
  <c r="A23" i="6" s="1"/>
  <c r="A24" i="6" a="1"/>
  <c r="A24" i="6" s="1"/>
  <c r="A25" i="6" a="1"/>
  <c r="A25" i="6" s="1"/>
  <c r="A26" i="6" a="1"/>
  <c r="A26" i="6" s="1"/>
  <c r="A27" i="6" a="1"/>
  <c r="A27" i="6" s="1"/>
  <c r="A28" i="6" a="1"/>
  <c r="A28" i="6" s="1"/>
  <c r="A29" i="6" a="1"/>
  <c r="A29" i="6" s="1"/>
  <c r="A30" i="6" a="1"/>
  <c r="A30" i="6" s="1"/>
  <c r="A31" i="6" a="1"/>
  <c r="A31" i="6" s="1"/>
  <c r="A32" i="6" a="1"/>
  <c r="A32" i="6" s="1"/>
  <c r="A33" i="6" a="1"/>
  <c r="A33" i="6" s="1"/>
  <c r="A34" i="6" a="1"/>
  <c r="A34" i="6" s="1"/>
  <c r="A35" i="6" a="1"/>
  <c r="A35" i="6" s="1"/>
  <c r="A36" i="6" a="1"/>
  <c r="A36" i="6" s="1"/>
  <c r="A37" i="6" a="1"/>
  <c r="A37" i="6" s="1"/>
  <c r="A38" i="6" a="1"/>
  <c r="A38" i="6" s="1"/>
  <c r="A39" i="6" a="1"/>
  <c r="A39" i="6" s="1"/>
  <c r="A40" i="6" a="1"/>
  <c r="A40" i="6" s="1"/>
  <c r="A41" i="6" a="1"/>
  <c r="A41" i="6" s="1"/>
  <c r="A42" i="6" a="1"/>
  <c r="A42" i="6" s="1"/>
  <c r="A43" i="6" a="1"/>
  <c r="A43" i="6" s="1"/>
  <c r="A44" i="6" a="1"/>
  <c r="A44" i="6" s="1"/>
  <c r="A45" i="6" a="1"/>
  <c r="A45" i="6" s="1"/>
  <c r="A46" i="6" a="1"/>
  <c r="A46" i="6" s="1"/>
  <c r="A47" i="6" a="1"/>
  <c r="A47" i="6" s="1"/>
  <c r="A48" i="6" a="1"/>
  <c r="A48" i="6" s="1"/>
  <c r="A49" i="6" a="1"/>
  <c r="A49" i="6" s="1"/>
  <c r="A50" i="6" a="1"/>
  <c r="A50" i="6" s="1"/>
  <c r="A51" i="6" a="1"/>
  <c r="A51" i="6" s="1"/>
  <c r="A52" i="6" a="1"/>
  <c r="A52" i="6" s="1"/>
  <c r="A53" i="6" a="1"/>
  <c r="A53" i="6" s="1"/>
  <c r="A54" i="6" a="1"/>
  <c r="A54" i="6" s="1"/>
  <c r="A55" i="6" a="1"/>
  <c r="A55" i="6" s="1"/>
  <c r="A56" i="6" a="1"/>
  <c r="A56" i="6" s="1"/>
  <c r="A57" i="6" a="1"/>
  <c r="A57" i="6" s="1"/>
  <c r="A58" i="6" a="1"/>
  <c r="A58" i="6" s="1"/>
  <c r="A59" i="6" a="1"/>
  <c r="A59" i="6" s="1"/>
  <c r="P17" i="1"/>
  <c r="Q17" i="1"/>
  <c r="P16" i="1"/>
  <c r="Q16" i="1"/>
  <c r="P1398" i="1" l="1"/>
  <c r="Q1398" i="1"/>
  <c r="P1019" i="1"/>
  <c r="Q1019" i="1"/>
  <c r="P1013" i="1"/>
  <c r="Q1013" i="1"/>
  <c r="P15" i="1" l="1"/>
  <c r="Q15" i="1"/>
  <c r="A14" i="1"/>
  <c r="P14" i="1"/>
  <c r="Q14" i="1"/>
  <c r="P989" i="1"/>
  <c r="Q989" i="1"/>
  <c r="P986" i="1"/>
  <c r="Q986" i="1"/>
  <c r="P223" i="1"/>
  <c r="Q223" i="1"/>
  <c r="P201" i="1"/>
  <c r="Q201" i="1"/>
  <c r="P193" i="1"/>
  <c r="Q193" i="1"/>
  <c r="P194" i="1"/>
  <c r="Q194" i="1"/>
  <c r="P766" i="1"/>
  <c r="Q766" i="1"/>
  <c r="P770" i="1"/>
  <c r="Q770" i="1"/>
  <c r="P565" i="1"/>
  <c r="Q565" i="1"/>
  <c r="P26" i="1"/>
  <c r="Q26" i="1"/>
  <c r="P23" i="1"/>
  <c r="Q23" i="1"/>
  <c r="P1018" i="1"/>
  <c r="Q1018" i="1"/>
  <c r="P1012" i="1"/>
  <c r="Q1012" i="1"/>
  <c r="P256" i="1"/>
  <c r="Q256" i="1"/>
  <c r="P21" i="1"/>
  <c r="Q21" i="1"/>
  <c r="P1069" i="1"/>
  <c r="Q1069" i="1"/>
  <c r="P132" i="1"/>
  <c r="Q132" i="1"/>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1748" i="3"/>
  <c r="C1748" i="3"/>
  <c r="B1748" i="3"/>
  <c r="P302" i="1"/>
  <c r="Q302" i="1"/>
  <c r="P502" i="1"/>
  <c r="Q502" i="1"/>
  <c r="P514" i="1"/>
  <c r="Q514" i="1"/>
  <c r="R7" i="2"/>
  <c r="P836" i="1"/>
  <c r="AD10" i="2" l="1"/>
  <c r="AB10" i="2"/>
  <c r="AB9" i="2"/>
  <c r="AB8" i="2"/>
  <c r="AB7" i="2"/>
  <c r="AB6" i="2"/>
  <c r="AB5" i="2"/>
  <c r="X10" i="2"/>
  <c r="X9" i="2"/>
  <c r="X8" i="2"/>
  <c r="X7" i="2"/>
  <c r="X6" i="2"/>
  <c r="X5" i="2"/>
  <c r="D5" i="2"/>
  <c r="R8" i="2"/>
  <c r="R9" i="2"/>
  <c r="R10" i="2"/>
  <c r="R6" i="2"/>
  <c r="R5" i="2"/>
  <c r="P18" i="1"/>
  <c r="P19" i="1"/>
  <c r="P20" i="1"/>
  <c r="P22" i="1"/>
  <c r="P24" i="1"/>
  <c r="P25"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5" i="1"/>
  <c r="P196" i="1"/>
  <c r="P197" i="1"/>
  <c r="P198" i="1"/>
  <c r="P199" i="1"/>
  <c r="P200" i="1"/>
  <c r="P203" i="1"/>
  <c r="P204" i="1"/>
  <c r="P205" i="1"/>
  <c r="P206" i="1"/>
  <c r="P207" i="1"/>
  <c r="P208" i="1"/>
  <c r="P209" i="1"/>
  <c r="P210" i="1"/>
  <c r="P211" i="1"/>
  <c r="P212" i="1"/>
  <c r="P213" i="1"/>
  <c r="P214" i="1"/>
  <c r="P215" i="1"/>
  <c r="P216" i="1"/>
  <c r="P217" i="1"/>
  <c r="P218" i="1"/>
  <c r="P219" i="1"/>
  <c r="P220" i="1"/>
  <c r="P221" i="1"/>
  <c r="P222"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3" i="1"/>
  <c r="P504" i="1"/>
  <c r="P505" i="1"/>
  <c r="P506" i="1"/>
  <c r="P507" i="1"/>
  <c r="P508" i="1"/>
  <c r="P509" i="1"/>
  <c r="P510" i="1"/>
  <c r="P512" i="1"/>
  <c r="P513"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7" i="1"/>
  <c r="P748" i="1"/>
  <c r="P749" i="1"/>
  <c r="P750" i="1"/>
  <c r="P751" i="1"/>
  <c r="P752" i="1"/>
  <c r="P753" i="1"/>
  <c r="P754" i="1"/>
  <c r="P755" i="1"/>
  <c r="P756" i="1"/>
  <c r="P757" i="1"/>
  <c r="P758" i="1"/>
  <c r="P759" i="1"/>
  <c r="P760" i="1"/>
  <c r="P761" i="1"/>
  <c r="P762" i="1"/>
  <c r="P763" i="1"/>
  <c r="P764" i="1"/>
  <c r="P765" i="1"/>
  <c r="P767" i="1"/>
  <c r="P768" i="1"/>
  <c r="P769"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7" i="1"/>
  <c r="P838" i="1"/>
  <c r="P839" i="1"/>
  <c r="P840" i="1"/>
  <c r="P841"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2" i="1"/>
  <c r="P983" i="1"/>
  <c r="P985" i="1"/>
  <c r="P987" i="1"/>
  <c r="P988" i="1"/>
  <c r="P990" i="1"/>
  <c r="P991" i="1"/>
  <c r="P992" i="1"/>
  <c r="P993" i="1"/>
  <c r="P994" i="1"/>
  <c r="P995" i="1"/>
  <c r="P996" i="1"/>
  <c r="P1001" i="1"/>
  <c r="P1002" i="1"/>
  <c r="P1003" i="1"/>
  <c r="P1004" i="1"/>
  <c r="P1005" i="1"/>
  <c r="P1006" i="1"/>
  <c r="P1007" i="1"/>
  <c r="P1008" i="1"/>
  <c r="P1009" i="1"/>
  <c r="P1010" i="1"/>
  <c r="P1011" i="1"/>
  <c r="P1017"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7" i="1"/>
  <c r="P1368" i="1"/>
  <c r="P1373" i="1"/>
  <c r="P1374" i="1"/>
  <c r="P1375" i="1"/>
  <c r="P1376" i="1"/>
  <c r="P1377" i="1"/>
  <c r="P1378" i="1"/>
  <c r="P1380" i="1"/>
  <c r="P1381" i="1"/>
  <c r="P1382" i="1"/>
  <c r="P1383" i="1"/>
  <c r="P1384" i="1"/>
  <c r="P1385" i="1"/>
  <c r="P1386" i="1"/>
  <c r="P1387" i="1"/>
  <c r="P1388" i="1"/>
  <c r="P1389" i="1"/>
  <c r="P1390" i="1"/>
  <c r="P1391" i="1"/>
  <c r="P1392" i="1"/>
  <c r="P1393" i="1"/>
  <c r="P1394" i="1"/>
  <c r="P1395" i="1"/>
  <c r="P1396" i="1"/>
  <c r="P1397"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2" i="1"/>
  <c r="P1623" i="1"/>
  <c r="P1624" i="1"/>
  <c r="P1625" i="1"/>
  <c r="P1626" i="1"/>
  <c r="P1627" i="1"/>
  <c r="P1628" i="1"/>
  <c r="P1629" i="1"/>
  <c r="P1630" i="1"/>
  <c r="P1631" i="1"/>
  <c r="P1632"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7" i="1"/>
  <c r="P2098" i="1"/>
  <c r="P2099" i="1"/>
  <c r="P2102" i="1"/>
  <c r="P2104" i="1"/>
  <c r="P2105" i="1"/>
  <c r="P2106" i="1"/>
  <c r="P2107" i="1"/>
  <c r="P2111" i="1"/>
  <c r="P2112" i="1"/>
  <c r="P2113" i="1"/>
  <c r="P2115" i="1"/>
  <c r="P2116" i="1"/>
  <c r="P2117" i="1"/>
  <c r="P2118" i="1"/>
  <c r="P2119" i="1"/>
  <c r="P2120" i="1"/>
  <c r="P2121" i="1"/>
  <c r="P2123" i="1"/>
  <c r="P2126" i="1"/>
  <c r="P2128"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7" i="1"/>
  <c r="P2278" i="1"/>
  <c r="P2279"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7" i="1"/>
  <c r="P2308" i="1"/>
  <c r="P2309" i="1"/>
  <c r="P2310" i="1"/>
  <c r="P2311" i="1"/>
  <c r="P2312" i="1"/>
  <c r="P2313" i="1"/>
  <c r="P2314" i="1"/>
  <c r="P2315" i="1"/>
  <c r="P2316" i="1"/>
  <c r="P2317" i="1"/>
  <c r="P2318" i="1"/>
  <c r="P2319" i="1"/>
  <c r="P2320" i="1"/>
  <c r="P2321" i="1"/>
  <c r="P2322" i="1"/>
  <c r="P232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7" i="1"/>
  <c r="P2388" i="1"/>
  <c r="P2389" i="1"/>
  <c r="P2395" i="1"/>
  <c r="P2396" i="1"/>
  <c r="P2397" i="1"/>
  <c r="P2398" i="1"/>
  <c r="P2399" i="1"/>
  <c r="P2400" i="1"/>
  <c r="P2401" i="1"/>
  <c r="P2402" i="1"/>
  <c r="P2403" i="1"/>
  <c r="P2404" i="1"/>
  <c r="P2405" i="1"/>
  <c r="P2406" i="1"/>
  <c r="P2407" i="1"/>
  <c r="P2408" i="1"/>
  <c r="P2409" i="1"/>
  <c r="P2410" i="1"/>
  <c r="P2411" i="1"/>
  <c r="P2412" i="1"/>
  <c r="P2413" i="1"/>
  <c r="P2414"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H7" i="2"/>
  <c r="H10" i="2"/>
  <c r="H9" i="2"/>
  <c r="H8" i="2"/>
  <c r="H6" i="2"/>
  <c r="H5" i="2"/>
  <c r="N7" i="2"/>
  <c r="N8" i="2"/>
  <c r="N9" i="2"/>
  <c r="N10" i="2"/>
  <c r="N6" i="2"/>
  <c r="N5" i="2"/>
  <c r="D9" i="2"/>
  <c r="D10" i="2"/>
  <c r="D8" i="2"/>
  <c r="D7" i="2"/>
  <c r="D6" i="2"/>
  <c r="P3" i="2"/>
  <c r="L3" i="2"/>
  <c r="B3" i="2"/>
  <c r="F3" i="2"/>
  <c r="BN19" i="1"/>
  <c r="BN20" i="1"/>
  <c r="BN22" i="1"/>
  <c r="BN24" i="1"/>
  <c r="BN25" i="1"/>
  <c r="BN27" i="1"/>
  <c r="BN28" i="1"/>
  <c r="BN29" i="1"/>
  <c r="BN30" i="1"/>
  <c r="BN31" i="1"/>
  <c r="BN32" i="1"/>
  <c r="BN33" i="1"/>
  <c r="BN34" i="1"/>
  <c r="BN35" i="1"/>
  <c r="BN36" i="1"/>
  <c r="BN37" i="1"/>
  <c r="BN38" i="1"/>
  <c r="BN39" i="1"/>
  <c r="BN40" i="1"/>
  <c r="BN41" i="1"/>
  <c r="BN42" i="1"/>
  <c r="BN43"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5" i="1"/>
  <c r="BN196" i="1"/>
  <c r="BN197" i="1"/>
  <c r="BN198" i="1"/>
  <c r="BN199" i="1"/>
  <c r="BN200" i="1"/>
  <c r="BN203" i="1"/>
  <c r="BN204" i="1"/>
  <c r="BN205" i="1"/>
  <c r="BN206" i="1"/>
  <c r="BN207" i="1"/>
  <c r="BN208" i="1"/>
  <c r="BN209" i="1"/>
  <c r="BN210" i="1"/>
  <c r="BN211" i="1"/>
  <c r="BN212" i="1"/>
  <c r="BN213" i="1"/>
  <c r="BN214" i="1"/>
  <c r="BN215" i="1"/>
  <c r="BN216" i="1"/>
  <c r="BN217" i="1"/>
  <c r="BN218" i="1"/>
  <c r="BN219" i="1"/>
  <c r="BN220" i="1"/>
  <c r="BN221" i="1"/>
  <c r="BN222"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3" i="1"/>
  <c r="BN504" i="1"/>
  <c r="BN505" i="1"/>
  <c r="BN506" i="1"/>
  <c r="BN507" i="1"/>
  <c r="BN508" i="1"/>
  <c r="BN509" i="1"/>
  <c r="BN510" i="1"/>
  <c r="BN512" i="1"/>
  <c r="BN513"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4" i="1"/>
  <c r="BN645" i="1"/>
  <c r="BN646" i="1"/>
  <c r="BN647" i="1"/>
  <c r="BN648" i="1"/>
  <c r="BN649" i="1"/>
  <c r="BN650" i="1"/>
  <c r="BN651" i="1"/>
  <c r="BN652" i="1"/>
  <c r="BN653" i="1"/>
  <c r="BN654" i="1"/>
  <c r="BN655" i="1"/>
  <c r="BN656" i="1"/>
  <c r="BN657" i="1"/>
  <c r="BN658" i="1"/>
  <c r="BN659" i="1"/>
  <c r="BN660" i="1"/>
  <c r="BN661" i="1"/>
  <c r="BN662"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N730" i="1"/>
  <c r="BN731" i="1"/>
  <c r="BN732" i="1"/>
  <c r="BN733" i="1"/>
  <c r="BN734" i="1"/>
  <c r="BN735" i="1"/>
  <c r="BN736" i="1"/>
  <c r="BN737" i="1"/>
  <c r="BN738" i="1"/>
  <c r="BN739" i="1"/>
  <c r="BN740" i="1"/>
  <c r="BN741" i="1"/>
  <c r="BN742" i="1"/>
  <c r="BN743" i="1"/>
  <c r="BN744" i="1"/>
  <c r="BN745" i="1"/>
  <c r="BN747" i="1"/>
  <c r="BN748" i="1"/>
  <c r="BN749" i="1"/>
  <c r="BN750" i="1"/>
  <c r="BN751" i="1"/>
  <c r="BN752" i="1"/>
  <c r="BN753" i="1"/>
  <c r="BN754" i="1"/>
  <c r="BN755" i="1"/>
  <c r="BN756" i="1"/>
  <c r="BN757" i="1"/>
  <c r="BN758" i="1"/>
  <c r="BN759" i="1"/>
  <c r="BN760" i="1"/>
  <c r="BN761" i="1"/>
  <c r="BN762" i="1"/>
  <c r="BN763" i="1"/>
  <c r="BN764" i="1"/>
  <c r="BN765" i="1"/>
  <c r="BN767" i="1"/>
  <c r="BN768" i="1"/>
  <c r="BN769" i="1"/>
  <c r="BN771" i="1"/>
  <c r="BN772" i="1"/>
  <c r="BN773" i="1"/>
  <c r="BN774" i="1"/>
  <c r="BN775" i="1"/>
  <c r="BN776" i="1"/>
  <c r="BN777" i="1"/>
  <c r="BN778" i="1"/>
  <c r="BN779" i="1"/>
  <c r="BN780" i="1"/>
  <c r="BN781" i="1"/>
  <c r="BN782" i="1"/>
  <c r="BN783" i="1"/>
  <c r="BN784" i="1"/>
  <c r="BN785" i="1"/>
  <c r="BN786" i="1"/>
  <c r="BN787" i="1"/>
  <c r="BN788" i="1"/>
  <c r="BN789" i="1"/>
  <c r="BN790" i="1"/>
  <c r="BN791" i="1"/>
  <c r="BN792" i="1"/>
  <c r="BN793" i="1"/>
  <c r="BN794" i="1"/>
  <c r="BN795" i="1"/>
  <c r="BN796" i="1"/>
  <c r="BN797" i="1"/>
  <c r="BN798" i="1"/>
  <c r="BN799" i="1"/>
  <c r="BN800" i="1"/>
  <c r="BN801" i="1"/>
  <c r="BN802" i="1"/>
  <c r="BN803" i="1"/>
  <c r="BN804" i="1"/>
  <c r="BN805" i="1"/>
  <c r="BN806" i="1"/>
  <c r="BN807" i="1"/>
  <c r="BN808" i="1"/>
  <c r="BN809" i="1"/>
  <c r="BN810" i="1"/>
  <c r="BN811" i="1"/>
  <c r="BN812" i="1"/>
  <c r="BN813" i="1"/>
  <c r="BN814" i="1"/>
  <c r="BN815" i="1"/>
  <c r="BN816" i="1"/>
  <c r="BN817" i="1"/>
  <c r="BN818" i="1"/>
  <c r="BN819" i="1"/>
  <c r="BN820" i="1"/>
  <c r="BN821" i="1"/>
  <c r="BN822" i="1"/>
  <c r="BN823" i="1"/>
  <c r="BN824" i="1"/>
  <c r="BN825" i="1"/>
  <c r="BN826" i="1"/>
  <c r="BN827" i="1"/>
  <c r="BN828" i="1"/>
  <c r="BN829" i="1"/>
  <c r="BN830" i="1"/>
  <c r="BN831" i="1"/>
  <c r="BN832" i="1"/>
  <c r="BN833" i="1"/>
  <c r="BN834" i="1"/>
  <c r="BN835" i="1"/>
  <c r="BN836" i="1"/>
  <c r="BN837" i="1"/>
  <c r="BN838" i="1"/>
  <c r="BN839" i="1"/>
  <c r="BN840" i="1"/>
  <c r="BN841"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1" i="1"/>
  <c r="BN882" i="1"/>
  <c r="BN883" i="1"/>
  <c r="BN884" i="1"/>
  <c r="BN885" i="1"/>
  <c r="BN886" i="1"/>
  <c r="BN887" i="1"/>
  <c r="BN888" i="1"/>
  <c r="BN889" i="1"/>
  <c r="BN890" i="1"/>
  <c r="BN891" i="1"/>
  <c r="BN892" i="1"/>
  <c r="BN893" i="1"/>
  <c r="BN894" i="1"/>
  <c r="BN895" i="1"/>
  <c r="BN896" i="1"/>
  <c r="BN897" i="1"/>
  <c r="BN898" i="1"/>
  <c r="BN899" i="1"/>
  <c r="BN900" i="1"/>
  <c r="BN901" i="1"/>
  <c r="BN902" i="1"/>
  <c r="BN903" i="1"/>
  <c r="BN904" i="1"/>
  <c r="BN905" i="1"/>
  <c r="BN906" i="1"/>
  <c r="BN907" i="1"/>
  <c r="BN908" i="1"/>
  <c r="BN909" i="1"/>
  <c r="BN910" i="1"/>
  <c r="BN911" i="1"/>
  <c r="BN912" i="1"/>
  <c r="BN913" i="1"/>
  <c r="BN914"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N939" i="1"/>
  <c r="BN940" i="1"/>
  <c r="BN941" i="1"/>
  <c r="BN942" i="1"/>
  <c r="BN943" i="1"/>
  <c r="BN944" i="1"/>
  <c r="BN945" i="1"/>
  <c r="BN946" i="1"/>
  <c r="BN947" i="1"/>
  <c r="BN948" i="1"/>
  <c r="BN949" i="1"/>
  <c r="BN950" i="1"/>
  <c r="BN951" i="1"/>
  <c r="BN952" i="1"/>
  <c r="BN953" i="1"/>
  <c r="BN954" i="1"/>
  <c r="BN955" i="1"/>
  <c r="BN956" i="1"/>
  <c r="BN957"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2" i="1"/>
  <c r="BN983" i="1"/>
  <c r="BN985" i="1"/>
  <c r="BN987" i="1"/>
  <c r="BN988" i="1"/>
  <c r="BN990" i="1"/>
  <c r="BN991" i="1"/>
  <c r="BN992" i="1"/>
  <c r="BN993" i="1"/>
  <c r="BN994" i="1"/>
  <c r="BN995" i="1"/>
  <c r="BN996" i="1"/>
  <c r="BN1001" i="1"/>
  <c r="BN1002" i="1"/>
  <c r="BN1003" i="1"/>
  <c r="BN1004" i="1"/>
  <c r="BN1005" i="1"/>
  <c r="BN1006" i="1"/>
  <c r="BN1007" i="1"/>
  <c r="BN1008" i="1"/>
  <c r="BN1009" i="1"/>
  <c r="BN1010" i="1"/>
  <c r="BN1011" i="1"/>
  <c r="BN1017" i="1"/>
  <c r="BN1022" i="1"/>
  <c r="BN1023" i="1"/>
  <c r="BN1024" i="1"/>
  <c r="BN1025" i="1"/>
  <c r="BN1026" i="1"/>
  <c r="BN1027" i="1"/>
  <c r="BN1028" i="1"/>
  <c r="BN1029" i="1"/>
  <c r="BN1030" i="1"/>
  <c r="BN1031" i="1"/>
  <c r="BN1032" i="1"/>
  <c r="BN1033" i="1"/>
  <c r="BN1034" i="1"/>
  <c r="BN1035" i="1"/>
  <c r="BN1036" i="1"/>
  <c r="BN1037" i="1"/>
  <c r="BN1038" i="1"/>
  <c r="BN1039" i="1"/>
  <c r="BN1040" i="1"/>
  <c r="BN1041" i="1"/>
  <c r="BN1042" i="1"/>
  <c r="BN1043" i="1"/>
  <c r="BN1044" i="1"/>
  <c r="BN1045" i="1"/>
  <c r="BN1046" i="1"/>
  <c r="BN1047" i="1"/>
  <c r="BN1048" i="1"/>
  <c r="BN1049" i="1"/>
  <c r="BN1050" i="1"/>
  <c r="BN1051" i="1"/>
  <c r="BN1052" i="1"/>
  <c r="BN1053" i="1"/>
  <c r="BN1054" i="1"/>
  <c r="BN1055" i="1"/>
  <c r="BN1056" i="1"/>
  <c r="BN1057" i="1"/>
  <c r="BN1058" i="1"/>
  <c r="BN1059" i="1"/>
  <c r="BN1060" i="1"/>
  <c r="BN1061" i="1"/>
  <c r="BN1062" i="1"/>
  <c r="BN1063" i="1"/>
  <c r="BN1064" i="1"/>
  <c r="BN1065" i="1"/>
  <c r="BN1066" i="1"/>
  <c r="BN1067" i="1"/>
  <c r="BN1068" i="1"/>
  <c r="BN1074" i="1"/>
  <c r="BN1075" i="1"/>
  <c r="BN1076" i="1"/>
  <c r="BN1077" i="1"/>
  <c r="BN1078" i="1"/>
  <c r="BN1079" i="1"/>
  <c r="BN1080" i="1"/>
  <c r="BN1081" i="1"/>
  <c r="BN1082" i="1"/>
  <c r="BN1083" i="1"/>
  <c r="BN1084" i="1"/>
  <c r="BN1085" i="1"/>
  <c r="BN1086" i="1"/>
  <c r="BN1087" i="1"/>
  <c r="BN1088" i="1"/>
  <c r="BN1089" i="1"/>
  <c r="BN1090" i="1"/>
  <c r="BN1091" i="1"/>
  <c r="BN1092" i="1"/>
  <c r="BN1093" i="1"/>
  <c r="BN1094" i="1"/>
  <c r="BN1095" i="1"/>
  <c r="BN1096" i="1"/>
  <c r="BN1097" i="1"/>
  <c r="BN1098" i="1"/>
  <c r="BN1099" i="1"/>
  <c r="BN1100" i="1"/>
  <c r="BN1101" i="1"/>
  <c r="BN1102" i="1"/>
  <c r="BN1103" i="1"/>
  <c r="BN1104" i="1"/>
  <c r="BN1105" i="1"/>
  <c r="BN1106" i="1"/>
  <c r="BN1107" i="1"/>
  <c r="BN1108" i="1"/>
  <c r="BN1109" i="1"/>
  <c r="BN1110" i="1"/>
  <c r="BN1111" i="1"/>
  <c r="BN1112" i="1"/>
  <c r="BN1113" i="1"/>
  <c r="BN1114" i="1"/>
  <c r="BN1115" i="1"/>
  <c r="BN1116" i="1"/>
  <c r="BN1117" i="1"/>
  <c r="BN1118" i="1"/>
  <c r="BN1119" i="1"/>
  <c r="BN1120" i="1"/>
  <c r="BN1121" i="1"/>
  <c r="BN1122" i="1"/>
  <c r="BN1123" i="1"/>
  <c r="BN1124" i="1"/>
  <c r="BN1125" i="1"/>
  <c r="BN1127" i="1"/>
  <c r="BN1128" i="1"/>
  <c r="BN1129" i="1"/>
  <c r="BN1130" i="1"/>
  <c r="BN1131" i="1"/>
  <c r="BN1132" i="1"/>
  <c r="BN1133" i="1"/>
  <c r="BN1134" i="1"/>
  <c r="BN1135" i="1"/>
  <c r="BN1136" i="1"/>
  <c r="BN1137" i="1"/>
  <c r="BN1138" i="1"/>
  <c r="BN1139" i="1"/>
  <c r="BN1140" i="1"/>
  <c r="BN1141" i="1"/>
  <c r="BN1142" i="1"/>
  <c r="BN1143" i="1"/>
  <c r="BN1144" i="1"/>
  <c r="BN1145" i="1"/>
  <c r="BN1146" i="1"/>
  <c r="BN1147" i="1"/>
  <c r="BN1148" i="1"/>
  <c r="BN1149" i="1"/>
  <c r="BN1150" i="1"/>
  <c r="BN1151" i="1"/>
  <c r="BN1152" i="1"/>
  <c r="BN1153" i="1"/>
  <c r="BN1154" i="1"/>
  <c r="BN1155" i="1"/>
  <c r="BN1156" i="1"/>
  <c r="BN1157" i="1"/>
  <c r="BN1158" i="1"/>
  <c r="BN1159" i="1"/>
  <c r="BN1160" i="1"/>
  <c r="BN1161" i="1"/>
  <c r="BN1162" i="1"/>
  <c r="BN1163" i="1"/>
  <c r="BN1164" i="1"/>
  <c r="BN1165" i="1"/>
  <c r="BN1166" i="1"/>
  <c r="BN1167" i="1"/>
  <c r="BN1168" i="1"/>
  <c r="BN1169" i="1"/>
  <c r="BN1170" i="1"/>
  <c r="BN1171" i="1"/>
  <c r="BN1172" i="1"/>
  <c r="BN1173" i="1"/>
  <c r="BN1174" i="1"/>
  <c r="BN1175" i="1"/>
  <c r="BN1176" i="1"/>
  <c r="BN1177" i="1"/>
  <c r="BN1178" i="1"/>
  <c r="BN1179" i="1"/>
  <c r="BN1180" i="1"/>
  <c r="BN1181" i="1"/>
  <c r="BN1182" i="1"/>
  <c r="BN1183" i="1"/>
  <c r="BN1184" i="1"/>
  <c r="BN1185" i="1"/>
  <c r="BN1186" i="1"/>
  <c r="BN1187" i="1"/>
  <c r="BN1188" i="1"/>
  <c r="BN1189" i="1"/>
  <c r="BN1191" i="1"/>
  <c r="BN1192" i="1"/>
  <c r="BN1193" i="1"/>
  <c r="BN1194" i="1"/>
  <c r="BN1195" i="1"/>
  <c r="BN1196" i="1"/>
  <c r="BN1197" i="1"/>
  <c r="BN1198" i="1"/>
  <c r="BN1199" i="1"/>
  <c r="BN1200" i="1"/>
  <c r="BN1201" i="1"/>
  <c r="BN1202" i="1"/>
  <c r="BN1203" i="1"/>
  <c r="BN1204" i="1"/>
  <c r="BN1205" i="1"/>
  <c r="BN1206" i="1"/>
  <c r="BN1207" i="1"/>
  <c r="BN1208" i="1"/>
  <c r="BN1209" i="1"/>
  <c r="BN1210" i="1"/>
  <c r="BN1211" i="1"/>
  <c r="BN1212" i="1"/>
  <c r="BN1213" i="1"/>
  <c r="BN1214" i="1"/>
  <c r="BN1215" i="1"/>
  <c r="BN1216" i="1"/>
  <c r="BN1217" i="1"/>
  <c r="BN1218" i="1"/>
  <c r="BN1219" i="1"/>
  <c r="BN1220" i="1"/>
  <c r="BN1221" i="1"/>
  <c r="BN1222" i="1"/>
  <c r="BN1223" i="1"/>
  <c r="BN1224" i="1"/>
  <c r="BN1225" i="1"/>
  <c r="BN1226" i="1"/>
  <c r="BN1227" i="1"/>
  <c r="BN1228" i="1"/>
  <c r="BN1229" i="1"/>
  <c r="BN1230" i="1"/>
  <c r="BN1231" i="1"/>
  <c r="BN1232" i="1"/>
  <c r="BN1233" i="1"/>
  <c r="BN1234" i="1"/>
  <c r="BN1235" i="1"/>
  <c r="BN1236" i="1"/>
  <c r="BN1237" i="1"/>
  <c r="BN1238" i="1"/>
  <c r="BN1239" i="1"/>
  <c r="BN1240" i="1"/>
  <c r="BN1241" i="1"/>
  <c r="BN1242" i="1"/>
  <c r="BN1243" i="1"/>
  <c r="BN1244" i="1"/>
  <c r="BN1245" i="1"/>
  <c r="BN1246" i="1"/>
  <c r="BN1247" i="1"/>
  <c r="BN1248" i="1"/>
  <c r="BN1249" i="1"/>
  <c r="BN1250" i="1"/>
  <c r="BN1251" i="1"/>
  <c r="BN1252" i="1"/>
  <c r="BN1253" i="1"/>
  <c r="BN1254" i="1"/>
  <c r="BN1255" i="1"/>
  <c r="BN1256" i="1"/>
  <c r="BN1257" i="1"/>
  <c r="BN1258" i="1"/>
  <c r="BN1259" i="1"/>
  <c r="BN1260" i="1"/>
  <c r="BN1261" i="1"/>
  <c r="BN1262" i="1"/>
  <c r="BN1263" i="1"/>
  <c r="BN1264" i="1"/>
  <c r="BN1265" i="1"/>
  <c r="BN1266" i="1"/>
  <c r="BN1267" i="1"/>
  <c r="BN1268" i="1"/>
  <c r="BN1269" i="1"/>
  <c r="BN1270" i="1"/>
  <c r="BN1271" i="1"/>
  <c r="BN1272" i="1"/>
  <c r="BN1273" i="1"/>
  <c r="BN1274" i="1"/>
  <c r="BN1275" i="1"/>
  <c r="BN1276" i="1"/>
  <c r="BN1277" i="1"/>
  <c r="BN1278" i="1"/>
  <c r="BN1279" i="1"/>
  <c r="BN1280" i="1"/>
  <c r="BN1281" i="1"/>
  <c r="BN1282" i="1"/>
  <c r="BN1283" i="1"/>
  <c r="BN1284" i="1"/>
  <c r="BN1285" i="1"/>
  <c r="BN1286" i="1"/>
  <c r="BN1287" i="1"/>
  <c r="BN1288" i="1"/>
  <c r="BN1289" i="1"/>
  <c r="BN1290" i="1"/>
  <c r="BN1291" i="1"/>
  <c r="BN1292" i="1"/>
  <c r="BN1293" i="1"/>
  <c r="BN1294" i="1"/>
  <c r="BN1295" i="1"/>
  <c r="BN1296" i="1"/>
  <c r="BN1297" i="1"/>
  <c r="BN1298" i="1"/>
  <c r="BN1299" i="1"/>
  <c r="BN1300" i="1"/>
  <c r="BN1301" i="1"/>
  <c r="BN1302" i="1"/>
  <c r="BN1303" i="1"/>
  <c r="BN1304" i="1"/>
  <c r="BN1305" i="1"/>
  <c r="BN1306" i="1"/>
  <c r="BN1307" i="1"/>
  <c r="BN1308" i="1"/>
  <c r="BN1309" i="1"/>
  <c r="BN1310" i="1"/>
  <c r="BN1311" i="1"/>
  <c r="BN1312" i="1"/>
  <c r="BN1313" i="1"/>
  <c r="BN1314" i="1"/>
  <c r="BN1315" i="1"/>
  <c r="BN1316" i="1"/>
  <c r="BN1317" i="1"/>
  <c r="BN1318" i="1"/>
  <c r="BN1319" i="1"/>
  <c r="BN1320" i="1"/>
  <c r="BN1321" i="1"/>
  <c r="BN1322" i="1"/>
  <c r="BN1323" i="1"/>
  <c r="BN1324" i="1"/>
  <c r="BN1325" i="1"/>
  <c r="BN1326" i="1"/>
  <c r="BN1327" i="1"/>
  <c r="BN1328" i="1"/>
  <c r="BN1329" i="1"/>
  <c r="BN1330" i="1"/>
  <c r="BN1331" i="1"/>
  <c r="BN1332" i="1"/>
  <c r="BN1333" i="1"/>
  <c r="BN1334" i="1"/>
  <c r="BN1335" i="1"/>
  <c r="BN1336" i="1"/>
  <c r="BN1337" i="1"/>
  <c r="BN1338" i="1"/>
  <c r="BN1339" i="1"/>
  <c r="BN1340" i="1"/>
  <c r="BN1341" i="1"/>
  <c r="BN1342" i="1"/>
  <c r="BN1343" i="1"/>
  <c r="BN1344" i="1"/>
  <c r="BN1345" i="1"/>
  <c r="BN1346" i="1"/>
  <c r="BN1347" i="1"/>
  <c r="BN1348" i="1"/>
  <c r="BN1349" i="1"/>
  <c r="BN1350" i="1"/>
  <c r="BN1351" i="1"/>
  <c r="BN1352" i="1"/>
  <c r="BN1353" i="1"/>
  <c r="BN1354" i="1"/>
  <c r="BN1355" i="1"/>
  <c r="BN1356" i="1"/>
  <c r="BN1357" i="1"/>
  <c r="BN1358" i="1"/>
  <c r="BN1359" i="1"/>
  <c r="BN1360" i="1"/>
  <c r="BN1361" i="1"/>
  <c r="BN1362" i="1"/>
  <c r="BN1363" i="1"/>
  <c r="BN1364" i="1"/>
  <c r="BN1365" i="1"/>
  <c r="BN1367" i="1"/>
  <c r="BN1368" i="1"/>
  <c r="BN1373" i="1"/>
  <c r="BN1374" i="1"/>
  <c r="BN1375" i="1"/>
  <c r="BN1376" i="1"/>
  <c r="BN1377" i="1"/>
  <c r="BN1378" i="1"/>
  <c r="BN1380" i="1"/>
  <c r="BN1381" i="1"/>
  <c r="BN1382" i="1"/>
  <c r="BN1383" i="1"/>
  <c r="BN1384" i="1"/>
  <c r="BN1385" i="1"/>
  <c r="BN1386" i="1"/>
  <c r="BN1387" i="1"/>
  <c r="BN1388" i="1"/>
  <c r="BN1389" i="1"/>
  <c r="BN1390" i="1"/>
  <c r="BN1391" i="1"/>
  <c r="BN1392" i="1"/>
  <c r="BN1393" i="1"/>
  <c r="BN1394" i="1"/>
  <c r="BN1395" i="1"/>
  <c r="BN1396" i="1"/>
  <c r="BN1397" i="1"/>
  <c r="BN1406" i="1"/>
  <c r="BN1407" i="1"/>
  <c r="BN1408" i="1"/>
  <c r="BN1409" i="1"/>
  <c r="BN1410" i="1"/>
  <c r="BN1411" i="1"/>
  <c r="BN1412" i="1"/>
  <c r="BN1413" i="1"/>
  <c r="BN1414" i="1"/>
  <c r="BN1415" i="1"/>
  <c r="BN1416" i="1"/>
  <c r="BN1417" i="1"/>
  <c r="BN1418" i="1"/>
  <c r="BN1419" i="1"/>
  <c r="BN1420" i="1"/>
  <c r="BN1421" i="1"/>
  <c r="BN1422" i="1"/>
  <c r="BN1423" i="1"/>
  <c r="BN1424" i="1"/>
  <c r="BN1425" i="1"/>
  <c r="BN1426" i="1"/>
  <c r="BN1427" i="1"/>
  <c r="BN1428" i="1"/>
  <c r="BN1429" i="1"/>
  <c r="BN1430" i="1"/>
  <c r="BN1431" i="1"/>
  <c r="BN1432" i="1"/>
  <c r="BN1433" i="1"/>
  <c r="BN1434" i="1"/>
  <c r="BN1435" i="1"/>
  <c r="BN1436" i="1"/>
  <c r="BN1437" i="1"/>
  <c r="BN1438" i="1"/>
  <c r="BN1439" i="1"/>
  <c r="BN1440" i="1"/>
  <c r="BN1441" i="1"/>
  <c r="BN1442" i="1"/>
  <c r="BN1443" i="1"/>
  <c r="BN1444" i="1"/>
  <c r="BN1445" i="1"/>
  <c r="BN1446" i="1"/>
  <c r="BN1447" i="1"/>
  <c r="BN1448" i="1"/>
  <c r="BN1449" i="1"/>
  <c r="BN1450" i="1"/>
  <c r="BN1451" i="1"/>
  <c r="BN1452" i="1"/>
  <c r="BN1453" i="1"/>
  <c r="BN1454" i="1"/>
  <c r="BN1455" i="1"/>
  <c r="BN1456" i="1"/>
  <c r="BN1457" i="1"/>
  <c r="BN1458" i="1"/>
  <c r="BN1459" i="1"/>
  <c r="BN1460" i="1"/>
  <c r="BN1461" i="1"/>
  <c r="BN1462" i="1"/>
  <c r="BN1463" i="1"/>
  <c r="BN1464" i="1"/>
  <c r="BN1465" i="1"/>
  <c r="BN1466" i="1"/>
  <c r="BN1467" i="1"/>
  <c r="BN1468" i="1"/>
  <c r="BN1469" i="1"/>
  <c r="BN1470" i="1"/>
  <c r="BN1471" i="1"/>
  <c r="BN1472" i="1"/>
  <c r="BN1473" i="1"/>
  <c r="BN1474" i="1"/>
  <c r="BN1475" i="1"/>
  <c r="BN1476" i="1"/>
  <c r="BN1477" i="1"/>
  <c r="BN1478" i="1"/>
  <c r="BN1479" i="1"/>
  <c r="BN1480" i="1"/>
  <c r="BN1481" i="1"/>
  <c r="BN1482" i="1"/>
  <c r="BN1483" i="1"/>
  <c r="BN1484" i="1"/>
  <c r="BN1485" i="1"/>
  <c r="BN1486" i="1"/>
  <c r="BN1487" i="1"/>
  <c r="BN1488" i="1"/>
  <c r="BN1489" i="1"/>
  <c r="BN1490" i="1"/>
  <c r="BN1491" i="1"/>
  <c r="BN1492" i="1"/>
  <c r="BN1493" i="1"/>
  <c r="BN1494" i="1"/>
  <c r="BN1495" i="1"/>
  <c r="BN1496" i="1"/>
  <c r="BN1497" i="1"/>
  <c r="BN1498" i="1"/>
  <c r="BN1499" i="1"/>
  <c r="BN1500" i="1"/>
  <c r="BN1501" i="1"/>
  <c r="BN1502" i="1"/>
  <c r="BN1503" i="1"/>
  <c r="BN1504" i="1"/>
  <c r="BN1505" i="1"/>
  <c r="BN1506" i="1"/>
  <c r="BN1507" i="1"/>
  <c r="BN1508" i="1"/>
  <c r="BN1509" i="1"/>
  <c r="BN1510" i="1"/>
  <c r="BN1511" i="1"/>
  <c r="BN1512" i="1"/>
  <c r="BN1513" i="1"/>
  <c r="BN1514" i="1"/>
  <c r="BN1515" i="1"/>
  <c r="BN1516" i="1"/>
  <c r="BN1517" i="1"/>
  <c r="BN1518" i="1"/>
  <c r="BN1519" i="1"/>
  <c r="BN1520" i="1"/>
  <c r="BN1521" i="1"/>
  <c r="BN1522" i="1"/>
  <c r="BN1523" i="1"/>
  <c r="BN1524" i="1"/>
  <c r="BN1525" i="1"/>
  <c r="BN1526" i="1"/>
  <c r="BN1527" i="1"/>
  <c r="BN1528" i="1"/>
  <c r="BN1529" i="1"/>
  <c r="BN1530" i="1"/>
  <c r="BN1531" i="1"/>
  <c r="BN1532" i="1"/>
  <c r="BN1533" i="1"/>
  <c r="BN1534" i="1"/>
  <c r="BN1535" i="1"/>
  <c r="BN1536" i="1"/>
  <c r="BN1537" i="1"/>
  <c r="BN1542" i="1"/>
  <c r="BN1543" i="1"/>
  <c r="BN1544" i="1"/>
  <c r="BN1545" i="1"/>
  <c r="BN1546" i="1"/>
  <c r="BN1547" i="1"/>
  <c r="BN1548" i="1"/>
  <c r="BN1549" i="1"/>
  <c r="BN1550" i="1"/>
  <c r="BN1551" i="1"/>
  <c r="BN1552" i="1"/>
  <c r="BN1553" i="1"/>
  <c r="BN1554" i="1"/>
  <c r="BN1555" i="1"/>
  <c r="BN1556" i="1"/>
  <c r="BN1557" i="1"/>
  <c r="BN1558" i="1"/>
  <c r="BN1559" i="1"/>
  <c r="BN1560" i="1"/>
  <c r="BN1561" i="1"/>
  <c r="BN1562" i="1"/>
  <c r="BN1563" i="1"/>
  <c r="BN1564" i="1"/>
  <c r="BN1565" i="1"/>
  <c r="BN1566" i="1"/>
  <c r="BN1567" i="1"/>
  <c r="BN1568" i="1"/>
  <c r="BN1569" i="1"/>
  <c r="BN1570" i="1"/>
  <c r="BN1571" i="1"/>
  <c r="BN1572" i="1"/>
  <c r="BN1573" i="1"/>
  <c r="BN1574" i="1"/>
  <c r="BN1575" i="1"/>
  <c r="BN1576" i="1"/>
  <c r="BN1577" i="1"/>
  <c r="BN1578" i="1"/>
  <c r="BN1579" i="1"/>
  <c r="BN1580" i="1"/>
  <c r="BN1581" i="1"/>
  <c r="BN1582" i="1"/>
  <c r="BN1583" i="1"/>
  <c r="BN1584" i="1"/>
  <c r="BN1585" i="1"/>
  <c r="BN1586" i="1"/>
  <c r="BN1587" i="1"/>
  <c r="BN1588" i="1"/>
  <c r="BN1589" i="1"/>
  <c r="BN1590" i="1"/>
  <c r="BN1591" i="1"/>
  <c r="BN1592" i="1"/>
  <c r="BN1593" i="1"/>
  <c r="BN1594" i="1"/>
  <c r="BN1595" i="1"/>
  <c r="BN1596" i="1"/>
  <c r="BN1597" i="1"/>
  <c r="BN1598" i="1"/>
  <c r="BN1599" i="1"/>
  <c r="BN1600" i="1"/>
  <c r="BN1601" i="1"/>
  <c r="BN1602" i="1"/>
  <c r="BN1603" i="1"/>
  <c r="BN1604" i="1"/>
  <c r="BN1605" i="1"/>
  <c r="BN1606" i="1"/>
  <c r="BN1607" i="1"/>
  <c r="BN1608" i="1"/>
  <c r="BN1609" i="1"/>
  <c r="BN1610" i="1"/>
  <c r="BN1611" i="1"/>
  <c r="BN1612" i="1"/>
  <c r="BN1613" i="1"/>
  <c r="BN1614" i="1"/>
  <c r="BN1615" i="1"/>
  <c r="BN1616" i="1"/>
  <c r="BN1617" i="1"/>
  <c r="BN1618" i="1"/>
  <c r="BN1619" i="1"/>
  <c r="BN1620" i="1"/>
  <c r="BN1622" i="1"/>
  <c r="BN1623" i="1"/>
  <c r="BN1624" i="1"/>
  <c r="BN1625" i="1"/>
  <c r="BN1626" i="1"/>
  <c r="BN1627" i="1"/>
  <c r="BN1628" i="1"/>
  <c r="BN1629" i="1"/>
  <c r="BN1630" i="1"/>
  <c r="BN1631" i="1"/>
  <c r="BN1632" i="1"/>
  <c r="BN1635" i="1"/>
  <c r="BN1636" i="1"/>
  <c r="BN1637" i="1"/>
  <c r="BN1638" i="1"/>
  <c r="BN1639" i="1"/>
  <c r="BN1640" i="1"/>
  <c r="BN1641" i="1"/>
  <c r="BN1642" i="1"/>
  <c r="BN1643" i="1"/>
  <c r="BN1644" i="1"/>
  <c r="BN1645" i="1"/>
  <c r="BN1646" i="1"/>
  <c r="BN1647" i="1"/>
  <c r="BN1648" i="1"/>
  <c r="BN1649" i="1"/>
  <c r="BN1650" i="1"/>
  <c r="BN1651" i="1"/>
  <c r="BN1652" i="1"/>
  <c r="BN1653" i="1"/>
  <c r="BN1654" i="1"/>
  <c r="BN1655" i="1"/>
  <c r="BN1656" i="1"/>
  <c r="BN1657" i="1"/>
  <c r="BN1658" i="1"/>
  <c r="BN1659" i="1"/>
  <c r="BN1660" i="1"/>
  <c r="BN1661" i="1"/>
  <c r="BN1662" i="1"/>
  <c r="BN1663" i="1"/>
  <c r="BN1664" i="1"/>
  <c r="BN1665" i="1"/>
  <c r="BN1666" i="1"/>
  <c r="BN1667" i="1"/>
  <c r="BN1668" i="1"/>
  <c r="BN1669" i="1"/>
  <c r="BN1670" i="1"/>
  <c r="BN1671" i="1"/>
  <c r="BN1672" i="1"/>
  <c r="BN1673" i="1"/>
  <c r="BN1674" i="1"/>
  <c r="BN1675" i="1"/>
  <c r="BN1676" i="1"/>
  <c r="BN1677" i="1"/>
  <c r="BN1678" i="1"/>
  <c r="BN1679" i="1"/>
  <c r="BN1680" i="1"/>
  <c r="BN1681" i="1"/>
  <c r="BN1682" i="1"/>
  <c r="BN1683" i="1"/>
  <c r="BN1684" i="1"/>
  <c r="BN1685" i="1"/>
  <c r="BN1686" i="1"/>
  <c r="BN1687" i="1"/>
  <c r="BN1688" i="1"/>
  <c r="BN1689" i="1"/>
  <c r="BN1690" i="1"/>
  <c r="BN1691" i="1"/>
  <c r="BN1692" i="1"/>
  <c r="BN1693" i="1"/>
  <c r="BN1694" i="1"/>
  <c r="BN1695" i="1"/>
  <c r="BN1696" i="1"/>
  <c r="BN1700" i="1"/>
  <c r="BN1701" i="1"/>
  <c r="BN1702" i="1"/>
  <c r="BN1703" i="1"/>
  <c r="BN1704" i="1"/>
  <c r="BN1705" i="1"/>
  <c r="BN1706" i="1"/>
  <c r="BN1707" i="1"/>
  <c r="BN1708" i="1"/>
  <c r="BN1709" i="1"/>
  <c r="BN1710" i="1"/>
  <c r="BN1711" i="1"/>
  <c r="BN1712" i="1"/>
  <c r="BN1713" i="1"/>
  <c r="BN1714" i="1"/>
  <c r="BN1715" i="1"/>
  <c r="BN1716" i="1"/>
  <c r="BN1717" i="1"/>
  <c r="BN1718" i="1"/>
  <c r="BN1719" i="1"/>
  <c r="BN1720" i="1"/>
  <c r="BN1721" i="1"/>
  <c r="BN1722" i="1"/>
  <c r="BN1723" i="1"/>
  <c r="BN1724" i="1"/>
  <c r="BN1725" i="1"/>
  <c r="BN1726" i="1"/>
  <c r="BN1727" i="1"/>
  <c r="BN1728" i="1"/>
  <c r="BN1729" i="1"/>
  <c r="BN1730" i="1"/>
  <c r="BN1731" i="1"/>
  <c r="BN1732" i="1"/>
  <c r="BN1733" i="1"/>
  <c r="BN1734" i="1"/>
  <c r="BN1735" i="1"/>
  <c r="BN1736" i="1"/>
  <c r="BN1737" i="1"/>
  <c r="BN1738" i="1"/>
  <c r="BN1739" i="1"/>
  <c r="BN1740" i="1"/>
  <c r="BN1741" i="1"/>
  <c r="BN1742" i="1"/>
  <c r="BN1743" i="1"/>
  <c r="BN1744" i="1"/>
  <c r="BN1745" i="1"/>
  <c r="BN1746" i="1"/>
  <c r="BN1747" i="1"/>
  <c r="BN1748" i="1"/>
  <c r="BN1749" i="1"/>
  <c r="BN1750" i="1"/>
  <c r="BN1751" i="1"/>
  <c r="BN1752" i="1"/>
  <c r="BN1753" i="1"/>
  <c r="BN1754" i="1"/>
  <c r="BN1755" i="1"/>
  <c r="BN1756" i="1"/>
  <c r="BN1757" i="1"/>
  <c r="BN1758" i="1"/>
  <c r="BN1759" i="1"/>
  <c r="BN1760" i="1"/>
  <c r="BN1761" i="1"/>
  <c r="BN1762" i="1"/>
  <c r="BN1763" i="1"/>
  <c r="BN1764" i="1"/>
  <c r="BN1765" i="1"/>
  <c r="BN1766" i="1"/>
  <c r="BN1767" i="1"/>
  <c r="BN1768" i="1"/>
  <c r="BN1769" i="1"/>
  <c r="BN1770" i="1"/>
  <c r="BN1771" i="1"/>
  <c r="BN1772" i="1"/>
  <c r="BN1773" i="1"/>
  <c r="BN1774" i="1"/>
  <c r="BN1775" i="1"/>
  <c r="BN1776" i="1"/>
  <c r="BN1777" i="1"/>
  <c r="BN1778" i="1"/>
  <c r="BN1779" i="1"/>
  <c r="BN1780" i="1"/>
  <c r="BN1781" i="1"/>
  <c r="BN1782" i="1"/>
  <c r="BN1783" i="1"/>
  <c r="BN1784" i="1"/>
  <c r="BN1785" i="1"/>
  <c r="BN1786" i="1"/>
  <c r="BN1787" i="1"/>
  <c r="BN1788" i="1"/>
  <c r="BN1789" i="1"/>
  <c r="BN1790" i="1"/>
  <c r="BN1791" i="1"/>
  <c r="BN1792" i="1"/>
  <c r="BN1793" i="1"/>
  <c r="BN1794" i="1"/>
  <c r="BN1795" i="1"/>
  <c r="BN1796" i="1"/>
  <c r="BN1797" i="1"/>
  <c r="BN1798" i="1"/>
  <c r="BN1799" i="1"/>
  <c r="BN1800" i="1"/>
  <c r="BN1801" i="1"/>
  <c r="BN1802" i="1"/>
  <c r="BN1803" i="1"/>
  <c r="BN1805" i="1"/>
  <c r="BN1806" i="1"/>
  <c r="BN1807" i="1"/>
  <c r="BN1808" i="1"/>
  <c r="BN1809" i="1"/>
  <c r="BN1810" i="1"/>
  <c r="BN1811" i="1"/>
  <c r="BN1812" i="1"/>
  <c r="BN1813" i="1"/>
  <c r="BN1814" i="1"/>
  <c r="BN1815" i="1"/>
  <c r="BN1816" i="1"/>
  <c r="BN1817" i="1"/>
  <c r="BN1818" i="1"/>
  <c r="BN1819" i="1"/>
  <c r="BN1820" i="1"/>
  <c r="BN1821" i="1"/>
  <c r="BN1822" i="1"/>
  <c r="BN1823" i="1"/>
  <c r="BN1824" i="1"/>
  <c r="BN1825" i="1"/>
  <c r="BN1826" i="1"/>
  <c r="BN1827" i="1"/>
  <c r="BN1828" i="1"/>
  <c r="BN1829" i="1"/>
  <c r="BN1830" i="1"/>
  <c r="BN1831" i="1"/>
  <c r="BN1832" i="1"/>
  <c r="BN1833" i="1"/>
  <c r="BN1834" i="1"/>
  <c r="BN1835" i="1"/>
  <c r="BN1836" i="1"/>
  <c r="BN1837" i="1"/>
  <c r="BN1838" i="1"/>
  <c r="BN1839" i="1"/>
  <c r="BN1840" i="1"/>
  <c r="BN1841" i="1"/>
  <c r="BN1842" i="1"/>
  <c r="BN1843" i="1"/>
  <c r="BN1844" i="1"/>
  <c r="BN1845" i="1"/>
  <c r="BN1846" i="1"/>
  <c r="BN1847" i="1"/>
  <c r="BN1848" i="1"/>
  <c r="BN1849" i="1"/>
  <c r="BN1850" i="1"/>
  <c r="BN1851" i="1"/>
  <c r="BN1852" i="1"/>
  <c r="BN1853" i="1"/>
  <c r="BN1854" i="1"/>
  <c r="BN1855" i="1"/>
  <c r="BN1856" i="1"/>
  <c r="BN1857" i="1"/>
  <c r="BN1858" i="1"/>
  <c r="BN1859" i="1"/>
  <c r="BN1860" i="1"/>
  <c r="BN1861" i="1"/>
  <c r="BN1862" i="1"/>
  <c r="BN1863" i="1"/>
  <c r="BN1864" i="1"/>
  <c r="BN1865" i="1"/>
  <c r="BN1866" i="1"/>
  <c r="BN1867" i="1"/>
  <c r="BN1868" i="1"/>
  <c r="BN1869" i="1"/>
  <c r="BN1870" i="1"/>
  <c r="BN1871" i="1"/>
  <c r="BN1872" i="1"/>
  <c r="BN1873" i="1"/>
  <c r="BN1874" i="1"/>
  <c r="BN1875" i="1"/>
  <c r="BN1876" i="1"/>
  <c r="BN1877" i="1"/>
  <c r="BN1878" i="1"/>
  <c r="BN1879" i="1"/>
  <c r="BN1880" i="1"/>
  <c r="BN1881" i="1"/>
  <c r="BN1882" i="1"/>
  <c r="BN1884" i="1"/>
  <c r="BN1885" i="1"/>
  <c r="BN1886" i="1"/>
  <c r="BN1887" i="1"/>
  <c r="BN1888" i="1"/>
  <c r="BN1889" i="1"/>
  <c r="BN1890" i="1"/>
  <c r="BN1891" i="1"/>
  <c r="BN1892" i="1"/>
  <c r="BN1893" i="1"/>
  <c r="BN1894" i="1"/>
  <c r="BN1895" i="1"/>
  <c r="BN1896" i="1"/>
  <c r="BN1897" i="1"/>
  <c r="BN1898" i="1"/>
  <c r="BN1899" i="1"/>
  <c r="BN1900" i="1"/>
  <c r="BN1901" i="1"/>
  <c r="BN1902" i="1"/>
  <c r="BN1903" i="1"/>
  <c r="BN1904" i="1"/>
  <c r="BN1905" i="1"/>
  <c r="BN1906" i="1"/>
  <c r="BN1907" i="1"/>
  <c r="BN1908" i="1"/>
  <c r="BN1909" i="1"/>
  <c r="BN1910" i="1"/>
  <c r="BN1911" i="1"/>
  <c r="BN1912" i="1"/>
  <c r="BN1913" i="1"/>
  <c r="BN1914" i="1"/>
  <c r="BN1915" i="1"/>
  <c r="BN1916" i="1"/>
  <c r="BN1917" i="1"/>
  <c r="BN1918" i="1"/>
  <c r="BN1919" i="1"/>
  <c r="BN1920" i="1"/>
  <c r="BN1921" i="1"/>
  <c r="BN1922" i="1"/>
  <c r="BN1923" i="1"/>
  <c r="BN1924" i="1"/>
  <c r="BN1925" i="1"/>
  <c r="BN1926" i="1"/>
  <c r="BN1927" i="1"/>
  <c r="BN1928" i="1"/>
  <c r="BN1929" i="1"/>
  <c r="BN1930" i="1"/>
  <c r="BN1931" i="1"/>
  <c r="BN1932" i="1"/>
  <c r="BN1933" i="1"/>
  <c r="BN1934" i="1"/>
  <c r="BN1935" i="1"/>
  <c r="BN1936" i="1"/>
  <c r="BN1937" i="1"/>
  <c r="BN1938" i="1"/>
  <c r="BN1939" i="1"/>
  <c r="BN1940" i="1"/>
  <c r="BN1941" i="1"/>
  <c r="BN1942" i="1"/>
  <c r="BN1943" i="1"/>
  <c r="BN1944" i="1"/>
  <c r="BN1945" i="1"/>
  <c r="BN1946" i="1"/>
  <c r="BN1947" i="1"/>
  <c r="BN1948" i="1"/>
  <c r="BN1949" i="1"/>
  <c r="BN1950" i="1"/>
  <c r="BN1951" i="1"/>
  <c r="BN1952" i="1"/>
  <c r="BN1953" i="1"/>
  <c r="BN1954" i="1"/>
  <c r="BN1955" i="1"/>
  <c r="BN1956" i="1"/>
  <c r="BN1957" i="1"/>
  <c r="BN1958" i="1"/>
  <c r="BN1959" i="1"/>
  <c r="BN1960" i="1"/>
  <c r="BN1961" i="1"/>
  <c r="BN1962" i="1"/>
  <c r="BN1963" i="1"/>
  <c r="BN1964" i="1"/>
  <c r="BN1965" i="1"/>
  <c r="BN1966" i="1"/>
  <c r="BN1967" i="1"/>
  <c r="BN1968" i="1"/>
  <c r="BN1969" i="1"/>
  <c r="BN1970" i="1"/>
  <c r="BN1971" i="1"/>
  <c r="BN1972" i="1"/>
  <c r="BN1973" i="1"/>
  <c r="BN1974" i="1"/>
  <c r="BN1975" i="1"/>
  <c r="BN1976" i="1"/>
  <c r="BN1977" i="1"/>
  <c r="BN1993" i="1"/>
  <c r="BN1994" i="1"/>
  <c r="BN1995" i="1"/>
  <c r="BN1996" i="1"/>
  <c r="BN1997" i="1"/>
  <c r="BN1998" i="1"/>
  <c r="BN1999" i="1"/>
  <c r="BN2000" i="1"/>
  <c r="BN2001" i="1"/>
  <c r="BN2002" i="1"/>
  <c r="BN2003" i="1"/>
  <c r="BN2004" i="1"/>
  <c r="BN2005" i="1"/>
  <c r="BN2006" i="1"/>
  <c r="BN2007" i="1"/>
  <c r="BN2008" i="1"/>
  <c r="BN2009" i="1"/>
  <c r="BN2010" i="1"/>
  <c r="BN2011" i="1"/>
  <c r="BN2012" i="1"/>
  <c r="BN2013" i="1"/>
  <c r="BN2014" i="1"/>
  <c r="BN2015" i="1"/>
  <c r="BN2016" i="1"/>
  <c r="BN2017" i="1"/>
  <c r="BN2018" i="1"/>
  <c r="BN2019" i="1"/>
  <c r="BN2020" i="1"/>
  <c r="BN2021" i="1"/>
  <c r="BN2022" i="1"/>
  <c r="BN2026" i="1"/>
  <c r="BN2027" i="1"/>
  <c r="BN2028" i="1"/>
  <c r="BN2029" i="1"/>
  <c r="BN2030" i="1"/>
  <c r="BN2031" i="1"/>
  <c r="BN2032" i="1"/>
  <c r="BN2033" i="1"/>
  <c r="BN2034" i="1"/>
  <c r="BN2035" i="1"/>
  <c r="BN2036" i="1"/>
  <c r="BN2037" i="1"/>
  <c r="BN2038" i="1"/>
  <c r="BN2039" i="1"/>
  <c r="BN2040" i="1"/>
  <c r="BN2041" i="1"/>
  <c r="BN2042" i="1"/>
  <c r="BN2043" i="1"/>
  <c r="BN2044" i="1"/>
  <c r="BN2045" i="1"/>
  <c r="BN2046" i="1"/>
  <c r="BN2047" i="1"/>
  <c r="BN2048" i="1"/>
  <c r="BN2049" i="1"/>
  <c r="BN2050" i="1"/>
  <c r="BN2051" i="1"/>
  <c r="BN2052" i="1"/>
  <c r="BN2053" i="1"/>
  <c r="BN2054" i="1"/>
  <c r="BN2055" i="1"/>
  <c r="BN2056" i="1"/>
  <c r="BN2057" i="1"/>
  <c r="BN2058" i="1"/>
  <c r="BN2060" i="1"/>
  <c r="BN2061" i="1"/>
  <c r="BN2062" i="1"/>
  <c r="BN2063" i="1"/>
  <c r="BN2064" i="1"/>
  <c r="BN2065" i="1"/>
  <c r="BN2066" i="1"/>
  <c r="BN2067" i="1"/>
  <c r="BN2068" i="1"/>
  <c r="BN2069" i="1"/>
  <c r="BN2070" i="1"/>
  <c r="BN2071" i="1"/>
  <c r="BN2072" i="1"/>
  <c r="BN2073" i="1"/>
  <c r="BN2074" i="1"/>
  <c r="BN2075" i="1"/>
  <c r="BN2076" i="1"/>
  <c r="BN2077" i="1"/>
  <c r="BN2078" i="1"/>
  <c r="BN2079" i="1"/>
  <c r="BN2080" i="1"/>
  <c r="BN2081" i="1"/>
  <c r="BN2082" i="1"/>
  <c r="BN2083" i="1"/>
  <c r="BN2084" i="1"/>
  <c r="BN2085" i="1"/>
  <c r="BN2086" i="1"/>
  <c r="BN2087" i="1"/>
  <c r="BN2088" i="1"/>
  <c r="BN2089" i="1"/>
  <c r="BN2090" i="1"/>
  <c r="BN2091" i="1"/>
  <c r="BN2092" i="1"/>
  <c r="BN2093" i="1"/>
  <c r="BN2094" i="1"/>
  <c r="BN2097" i="1"/>
  <c r="BN2098" i="1"/>
  <c r="BN2099" i="1"/>
  <c r="BN2102" i="1"/>
  <c r="BN2104" i="1"/>
  <c r="BN2105" i="1"/>
  <c r="BN2106" i="1"/>
  <c r="BN2107" i="1"/>
  <c r="BN2111" i="1"/>
  <c r="BN2112" i="1"/>
  <c r="BN2113" i="1"/>
  <c r="BN2115" i="1"/>
  <c r="BN2116" i="1"/>
  <c r="BN2117" i="1"/>
  <c r="BN2118" i="1"/>
  <c r="BN2119" i="1"/>
  <c r="BN2120" i="1"/>
  <c r="BN2121" i="1"/>
  <c r="BN2123" i="1"/>
  <c r="BN2126" i="1"/>
  <c r="BN2128" i="1"/>
  <c r="BN2132" i="1"/>
  <c r="BN2133" i="1"/>
  <c r="BN2134" i="1"/>
  <c r="BN2135" i="1"/>
  <c r="BN2136" i="1"/>
  <c r="BN2137" i="1"/>
  <c r="BN2138" i="1"/>
  <c r="BN2139" i="1"/>
  <c r="BN2140" i="1"/>
  <c r="BN2141" i="1"/>
  <c r="BN2142" i="1"/>
  <c r="BN2143" i="1"/>
  <c r="BN2144" i="1"/>
  <c r="BN2145" i="1"/>
  <c r="BN2146" i="1"/>
  <c r="BN2147" i="1"/>
  <c r="BN2148" i="1"/>
  <c r="BN2149" i="1"/>
  <c r="BN2150" i="1"/>
  <c r="BN2151" i="1"/>
  <c r="BN2152" i="1"/>
  <c r="BN2153" i="1"/>
  <c r="BN2154" i="1"/>
  <c r="BN2155" i="1"/>
  <c r="BN2156" i="1"/>
  <c r="BN2157" i="1"/>
  <c r="BN2158" i="1"/>
  <c r="BN2159" i="1"/>
  <c r="BN2160" i="1"/>
  <c r="BN2161" i="1"/>
  <c r="BN2162" i="1"/>
  <c r="BN2163" i="1"/>
  <c r="BN2164" i="1"/>
  <c r="BN2165" i="1"/>
  <c r="BN2166" i="1"/>
  <c r="BN2170" i="1"/>
  <c r="BN2171" i="1"/>
  <c r="BN2172" i="1"/>
  <c r="BN2173" i="1"/>
  <c r="BN2174" i="1"/>
  <c r="BN2175" i="1"/>
  <c r="BN2176" i="1"/>
  <c r="BN2177" i="1"/>
  <c r="BN2178" i="1"/>
  <c r="BN2179" i="1"/>
  <c r="BN2180" i="1"/>
  <c r="BN2181" i="1"/>
  <c r="BN2182" i="1"/>
  <c r="BN2183" i="1"/>
  <c r="BN2184" i="1"/>
  <c r="BN2185" i="1"/>
  <c r="BN2186" i="1"/>
  <c r="BN2187" i="1"/>
  <c r="BN2188" i="1"/>
  <c r="BN2189" i="1"/>
  <c r="BN2190" i="1"/>
  <c r="BN2191" i="1"/>
  <c r="BN2192" i="1"/>
  <c r="BN2193" i="1"/>
  <c r="BN2194" i="1"/>
  <c r="BN2195" i="1"/>
  <c r="BN2196" i="1"/>
  <c r="BN2197" i="1"/>
  <c r="BN2198" i="1"/>
  <c r="BN2199" i="1"/>
  <c r="BN2200" i="1"/>
  <c r="BN2201" i="1"/>
  <c r="BN2202" i="1"/>
  <c r="BN2203" i="1"/>
  <c r="BN2204" i="1"/>
  <c r="BN2205" i="1"/>
  <c r="BN2206" i="1"/>
  <c r="BN2207" i="1"/>
  <c r="BN2208" i="1"/>
  <c r="BN2209" i="1"/>
  <c r="BN2210" i="1"/>
  <c r="BN2211" i="1"/>
  <c r="BN2212" i="1"/>
  <c r="BN2213" i="1"/>
  <c r="BN2214" i="1"/>
  <c r="BN2215" i="1"/>
  <c r="BN2216" i="1"/>
  <c r="BN2217" i="1"/>
  <c r="BN2218" i="1"/>
  <c r="BN2219" i="1"/>
  <c r="BN2220" i="1"/>
  <c r="BN2221" i="1"/>
  <c r="BN2222" i="1"/>
  <c r="BN2223" i="1"/>
  <c r="BN2224" i="1"/>
  <c r="BN2225" i="1"/>
  <c r="BN2226" i="1"/>
  <c r="BN2227" i="1"/>
  <c r="BN2228" i="1"/>
  <c r="BN2229" i="1"/>
  <c r="BN2230" i="1"/>
  <c r="BN2231" i="1"/>
  <c r="BN2232" i="1"/>
  <c r="BN2233" i="1"/>
  <c r="BN2234" i="1"/>
  <c r="BN2235" i="1"/>
  <c r="BN2236" i="1"/>
  <c r="BN2237" i="1"/>
  <c r="BN2238" i="1"/>
  <c r="BN2239" i="1"/>
  <c r="BN2240" i="1"/>
  <c r="BN2241" i="1"/>
  <c r="BN2242" i="1"/>
  <c r="BN2243" i="1"/>
  <c r="BN2244" i="1"/>
  <c r="BN2245" i="1"/>
  <c r="BN2246" i="1"/>
  <c r="BN2247" i="1"/>
  <c r="BN2248" i="1"/>
  <c r="BN2249" i="1"/>
  <c r="BN2250" i="1"/>
  <c r="BN2251" i="1"/>
  <c r="BN2252" i="1"/>
  <c r="BN2253" i="1"/>
  <c r="BN2254" i="1"/>
  <c r="BN2255" i="1"/>
  <c r="BN2256" i="1"/>
  <c r="BN2257" i="1"/>
  <c r="BN2258" i="1"/>
  <c r="BN2259" i="1"/>
  <c r="BN2260" i="1"/>
  <c r="BN2261" i="1"/>
  <c r="BN2262" i="1"/>
  <c r="BN2263" i="1"/>
  <c r="BN2264" i="1"/>
  <c r="BN2265" i="1"/>
  <c r="BN2266" i="1"/>
  <c r="BN2267" i="1"/>
  <c r="BN2268" i="1"/>
  <c r="BN2269" i="1"/>
  <c r="BN2277" i="1"/>
  <c r="BN2278" i="1"/>
  <c r="BN2279" i="1"/>
  <c r="BN2282" i="1"/>
  <c r="BN2283" i="1"/>
  <c r="BN2284" i="1"/>
  <c r="BN2285" i="1"/>
  <c r="BN2286" i="1"/>
  <c r="BN2287" i="1"/>
  <c r="BN2288" i="1"/>
  <c r="BN2289" i="1"/>
  <c r="BN2290" i="1"/>
  <c r="BN2291" i="1"/>
  <c r="BN2292" i="1"/>
  <c r="BN2293" i="1"/>
  <c r="BN2294" i="1"/>
  <c r="BN2295" i="1"/>
  <c r="BN2296" i="1"/>
  <c r="BN2297" i="1"/>
  <c r="BN2298" i="1"/>
  <c r="BN2299" i="1"/>
  <c r="BN2300" i="1"/>
  <c r="BN2301" i="1"/>
  <c r="BN2302" i="1"/>
  <c r="BN2303" i="1"/>
  <c r="BN2304" i="1"/>
  <c r="BN2305" i="1"/>
  <c r="BN2307" i="1"/>
  <c r="BN2308" i="1"/>
  <c r="BN2309" i="1"/>
  <c r="BN2310" i="1"/>
  <c r="BN2311" i="1"/>
  <c r="BN2312" i="1"/>
  <c r="BN2313" i="1"/>
  <c r="BN2314" i="1"/>
  <c r="BN2315" i="1"/>
  <c r="BN2316" i="1"/>
  <c r="BN2317" i="1"/>
  <c r="BN2318" i="1"/>
  <c r="BN2319" i="1"/>
  <c r="BN2320" i="1"/>
  <c r="BN2321" i="1"/>
  <c r="BN2322" i="1"/>
  <c r="BN2325" i="1"/>
  <c r="BN2336" i="1"/>
  <c r="BN2337" i="1"/>
  <c r="BN2338" i="1"/>
  <c r="BN2339" i="1"/>
  <c r="BN2340" i="1"/>
  <c r="BN2341" i="1"/>
  <c r="BN2342" i="1"/>
  <c r="BN2343" i="1"/>
  <c r="BN2344" i="1"/>
  <c r="BN2345" i="1"/>
  <c r="BN2346" i="1"/>
  <c r="BN2347" i="1"/>
  <c r="BN2348" i="1"/>
  <c r="BN2349" i="1"/>
  <c r="BN2350" i="1"/>
  <c r="BN2351" i="1"/>
  <c r="BN2352" i="1"/>
  <c r="BN2353" i="1"/>
  <c r="BN2354" i="1"/>
  <c r="BN2355" i="1"/>
  <c r="BN2356" i="1"/>
  <c r="BN2357" i="1"/>
  <c r="BN2358" i="1"/>
  <c r="BN2359" i="1"/>
  <c r="BN2360" i="1"/>
  <c r="BN2361" i="1"/>
  <c r="BN2362" i="1"/>
  <c r="BN2363" i="1"/>
  <c r="BN2364" i="1"/>
  <c r="BN2365" i="1"/>
  <c r="BN2366" i="1"/>
  <c r="BN2367" i="1"/>
  <c r="BN2368" i="1"/>
  <c r="BN2369" i="1"/>
  <c r="BN2370" i="1"/>
  <c r="BN2371" i="1"/>
  <c r="BN2372" i="1"/>
  <c r="BN2373" i="1"/>
  <c r="BN2374" i="1"/>
  <c r="BN2375" i="1"/>
  <c r="BN2376" i="1"/>
  <c r="BN2377" i="1"/>
  <c r="BN2378" i="1"/>
  <c r="BN2379" i="1"/>
  <c r="BN2380" i="1"/>
  <c r="BN2381" i="1"/>
  <c r="BN2387" i="1"/>
  <c r="BN2388" i="1"/>
  <c r="BN2389" i="1"/>
  <c r="BN2395" i="1"/>
  <c r="BN2396" i="1"/>
  <c r="BN2397" i="1"/>
  <c r="BN2398" i="1"/>
  <c r="BN2399" i="1"/>
  <c r="BN2400" i="1"/>
  <c r="BN2401" i="1"/>
  <c r="BN2402" i="1"/>
  <c r="BN2403" i="1"/>
  <c r="BN2404" i="1"/>
  <c r="BN2405" i="1"/>
  <c r="BN2406" i="1"/>
  <c r="BN2407" i="1"/>
  <c r="BN2408" i="1"/>
  <c r="BN2409" i="1"/>
  <c r="BN2410" i="1"/>
  <c r="BN2411" i="1"/>
  <c r="BN2412" i="1"/>
  <c r="BN2413" i="1"/>
  <c r="BN2414" i="1"/>
  <c r="BN2416" i="1"/>
  <c r="BN2417" i="1"/>
  <c r="BN2418" i="1"/>
  <c r="BN2419" i="1"/>
  <c r="BN2420" i="1"/>
  <c r="BN2421" i="1"/>
  <c r="BN2422" i="1"/>
  <c r="BN2423" i="1"/>
  <c r="BN2424" i="1"/>
  <c r="BN2425" i="1"/>
  <c r="BN2426" i="1"/>
  <c r="BN2427" i="1"/>
  <c r="BN2428" i="1"/>
  <c r="BN2429" i="1"/>
  <c r="BN2430" i="1"/>
  <c r="BN2431" i="1"/>
  <c r="BN2432" i="1"/>
  <c r="BN2433" i="1"/>
  <c r="BN2434" i="1"/>
  <c r="BN2435" i="1"/>
  <c r="BN2436" i="1"/>
  <c r="BN2437" i="1"/>
  <c r="BN2438" i="1"/>
  <c r="BN2439" i="1"/>
  <c r="BN2440" i="1"/>
  <c r="BN2441" i="1"/>
  <c r="BN2442" i="1"/>
  <c r="BN2443" i="1"/>
  <c r="BN2444" i="1"/>
  <c r="BN2445" i="1"/>
  <c r="BN2446" i="1"/>
  <c r="BN2447" i="1"/>
  <c r="BN2448" i="1"/>
  <c r="BN2449" i="1"/>
  <c r="BN2450" i="1"/>
  <c r="BN2451" i="1"/>
  <c r="BN2452" i="1"/>
  <c r="BN2453" i="1"/>
  <c r="BN2454" i="1"/>
  <c r="BN2455" i="1"/>
  <c r="BN2456" i="1"/>
  <c r="BN2457" i="1"/>
  <c r="BN2458" i="1"/>
  <c r="BN2459" i="1"/>
  <c r="BN2460" i="1"/>
  <c r="BN2461" i="1"/>
  <c r="BN2462" i="1"/>
  <c r="BN2463" i="1"/>
  <c r="BN2464" i="1"/>
  <c r="BN2465" i="1"/>
  <c r="BN2466" i="1"/>
  <c r="BN2467" i="1"/>
  <c r="BN2468" i="1"/>
  <c r="BN2469" i="1"/>
  <c r="BN2470" i="1"/>
  <c r="BN2471" i="1"/>
  <c r="BN2472" i="1"/>
  <c r="BN2473" i="1"/>
  <c r="BN2474" i="1"/>
  <c r="BN2475" i="1"/>
  <c r="BN2476" i="1"/>
  <c r="BN2477" i="1"/>
  <c r="BN2478" i="1"/>
  <c r="BN2479" i="1"/>
  <c r="BN2480" i="1"/>
  <c r="BN2481" i="1"/>
  <c r="BN2482" i="1"/>
  <c r="BN2483" i="1"/>
  <c r="BN2484" i="1"/>
  <c r="BN2485" i="1"/>
  <c r="BN2486" i="1"/>
  <c r="BN2487" i="1"/>
  <c r="BN2488" i="1"/>
  <c r="BN2489" i="1"/>
  <c r="BN2490" i="1"/>
  <c r="BN2491" i="1"/>
  <c r="BN2492" i="1"/>
  <c r="BN2493" i="1"/>
  <c r="BN2494" i="1"/>
  <c r="BN2495" i="1"/>
  <c r="BN2496" i="1"/>
  <c r="BN2497" i="1"/>
  <c r="BN2498" i="1"/>
  <c r="BN2499" i="1"/>
  <c r="BN2500" i="1"/>
  <c r="BN2501" i="1"/>
  <c r="BN2502" i="1"/>
  <c r="BN2503" i="1"/>
  <c r="BN2504" i="1"/>
  <c r="BN2505" i="1"/>
  <c r="BN2506" i="1"/>
  <c r="BN2507" i="1"/>
  <c r="BN2508" i="1"/>
  <c r="BN2509" i="1"/>
  <c r="BN2510" i="1"/>
  <c r="BN2511" i="1"/>
  <c r="BN2512" i="1"/>
  <c r="BN2513" i="1"/>
  <c r="BN2514" i="1"/>
  <c r="BN2515" i="1"/>
  <c r="BN2516" i="1"/>
  <c r="BN2517" i="1"/>
  <c r="BN2518" i="1"/>
  <c r="BN2519" i="1"/>
  <c r="BN2521" i="1"/>
  <c r="BN2522" i="1"/>
  <c r="BN2523" i="1"/>
  <c r="BN2524" i="1"/>
  <c r="BN2525" i="1"/>
  <c r="BN2526" i="1"/>
  <c r="BN2527" i="1"/>
  <c r="BN2528" i="1"/>
  <c r="BN2529" i="1"/>
  <c r="BN2530" i="1"/>
  <c r="BN2531" i="1"/>
  <c r="BN2532" i="1"/>
  <c r="BN2533" i="1"/>
  <c r="BN2534" i="1"/>
  <c r="BN2535" i="1"/>
  <c r="BN2536" i="1"/>
  <c r="BN2537" i="1"/>
  <c r="BN2538" i="1"/>
  <c r="BN2539" i="1"/>
  <c r="BN2540" i="1"/>
  <c r="BN2541" i="1"/>
  <c r="BN2542" i="1"/>
  <c r="BN2543" i="1"/>
  <c r="BN2544" i="1"/>
  <c r="BN2545" i="1"/>
  <c r="BN2546" i="1"/>
  <c r="BN2547" i="1"/>
  <c r="BN2548" i="1"/>
  <c r="BN2549" i="1"/>
  <c r="BN2550" i="1"/>
  <c r="BN2551" i="1"/>
  <c r="BN2552" i="1"/>
  <c r="BN2553" i="1"/>
  <c r="BN2554" i="1"/>
  <c r="BN2555" i="1"/>
  <c r="BN2556" i="1"/>
  <c r="BN2557" i="1"/>
  <c r="BN2558" i="1"/>
  <c r="BN2559" i="1"/>
  <c r="BN2560" i="1"/>
  <c r="BN2561" i="1"/>
  <c r="BN2562" i="1"/>
  <c r="BN2563" i="1"/>
  <c r="BN2564" i="1"/>
  <c r="BN2565" i="1"/>
  <c r="BN2566" i="1"/>
  <c r="BN2567" i="1"/>
  <c r="BN2568" i="1"/>
  <c r="BN2569" i="1"/>
  <c r="BN2570" i="1"/>
  <c r="BN2571" i="1"/>
  <c r="BN2572" i="1"/>
  <c r="BN2573" i="1"/>
  <c r="BN2574" i="1"/>
  <c r="BN2575" i="1"/>
  <c r="BN2576" i="1"/>
  <c r="BN2577" i="1"/>
  <c r="BN2578" i="1"/>
  <c r="BN2579" i="1"/>
  <c r="BN2580" i="1"/>
  <c r="BN2581" i="1"/>
  <c r="BN2582" i="1"/>
  <c r="BN2583" i="1"/>
  <c r="BN2584" i="1"/>
  <c r="BN2585" i="1"/>
  <c r="BN2586" i="1"/>
  <c r="BN2587" i="1"/>
  <c r="BN2588" i="1"/>
  <c r="BN2589" i="1"/>
  <c r="BN2590" i="1"/>
  <c r="BN2591" i="1"/>
  <c r="BN2592" i="1"/>
  <c r="BN2593" i="1"/>
  <c r="BN2594" i="1"/>
  <c r="BN2595" i="1"/>
  <c r="BN2596" i="1"/>
  <c r="BN2597" i="1"/>
  <c r="BN2598" i="1"/>
  <c r="BN2599" i="1"/>
  <c r="BN2600" i="1"/>
  <c r="BN2601" i="1"/>
  <c r="BN2602" i="1"/>
  <c r="BN2603" i="1"/>
  <c r="BN2604" i="1"/>
  <c r="BN2605" i="1"/>
  <c r="BN2606" i="1"/>
  <c r="BN2607" i="1"/>
  <c r="BN2608" i="1"/>
  <c r="BN2609" i="1"/>
  <c r="BN2610" i="1"/>
  <c r="BN2611" i="1"/>
  <c r="BN2612" i="1"/>
  <c r="BN2613" i="1"/>
  <c r="BN2614" i="1"/>
  <c r="BN2615" i="1"/>
  <c r="BN2616" i="1"/>
  <c r="BN2617" i="1"/>
  <c r="BN2618" i="1"/>
  <c r="BN2619" i="1"/>
  <c r="BN2620" i="1"/>
  <c r="BN2621" i="1"/>
  <c r="BN2622" i="1"/>
  <c r="BN2623" i="1"/>
  <c r="BN2624" i="1"/>
  <c r="BN2625" i="1"/>
  <c r="BN2626" i="1"/>
  <c r="BN2627" i="1"/>
  <c r="BN2628" i="1"/>
  <c r="BN2629" i="1"/>
  <c r="BN2630" i="1"/>
  <c r="BN2631" i="1"/>
  <c r="BN2632" i="1"/>
  <c r="BN2633" i="1"/>
  <c r="BN2634" i="1"/>
  <c r="BN2635" i="1"/>
  <c r="BN2636" i="1"/>
  <c r="BN2637" i="1"/>
  <c r="BN2638" i="1"/>
  <c r="BN2639" i="1"/>
  <c r="BN2640" i="1"/>
  <c r="BN2641" i="1"/>
  <c r="BN2642" i="1"/>
  <c r="BN2643" i="1"/>
  <c r="BN2644" i="1"/>
  <c r="BN2645" i="1"/>
  <c r="BN2646" i="1"/>
  <c r="BN2647" i="1"/>
  <c r="BN2648" i="1"/>
  <c r="BN2649" i="1"/>
  <c r="BN2650" i="1"/>
  <c r="BN2651" i="1"/>
  <c r="BN2652" i="1"/>
  <c r="BN2653" i="1"/>
  <c r="BN2654" i="1"/>
  <c r="BN2655" i="1"/>
  <c r="BN2656" i="1"/>
  <c r="BN2657" i="1"/>
  <c r="BN2658" i="1"/>
  <c r="BN2659" i="1"/>
  <c r="BN2660" i="1"/>
  <c r="BN2661" i="1"/>
  <c r="BN2662" i="1"/>
  <c r="BN2663" i="1"/>
  <c r="BN2664" i="1"/>
  <c r="BN2665" i="1"/>
  <c r="BN2666" i="1"/>
  <c r="BN2667" i="1"/>
  <c r="BN2668" i="1"/>
  <c r="BN2669" i="1"/>
  <c r="BN2670" i="1"/>
  <c r="BN2671" i="1"/>
  <c r="BN2672" i="1"/>
  <c r="BN2673" i="1"/>
  <c r="BN2674" i="1"/>
  <c r="BN2675" i="1"/>
  <c r="BN2676" i="1"/>
  <c r="BN2677" i="1"/>
  <c r="BN2678" i="1"/>
  <c r="BN2679" i="1"/>
  <c r="BN2680" i="1"/>
  <c r="BN2681" i="1"/>
  <c r="BN2682" i="1"/>
  <c r="BN2683" i="1"/>
  <c r="BN2684" i="1"/>
  <c r="BN2685" i="1"/>
  <c r="BN2686" i="1"/>
  <c r="BN2687" i="1"/>
  <c r="BN2688" i="1"/>
  <c r="BN2689" i="1"/>
  <c r="BN2690" i="1"/>
  <c r="BN2691" i="1"/>
  <c r="BN2692" i="1"/>
  <c r="BN2693" i="1"/>
  <c r="BN2694" i="1"/>
  <c r="BN2695" i="1"/>
  <c r="BN2696" i="1"/>
  <c r="BN2697" i="1"/>
  <c r="BN2698" i="1"/>
  <c r="BN2699" i="1"/>
  <c r="BN2700" i="1"/>
  <c r="BN2701" i="1"/>
  <c r="BN2702" i="1"/>
  <c r="BN2703" i="1"/>
  <c r="BN2704" i="1"/>
  <c r="BN2706" i="1"/>
  <c r="BN2707" i="1"/>
  <c r="BN2708" i="1"/>
  <c r="BN2710" i="1"/>
  <c r="BN2711" i="1"/>
  <c r="BN2712" i="1"/>
  <c r="BN2713" i="1"/>
  <c r="BN2714" i="1"/>
  <c r="BN2715" i="1"/>
  <c r="BN2716" i="1"/>
  <c r="BN2717" i="1"/>
  <c r="BN2718" i="1"/>
  <c r="BN2719" i="1"/>
  <c r="BN2720" i="1"/>
  <c r="BN2721" i="1"/>
  <c r="BN2722" i="1"/>
  <c r="BN2723" i="1"/>
  <c r="BN2724" i="1"/>
  <c r="BN2725" i="1"/>
  <c r="BN2726" i="1"/>
  <c r="BN2727" i="1"/>
  <c r="BN2728" i="1"/>
  <c r="BN2729" i="1"/>
  <c r="BN2730" i="1"/>
  <c r="BN2731" i="1"/>
  <c r="BN2732" i="1"/>
  <c r="BN2733" i="1"/>
  <c r="BN2734" i="1"/>
  <c r="BN2735" i="1"/>
  <c r="BN2736" i="1"/>
  <c r="BN2737" i="1"/>
  <c r="BN2738" i="1"/>
  <c r="BN2739" i="1"/>
  <c r="BN2740" i="1"/>
  <c r="BN2741" i="1"/>
  <c r="BN2742" i="1"/>
  <c r="BN2743" i="1"/>
  <c r="BN2744" i="1"/>
  <c r="BN2745" i="1"/>
  <c r="BN2746" i="1"/>
  <c r="BN2747" i="1"/>
  <c r="BN2748" i="1"/>
  <c r="BN2749" i="1"/>
  <c r="BN2750" i="1"/>
  <c r="BN2751" i="1"/>
  <c r="BN2752" i="1"/>
  <c r="BN2753" i="1"/>
  <c r="BN2754" i="1"/>
  <c r="BN2755" i="1"/>
  <c r="BN2756" i="1"/>
  <c r="BN2757" i="1"/>
  <c r="BN2758" i="1"/>
  <c r="BN2759" i="1"/>
  <c r="BN2760" i="1"/>
  <c r="BN2761" i="1"/>
  <c r="BN2762" i="1"/>
  <c r="BN2763" i="1"/>
  <c r="BN2764" i="1"/>
  <c r="BN2765" i="1"/>
  <c r="BN2766" i="1"/>
  <c r="BN2767" i="1"/>
  <c r="BN2768" i="1"/>
  <c r="BN2769" i="1"/>
  <c r="BN2770" i="1"/>
  <c r="BN2771" i="1"/>
  <c r="BN2772" i="1"/>
  <c r="BN2773" i="1"/>
  <c r="BN2774" i="1"/>
  <c r="BN2775" i="1"/>
  <c r="BN2776" i="1"/>
  <c r="BN2777" i="1"/>
  <c r="BN2778" i="1"/>
  <c r="BN2779" i="1"/>
  <c r="BN2780" i="1"/>
  <c r="BN2781" i="1"/>
  <c r="BN2782" i="1"/>
  <c r="BN2783" i="1"/>
  <c r="BN2784" i="1"/>
  <c r="BN2785" i="1"/>
  <c r="BN2786" i="1"/>
  <c r="BN2787" i="1"/>
  <c r="BN2788" i="1"/>
  <c r="BN2789" i="1"/>
  <c r="BN2790" i="1"/>
  <c r="BN2791" i="1"/>
  <c r="BN2792" i="1"/>
  <c r="BN2793" i="1"/>
  <c r="BN2794" i="1"/>
  <c r="BN2795" i="1"/>
  <c r="BN2796" i="1"/>
  <c r="BN2797" i="1"/>
  <c r="BN2798" i="1"/>
  <c r="BN2799" i="1"/>
  <c r="BN2800" i="1"/>
  <c r="BN2801" i="1"/>
  <c r="BN2802" i="1"/>
  <c r="BN2803" i="1"/>
  <c r="BN2804" i="1"/>
  <c r="BN2805" i="1"/>
  <c r="BN2806" i="1"/>
  <c r="BN2807" i="1"/>
  <c r="BN2808" i="1"/>
  <c r="BN2809" i="1"/>
  <c r="BN2810" i="1"/>
  <c r="BN2811" i="1"/>
  <c r="BN2812" i="1"/>
  <c r="BN2813" i="1"/>
  <c r="BN2814" i="1"/>
  <c r="BN2815" i="1"/>
  <c r="BN2816" i="1"/>
  <c r="BN2817" i="1"/>
  <c r="BN2818" i="1"/>
  <c r="BN2819" i="1"/>
  <c r="BN2820" i="1"/>
  <c r="BN2821" i="1"/>
  <c r="BN2822" i="1"/>
  <c r="BN2823" i="1"/>
  <c r="BN2824" i="1"/>
  <c r="BN2825" i="1"/>
  <c r="BN2826" i="1"/>
  <c r="BN2827" i="1"/>
  <c r="BN2828" i="1"/>
  <c r="BN2829" i="1"/>
  <c r="BN2830" i="1"/>
  <c r="BN2831" i="1"/>
  <c r="BN2832" i="1"/>
  <c r="BN2833" i="1"/>
  <c r="BN2834" i="1"/>
  <c r="BN2835" i="1"/>
  <c r="BN2836" i="1"/>
  <c r="BN2837" i="1"/>
  <c r="BN2838" i="1"/>
  <c r="BN2839" i="1"/>
  <c r="BN2840" i="1"/>
  <c r="BN2841" i="1"/>
  <c r="BN2842" i="1"/>
  <c r="BN2843" i="1"/>
  <c r="BN2844" i="1"/>
  <c r="BN2845" i="1"/>
  <c r="BN2846" i="1"/>
  <c r="BN2847" i="1"/>
  <c r="BN2848" i="1"/>
  <c r="BN2850" i="1"/>
  <c r="BN2851" i="1"/>
  <c r="BN2852" i="1"/>
  <c r="BN2853" i="1"/>
  <c r="BN2854" i="1"/>
  <c r="BN2855" i="1"/>
  <c r="BN2856" i="1"/>
  <c r="BN2857" i="1"/>
  <c r="BN2858" i="1"/>
  <c r="BN2859" i="1"/>
  <c r="BN2860" i="1"/>
  <c r="BN2861" i="1"/>
  <c r="BN2862" i="1"/>
  <c r="BN2863" i="1"/>
  <c r="BN2864" i="1"/>
  <c r="BN2865" i="1"/>
  <c r="BN2866" i="1"/>
  <c r="BN2867" i="1"/>
  <c r="BN2868" i="1"/>
  <c r="BN2869" i="1"/>
  <c r="BN2870" i="1"/>
  <c r="BN2871" i="1"/>
  <c r="BN2872" i="1"/>
  <c r="BN2873" i="1"/>
  <c r="BN2874" i="1"/>
  <c r="BN2875" i="1"/>
  <c r="BN2876" i="1"/>
  <c r="BN2877" i="1"/>
  <c r="BN2878" i="1"/>
  <c r="BN2879" i="1"/>
  <c r="BN2880" i="1"/>
  <c r="BN2881" i="1"/>
  <c r="BN2882" i="1"/>
  <c r="BN2883" i="1"/>
  <c r="BN2884" i="1"/>
  <c r="BN2885" i="1"/>
  <c r="BN2886" i="1"/>
  <c r="BN2887" i="1"/>
  <c r="BN2888" i="1"/>
  <c r="BN2889" i="1"/>
  <c r="BN2890" i="1"/>
  <c r="BN2891" i="1"/>
  <c r="BN2892" i="1"/>
  <c r="BN2893" i="1"/>
  <c r="BN2894" i="1"/>
  <c r="BN2895" i="1"/>
  <c r="BN2896" i="1"/>
  <c r="BN2897" i="1"/>
  <c r="BN2898" i="1"/>
  <c r="BN2899" i="1"/>
  <c r="BN2900" i="1"/>
  <c r="BN2901" i="1"/>
  <c r="BN2902" i="1"/>
  <c r="BN2903" i="1"/>
  <c r="BN2904" i="1"/>
  <c r="BN2905" i="1"/>
  <c r="BN2906" i="1"/>
  <c r="BN2907" i="1"/>
  <c r="BN2908" i="1"/>
  <c r="BN2909" i="1"/>
  <c r="BN2910" i="1"/>
  <c r="BN2911" i="1"/>
  <c r="BN2912" i="1"/>
  <c r="BN2913" i="1"/>
  <c r="BN2914" i="1"/>
  <c r="BN2915" i="1"/>
  <c r="BN2916" i="1"/>
  <c r="BN2917" i="1"/>
  <c r="BN2918" i="1"/>
  <c r="BN2919" i="1"/>
  <c r="BN2920" i="1"/>
  <c r="BN2921" i="1"/>
  <c r="BN2922" i="1"/>
  <c r="BN2923" i="1"/>
  <c r="BN2924" i="1"/>
  <c r="BN2927" i="1"/>
  <c r="BN2928" i="1"/>
  <c r="BN2929" i="1"/>
  <c r="BN2930" i="1"/>
  <c r="BN2931" i="1"/>
  <c r="BN2932" i="1"/>
  <c r="BN2933" i="1"/>
  <c r="BN2934" i="1"/>
  <c r="BN2935" i="1"/>
  <c r="BN2936" i="1"/>
  <c r="BN2937" i="1"/>
  <c r="BN2938" i="1"/>
  <c r="BN2939" i="1"/>
  <c r="BN2940" i="1"/>
  <c r="BN2941" i="1"/>
  <c r="BN2942" i="1"/>
  <c r="BN2943" i="1"/>
  <c r="BN2944" i="1"/>
  <c r="BN2945" i="1"/>
  <c r="BN2946" i="1"/>
  <c r="BN2947" i="1"/>
  <c r="BN2948" i="1"/>
  <c r="BN2949" i="1"/>
  <c r="BN2950" i="1"/>
  <c r="BN2951" i="1"/>
  <c r="BN2952" i="1"/>
  <c r="BN2953" i="1"/>
  <c r="BN2954" i="1"/>
  <c r="BN2955" i="1"/>
  <c r="BN2956" i="1"/>
  <c r="BN2957" i="1"/>
  <c r="BN2958" i="1"/>
  <c r="BN2959" i="1"/>
  <c r="BN2960" i="1"/>
  <c r="BN2961" i="1"/>
  <c r="BN2962" i="1"/>
  <c r="BN2963" i="1"/>
  <c r="BN2964" i="1"/>
  <c r="BN2965" i="1"/>
  <c r="BN2966" i="1"/>
  <c r="BN2967" i="1"/>
  <c r="BN2968" i="1"/>
  <c r="BN2969" i="1"/>
  <c r="BN2970" i="1"/>
  <c r="BN2971" i="1"/>
  <c r="BN2972" i="1"/>
  <c r="BN2973" i="1"/>
  <c r="BN2974" i="1"/>
  <c r="BN2975" i="1"/>
  <c r="BN2976" i="1"/>
  <c r="BN2977" i="1"/>
  <c r="BN2978" i="1"/>
  <c r="BN2979" i="1"/>
  <c r="BN2980" i="1"/>
  <c r="BN2981" i="1"/>
  <c r="BN2982" i="1"/>
  <c r="BN2983" i="1"/>
  <c r="BN2984" i="1"/>
  <c r="BN2985" i="1"/>
  <c r="BN2986" i="1"/>
  <c r="BN2987" i="1"/>
  <c r="BN2988" i="1"/>
  <c r="BN2989" i="1"/>
  <c r="BN2990" i="1"/>
  <c r="BN2991" i="1"/>
  <c r="BN2992" i="1"/>
  <c r="BN2993" i="1"/>
  <c r="BN2994" i="1"/>
  <c r="BN2995" i="1"/>
  <c r="BN2996" i="1"/>
  <c r="BN2997" i="1"/>
  <c r="BN2998" i="1"/>
  <c r="BN2999" i="1"/>
  <c r="BN3000" i="1"/>
  <c r="BN3001" i="1"/>
  <c r="BN3002" i="1"/>
  <c r="BN3003" i="1"/>
  <c r="BN3004" i="1"/>
  <c r="BN3005" i="1"/>
  <c r="BN3006" i="1"/>
  <c r="BN3007" i="1"/>
  <c r="BN3008" i="1"/>
  <c r="BN3009" i="1"/>
  <c r="BN3010" i="1"/>
  <c r="BN3011" i="1"/>
  <c r="BN3012" i="1"/>
  <c r="BN3017" i="1"/>
  <c r="BN3018" i="1"/>
  <c r="BN3019" i="1"/>
  <c r="BN3020" i="1"/>
  <c r="BN3021" i="1"/>
  <c r="BN3022" i="1"/>
  <c r="BN3023" i="1"/>
  <c r="BN3024" i="1"/>
  <c r="BN3025" i="1"/>
  <c r="BN3026" i="1"/>
  <c r="BN3027" i="1"/>
  <c r="BN3028" i="1"/>
  <c r="BN3029" i="1"/>
  <c r="BN3030" i="1"/>
  <c r="BN3032" i="1"/>
  <c r="BN3033" i="1"/>
  <c r="BN3034" i="1"/>
  <c r="BN3035" i="1"/>
  <c r="BN3038" i="1"/>
  <c r="BN3039" i="1"/>
  <c r="BN3040" i="1"/>
  <c r="BN3041" i="1"/>
  <c r="BN3044" i="1"/>
  <c r="BN3049" i="1"/>
  <c r="BN3050" i="1"/>
  <c r="BN3053" i="1"/>
  <c r="BN3054" i="1"/>
  <c r="BN3055" i="1"/>
  <c r="BN3056" i="1"/>
  <c r="BN3057" i="1"/>
  <c r="BN3058" i="1"/>
  <c r="BN3059" i="1"/>
  <c r="BN3060" i="1"/>
  <c r="BN3061" i="1"/>
  <c r="BN3062" i="1"/>
  <c r="BN3063" i="1"/>
  <c r="BN3064" i="1"/>
  <c r="BN3065" i="1"/>
  <c r="BN3066" i="1"/>
  <c r="BN3067" i="1"/>
  <c r="BN3068" i="1"/>
  <c r="BN3069" i="1"/>
  <c r="BN3070" i="1"/>
  <c r="BN3071" i="1"/>
  <c r="BN3074" i="1"/>
  <c r="BN3075" i="1"/>
  <c r="BN3076" i="1"/>
  <c r="BN3077" i="1"/>
  <c r="BN3078" i="1"/>
  <c r="BN3079" i="1"/>
  <c r="BN3080" i="1"/>
  <c r="BN3081" i="1"/>
  <c r="BN3082" i="1"/>
  <c r="BN3084" i="1"/>
  <c r="BN3085" i="1"/>
  <c r="BN3086" i="1"/>
  <c r="BN3087" i="1"/>
  <c r="BN3088" i="1"/>
  <c r="BN3089" i="1"/>
  <c r="BN3090" i="1"/>
  <c r="BN3091" i="1"/>
  <c r="BN3092" i="1"/>
  <c r="BN3094" i="1"/>
  <c r="BN3095" i="1"/>
  <c r="BN3096" i="1"/>
  <c r="BN3097" i="1"/>
  <c r="BN3098" i="1"/>
  <c r="BN3099" i="1"/>
  <c r="BN3100" i="1"/>
  <c r="BN3103" i="1"/>
  <c r="BN3104" i="1"/>
  <c r="BN3105" i="1"/>
  <c r="BN3106" i="1"/>
  <c r="BN3107" i="1"/>
  <c r="BN3108" i="1"/>
  <c r="BN3109" i="1"/>
  <c r="BN3110" i="1"/>
  <c r="BN3111" i="1"/>
  <c r="BN3112" i="1"/>
  <c r="BN3113" i="1"/>
  <c r="BN3114" i="1"/>
  <c r="BN3115" i="1"/>
  <c r="BN3116" i="1"/>
  <c r="BN3117" i="1"/>
  <c r="BN3122" i="1"/>
  <c r="BN3123" i="1"/>
  <c r="BN3124" i="1"/>
  <c r="BN3132" i="1"/>
  <c r="BN3133" i="1"/>
  <c r="BN3134" i="1"/>
  <c r="BN3135" i="1"/>
  <c r="BN3136" i="1"/>
  <c r="BN3137" i="1"/>
  <c r="BN3138" i="1"/>
  <c r="BN3140" i="1"/>
  <c r="BN3143" i="1"/>
  <c r="BN3144" i="1"/>
  <c r="BN3145" i="1"/>
  <c r="BN3146" i="1"/>
  <c r="BN3147" i="1"/>
  <c r="BN3148" i="1"/>
  <c r="BN3149" i="1"/>
  <c r="BN3151" i="1"/>
  <c r="BN3152" i="1"/>
  <c r="BN3153" i="1"/>
  <c r="BN3154" i="1"/>
  <c r="BN3155" i="1"/>
  <c r="BN3157" i="1"/>
  <c r="BN3158" i="1"/>
  <c r="BN3159" i="1"/>
  <c r="BN3160" i="1"/>
  <c r="BN3161" i="1"/>
  <c r="BN3162" i="1"/>
  <c r="BN3163" i="1"/>
  <c r="BN3164" i="1"/>
  <c r="BN3165" i="1"/>
  <c r="BN3166" i="1"/>
  <c r="BN3167" i="1"/>
  <c r="BN3168" i="1"/>
  <c r="BN3169" i="1"/>
  <c r="BN3170" i="1"/>
  <c r="BN3171" i="1"/>
  <c r="BN3172" i="1"/>
  <c r="BN3173" i="1"/>
  <c r="BN3174" i="1"/>
  <c r="BN3175" i="1"/>
  <c r="BN3176" i="1"/>
  <c r="BN3177" i="1"/>
  <c r="BN3178" i="1"/>
  <c r="BN3179" i="1"/>
  <c r="BN3180" i="1"/>
  <c r="BN3181" i="1"/>
  <c r="BN3182" i="1"/>
  <c r="BN3183" i="1"/>
  <c r="BN3184" i="1"/>
  <c r="BN3185" i="1"/>
  <c r="BN3186" i="1"/>
  <c r="BN3187" i="1"/>
  <c r="BN3188" i="1"/>
  <c r="BN3189" i="1"/>
  <c r="BN3190" i="1"/>
  <c r="BN3191" i="1"/>
  <c r="BN3192" i="1"/>
  <c r="BN3193" i="1"/>
  <c r="BN3194" i="1"/>
  <c r="BN3195" i="1"/>
  <c r="BN3196" i="1"/>
  <c r="BN3197" i="1"/>
  <c r="BN3198" i="1"/>
  <c r="BN3199" i="1"/>
  <c r="BN3200" i="1"/>
  <c r="BN3201" i="1"/>
  <c r="BN3202" i="1"/>
  <c r="BN3203" i="1"/>
  <c r="BN3204" i="1"/>
  <c r="BN3205" i="1"/>
  <c r="BN3206" i="1"/>
  <c r="BN3207" i="1"/>
  <c r="BN3209" i="1"/>
  <c r="BN3210" i="1"/>
  <c r="BN3211" i="1"/>
  <c r="BN3212" i="1"/>
  <c r="BN3213" i="1"/>
  <c r="BN3216" i="1"/>
  <c r="BN3217" i="1"/>
  <c r="BN3218" i="1"/>
  <c r="BN3219" i="1"/>
  <c r="BN3220" i="1"/>
  <c r="BN3221" i="1"/>
  <c r="BN3222" i="1"/>
  <c r="BN3223" i="1"/>
  <c r="BN3224" i="1"/>
  <c r="BN3225" i="1"/>
  <c r="BN3226" i="1"/>
  <c r="BN3227" i="1"/>
  <c r="BN3228" i="1"/>
  <c r="BN3229" i="1"/>
  <c r="BN3230" i="1"/>
  <c r="BN3231" i="1"/>
  <c r="BN3232" i="1"/>
  <c r="BN3233" i="1"/>
  <c r="BN3234" i="1"/>
  <c r="BN3235" i="1"/>
  <c r="BN3236" i="1"/>
  <c r="BN3237" i="1"/>
  <c r="BN3238" i="1"/>
  <c r="BN3239" i="1"/>
  <c r="BN3240" i="1"/>
  <c r="BN3241" i="1"/>
  <c r="BN3242" i="1"/>
  <c r="BN3243" i="1"/>
  <c r="BN3244" i="1"/>
  <c r="BN3245" i="1"/>
  <c r="BN3246" i="1"/>
  <c r="BN3247" i="1"/>
  <c r="BN3248" i="1"/>
  <c r="BN3249" i="1"/>
  <c r="BN3250" i="1"/>
  <c r="BN3251" i="1"/>
  <c r="BN3252" i="1"/>
  <c r="BN3253" i="1"/>
  <c r="BN3256" i="1"/>
  <c r="BN3258" i="1"/>
  <c r="BN3259" i="1"/>
  <c r="BN3260" i="1"/>
  <c r="BN3261" i="1"/>
  <c r="BN3262" i="1"/>
  <c r="BN3263" i="1"/>
  <c r="BN3264" i="1"/>
  <c r="BN3266" i="1"/>
  <c r="BN3267" i="1"/>
  <c r="BN3268" i="1"/>
  <c r="BN3269" i="1"/>
  <c r="BN3271" i="1"/>
  <c r="BN3272" i="1"/>
  <c r="BN3273" i="1"/>
  <c r="BN3274" i="1"/>
  <c r="BN3275" i="1"/>
  <c r="BN3276" i="1"/>
  <c r="BN3277" i="1"/>
  <c r="BN3278" i="1"/>
  <c r="BN3279" i="1"/>
  <c r="BN3280" i="1"/>
  <c r="BN3281" i="1"/>
  <c r="BN3282" i="1"/>
  <c r="BN3283" i="1"/>
  <c r="BN3284" i="1"/>
  <c r="BN3285" i="1"/>
  <c r="BN3286" i="1"/>
  <c r="BN3287" i="1"/>
  <c r="BN3288" i="1"/>
  <c r="BN3289" i="1"/>
  <c r="BN3290" i="1"/>
  <c r="BN3291" i="1"/>
  <c r="BN3292" i="1"/>
  <c r="BN3293" i="1"/>
  <c r="BN3294" i="1"/>
  <c r="BN3295" i="1"/>
  <c r="BN3297" i="1"/>
  <c r="BN3298" i="1"/>
  <c r="BN3299" i="1"/>
  <c r="BN3301" i="1"/>
  <c r="BN3302" i="1"/>
  <c r="BN3303" i="1"/>
  <c r="BN3304" i="1"/>
  <c r="BN3305" i="1"/>
  <c r="BN3306" i="1"/>
  <c r="BN3307" i="1"/>
  <c r="BN3308" i="1"/>
  <c r="BN3309" i="1"/>
  <c r="BN3310" i="1"/>
  <c r="BN3311" i="1"/>
  <c r="BN3312" i="1"/>
  <c r="BN3313" i="1"/>
  <c r="BN3314" i="1"/>
  <c r="BN3315" i="1"/>
  <c r="BN3316" i="1"/>
  <c r="BN3317" i="1"/>
  <c r="BN3318" i="1"/>
  <c r="BN3319" i="1"/>
  <c r="BN3320" i="1"/>
  <c r="BN3321" i="1"/>
  <c r="BN3322" i="1"/>
  <c r="BN3323" i="1"/>
  <c r="BN3324" i="1"/>
  <c r="BN3325" i="1"/>
  <c r="BN3326" i="1"/>
  <c r="BN3327" i="1"/>
  <c r="BN3328" i="1"/>
  <c r="BN3329" i="1"/>
  <c r="BN3330" i="1"/>
  <c r="BN3331" i="1"/>
  <c r="BN3332" i="1"/>
  <c r="BN3333" i="1"/>
  <c r="BN3334" i="1"/>
  <c r="BN3335" i="1"/>
  <c r="BN3336" i="1"/>
  <c r="BN3337" i="1"/>
  <c r="BN3338" i="1"/>
  <c r="BN3339" i="1"/>
  <c r="BN3340" i="1"/>
  <c r="BN3341" i="1"/>
  <c r="BN3342" i="1"/>
  <c r="BN3343" i="1"/>
  <c r="BN3344" i="1"/>
  <c r="BN3345" i="1"/>
  <c r="BN3346" i="1"/>
  <c r="BN3347" i="1"/>
  <c r="BN3348" i="1"/>
  <c r="BN3349" i="1"/>
  <c r="BN3350" i="1"/>
  <c r="BN3351" i="1"/>
  <c r="BN3352" i="1"/>
  <c r="BN3353" i="1"/>
  <c r="BN3354" i="1"/>
  <c r="BN3355" i="1"/>
  <c r="BN3356" i="1"/>
  <c r="BN3357" i="1"/>
  <c r="BN3358" i="1"/>
  <c r="BN3359" i="1"/>
  <c r="BN3360" i="1"/>
  <c r="BN3361" i="1"/>
  <c r="BN3362" i="1"/>
  <c r="BN3363" i="1"/>
  <c r="BN3364" i="1"/>
  <c r="BN3365" i="1"/>
  <c r="BN3366" i="1"/>
  <c r="BN3367" i="1"/>
  <c r="BN3368" i="1"/>
  <c r="BN3369" i="1"/>
  <c r="BN3370" i="1"/>
  <c r="BN3371" i="1"/>
  <c r="BN3372" i="1"/>
  <c r="BN3373" i="1"/>
  <c r="BN3374" i="1"/>
  <c r="BN3375" i="1"/>
  <c r="BN3379" i="1"/>
  <c r="BN3380" i="1"/>
  <c r="BN3381" i="1"/>
  <c r="BN3382" i="1"/>
  <c r="BN3383" i="1"/>
  <c r="BN3384" i="1"/>
  <c r="BN3385" i="1"/>
  <c r="BN3386" i="1"/>
  <c r="BN3390" i="1"/>
  <c r="BN3391" i="1"/>
  <c r="BN3394" i="1"/>
  <c r="BN3395" i="1"/>
  <c r="BN3396" i="1"/>
  <c r="BN3398" i="1"/>
  <c r="BN3399" i="1"/>
  <c r="BN3400" i="1"/>
  <c r="BN3401" i="1"/>
  <c r="BN3402" i="1"/>
  <c r="BN3403" i="1"/>
  <c r="BN3404" i="1"/>
  <c r="BN3405" i="1"/>
  <c r="BN3406" i="1"/>
  <c r="BN3407" i="1"/>
  <c r="BN3408" i="1"/>
  <c r="BN3409" i="1"/>
  <c r="BN3410" i="1"/>
  <c r="BN3411" i="1"/>
  <c r="BN3412" i="1"/>
  <c r="BN3413" i="1"/>
  <c r="BN3415" i="1"/>
  <c r="BN3416" i="1"/>
  <c r="BN3417" i="1"/>
  <c r="BN3418" i="1"/>
  <c r="BN3419" i="1"/>
  <c r="BN3420" i="1"/>
  <c r="BN3421" i="1"/>
  <c r="BN3422" i="1"/>
  <c r="BN3423" i="1"/>
  <c r="BN3424" i="1"/>
  <c r="BN3425" i="1"/>
  <c r="BN3426" i="1"/>
  <c r="BN3427" i="1"/>
  <c r="BN3428" i="1"/>
  <c r="BN3429" i="1"/>
  <c r="BN3430" i="1"/>
  <c r="BN3431" i="1"/>
  <c r="BN3432" i="1"/>
  <c r="BN3433" i="1"/>
  <c r="BN3434" i="1"/>
  <c r="BN3435" i="1"/>
  <c r="BN3436" i="1"/>
  <c r="BN3437" i="1"/>
  <c r="BN3438" i="1"/>
  <c r="BN3439" i="1"/>
  <c r="BN3440" i="1"/>
  <c r="BN3441" i="1"/>
  <c r="BN3442" i="1"/>
  <c r="BN3443" i="1"/>
  <c r="BN3444" i="1"/>
  <c r="BN3445" i="1"/>
  <c r="BN3446" i="1"/>
  <c r="BN3447" i="1"/>
  <c r="BN3448" i="1"/>
  <c r="BN3449" i="1"/>
  <c r="BN3450" i="1"/>
  <c r="BN3451" i="1"/>
  <c r="BN3452" i="1"/>
  <c r="BN3453" i="1"/>
  <c r="BN3454" i="1"/>
  <c r="BN3455" i="1"/>
  <c r="BN3456" i="1"/>
  <c r="BN3457" i="1"/>
  <c r="BN3458" i="1"/>
  <c r="BN3459" i="1"/>
  <c r="BN3460" i="1"/>
  <c r="BN3461" i="1"/>
  <c r="BN3462" i="1"/>
  <c r="BN3463" i="1"/>
  <c r="BN3464" i="1"/>
  <c r="BN3465" i="1"/>
  <c r="BN3466" i="1"/>
  <c r="BN3467" i="1"/>
  <c r="BN3468" i="1"/>
  <c r="BN3469" i="1"/>
  <c r="BN3470" i="1"/>
  <c r="BN3471" i="1"/>
  <c r="BN3472" i="1"/>
  <c r="BN3473" i="1"/>
  <c r="BN3474" i="1"/>
  <c r="BN3475" i="1"/>
  <c r="BN3476" i="1"/>
  <c r="BN3477" i="1"/>
  <c r="BN3478" i="1"/>
  <c r="BN3479" i="1"/>
  <c r="BN3480" i="1"/>
  <c r="BN3481" i="1"/>
  <c r="BN3482" i="1"/>
  <c r="BN3483" i="1"/>
  <c r="BN3484" i="1"/>
  <c r="BN3485" i="1"/>
  <c r="BN3486" i="1"/>
  <c r="BN3488" i="1"/>
  <c r="BN3489" i="1"/>
  <c r="BN3490" i="1"/>
  <c r="BN3491" i="1"/>
  <c r="BN3492" i="1"/>
  <c r="BN3493" i="1"/>
  <c r="BN3494" i="1"/>
  <c r="BN3495" i="1"/>
  <c r="BN3496" i="1"/>
  <c r="BN3497" i="1"/>
  <c r="BN3498" i="1"/>
  <c r="BN3499" i="1"/>
  <c r="BN3500" i="1"/>
  <c r="BN3501" i="1"/>
  <c r="BN3502" i="1"/>
  <c r="BN3503" i="1"/>
  <c r="BN3504" i="1"/>
  <c r="BN3505" i="1"/>
  <c r="BN3506" i="1"/>
  <c r="BN3507" i="1"/>
  <c r="BN3508" i="1"/>
  <c r="BN3509" i="1"/>
  <c r="BN3510" i="1"/>
  <c r="BN3511" i="1"/>
  <c r="BN3512" i="1"/>
  <c r="BN3513" i="1"/>
  <c r="BN3514" i="1"/>
  <c r="BN3515" i="1"/>
  <c r="BN3516" i="1"/>
  <c r="BN3517" i="1"/>
  <c r="BN3518" i="1"/>
  <c r="BN3519" i="1"/>
  <c r="BN3520" i="1"/>
  <c r="BN3521" i="1"/>
  <c r="BN3522" i="1"/>
  <c r="BN3523" i="1"/>
  <c r="BN3524" i="1"/>
  <c r="BN3525" i="1"/>
  <c r="BN3526" i="1"/>
  <c r="BN3527" i="1"/>
  <c r="BN3529" i="1"/>
  <c r="BN3530" i="1"/>
  <c r="BN3531" i="1"/>
  <c r="BN3532" i="1"/>
  <c r="BN3533" i="1"/>
  <c r="BN3534" i="1"/>
  <c r="BN3535" i="1"/>
  <c r="BN3536" i="1"/>
  <c r="BN3537" i="1"/>
  <c r="BN3538" i="1"/>
  <c r="BN3539" i="1"/>
  <c r="BN3540" i="1"/>
  <c r="BN3541" i="1"/>
  <c r="BN3542" i="1"/>
  <c r="BN3543" i="1"/>
  <c r="BN3544" i="1"/>
  <c r="BN3545" i="1"/>
  <c r="BN3546" i="1"/>
  <c r="BN3547" i="1"/>
  <c r="BN3548" i="1"/>
  <c r="BN3549" i="1"/>
  <c r="BN3550" i="1"/>
  <c r="BN3551" i="1"/>
  <c r="BN3552" i="1"/>
  <c r="BN3553" i="1"/>
  <c r="BN3554" i="1"/>
  <c r="BN3555" i="1"/>
  <c r="BN3556" i="1"/>
  <c r="BN3557" i="1"/>
  <c r="BN3558" i="1"/>
  <c r="BN3559" i="1"/>
  <c r="BN3560" i="1"/>
  <c r="BN3561" i="1"/>
  <c r="BN3562" i="1"/>
  <c r="BN3563" i="1"/>
  <c r="BN3564" i="1"/>
  <c r="BN3565" i="1"/>
  <c r="BN3566" i="1"/>
  <c r="BN3567" i="1"/>
  <c r="BN3568" i="1"/>
  <c r="BN3569" i="1"/>
  <c r="BN3570" i="1"/>
  <c r="BN3571" i="1"/>
  <c r="BN3572" i="1"/>
  <c r="BN3573" i="1"/>
  <c r="BN3574" i="1"/>
  <c r="BN3575" i="1"/>
  <c r="BN3576" i="1"/>
  <c r="BN3577" i="1"/>
  <c r="BN3578" i="1"/>
  <c r="BN3579" i="1"/>
  <c r="BN3580" i="1"/>
  <c r="BN3581" i="1"/>
  <c r="BN3582" i="1"/>
  <c r="BN3583" i="1"/>
  <c r="BN3584" i="1"/>
  <c r="BN3585" i="1"/>
  <c r="BN3586" i="1"/>
  <c r="BN3587" i="1"/>
  <c r="BN3588" i="1"/>
  <c r="BN3589" i="1"/>
  <c r="BN3590" i="1"/>
  <c r="BN3591" i="1"/>
  <c r="BN3592" i="1"/>
  <c r="BN3593" i="1"/>
  <c r="BN3594" i="1"/>
  <c r="BN3595" i="1"/>
  <c r="BN3596" i="1"/>
  <c r="BN3597" i="1"/>
  <c r="BN3598" i="1"/>
  <c r="BN3599" i="1"/>
  <c r="BN3600" i="1"/>
  <c r="BN3601" i="1"/>
  <c r="BN3602" i="1"/>
  <c r="BN3603" i="1"/>
  <c r="BN3604" i="1"/>
  <c r="BN3605" i="1"/>
  <c r="BN3606" i="1"/>
  <c r="BN3607" i="1"/>
  <c r="BN3608" i="1"/>
  <c r="BN3609" i="1"/>
  <c r="BN3610" i="1"/>
  <c r="BN3611" i="1"/>
  <c r="BN3612" i="1"/>
  <c r="BN3613" i="1"/>
  <c r="BN3614" i="1"/>
  <c r="BN3615" i="1"/>
  <c r="BN3616" i="1"/>
  <c r="BN3617" i="1"/>
  <c r="BN3618" i="1"/>
  <c r="BN3619" i="1"/>
  <c r="BN3620" i="1"/>
  <c r="BN3621" i="1"/>
  <c r="BN3622" i="1"/>
  <c r="BN3623" i="1"/>
  <c r="BN3624" i="1"/>
  <c r="BN3625" i="1"/>
  <c r="BN3626" i="1"/>
  <c r="BN3627" i="1"/>
  <c r="BN3628" i="1"/>
  <c r="BN3629" i="1"/>
  <c r="BN3630" i="1"/>
  <c r="BN3631" i="1"/>
  <c r="BN3632" i="1"/>
  <c r="BN3633" i="1"/>
  <c r="BN3634" i="1"/>
  <c r="BN3635" i="1"/>
  <c r="BN3636" i="1"/>
  <c r="BN3637" i="1"/>
  <c r="BN3638" i="1"/>
  <c r="BN3639" i="1"/>
  <c r="BN3640" i="1"/>
  <c r="BN3641" i="1"/>
  <c r="BN3642" i="1"/>
  <c r="BN3643" i="1"/>
  <c r="BN3644" i="1"/>
  <c r="BN3645" i="1"/>
  <c r="BN3646" i="1"/>
  <c r="BN3647" i="1"/>
  <c r="BN3648" i="1"/>
  <c r="BN3649" i="1"/>
  <c r="BN3650" i="1"/>
  <c r="BN3651" i="1"/>
  <c r="BN3652" i="1"/>
  <c r="BN3653" i="1"/>
  <c r="BN3654" i="1"/>
  <c r="BN3655" i="1"/>
  <c r="BN3656" i="1"/>
  <c r="BN3657" i="1"/>
  <c r="BN3658" i="1"/>
  <c r="BN3659" i="1"/>
  <c r="BN3660" i="1"/>
  <c r="BN3661" i="1"/>
  <c r="BN3662" i="1"/>
  <c r="BN3663" i="1"/>
  <c r="BN3664" i="1"/>
  <c r="BN3665" i="1"/>
  <c r="BN3666" i="1"/>
  <c r="BN3667" i="1"/>
  <c r="BN3668" i="1"/>
  <c r="BN3669" i="1"/>
  <c r="BN3670" i="1"/>
  <c r="BN3671" i="1"/>
  <c r="BN3672" i="1"/>
  <c r="BN3673" i="1"/>
  <c r="BN3674" i="1"/>
  <c r="BN3675" i="1"/>
  <c r="BN3676" i="1"/>
  <c r="BN3677" i="1"/>
  <c r="BN3678" i="1"/>
  <c r="BN3679" i="1"/>
  <c r="BN3680" i="1"/>
  <c r="BN3681" i="1"/>
  <c r="BN3682" i="1"/>
  <c r="BN3683" i="1"/>
  <c r="BN3684" i="1"/>
  <c r="BN3685" i="1"/>
  <c r="BN3686" i="1"/>
  <c r="BN3687" i="1"/>
  <c r="BN3688" i="1"/>
  <c r="BN3689" i="1"/>
  <c r="BN3690" i="1"/>
  <c r="BN3691" i="1"/>
  <c r="BN3692" i="1"/>
  <c r="BN3693" i="1"/>
  <c r="BN3694" i="1"/>
  <c r="BN3695" i="1"/>
  <c r="BN3696" i="1"/>
  <c r="BN3697" i="1"/>
  <c r="BN3698" i="1"/>
  <c r="BN3699" i="1"/>
  <c r="BN3700" i="1"/>
  <c r="BN3701" i="1"/>
  <c r="BN3702" i="1"/>
  <c r="BN3703" i="1"/>
  <c r="BN3704" i="1"/>
  <c r="BN3705" i="1"/>
  <c r="BN3706" i="1"/>
  <c r="BN3707" i="1"/>
  <c r="BN3708" i="1"/>
  <c r="BN3709" i="1"/>
  <c r="BN3710" i="1"/>
  <c r="BN3711" i="1"/>
  <c r="BN3712" i="1"/>
  <c r="BN3713" i="1"/>
  <c r="BN3714" i="1"/>
  <c r="BN3715" i="1"/>
  <c r="BN3716" i="1"/>
  <c r="BN3717" i="1"/>
  <c r="BN3718" i="1"/>
  <c r="BN3721" i="1"/>
  <c r="BN3723" i="1"/>
  <c r="BN3724" i="1"/>
  <c r="BN3725" i="1"/>
  <c r="BN3727" i="1"/>
  <c r="BN3728" i="1"/>
  <c r="BN3729" i="1"/>
  <c r="BN3730" i="1"/>
  <c r="BN3731" i="1"/>
  <c r="BN3732" i="1"/>
  <c r="BN3733" i="1"/>
  <c r="BN3734" i="1"/>
  <c r="BN3735" i="1"/>
  <c r="BN3736" i="1"/>
  <c r="BN3737" i="1"/>
  <c r="BN3738" i="1"/>
  <c r="BN3739" i="1"/>
  <c r="BN3740" i="1"/>
  <c r="BN3741" i="1"/>
  <c r="BN3742" i="1"/>
  <c r="BN3743" i="1"/>
  <c r="BN3744" i="1"/>
  <c r="BN3745" i="1"/>
  <c r="BN3746" i="1"/>
  <c r="BN3747" i="1"/>
  <c r="BN3748" i="1"/>
  <c r="BN3749" i="1"/>
  <c r="BN3750" i="1"/>
  <c r="BN3751" i="1"/>
  <c r="BN3752" i="1"/>
  <c r="BN3753" i="1"/>
  <c r="BN3754" i="1"/>
  <c r="BN3755" i="1"/>
  <c r="BN3756" i="1"/>
  <c r="BN3757" i="1"/>
  <c r="BN3758" i="1"/>
  <c r="BN3759" i="1"/>
  <c r="BN3760" i="1"/>
  <c r="BN3761" i="1"/>
  <c r="BN3764" i="1"/>
  <c r="BN3766" i="1"/>
  <c r="BN3769" i="1"/>
  <c r="BN3770" i="1"/>
  <c r="BN3771" i="1"/>
  <c r="BN3772" i="1"/>
  <c r="BN3773" i="1"/>
  <c r="BN3774" i="1"/>
  <c r="BN3775" i="1"/>
  <c r="BN3776" i="1"/>
  <c r="BN3777" i="1"/>
  <c r="BN3778" i="1"/>
  <c r="BN3779" i="1"/>
  <c r="BN3780" i="1"/>
  <c r="BN3782" i="1"/>
  <c r="BN3783" i="1"/>
  <c r="BN3788" i="1"/>
  <c r="BN3789" i="1"/>
  <c r="BN3790" i="1"/>
  <c r="BN3791" i="1"/>
  <c r="BN3792" i="1"/>
  <c r="BN3793" i="1"/>
  <c r="BN3794" i="1"/>
  <c r="BN3795" i="1"/>
  <c r="BN3796" i="1"/>
  <c r="BN3797" i="1"/>
  <c r="BN3798" i="1"/>
  <c r="BN3799" i="1"/>
  <c r="BN3800" i="1"/>
  <c r="BN3801" i="1"/>
  <c r="BN3802" i="1"/>
  <c r="BN3803" i="1"/>
  <c r="BN3804" i="1"/>
  <c r="BN3805" i="1"/>
  <c r="BN3806" i="1"/>
  <c r="BN3807" i="1"/>
  <c r="BN3808" i="1"/>
  <c r="BN3809" i="1"/>
  <c r="BN3810" i="1"/>
  <c r="BN3811" i="1"/>
  <c r="BN3812" i="1"/>
  <c r="BN3813" i="1"/>
  <c r="BN3814" i="1"/>
  <c r="BN3815" i="1"/>
  <c r="BN3816" i="1"/>
  <c r="BN3817" i="1"/>
  <c r="BN3818" i="1"/>
  <c r="BN3819" i="1"/>
  <c r="BN3820" i="1"/>
  <c r="BN3821" i="1"/>
  <c r="BN3822" i="1"/>
  <c r="BN3823" i="1"/>
  <c r="BN3824" i="1"/>
  <c r="BN3825" i="1"/>
  <c r="BN3826" i="1"/>
  <c r="BN3827" i="1"/>
  <c r="BN3828" i="1"/>
  <c r="BN3829" i="1"/>
  <c r="BN3830" i="1"/>
  <c r="BN3831" i="1"/>
  <c r="BN3832" i="1"/>
  <c r="BN3834" i="1"/>
  <c r="BN3837" i="1"/>
  <c r="BN3838" i="1"/>
  <c r="BN3839" i="1"/>
  <c r="BN3840" i="1"/>
  <c r="BN3841" i="1"/>
  <c r="BN3842" i="1"/>
  <c r="BN3843" i="1"/>
  <c r="BN3844" i="1"/>
  <c r="BN3845" i="1"/>
  <c r="BN3846" i="1"/>
  <c r="BN3847" i="1"/>
  <c r="BN3848" i="1"/>
  <c r="BN3849" i="1"/>
  <c r="BN3850" i="1"/>
  <c r="BN3851" i="1"/>
  <c r="BN3852" i="1"/>
  <c r="BN3853" i="1"/>
  <c r="BN3854" i="1"/>
  <c r="BN3855" i="1"/>
  <c r="BN3856" i="1"/>
  <c r="BN3857" i="1"/>
  <c r="BN3858" i="1"/>
  <c r="BN3859" i="1"/>
  <c r="BN3860" i="1"/>
  <c r="BN3861" i="1"/>
  <c r="BN3862" i="1"/>
  <c r="BN3863" i="1"/>
  <c r="BN3864" i="1"/>
  <c r="BN3865" i="1"/>
  <c r="BN3866" i="1"/>
  <c r="BN3867" i="1"/>
  <c r="BN3868" i="1"/>
  <c r="BN3869" i="1"/>
  <c r="BN3870" i="1"/>
  <c r="BN3871" i="1"/>
  <c r="BN3872" i="1"/>
  <c r="BN3873" i="1"/>
  <c r="BN3874" i="1"/>
  <c r="BN3875" i="1"/>
  <c r="BN3876" i="1"/>
  <c r="BN3877" i="1"/>
  <c r="BN3878" i="1"/>
  <c r="BN3879" i="1"/>
  <c r="BN3880" i="1"/>
  <c r="BN3881" i="1"/>
  <c r="BN3882" i="1"/>
  <c r="BN3883" i="1"/>
  <c r="BN3884" i="1"/>
  <c r="BN3885" i="1"/>
  <c r="BN3886" i="1"/>
  <c r="BN3887" i="1"/>
  <c r="BN3888" i="1"/>
  <c r="BN3889" i="1"/>
  <c r="BN3890" i="1"/>
  <c r="BN3891" i="1"/>
  <c r="BN3892" i="1"/>
  <c r="BN3893" i="1"/>
  <c r="BN3894" i="1"/>
  <c r="BN3895" i="1"/>
  <c r="BN3896" i="1"/>
  <c r="BN3897" i="1"/>
  <c r="BN3898" i="1"/>
  <c r="BN3899" i="1"/>
  <c r="BN3900" i="1"/>
  <c r="BN3901" i="1"/>
  <c r="BN3902" i="1"/>
  <c r="BN3903" i="1"/>
  <c r="BN3904" i="1"/>
  <c r="BN3905" i="1"/>
  <c r="BN3906" i="1"/>
  <c r="BN3907" i="1"/>
  <c r="BN3908" i="1"/>
  <c r="BN3909" i="1"/>
  <c r="BN3910" i="1"/>
  <c r="BN3911" i="1"/>
  <c r="BN3912" i="1"/>
  <c r="BN3913" i="1"/>
  <c r="BN3914" i="1"/>
  <c r="BN3915" i="1"/>
  <c r="BN3916" i="1"/>
  <c r="BN3917" i="1"/>
  <c r="BN3918" i="1"/>
  <c r="BN3919" i="1"/>
  <c r="BN3920" i="1"/>
  <c r="BN3921" i="1"/>
  <c r="BN3922" i="1"/>
  <c r="BN3923" i="1"/>
  <c r="BN3924" i="1"/>
  <c r="BN3925" i="1"/>
  <c r="BN3926" i="1"/>
  <c r="BN3927" i="1"/>
  <c r="BN3928" i="1"/>
  <c r="BN3929" i="1"/>
  <c r="BN3930" i="1"/>
  <c r="BN3931" i="1"/>
  <c r="BN3932" i="1"/>
  <c r="BN3933" i="1"/>
  <c r="BN3934" i="1"/>
  <c r="BN3935" i="1"/>
  <c r="BN3936" i="1"/>
  <c r="BN3937" i="1"/>
  <c r="BN3938" i="1"/>
  <c r="BN3939" i="1"/>
  <c r="BN3940" i="1"/>
  <c r="BN3941" i="1"/>
  <c r="BN3942" i="1"/>
  <c r="BN3943" i="1"/>
  <c r="BN3944" i="1"/>
  <c r="BN3945" i="1"/>
  <c r="BN3946" i="1"/>
  <c r="BN3947" i="1"/>
  <c r="BN3948" i="1"/>
  <c r="BN3949" i="1"/>
  <c r="BN3950" i="1"/>
  <c r="BN3951" i="1"/>
  <c r="BN3952" i="1"/>
  <c r="BN3953" i="1"/>
  <c r="BN3954" i="1"/>
  <c r="BN3955" i="1"/>
  <c r="BN3956" i="1"/>
  <c r="BN3957" i="1"/>
  <c r="BN3958" i="1"/>
  <c r="BN3959" i="1"/>
  <c r="BN3960" i="1"/>
  <c r="BN3961" i="1"/>
  <c r="BN3962" i="1"/>
  <c r="BN3963" i="1"/>
  <c r="BN3964" i="1"/>
  <c r="BN3965" i="1"/>
  <c r="BN3966" i="1"/>
  <c r="BN3967" i="1"/>
  <c r="BN3968" i="1"/>
  <c r="BN3969" i="1"/>
  <c r="BN3970" i="1"/>
  <c r="BN3971" i="1"/>
  <c r="BN3972" i="1"/>
  <c r="BN3973" i="1"/>
  <c r="BN3974" i="1"/>
  <c r="BN3975" i="1"/>
  <c r="BN3976" i="1"/>
  <c r="BN3977" i="1"/>
  <c r="BN3978" i="1"/>
  <c r="BN3979" i="1"/>
  <c r="BN3980" i="1"/>
  <c r="BN3981" i="1"/>
  <c r="BN3982" i="1"/>
  <c r="BN3983" i="1"/>
  <c r="BN3984" i="1"/>
  <c r="BN3985" i="1"/>
  <c r="BN3986" i="1"/>
  <c r="BN3987" i="1"/>
  <c r="BN3988" i="1"/>
  <c r="BN3989" i="1"/>
  <c r="BN3990" i="1"/>
  <c r="BN3991" i="1"/>
  <c r="BN3992" i="1"/>
  <c r="BN3993" i="1"/>
  <c r="BN3994" i="1"/>
  <c r="BN3995" i="1"/>
  <c r="BN3996" i="1"/>
  <c r="BN3997" i="1"/>
  <c r="BN3998" i="1"/>
  <c r="BN3999" i="1"/>
  <c r="BN4000" i="1"/>
  <c r="BN4001" i="1"/>
  <c r="BN4002" i="1"/>
  <c r="BN4003" i="1"/>
  <c r="BN4004" i="1"/>
  <c r="BN4005" i="1"/>
  <c r="BN4006" i="1"/>
  <c r="BN4007" i="1"/>
  <c r="BN4008" i="1"/>
  <c r="BN4009" i="1"/>
  <c r="BN4010" i="1"/>
  <c r="BN4011" i="1"/>
  <c r="BN4012" i="1"/>
  <c r="BN4013" i="1"/>
  <c r="BN4014" i="1"/>
  <c r="BN4015" i="1"/>
  <c r="BN4016" i="1"/>
  <c r="BN4017" i="1"/>
  <c r="BN4018" i="1"/>
  <c r="BN4019" i="1"/>
  <c r="BN4021" i="1"/>
  <c r="BN4022" i="1"/>
  <c r="BN4023" i="1"/>
  <c r="BN4024" i="1"/>
  <c r="BN4025" i="1"/>
  <c r="BN4026" i="1"/>
  <c r="BN4027" i="1"/>
  <c r="BN4028" i="1"/>
  <c r="BN4029" i="1"/>
  <c r="BN4030" i="1"/>
  <c r="BN4031" i="1"/>
  <c r="BN4032" i="1"/>
  <c r="BN4033" i="1"/>
  <c r="BN4034" i="1"/>
  <c r="BN4035" i="1"/>
  <c r="BN4036" i="1"/>
  <c r="BN4037" i="1"/>
  <c r="BN4038" i="1"/>
  <c r="BN4040" i="1"/>
  <c r="BN4041" i="1"/>
  <c r="BN4042" i="1"/>
  <c r="BN4043" i="1"/>
  <c r="BN4044" i="1"/>
  <c r="BN4045" i="1"/>
  <c r="BN4046" i="1"/>
  <c r="BN4047" i="1"/>
  <c r="BN4048" i="1"/>
  <c r="BN4049" i="1"/>
  <c r="BN4050" i="1"/>
  <c r="BN4051" i="1"/>
  <c r="BN4052" i="1"/>
  <c r="BN4053" i="1"/>
  <c r="BN4054" i="1"/>
  <c r="BN4055" i="1"/>
  <c r="BN4056" i="1"/>
  <c r="BN4057" i="1"/>
  <c r="BN4058" i="1"/>
  <c r="BN4059" i="1"/>
  <c r="BN4060" i="1"/>
  <c r="BN4061" i="1"/>
  <c r="BN4062" i="1"/>
  <c r="BN4063" i="1"/>
  <c r="BN4064" i="1"/>
  <c r="BN4065" i="1"/>
  <c r="BN4066" i="1"/>
  <c r="BN4067" i="1"/>
  <c r="BN4068" i="1"/>
  <c r="BN4069" i="1"/>
  <c r="BN4070" i="1"/>
  <c r="BN4071" i="1"/>
  <c r="BN4072" i="1"/>
  <c r="BN4073" i="1"/>
  <c r="BN4074" i="1"/>
  <c r="BN4075" i="1"/>
  <c r="BN4076" i="1"/>
  <c r="BN4077" i="1"/>
  <c r="BN4078" i="1"/>
  <c r="BN4079" i="1"/>
  <c r="BN4080" i="1"/>
  <c r="BN4081" i="1"/>
  <c r="BN4082" i="1"/>
  <c r="BN4083" i="1"/>
  <c r="BN4084" i="1"/>
  <c r="BN4085" i="1"/>
  <c r="BN4086" i="1"/>
  <c r="BN4087" i="1"/>
  <c r="BN4088" i="1"/>
  <c r="BN4089" i="1"/>
  <c r="BN4090" i="1"/>
  <c r="BN4091" i="1"/>
  <c r="BN4092" i="1"/>
  <c r="BN4093" i="1"/>
  <c r="BN4094" i="1"/>
  <c r="BN4095" i="1"/>
  <c r="BN4096" i="1"/>
  <c r="BN4097" i="1"/>
  <c r="BN4098" i="1"/>
  <c r="BN4099" i="1"/>
  <c r="BN4100" i="1"/>
  <c r="BN4101" i="1"/>
  <c r="BN4102" i="1"/>
  <c r="BN4103" i="1"/>
  <c r="BN4104" i="1"/>
  <c r="BN4105" i="1"/>
  <c r="BN4106" i="1"/>
  <c r="BN4107" i="1"/>
  <c r="BN4108" i="1"/>
  <c r="BN4109" i="1"/>
  <c r="BN4110" i="1"/>
  <c r="BN4111" i="1"/>
  <c r="BN4112" i="1"/>
  <c r="BN4113" i="1"/>
  <c r="BN4114" i="1"/>
  <c r="BN4115" i="1"/>
  <c r="BN4116" i="1"/>
  <c r="BN4117" i="1"/>
  <c r="BN4118" i="1"/>
  <c r="BN4119" i="1"/>
  <c r="BN4120" i="1"/>
  <c r="BN4121" i="1"/>
  <c r="BN4122" i="1"/>
  <c r="BN4123" i="1"/>
  <c r="BN4124" i="1"/>
  <c r="BN4125" i="1"/>
  <c r="BN4126" i="1"/>
  <c r="BN4127" i="1"/>
  <c r="BN4128" i="1"/>
  <c r="BN4129" i="1"/>
  <c r="BN4130" i="1"/>
  <c r="BN4131" i="1"/>
  <c r="BN4132" i="1"/>
  <c r="BN4133" i="1"/>
  <c r="BN4134" i="1"/>
  <c r="BN4135" i="1"/>
  <c r="BN4136" i="1"/>
  <c r="BN4137" i="1"/>
  <c r="BN4138" i="1"/>
  <c r="BN4139" i="1"/>
  <c r="BN4140" i="1"/>
  <c r="BN4141" i="1"/>
  <c r="BN4142" i="1"/>
  <c r="BN4143" i="1"/>
  <c r="BN4144" i="1"/>
  <c r="BN4146" i="1"/>
  <c r="BN4150" i="1"/>
  <c r="BN4151" i="1"/>
  <c r="BN4152" i="1"/>
  <c r="BN4155" i="1"/>
  <c r="BN4156" i="1"/>
  <c r="BN4157" i="1"/>
  <c r="BN4158" i="1"/>
  <c r="BN4159" i="1"/>
  <c r="BN4160" i="1"/>
  <c r="BN4161" i="1"/>
  <c r="BN4162" i="1"/>
  <c r="BN4163" i="1"/>
  <c r="BN4164" i="1"/>
  <c r="BN4165" i="1"/>
  <c r="BN4166" i="1"/>
  <c r="BN4167" i="1"/>
  <c r="BN4168" i="1"/>
  <c r="BN4169" i="1"/>
  <c r="BN4170" i="1"/>
  <c r="BN4171" i="1"/>
  <c r="BN4172" i="1"/>
  <c r="BN4173" i="1"/>
  <c r="BN4174" i="1"/>
  <c r="BN4175" i="1"/>
  <c r="BN4176" i="1"/>
  <c r="BN4177" i="1"/>
  <c r="BN4178" i="1"/>
  <c r="BN4179" i="1"/>
  <c r="BN4180" i="1"/>
  <c r="BN4181" i="1"/>
  <c r="BN4182" i="1"/>
  <c r="BN4183" i="1"/>
  <c r="BN4184" i="1"/>
  <c r="BN4185" i="1"/>
  <c r="BN4186" i="1"/>
  <c r="BN4187" i="1"/>
  <c r="BN4188" i="1"/>
  <c r="BN4189" i="1"/>
  <c r="BN4190" i="1"/>
  <c r="BN4193" i="1"/>
  <c r="BN4194" i="1"/>
  <c r="BN4195" i="1"/>
  <c r="BN4196" i="1"/>
  <c r="BN4197" i="1"/>
  <c r="BN4198" i="1"/>
  <c r="BN4199" i="1"/>
  <c r="BN4200" i="1"/>
  <c r="BN4201" i="1"/>
  <c r="BN4202" i="1"/>
  <c r="BN4203" i="1"/>
  <c r="BN4204" i="1"/>
  <c r="BN4205" i="1"/>
  <c r="BN4206" i="1"/>
  <c r="BN4207" i="1"/>
  <c r="BN4208" i="1"/>
  <c r="BN4209" i="1"/>
  <c r="BN4210" i="1"/>
  <c r="BN4211" i="1"/>
  <c r="BN4212" i="1"/>
  <c r="BN4213" i="1"/>
  <c r="BN4214" i="1"/>
  <c r="BN4215" i="1"/>
  <c r="BN4216" i="1"/>
  <c r="BN4217" i="1"/>
  <c r="BN4218" i="1"/>
  <c r="BN4219" i="1"/>
  <c r="BN4220" i="1"/>
  <c r="BN4221" i="1"/>
  <c r="BN4222" i="1"/>
  <c r="BN4223" i="1"/>
  <c r="BN4224" i="1"/>
  <c r="BN4225" i="1"/>
  <c r="BN4226" i="1"/>
  <c r="BN4227" i="1"/>
  <c r="BN4228" i="1"/>
  <c r="BN4229" i="1"/>
  <c r="BN4230" i="1"/>
  <c r="BN4231" i="1"/>
  <c r="BN4232" i="1"/>
  <c r="BN4233" i="1"/>
  <c r="BN4234" i="1"/>
  <c r="BN4235" i="1"/>
  <c r="BN4236" i="1"/>
  <c r="BN4237" i="1"/>
  <c r="BN4238" i="1"/>
  <c r="BN4239" i="1"/>
  <c r="BN4240" i="1"/>
  <c r="BN4241" i="1"/>
  <c r="BN4242" i="1"/>
  <c r="BN4243" i="1"/>
  <c r="BN4244" i="1"/>
  <c r="BN4245" i="1"/>
  <c r="BN4246" i="1"/>
  <c r="BN4247" i="1"/>
  <c r="BN4248" i="1"/>
  <c r="BN4249" i="1"/>
  <c r="BN4250" i="1"/>
  <c r="BN4251" i="1"/>
  <c r="BN4252" i="1"/>
  <c r="BN4253" i="1"/>
  <c r="BN4254" i="1"/>
  <c r="BN4255" i="1"/>
  <c r="BN4256" i="1"/>
  <c r="BN4257" i="1"/>
  <c r="BN4258" i="1"/>
  <c r="BN4259" i="1"/>
  <c r="BN4260" i="1"/>
  <c r="BN4261" i="1"/>
  <c r="BN4262" i="1"/>
  <c r="BN4263" i="1"/>
  <c r="BN4264" i="1"/>
  <c r="BN4265" i="1"/>
  <c r="BN4266" i="1"/>
  <c r="BN4267" i="1"/>
  <c r="BN4268" i="1"/>
  <c r="BN4269" i="1"/>
  <c r="BN4270" i="1"/>
  <c r="BN4271" i="1"/>
  <c r="BN4272" i="1"/>
  <c r="BN4273" i="1"/>
  <c r="BN4274" i="1"/>
  <c r="BN4275" i="1"/>
  <c r="BN4276" i="1"/>
  <c r="BN4277" i="1"/>
  <c r="BN4278" i="1"/>
  <c r="BN4279" i="1"/>
  <c r="BN4280" i="1"/>
  <c r="BN4281" i="1"/>
  <c r="BN4282" i="1"/>
  <c r="BN4283" i="1"/>
  <c r="BN4284" i="1"/>
  <c r="BN4285" i="1"/>
  <c r="BN4286" i="1"/>
  <c r="BN4287" i="1"/>
  <c r="BN4288" i="1"/>
  <c r="BN4289" i="1"/>
  <c r="BN4290" i="1"/>
  <c r="BN4291" i="1"/>
  <c r="BN4292" i="1"/>
  <c r="BN4293" i="1"/>
  <c r="BN4294" i="1"/>
  <c r="BN4295" i="1"/>
  <c r="BN4296" i="1"/>
  <c r="BN4297" i="1"/>
  <c r="BN4298" i="1"/>
  <c r="BN4299" i="1"/>
  <c r="BN4300" i="1"/>
  <c r="BN4301" i="1"/>
  <c r="BN4302" i="1"/>
  <c r="BN4303" i="1"/>
  <c r="BN4304" i="1"/>
  <c r="BN4305" i="1"/>
  <c r="BN4306" i="1"/>
  <c r="BN4307" i="1"/>
  <c r="BN4308" i="1"/>
  <c r="BN4309" i="1"/>
  <c r="BN4310" i="1"/>
  <c r="BN4311" i="1"/>
  <c r="BN4312" i="1"/>
  <c r="BN4313" i="1"/>
  <c r="BN4314" i="1"/>
  <c r="BN4315" i="1"/>
  <c r="BN4316" i="1"/>
  <c r="BN4319" i="1"/>
  <c r="BN4320" i="1"/>
  <c r="BN4321" i="1"/>
  <c r="BN4322" i="1"/>
  <c r="BN4323" i="1"/>
  <c r="BN4324" i="1"/>
  <c r="BN4325" i="1"/>
  <c r="BN4326" i="1"/>
  <c r="BN4327" i="1"/>
  <c r="BN4328" i="1"/>
  <c r="BN4329" i="1"/>
  <c r="BN4330" i="1"/>
  <c r="BN4331" i="1"/>
  <c r="BN4332" i="1"/>
  <c r="BN4333" i="1"/>
  <c r="BN4336" i="1"/>
  <c r="BN4337" i="1"/>
  <c r="BN4338" i="1"/>
  <c r="BN4339" i="1"/>
  <c r="BN4340" i="1"/>
  <c r="BN4341" i="1"/>
  <c r="BN4342" i="1"/>
  <c r="BN4343" i="1"/>
  <c r="BN4344" i="1"/>
  <c r="BN4345" i="1"/>
  <c r="BN4348" i="1"/>
  <c r="BN4349" i="1"/>
  <c r="BN4350" i="1"/>
  <c r="BN4351" i="1"/>
  <c r="BN4352" i="1"/>
  <c r="BN4353" i="1"/>
  <c r="BN4354" i="1"/>
  <c r="BN4355" i="1"/>
  <c r="BN4356" i="1"/>
  <c r="BN4357" i="1"/>
  <c r="BN4358" i="1"/>
  <c r="BN4359" i="1"/>
  <c r="BN4360" i="1"/>
  <c r="BN4361" i="1"/>
  <c r="BN4362" i="1"/>
  <c r="BN4363" i="1"/>
  <c r="BN4364" i="1"/>
  <c r="BN4365" i="1"/>
  <c r="BN4366" i="1"/>
  <c r="BN4367" i="1"/>
  <c r="BN4368" i="1"/>
  <c r="BN4369" i="1"/>
  <c r="BN4371" i="1"/>
  <c r="BN4372" i="1"/>
  <c r="BN4373" i="1"/>
  <c r="BN4374" i="1"/>
  <c r="BN4375" i="1"/>
  <c r="BN4376" i="1"/>
  <c r="BN4377" i="1"/>
  <c r="BN4378" i="1"/>
  <c r="BN4379" i="1"/>
  <c r="BN4380" i="1"/>
  <c r="BN4381" i="1"/>
  <c r="BN4382" i="1"/>
  <c r="BN4383" i="1"/>
  <c r="BN4384" i="1"/>
  <c r="BN4385" i="1"/>
  <c r="BN4386" i="1"/>
  <c r="BN4387" i="1"/>
  <c r="BN4389" i="1"/>
  <c r="BN4390" i="1"/>
  <c r="BN4391" i="1"/>
  <c r="BN4392" i="1"/>
  <c r="BN4393" i="1"/>
  <c r="BN4394" i="1"/>
  <c r="BN4395" i="1"/>
  <c r="BN4396" i="1"/>
  <c r="BN4397" i="1"/>
  <c r="BN4398" i="1"/>
  <c r="BN4399" i="1"/>
  <c r="BN4400" i="1"/>
  <c r="BN4401" i="1"/>
  <c r="BN4402" i="1"/>
  <c r="BN4403" i="1"/>
  <c r="BN4404" i="1"/>
  <c r="BN4405" i="1"/>
  <c r="BN4406" i="1"/>
  <c r="BN4407" i="1"/>
  <c r="BN4408" i="1"/>
  <c r="BN4409" i="1"/>
  <c r="BN4410" i="1"/>
  <c r="BN4411" i="1"/>
  <c r="BN4412" i="1"/>
  <c r="BN4413" i="1"/>
  <c r="BN4414" i="1"/>
  <c r="BN4415" i="1"/>
  <c r="BN4416" i="1"/>
  <c r="BN4417" i="1"/>
  <c r="BN4418" i="1"/>
  <c r="BN4419" i="1"/>
  <c r="BN4420" i="1"/>
  <c r="BN4421" i="1"/>
  <c r="BN4422" i="1"/>
  <c r="BN4423" i="1"/>
  <c r="BN4424" i="1"/>
  <c r="BN4425" i="1"/>
  <c r="BN4426" i="1"/>
  <c r="BN4427" i="1"/>
  <c r="BN4428" i="1"/>
  <c r="BN4429" i="1"/>
  <c r="BN4430" i="1"/>
  <c r="BN4431" i="1"/>
  <c r="BN4432" i="1"/>
  <c r="BN4433" i="1"/>
  <c r="BN4434" i="1"/>
  <c r="BN4435" i="1"/>
  <c r="BN4436" i="1"/>
  <c r="BN4437" i="1"/>
  <c r="BN4438" i="1"/>
  <c r="BN4439" i="1"/>
  <c r="BN4440" i="1"/>
  <c r="BN4441" i="1"/>
  <c r="BN4442" i="1"/>
  <c r="BN4443" i="1"/>
  <c r="BN4444" i="1"/>
  <c r="BN4445" i="1"/>
  <c r="BN4446" i="1"/>
  <c r="BN4447" i="1"/>
  <c r="BN4448" i="1"/>
  <c r="BN4449" i="1"/>
  <c r="BN4450" i="1"/>
  <c r="BN4451" i="1"/>
  <c r="BN4452" i="1"/>
  <c r="BN4453" i="1"/>
  <c r="BN4454" i="1"/>
  <c r="BN4455" i="1"/>
  <c r="BN4456" i="1"/>
  <c r="BN4457" i="1"/>
  <c r="BN4458" i="1"/>
  <c r="BN4459" i="1"/>
  <c r="BN4460" i="1"/>
  <c r="BN4461" i="1"/>
  <c r="BN4462" i="1"/>
  <c r="BN4463" i="1"/>
  <c r="BN4464" i="1"/>
  <c r="BN4465" i="1"/>
  <c r="BN4466" i="1"/>
  <c r="BN4467" i="1"/>
  <c r="BN4469" i="1"/>
  <c r="BN4470" i="1"/>
  <c r="BN4471" i="1"/>
  <c r="BN4472" i="1"/>
  <c r="BN4473" i="1"/>
  <c r="BN4474" i="1"/>
  <c r="BN4475" i="1"/>
  <c r="BN4476" i="1"/>
  <c r="BN4477" i="1"/>
  <c r="BN4478" i="1"/>
  <c r="BN4479" i="1"/>
  <c r="BN4480" i="1"/>
  <c r="BN4481" i="1"/>
  <c r="BN4482" i="1"/>
  <c r="BN4483" i="1"/>
  <c r="BN4484" i="1"/>
  <c r="BN4485" i="1"/>
  <c r="BN4486" i="1"/>
  <c r="BN4487" i="1"/>
  <c r="BN4488" i="1"/>
  <c r="BN4489" i="1"/>
  <c r="BN4490" i="1"/>
  <c r="BN4491" i="1"/>
  <c r="BN4492" i="1"/>
  <c r="BN4493" i="1"/>
  <c r="BN4494" i="1"/>
  <c r="BN4495" i="1"/>
  <c r="BN4496" i="1"/>
  <c r="BN4497" i="1"/>
  <c r="BN4498" i="1"/>
  <c r="BN4499" i="1"/>
  <c r="BN4500" i="1"/>
  <c r="BN4501" i="1"/>
  <c r="BN4502" i="1"/>
  <c r="BN4503" i="1"/>
  <c r="BN4504" i="1"/>
  <c r="BN4505" i="1"/>
  <c r="BN4506" i="1"/>
  <c r="BN4507" i="1"/>
  <c r="BN4508" i="1"/>
  <c r="BN4509" i="1"/>
  <c r="BN4510" i="1"/>
  <c r="BN4511" i="1"/>
  <c r="BN4512" i="1"/>
  <c r="BN4513" i="1"/>
  <c r="BN4514" i="1"/>
  <c r="BN4515" i="1"/>
  <c r="BN4516" i="1"/>
  <c r="BN4517" i="1"/>
  <c r="BN4518" i="1"/>
  <c r="BN4519" i="1"/>
  <c r="BN4520" i="1"/>
  <c r="BN4521" i="1"/>
  <c r="BN4522" i="1"/>
  <c r="BN4523" i="1"/>
  <c r="BN4524" i="1"/>
  <c r="BN4525" i="1"/>
  <c r="BN4526" i="1"/>
  <c r="BN4527" i="1"/>
  <c r="BN4528" i="1"/>
  <c r="BN4529" i="1"/>
  <c r="BN4530" i="1"/>
  <c r="BN4531" i="1"/>
  <c r="BN4532" i="1"/>
  <c r="BN4533" i="1"/>
  <c r="BN4534" i="1"/>
  <c r="BN4535" i="1"/>
  <c r="BN4536" i="1"/>
  <c r="BN4537" i="1"/>
  <c r="BN4538" i="1"/>
  <c r="BN4539" i="1"/>
  <c r="BN4540" i="1"/>
  <c r="BN4541" i="1"/>
  <c r="BN4542" i="1"/>
  <c r="BN4543" i="1"/>
  <c r="BN4544" i="1"/>
  <c r="BN4545" i="1"/>
  <c r="BN4546" i="1"/>
  <c r="BN4547" i="1"/>
  <c r="BN4548" i="1"/>
  <c r="BN4549" i="1"/>
  <c r="BN4550" i="1"/>
  <c r="BN4551" i="1"/>
  <c r="BN4552" i="1"/>
  <c r="BN4553" i="1"/>
  <c r="BN4554" i="1"/>
  <c r="BN4555" i="1"/>
  <c r="BN4556" i="1"/>
  <c r="BN4557" i="1"/>
  <c r="BN4558" i="1"/>
  <c r="BN4559" i="1"/>
  <c r="BN4560" i="1"/>
  <c r="BN4561" i="1"/>
  <c r="BN4562" i="1"/>
  <c r="BN4563" i="1"/>
  <c r="BN4564" i="1"/>
  <c r="BN4565" i="1"/>
  <c r="BN4566" i="1"/>
  <c r="BN4567" i="1"/>
  <c r="BN4568" i="1"/>
  <c r="BN4569" i="1"/>
  <c r="BN4570" i="1"/>
  <c r="BN4571" i="1"/>
  <c r="BN4572" i="1"/>
  <c r="BN4573" i="1"/>
  <c r="BN4574" i="1"/>
  <c r="BN4575" i="1"/>
  <c r="BN4576" i="1"/>
  <c r="BN4577" i="1"/>
  <c r="BN4578" i="1"/>
  <c r="BN4579" i="1"/>
  <c r="BN4580" i="1"/>
  <c r="BN4581" i="1"/>
  <c r="BN4582" i="1"/>
  <c r="BN4583" i="1"/>
  <c r="BN4584" i="1"/>
  <c r="BN4585" i="1"/>
  <c r="BN4586" i="1"/>
  <c r="BN4587" i="1"/>
  <c r="BN4588" i="1"/>
  <c r="BN4589" i="1"/>
  <c r="BN4590" i="1"/>
  <c r="BN4591" i="1"/>
  <c r="BN4592" i="1"/>
  <c r="BN4593" i="1"/>
  <c r="BN4594" i="1"/>
  <c r="BN4595" i="1"/>
  <c r="BN4596" i="1"/>
  <c r="BN4597" i="1"/>
  <c r="BN4598" i="1"/>
  <c r="BN4599" i="1"/>
  <c r="BN4600" i="1"/>
  <c r="BN4601" i="1"/>
  <c r="BN4602" i="1"/>
  <c r="BN4603" i="1"/>
  <c r="BN4604" i="1"/>
  <c r="BN4605" i="1"/>
  <c r="BN4606" i="1"/>
  <c r="BN4607" i="1"/>
  <c r="BN4608" i="1"/>
  <c r="BN4609" i="1"/>
  <c r="BN4610" i="1"/>
  <c r="BN4611" i="1"/>
  <c r="BN4612" i="1"/>
  <c r="BN4613" i="1"/>
  <c r="BN4614" i="1"/>
  <c r="BN4615" i="1"/>
  <c r="BN4616" i="1"/>
  <c r="BN4617" i="1"/>
  <c r="BN4618" i="1"/>
  <c r="BN4619" i="1"/>
  <c r="BN4620" i="1"/>
  <c r="BN4621" i="1"/>
  <c r="BN4622" i="1"/>
  <c r="BN4623" i="1"/>
  <c r="BN4624" i="1"/>
  <c r="BN4625" i="1"/>
  <c r="BN4626" i="1"/>
  <c r="BN4627" i="1"/>
  <c r="BN4628" i="1"/>
  <c r="BN4629" i="1"/>
  <c r="BN4630" i="1"/>
  <c r="BN4631" i="1"/>
  <c r="BN4632" i="1"/>
  <c r="BN4633" i="1"/>
  <c r="BN4634" i="1"/>
  <c r="BN4635" i="1"/>
  <c r="BN4636" i="1"/>
  <c r="BN4637" i="1"/>
  <c r="BN4638" i="1"/>
  <c r="BN4639" i="1"/>
  <c r="BN4640" i="1"/>
  <c r="BN4641" i="1"/>
  <c r="BN4642" i="1"/>
  <c r="BN4643" i="1"/>
  <c r="BN4644" i="1"/>
  <c r="BN4645" i="1"/>
  <c r="BN4646" i="1"/>
  <c r="BN4647" i="1"/>
  <c r="BN4648" i="1"/>
  <c r="BN4649" i="1"/>
  <c r="BN4650" i="1"/>
  <c r="BN4651" i="1"/>
  <c r="BN4652" i="1"/>
  <c r="BN4653" i="1"/>
  <c r="BN4654" i="1"/>
  <c r="BN4655" i="1"/>
  <c r="BN4656" i="1"/>
  <c r="BN4657" i="1"/>
  <c r="BN4658" i="1"/>
  <c r="BN4659" i="1"/>
  <c r="BN4660" i="1"/>
  <c r="BN4661" i="1"/>
  <c r="BN4662" i="1"/>
  <c r="BN4663" i="1"/>
  <c r="BN4664" i="1"/>
  <c r="BN4665" i="1"/>
  <c r="BN4666" i="1"/>
  <c r="BN4667" i="1"/>
  <c r="BN4668" i="1"/>
  <c r="BN4669" i="1"/>
  <c r="BN4670" i="1"/>
  <c r="BN4671" i="1"/>
  <c r="BN4672" i="1"/>
  <c r="BN4673" i="1"/>
  <c r="BN4674" i="1"/>
  <c r="BN4675" i="1"/>
  <c r="BN4676" i="1"/>
  <c r="BN4677" i="1"/>
  <c r="BN4678" i="1"/>
  <c r="BN4679" i="1"/>
  <c r="BN4680" i="1"/>
  <c r="BN4681" i="1"/>
  <c r="BN4682" i="1"/>
  <c r="BN4683" i="1"/>
  <c r="BN4684" i="1"/>
  <c r="BN4685" i="1"/>
  <c r="BN4686" i="1"/>
  <c r="BN4687" i="1"/>
  <c r="BN4688" i="1"/>
  <c r="BN4689" i="1"/>
  <c r="BN4690" i="1"/>
  <c r="BN4691" i="1"/>
  <c r="BN4692" i="1"/>
  <c r="BN4693" i="1"/>
  <c r="BN4694" i="1"/>
  <c r="BN4695" i="1"/>
  <c r="BN4696" i="1"/>
  <c r="BN4697" i="1"/>
  <c r="BN4698" i="1"/>
  <c r="BN4699" i="1"/>
  <c r="BN4700" i="1"/>
  <c r="BN4701" i="1"/>
  <c r="BN4702" i="1"/>
  <c r="BN4703" i="1"/>
  <c r="BN4704" i="1"/>
  <c r="BN4705" i="1"/>
  <c r="BN4706" i="1"/>
  <c r="BN4707" i="1"/>
  <c r="BN4708" i="1"/>
  <c r="BN4709" i="1"/>
  <c r="BN4710" i="1"/>
  <c r="BN4711" i="1"/>
  <c r="BN4712" i="1"/>
  <c r="BN4713" i="1"/>
  <c r="BN4714" i="1"/>
  <c r="BN4715" i="1"/>
  <c r="BN4716" i="1"/>
  <c r="BN4717" i="1"/>
  <c r="BN4718" i="1"/>
  <c r="BN4719" i="1"/>
  <c r="BN4720" i="1"/>
  <c r="BN4721" i="1"/>
  <c r="BN4722" i="1"/>
  <c r="BN4723" i="1"/>
  <c r="BN4724" i="1"/>
  <c r="BN4725" i="1"/>
  <c r="BN4726" i="1"/>
  <c r="BN4727" i="1"/>
  <c r="BN4728" i="1"/>
  <c r="BN4729" i="1"/>
  <c r="BN4730" i="1"/>
  <c r="BN4731" i="1"/>
  <c r="BN4732" i="1"/>
  <c r="BN4733" i="1"/>
  <c r="BN4734" i="1"/>
  <c r="BN4735" i="1"/>
  <c r="BN4736" i="1"/>
  <c r="BN4737" i="1"/>
  <c r="BN4738" i="1"/>
  <c r="BN4739" i="1"/>
  <c r="BN4740" i="1"/>
  <c r="BN4741" i="1"/>
  <c r="BN4742" i="1"/>
  <c r="BN4743" i="1"/>
  <c r="BN4744" i="1"/>
  <c r="BN4745" i="1"/>
  <c r="BN4746" i="1"/>
  <c r="BN4747" i="1"/>
  <c r="BN4748" i="1"/>
  <c r="BN4749" i="1"/>
  <c r="BN4750" i="1"/>
  <c r="BN4751" i="1"/>
  <c r="BN4752" i="1"/>
  <c r="BN4753" i="1"/>
  <c r="BN4754" i="1"/>
  <c r="BN4755" i="1"/>
  <c r="BN4756" i="1"/>
  <c r="BN4757" i="1"/>
  <c r="BN4758" i="1"/>
  <c r="BN4759" i="1"/>
  <c r="BN4760" i="1"/>
  <c r="BN4761" i="1"/>
  <c r="BN4762" i="1"/>
  <c r="BN4763" i="1"/>
  <c r="BN4764" i="1"/>
  <c r="BN4765" i="1"/>
  <c r="BN4766" i="1"/>
  <c r="BN4767" i="1"/>
  <c r="BN4768" i="1"/>
  <c r="BN4769" i="1"/>
  <c r="BN4770" i="1"/>
  <c r="BN4771" i="1"/>
  <c r="BN4772" i="1"/>
  <c r="BN4773" i="1"/>
  <c r="BN4774" i="1"/>
  <c r="BN4775" i="1"/>
  <c r="BN4776" i="1"/>
  <c r="BN4777" i="1"/>
  <c r="BN4778" i="1"/>
  <c r="BN4779" i="1"/>
  <c r="BN4780" i="1"/>
  <c r="BN4781" i="1"/>
  <c r="BN4782" i="1"/>
  <c r="BN4783" i="1"/>
  <c r="BN4784" i="1"/>
  <c r="BN4785" i="1"/>
  <c r="BN4786" i="1"/>
  <c r="BN4787" i="1"/>
  <c r="BN4788" i="1"/>
  <c r="BN4789" i="1"/>
  <c r="BN4790" i="1"/>
  <c r="BN4791" i="1"/>
  <c r="BN4792" i="1"/>
  <c r="BN4793" i="1"/>
  <c r="BN4794" i="1"/>
  <c r="BN4795" i="1"/>
  <c r="BN4796" i="1"/>
  <c r="BN4797" i="1"/>
  <c r="BN4798" i="1"/>
  <c r="BN4799" i="1"/>
  <c r="BN4800" i="1"/>
  <c r="BN4801" i="1"/>
  <c r="BN4802" i="1"/>
  <c r="BN4803" i="1"/>
  <c r="BN4804" i="1"/>
  <c r="BN4805" i="1"/>
  <c r="BN4806" i="1"/>
  <c r="BN4807" i="1"/>
  <c r="BN4808" i="1"/>
  <c r="BN4809" i="1"/>
  <c r="BN4810" i="1"/>
  <c r="BN4811" i="1"/>
  <c r="BN4812" i="1"/>
  <c r="BN4813" i="1"/>
  <c r="BN4814" i="1"/>
  <c r="BN4815" i="1"/>
  <c r="BN4816" i="1"/>
  <c r="BN4817" i="1"/>
  <c r="BN4818" i="1"/>
  <c r="BN4819" i="1"/>
  <c r="BN4820" i="1"/>
  <c r="BN4821" i="1"/>
  <c r="BN4822" i="1"/>
  <c r="BN4823" i="1"/>
  <c r="BN4824" i="1"/>
  <c r="BN4825" i="1"/>
  <c r="BN4826" i="1"/>
  <c r="BN4827" i="1"/>
  <c r="BN4828" i="1"/>
  <c r="BN4829" i="1"/>
  <c r="BN4830" i="1"/>
  <c r="BN4831" i="1"/>
  <c r="BN4832" i="1"/>
  <c r="BN4833" i="1"/>
  <c r="BN4834" i="1"/>
  <c r="BN4835" i="1"/>
  <c r="BN4836" i="1"/>
  <c r="BN4837" i="1"/>
  <c r="BN4838" i="1"/>
  <c r="BN4839" i="1"/>
  <c r="BN4840" i="1"/>
  <c r="BN4841" i="1"/>
  <c r="BN4842" i="1"/>
  <c r="BN4843" i="1"/>
  <c r="BN4844" i="1"/>
  <c r="BN4845" i="1"/>
  <c r="BN4846" i="1"/>
  <c r="BN4847" i="1"/>
  <c r="BN4848" i="1"/>
  <c r="BN4849" i="1"/>
  <c r="BN4850" i="1"/>
  <c r="BN4851" i="1"/>
  <c r="BN4852" i="1"/>
  <c r="BN4853" i="1"/>
  <c r="BN4854" i="1"/>
  <c r="BN4855" i="1"/>
  <c r="BN4856" i="1"/>
  <c r="BN4857" i="1"/>
  <c r="BN4858" i="1"/>
  <c r="BN4859" i="1"/>
  <c r="BN4860" i="1"/>
  <c r="BN4861" i="1"/>
  <c r="BN4862" i="1"/>
  <c r="BN4863" i="1"/>
  <c r="BN4864" i="1"/>
  <c r="BN4865" i="1"/>
  <c r="BN4866" i="1"/>
  <c r="BN4867" i="1"/>
  <c r="BN4868" i="1"/>
  <c r="BN4869" i="1"/>
  <c r="BN4870" i="1"/>
  <c r="BN4871" i="1"/>
  <c r="BN4872" i="1"/>
  <c r="BN4873" i="1"/>
  <c r="BN4874" i="1"/>
  <c r="BN4875" i="1"/>
  <c r="BN4876" i="1"/>
  <c r="BN4877" i="1"/>
  <c r="BN4878" i="1"/>
  <c r="BN4879" i="1"/>
  <c r="BN4880" i="1"/>
  <c r="BN4881" i="1"/>
  <c r="BN4882" i="1"/>
  <c r="BN4883" i="1"/>
  <c r="BN4884" i="1"/>
  <c r="BN4885" i="1"/>
  <c r="BN4886" i="1"/>
  <c r="BN4887" i="1"/>
  <c r="BN4888" i="1"/>
  <c r="BN4889" i="1"/>
  <c r="BN4890" i="1"/>
  <c r="BN4891" i="1"/>
  <c r="BN4892" i="1"/>
  <c r="BN4893" i="1"/>
  <c r="BN4894" i="1"/>
  <c r="BN4895" i="1"/>
  <c r="BN4896" i="1"/>
  <c r="BN4897" i="1"/>
  <c r="BN4898" i="1"/>
  <c r="BN4899" i="1"/>
  <c r="BN4900" i="1"/>
  <c r="BN4901" i="1"/>
  <c r="BN4902" i="1"/>
  <c r="BN4903" i="1"/>
  <c r="BN4904" i="1"/>
  <c r="BN4905" i="1"/>
  <c r="BN4906" i="1"/>
  <c r="BN4907" i="1"/>
  <c r="BN4908" i="1"/>
  <c r="BN4909" i="1"/>
  <c r="BN4910" i="1"/>
  <c r="BN4911" i="1"/>
  <c r="BN4912" i="1"/>
  <c r="BN4913" i="1"/>
  <c r="BN4914" i="1"/>
  <c r="BN4915" i="1"/>
  <c r="BN4916" i="1"/>
  <c r="BN4917" i="1"/>
  <c r="BN4918" i="1"/>
  <c r="BN4919" i="1"/>
  <c r="BN4920" i="1"/>
  <c r="BN4921" i="1"/>
  <c r="BN4922" i="1"/>
  <c r="BN4923" i="1"/>
  <c r="BN4924" i="1"/>
  <c r="BN4925" i="1"/>
  <c r="BN4926" i="1"/>
  <c r="BN4927" i="1"/>
  <c r="BN4928" i="1"/>
  <c r="BN4929" i="1"/>
  <c r="BN4930" i="1"/>
  <c r="BN4931" i="1"/>
  <c r="BN4932" i="1"/>
  <c r="BN4933" i="1"/>
  <c r="BN4934" i="1"/>
  <c r="BN4935" i="1"/>
  <c r="BN4936" i="1"/>
  <c r="BN4937" i="1"/>
  <c r="BN4938" i="1"/>
  <c r="BN4939" i="1"/>
  <c r="BN4940" i="1"/>
  <c r="BN4941" i="1"/>
  <c r="BN4942" i="1"/>
  <c r="BN4943" i="1"/>
  <c r="BN4944" i="1"/>
  <c r="BN4945" i="1"/>
  <c r="BN4946" i="1"/>
  <c r="BN4947" i="1"/>
  <c r="BN4948" i="1"/>
  <c r="BN4949" i="1"/>
  <c r="BN4950" i="1"/>
  <c r="BN4951" i="1"/>
  <c r="BN4952" i="1"/>
  <c r="BN4953" i="1"/>
  <c r="BN4954" i="1"/>
  <c r="BN4955" i="1"/>
  <c r="BN4956" i="1"/>
  <c r="BN4957" i="1"/>
  <c r="BN4958" i="1"/>
  <c r="BN4959" i="1"/>
  <c r="BN4960" i="1"/>
  <c r="BN4961" i="1"/>
  <c r="BN4962" i="1"/>
  <c r="BN4963" i="1"/>
  <c r="BN4964" i="1"/>
  <c r="BN4965" i="1"/>
  <c r="BN4966" i="1"/>
  <c r="BN4967" i="1"/>
  <c r="BN4968" i="1"/>
  <c r="BN4969" i="1"/>
  <c r="BN4970" i="1"/>
  <c r="BN4971" i="1"/>
  <c r="BN4972" i="1"/>
  <c r="BN4973" i="1"/>
  <c r="BN4974" i="1"/>
  <c r="BN4975" i="1"/>
  <c r="BN4976" i="1"/>
  <c r="BN4977" i="1"/>
  <c r="BN4978" i="1"/>
  <c r="BN4979" i="1"/>
  <c r="BN4980" i="1"/>
  <c r="BN4981" i="1"/>
  <c r="BN4982" i="1"/>
  <c r="BN4983" i="1"/>
  <c r="BN4984" i="1"/>
  <c r="BN4985" i="1"/>
  <c r="BN4986" i="1"/>
  <c r="BN4987" i="1"/>
  <c r="BN4988" i="1"/>
  <c r="BN4989" i="1"/>
  <c r="BN4990" i="1"/>
  <c r="BN4991" i="1"/>
  <c r="BN4992" i="1"/>
  <c r="BN4993" i="1"/>
  <c r="BN4994" i="1"/>
  <c r="BN4995" i="1"/>
  <c r="BN4996" i="1"/>
  <c r="BN4997" i="1"/>
  <c r="BN4998" i="1"/>
  <c r="BN4999" i="1"/>
  <c r="BN5000" i="1"/>
  <c r="BN5001" i="1"/>
  <c r="BN5002" i="1"/>
  <c r="BN5003" i="1"/>
  <c r="BN5004" i="1"/>
  <c r="BN5005" i="1"/>
  <c r="BN5006" i="1"/>
  <c r="BN5007" i="1"/>
  <c r="BN5008" i="1"/>
  <c r="BN5009" i="1"/>
  <c r="BN5010" i="1"/>
  <c r="BN5011" i="1"/>
  <c r="BN5012" i="1"/>
  <c r="BN5013" i="1"/>
  <c r="BN5014" i="1"/>
  <c r="BN5015" i="1"/>
  <c r="BN5016" i="1"/>
  <c r="BN5017" i="1"/>
  <c r="BN5018" i="1"/>
  <c r="BN5019" i="1"/>
  <c r="BN5020" i="1"/>
  <c r="BN5021" i="1"/>
  <c r="BN5022" i="1"/>
  <c r="BN5023" i="1"/>
  <c r="BN5024" i="1"/>
  <c r="BN5025" i="1"/>
  <c r="BN5026" i="1"/>
  <c r="BN5027" i="1"/>
  <c r="BN5028" i="1"/>
  <c r="BN5029" i="1"/>
  <c r="BN5030" i="1"/>
  <c r="BN5031" i="1"/>
  <c r="BN5032" i="1"/>
  <c r="BN5033" i="1"/>
  <c r="BN5034" i="1"/>
  <c r="BN5035" i="1"/>
  <c r="BN5036" i="1"/>
  <c r="BN5037" i="1"/>
  <c r="BN5038" i="1"/>
  <c r="BN5039" i="1"/>
  <c r="BN5040" i="1"/>
  <c r="BN5041" i="1"/>
  <c r="BN5042" i="1"/>
  <c r="BN5043" i="1"/>
  <c r="BN5044" i="1"/>
  <c r="BN5045" i="1"/>
  <c r="BN5046" i="1"/>
  <c r="BN5047" i="1"/>
  <c r="BN5048" i="1"/>
  <c r="BN5049" i="1"/>
  <c r="BN5050" i="1"/>
  <c r="BN5051" i="1"/>
  <c r="BN5052" i="1"/>
  <c r="BN5053" i="1"/>
  <c r="BN5054" i="1"/>
  <c r="BN5055" i="1"/>
  <c r="BN5056" i="1"/>
  <c r="BN5057" i="1"/>
  <c r="BN5058" i="1"/>
  <c r="BN5059" i="1"/>
  <c r="BN5060" i="1"/>
  <c r="BN5061" i="1"/>
  <c r="BN5062" i="1"/>
  <c r="BN5063" i="1"/>
  <c r="BN5064" i="1"/>
  <c r="BN5065" i="1"/>
  <c r="BN5066" i="1"/>
  <c r="BN5067" i="1"/>
  <c r="BN5068" i="1"/>
  <c r="BN5069" i="1"/>
  <c r="BN5070" i="1"/>
  <c r="BN5071" i="1"/>
  <c r="BN5072" i="1"/>
  <c r="BN5073" i="1"/>
  <c r="BN5074" i="1"/>
  <c r="BN5075" i="1"/>
  <c r="BN5076" i="1"/>
  <c r="BN5077" i="1"/>
  <c r="BN5078" i="1"/>
  <c r="BN5079" i="1"/>
  <c r="BN5080" i="1"/>
  <c r="BN5081" i="1"/>
  <c r="BN5082" i="1"/>
  <c r="BN5083" i="1"/>
  <c r="BN5084" i="1"/>
  <c r="BN5085" i="1"/>
  <c r="BN5086" i="1"/>
  <c r="BN5087" i="1"/>
  <c r="BN5088" i="1"/>
  <c r="BN5089" i="1"/>
  <c r="BN5090" i="1"/>
  <c r="BN5091" i="1"/>
  <c r="BN5092" i="1"/>
  <c r="BN5093" i="1"/>
  <c r="BN5094" i="1"/>
  <c r="BN5095" i="1"/>
  <c r="BN5096" i="1"/>
  <c r="BN5097" i="1"/>
  <c r="BN5098" i="1"/>
  <c r="BN5099" i="1"/>
  <c r="BN5100" i="1"/>
  <c r="BN5101" i="1"/>
  <c r="BN5102" i="1"/>
  <c r="BN5103" i="1"/>
  <c r="BN5104" i="1"/>
  <c r="BN5105" i="1"/>
  <c r="BN5106" i="1"/>
  <c r="BN5107" i="1"/>
  <c r="BN5108" i="1"/>
  <c r="BN5109" i="1"/>
  <c r="BN5110" i="1"/>
  <c r="BN5111" i="1"/>
  <c r="BN5112" i="1"/>
  <c r="BN5113" i="1"/>
  <c r="BN5114" i="1"/>
  <c r="BN5115" i="1"/>
  <c r="BN5116" i="1"/>
  <c r="BN5117" i="1"/>
  <c r="BN5118" i="1"/>
  <c r="BN5119" i="1"/>
  <c r="BN5120" i="1"/>
  <c r="BN5121" i="1"/>
  <c r="BN5122" i="1"/>
  <c r="BN5123" i="1"/>
  <c r="BN5124" i="1"/>
  <c r="BN5125" i="1"/>
  <c r="BN5126" i="1"/>
  <c r="BN5127" i="1"/>
  <c r="BN5128" i="1"/>
  <c r="BN5129" i="1"/>
  <c r="BN5130" i="1"/>
  <c r="BN5131" i="1"/>
  <c r="BN5132" i="1"/>
  <c r="BN5133" i="1"/>
  <c r="BN5134" i="1"/>
  <c r="BN5135" i="1"/>
  <c r="BN5136" i="1"/>
  <c r="BN5137" i="1"/>
  <c r="BN5138" i="1"/>
  <c r="BN5139" i="1"/>
  <c r="BN5140" i="1"/>
  <c r="BN5141" i="1"/>
  <c r="BN5142" i="1"/>
  <c r="BN5143" i="1"/>
  <c r="BN5144" i="1"/>
  <c r="BN5145" i="1"/>
  <c r="BN5146" i="1"/>
  <c r="BN5147" i="1"/>
  <c r="BN5148" i="1"/>
  <c r="BN5149" i="1"/>
  <c r="BN5150" i="1"/>
  <c r="BN5151" i="1"/>
  <c r="BN5152" i="1"/>
  <c r="BN5153" i="1"/>
  <c r="BN5154" i="1"/>
  <c r="BN5155" i="1"/>
  <c r="BN5156" i="1"/>
  <c r="BN5157" i="1"/>
  <c r="BN5158" i="1"/>
  <c r="BN5159" i="1"/>
  <c r="BN5160" i="1"/>
  <c r="BN5161" i="1"/>
  <c r="BN5162" i="1"/>
  <c r="BN5163" i="1"/>
  <c r="BN5164" i="1"/>
  <c r="BN5165" i="1"/>
  <c r="BN5166" i="1"/>
  <c r="BN5167" i="1"/>
  <c r="BN5168" i="1"/>
  <c r="BN5169" i="1"/>
  <c r="BN5170" i="1"/>
  <c r="BN5171" i="1"/>
  <c r="BN5172" i="1"/>
  <c r="BN5173" i="1"/>
  <c r="BN5174" i="1"/>
  <c r="BN5175" i="1"/>
  <c r="BN5176" i="1"/>
  <c r="BN5177" i="1"/>
  <c r="BN5178" i="1"/>
  <c r="BN5179" i="1"/>
  <c r="BN5180" i="1"/>
  <c r="BN5181" i="1"/>
  <c r="BN5182" i="1"/>
  <c r="BN5183" i="1"/>
  <c r="BN5184" i="1"/>
  <c r="BN5185" i="1"/>
  <c r="BN5186" i="1"/>
  <c r="BN5187" i="1"/>
  <c r="BN5188" i="1"/>
  <c r="BN5189" i="1"/>
  <c r="BN5190" i="1"/>
  <c r="BN5191" i="1"/>
  <c r="BN5192" i="1"/>
  <c r="BN5193" i="1"/>
  <c r="BN5194" i="1"/>
  <c r="BN5195" i="1"/>
  <c r="BN5196" i="1"/>
  <c r="BN5197" i="1"/>
  <c r="BN5198" i="1"/>
  <c r="BN5199" i="1"/>
  <c r="BN5200" i="1"/>
  <c r="BN5201" i="1"/>
  <c r="BN5202" i="1"/>
  <c r="BN5203" i="1"/>
  <c r="BN5204" i="1"/>
  <c r="BN5205" i="1"/>
  <c r="BN5206" i="1"/>
  <c r="BN5207" i="1"/>
  <c r="BN5208" i="1"/>
  <c r="BN5209" i="1"/>
  <c r="BN5210" i="1"/>
  <c r="BN5211" i="1"/>
  <c r="BN5212" i="1"/>
  <c r="BN5213" i="1"/>
  <c r="BN5214" i="1"/>
  <c r="BN5215" i="1"/>
  <c r="BN5216" i="1"/>
  <c r="BN5217" i="1"/>
  <c r="BN5218" i="1"/>
  <c r="BN5219" i="1"/>
  <c r="BN5220" i="1"/>
  <c r="BN5221" i="1"/>
  <c r="BN5222" i="1"/>
  <c r="BN5223" i="1"/>
  <c r="BN5224" i="1"/>
  <c r="BN5225" i="1"/>
  <c r="BN5226" i="1"/>
  <c r="BN5227" i="1"/>
  <c r="BN5228" i="1"/>
  <c r="BN5229" i="1"/>
  <c r="BN5230" i="1"/>
  <c r="BN5231" i="1"/>
  <c r="BN5232" i="1"/>
  <c r="BN5233" i="1"/>
  <c r="BN5234" i="1"/>
  <c r="BN5235" i="1"/>
  <c r="BN5236" i="1"/>
  <c r="BN5237" i="1"/>
  <c r="BN5238" i="1"/>
  <c r="BN5239" i="1"/>
  <c r="BN5240" i="1"/>
  <c r="BN5241" i="1"/>
  <c r="BN5242" i="1"/>
  <c r="BN5243" i="1"/>
  <c r="BN5244" i="1"/>
  <c r="BN5245" i="1"/>
  <c r="BN5246" i="1"/>
  <c r="BN5247" i="1"/>
  <c r="BN5248" i="1"/>
  <c r="BN5249" i="1"/>
  <c r="BN5250" i="1"/>
  <c r="BN5251" i="1"/>
  <c r="BN5252" i="1"/>
  <c r="BN5253" i="1"/>
  <c r="BN5254" i="1"/>
  <c r="BN5255" i="1"/>
  <c r="BN5256" i="1"/>
  <c r="BN5257" i="1"/>
  <c r="BN5258" i="1"/>
  <c r="BN5259" i="1"/>
  <c r="BN5260" i="1"/>
  <c r="BN5261" i="1"/>
  <c r="BN5262" i="1"/>
  <c r="BN5263" i="1"/>
  <c r="BN5264" i="1"/>
  <c r="BN5265" i="1"/>
  <c r="BN5266" i="1"/>
  <c r="BN5267" i="1"/>
  <c r="BN5268" i="1"/>
  <c r="BN5269" i="1"/>
  <c r="BN5270" i="1"/>
  <c r="BN5271" i="1"/>
  <c r="BN5272" i="1"/>
  <c r="BN5273" i="1"/>
  <c r="BN5274" i="1"/>
  <c r="BN5275" i="1"/>
  <c r="BN5276" i="1"/>
  <c r="BN5277" i="1"/>
  <c r="BN5278" i="1"/>
  <c r="BN5279" i="1"/>
  <c r="BN5280" i="1"/>
  <c r="BN5281" i="1"/>
  <c r="BN5282" i="1"/>
  <c r="BN5283" i="1"/>
  <c r="BN5284" i="1"/>
  <c r="BN5285" i="1"/>
  <c r="BN5286" i="1"/>
  <c r="BN5287" i="1"/>
  <c r="BN5288" i="1"/>
  <c r="BN5289" i="1"/>
  <c r="BN5290" i="1"/>
  <c r="BN5291" i="1"/>
  <c r="BN5292" i="1"/>
  <c r="BN5293" i="1"/>
  <c r="BN5294" i="1"/>
  <c r="BN5295" i="1"/>
  <c r="BN5296" i="1"/>
  <c r="BN5297" i="1"/>
  <c r="BN5298" i="1"/>
  <c r="BN5299" i="1"/>
  <c r="BN5300" i="1"/>
  <c r="BN5301" i="1"/>
  <c r="BN5302" i="1"/>
  <c r="BN5303" i="1"/>
  <c r="BN5304" i="1"/>
  <c r="BN5305" i="1"/>
  <c r="BN5306" i="1"/>
  <c r="BN5307" i="1"/>
  <c r="BN5308" i="1"/>
  <c r="BN5309" i="1"/>
  <c r="BN5310" i="1"/>
  <c r="BN5311" i="1"/>
  <c r="BN5312" i="1"/>
  <c r="BN5313" i="1"/>
  <c r="BN5314" i="1"/>
  <c r="BN5315" i="1"/>
  <c r="BN5316" i="1"/>
  <c r="BN5317" i="1"/>
  <c r="BN5318" i="1"/>
  <c r="BN5319" i="1"/>
  <c r="BN5320" i="1"/>
  <c r="BN5321" i="1"/>
  <c r="BN5322" i="1"/>
  <c r="BN5323" i="1"/>
  <c r="BN5324" i="1"/>
  <c r="BN5325" i="1"/>
  <c r="BN5326" i="1"/>
  <c r="BN5327" i="1"/>
  <c r="BN5328" i="1"/>
  <c r="BN5329" i="1"/>
  <c r="BN5330" i="1"/>
  <c r="BN5331" i="1"/>
  <c r="BN5332" i="1"/>
  <c r="BN5333" i="1"/>
  <c r="BN5334" i="1"/>
  <c r="BN5335" i="1"/>
  <c r="BN5336" i="1"/>
  <c r="BN5337" i="1"/>
  <c r="BN5338" i="1"/>
  <c r="BN5339" i="1"/>
  <c r="BN5340" i="1"/>
  <c r="BN5341" i="1"/>
  <c r="BN5342" i="1"/>
  <c r="BN5343" i="1"/>
  <c r="BN5344" i="1"/>
  <c r="BN5345" i="1"/>
  <c r="BN5346" i="1"/>
  <c r="BN5347" i="1"/>
  <c r="BN5348" i="1"/>
  <c r="BN5349" i="1"/>
  <c r="BN5350" i="1"/>
  <c r="BN5351" i="1"/>
  <c r="BN5352" i="1"/>
  <c r="BN5353" i="1"/>
  <c r="BN5354" i="1"/>
  <c r="BN5355" i="1"/>
  <c r="BN5356" i="1"/>
  <c r="BN5357" i="1"/>
  <c r="BN5358" i="1"/>
  <c r="BN5359" i="1"/>
  <c r="BN5360" i="1"/>
  <c r="BN5361" i="1"/>
  <c r="BN5362" i="1"/>
  <c r="BN5363" i="1"/>
  <c r="BN5364" i="1"/>
  <c r="BN5365" i="1"/>
  <c r="BN5366" i="1"/>
  <c r="BN5367" i="1"/>
  <c r="BN5368" i="1"/>
  <c r="BN5369" i="1"/>
  <c r="BN5370" i="1"/>
  <c r="BN5371" i="1"/>
  <c r="BN5372" i="1"/>
  <c r="BN5373" i="1"/>
  <c r="BN5374" i="1"/>
  <c r="BN5375" i="1"/>
  <c r="BN5376" i="1"/>
  <c r="BN5377" i="1"/>
  <c r="BN5378" i="1"/>
  <c r="BN5379" i="1"/>
  <c r="BN5380" i="1"/>
  <c r="BN5381" i="1"/>
  <c r="BN5382" i="1"/>
  <c r="BN5383" i="1"/>
  <c r="BN5384" i="1"/>
  <c r="BN5385" i="1"/>
  <c r="BN5386" i="1"/>
  <c r="BN5387" i="1"/>
  <c r="BN5388" i="1"/>
  <c r="BN5389" i="1"/>
  <c r="BN5390" i="1"/>
  <c r="BN5391" i="1"/>
  <c r="BN5392" i="1"/>
  <c r="BN5393" i="1"/>
  <c r="BN5394" i="1"/>
  <c r="BN5395" i="1"/>
  <c r="BN5396" i="1"/>
  <c r="BN5397" i="1"/>
  <c r="BN5398" i="1"/>
  <c r="BN5399" i="1"/>
  <c r="BN5400" i="1"/>
  <c r="BN5401" i="1"/>
  <c r="BN5402" i="1"/>
  <c r="BN5403" i="1"/>
  <c r="BN5404" i="1"/>
  <c r="BN5405" i="1"/>
  <c r="BN5406" i="1"/>
  <c r="BN5407" i="1"/>
  <c r="BN5408" i="1"/>
  <c r="BN5409" i="1"/>
  <c r="BN5410" i="1"/>
  <c r="BN5411" i="1"/>
  <c r="BN5412" i="1"/>
  <c r="BN5413" i="1"/>
  <c r="BN5414" i="1"/>
  <c r="BN5415" i="1"/>
  <c r="BN5416" i="1"/>
  <c r="BN5417" i="1"/>
  <c r="BN5418" i="1"/>
  <c r="BN5419" i="1"/>
  <c r="BN5420" i="1"/>
  <c r="BN5421" i="1"/>
  <c r="BN5422" i="1"/>
  <c r="BN5423" i="1"/>
  <c r="BN5424" i="1"/>
  <c r="BN5425" i="1"/>
  <c r="BN5426" i="1"/>
  <c r="BN5427" i="1"/>
  <c r="BN5428" i="1"/>
  <c r="BN5429" i="1"/>
  <c r="BN5430" i="1"/>
  <c r="BN5431" i="1"/>
  <c r="BN5432" i="1"/>
  <c r="BN5433" i="1"/>
  <c r="BN5434" i="1"/>
  <c r="BN5435" i="1"/>
  <c r="BN5436" i="1"/>
  <c r="BN5437" i="1"/>
  <c r="BN5438" i="1"/>
  <c r="BN5439" i="1"/>
  <c r="BN5440" i="1"/>
  <c r="BN5441" i="1"/>
  <c r="BN5442" i="1"/>
  <c r="BN5443" i="1"/>
  <c r="BN5444" i="1"/>
  <c r="BN5445" i="1"/>
  <c r="BN5446" i="1"/>
  <c r="BN5447" i="1"/>
  <c r="BN5448" i="1"/>
  <c r="BN5449" i="1"/>
  <c r="BN5450" i="1"/>
  <c r="BN5451" i="1"/>
  <c r="BN5452" i="1"/>
  <c r="BN5453" i="1"/>
  <c r="BN5454" i="1"/>
  <c r="BN5455" i="1"/>
  <c r="BN5456" i="1"/>
  <c r="BN5457" i="1"/>
  <c r="BN5458" i="1"/>
  <c r="BN5459" i="1"/>
  <c r="BN5460" i="1"/>
  <c r="BN5461" i="1"/>
  <c r="BN5462" i="1"/>
  <c r="BN5463" i="1"/>
  <c r="BN5464" i="1"/>
  <c r="BN5465" i="1"/>
  <c r="BN5466" i="1"/>
  <c r="BN5467" i="1"/>
  <c r="BN5468" i="1"/>
  <c r="BN5469" i="1"/>
  <c r="BN5470" i="1"/>
  <c r="BN5471" i="1"/>
  <c r="BN5472" i="1"/>
  <c r="BN5473" i="1"/>
  <c r="BN5474" i="1"/>
  <c r="BN5475" i="1"/>
  <c r="BN5476" i="1"/>
  <c r="BN5477" i="1"/>
  <c r="BN5478" i="1"/>
  <c r="BN5479" i="1"/>
  <c r="BN5480" i="1"/>
  <c r="BN5481" i="1"/>
  <c r="BN5482" i="1"/>
  <c r="BN5483" i="1"/>
  <c r="BN5484" i="1"/>
  <c r="BN5485" i="1"/>
  <c r="BN5486" i="1"/>
  <c r="BN5487" i="1"/>
  <c r="BN5488" i="1"/>
  <c r="BN5489" i="1"/>
  <c r="BN5490" i="1"/>
  <c r="BN5491" i="1"/>
  <c r="BN5492" i="1"/>
  <c r="BN5493" i="1"/>
  <c r="BN5494" i="1"/>
  <c r="BN5495" i="1"/>
  <c r="BN5496" i="1"/>
  <c r="BN5497" i="1"/>
  <c r="BN5498" i="1"/>
  <c r="BN5499" i="1"/>
  <c r="BN5500" i="1"/>
  <c r="BN5501" i="1"/>
  <c r="BN5502" i="1"/>
  <c r="BN5503" i="1"/>
  <c r="BN5504" i="1"/>
  <c r="BN5505" i="1"/>
  <c r="BN5506" i="1"/>
  <c r="BN5507" i="1"/>
  <c r="BN5508" i="1"/>
  <c r="BN5509" i="1"/>
  <c r="BN5510" i="1"/>
  <c r="BN5511" i="1"/>
  <c r="BN5512" i="1"/>
  <c r="BN5513" i="1"/>
  <c r="BN5514" i="1"/>
  <c r="BN5515" i="1"/>
  <c r="BN5516" i="1"/>
  <c r="BN5517" i="1"/>
  <c r="BN5518" i="1"/>
  <c r="BN5519" i="1"/>
  <c r="BN5520" i="1"/>
  <c r="BN5521" i="1"/>
  <c r="BN5522" i="1"/>
  <c r="BN5523" i="1"/>
  <c r="BN5524" i="1"/>
  <c r="BN5525" i="1"/>
  <c r="BN5526" i="1"/>
  <c r="BN5527" i="1"/>
  <c r="BN5528" i="1"/>
  <c r="BN5529" i="1"/>
  <c r="BN5530" i="1"/>
  <c r="BN5531" i="1"/>
  <c r="BN5532" i="1"/>
  <c r="BN5533" i="1"/>
  <c r="BN5534" i="1"/>
  <c r="BN5535" i="1"/>
  <c r="BN5536" i="1"/>
  <c r="BN5537" i="1"/>
  <c r="BN5538" i="1"/>
  <c r="BN5539" i="1"/>
  <c r="BN5540" i="1"/>
  <c r="BN5541" i="1"/>
  <c r="BN5542" i="1"/>
  <c r="BN5543" i="1"/>
  <c r="BN5544" i="1"/>
  <c r="BN5545" i="1"/>
  <c r="BN5546" i="1"/>
  <c r="BN5547" i="1"/>
  <c r="BN5548" i="1"/>
  <c r="BN5549" i="1"/>
  <c r="BN5550" i="1"/>
  <c r="BN5551" i="1"/>
  <c r="BN5552" i="1"/>
  <c r="BN5553" i="1"/>
  <c r="BN5554" i="1"/>
  <c r="BN5555" i="1"/>
  <c r="BN5556" i="1"/>
  <c r="BN5557" i="1"/>
  <c r="BN5558" i="1"/>
  <c r="BN5559" i="1"/>
  <c r="BN5560" i="1"/>
  <c r="BN5561" i="1"/>
  <c r="BN5562" i="1"/>
  <c r="BN5563" i="1"/>
  <c r="BN5564" i="1"/>
  <c r="BN5565" i="1"/>
  <c r="BN5566" i="1"/>
  <c r="BN5567" i="1"/>
  <c r="BN5568" i="1"/>
  <c r="BN5569" i="1"/>
  <c r="BN5570" i="1"/>
  <c r="BN5571" i="1"/>
  <c r="BN5572" i="1"/>
  <c r="BN5573" i="1"/>
  <c r="BN5574" i="1"/>
  <c r="BN5575" i="1"/>
  <c r="BN5576" i="1"/>
  <c r="BN5577" i="1"/>
  <c r="BN5578" i="1"/>
  <c r="BN5579" i="1"/>
  <c r="BN5580" i="1"/>
  <c r="BN5581" i="1"/>
  <c r="BN5582" i="1"/>
  <c r="BN5583" i="1"/>
  <c r="BN5584" i="1"/>
  <c r="BN5585" i="1"/>
  <c r="BN5586" i="1"/>
  <c r="BN5587" i="1"/>
  <c r="BN5588" i="1"/>
  <c r="BN5589" i="1"/>
  <c r="BN5590" i="1"/>
  <c r="BN5591" i="1"/>
  <c r="BN5592" i="1"/>
  <c r="BN5593" i="1"/>
  <c r="BN5594" i="1"/>
  <c r="BN5595" i="1"/>
  <c r="BN5596" i="1"/>
  <c r="BN5597" i="1"/>
  <c r="BN5598" i="1"/>
  <c r="BN5599" i="1"/>
  <c r="BN5600" i="1"/>
  <c r="BN5601" i="1"/>
  <c r="BN5602" i="1"/>
  <c r="BN5603" i="1"/>
  <c r="BN5604" i="1"/>
  <c r="BN5605" i="1"/>
  <c r="BN5606" i="1"/>
  <c r="BN5607" i="1"/>
  <c r="BN5608" i="1"/>
  <c r="BN5609" i="1"/>
  <c r="BN5610" i="1"/>
  <c r="BN5611" i="1"/>
  <c r="BN5612" i="1"/>
  <c r="BN5613" i="1"/>
  <c r="BN5614" i="1"/>
  <c r="BN5615" i="1"/>
  <c r="BN5616" i="1"/>
  <c r="BN5617" i="1"/>
  <c r="BN5618" i="1"/>
  <c r="BN5619" i="1"/>
  <c r="BN5620" i="1"/>
  <c r="BN5621" i="1"/>
  <c r="BN5622" i="1"/>
  <c r="BN5623" i="1"/>
  <c r="BN5624" i="1"/>
  <c r="BN5625" i="1"/>
  <c r="BN5626" i="1"/>
  <c r="BN5627" i="1"/>
  <c r="BN5628" i="1"/>
  <c r="BN5629" i="1"/>
  <c r="BN5630" i="1"/>
  <c r="BN5631" i="1"/>
  <c r="BN5632" i="1"/>
  <c r="BN5633" i="1"/>
  <c r="BN5634" i="1"/>
  <c r="BN5635" i="1"/>
  <c r="BN5636" i="1"/>
  <c r="BN5637" i="1"/>
  <c r="BN5638" i="1"/>
  <c r="BN5639" i="1"/>
  <c r="BN5640" i="1"/>
  <c r="BN5641" i="1"/>
  <c r="BN5642" i="1"/>
  <c r="BN5643" i="1"/>
  <c r="BN5644" i="1"/>
  <c r="BN5645" i="1"/>
  <c r="BN5646" i="1"/>
  <c r="BN5647" i="1"/>
  <c r="BN5648" i="1"/>
  <c r="BN5649" i="1"/>
  <c r="BN5650" i="1"/>
  <c r="BN5651" i="1"/>
  <c r="BN5652" i="1"/>
  <c r="BN5653" i="1"/>
  <c r="BN5654" i="1"/>
  <c r="BN5655" i="1"/>
  <c r="BN5656" i="1"/>
  <c r="BN5657" i="1"/>
  <c r="BN5658" i="1"/>
  <c r="BN5659" i="1"/>
  <c r="BN5660" i="1"/>
  <c r="BN5661" i="1"/>
  <c r="BN5662" i="1"/>
  <c r="BN5663" i="1"/>
  <c r="BN5664" i="1"/>
  <c r="BN5665" i="1"/>
  <c r="BN5666" i="1"/>
  <c r="BN5667" i="1"/>
  <c r="BN5668" i="1"/>
  <c r="BN5669" i="1"/>
  <c r="BN5670" i="1"/>
  <c r="BN5671" i="1"/>
  <c r="BN5672" i="1"/>
  <c r="BN5673" i="1"/>
  <c r="BN5674" i="1"/>
  <c r="BN5675" i="1"/>
  <c r="BN5676" i="1"/>
  <c r="BN5677" i="1"/>
  <c r="BN5678" i="1"/>
  <c r="BN5679" i="1"/>
  <c r="BN5680" i="1"/>
  <c r="BN5681" i="1"/>
  <c r="BN5682" i="1"/>
  <c r="BN5683" i="1"/>
  <c r="BN5684" i="1"/>
  <c r="BN5685" i="1"/>
  <c r="BN5686" i="1"/>
  <c r="BN5687" i="1"/>
  <c r="BN5688" i="1"/>
  <c r="BN5689" i="1"/>
  <c r="BN5690" i="1"/>
  <c r="BN5691" i="1"/>
  <c r="BN5692" i="1"/>
  <c r="BN5693" i="1"/>
  <c r="BN5694" i="1"/>
  <c r="BN5695" i="1"/>
  <c r="BN5696" i="1"/>
  <c r="BN5697" i="1"/>
  <c r="BN5698" i="1"/>
  <c r="BN5699" i="1"/>
  <c r="BN5700" i="1"/>
  <c r="BN5701" i="1"/>
  <c r="BN5702" i="1"/>
  <c r="BN5703" i="1"/>
  <c r="BN5704" i="1"/>
  <c r="BN5705" i="1"/>
  <c r="BN5706" i="1"/>
  <c r="BN5707" i="1"/>
  <c r="BN5708" i="1"/>
  <c r="BN5709" i="1"/>
  <c r="BN5710" i="1"/>
  <c r="BN5711" i="1"/>
  <c r="BN5712" i="1"/>
  <c r="BN5713" i="1"/>
  <c r="BN5714" i="1"/>
  <c r="BN5715" i="1"/>
  <c r="BN5716" i="1"/>
  <c r="BN5717" i="1"/>
  <c r="BN5718" i="1"/>
  <c r="BN5719" i="1"/>
  <c r="BN5720" i="1"/>
  <c r="BN5721" i="1"/>
  <c r="BN5722" i="1"/>
  <c r="BN5723" i="1"/>
  <c r="BN5724" i="1"/>
  <c r="BN5725" i="1"/>
  <c r="BN5726" i="1"/>
  <c r="BN5727" i="1"/>
  <c r="BN5728" i="1"/>
  <c r="BN5729" i="1"/>
  <c r="BN5730" i="1"/>
  <c r="BN5731" i="1"/>
  <c r="BN5732" i="1"/>
  <c r="BN5733" i="1"/>
  <c r="BN5734" i="1"/>
  <c r="BN5735" i="1"/>
  <c r="BN5736" i="1"/>
  <c r="BN5737" i="1"/>
  <c r="BN5738" i="1"/>
  <c r="BN5739" i="1"/>
  <c r="BN5740" i="1"/>
  <c r="BN5741" i="1"/>
  <c r="BN5742" i="1"/>
  <c r="BN5743" i="1"/>
  <c r="BN5744" i="1"/>
  <c r="BN5745" i="1"/>
  <c r="BN5746" i="1"/>
  <c r="BN5747" i="1"/>
  <c r="BN5748" i="1"/>
  <c r="BN5749" i="1"/>
  <c r="BN5750" i="1"/>
  <c r="BN5751" i="1"/>
  <c r="BN5752" i="1"/>
  <c r="BN5753" i="1"/>
  <c r="BN5754" i="1"/>
  <c r="BN5755" i="1"/>
  <c r="BN5756" i="1"/>
  <c r="BN5757" i="1"/>
  <c r="BN5758" i="1"/>
  <c r="BN5759" i="1"/>
  <c r="BN5760" i="1"/>
  <c r="BN5761" i="1"/>
  <c r="BN5762" i="1"/>
  <c r="BN5763" i="1"/>
  <c r="BN5764" i="1"/>
  <c r="BN5765" i="1"/>
  <c r="BN5766" i="1"/>
  <c r="BN5767" i="1"/>
  <c r="BN5768" i="1"/>
  <c r="BN5769" i="1"/>
  <c r="BN5770" i="1"/>
  <c r="BN5771" i="1"/>
  <c r="BN5772" i="1"/>
  <c r="BN5773" i="1"/>
  <c r="BN5774" i="1"/>
  <c r="BN5775" i="1"/>
  <c r="BN5776" i="1"/>
  <c r="BN5777" i="1"/>
  <c r="BN5778" i="1"/>
  <c r="BN5779" i="1"/>
  <c r="BN5780" i="1"/>
  <c r="BN5781" i="1"/>
  <c r="BN5782" i="1"/>
  <c r="BN5783" i="1"/>
  <c r="BN5784" i="1"/>
  <c r="BN5785" i="1"/>
  <c r="BN5786" i="1"/>
  <c r="BN5787" i="1"/>
  <c r="BN5788" i="1"/>
  <c r="BN5789" i="1"/>
  <c r="BN5790" i="1"/>
  <c r="BN5791" i="1"/>
  <c r="BN5792" i="1"/>
  <c r="BN5793" i="1"/>
  <c r="BN5794" i="1"/>
  <c r="BN5795" i="1"/>
  <c r="BN5796" i="1"/>
  <c r="BN5797" i="1"/>
  <c r="BN5798" i="1"/>
  <c r="BN5799" i="1"/>
  <c r="BN5800" i="1"/>
  <c r="BN5801" i="1"/>
  <c r="BN5802" i="1"/>
  <c r="BN5803" i="1"/>
  <c r="BN5804" i="1"/>
  <c r="BN5805" i="1"/>
  <c r="BN5806" i="1"/>
  <c r="BN5807" i="1"/>
  <c r="BN5808" i="1"/>
  <c r="BN5809" i="1"/>
  <c r="BN5810" i="1"/>
  <c r="BN5811" i="1"/>
  <c r="BN5812" i="1"/>
  <c r="BN5813" i="1"/>
  <c r="BN5814" i="1"/>
  <c r="BN5815" i="1"/>
  <c r="BN5816" i="1"/>
  <c r="BN5817" i="1"/>
  <c r="BN5818" i="1"/>
  <c r="BN5819" i="1"/>
  <c r="BN5820" i="1"/>
  <c r="BN5821" i="1"/>
  <c r="BN5822" i="1"/>
  <c r="BN5823" i="1"/>
  <c r="BN5824" i="1"/>
  <c r="BN5825" i="1"/>
  <c r="BN5826" i="1"/>
  <c r="BN5827" i="1"/>
  <c r="BN5828" i="1"/>
  <c r="BN5829" i="1"/>
  <c r="BN5830" i="1"/>
  <c r="BN5831" i="1"/>
  <c r="BN5832" i="1"/>
  <c r="BN5833" i="1"/>
  <c r="BN5834" i="1"/>
  <c r="BN5835" i="1"/>
  <c r="BN5836" i="1"/>
  <c r="BN5837" i="1"/>
  <c r="BN5838" i="1"/>
  <c r="BN5839" i="1"/>
  <c r="BN5840" i="1"/>
  <c r="BN5841" i="1"/>
  <c r="BN5842" i="1"/>
  <c r="BN5843" i="1"/>
  <c r="BN5844" i="1"/>
  <c r="BN5845" i="1"/>
  <c r="BN5846" i="1"/>
  <c r="BN5847" i="1"/>
  <c r="BN5848" i="1"/>
  <c r="BN5849" i="1"/>
  <c r="BN5850" i="1"/>
  <c r="BN5851" i="1"/>
  <c r="BN5852" i="1"/>
  <c r="BN5853" i="1"/>
  <c r="BN5854" i="1"/>
  <c r="BN5855" i="1"/>
  <c r="BN5856" i="1"/>
  <c r="BN5857" i="1"/>
  <c r="BN5858" i="1"/>
  <c r="BN5859" i="1"/>
  <c r="BN5860" i="1"/>
  <c r="BN5861" i="1"/>
  <c r="BN5862" i="1"/>
  <c r="BN5863" i="1"/>
  <c r="BN5864" i="1"/>
  <c r="BN5865" i="1"/>
  <c r="BN5866" i="1"/>
  <c r="BN5867" i="1"/>
  <c r="BN5868" i="1"/>
  <c r="BN5869" i="1"/>
  <c r="BN5870" i="1"/>
  <c r="BN5871" i="1"/>
  <c r="BN5872" i="1"/>
  <c r="BN5873" i="1"/>
  <c r="BN5874" i="1"/>
  <c r="BN5875" i="1"/>
  <c r="BN5876" i="1"/>
  <c r="BN5877" i="1"/>
  <c r="BN5878" i="1"/>
  <c r="BN5879" i="1"/>
  <c r="BN5880" i="1"/>
  <c r="BN5881" i="1"/>
  <c r="BN5882" i="1"/>
  <c r="BN5883" i="1"/>
  <c r="BN5884" i="1"/>
  <c r="BN5885" i="1"/>
  <c r="BN5886" i="1"/>
  <c r="BN5887" i="1"/>
  <c r="BN5888" i="1"/>
  <c r="BN5889" i="1"/>
  <c r="BN5890" i="1"/>
  <c r="BN5891" i="1"/>
  <c r="BN5892" i="1"/>
  <c r="BN5893" i="1"/>
  <c r="BN5894" i="1"/>
  <c r="BN5895" i="1"/>
  <c r="BN5896" i="1"/>
  <c r="BN5897" i="1"/>
  <c r="BN5898" i="1"/>
  <c r="BN5899" i="1"/>
  <c r="BN5900" i="1"/>
  <c r="BN5901" i="1"/>
  <c r="BN5902" i="1"/>
  <c r="BN5903" i="1"/>
  <c r="BN5904" i="1"/>
  <c r="BN5905" i="1"/>
  <c r="BN5906" i="1"/>
  <c r="BN5907" i="1"/>
  <c r="BN5908" i="1"/>
  <c r="BN5909" i="1"/>
  <c r="BN5910" i="1"/>
  <c r="BN5911" i="1"/>
  <c r="BN5912" i="1"/>
  <c r="BN5913" i="1"/>
  <c r="BN5914" i="1"/>
  <c r="BN5915" i="1"/>
  <c r="BN5916" i="1"/>
  <c r="BN5917" i="1"/>
  <c r="BN5918" i="1"/>
  <c r="BN5919" i="1"/>
  <c r="BN5920" i="1"/>
  <c r="BN5921" i="1"/>
  <c r="BN5922" i="1"/>
  <c r="BN5923" i="1"/>
  <c r="BN5924" i="1"/>
  <c r="BN5925" i="1"/>
  <c r="BN5926" i="1"/>
  <c r="BN5927" i="1"/>
  <c r="BN5928" i="1"/>
  <c r="BN5929" i="1"/>
  <c r="BN5930" i="1"/>
  <c r="BN5931" i="1"/>
  <c r="BN5932" i="1"/>
  <c r="BN5933" i="1"/>
  <c r="BN5934" i="1"/>
  <c r="BN5935" i="1"/>
  <c r="BN5936" i="1"/>
  <c r="BN5937" i="1"/>
  <c r="BN5938" i="1"/>
  <c r="BN5939" i="1"/>
  <c r="BN5940" i="1"/>
  <c r="BN5941" i="1"/>
  <c r="BN5942" i="1"/>
  <c r="BN5943" i="1"/>
  <c r="BN5944" i="1"/>
  <c r="BN5945" i="1"/>
  <c r="BN5946" i="1"/>
  <c r="BN5947" i="1"/>
  <c r="BN5948" i="1"/>
  <c r="BN5949" i="1"/>
  <c r="BN5950" i="1"/>
  <c r="BN5951" i="1"/>
  <c r="BN5952" i="1"/>
  <c r="BN5953" i="1"/>
  <c r="BN5954" i="1"/>
  <c r="BN5955" i="1"/>
  <c r="BN5956" i="1"/>
  <c r="BN5957" i="1"/>
  <c r="BN5958" i="1"/>
  <c r="BN5959" i="1"/>
  <c r="BN5960" i="1"/>
  <c r="BN5961" i="1"/>
  <c r="BN5962" i="1"/>
  <c r="BN5963" i="1"/>
  <c r="BN5964" i="1"/>
  <c r="BN5965" i="1"/>
  <c r="BN5966" i="1"/>
  <c r="BN5967" i="1"/>
  <c r="BN5968" i="1"/>
  <c r="BN5969" i="1"/>
  <c r="BN5970" i="1"/>
  <c r="BN5971" i="1"/>
  <c r="BN5972" i="1"/>
  <c r="BN5973" i="1"/>
  <c r="BN5974" i="1"/>
  <c r="BN5975" i="1"/>
  <c r="BN5976" i="1"/>
  <c r="BN5977" i="1"/>
  <c r="BN5978" i="1"/>
  <c r="BN5979" i="1"/>
  <c r="BN5980" i="1"/>
  <c r="BN5981" i="1"/>
  <c r="BN5982" i="1"/>
  <c r="BN5983" i="1"/>
  <c r="BN5984" i="1"/>
  <c r="BN5985" i="1"/>
  <c r="BN5986" i="1"/>
  <c r="BN5987" i="1"/>
  <c r="BN5988" i="1"/>
  <c r="BN5989" i="1"/>
  <c r="BN5990" i="1"/>
  <c r="BN5991" i="1"/>
  <c r="BN5992" i="1"/>
  <c r="BN5993" i="1"/>
  <c r="BN5994" i="1"/>
  <c r="BN5995" i="1"/>
  <c r="BN5996" i="1"/>
  <c r="BN5997" i="1"/>
  <c r="BN5998" i="1"/>
  <c r="BN5999" i="1"/>
  <c r="BN6000" i="1"/>
  <c r="BN6001" i="1"/>
  <c r="BN6002" i="1"/>
  <c r="BN6003" i="1"/>
  <c r="BN6004" i="1"/>
  <c r="BN6005" i="1"/>
  <c r="BN6006" i="1"/>
  <c r="BN6007" i="1"/>
  <c r="BN6008" i="1"/>
  <c r="BN6009" i="1"/>
  <c r="BN6010" i="1"/>
  <c r="BN6011" i="1"/>
  <c r="BN6012" i="1"/>
  <c r="BN6013" i="1"/>
  <c r="BN6014" i="1"/>
  <c r="BN6015" i="1"/>
  <c r="BN6016" i="1"/>
  <c r="BN6017" i="1"/>
  <c r="BN6018" i="1"/>
  <c r="BN6019" i="1"/>
  <c r="BN6020" i="1"/>
  <c r="BN6021" i="1"/>
  <c r="BN6022" i="1"/>
  <c r="BN6023" i="1"/>
  <c r="BN6024" i="1"/>
  <c r="BN6025" i="1"/>
  <c r="BN6026" i="1"/>
  <c r="BN6027" i="1"/>
  <c r="BN6028" i="1"/>
  <c r="BN6029" i="1"/>
  <c r="BN6030" i="1"/>
  <c r="BN6031" i="1"/>
  <c r="BN6032" i="1"/>
  <c r="BN6033" i="1"/>
  <c r="BN6034" i="1"/>
  <c r="BN6035" i="1"/>
  <c r="BN6036" i="1"/>
  <c r="BN6037" i="1"/>
  <c r="BN6038" i="1"/>
  <c r="BN6039" i="1"/>
  <c r="BN6040" i="1"/>
  <c r="BN6041" i="1"/>
  <c r="BN6042" i="1"/>
  <c r="BN6043" i="1"/>
  <c r="BN6044" i="1"/>
  <c r="BN6045" i="1"/>
  <c r="BN6046" i="1"/>
  <c r="BN6047" i="1"/>
  <c r="BN6048" i="1"/>
  <c r="BN6049" i="1"/>
  <c r="BN6050" i="1"/>
  <c r="BN6051" i="1"/>
  <c r="BN6052" i="1"/>
  <c r="BN6053" i="1"/>
  <c r="BN6054" i="1"/>
  <c r="BN6055" i="1"/>
  <c r="BN6056" i="1"/>
  <c r="BN6057" i="1"/>
  <c r="BN6058" i="1"/>
  <c r="BN6059" i="1"/>
  <c r="BN6060" i="1"/>
  <c r="BN6061" i="1"/>
  <c r="BN6062" i="1"/>
  <c r="BN6063" i="1"/>
  <c r="BN6064" i="1"/>
  <c r="BN6065" i="1"/>
  <c r="BN6066" i="1"/>
  <c r="BN6067" i="1"/>
  <c r="BN6068" i="1"/>
  <c r="BN6069" i="1"/>
  <c r="BN6070" i="1"/>
  <c r="BN6071" i="1"/>
  <c r="BN6072" i="1"/>
  <c r="BN6073" i="1"/>
  <c r="BN6074" i="1"/>
  <c r="BN6075" i="1"/>
  <c r="BN6076" i="1"/>
  <c r="BN6077" i="1"/>
  <c r="BN6078" i="1"/>
  <c r="BN6079" i="1"/>
  <c r="BN6080" i="1"/>
  <c r="BN6081" i="1"/>
  <c r="BN6082" i="1"/>
  <c r="BN6083" i="1"/>
  <c r="BN6084" i="1"/>
  <c r="BN6085" i="1"/>
  <c r="BN6086" i="1"/>
  <c r="BN6087" i="1"/>
  <c r="BN6088" i="1"/>
  <c r="BN6089" i="1"/>
  <c r="BN6090" i="1"/>
  <c r="BN6091" i="1"/>
  <c r="BN6092" i="1"/>
  <c r="BN6093" i="1"/>
  <c r="BN6094" i="1"/>
  <c r="BN6095" i="1"/>
  <c r="BN6096" i="1"/>
  <c r="BN6097" i="1"/>
  <c r="BN6098" i="1"/>
  <c r="BN6099" i="1"/>
  <c r="BN6100" i="1"/>
  <c r="BN6101" i="1"/>
  <c r="BN6102" i="1"/>
  <c r="BN6103" i="1"/>
  <c r="BN6104" i="1"/>
  <c r="BN6105" i="1"/>
  <c r="BN6106" i="1"/>
  <c r="BN6107" i="1"/>
  <c r="BN6108" i="1"/>
  <c r="BN6109" i="1"/>
  <c r="BN6110" i="1"/>
  <c r="BN6111" i="1"/>
  <c r="BN6112" i="1"/>
  <c r="BN6113" i="1"/>
  <c r="BN6114" i="1"/>
  <c r="BN6115" i="1"/>
  <c r="BN6116" i="1"/>
  <c r="BN6117" i="1"/>
  <c r="BN6118" i="1"/>
  <c r="BN6119" i="1"/>
  <c r="BN6120" i="1"/>
  <c r="BN6121" i="1"/>
  <c r="BN6122" i="1"/>
  <c r="BN6123" i="1"/>
  <c r="BN6124" i="1"/>
  <c r="BN6125" i="1"/>
  <c r="BN6126" i="1"/>
  <c r="BN6127" i="1"/>
  <c r="BN6128" i="1"/>
  <c r="BN6129" i="1"/>
  <c r="BN6130" i="1"/>
  <c r="BN6131" i="1"/>
  <c r="BN6132" i="1"/>
  <c r="BN6133" i="1"/>
  <c r="BN6134" i="1"/>
  <c r="BN6135" i="1"/>
  <c r="BN6136" i="1"/>
  <c r="BN6137" i="1"/>
  <c r="BN6138" i="1"/>
  <c r="BN6139" i="1"/>
  <c r="BN6140" i="1"/>
  <c r="BN6141" i="1"/>
  <c r="BN6142" i="1"/>
  <c r="BN6143" i="1"/>
  <c r="BN6144" i="1"/>
  <c r="BN6145" i="1"/>
  <c r="BN6146" i="1"/>
  <c r="BN6147" i="1"/>
  <c r="BN6148" i="1"/>
  <c r="BN6149" i="1"/>
  <c r="BN6150" i="1"/>
  <c r="BN6151" i="1"/>
  <c r="BN6152" i="1"/>
  <c r="BN6153" i="1"/>
  <c r="BN6154" i="1"/>
  <c r="BN6155" i="1"/>
  <c r="BN6156" i="1"/>
  <c r="BN6157" i="1"/>
  <c r="BN6158" i="1"/>
  <c r="BN6159" i="1"/>
  <c r="BN6160" i="1"/>
  <c r="BN6161" i="1"/>
  <c r="BN6162" i="1"/>
  <c r="BN6163" i="1"/>
  <c r="BN6164" i="1"/>
  <c r="BN6165" i="1"/>
  <c r="BN6166" i="1"/>
  <c r="BN6167" i="1"/>
  <c r="BN6168" i="1"/>
  <c r="BN6169" i="1"/>
  <c r="BN6170" i="1"/>
  <c r="BN6171" i="1"/>
  <c r="BN6172" i="1"/>
  <c r="BN6173" i="1"/>
  <c r="BN6174" i="1"/>
  <c r="BN6175" i="1"/>
  <c r="BN6176" i="1"/>
  <c r="BN6177" i="1"/>
  <c r="BN6178" i="1"/>
  <c r="BN6179" i="1"/>
  <c r="BN6180" i="1"/>
  <c r="BN6181" i="1"/>
  <c r="BN6182" i="1"/>
  <c r="BN6183" i="1"/>
  <c r="BN6184" i="1"/>
  <c r="BN6185" i="1"/>
  <c r="BN6186" i="1"/>
  <c r="BN6187" i="1"/>
  <c r="BN6188" i="1"/>
  <c r="BN6189" i="1"/>
  <c r="BN6190" i="1"/>
  <c r="BN6191" i="1"/>
  <c r="BN6192" i="1"/>
  <c r="BN6193" i="1"/>
  <c r="BN6194" i="1"/>
  <c r="BN6195" i="1"/>
  <c r="BN6196" i="1"/>
  <c r="BN6197" i="1"/>
  <c r="BN6198" i="1"/>
  <c r="BN6199" i="1"/>
  <c r="BN6200" i="1"/>
  <c r="BN6201" i="1"/>
  <c r="BN6202" i="1"/>
  <c r="BN6203" i="1"/>
  <c r="BN6204" i="1"/>
  <c r="BN6205" i="1"/>
  <c r="BN6206" i="1"/>
  <c r="BN6207" i="1"/>
  <c r="BN6208" i="1"/>
  <c r="BN6209" i="1"/>
  <c r="BN6210" i="1"/>
  <c r="BN6211" i="1"/>
  <c r="BN6212" i="1"/>
  <c r="BN6213" i="1"/>
  <c r="BN6214" i="1"/>
  <c r="BN6215" i="1"/>
  <c r="BN6216" i="1"/>
  <c r="BN6217" i="1"/>
  <c r="BN6218" i="1"/>
  <c r="BN6219" i="1"/>
  <c r="BN6220" i="1"/>
  <c r="BN6221" i="1"/>
  <c r="BN6222" i="1"/>
  <c r="BN6223" i="1"/>
  <c r="BN6224" i="1"/>
  <c r="BN6225" i="1"/>
  <c r="BN6226" i="1"/>
  <c r="BN6227" i="1"/>
  <c r="BN6228" i="1"/>
  <c r="BN6229" i="1"/>
  <c r="BN6230" i="1"/>
  <c r="BN6231" i="1"/>
  <c r="BN6232" i="1"/>
  <c r="BN6233" i="1"/>
  <c r="BN6234" i="1"/>
  <c r="BN6235" i="1"/>
  <c r="BN6236" i="1"/>
  <c r="BN6237" i="1"/>
  <c r="BN6238" i="1"/>
  <c r="BN6239" i="1"/>
  <c r="BN6240" i="1"/>
  <c r="BN6241" i="1"/>
  <c r="BN6242" i="1"/>
  <c r="BN6243" i="1"/>
  <c r="BN6244" i="1"/>
  <c r="BN6245" i="1"/>
  <c r="BN6246" i="1"/>
  <c r="BN6247" i="1"/>
  <c r="BN6248" i="1"/>
  <c r="BN6249" i="1"/>
  <c r="BN6250" i="1"/>
  <c r="BN6251" i="1"/>
  <c r="BN6252" i="1"/>
  <c r="BN6253" i="1"/>
  <c r="BN6254" i="1"/>
  <c r="BN6255" i="1"/>
  <c r="BN6256" i="1"/>
  <c r="BN6257" i="1"/>
  <c r="BN6258" i="1"/>
  <c r="BN6259" i="1"/>
  <c r="BN6260" i="1"/>
  <c r="BN6261" i="1"/>
  <c r="BN6262" i="1"/>
  <c r="BN6263" i="1"/>
  <c r="BN6264" i="1"/>
  <c r="BN6265" i="1"/>
  <c r="BN6266" i="1"/>
  <c r="BN6267" i="1"/>
  <c r="BN6268" i="1"/>
  <c r="BN6269" i="1"/>
  <c r="BN6270" i="1"/>
  <c r="BN6271" i="1"/>
  <c r="BN6272" i="1"/>
  <c r="BN6273" i="1"/>
  <c r="BN6274" i="1"/>
  <c r="BN6275" i="1"/>
  <c r="BN6276" i="1"/>
  <c r="BN6277" i="1"/>
  <c r="BN6278" i="1"/>
  <c r="BN6279" i="1"/>
  <c r="BN6280" i="1"/>
  <c r="BN6281" i="1"/>
  <c r="BN6282" i="1"/>
  <c r="BN6283" i="1"/>
  <c r="BN6284" i="1"/>
  <c r="BN6285" i="1"/>
  <c r="BN6286" i="1"/>
  <c r="BN6287" i="1"/>
  <c r="BN6288" i="1"/>
  <c r="BN6289" i="1"/>
  <c r="BN6290" i="1"/>
  <c r="BN6291" i="1"/>
  <c r="BN6292" i="1"/>
  <c r="BN6293" i="1"/>
  <c r="BN6294" i="1"/>
  <c r="BN6295" i="1"/>
  <c r="BN6296" i="1"/>
  <c r="BN6297" i="1"/>
  <c r="BN6298" i="1"/>
  <c r="BN6299" i="1"/>
  <c r="BN6300" i="1"/>
  <c r="BN6301" i="1"/>
  <c r="BN6302" i="1"/>
  <c r="BN6303" i="1"/>
  <c r="BN6304" i="1"/>
  <c r="BN6305" i="1"/>
  <c r="BN6306" i="1"/>
  <c r="BN6307" i="1"/>
  <c r="BN6308" i="1"/>
  <c r="BN6309" i="1"/>
  <c r="BN6310" i="1"/>
  <c r="BN6311" i="1"/>
  <c r="BN6312" i="1"/>
  <c r="BN6313" i="1"/>
  <c r="BN6314" i="1"/>
  <c r="BN6315" i="1"/>
  <c r="BN6316" i="1"/>
  <c r="BN6317" i="1"/>
  <c r="BN6318" i="1"/>
  <c r="BN6319" i="1"/>
  <c r="BN6320" i="1"/>
  <c r="BN6321" i="1"/>
  <c r="BN6322" i="1"/>
  <c r="BN6323" i="1"/>
  <c r="BN6324" i="1"/>
  <c r="BN6325" i="1"/>
  <c r="BN6326" i="1"/>
  <c r="BN6327" i="1"/>
  <c r="BN6328" i="1"/>
  <c r="BN6329" i="1"/>
  <c r="BN6330" i="1"/>
  <c r="BN6331" i="1"/>
  <c r="BN6332" i="1"/>
  <c r="BN6333" i="1"/>
  <c r="BN6334" i="1"/>
  <c r="BN6335" i="1"/>
  <c r="BN6336" i="1"/>
  <c r="BN6337" i="1"/>
  <c r="BN6338" i="1"/>
  <c r="BN6339" i="1"/>
  <c r="BN6340" i="1"/>
  <c r="BN6341" i="1"/>
  <c r="BN6342" i="1"/>
  <c r="BN6343" i="1"/>
  <c r="BN6344" i="1"/>
  <c r="BN6345" i="1"/>
  <c r="BN6346" i="1"/>
  <c r="BN6347" i="1"/>
  <c r="BN6348" i="1"/>
  <c r="BN6349" i="1"/>
  <c r="BN6350" i="1"/>
  <c r="BN6351" i="1"/>
  <c r="BN6352" i="1"/>
  <c r="BN6353" i="1"/>
  <c r="BN6354" i="1"/>
  <c r="BN6355" i="1"/>
  <c r="BN6356" i="1"/>
  <c r="BN6357" i="1"/>
  <c r="BN6358" i="1"/>
  <c r="BN6359" i="1"/>
  <c r="BN6360" i="1"/>
  <c r="BN6361" i="1"/>
  <c r="BN6362" i="1"/>
  <c r="BN6363" i="1"/>
  <c r="BN6364" i="1"/>
  <c r="BN6365" i="1"/>
  <c r="BN6366" i="1"/>
  <c r="BN6367" i="1"/>
  <c r="BN6368" i="1"/>
  <c r="BN6369" i="1"/>
  <c r="BN6370" i="1"/>
  <c r="BN6371" i="1"/>
  <c r="BN6372" i="1"/>
  <c r="BN6373" i="1"/>
  <c r="BN6374" i="1"/>
  <c r="BN6375" i="1"/>
  <c r="BN6376" i="1"/>
  <c r="BN6377" i="1"/>
  <c r="BN6378" i="1"/>
  <c r="BN6379" i="1"/>
  <c r="BN6380" i="1"/>
  <c r="BN6381" i="1"/>
  <c r="BN6382" i="1"/>
  <c r="BN6383" i="1"/>
  <c r="BN6384" i="1"/>
  <c r="BN6385" i="1"/>
  <c r="BN6386" i="1"/>
  <c r="BN6387" i="1"/>
  <c r="BN6388" i="1"/>
  <c r="BN6389" i="1"/>
  <c r="BN6390" i="1"/>
  <c r="BN6391" i="1"/>
  <c r="BN6392" i="1"/>
  <c r="BN6393" i="1"/>
  <c r="BN6394" i="1"/>
  <c r="BN6395" i="1"/>
  <c r="BN6396" i="1"/>
  <c r="BN6397" i="1"/>
  <c r="BN6398" i="1"/>
  <c r="BN6399" i="1"/>
  <c r="BN6400" i="1"/>
  <c r="BN6401" i="1"/>
  <c r="BN6402" i="1"/>
  <c r="BN6403" i="1"/>
  <c r="BN6404" i="1"/>
  <c r="BN6405" i="1"/>
  <c r="BN6406" i="1"/>
  <c r="BN6407" i="1"/>
  <c r="BN6408" i="1"/>
  <c r="BN6409" i="1"/>
  <c r="BN6410" i="1"/>
  <c r="BN6411" i="1"/>
  <c r="BN6412" i="1"/>
  <c r="BN6413" i="1"/>
  <c r="BN6414" i="1"/>
  <c r="BN6415" i="1"/>
  <c r="BN6416" i="1"/>
  <c r="BN6417" i="1"/>
  <c r="BN6418" i="1"/>
  <c r="BN6419" i="1"/>
  <c r="BN6420" i="1"/>
  <c r="BN6421" i="1"/>
  <c r="BN6422" i="1"/>
  <c r="BN6423" i="1"/>
  <c r="BN6424" i="1"/>
  <c r="BN6425" i="1"/>
  <c r="BN6426" i="1"/>
  <c r="BN6427" i="1"/>
  <c r="BN6428" i="1"/>
  <c r="BN6429" i="1"/>
  <c r="BN6430" i="1"/>
  <c r="BN6431" i="1"/>
  <c r="BN6432" i="1"/>
  <c r="BN6433" i="1"/>
  <c r="BN6434" i="1"/>
  <c r="BN6435" i="1"/>
  <c r="BN6436" i="1"/>
  <c r="BN6437" i="1"/>
  <c r="BN6438" i="1"/>
  <c r="BN6439" i="1"/>
  <c r="BN6440" i="1"/>
  <c r="BN6441" i="1"/>
  <c r="BN6442" i="1"/>
  <c r="BN6443" i="1"/>
  <c r="BN6444" i="1"/>
  <c r="BN6445" i="1"/>
  <c r="BN6446" i="1"/>
  <c r="BN6447" i="1"/>
  <c r="BN6448" i="1"/>
  <c r="BN6449" i="1"/>
  <c r="BN6450" i="1"/>
  <c r="BN6451" i="1"/>
  <c r="BN6452" i="1"/>
  <c r="BN6453" i="1"/>
  <c r="BN6454" i="1"/>
  <c r="BN6455" i="1"/>
  <c r="BN6456" i="1"/>
  <c r="BN6457" i="1"/>
  <c r="BN6458" i="1"/>
  <c r="BN6459" i="1"/>
  <c r="BN6460" i="1"/>
  <c r="BN6461" i="1"/>
  <c r="BN6462" i="1"/>
  <c r="BN6463" i="1"/>
  <c r="BN6464" i="1"/>
  <c r="BN6465" i="1"/>
  <c r="BN6466" i="1"/>
  <c r="BN6467" i="1"/>
  <c r="BN6468" i="1"/>
  <c r="BN6469" i="1"/>
  <c r="BN6470" i="1"/>
  <c r="BN6471" i="1"/>
  <c r="BN6472" i="1"/>
  <c r="BN6473" i="1"/>
  <c r="BN6474" i="1"/>
  <c r="BN6475" i="1"/>
  <c r="BN6476" i="1"/>
  <c r="BN6477" i="1"/>
  <c r="BN6478" i="1"/>
  <c r="BN6479" i="1"/>
  <c r="BN6480" i="1"/>
  <c r="BN6481" i="1"/>
  <c r="BN6482" i="1"/>
  <c r="BN6483" i="1"/>
  <c r="BN6484" i="1"/>
  <c r="BN6485" i="1"/>
  <c r="BN6486" i="1"/>
  <c r="BN6487" i="1"/>
  <c r="BN6488" i="1"/>
  <c r="BN6489" i="1"/>
  <c r="BN6490" i="1"/>
  <c r="BN6491" i="1"/>
  <c r="BN6492" i="1"/>
  <c r="BN6493" i="1"/>
  <c r="BN6494" i="1"/>
  <c r="BN6495" i="1"/>
  <c r="BN6496" i="1"/>
  <c r="BN6497" i="1"/>
  <c r="BN6498" i="1"/>
  <c r="BN6499" i="1"/>
  <c r="BN6500" i="1"/>
  <c r="BN6501" i="1"/>
  <c r="BN6502" i="1"/>
  <c r="BN6503" i="1"/>
  <c r="BN6504" i="1"/>
  <c r="BN6505" i="1"/>
  <c r="BN6506" i="1"/>
  <c r="BN6507" i="1"/>
  <c r="BN6508" i="1"/>
  <c r="BN6509" i="1"/>
  <c r="BN6510" i="1"/>
  <c r="BN6511" i="1"/>
  <c r="BN6512" i="1"/>
  <c r="BN6513" i="1"/>
  <c r="BN6514" i="1"/>
  <c r="BN6515" i="1"/>
  <c r="BN6516" i="1"/>
  <c r="BN6517" i="1"/>
  <c r="BN6518" i="1"/>
  <c r="BN6519" i="1"/>
  <c r="BN6520" i="1"/>
  <c r="BN6521" i="1"/>
  <c r="BN6522" i="1"/>
  <c r="BN6523" i="1"/>
  <c r="BN6524" i="1"/>
  <c r="BN6525" i="1"/>
  <c r="BN6526" i="1"/>
  <c r="BN6527" i="1"/>
  <c r="BN6528" i="1"/>
  <c r="BN6529" i="1"/>
  <c r="BN6530" i="1"/>
  <c r="BN6531" i="1"/>
  <c r="BN6532" i="1"/>
  <c r="BN6533" i="1"/>
  <c r="BN6534" i="1"/>
  <c r="BN6535" i="1"/>
  <c r="BN6536" i="1"/>
  <c r="BN6537" i="1"/>
  <c r="BN6538" i="1"/>
  <c r="BN6539" i="1"/>
  <c r="BN6540" i="1"/>
  <c r="BN6541" i="1"/>
  <c r="BN6542" i="1"/>
  <c r="BN6543" i="1"/>
  <c r="BN6544" i="1"/>
  <c r="BN6545" i="1"/>
  <c r="BN6546" i="1"/>
  <c r="BN6547" i="1"/>
  <c r="BN6548" i="1"/>
  <c r="BN6549" i="1"/>
  <c r="BN6550" i="1"/>
  <c r="BN6551" i="1"/>
  <c r="BN6552" i="1"/>
  <c r="BN6553" i="1"/>
  <c r="BN6554" i="1"/>
  <c r="BN6555" i="1"/>
  <c r="BN6556" i="1"/>
  <c r="BN6557" i="1"/>
  <c r="BN6558" i="1"/>
  <c r="BN6559" i="1"/>
  <c r="BN6560" i="1"/>
  <c r="BN6561" i="1"/>
  <c r="BN6562" i="1"/>
  <c r="BN6563" i="1"/>
  <c r="BN6564" i="1"/>
  <c r="BN6565" i="1"/>
  <c r="BN6566" i="1"/>
  <c r="BN6567" i="1"/>
  <c r="BN6568" i="1"/>
  <c r="BN6569" i="1"/>
  <c r="BN6570" i="1"/>
  <c r="BN6571" i="1"/>
  <c r="BN6572" i="1"/>
  <c r="BN6573" i="1"/>
  <c r="BN6574" i="1"/>
  <c r="BN6575" i="1"/>
  <c r="BN6576" i="1"/>
  <c r="BN6577" i="1"/>
  <c r="BN6578" i="1"/>
  <c r="BN6579" i="1"/>
  <c r="BN6580" i="1"/>
  <c r="BN6581" i="1"/>
  <c r="BN6582" i="1"/>
  <c r="BN6583" i="1"/>
  <c r="BN6584" i="1"/>
  <c r="BN6585" i="1"/>
  <c r="BN6586" i="1"/>
  <c r="BN6587" i="1"/>
  <c r="BN6588" i="1"/>
  <c r="BN6589" i="1"/>
  <c r="BN6590" i="1"/>
  <c r="BN6591" i="1"/>
  <c r="BN6592" i="1"/>
  <c r="BN6593" i="1"/>
  <c r="BN6594" i="1"/>
  <c r="BN6595" i="1"/>
  <c r="BN6596" i="1"/>
  <c r="BN6597" i="1"/>
  <c r="BN6598" i="1"/>
  <c r="BN6599" i="1"/>
  <c r="BN6600" i="1"/>
  <c r="BN6601" i="1"/>
  <c r="BN6602" i="1"/>
  <c r="BN6603" i="1"/>
  <c r="BN6604" i="1"/>
  <c r="BN6605" i="1"/>
  <c r="BN6606" i="1"/>
  <c r="BN6607" i="1"/>
  <c r="BN6608" i="1"/>
  <c r="BN6609" i="1"/>
  <c r="BN6610" i="1"/>
  <c r="BN6611" i="1"/>
  <c r="BN6612" i="1"/>
  <c r="BN6613" i="1"/>
  <c r="BN6614" i="1"/>
  <c r="BN6615" i="1"/>
  <c r="BN6616" i="1"/>
  <c r="BN6617" i="1"/>
  <c r="BN6618" i="1"/>
  <c r="BN6619" i="1"/>
  <c r="BN6620" i="1"/>
  <c r="BN6621" i="1"/>
  <c r="BN6622" i="1"/>
  <c r="BN6623" i="1"/>
  <c r="BN6624" i="1"/>
  <c r="BN6625" i="1"/>
  <c r="BN6626" i="1"/>
  <c r="BN6627" i="1"/>
  <c r="BN6628" i="1"/>
  <c r="BN6629" i="1"/>
  <c r="BN6630" i="1"/>
  <c r="BN6631" i="1"/>
  <c r="BN6632" i="1"/>
  <c r="BN6633" i="1"/>
  <c r="BN6634" i="1"/>
  <c r="BN6635" i="1"/>
  <c r="BN6636" i="1"/>
  <c r="BN6637" i="1"/>
  <c r="BN6638" i="1"/>
  <c r="BN6639" i="1"/>
  <c r="BN6640" i="1"/>
  <c r="BN6641" i="1"/>
  <c r="BN6642" i="1"/>
  <c r="BN6643" i="1"/>
  <c r="BN6644" i="1"/>
  <c r="BN6645" i="1"/>
  <c r="BN6646" i="1"/>
  <c r="BN6647" i="1"/>
  <c r="BN6648" i="1"/>
  <c r="BN6649" i="1"/>
  <c r="BN6650" i="1"/>
  <c r="BN6651" i="1"/>
  <c r="BN6652" i="1"/>
  <c r="BN6653" i="1"/>
  <c r="BN6654" i="1"/>
  <c r="BN6655" i="1"/>
  <c r="BN6656" i="1"/>
  <c r="BN6657" i="1"/>
  <c r="BN6658" i="1"/>
  <c r="BN6659" i="1"/>
  <c r="BN6660" i="1"/>
  <c r="BN6661" i="1"/>
  <c r="BN6662" i="1"/>
  <c r="BN6663" i="1"/>
  <c r="BN6664" i="1"/>
  <c r="BN6665" i="1"/>
  <c r="BN6666" i="1"/>
  <c r="BN6667" i="1"/>
  <c r="BN6668" i="1"/>
  <c r="BN6669" i="1"/>
  <c r="BN6670" i="1"/>
  <c r="BN6671" i="1"/>
  <c r="BN6672" i="1"/>
  <c r="BN6673" i="1"/>
  <c r="BN6674" i="1"/>
  <c r="BN6675" i="1"/>
  <c r="BN6676" i="1"/>
  <c r="BN6677" i="1"/>
  <c r="BN6678" i="1"/>
  <c r="BN6679" i="1"/>
  <c r="BN6680" i="1"/>
  <c r="BN6681" i="1"/>
  <c r="BN6682" i="1"/>
  <c r="BN6683" i="1"/>
  <c r="BN6684" i="1"/>
  <c r="BN6685" i="1"/>
  <c r="BN6686" i="1"/>
  <c r="BN6687" i="1"/>
  <c r="BN6688" i="1"/>
  <c r="BN6689" i="1"/>
  <c r="BN6690" i="1"/>
  <c r="BN6691" i="1"/>
  <c r="BN6692" i="1"/>
  <c r="BN6693" i="1"/>
  <c r="BN6694" i="1"/>
  <c r="BN6695" i="1"/>
  <c r="BN6696" i="1"/>
  <c r="BN6697" i="1"/>
  <c r="BN6698" i="1"/>
  <c r="BN6699" i="1"/>
  <c r="BN6700" i="1"/>
  <c r="BN6701" i="1"/>
  <c r="BN6702" i="1"/>
  <c r="BN6703" i="1"/>
  <c r="BN6704" i="1"/>
  <c r="BN6705" i="1"/>
  <c r="BN6706" i="1"/>
  <c r="BN6707" i="1"/>
  <c r="BN6708" i="1"/>
  <c r="BN6709" i="1"/>
  <c r="BN6710" i="1"/>
  <c r="BN6711" i="1"/>
  <c r="BN6712" i="1"/>
  <c r="BN6713" i="1"/>
  <c r="BN6714" i="1"/>
  <c r="BN6715" i="1"/>
  <c r="BN6716" i="1"/>
  <c r="BN6717" i="1"/>
  <c r="BN6718" i="1"/>
  <c r="BN6719" i="1"/>
  <c r="BN6720" i="1"/>
  <c r="BN6721" i="1"/>
  <c r="BN6722" i="1"/>
  <c r="BN6723" i="1"/>
  <c r="BN6724" i="1"/>
  <c r="BN6725" i="1"/>
  <c r="BN6726" i="1"/>
  <c r="BN6727" i="1"/>
  <c r="BN6728" i="1"/>
  <c r="BN6729" i="1"/>
  <c r="BN6730" i="1"/>
  <c r="BN6731" i="1"/>
  <c r="BN6732" i="1"/>
  <c r="BN6733" i="1"/>
  <c r="BN6734" i="1"/>
  <c r="BN6735" i="1"/>
  <c r="BN6736" i="1"/>
  <c r="BN6737" i="1"/>
  <c r="BN6738" i="1"/>
  <c r="BN6739" i="1"/>
  <c r="BN6740" i="1"/>
  <c r="BN6741" i="1"/>
  <c r="BN6742" i="1"/>
  <c r="BN6743" i="1"/>
  <c r="BN6744" i="1"/>
  <c r="BN6745" i="1"/>
  <c r="BN6746" i="1"/>
  <c r="BN6747" i="1"/>
  <c r="BN6748" i="1"/>
  <c r="BN6749" i="1"/>
  <c r="BN6750" i="1"/>
  <c r="BN6751" i="1"/>
  <c r="BN6752" i="1"/>
  <c r="BN6753" i="1"/>
  <c r="BN6754" i="1"/>
  <c r="BN6755" i="1"/>
  <c r="BN6756" i="1"/>
  <c r="BN6757" i="1"/>
  <c r="BN6758" i="1"/>
  <c r="BN6759" i="1"/>
  <c r="BN6760" i="1"/>
  <c r="BN6761" i="1"/>
  <c r="BN6762" i="1"/>
  <c r="BN6763" i="1"/>
  <c r="BN6764" i="1"/>
  <c r="BN6765" i="1"/>
  <c r="BN6766" i="1"/>
  <c r="BN6767" i="1"/>
  <c r="BN6768" i="1"/>
  <c r="BN6769" i="1"/>
  <c r="BN6770" i="1"/>
  <c r="BN6771" i="1"/>
  <c r="BN6772" i="1"/>
  <c r="BN6773" i="1"/>
  <c r="BN6774" i="1"/>
  <c r="BN6775" i="1"/>
  <c r="BN6776" i="1"/>
  <c r="BN6777" i="1"/>
  <c r="BN6778" i="1"/>
  <c r="BN6779" i="1"/>
  <c r="BN6780" i="1"/>
  <c r="BN6781" i="1"/>
  <c r="BN6782" i="1"/>
  <c r="BN6783" i="1"/>
  <c r="BN6784" i="1"/>
  <c r="BN6785" i="1"/>
  <c r="BN6786" i="1"/>
  <c r="BN6787" i="1"/>
  <c r="BN6788" i="1"/>
  <c r="BN6789" i="1"/>
  <c r="BN6790" i="1"/>
  <c r="BN6791" i="1"/>
  <c r="BN6792" i="1"/>
  <c r="BN6793" i="1"/>
  <c r="BN6794" i="1"/>
  <c r="BN6795" i="1"/>
  <c r="BN6796" i="1"/>
  <c r="BN6797" i="1"/>
  <c r="BN6798" i="1"/>
  <c r="BN6799" i="1"/>
  <c r="BN6800" i="1"/>
  <c r="BN6801" i="1"/>
  <c r="BN6802" i="1"/>
  <c r="BN6803" i="1"/>
  <c r="BN6804" i="1"/>
  <c r="BN6805" i="1"/>
  <c r="BN6806" i="1"/>
  <c r="BN6807" i="1"/>
  <c r="BN6808" i="1"/>
  <c r="BN6809" i="1"/>
  <c r="BN6810" i="1"/>
  <c r="BN6811" i="1"/>
  <c r="BN6812" i="1"/>
  <c r="BN6813" i="1"/>
  <c r="BN6814" i="1"/>
  <c r="BN6815" i="1"/>
  <c r="BN6816" i="1"/>
  <c r="BN6817" i="1"/>
  <c r="BN6818" i="1"/>
  <c r="BN6819" i="1"/>
  <c r="BN6820" i="1"/>
  <c r="BN6821" i="1"/>
  <c r="BN6822" i="1"/>
  <c r="BN6823" i="1"/>
  <c r="BN6824" i="1"/>
  <c r="BN6825" i="1"/>
  <c r="BN6826" i="1"/>
  <c r="BN6827" i="1"/>
  <c r="BN6828" i="1"/>
  <c r="BN6829" i="1"/>
  <c r="BN6830" i="1"/>
  <c r="BN6831" i="1"/>
  <c r="BN6832" i="1"/>
  <c r="BN6833" i="1"/>
  <c r="BN6834" i="1"/>
  <c r="BN6835" i="1"/>
  <c r="BN6836" i="1"/>
  <c r="BN6837" i="1"/>
  <c r="BN6838" i="1"/>
  <c r="BN6839" i="1"/>
  <c r="BN6840" i="1"/>
  <c r="BN6841" i="1"/>
  <c r="BN6842" i="1"/>
  <c r="BN6843" i="1"/>
  <c r="BN6844" i="1"/>
  <c r="BN6845" i="1"/>
  <c r="BN6846" i="1"/>
  <c r="BN6847" i="1"/>
  <c r="BN6848" i="1"/>
  <c r="BN6849" i="1"/>
  <c r="BN6850" i="1"/>
  <c r="BN6851" i="1"/>
  <c r="BN6852" i="1"/>
  <c r="BN6853" i="1"/>
  <c r="BN6854" i="1"/>
  <c r="BN6855" i="1"/>
  <c r="BN6856" i="1"/>
  <c r="BN6857" i="1"/>
  <c r="BN6858" i="1"/>
  <c r="BN6859" i="1"/>
  <c r="BN6860" i="1"/>
  <c r="BN6861" i="1"/>
  <c r="BN6862" i="1"/>
  <c r="BN6863" i="1"/>
  <c r="BN6864" i="1"/>
  <c r="BN6865" i="1"/>
  <c r="BN6866" i="1"/>
  <c r="BN6867" i="1"/>
  <c r="BN6868" i="1"/>
  <c r="BN6869" i="1"/>
  <c r="BN6870" i="1"/>
  <c r="BN6871" i="1"/>
  <c r="BN6872" i="1"/>
  <c r="BN6873" i="1"/>
  <c r="BN6874" i="1"/>
  <c r="BN6875" i="1"/>
  <c r="BN6876" i="1"/>
  <c r="BN6877" i="1"/>
  <c r="BN6878" i="1"/>
  <c r="BN6879" i="1"/>
  <c r="BN6880" i="1"/>
  <c r="BN6881" i="1"/>
  <c r="BN6882" i="1"/>
  <c r="BN6883" i="1"/>
  <c r="BN6884" i="1"/>
  <c r="BN6885" i="1"/>
  <c r="BN6886" i="1"/>
  <c r="BN6887" i="1"/>
  <c r="BN6888" i="1"/>
  <c r="BN6889" i="1"/>
  <c r="BN6890" i="1"/>
  <c r="BN6891" i="1"/>
  <c r="BN6892" i="1"/>
  <c r="BN6893" i="1"/>
  <c r="BN6894" i="1"/>
  <c r="BN6895" i="1"/>
  <c r="BN6896" i="1"/>
  <c r="BN6897" i="1"/>
  <c r="BN6898" i="1"/>
  <c r="BN6899" i="1"/>
  <c r="BN6900" i="1"/>
  <c r="BN6901" i="1"/>
  <c r="BN6902" i="1"/>
  <c r="BN6903" i="1"/>
  <c r="BN6904" i="1"/>
  <c r="BN6905" i="1"/>
  <c r="BN6906" i="1"/>
  <c r="BN6907" i="1"/>
  <c r="BN6908" i="1"/>
  <c r="BN6909" i="1"/>
  <c r="BN6910" i="1"/>
  <c r="BN6911" i="1"/>
  <c r="BN6912" i="1"/>
  <c r="BN6913" i="1"/>
  <c r="BN6914" i="1"/>
  <c r="BN6915" i="1"/>
  <c r="BN6916" i="1"/>
  <c r="BN6917" i="1"/>
  <c r="BN6918" i="1"/>
  <c r="BN6919" i="1"/>
  <c r="BN6920" i="1"/>
  <c r="BN6921" i="1"/>
  <c r="BN6922" i="1"/>
  <c r="BN6923" i="1"/>
  <c r="BN6924" i="1"/>
  <c r="BN6925" i="1"/>
  <c r="BN6926" i="1"/>
  <c r="BN6927" i="1"/>
  <c r="BN6928" i="1"/>
  <c r="BN6929" i="1"/>
  <c r="BN6930" i="1"/>
  <c r="BN6931" i="1"/>
  <c r="BN6932" i="1"/>
  <c r="BN6933" i="1"/>
  <c r="BN6934" i="1"/>
  <c r="BN6935" i="1"/>
  <c r="BN6936" i="1"/>
  <c r="BN6937" i="1"/>
  <c r="BN6938" i="1"/>
  <c r="BN6939" i="1"/>
  <c r="BN6940" i="1"/>
  <c r="BN6941" i="1"/>
  <c r="BN6942" i="1"/>
  <c r="BN6943" i="1"/>
  <c r="BN6944" i="1"/>
  <c r="BN6945" i="1"/>
  <c r="BN6946" i="1"/>
  <c r="BN6947" i="1"/>
  <c r="BN6948" i="1"/>
  <c r="BN6949" i="1"/>
  <c r="BN6950" i="1"/>
  <c r="BN6951" i="1"/>
  <c r="BN6952" i="1"/>
  <c r="BN6953" i="1"/>
  <c r="BN6954" i="1"/>
  <c r="BN6955" i="1"/>
  <c r="BN6956" i="1"/>
  <c r="BN6957" i="1"/>
  <c r="BN6958" i="1"/>
  <c r="BN6959" i="1"/>
  <c r="BN6960" i="1"/>
  <c r="BN6961" i="1"/>
  <c r="BN6962" i="1"/>
  <c r="BN6963" i="1"/>
  <c r="BN6964" i="1"/>
  <c r="BN6965" i="1"/>
  <c r="BN6966" i="1"/>
  <c r="BN6967" i="1"/>
  <c r="BN6968" i="1"/>
  <c r="BN6969" i="1"/>
  <c r="BN6970" i="1"/>
  <c r="BN6971" i="1"/>
  <c r="BN6972" i="1"/>
  <c r="BN6973" i="1"/>
  <c r="BN6974" i="1"/>
  <c r="BN6975" i="1"/>
  <c r="BN6976" i="1"/>
  <c r="BN6977" i="1"/>
  <c r="BN6978" i="1"/>
  <c r="BN6979" i="1"/>
  <c r="BN6980" i="1"/>
  <c r="BN6981" i="1"/>
  <c r="BN6982" i="1"/>
  <c r="BN6983" i="1"/>
  <c r="BN6984" i="1"/>
  <c r="BN6985" i="1"/>
  <c r="BN6986" i="1"/>
  <c r="BN6987" i="1"/>
  <c r="BN6988" i="1"/>
  <c r="BN6989" i="1"/>
  <c r="BN6990" i="1"/>
  <c r="BN6991" i="1"/>
  <c r="BN6992" i="1"/>
  <c r="BN6993" i="1"/>
  <c r="BN6994" i="1"/>
  <c r="BN6995" i="1"/>
  <c r="BN6996" i="1"/>
  <c r="BN6997" i="1"/>
  <c r="BN6998" i="1"/>
  <c r="BN6999" i="1"/>
  <c r="BN7000" i="1"/>
  <c r="BN7001" i="1"/>
  <c r="BN7002" i="1"/>
  <c r="BN7003" i="1"/>
  <c r="BN7004" i="1"/>
  <c r="BN7005" i="1"/>
  <c r="BN7006" i="1"/>
  <c r="BN7007" i="1"/>
  <c r="BN7008" i="1"/>
  <c r="BN7009" i="1"/>
  <c r="BN7010" i="1"/>
  <c r="BN7011" i="1"/>
  <c r="BN7012" i="1"/>
  <c r="BN7013" i="1"/>
  <c r="BN7014" i="1"/>
  <c r="BN7015" i="1"/>
  <c r="BN7016" i="1"/>
  <c r="BN7017" i="1"/>
  <c r="BN7018" i="1"/>
  <c r="BN7019" i="1"/>
  <c r="BN7020" i="1"/>
  <c r="BN7021" i="1"/>
  <c r="BN7022" i="1"/>
  <c r="BN7023" i="1"/>
  <c r="BN7024" i="1"/>
  <c r="BN7025" i="1"/>
  <c r="BN7026" i="1"/>
  <c r="BN7027" i="1"/>
  <c r="BN7028" i="1"/>
  <c r="BN7029" i="1"/>
  <c r="BN7030" i="1"/>
  <c r="BN7031" i="1"/>
  <c r="BN7032" i="1"/>
  <c r="BN7033" i="1"/>
  <c r="BN7034" i="1"/>
  <c r="BN7035" i="1"/>
  <c r="BN7036" i="1"/>
  <c r="BN7037" i="1"/>
  <c r="BN7038" i="1"/>
  <c r="BN7039" i="1"/>
  <c r="BN7040" i="1"/>
  <c r="BN7041" i="1"/>
  <c r="BN7042" i="1"/>
  <c r="BN7043" i="1"/>
  <c r="BN7044" i="1"/>
  <c r="BN7045" i="1"/>
  <c r="BN7046" i="1"/>
  <c r="BN7047" i="1"/>
  <c r="BN7048" i="1"/>
  <c r="BN7049" i="1"/>
  <c r="BN7050" i="1"/>
  <c r="BN7051" i="1"/>
  <c r="BN7052" i="1"/>
  <c r="BN7053" i="1"/>
  <c r="BN7054" i="1"/>
  <c r="BN7055" i="1"/>
  <c r="BN7056" i="1"/>
  <c r="BN7057" i="1"/>
  <c r="BN7058" i="1"/>
  <c r="BN7059" i="1"/>
  <c r="BN7060" i="1"/>
  <c r="BN7061" i="1"/>
  <c r="BN7062" i="1"/>
  <c r="BN7063" i="1"/>
  <c r="BN7064" i="1"/>
  <c r="BN7065" i="1"/>
  <c r="BN7066" i="1"/>
  <c r="BN7067" i="1"/>
  <c r="BN7068" i="1"/>
  <c r="BN7069" i="1"/>
  <c r="BN7070" i="1"/>
  <c r="BN7071" i="1"/>
  <c r="BN7072" i="1"/>
  <c r="BN7073" i="1"/>
  <c r="BN7074" i="1"/>
  <c r="BN7075" i="1"/>
  <c r="BN7076" i="1"/>
  <c r="BN7077" i="1"/>
  <c r="BN7078" i="1"/>
  <c r="BN7079" i="1"/>
  <c r="BN7080" i="1"/>
  <c r="BN7081" i="1"/>
  <c r="BN7082" i="1"/>
  <c r="BN7083" i="1"/>
  <c r="BN7084" i="1"/>
  <c r="BN7085" i="1"/>
  <c r="BN7086" i="1"/>
  <c r="BN7087" i="1"/>
  <c r="BN7088" i="1"/>
  <c r="BN7089" i="1"/>
  <c r="BN7090" i="1"/>
  <c r="BN7091" i="1"/>
  <c r="BN7092" i="1"/>
  <c r="BN7093" i="1"/>
  <c r="BN7094" i="1"/>
  <c r="BN7095" i="1"/>
  <c r="BN7096" i="1"/>
  <c r="BN7097" i="1"/>
  <c r="BN7098" i="1"/>
  <c r="BN7099" i="1"/>
  <c r="BN7100" i="1"/>
  <c r="BN7101" i="1"/>
  <c r="BN7102" i="1"/>
  <c r="BN7103" i="1"/>
  <c r="BN7104" i="1"/>
  <c r="BN7105" i="1"/>
  <c r="BN7106" i="1"/>
  <c r="BN7107" i="1"/>
  <c r="BN7108" i="1"/>
  <c r="BN7109" i="1"/>
  <c r="BN7110" i="1"/>
  <c r="BN7111" i="1"/>
  <c r="BN7112" i="1"/>
  <c r="BN7113" i="1"/>
  <c r="BN7114" i="1"/>
  <c r="BN7115" i="1"/>
  <c r="BN7116" i="1"/>
  <c r="BN7117" i="1"/>
  <c r="BN7118" i="1"/>
  <c r="BN7119" i="1"/>
  <c r="BN7120" i="1"/>
  <c r="BN7121" i="1"/>
  <c r="BN7122" i="1"/>
  <c r="BN7123" i="1"/>
  <c r="BN7124" i="1"/>
  <c r="BN7125" i="1"/>
  <c r="BN7126" i="1"/>
  <c r="BN7127" i="1"/>
  <c r="BN7128" i="1"/>
  <c r="BN7129" i="1"/>
  <c r="BN7130" i="1"/>
  <c r="BN7131" i="1"/>
  <c r="BN7132" i="1"/>
  <c r="BN7133" i="1"/>
  <c r="BN7134" i="1"/>
  <c r="BN7135" i="1"/>
  <c r="BN7136" i="1"/>
  <c r="BN7137" i="1"/>
  <c r="BN7138" i="1"/>
  <c r="BN7139" i="1"/>
  <c r="BN7140" i="1"/>
  <c r="BN7141" i="1"/>
  <c r="BN7142" i="1"/>
  <c r="BN7143" i="1"/>
  <c r="BN7144" i="1"/>
  <c r="BN7145" i="1"/>
  <c r="BN7146" i="1"/>
  <c r="BN7147" i="1"/>
  <c r="BN7148" i="1"/>
  <c r="BN7149" i="1"/>
  <c r="BN7150" i="1"/>
  <c r="BN7151" i="1"/>
  <c r="BN7152" i="1"/>
  <c r="BN7153" i="1"/>
  <c r="BN7154" i="1"/>
  <c r="BN7155" i="1"/>
  <c r="BN7156" i="1"/>
  <c r="BN7157" i="1"/>
  <c r="BN7158" i="1"/>
  <c r="BN7159" i="1"/>
  <c r="BN7160" i="1"/>
  <c r="BN7161" i="1"/>
  <c r="BN7162" i="1"/>
  <c r="BN7163" i="1"/>
  <c r="BN7164" i="1"/>
  <c r="BN7165" i="1"/>
  <c r="BN7166" i="1"/>
  <c r="BN7167" i="1"/>
  <c r="BN7168" i="1"/>
  <c r="BN7169" i="1"/>
  <c r="BN7170" i="1"/>
  <c r="BN7171" i="1"/>
  <c r="BN7172" i="1"/>
  <c r="BN7173" i="1"/>
  <c r="BN7174" i="1"/>
  <c r="BN7175" i="1"/>
  <c r="BN7176" i="1"/>
  <c r="BN7177" i="1"/>
  <c r="BN7178" i="1"/>
  <c r="BN7179" i="1"/>
  <c r="BN7180" i="1"/>
  <c r="BN7181" i="1"/>
  <c r="BN7182" i="1"/>
  <c r="BN7183" i="1"/>
  <c r="BN7184" i="1"/>
  <c r="BN7185" i="1"/>
  <c r="BN7186" i="1"/>
  <c r="BN7187" i="1"/>
  <c r="BN7188" i="1"/>
  <c r="BN7189" i="1"/>
  <c r="BN7190" i="1"/>
  <c r="BN7191" i="1"/>
  <c r="BN7192" i="1"/>
  <c r="BN7193" i="1"/>
  <c r="BN7194" i="1"/>
  <c r="BN7195" i="1"/>
  <c r="BN7196" i="1"/>
  <c r="BN7197" i="1"/>
  <c r="BN7198" i="1"/>
  <c r="BN7199" i="1"/>
  <c r="BN7200" i="1"/>
  <c r="BN7201" i="1"/>
  <c r="BN7202" i="1"/>
  <c r="BN7203" i="1"/>
  <c r="BN7204" i="1"/>
  <c r="BN7205" i="1"/>
  <c r="BN7206" i="1"/>
  <c r="BN7207" i="1"/>
  <c r="BN7208" i="1"/>
  <c r="BN7209" i="1"/>
  <c r="BN7210" i="1"/>
  <c r="BN7211" i="1"/>
  <c r="BN7212" i="1"/>
  <c r="BN7213" i="1"/>
  <c r="BN7214" i="1"/>
  <c r="BN7215" i="1"/>
  <c r="BN7216" i="1"/>
  <c r="BN7217" i="1"/>
  <c r="BN7218" i="1"/>
  <c r="BN7219" i="1"/>
  <c r="BN7220" i="1"/>
  <c r="BN7221" i="1"/>
  <c r="BN7222" i="1"/>
  <c r="BN7223" i="1"/>
  <c r="BN7224" i="1"/>
  <c r="BN7225" i="1"/>
  <c r="BN7226" i="1"/>
  <c r="BN7227" i="1"/>
  <c r="BN7228" i="1"/>
  <c r="BN7229" i="1"/>
  <c r="BN7230" i="1"/>
  <c r="BN7231" i="1"/>
  <c r="BN7232" i="1"/>
  <c r="BN7233" i="1"/>
  <c r="BN7234" i="1"/>
  <c r="BN7235" i="1"/>
  <c r="BN7236" i="1"/>
  <c r="BN7237" i="1"/>
  <c r="BN7238" i="1"/>
  <c r="BN7239" i="1"/>
  <c r="BN7240" i="1"/>
  <c r="BN7241" i="1"/>
  <c r="BN7242" i="1"/>
  <c r="BN7243" i="1"/>
  <c r="BN7244" i="1"/>
  <c r="BN7245" i="1"/>
  <c r="BN7246" i="1"/>
  <c r="BN7247" i="1"/>
  <c r="BN7248" i="1"/>
  <c r="BN7249" i="1"/>
  <c r="BN7250" i="1"/>
  <c r="BN7251" i="1"/>
  <c r="BN7252" i="1"/>
  <c r="BN7253" i="1"/>
  <c r="BN7254" i="1"/>
  <c r="BN7255" i="1"/>
  <c r="BN7256" i="1"/>
  <c r="BN7257" i="1"/>
  <c r="BN7258" i="1"/>
  <c r="BN7259" i="1"/>
  <c r="BN7260" i="1"/>
  <c r="BN7261" i="1"/>
  <c r="BN7262" i="1"/>
  <c r="BN7263" i="1"/>
  <c r="BN7264" i="1"/>
  <c r="BN7265" i="1"/>
  <c r="BN7266" i="1"/>
  <c r="BN7267" i="1"/>
  <c r="BN7268" i="1"/>
  <c r="BN7269" i="1"/>
  <c r="BN7270" i="1"/>
  <c r="BN7271" i="1"/>
  <c r="BN7272" i="1"/>
  <c r="BN7273" i="1"/>
  <c r="BN7274" i="1"/>
  <c r="BN7275" i="1"/>
  <c r="BN7276" i="1"/>
  <c r="BN7277" i="1"/>
  <c r="BN7278" i="1"/>
  <c r="BN7279" i="1"/>
  <c r="BN7280" i="1"/>
  <c r="BN7281" i="1"/>
  <c r="BN7282" i="1"/>
  <c r="BN7283" i="1"/>
  <c r="BN7284" i="1"/>
  <c r="BN7285" i="1"/>
  <c r="BN7286" i="1"/>
  <c r="BN7287" i="1"/>
  <c r="BN7288" i="1"/>
  <c r="BN7289" i="1"/>
  <c r="BN7290" i="1"/>
  <c r="BN7291" i="1"/>
  <c r="BN7292" i="1"/>
  <c r="BN7293" i="1"/>
  <c r="BN7294" i="1"/>
  <c r="BN7295" i="1"/>
  <c r="BN7296" i="1"/>
  <c r="BN7297" i="1"/>
  <c r="BN7298" i="1"/>
  <c r="BN7299" i="1"/>
  <c r="BN7300" i="1"/>
  <c r="BN7301" i="1"/>
  <c r="BN7302" i="1"/>
  <c r="BN7303" i="1"/>
  <c r="BN7304" i="1"/>
  <c r="BN7305" i="1"/>
  <c r="BN7306" i="1"/>
  <c r="BN7307" i="1"/>
  <c r="BN7308" i="1"/>
  <c r="BN7309" i="1"/>
  <c r="BN7310" i="1"/>
  <c r="BN7311" i="1"/>
  <c r="BN7312" i="1"/>
  <c r="BN7313" i="1"/>
  <c r="BN7314" i="1"/>
  <c r="BN7315" i="1"/>
  <c r="BN7316" i="1"/>
  <c r="BN7317" i="1"/>
  <c r="BN7318" i="1"/>
  <c r="BN7319" i="1"/>
  <c r="BN7320" i="1"/>
  <c r="BN7321" i="1"/>
  <c r="BN7322" i="1"/>
  <c r="BN7323" i="1"/>
  <c r="BN7324" i="1"/>
  <c r="BN7325" i="1"/>
  <c r="BN7326" i="1"/>
  <c r="BN7327" i="1"/>
  <c r="BN7328" i="1"/>
  <c r="BN7329" i="1"/>
  <c r="BN7330" i="1"/>
  <c r="BN7331" i="1"/>
  <c r="BN7332" i="1"/>
  <c r="BN7333" i="1"/>
  <c r="BN7334" i="1"/>
  <c r="BN7335" i="1"/>
  <c r="BN7336" i="1"/>
  <c r="BN7337" i="1"/>
  <c r="BN7338" i="1"/>
  <c r="BN7339" i="1"/>
  <c r="BN7340" i="1"/>
  <c r="BN7341" i="1"/>
  <c r="BN7342" i="1"/>
  <c r="BN7343" i="1"/>
  <c r="BN7344" i="1"/>
  <c r="BN7345" i="1"/>
  <c r="BN7346" i="1"/>
  <c r="BN7347" i="1"/>
  <c r="BN7348" i="1"/>
  <c r="BN7349" i="1"/>
  <c r="BN7350" i="1"/>
  <c r="BN7351" i="1"/>
  <c r="BN7352" i="1"/>
  <c r="BN7353" i="1"/>
  <c r="BN7354" i="1"/>
  <c r="BN7355" i="1"/>
  <c r="BN7356" i="1"/>
  <c r="BN7357" i="1"/>
  <c r="BN7358" i="1"/>
  <c r="BN7359" i="1"/>
  <c r="BN7360" i="1"/>
  <c r="BN7361" i="1"/>
  <c r="BN7362" i="1"/>
  <c r="BN7363" i="1"/>
  <c r="BN7364" i="1"/>
  <c r="BN7365" i="1"/>
  <c r="BN7366" i="1"/>
  <c r="BN7367" i="1"/>
  <c r="BN7368" i="1"/>
  <c r="BN7369" i="1"/>
  <c r="BN7370" i="1"/>
  <c r="BN7371" i="1"/>
  <c r="BN7372" i="1"/>
  <c r="BN7373" i="1"/>
  <c r="BN7374" i="1"/>
  <c r="BN7375" i="1"/>
  <c r="BN7376" i="1"/>
  <c r="BN7377" i="1"/>
  <c r="BN7378" i="1"/>
  <c r="BN7379" i="1"/>
  <c r="BN7380" i="1"/>
  <c r="BN7381" i="1"/>
  <c r="BN7382" i="1"/>
  <c r="BN7383" i="1"/>
  <c r="BN7384" i="1"/>
  <c r="BN7385" i="1"/>
  <c r="BN7386" i="1"/>
  <c r="BN7387" i="1"/>
  <c r="BN7388" i="1"/>
  <c r="BN7389" i="1"/>
  <c r="BN7390" i="1"/>
  <c r="BN7391" i="1"/>
  <c r="BN7392" i="1"/>
  <c r="BN7393" i="1"/>
  <c r="BN7394" i="1"/>
  <c r="BN7395" i="1"/>
  <c r="BN7396" i="1"/>
  <c r="BN7397" i="1"/>
  <c r="BN7398" i="1"/>
  <c r="BN7399" i="1"/>
  <c r="BN7400" i="1"/>
  <c r="BN7401" i="1"/>
  <c r="BN7402" i="1"/>
  <c r="BN7403" i="1"/>
  <c r="BN7404" i="1"/>
  <c r="BN7405" i="1"/>
  <c r="BN7406" i="1"/>
  <c r="BN7407" i="1"/>
  <c r="BN7408" i="1"/>
  <c r="BN7409" i="1"/>
  <c r="BN7410" i="1"/>
  <c r="BN7411" i="1"/>
  <c r="BN7412" i="1"/>
  <c r="BN7413" i="1"/>
  <c r="BN7414" i="1"/>
  <c r="BN7415" i="1"/>
  <c r="BN7416" i="1"/>
  <c r="BN7417" i="1"/>
  <c r="BN7418" i="1"/>
  <c r="BN7419" i="1"/>
  <c r="BN7420" i="1"/>
  <c r="BN7421" i="1"/>
  <c r="BN7422" i="1"/>
  <c r="BN7423" i="1"/>
  <c r="BN7424" i="1"/>
  <c r="BN7425" i="1"/>
  <c r="BN7426" i="1"/>
  <c r="BN7427" i="1"/>
  <c r="BN7428" i="1"/>
  <c r="BN7429" i="1"/>
  <c r="BN7430" i="1"/>
  <c r="BN7431" i="1"/>
  <c r="BN7432" i="1"/>
  <c r="BN7433" i="1"/>
  <c r="BN7434" i="1"/>
  <c r="BN7435" i="1"/>
  <c r="BN7436" i="1"/>
  <c r="BN7437" i="1"/>
  <c r="BN7438" i="1"/>
  <c r="BN7439" i="1"/>
  <c r="BN7440" i="1"/>
  <c r="BN7441" i="1"/>
  <c r="BN7442" i="1"/>
  <c r="BN7443" i="1"/>
  <c r="BN7444" i="1"/>
  <c r="BN7445" i="1"/>
  <c r="BN7446" i="1"/>
  <c r="BN7447" i="1"/>
  <c r="BN7448" i="1"/>
  <c r="BN7449" i="1"/>
  <c r="BN7450" i="1"/>
  <c r="BN7451" i="1"/>
  <c r="BN7452" i="1"/>
  <c r="BN7453" i="1"/>
  <c r="BN7454" i="1"/>
  <c r="BN7455" i="1"/>
  <c r="BN7456" i="1"/>
  <c r="BN7457" i="1"/>
  <c r="BN7458" i="1"/>
  <c r="BN7459" i="1"/>
  <c r="BN7460" i="1"/>
  <c r="BN7461" i="1"/>
  <c r="BN7462" i="1"/>
  <c r="BN7463" i="1"/>
  <c r="BN7464" i="1"/>
  <c r="BN7465" i="1"/>
  <c r="BN7466" i="1"/>
  <c r="BN7467" i="1"/>
  <c r="BN7468" i="1"/>
  <c r="BN7469" i="1"/>
  <c r="BN7470" i="1"/>
  <c r="BN7471" i="1"/>
  <c r="BN7472" i="1"/>
  <c r="BN7473" i="1"/>
  <c r="BN7474" i="1"/>
  <c r="BN7475" i="1"/>
  <c r="BN7476" i="1"/>
  <c r="BN7477" i="1"/>
  <c r="BN7478" i="1"/>
  <c r="BN7479" i="1"/>
  <c r="BN7480" i="1"/>
  <c r="BN7481" i="1"/>
  <c r="BN7482" i="1"/>
  <c r="BN7483" i="1"/>
  <c r="BN7484" i="1"/>
  <c r="BN7485" i="1"/>
  <c r="BN7486" i="1"/>
  <c r="BN7487" i="1"/>
  <c r="BN7488" i="1"/>
  <c r="BN7489" i="1"/>
  <c r="BN7490" i="1"/>
  <c r="BN7491" i="1"/>
  <c r="BN7492" i="1"/>
  <c r="BN7493" i="1"/>
  <c r="BN7494" i="1"/>
  <c r="BN7495" i="1"/>
  <c r="BN7496" i="1"/>
  <c r="BN7497" i="1"/>
  <c r="BN7498" i="1"/>
  <c r="BN7499" i="1"/>
  <c r="BN7500" i="1"/>
  <c r="BN7501" i="1"/>
  <c r="BN7502" i="1"/>
  <c r="BN7503" i="1"/>
  <c r="BN7504" i="1"/>
  <c r="BN7505" i="1"/>
  <c r="BN7506" i="1"/>
  <c r="BN7507" i="1"/>
  <c r="BN7508" i="1"/>
  <c r="BN7509" i="1"/>
  <c r="BN7510" i="1"/>
  <c r="BN7511" i="1"/>
  <c r="BN7512" i="1"/>
  <c r="BN7513" i="1"/>
  <c r="BN7514" i="1"/>
  <c r="BN7515" i="1"/>
  <c r="BN7516" i="1"/>
  <c r="BN7517" i="1"/>
  <c r="BN7518" i="1"/>
  <c r="BN7519" i="1"/>
  <c r="BN7520" i="1"/>
  <c r="BN7521" i="1"/>
  <c r="BN7522" i="1"/>
  <c r="BN7523" i="1"/>
  <c r="BN7524" i="1"/>
  <c r="BN7525" i="1"/>
  <c r="BN7526" i="1"/>
  <c r="BN7527" i="1"/>
  <c r="BN7528" i="1"/>
  <c r="BN7529" i="1"/>
  <c r="BN7530" i="1"/>
  <c r="BN7531" i="1"/>
  <c r="BN7532" i="1"/>
  <c r="BN7533" i="1"/>
  <c r="BN7534" i="1"/>
  <c r="BN7535" i="1"/>
  <c r="BN7536" i="1"/>
  <c r="BN7537" i="1"/>
  <c r="BN7538" i="1"/>
  <c r="BN7539" i="1"/>
  <c r="BN7540" i="1"/>
  <c r="BN7541" i="1"/>
  <c r="BN7542" i="1"/>
  <c r="BN7543" i="1"/>
  <c r="BN7544" i="1"/>
  <c r="BN7545" i="1"/>
  <c r="BN7546" i="1"/>
  <c r="BN7547" i="1"/>
  <c r="BN7548" i="1"/>
  <c r="BN7549" i="1"/>
  <c r="BN7550" i="1"/>
  <c r="BN7551" i="1"/>
  <c r="BN7552" i="1"/>
  <c r="BN7553" i="1"/>
  <c r="BN7554" i="1"/>
  <c r="BN7555" i="1"/>
  <c r="BN7556" i="1"/>
  <c r="BN7557" i="1"/>
  <c r="BN7558" i="1"/>
  <c r="BN7559" i="1"/>
  <c r="BN7560" i="1"/>
  <c r="BN7561" i="1"/>
  <c r="BN7562" i="1"/>
  <c r="BN7563" i="1"/>
  <c r="BN7564" i="1"/>
  <c r="BN7565" i="1"/>
  <c r="BN7566" i="1"/>
  <c r="BN7567" i="1"/>
  <c r="BN7568" i="1"/>
  <c r="BN7569" i="1"/>
  <c r="BN7570" i="1"/>
  <c r="BN7571" i="1"/>
  <c r="BN7572" i="1"/>
  <c r="BN7573" i="1"/>
  <c r="BN7574" i="1"/>
  <c r="BN7575" i="1"/>
  <c r="BN7576" i="1"/>
  <c r="BN7577" i="1"/>
  <c r="BN7578" i="1"/>
  <c r="BN7579" i="1"/>
  <c r="BN7580" i="1"/>
  <c r="BN7581" i="1"/>
  <c r="BN7582" i="1"/>
  <c r="BN7583" i="1"/>
  <c r="BN7584" i="1"/>
  <c r="BN7585" i="1"/>
  <c r="BN7586" i="1"/>
  <c r="BN7587" i="1"/>
  <c r="BN7588" i="1"/>
  <c r="BN7589" i="1"/>
  <c r="BN7590" i="1"/>
  <c r="BN7591" i="1"/>
  <c r="BN7592" i="1"/>
  <c r="BN7593" i="1"/>
  <c r="BN7594" i="1"/>
  <c r="BN7595" i="1"/>
  <c r="BN7596" i="1"/>
  <c r="BN7597" i="1"/>
  <c r="BN7598" i="1"/>
  <c r="BN7599" i="1"/>
  <c r="BN7600" i="1"/>
  <c r="BN7601" i="1"/>
  <c r="BN7602" i="1"/>
  <c r="BN7603" i="1"/>
  <c r="BN7604" i="1"/>
  <c r="BN7605" i="1"/>
  <c r="BN7606" i="1"/>
  <c r="BN7607" i="1"/>
  <c r="BN7608" i="1"/>
  <c r="BN7609" i="1"/>
  <c r="BN7610" i="1"/>
  <c r="BN7611" i="1"/>
  <c r="BN7612" i="1"/>
  <c r="BN7613" i="1"/>
  <c r="BN7614" i="1"/>
  <c r="BN7615" i="1"/>
  <c r="BN7616" i="1"/>
  <c r="BN7617" i="1"/>
  <c r="BN7618" i="1"/>
  <c r="BN7619" i="1"/>
  <c r="BN7620" i="1"/>
  <c r="BN7621" i="1"/>
  <c r="BN7622" i="1"/>
  <c r="BN7623" i="1"/>
  <c r="BN7624" i="1"/>
  <c r="BN7625" i="1"/>
  <c r="BN7626" i="1"/>
  <c r="BN7627" i="1"/>
  <c r="BN7628" i="1"/>
  <c r="BN7629" i="1"/>
  <c r="BN7630" i="1"/>
  <c r="BN7631" i="1"/>
  <c r="BN7632" i="1"/>
  <c r="BN7633" i="1"/>
  <c r="BN7634" i="1"/>
  <c r="BN7635" i="1"/>
  <c r="BN7636" i="1"/>
  <c r="BN7637" i="1"/>
  <c r="BN7638" i="1"/>
  <c r="BN7639" i="1"/>
  <c r="BN7640" i="1"/>
  <c r="BN7641" i="1"/>
  <c r="BN7642" i="1"/>
  <c r="BN7643" i="1"/>
  <c r="BN7644" i="1"/>
  <c r="BN7645" i="1"/>
  <c r="BN7646" i="1"/>
  <c r="BN7647" i="1"/>
  <c r="BN7648" i="1"/>
  <c r="BN7649" i="1"/>
  <c r="BN7650" i="1"/>
  <c r="BN7651" i="1"/>
  <c r="BN7652" i="1"/>
  <c r="BN7653" i="1"/>
  <c r="BN7654" i="1"/>
  <c r="BN7655" i="1"/>
  <c r="BN7656" i="1"/>
  <c r="BN7657" i="1"/>
  <c r="BN7658" i="1"/>
  <c r="BN7659" i="1"/>
  <c r="BN7660" i="1"/>
  <c r="BN7661" i="1"/>
  <c r="BN7662" i="1"/>
  <c r="BN7663" i="1"/>
  <c r="BN7664" i="1"/>
  <c r="BN7665" i="1"/>
  <c r="BN7666" i="1"/>
  <c r="BN7667" i="1"/>
  <c r="BN7668" i="1"/>
  <c r="BN7669" i="1"/>
  <c r="BN7670" i="1"/>
  <c r="BN7671" i="1"/>
  <c r="BN7672" i="1"/>
  <c r="BN7673" i="1"/>
  <c r="BN7674" i="1"/>
  <c r="BN7675" i="1"/>
  <c r="BN7676" i="1"/>
  <c r="BN7677" i="1"/>
  <c r="BN7678" i="1"/>
  <c r="BN7679" i="1"/>
  <c r="BN7680" i="1"/>
  <c r="BN7681" i="1"/>
  <c r="BN7682" i="1"/>
  <c r="BN7683" i="1"/>
  <c r="BN7684" i="1"/>
  <c r="BN7685" i="1"/>
  <c r="BN7686" i="1"/>
  <c r="BN7687" i="1"/>
  <c r="BN7688" i="1"/>
  <c r="BN7689" i="1"/>
  <c r="BN7690" i="1"/>
  <c r="BN7691" i="1"/>
  <c r="BN7692" i="1"/>
  <c r="BN7693" i="1"/>
  <c r="BN7694" i="1"/>
  <c r="BN7695" i="1"/>
  <c r="BN7696" i="1"/>
  <c r="BN7697" i="1"/>
  <c r="BN7698" i="1"/>
  <c r="BN7699" i="1"/>
  <c r="BN7700" i="1"/>
  <c r="BN7701" i="1"/>
  <c r="BN7702" i="1"/>
  <c r="BN7703" i="1"/>
  <c r="BN7704" i="1"/>
  <c r="BN7705" i="1"/>
  <c r="BN7706" i="1"/>
  <c r="BN7707" i="1"/>
  <c r="BN7708" i="1"/>
  <c r="BN7709" i="1"/>
  <c r="BN7710" i="1"/>
  <c r="BN7711" i="1"/>
  <c r="BN7712" i="1"/>
  <c r="BN7713" i="1"/>
  <c r="BN7714" i="1"/>
  <c r="BN7715" i="1"/>
  <c r="BN7716" i="1"/>
  <c r="BN7717" i="1"/>
  <c r="BN7718" i="1"/>
  <c r="BN7719" i="1"/>
  <c r="BN7720" i="1"/>
  <c r="BN7721" i="1"/>
  <c r="BN7722" i="1"/>
  <c r="BN7723" i="1"/>
  <c r="BN7724" i="1"/>
  <c r="BN7725" i="1"/>
  <c r="BN7726" i="1"/>
  <c r="BN7727" i="1"/>
  <c r="BN7728" i="1"/>
  <c r="BN7729" i="1"/>
  <c r="BN7730" i="1"/>
  <c r="BN7731" i="1"/>
  <c r="BN7732" i="1"/>
  <c r="BN7733" i="1"/>
  <c r="BN7734" i="1"/>
  <c r="BN7735" i="1"/>
  <c r="BN7736" i="1"/>
  <c r="BN7737" i="1"/>
  <c r="BN7738" i="1"/>
  <c r="BN7739" i="1"/>
  <c r="BN7740" i="1"/>
  <c r="BN7741" i="1"/>
  <c r="BN7742" i="1"/>
  <c r="BN7743" i="1"/>
  <c r="BN7744" i="1"/>
  <c r="BN7745" i="1"/>
  <c r="BN7746" i="1"/>
  <c r="BN7747" i="1"/>
  <c r="BN7748" i="1"/>
  <c r="BN7749" i="1"/>
  <c r="BN7750" i="1"/>
  <c r="BN7751" i="1"/>
  <c r="BN7752" i="1"/>
  <c r="BN7753" i="1"/>
  <c r="BN7754" i="1"/>
  <c r="BN7755" i="1"/>
  <c r="BN7756" i="1"/>
  <c r="BN7757" i="1"/>
  <c r="BN7758" i="1"/>
  <c r="BN7759" i="1"/>
  <c r="BN7760" i="1"/>
  <c r="BN7761" i="1"/>
  <c r="BN7762" i="1"/>
  <c r="BN7763" i="1"/>
  <c r="BN7764" i="1"/>
  <c r="BN7765" i="1"/>
  <c r="BN7766" i="1"/>
  <c r="BN7767" i="1"/>
  <c r="BN7768" i="1"/>
  <c r="BN7769" i="1"/>
  <c r="BN7770" i="1"/>
  <c r="BN7771" i="1"/>
  <c r="BN7772" i="1"/>
  <c r="BN7773" i="1"/>
  <c r="BN7774" i="1"/>
  <c r="BN7775" i="1"/>
  <c r="BN7776" i="1"/>
  <c r="BN7777" i="1"/>
  <c r="BN7778" i="1"/>
  <c r="BN7779" i="1"/>
  <c r="BN7780" i="1"/>
  <c r="BN7781" i="1"/>
  <c r="BN7782" i="1"/>
  <c r="BN7783" i="1"/>
  <c r="BN7784" i="1"/>
  <c r="BN7785" i="1"/>
  <c r="BN7786" i="1"/>
  <c r="BN7787" i="1"/>
  <c r="BN7788" i="1"/>
  <c r="BN7789" i="1"/>
  <c r="BN7790" i="1"/>
  <c r="BN7791" i="1"/>
  <c r="BN7792" i="1"/>
  <c r="BN7793" i="1"/>
  <c r="BN7794" i="1"/>
  <c r="BN7795" i="1"/>
  <c r="BN7796" i="1"/>
  <c r="BN7797" i="1"/>
  <c r="BN7798" i="1"/>
  <c r="BN7799" i="1"/>
  <c r="BN7800" i="1"/>
  <c r="BN7801" i="1"/>
  <c r="BN7802" i="1"/>
  <c r="BN7803" i="1"/>
  <c r="BN7804" i="1"/>
  <c r="BN7805" i="1"/>
  <c r="BN7806" i="1"/>
  <c r="BN7807" i="1"/>
  <c r="BN7808" i="1"/>
  <c r="BN7809" i="1"/>
  <c r="BN7810" i="1"/>
  <c r="BN7811" i="1"/>
  <c r="BN7812" i="1"/>
  <c r="BN7813" i="1"/>
  <c r="BN7814" i="1"/>
  <c r="BN7815" i="1"/>
  <c r="BN7816" i="1"/>
  <c r="BN7817" i="1"/>
  <c r="BN7818" i="1"/>
  <c r="BN7819" i="1"/>
  <c r="BN7820" i="1"/>
  <c r="BN7821" i="1"/>
  <c r="BN7822" i="1"/>
  <c r="BN7823" i="1"/>
  <c r="BN7824" i="1"/>
  <c r="BN7825" i="1"/>
  <c r="BN7826" i="1"/>
  <c r="BN7827" i="1"/>
  <c r="BN7828" i="1"/>
  <c r="BN7829" i="1"/>
  <c r="BN7830" i="1"/>
  <c r="BN7831" i="1"/>
  <c r="BN7832" i="1"/>
  <c r="BN7833" i="1"/>
  <c r="BN7834" i="1"/>
  <c r="BN7835" i="1"/>
  <c r="BN7836" i="1"/>
  <c r="BN7837" i="1"/>
  <c r="BN7838" i="1"/>
  <c r="BN7839" i="1"/>
  <c r="BN7840" i="1"/>
  <c r="BN7841" i="1"/>
  <c r="BN7842" i="1"/>
  <c r="BN7843" i="1"/>
  <c r="BN7844" i="1"/>
  <c r="BN7845" i="1"/>
  <c r="BN7846" i="1"/>
  <c r="BN7847" i="1"/>
  <c r="BN7848" i="1"/>
  <c r="BN7849" i="1"/>
  <c r="BN7850" i="1"/>
  <c r="BN7851" i="1"/>
  <c r="BN7852" i="1"/>
  <c r="BN7853" i="1"/>
  <c r="BN7854" i="1"/>
  <c r="BN7855" i="1"/>
  <c r="BN7856" i="1"/>
  <c r="BN7857" i="1"/>
  <c r="BN7858" i="1"/>
  <c r="BN7859" i="1"/>
  <c r="BN7860" i="1"/>
  <c r="BN7861" i="1"/>
  <c r="BN7862" i="1"/>
  <c r="BN7863" i="1"/>
  <c r="BN7864" i="1"/>
  <c r="BN7865" i="1"/>
  <c r="BN7866" i="1"/>
  <c r="BN7867" i="1"/>
  <c r="BN7868" i="1"/>
  <c r="BN7869" i="1"/>
  <c r="BN7870" i="1"/>
  <c r="BN7871" i="1"/>
  <c r="BN7872" i="1"/>
  <c r="BN7873" i="1"/>
  <c r="BN7874" i="1"/>
  <c r="BN7875" i="1"/>
  <c r="BN7876" i="1"/>
  <c r="BN7877" i="1"/>
  <c r="BN7878" i="1"/>
  <c r="BN7879" i="1"/>
  <c r="BN7880" i="1"/>
  <c r="BN7881" i="1"/>
  <c r="BN7882" i="1"/>
  <c r="BN7883" i="1"/>
  <c r="BN7884" i="1"/>
  <c r="BN7885" i="1"/>
  <c r="BN7886" i="1"/>
  <c r="BN7887" i="1"/>
  <c r="BN7888" i="1"/>
  <c r="BN7889" i="1"/>
  <c r="BN7890" i="1"/>
  <c r="BN7891" i="1"/>
  <c r="BN7892" i="1"/>
  <c r="BN7893" i="1"/>
  <c r="BN7894" i="1"/>
  <c r="BN7895" i="1"/>
  <c r="BN7896" i="1"/>
  <c r="BN7897" i="1"/>
  <c r="BN7898" i="1"/>
  <c r="BN7899" i="1"/>
  <c r="BN7900" i="1"/>
  <c r="BN7901" i="1"/>
  <c r="BN7902" i="1"/>
  <c r="BN7903" i="1"/>
  <c r="BN7904" i="1"/>
  <c r="BN7905" i="1"/>
  <c r="BN7906" i="1"/>
  <c r="BN7907" i="1"/>
  <c r="BN7908" i="1"/>
  <c r="BN7909" i="1"/>
  <c r="BN7910" i="1"/>
  <c r="BN7911" i="1"/>
  <c r="BN7912" i="1"/>
  <c r="BN7913" i="1"/>
  <c r="BN7914" i="1"/>
  <c r="BN7915" i="1"/>
  <c r="BN7916" i="1"/>
  <c r="BN7917" i="1"/>
  <c r="BN7918" i="1"/>
  <c r="BN7919" i="1"/>
  <c r="BN7920" i="1"/>
  <c r="BN7921" i="1"/>
  <c r="BN7922" i="1"/>
  <c r="BN7923" i="1"/>
  <c r="BN7924" i="1"/>
  <c r="BN7925" i="1"/>
  <c r="BN7926" i="1"/>
  <c r="BN7927" i="1"/>
  <c r="BN7928" i="1"/>
  <c r="BN7929" i="1"/>
  <c r="BN7930" i="1"/>
  <c r="BN7931" i="1"/>
  <c r="BN7932" i="1"/>
  <c r="BN7933" i="1"/>
  <c r="BN7934" i="1"/>
  <c r="BN7935" i="1"/>
  <c r="BN7936" i="1"/>
  <c r="BN7937" i="1"/>
  <c r="BN7938" i="1"/>
  <c r="BN7939" i="1"/>
  <c r="BN7940" i="1"/>
  <c r="BN7941" i="1"/>
  <c r="BN7942" i="1"/>
  <c r="BN7943" i="1"/>
  <c r="BN7944" i="1"/>
  <c r="BN7945" i="1"/>
  <c r="BN7946" i="1"/>
  <c r="BN7947" i="1"/>
  <c r="BN7948" i="1"/>
  <c r="BN7949" i="1"/>
  <c r="BN7950" i="1"/>
  <c r="BN7951" i="1"/>
  <c r="BN7952" i="1"/>
  <c r="BN7953" i="1"/>
  <c r="BN7954" i="1"/>
  <c r="BN7955" i="1"/>
  <c r="BN7956" i="1"/>
  <c r="BN7957" i="1"/>
  <c r="BN7958" i="1"/>
  <c r="BN7959" i="1"/>
  <c r="BN7960" i="1"/>
  <c r="BN7961" i="1"/>
  <c r="BN7962" i="1"/>
  <c r="BN7963" i="1"/>
  <c r="BN7964" i="1"/>
  <c r="BN7965" i="1"/>
  <c r="BN7966" i="1"/>
  <c r="BN7967" i="1"/>
  <c r="BN7968" i="1"/>
  <c r="BN7969" i="1"/>
  <c r="BN7970" i="1"/>
  <c r="BN7971" i="1"/>
  <c r="BN7972" i="1"/>
  <c r="BN7973" i="1"/>
  <c r="BN7974" i="1"/>
  <c r="BN7975" i="1"/>
  <c r="BN7976" i="1"/>
  <c r="BN7977" i="1"/>
  <c r="BN7978" i="1"/>
  <c r="BN7979" i="1"/>
  <c r="BN7980" i="1"/>
  <c r="BN7981" i="1"/>
  <c r="BN7982" i="1"/>
  <c r="BN7983" i="1"/>
  <c r="BN7984" i="1"/>
  <c r="BN7985" i="1"/>
  <c r="BN7986" i="1"/>
  <c r="BN7987" i="1"/>
  <c r="BN7988" i="1"/>
  <c r="BN7989" i="1"/>
  <c r="BN7990" i="1"/>
  <c r="BN7991" i="1"/>
  <c r="BN7992" i="1"/>
  <c r="BN7993" i="1"/>
  <c r="BN7994" i="1"/>
  <c r="BN7995" i="1"/>
  <c r="BN7996" i="1"/>
  <c r="BN7997" i="1"/>
  <c r="BN7998" i="1"/>
  <c r="BN7999" i="1"/>
  <c r="BN8000" i="1"/>
  <c r="BN8001" i="1"/>
  <c r="BN8002" i="1"/>
  <c r="BN8003" i="1"/>
  <c r="BN8004" i="1"/>
  <c r="BN8005" i="1"/>
  <c r="BN8006" i="1"/>
  <c r="BN8007" i="1"/>
  <c r="BN8008" i="1"/>
  <c r="BN8009" i="1"/>
  <c r="BN8010" i="1"/>
  <c r="BN8011" i="1"/>
  <c r="BN8012" i="1"/>
  <c r="BN8013" i="1"/>
  <c r="BN8014" i="1"/>
  <c r="BN8015" i="1"/>
  <c r="BN8016" i="1"/>
  <c r="BN8017" i="1"/>
  <c r="BN8018" i="1"/>
  <c r="BN8019" i="1"/>
  <c r="BN8020" i="1"/>
  <c r="BN8021" i="1"/>
  <c r="BN8022" i="1"/>
  <c r="BN8023" i="1"/>
  <c r="BN8024" i="1"/>
  <c r="BN8025" i="1"/>
  <c r="BN8026" i="1"/>
  <c r="BN8027" i="1"/>
  <c r="BN8028" i="1"/>
  <c r="BN8029" i="1"/>
  <c r="BN8030" i="1"/>
  <c r="BN8031" i="1"/>
  <c r="BN8032" i="1"/>
  <c r="BN8033" i="1"/>
  <c r="BN8034" i="1"/>
  <c r="BN8035" i="1"/>
  <c r="BN8036" i="1"/>
  <c r="BN8037" i="1"/>
  <c r="BN8038" i="1"/>
  <c r="BN8039" i="1"/>
  <c r="BN8040" i="1"/>
  <c r="BN8041" i="1"/>
  <c r="BN8042" i="1"/>
  <c r="BN8043" i="1"/>
  <c r="BN8044" i="1"/>
  <c r="BN8045" i="1"/>
  <c r="BN8046" i="1"/>
  <c r="BN8047" i="1"/>
  <c r="BN8048" i="1"/>
  <c r="BN8049" i="1"/>
  <c r="BN8050" i="1"/>
  <c r="BN8051" i="1"/>
  <c r="BN8052" i="1"/>
  <c r="BN8053" i="1"/>
  <c r="BN8054" i="1"/>
  <c r="BN8055" i="1"/>
  <c r="BN8056" i="1"/>
  <c r="BN8057" i="1"/>
  <c r="BN8058" i="1"/>
  <c r="BN8059" i="1"/>
  <c r="BN8060" i="1"/>
  <c r="BN8061" i="1"/>
  <c r="BN8062" i="1"/>
  <c r="BN8063" i="1"/>
  <c r="BN8064" i="1"/>
  <c r="BN8065" i="1"/>
  <c r="BN8066" i="1"/>
  <c r="BN8067" i="1"/>
  <c r="BN8068" i="1"/>
  <c r="BN8069" i="1"/>
  <c r="BN8070" i="1"/>
  <c r="BN8071" i="1"/>
  <c r="BN8072" i="1"/>
  <c r="BN8073" i="1"/>
  <c r="BN8074" i="1"/>
  <c r="BN8075" i="1"/>
  <c r="BN8076" i="1"/>
  <c r="BN8077" i="1"/>
  <c r="BN8078" i="1"/>
  <c r="BN8079" i="1"/>
  <c r="BN8080" i="1"/>
  <c r="BN8081" i="1"/>
  <c r="BN8082" i="1"/>
  <c r="BN8083" i="1"/>
  <c r="BN8084" i="1"/>
  <c r="BN8085" i="1"/>
  <c r="BN8086" i="1"/>
  <c r="BN8087" i="1"/>
  <c r="BN8088" i="1"/>
  <c r="BN8089" i="1"/>
  <c r="BN8090" i="1"/>
  <c r="BN8091" i="1"/>
  <c r="BN8092" i="1"/>
  <c r="BN8093" i="1"/>
  <c r="BN8094" i="1"/>
  <c r="BN8095" i="1"/>
  <c r="BN8096" i="1"/>
  <c r="BN8097" i="1"/>
  <c r="BN8098" i="1"/>
  <c r="BN8099" i="1"/>
  <c r="BN8100" i="1"/>
  <c r="BN8101" i="1"/>
  <c r="BN8102" i="1"/>
  <c r="BN8103" i="1"/>
  <c r="BN8104" i="1"/>
  <c r="BN8105" i="1"/>
  <c r="BN8106" i="1"/>
  <c r="BN8107" i="1"/>
  <c r="BN8108" i="1"/>
  <c r="BN8109" i="1"/>
  <c r="BN8110" i="1"/>
  <c r="BN8111" i="1"/>
  <c r="BN8112" i="1"/>
  <c r="BN8113" i="1"/>
  <c r="BN8114" i="1"/>
  <c r="BN8115" i="1"/>
  <c r="BN8116" i="1"/>
  <c r="BN8117" i="1"/>
  <c r="BN8118" i="1"/>
  <c r="BN8119" i="1"/>
  <c r="BN8120" i="1"/>
  <c r="BN8121" i="1"/>
  <c r="BN8122" i="1"/>
  <c r="BN8123" i="1"/>
  <c r="BN8124" i="1"/>
  <c r="BN8125" i="1"/>
  <c r="BN8126" i="1"/>
  <c r="BN8127" i="1"/>
  <c r="BN8128" i="1"/>
  <c r="BN8129" i="1"/>
  <c r="BN8130" i="1"/>
  <c r="BN8131" i="1"/>
  <c r="BN8132" i="1"/>
  <c r="BN8133" i="1"/>
  <c r="BN8134" i="1"/>
  <c r="BN8135" i="1"/>
  <c r="BN8136" i="1"/>
  <c r="BN8137" i="1"/>
  <c r="BN8138" i="1"/>
  <c r="BN8139" i="1"/>
  <c r="BN8140" i="1"/>
  <c r="BN8141" i="1"/>
  <c r="BN8142" i="1"/>
  <c r="BN8143" i="1"/>
  <c r="BN8144" i="1"/>
  <c r="BN8145" i="1"/>
  <c r="BN8146" i="1"/>
  <c r="BN8147" i="1"/>
  <c r="BN8148" i="1"/>
  <c r="BN8149" i="1"/>
  <c r="BN8150" i="1"/>
  <c r="BN8151" i="1"/>
  <c r="BN8152" i="1"/>
  <c r="BN8153" i="1"/>
  <c r="BN8154" i="1"/>
  <c r="BN8155" i="1"/>
  <c r="BN8156" i="1"/>
  <c r="BN8157" i="1"/>
  <c r="BN8158" i="1"/>
  <c r="BN8159" i="1"/>
  <c r="BN8160" i="1"/>
  <c r="BN8161" i="1"/>
  <c r="BN8162" i="1"/>
  <c r="BN8163" i="1"/>
  <c r="BN8164" i="1"/>
  <c r="BN8165" i="1"/>
  <c r="BN8166" i="1"/>
  <c r="BN8167" i="1"/>
  <c r="BN8168" i="1"/>
  <c r="BN8169" i="1"/>
  <c r="BN8170" i="1"/>
  <c r="BN8171" i="1"/>
  <c r="BN8172" i="1"/>
  <c r="BN8173" i="1"/>
  <c r="BN8174" i="1"/>
  <c r="BN8175" i="1"/>
  <c r="BN8176" i="1"/>
  <c r="BN8177" i="1"/>
  <c r="BN8178" i="1"/>
  <c r="BN8179" i="1"/>
  <c r="BN8180" i="1"/>
  <c r="BN8181" i="1"/>
  <c r="BN8182" i="1"/>
  <c r="BN8183" i="1"/>
  <c r="BN8184" i="1"/>
  <c r="BN8185" i="1"/>
  <c r="BN8186" i="1"/>
  <c r="BN8187" i="1"/>
  <c r="BN8188" i="1"/>
  <c r="BN8189" i="1"/>
  <c r="BN8190" i="1"/>
  <c r="BN8191" i="1"/>
  <c r="BN8192" i="1"/>
  <c r="BN8193" i="1"/>
  <c r="BN8194" i="1"/>
  <c r="BN8195" i="1"/>
  <c r="BN8196" i="1"/>
  <c r="BN8197" i="1"/>
  <c r="BN8198" i="1"/>
  <c r="BN8199" i="1"/>
  <c r="BN8200" i="1"/>
  <c r="BN8201" i="1"/>
  <c r="BN8202" i="1"/>
  <c r="BN8203" i="1"/>
  <c r="BN8204" i="1"/>
  <c r="BN8205" i="1"/>
  <c r="BN8206" i="1"/>
  <c r="BN8207" i="1"/>
  <c r="BN8208" i="1"/>
  <c r="BN8209" i="1"/>
  <c r="BN8210" i="1"/>
  <c r="BN8211" i="1"/>
  <c r="BN8212" i="1"/>
  <c r="BN8213" i="1"/>
  <c r="BN8214" i="1"/>
  <c r="BN8215" i="1"/>
  <c r="BN8216" i="1"/>
  <c r="BN8217" i="1"/>
  <c r="BN8218" i="1"/>
  <c r="BN8219" i="1"/>
  <c r="BN8220" i="1"/>
  <c r="BN8221" i="1"/>
  <c r="BN8222" i="1"/>
  <c r="BN8223" i="1"/>
  <c r="BN8224" i="1"/>
  <c r="BN8225" i="1"/>
  <c r="BN8226" i="1"/>
  <c r="BN8227" i="1"/>
  <c r="BN8228" i="1"/>
  <c r="BN8229" i="1"/>
  <c r="BN8230" i="1"/>
  <c r="BN8231" i="1"/>
  <c r="BN8232" i="1"/>
  <c r="BN8233" i="1"/>
  <c r="BN8234" i="1"/>
  <c r="BN8235" i="1"/>
  <c r="BN8236" i="1"/>
  <c r="BN8237" i="1"/>
  <c r="BN8238" i="1"/>
  <c r="BN8239" i="1"/>
  <c r="BN8240" i="1"/>
  <c r="BN8241" i="1"/>
  <c r="BN8242" i="1"/>
  <c r="BN8243" i="1"/>
  <c r="BN8244" i="1"/>
  <c r="BN8245" i="1"/>
  <c r="BN8246" i="1"/>
  <c r="BN8247" i="1"/>
  <c r="BN8248" i="1"/>
  <c r="BN8249" i="1"/>
  <c r="BN8250" i="1"/>
  <c r="BN8251" i="1"/>
  <c r="BN8252" i="1"/>
  <c r="BN8253" i="1"/>
  <c r="BN8254" i="1"/>
  <c r="BN8255" i="1"/>
  <c r="BN8256" i="1"/>
  <c r="BN8257" i="1"/>
  <c r="BN8258" i="1"/>
  <c r="BN8259" i="1"/>
  <c r="BN8260" i="1"/>
  <c r="BN8261" i="1"/>
  <c r="BN8262" i="1"/>
  <c r="BN8263" i="1"/>
  <c r="BN8264" i="1"/>
  <c r="BN8265" i="1"/>
  <c r="BN8266" i="1"/>
  <c r="BN8267" i="1"/>
  <c r="BN8268" i="1"/>
  <c r="BN8269" i="1"/>
  <c r="BN8270" i="1"/>
  <c r="BN8271" i="1"/>
  <c r="BN8272" i="1"/>
  <c r="BN8273" i="1"/>
  <c r="BN8274" i="1"/>
  <c r="BN8275" i="1"/>
  <c r="BN8276" i="1"/>
  <c r="BN8277" i="1"/>
  <c r="BN8278" i="1"/>
  <c r="BN8279" i="1"/>
  <c r="BN8280" i="1"/>
  <c r="BN8281" i="1"/>
  <c r="BN8282" i="1"/>
  <c r="BN8283" i="1"/>
  <c r="BN8284" i="1"/>
  <c r="BN8285" i="1"/>
  <c r="BN8286" i="1"/>
  <c r="BN8287" i="1"/>
  <c r="BN8288" i="1"/>
  <c r="BN8289" i="1"/>
  <c r="BN8290" i="1"/>
  <c r="BN8291" i="1"/>
  <c r="BN8292" i="1"/>
  <c r="BN8293" i="1"/>
  <c r="BN8294" i="1"/>
  <c r="BN8295" i="1"/>
  <c r="BN8296" i="1"/>
  <c r="BN8297" i="1"/>
  <c r="BN8298" i="1"/>
  <c r="BN8299" i="1"/>
  <c r="BN8300" i="1"/>
  <c r="BN8301" i="1"/>
  <c r="BN8302" i="1"/>
  <c r="BN8303" i="1"/>
  <c r="BN8304" i="1"/>
  <c r="BN8305" i="1"/>
  <c r="BN8306" i="1"/>
  <c r="BN8307" i="1"/>
  <c r="BN8308" i="1"/>
  <c r="BN8309" i="1"/>
  <c r="BN8310" i="1"/>
  <c r="BN8311" i="1"/>
  <c r="BN8312" i="1"/>
  <c r="BN8313" i="1"/>
  <c r="BN8314" i="1"/>
  <c r="BN8315" i="1"/>
  <c r="BN8316" i="1"/>
  <c r="BN8317" i="1"/>
  <c r="BN8318" i="1"/>
  <c r="BN8319" i="1"/>
  <c r="BN8320" i="1"/>
  <c r="BN8321" i="1"/>
  <c r="BN8322" i="1"/>
  <c r="BN8323" i="1"/>
  <c r="BN8324" i="1"/>
  <c r="BN8325" i="1"/>
  <c r="BN8326" i="1"/>
  <c r="BN8327" i="1"/>
  <c r="BN8328" i="1"/>
  <c r="BN8329" i="1"/>
  <c r="BN8330" i="1"/>
  <c r="BN8331" i="1"/>
  <c r="BN8332" i="1"/>
  <c r="BN8333" i="1"/>
  <c r="BN8334" i="1"/>
  <c r="BN8335" i="1"/>
  <c r="BN8336" i="1"/>
  <c r="BN8337" i="1"/>
  <c r="BN8338" i="1"/>
  <c r="BN8339" i="1"/>
  <c r="BN8340" i="1"/>
  <c r="BN8341" i="1"/>
  <c r="BN8342" i="1"/>
  <c r="BN8343" i="1"/>
  <c r="BN8344" i="1"/>
  <c r="BN8345" i="1"/>
  <c r="BN8346" i="1"/>
  <c r="BN8347" i="1"/>
  <c r="BN8348" i="1"/>
  <c r="BN8349" i="1"/>
  <c r="BN8350" i="1"/>
  <c r="BN8351" i="1"/>
  <c r="BN8352" i="1"/>
  <c r="BN8353" i="1"/>
  <c r="BN8354" i="1"/>
  <c r="BN8355" i="1"/>
  <c r="BN8356" i="1"/>
  <c r="BN8357" i="1"/>
  <c r="BN8358" i="1"/>
  <c r="BN8359" i="1"/>
  <c r="BN8360" i="1"/>
  <c r="BN8361" i="1"/>
  <c r="BN8362" i="1"/>
  <c r="BN8363" i="1"/>
  <c r="BN8364" i="1"/>
  <c r="BN8365" i="1"/>
  <c r="BN8366" i="1"/>
  <c r="BN8367" i="1"/>
  <c r="BN8368" i="1"/>
  <c r="BN8369" i="1"/>
  <c r="BN8370" i="1"/>
  <c r="BN8371" i="1"/>
  <c r="BN8372" i="1"/>
  <c r="BN8373" i="1"/>
  <c r="BN8374" i="1"/>
  <c r="BN8375" i="1"/>
  <c r="BN8376" i="1"/>
  <c r="BN8377" i="1"/>
  <c r="BN8378" i="1"/>
  <c r="BN8379" i="1"/>
  <c r="BN8380" i="1"/>
  <c r="BN8381" i="1"/>
  <c r="BN8382" i="1"/>
  <c r="BN8383" i="1"/>
  <c r="BN8384" i="1"/>
  <c r="BN8385" i="1"/>
  <c r="BN8386" i="1"/>
  <c r="BN8387" i="1"/>
  <c r="BN8388" i="1"/>
  <c r="BN8389" i="1"/>
  <c r="BN8390" i="1"/>
  <c r="BN8391" i="1"/>
  <c r="BN8392" i="1"/>
  <c r="BN8393" i="1"/>
  <c r="BN8394" i="1"/>
  <c r="BN8395" i="1"/>
  <c r="BN8396" i="1"/>
  <c r="BN8397" i="1"/>
  <c r="BN8398" i="1"/>
  <c r="BN8399" i="1"/>
  <c r="BN8400" i="1"/>
  <c r="BN8401" i="1"/>
  <c r="BN8402" i="1"/>
  <c r="BN8403" i="1"/>
  <c r="BN8404" i="1"/>
  <c r="BN8405" i="1"/>
  <c r="BN8406" i="1"/>
  <c r="BN8407" i="1"/>
  <c r="BN8408" i="1"/>
  <c r="BN8409" i="1"/>
  <c r="BN8410" i="1"/>
  <c r="BN8411" i="1"/>
  <c r="BN8412" i="1"/>
  <c r="BN8413" i="1"/>
  <c r="BN8414" i="1"/>
  <c r="BN8415" i="1"/>
  <c r="BN8416" i="1"/>
  <c r="BN8417" i="1"/>
  <c r="BN8418" i="1"/>
  <c r="BN8419" i="1"/>
  <c r="BN8420" i="1"/>
  <c r="BN8421" i="1"/>
  <c r="BN8422" i="1"/>
  <c r="BN8423" i="1"/>
  <c r="BN8424" i="1"/>
  <c r="BN8425" i="1"/>
  <c r="BN8426" i="1"/>
  <c r="BN8427" i="1"/>
  <c r="BN8428" i="1"/>
  <c r="BN8429" i="1"/>
  <c r="BN8430" i="1"/>
  <c r="BN8431" i="1"/>
  <c r="BN8432" i="1"/>
  <c r="BN8433" i="1"/>
  <c r="BN8434" i="1"/>
  <c r="BN8435" i="1"/>
  <c r="BN8436" i="1"/>
  <c r="BN8437" i="1"/>
  <c r="BN8438" i="1"/>
  <c r="BN8439" i="1"/>
  <c r="BN8440" i="1"/>
  <c r="BN8441" i="1"/>
  <c r="BN8442" i="1"/>
  <c r="BN8443" i="1"/>
  <c r="BN8444" i="1"/>
  <c r="BN8445" i="1"/>
  <c r="BN8446" i="1"/>
  <c r="BN8447" i="1"/>
  <c r="BN8448" i="1"/>
  <c r="BN8449" i="1"/>
  <c r="BN8450" i="1"/>
  <c r="BN8451" i="1"/>
  <c r="BN8452" i="1"/>
  <c r="BN8453" i="1"/>
  <c r="BN8454" i="1"/>
  <c r="BN8455" i="1"/>
  <c r="BN8456" i="1"/>
  <c r="BN8457" i="1"/>
  <c r="BN8458" i="1"/>
  <c r="BN8459" i="1"/>
  <c r="BN8460" i="1"/>
  <c r="BN8461" i="1"/>
  <c r="BN8462" i="1"/>
  <c r="BN8463" i="1"/>
  <c r="BN8464" i="1"/>
  <c r="BN8465" i="1"/>
  <c r="BN8466" i="1"/>
  <c r="BN8467" i="1"/>
  <c r="BN8468" i="1"/>
  <c r="BN8469" i="1"/>
  <c r="BN8470" i="1"/>
  <c r="BN8471" i="1"/>
  <c r="BN8472" i="1"/>
  <c r="BN8473" i="1"/>
  <c r="BN8474" i="1"/>
  <c r="BN8475" i="1"/>
  <c r="BN8476" i="1"/>
  <c r="BN8477" i="1"/>
  <c r="BN8478" i="1"/>
  <c r="BN8479" i="1"/>
  <c r="BN8480" i="1"/>
  <c r="BN8481" i="1"/>
  <c r="BN8482" i="1"/>
  <c r="BN8483" i="1"/>
  <c r="BN8484" i="1"/>
  <c r="BN8485" i="1"/>
  <c r="BN8486" i="1"/>
  <c r="BN8487" i="1"/>
  <c r="BN8488" i="1"/>
  <c r="BN8489" i="1"/>
  <c r="BN8490" i="1"/>
  <c r="BN8491" i="1"/>
  <c r="BN8492" i="1"/>
  <c r="BN8493" i="1"/>
  <c r="BN8494" i="1"/>
  <c r="BN8495" i="1"/>
  <c r="BN8496" i="1"/>
  <c r="BN8497" i="1"/>
  <c r="BN8498" i="1"/>
  <c r="BN8499" i="1"/>
  <c r="BN8500" i="1"/>
  <c r="BN8501" i="1"/>
  <c r="BN8502" i="1"/>
  <c r="BN8503" i="1"/>
  <c r="BN8504" i="1"/>
  <c r="BN8505" i="1"/>
  <c r="BN8506" i="1"/>
  <c r="BN8507" i="1"/>
  <c r="BN8508" i="1"/>
  <c r="BN8509" i="1"/>
  <c r="BN8510" i="1"/>
  <c r="BN8511" i="1"/>
  <c r="BN8512" i="1"/>
  <c r="BN8513" i="1"/>
  <c r="BN8514" i="1"/>
  <c r="BN8515" i="1"/>
  <c r="BN8516" i="1"/>
  <c r="BN8517" i="1"/>
  <c r="BN8518" i="1"/>
  <c r="BN8519" i="1"/>
  <c r="BN8520" i="1"/>
  <c r="BN8521" i="1"/>
  <c r="BN8522" i="1"/>
  <c r="BN8523" i="1"/>
  <c r="BN8524" i="1"/>
  <c r="BN8525" i="1"/>
  <c r="BN8526" i="1"/>
  <c r="BN8527" i="1"/>
  <c r="BN8528" i="1"/>
  <c r="BN8529" i="1"/>
  <c r="BN8530" i="1"/>
  <c r="BN8531" i="1"/>
  <c r="BN8532" i="1"/>
  <c r="BN8533" i="1"/>
  <c r="BN8534" i="1"/>
  <c r="BN8535" i="1"/>
  <c r="BN8536" i="1"/>
  <c r="BN8537" i="1"/>
  <c r="BN8538" i="1"/>
  <c r="BN8539" i="1"/>
  <c r="BN8540" i="1"/>
  <c r="BN8541" i="1"/>
  <c r="BN8542" i="1"/>
  <c r="BN8543" i="1"/>
  <c r="BN8544" i="1"/>
  <c r="BN8545" i="1"/>
  <c r="BN8546" i="1"/>
  <c r="BN8547" i="1"/>
  <c r="BN8548" i="1"/>
  <c r="BN8549" i="1"/>
  <c r="BN8550" i="1"/>
  <c r="BN8551" i="1"/>
  <c r="BN8552" i="1"/>
  <c r="BN8553" i="1"/>
  <c r="BN8554" i="1"/>
  <c r="BN8555" i="1"/>
  <c r="BN8556" i="1"/>
  <c r="BN8557" i="1"/>
  <c r="BN8558" i="1"/>
  <c r="BN8559" i="1"/>
  <c r="BN8560" i="1"/>
  <c r="BN8561" i="1"/>
  <c r="BN8562" i="1"/>
  <c r="BN8563" i="1"/>
  <c r="BN8564" i="1"/>
  <c r="BN8565" i="1"/>
  <c r="BN8566" i="1"/>
  <c r="BN8567" i="1"/>
  <c r="BN8568" i="1"/>
  <c r="BN8569" i="1"/>
  <c r="BN8570" i="1"/>
  <c r="BN8571" i="1"/>
  <c r="BN8572" i="1"/>
  <c r="BN8573" i="1"/>
  <c r="BN8574" i="1"/>
  <c r="BN8575" i="1"/>
  <c r="BN8576" i="1"/>
  <c r="BN8577" i="1"/>
  <c r="BN8578" i="1"/>
  <c r="BN8579" i="1"/>
  <c r="BN8580" i="1"/>
  <c r="BN8581" i="1"/>
  <c r="BN8582" i="1"/>
  <c r="BN8583" i="1"/>
  <c r="BN8584" i="1"/>
  <c r="BN8585" i="1"/>
  <c r="BN8586" i="1"/>
  <c r="BN8587" i="1"/>
  <c r="BN8588" i="1"/>
  <c r="BN8589" i="1"/>
  <c r="BN8590" i="1"/>
  <c r="BN8591" i="1"/>
  <c r="BN8592" i="1"/>
  <c r="BN8593" i="1"/>
  <c r="BN8594" i="1"/>
  <c r="BN8595" i="1"/>
  <c r="BN8596" i="1"/>
  <c r="BN8597" i="1"/>
  <c r="BN8598" i="1"/>
  <c r="BN8599" i="1"/>
  <c r="BN8600" i="1"/>
  <c r="BN8601" i="1"/>
  <c r="BN8602" i="1"/>
  <c r="BN8603" i="1"/>
  <c r="BN8604" i="1"/>
  <c r="BN8605" i="1"/>
  <c r="BN8606" i="1"/>
  <c r="BN8607" i="1"/>
  <c r="BN8608" i="1"/>
  <c r="BN8609" i="1"/>
  <c r="BN8610" i="1"/>
  <c r="BN8611" i="1"/>
  <c r="BN8612" i="1"/>
  <c r="BN8613" i="1"/>
  <c r="BN8614" i="1"/>
  <c r="BN8615" i="1"/>
  <c r="BN8616" i="1"/>
  <c r="BN8617" i="1"/>
  <c r="BN8618" i="1"/>
  <c r="BN8619" i="1"/>
  <c r="BN8620" i="1"/>
  <c r="BN8621" i="1"/>
  <c r="BN8622" i="1"/>
  <c r="BN8623" i="1"/>
  <c r="BN8624" i="1"/>
  <c r="BN8625" i="1"/>
  <c r="BN8626" i="1"/>
  <c r="BN8627" i="1"/>
  <c r="BN8628" i="1"/>
  <c r="BN8629" i="1"/>
  <c r="BN8630" i="1"/>
  <c r="BN8631" i="1"/>
  <c r="BN8632" i="1"/>
  <c r="BN8633" i="1"/>
  <c r="BN8634" i="1"/>
  <c r="BN8635" i="1"/>
  <c r="BN8636" i="1"/>
  <c r="BN8637" i="1"/>
  <c r="BN8638" i="1"/>
  <c r="BN8639" i="1"/>
  <c r="BN8640" i="1"/>
  <c r="BN8641" i="1"/>
  <c r="BN8642" i="1"/>
  <c r="BN8643" i="1"/>
  <c r="BN8644" i="1"/>
  <c r="BN8645" i="1"/>
  <c r="BN8646" i="1"/>
  <c r="BN8647" i="1"/>
  <c r="BN8648" i="1"/>
  <c r="BN8649" i="1"/>
  <c r="BN8650" i="1"/>
  <c r="BN8651" i="1"/>
  <c r="BN8652" i="1"/>
  <c r="BN8653" i="1"/>
  <c r="BN8654" i="1"/>
  <c r="BN8655" i="1"/>
  <c r="BN8656" i="1"/>
  <c r="BN8657" i="1"/>
  <c r="BN8658" i="1"/>
  <c r="BN8659" i="1"/>
  <c r="BN8660" i="1"/>
  <c r="BN8661" i="1"/>
  <c r="BN8662" i="1"/>
  <c r="BN8663" i="1"/>
  <c r="BN8664" i="1"/>
  <c r="BN8665" i="1"/>
  <c r="BN8666" i="1"/>
  <c r="BN8667" i="1"/>
  <c r="BN8668" i="1"/>
  <c r="BN8669" i="1"/>
  <c r="BN8670" i="1"/>
  <c r="BN8671" i="1"/>
  <c r="BN8672" i="1"/>
  <c r="BN8673" i="1"/>
  <c r="BN8674" i="1"/>
  <c r="BN8675" i="1"/>
  <c r="BN8676" i="1"/>
  <c r="BN8677" i="1"/>
  <c r="BN8678" i="1"/>
  <c r="BN8679" i="1"/>
  <c r="BN8680" i="1"/>
  <c r="BN8681" i="1"/>
  <c r="BN8682" i="1"/>
  <c r="BN8683" i="1"/>
  <c r="BN8684" i="1"/>
  <c r="BN8685" i="1"/>
  <c r="BN8686" i="1"/>
  <c r="BN8687" i="1"/>
  <c r="BN8688" i="1"/>
  <c r="BN8689" i="1"/>
  <c r="BN8690" i="1"/>
  <c r="BN8691" i="1"/>
  <c r="BN8692" i="1"/>
  <c r="BN8693" i="1"/>
  <c r="BN8694" i="1"/>
  <c r="BN8695" i="1"/>
  <c r="BN8696" i="1"/>
  <c r="BN8697" i="1"/>
  <c r="BN8698" i="1"/>
  <c r="BN8699" i="1"/>
  <c r="BN8700" i="1"/>
  <c r="BN8701" i="1"/>
  <c r="BN8702" i="1"/>
  <c r="BN8703" i="1"/>
  <c r="BN8704" i="1"/>
  <c r="BN8705" i="1"/>
  <c r="BN8706" i="1"/>
  <c r="BN8707" i="1"/>
  <c r="BN8708" i="1"/>
  <c r="BN8709" i="1"/>
  <c r="BN8710" i="1"/>
  <c r="BN8711" i="1"/>
  <c r="BN8712" i="1"/>
  <c r="BN8713" i="1"/>
  <c r="BN8714" i="1"/>
  <c r="BN8715" i="1"/>
  <c r="BN8716" i="1"/>
  <c r="BN8717" i="1"/>
  <c r="BN8718" i="1"/>
  <c r="BN8719" i="1"/>
  <c r="BN8720" i="1"/>
  <c r="BN8721" i="1"/>
  <c r="BN8722" i="1"/>
  <c r="BN8723" i="1"/>
  <c r="BN8724" i="1"/>
  <c r="BN8725" i="1"/>
  <c r="BN8726" i="1"/>
  <c r="BN8727" i="1"/>
  <c r="BN8728" i="1"/>
  <c r="BN8729" i="1"/>
  <c r="BN8730" i="1"/>
  <c r="BN8731" i="1"/>
  <c r="BN8732" i="1"/>
  <c r="BN8733" i="1"/>
  <c r="BN8734" i="1"/>
  <c r="BN8735" i="1"/>
  <c r="BN8736" i="1"/>
  <c r="BN8737" i="1"/>
  <c r="BN8738" i="1"/>
  <c r="BN8739" i="1"/>
  <c r="BN8740" i="1"/>
  <c r="BN8741" i="1"/>
  <c r="BN8742" i="1"/>
  <c r="BN8743" i="1"/>
  <c r="BN8744" i="1"/>
  <c r="BN8745" i="1"/>
  <c r="BN8746" i="1"/>
  <c r="BN8747" i="1"/>
  <c r="BN8748" i="1"/>
  <c r="BN8749" i="1"/>
  <c r="BN8750" i="1"/>
  <c r="BN8751" i="1"/>
  <c r="BN8752" i="1"/>
  <c r="BN8753" i="1"/>
  <c r="BN8754" i="1"/>
  <c r="BN8755" i="1"/>
  <c r="BN8756" i="1"/>
  <c r="BN8757" i="1"/>
  <c r="BN8758" i="1"/>
  <c r="BN8759" i="1"/>
  <c r="BN8760" i="1"/>
  <c r="BN8761" i="1"/>
  <c r="BN8762" i="1"/>
  <c r="BN8763" i="1"/>
  <c r="BN8764" i="1"/>
  <c r="BN8765" i="1"/>
  <c r="BN8766" i="1"/>
  <c r="BN8767" i="1"/>
  <c r="BN8768" i="1"/>
  <c r="BN8769" i="1"/>
  <c r="BN8770" i="1"/>
  <c r="BN8771" i="1"/>
  <c r="BN8772" i="1"/>
  <c r="BN8773" i="1"/>
  <c r="BN8774" i="1"/>
  <c r="BN8775" i="1"/>
  <c r="BN8776" i="1"/>
  <c r="BN8777" i="1"/>
  <c r="BN8778" i="1"/>
  <c r="BN8779" i="1"/>
  <c r="BN8780" i="1"/>
  <c r="BN8781" i="1"/>
  <c r="BN8782" i="1"/>
  <c r="BN8783" i="1"/>
  <c r="BN8784" i="1"/>
  <c r="BN8785" i="1"/>
  <c r="BN8786" i="1"/>
  <c r="BN8787" i="1"/>
  <c r="BN8788" i="1"/>
  <c r="BN8789" i="1"/>
  <c r="BN8790" i="1"/>
  <c r="BN8791" i="1"/>
  <c r="BN8792" i="1"/>
  <c r="BN8793" i="1"/>
  <c r="BN8794" i="1"/>
  <c r="BN8795" i="1"/>
  <c r="BN8796" i="1"/>
  <c r="BN8797" i="1"/>
  <c r="BN8798" i="1"/>
  <c r="BN8799" i="1"/>
  <c r="BN8800" i="1"/>
  <c r="BN8801" i="1"/>
  <c r="BN8802" i="1"/>
  <c r="BN8803" i="1"/>
  <c r="BN8804" i="1"/>
  <c r="BN8805" i="1"/>
  <c r="BN8806" i="1"/>
  <c r="BN8807" i="1"/>
  <c r="BN8808" i="1"/>
  <c r="BN8809" i="1"/>
  <c r="BN8810" i="1"/>
  <c r="BN8811" i="1"/>
  <c r="BN8812" i="1"/>
  <c r="BN8813" i="1"/>
  <c r="BN8814" i="1"/>
  <c r="BN8815" i="1"/>
  <c r="BN8816" i="1"/>
  <c r="BN8817" i="1"/>
  <c r="BN8818" i="1"/>
  <c r="BN8819" i="1"/>
  <c r="BN8820" i="1"/>
  <c r="BN8821" i="1"/>
  <c r="BN8822" i="1"/>
  <c r="BN8823" i="1"/>
  <c r="BN8824" i="1"/>
  <c r="BN8825" i="1"/>
  <c r="BN8826" i="1"/>
  <c r="BN8827" i="1"/>
  <c r="BN8828" i="1"/>
  <c r="BN8829" i="1"/>
  <c r="BN8830" i="1"/>
  <c r="BN8831" i="1"/>
  <c r="BN8832" i="1"/>
  <c r="BN8833" i="1"/>
  <c r="BN8834" i="1"/>
  <c r="BN8835" i="1"/>
  <c r="BN8836" i="1"/>
  <c r="BN8837" i="1"/>
  <c r="BN8838" i="1"/>
  <c r="BN8839" i="1"/>
  <c r="BN8840" i="1"/>
  <c r="BN8841" i="1"/>
  <c r="BN8842" i="1"/>
  <c r="BN8843" i="1"/>
  <c r="BN8844" i="1"/>
  <c r="BN8845" i="1"/>
  <c r="BN8846" i="1"/>
  <c r="BN8847" i="1"/>
  <c r="BN8848" i="1"/>
  <c r="BN8849" i="1"/>
  <c r="BN8850" i="1"/>
  <c r="BN8851" i="1"/>
  <c r="BN8852" i="1"/>
  <c r="BN8853" i="1"/>
  <c r="BN8854" i="1"/>
  <c r="BN8855" i="1"/>
  <c r="BN8856" i="1"/>
  <c r="BN8857" i="1"/>
  <c r="BN8858" i="1"/>
  <c r="BN8859" i="1"/>
  <c r="BN8860" i="1"/>
  <c r="BN8861" i="1"/>
  <c r="BN8862" i="1"/>
  <c r="BN8863" i="1"/>
  <c r="BN8864" i="1"/>
  <c r="BN8865" i="1"/>
  <c r="BN8866" i="1"/>
  <c r="BN8867" i="1"/>
  <c r="BN8868" i="1"/>
  <c r="BN8869" i="1"/>
  <c r="BN8870" i="1"/>
  <c r="BN8871" i="1"/>
  <c r="BN8872" i="1"/>
  <c r="BN8873" i="1"/>
  <c r="BN8874" i="1"/>
  <c r="BN8875" i="1"/>
  <c r="BN8876" i="1"/>
  <c r="BN8877" i="1"/>
  <c r="BN8878" i="1"/>
  <c r="BN8879" i="1"/>
  <c r="BN8880" i="1"/>
  <c r="BN8881" i="1"/>
  <c r="BN8882" i="1"/>
  <c r="BN8883" i="1"/>
  <c r="BN8884" i="1"/>
  <c r="BN8885" i="1"/>
  <c r="BN8886" i="1"/>
  <c r="BN8887" i="1"/>
  <c r="BN8888" i="1"/>
  <c r="BN8889" i="1"/>
  <c r="BN8890" i="1"/>
  <c r="BN8891" i="1"/>
  <c r="BN8892" i="1"/>
  <c r="BN8893" i="1"/>
  <c r="BN8894" i="1"/>
  <c r="BN8895" i="1"/>
  <c r="BN8896" i="1"/>
  <c r="BN8897" i="1"/>
  <c r="BN8898" i="1"/>
  <c r="BN8899" i="1"/>
  <c r="BN8900" i="1"/>
  <c r="BN8901" i="1"/>
  <c r="BN8902" i="1"/>
  <c r="BN8903" i="1"/>
  <c r="BN8904" i="1"/>
  <c r="BN8905" i="1"/>
  <c r="BN8906" i="1"/>
  <c r="BN8907" i="1"/>
  <c r="BN8908" i="1"/>
  <c r="BN8909" i="1"/>
  <c r="BN8910" i="1"/>
  <c r="BN8911" i="1"/>
  <c r="BN8912" i="1"/>
  <c r="BN8913" i="1"/>
  <c r="BN8914" i="1"/>
  <c r="BN8915" i="1"/>
  <c r="BN8916" i="1"/>
  <c r="BN8917" i="1"/>
  <c r="BN8918" i="1"/>
  <c r="BN8919" i="1"/>
  <c r="BN8920" i="1"/>
  <c r="BN8921" i="1"/>
  <c r="BN8922" i="1"/>
  <c r="BN8923" i="1"/>
  <c r="BN8924" i="1"/>
  <c r="BN8925" i="1"/>
  <c r="BN8926" i="1"/>
  <c r="BN8927" i="1"/>
  <c r="BN8928" i="1"/>
  <c r="BN8929" i="1"/>
  <c r="BN8930" i="1"/>
  <c r="BN8931" i="1"/>
  <c r="BN8932" i="1"/>
  <c r="BN8933" i="1"/>
  <c r="BN8934" i="1"/>
  <c r="BN8935" i="1"/>
  <c r="BN8936" i="1"/>
  <c r="BN8937" i="1"/>
  <c r="BN8938" i="1"/>
  <c r="BN8939" i="1"/>
  <c r="BN8940" i="1"/>
  <c r="BN8941" i="1"/>
  <c r="BN8942" i="1"/>
  <c r="BN8943" i="1"/>
  <c r="BN8944" i="1"/>
  <c r="BN8945" i="1"/>
  <c r="BN8946" i="1"/>
  <c r="BN8947" i="1"/>
  <c r="BN8948" i="1"/>
  <c r="BN8949" i="1"/>
  <c r="BN8950" i="1"/>
  <c r="BN8951" i="1"/>
  <c r="BN8952" i="1"/>
  <c r="BN8953" i="1"/>
  <c r="BN8954" i="1"/>
  <c r="BN8955" i="1"/>
  <c r="BN8956" i="1"/>
  <c r="BN8957" i="1"/>
  <c r="BN8958" i="1"/>
  <c r="BN8959" i="1"/>
  <c r="BN8960" i="1"/>
  <c r="BN8961" i="1"/>
  <c r="BN8962" i="1"/>
  <c r="BN8963" i="1"/>
  <c r="BN8964" i="1"/>
  <c r="BN8965" i="1"/>
  <c r="BN8966" i="1"/>
  <c r="BN8967" i="1"/>
  <c r="BN8968" i="1"/>
  <c r="BN8969" i="1"/>
  <c r="BN8970" i="1"/>
  <c r="BN8971" i="1"/>
  <c r="BN8972" i="1"/>
  <c r="BN8973" i="1"/>
  <c r="BN8974" i="1"/>
  <c r="BN8975" i="1"/>
  <c r="BN8976" i="1"/>
  <c r="BN8977" i="1"/>
  <c r="BN8978" i="1"/>
  <c r="BN8979" i="1"/>
  <c r="BN8980" i="1"/>
  <c r="BN8981" i="1"/>
  <c r="BN8982" i="1"/>
  <c r="BN8983" i="1"/>
  <c r="BN8984" i="1"/>
  <c r="BN8985" i="1"/>
  <c r="BN8986" i="1"/>
  <c r="BN8987" i="1"/>
  <c r="BN8988" i="1"/>
  <c r="BN8989" i="1"/>
  <c r="BN8990" i="1"/>
  <c r="BN8991" i="1"/>
  <c r="BN8992" i="1"/>
  <c r="BN8993" i="1"/>
  <c r="BN8994" i="1"/>
  <c r="BN8995" i="1"/>
  <c r="BN8996" i="1"/>
  <c r="BN8997" i="1"/>
  <c r="BN8998" i="1"/>
  <c r="BN8999" i="1"/>
  <c r="BN9000" i="1"/>
  <c r="BN9001" i="1"/>
  <c r="BN9002" i="1"/>
  <c r="BN9003" i="1"/>
  <c r="BN9004" i="1"/>
  <c r="BN9005" i="1"/>
  <c r="BN9006" i="1"/>
  <c r="BN9007" i="1"/>
  <c r="BN9008" i="1"/>
  <c r="BN9009" i="1"/>
  <c r="BN9010" i="1"/>
  <c r="BN9011" i="1"/>
  <c r="BN9012" i="1"/>
  <c r="BN9013" i="1"/>
  <c r="BN9014" i="1"/>
  <c r="BN9015" i="1"/>
  <c r="BN9016" i="1"/>
  <c r="BN9017" i="1"/>
  <c r="BN9018" i="1"/>
  <c r="BN9019" i="1"/>
  <c r="BN9020" i="1"/>
  <c r="BN9021" i="1"/>
  <c r="BN9022" i="1"/>
  <c r="BN9023" i="1"/>
  <c r="BN9024" i="1"/>
  <c r="BN9025" i="1"/>
  <c r="BN9026" i="1"/>
  <c r="BN9027" i="1"/>
  <c r="BN9028" i="1"/>
  <c r="BN9029" i="1"/>
  <c r="BN9030" i="1"/>
  <c r="BN9031" i="1"/>
  <c r="BN9032" i="1"/>
  <c r="BN9033" i="1"/>
  <c r="BN9034" i="1"/>
  <c r="BN9035" i="1"/>
  <c r="BN9036" i="1"/>
  <c r="BN9037" i="1"/>
  <c r="BN9038" i="1"/>
  <c r="BN9039" i="1"/>
  <c r="BN9040" i="1"/>
  <c r="BN9041" i="1"/>
  <c r="BN9042" i="1"/>
  <c r="BN9043" i="1"/>
  <c r="BN9044" i="1"/>
  <c r="BN9045" i="1"/>
  <c r="BN9046" i="1"/>
  <c r="BN9047" i="1"/>
  <c r="BN9048" i="1"/>
  <c r="BN9049" i="1"/>
  <c r="BN9050" i="1"/>
  <c r="BN9051" i="1"/>
  <c r="BN9052" i="1"/>
  <c r="BN9053" i="1"/>
  <c r="BN9054" i="1"/>
  <c r="BN9055" i="1"/>
  <c r="BN9056" i="1"/>
  <c r="BN9057" i="1"/>
  <c r="BN9058" i="1"/>
  <c r="BN9059" i="1"/>
  <c r="BN9060" i="1"/>
  <c r="BN9061" i="1"/>
  <c r="BN9062" i="1"/>
  <c r="BN9063" i="1"/>
  <c r="BN9064" i="1"/>
  <c r="BN9065" i="1"/>
  <c r="BN9066" i="1"/>
  <c r="BN9067" i="1"/>
  <c r="BN9068" i="1"/>
  <c r="BN9069" i="1"/>
  <c r="BN9070" i="1"/>
  <c r="BN9071" i="1"/>
  <c r="BN9072" i="1"/>
  <c r="BN9073" i="1"/>
  <c r="BN9074" i="1"/>
  <c r="BN9075" i="1"/>
  <c r="BN9076" i="1"/>
  <c r="BN9077" i="1"/>
  <c r="BN9078" i="1"/>
  <c r="BN9079" i="1"/>
  <c r="BN9080" i="1"/>
  <c r="BN9081" i="1"/>
  <c r="BN9082" i="1"/>
  <c r="BN9083" i="1"/>
  <c r="BN9084" i="1"/>
  <c r="BN9085" i="1"/>
  <c r="BN9086" i="1"/>
  <c r="BN9087" i="1"/>
  <c r="BN9088" i="1"/>
  <c r="BN9089" i="1"/>
  <c r="BN9090" i="1"/>
  <c r="BN9091" i="1"/>
  <c r="BN9092" i="1"/>
  <c r="BN9093" i="1"/>
  <c r="BN9094" i="1"/>
  <c r="BN9095" i="1"/>
  <c r="BN9096" i="1"/>
  <c r="BN9097" i="1"/>
  <c r="BN9098" i="1"/>
  <c r="BN9099" i="1"/>
  <c r="BN9100" i="1"/>
  <c r="BN9101" i="1"/>
  <c r="BN9102" i="1"/>
  <c r="BN9103" i="1"/>
  <c r="BN9104" i="1"/>
  <c r="BN9105" i="1"/>
  <c r="BN9106" i="1"/>
  <c r="BN9107" i="1"/>
  <c r="BN9108" i="1"/>
  <c r="BN9109" i="1"/>
  <c r="BN9110" i="1"/>
  <c r="BN9111" i="1"/>
  <c r="BN9112" i="1"/>
  <c r="BN9113" i="1"/>
  <c r="BN9114" i="1"/>
  <c r="BN9115" i="1"/>
  <c r="BN9116" i="1"/>
  <c r="BN9117" i="1"/>
  <c r="BN9118" i="1"/>
  <c r="BN9119" i="1"/>
  <c r="BN9120" i="1"/>
  <c r="BN9121" i="1"/>
  <c r="BN9122" i="1"/>
  <c r="BN9123" i="1"/>
  <c r="BN9124" i="1"/>
  <c r="BN9125" i="1"/>
  <c r="BN9126" i="1"/>
  <c r="BN9127" i="1"/>
  <c r="BN9128" i="1"/>
  <c r="BN9129" i="1"/>
  <c r="BN9130" i="1"/>
  <c r="BN9131" i="1"/>
  <c r="BN9132" i="1"/>
  <c r="BN9133" i="1"/>
  <c r="BN9134" i="1"/>
  <c r="BN9135" i="1"/>
  <c r="BN9136" i="1"/>
  <c r="BN9137" i="1"/>
  <c r="BN9138" i="1"/>
  <c r="BN9139" i="1"/>
  <c r="BN9140" i="1"/>
  <c r="BN9141" i="1"/>
  <c r="BN9142" i="1"/>
  <c r="BN9143" i="1"/>
  <c r="BN9144" i="1"/>
  <c r="BN9145" i="1"/>
  <c r="BN9146" i="1"/>
  <c r="BN9147" i="1"/>
  <c r="BN9148" i="1"/>
  <c r="BN9149" i="1"/>
  <c r="BN9150" i="1"/>
  <c r="BN9151" i="1"/>
  <c r="BN9152" i="1"/>
  <c r="BN9153" i="1"/>
  <c r="BN9154" i="1"/>
  <c r="BN9155" i="1"/>
  <c r="BN9156" i="1"/>
  <c r="BN9157" i="1"/>
  <c r="BN9158" i="1"/>
  <c r="BN9159" i="1"/>
  <c r="BN9160" i="1"/>
  <c r="BN9161" i="1"/>
  <c r="BN9162" i="1"/>
  <c r="BN9163" i="1"/>
  <c r="BN9164" i="1"/>
  <c r="BN9165" i="1"/>
  <c r="BN9166" i="1"/>
  <c r="BN9167" i="1"/>
  <c r="BN9168" i="1"/>
  <c r="BN9169" i="1"/>
  <c r="BN9170" i="1"/>
  <c r="BN9171" i="1"/>
  <c r="BN9172" i="1"/>
  <c r="BN9173" i="1"/>
  <c r="BN9174" i="1"/>
  <c r="BN9175" i="1"/>
  <c r="BN9176" i="1"/>
  <c r="BN9177" i="1"/>
  <c r="BN9178" i="1"/>
  <c r="BN9179" i="1"/>
  <c r="BN9180" i="1"/>
  <c r="BN9181" i="1"/>
  <c r="BN9182" i="1"/>
  <c r="BN9183" i="1"/>
  <c r="BN9184" i="1"/>
  <c r="BN9185" i="1"/>
  <c r="BN9186" i="1"/>
  <c r="BN9187" i="1"/>
  <c r="BN9188" i="1"/>
  <c r="BN9189" i="1"/>
  <c r="BN9190" i="1"/>
  <c r="BN9191" i="1"/>
  <c r="BN9192" i="1"/>
  <c r="BN9193" i="1"/>
  <c r="BN9194" i="1"/>
  <c r="BN9195" i="1"/>
  <c r="BN9196" i="1"/>
  <c r="BN9197" i="1"/>
  <c r="BN9198" i="1"/>
  <c r="BN9199" i="1"/>
  <c r="BN9200" i="1"/>
  <c r="BN9201" i="1"/>
  <c r="BN9202" i="1"/>
  <c r="BN9203" i="1"/>
  <c r="BN9204" i="1"/>
  <c r="BN9205" i="1"/>
  <c r="BN9206" i="1"/>
  <c r="BN9207" i="1"/>
  <c r="BN9208" i="1"/>
  <c r="BN9209" i="1"/>
  <c r="BN9210" i="1"/>
  <c r="BN9211" i="1"/>
  <c r="BN9212" i="1"/>
  <c r="BN9213" i="1"/>
  <c r="BN9214" i="1"/>
  <c r="BN9215" i="1"/>
  <c r="BN9216" i="1"/>
  <c r="BN9217" i="1"/>
  <c r="BN9218" i="1"/>
  <c r="BN9219" i="1"/>
  <c r="BN9220" i="1"/>
  <c r="BN9221" i="1"/>
  <c r="BN9222" i="1"/>
  <c r="BN9223" i="1"/>
  <c r="BN9224" i="1"/>
  <c r="BN9225" i="1"/>
  <c r="BN9226" i="1"/>
  <c r="BN9227" i="1"/>
  <c r="BN9228" i="1"/>
  <c r="BN9229" i="1"/>
  <c r="BN9230" i="1"/>
  <c r="BN9231" i="1"/>
  <c r="BN9232" i="1"/>
  <c r="BN9233" i="1"/>
  <c r="BN9234" i="1"/>
  <c r="BN9235" i="1"/>
  <c r="BN9236" i="1"/>
  <c r="BN9237" i="1"/>
  <c r="BN9238" i="1"/>
  <c r="BN9239" i="1"/>
  <c r="BN9240" i="1"/>
  <c r="BN9241" i="1"/>
  <c r="BN9242" i="1"/>
  <c r="BN9243" i="1"/>
  <c r="BN9244" i="1"/>
  <c r="BN9245" i="1"/>
  <c r="BN9246" i="1"/>
  <c r="BN9247" i="1"/>
  <c r="BN9248" i="1"/>
  <c r="BN9249" i="1"/>
  <c r="BN9250" i="1"/>
  <c r="BN9251" i="1"/>
  <c r="BN9252" i="1"/>
  <c r="BN9253" i="1"/>
  <c r="BN9254" i="1"/>
  <c r="BN9255" i="1"/>
  <c r="BN9256" i="1"/>
  <c r="BN9257" i="1"/>
  <c r="BN9258" i="1"/>
  <c r="BN9259" i="1"/>
  <c r="BN9260" i="1"/>
  <c r="BN9261" i="1"/>
  <c r="BN9262" i="1"/>
  <c r="BN9263" i="1"/>
  <c r="BN9264" i="1"/>
  <c r="BN9265" i="1"/>
  <c r="BN9266" i="1"/>
  <c r="BN9267" i="1"/>
  <c r="BN9268" i="1"/>
  <c r="BN9269" i="1"/>
  <c r="BN9270" i="1"/>
  <c r="BN9271" i="1"/>
  <c r="BN9272" i="1"/>
  <c r="BN9273" i="1"/>
  <c r="BN9274" i="1"/>
  <c r="BN9275" i="1"/>
  <c r="BN9276" i="1"/>
  <c r="BN9277" i="1"/>
  <c r="BN9278" i="1"/>
  <c r="BN9279" i="1"/>
  <c r="BN9280" i="1"/>
  <c r="BN9281" i="1"/>
  <c r="BN9282" i="1"/>
  <c r="BN9283" i="1"/>
  <c r="BN9284" i="1"/>
  <c r="BN9285" i="1"/>
  <c r="BN9286" i="1"/>
  <c r="BN9287" i="1"/>
  <c r="BN9288" i="1"/>
  <c r="BN9289" i="1"/>
  <c r="BN9290" i="1"/>
  <c r="BN9291" i="1"/>
  <c r="BN9292" i="1"/>
  <c r="BN9293" i="1"/>
  <c r="BN9294" i="1"/>
  <c r="BN9295" i="1"/>
  <c r="BN9296" i="1"/>
  <c r="BN9297" i="1"/>
  <c r="BN9298" i="1"/>
  <c r="BN9299" i="1"/>
  <c r="BN9300" i="1"/>
  <c r="BN9301" i="1"/>
  <c r="BN9302" i="1"/>
  <c r="BN9303" i="1"/>
  <c r="BN9304" i="1"/>
  <c r="BN9305" i="1"/>
  <c r="BN9306" i="1"/>
  <c r="BN9307" i="1"/>
  <c r="BN9308" i="1"/>
  <c r="BN9309" i="1"/>
  <c r="BN9310" i="1"/>
  <c r="BN9311" i="1"/>
  <c r="BN9312" i="1"/>
  <c r="BN9313" i="1"/>
  <c r="BN9314" i="1"/>
  <c r="BN9315" i="1"/>
  <c r="BN9316" i="1"/>
  <c r="BN9317" i="1"/>
  <c r="BN9318" i="1"/>
  <c r="BN9319" i="1"/>
  <c r="BN9320" i="1"/>
  <c r="BN9321" i="1"/>
  <c r="BN9322" i="1"/>
  <c r="BN9323" i="1"/>
  <c r="BN9324" i="1"/>
  <c r="BN9325" i="1"/>
  <c r="BN9326" i="1"/>
  <c r="BN9327" i="1"/>
  <c r="BN9328" i="1"/>
  <c r="BN9329" i="1"/>
  <c r="BN9330" i="1"/>
  <c r="BN9331" i="1"/>
  <c r="BN9332" i="1"/>
  <c r="BN9333" i="1"/>
  <c r="BN9334" i="1"/>
  <c r="BN9335" i="1"/>
  <c r="BN9336" i="1"/>
  <c r="BN9337" i="1"/>
  <c r="BN9338" i="1"/>
  <c r="BN9339" i="1"/>
  <c r="BN9340" i="1"/>
  <c r="BN9341" i="1"/>
  <c r="BN9342" i="1"/>
  <c r="BN9343" i="1"/>
  <c r="BN9344" i="1"/>
  <c r="BN9345" i="1"/>
  <c r="BN9346" i="1"/>
  <c r="BN9347" i="1"/>
  <c r="BN9348" i="1"/>
  <c r="BN9349" i="1"/>
  <c r="BN9350" i="1"/>
  <c r="BN9351" i="1"/>
  <c r="BN9352" i="1"/>
  <c r="BN9353" i="1"/>
  <c r="BN9354" i="1"/>
  <c r="BN9355" i="1"/>
  <c r="BN9356" i="1"/>
  <c r="BN9357" i="1"/>
  <c r="BN9358" i="1"/>
  <c r="BN9359" i="1"/>
  <c r="BN9360" i="1"/>
  <c r="BN9361" i="1"/>
  <c r="BN9362" i="1"/>
  <c r="BN9363" i="1"/>
  <c r="BN9364" i="1"/>
  <c r="BN9365" i="1"/>
  <c r="BN9366" i="1"/>
  <c r="BN9367" i="1"/>
  <c r="BN9368" i="1"/>
  <c r="BN9369" i="1"/>
  <c r="BN9370" i="1"/>
  <c r="BN9371" i="1"/>
  <c r="BN9372" i="1"/>
  <c r="BN9373" i="1"/>
  <c r="BN9374" i="1"/>
  <c r="BN9375" i="1"/>
  <c r="BN9376" i="1"/>
  <c r="BN9377" i="1"/>
  <c r="BN9378" i="1"/>
  <c r="BN9379" i="1"/>
  <c r="BN9380" i="1"/>
  <c r="BN9381" i="1"/>
  <c r="BN9382" i="1"/>
  <c r="BN9383" i="1"/>
  <c r="BN9384" i="1"/>
  <c r="BN9385" i="1"/>
  <c r="BN9386" i="1"/>
  <c r="BN9387" i="1"/>
  <c r="BN9388" i="1"/>
  <c r="BN9389" i="1"/>
  <c r="BN9390" i="1"/>
  <c r="BN9391" i="1"/>
  <c r="BN9392" i="1"/>
  <c r="BN9393" i="1"/>
  <c r="BN9394" i="1"/>
  <c r="BN9395" i="1"/>
  <c r="BN9396" i="1"/>
  <c r="BN9397" i="1"/>
  <c r="BN9398" i="1"/>
  <c r="BN9399" i="1"/>
  <c r="BN9400" i="1"/>
  <c r="BN9401" i="1"/>
  <c r="BN9402" i="1"/>
  <c r="BN9403" i="1"/>
  <c r="BN9404" i="1"/>
  <c r="BN9405" i="1"/>
  <c r="BN9406" i="1"/>
  <c r="BN9407" i="1"/>
  <c r="BN9408" i="1"/>
  <c r="BN9409" i="1"/>
  <c r="BN9410" i="1"/>
  <c r="BN9411" i="1"/>
  <c r="BN9412" i="1"/>
  <c r="BN9413" i="1"/>
  <c r="BN9414" i="1"/>
  <c r="BN9415" i="1"/>
  <c r="BN9416" i="1"/>
  <c r="BN9417" i="1"/>
  <c r="BN9418" i="1"/>
  <c r="BN9419" i="1"/>
  <c r="BN9420" i="1"/>
  <c r="BN9421" i="1"/>
  <c r="BN9422" i="1"/>
  <c r="BN9423" i="1"/>
  <c r="BN9424" i="1"/>
  <c r="BN9425" i="1"/>
  <c r="BN9426" i="1"/>
  <c r="BN9427" i="1"/>
  <c r="BN9428" i="1"/>
  <c r="BN9429" i="1"/>
  <c r="BN9430" i="1"/>
  <c r="BN9431" i="1"/>
  <c r="BN9432" i="1"/>
  <c r="BN9433" i="1"/>
  <c r="BN9434" i="1"/>
  <c r="BN9435" i="1"/>
  <c r="BN9436" i="1"/>
  <c r="BN9437" i="1"/>
  <c r="BN9438" i="1"/>
  <c r="BN9439" i="1"/>
  <c r="BN9440" i="1"/>
  <c r="BN9441" i="1"/>
  <c r="BN9442" i="1"/>
  <c r="BN9443" i="1"/>
  <c r="BN9444" i="1"/>
  <c r="BN9445" i="1"/>
  <c r="BN9446" i="1"/>
  <c r="BN9447" i="1"/>
  <c r="BN9448" i="1"/>
  <c r="BN9449" i="1"/>
  <c r="BN9450" i="1"/>
  <c r="BN9451" i="1"/>
  <c r="BN9452" i="1"/>
  <c r="BN9453" i="1"/>
  <c r="BN9454" i="1"/>
  <c r="BN9455" i="1"/>
  <c r="BN9456" i="1"/>
  <c r="BN9457" i="1"/>
  <c r="BN9458" i="1"/>
  <c r="BN9459" i="1"/>
  <c r="BN9460" i="1"/>
  <c r="BN9461" i="1"/>
  <c r="BN9462" i="1"/>
  <c r="BN9463" i="1"/>
  <c r="BN9464" i="1"/>
  <c r="BN9465" i="1"/>
  <c r="BN9466" i="1"/>
  <c r="BN9467" i="1"/>
  <c r="BN9468" i="1"/>
  <c r="BN9469" i="1"/>
  <c r="BN9470" i="1"/>
  <c r="BN9471" i="1"/>
  <c r="BN9472" i="1"/>
  <c r="BN9473" i="1"/>
  <c r="BN9474" i="1"/>
  <c r="BN9475" i="1"/>
  <c r="BN9476" i="1"/>
  <c r="BN9477" i="1"/>
  <c r="BN9478" i="1"/>
  <c r="BN9479" i="1"/>
  <c r="BN9480" i="1"/>
  <c r="BN9481" i="1"/>
  <c r="BN9482" i="1"/>
  <c r="BN9483" i="1"/>
  <c r="BN9484" i="1"/>
  <c r="BN9485" i="1"/>
  <c r="BN9486" i="1"/>
  <c r="BN9487" i="1"/>
  <c r="BN9488" i="1"/>
  <c r="BN9489" i="1"/>
  <c r="BN9490" i="1"/>
  <c r="BN9491" i="1"/>
  <c r="BN9492" i="1"/>
  <c r="BN9493" i="1"/>
  <c r="BN9494" i="1"/>
  <c r="BN9495" i="1"/>
  <c r="BN9496" i="1"/>
  <c r="BN9497" i="1"/>
  <c r="BN9498" i="1"/>
  <c r="BN9499" i="1"/>
  <c r="BN9500" i="1"/>
  <c r="BN9501" i="1"/>
  <c r="BN9502" i="1"/>
  <c r="BN9503" i="1"/>
  <c r="BN9504" i="1"/>
  <c r="BN9505" i="1"/>
  <c r="BN9506" i="1"/>
  <c r="BN9507" i="1"/>
  <c r="BN9508" i="1"/>
  <c r="BN9509" i="1"/>
  <c r="BN9510" i="1"/>
  <c r="BN9511" i="1"/>
  <c r="BN9512" i="1"/>
  <c r="BN9513" i="1"/>
  <c r="BN9514" i="1"/>
  <c r="BN9515" i="1"/>
  <c r="BN9516" i="1"/>
  <c r="BN9517" i="1"/>
  <c r="BN9518" i="1"/>
  <c r="BN9519" i="1"/>
  <c r="BN9520" i="1"/>
  <c r="BN9521" i="1"/>
  <c r="BN9522" i="1"/>
  <c r="BN9523" i="1"/>
  <c r="BN9524" i="1"/>
  <c r="BN9525" i="1"/>
  <c r="BN9526" i="1"/>
  <c r="BN9527" i="1"/>
  <c r="BN9528" i="1"/>
  <c r="BN9529" i="1"/>
  <c r="BN9530" i="1"/>
  <c r="BN9531" i="1"/>
  <c r="BN9532" i="1"/>
  <c r="BN9533" i="1"/>
  <c r="BN9534" i="1"/>
  <c r="BN9535" i="1"/>
  <c r="BN9536" i="1"/>
  <c r="BN9537" i="1"/>
  <c r="BN9538" i="1"/>
  <c r="BN9539" i="1"/>
  <c r="BN9540" i="1"/>
  <c r="BN9541" i="1"/>
  <c r="BN9542" i="1"/>
  <c r="BN9543" i="1"/>
  <c r="BN9544" i="1"/>
  <c r="BN9545" i="1"/>
  <c r="BN9546" i="1"/>
  <c r="BN9547" i="1"/>
  <c r="BN9548" i="1"/>
  <c r="BN9549" i="1"/>
  <c r="BN9550" i="1"/>
  <c r="BN9551" i="1"/>
  <c r="BN9552" i="1"/>
  <c r="BN9553" i="1"/>
  <c r="BN9554" i="1"/>
  <c r="BN9555" i="1"/>
  <c r="BN9556" i="1"/>
  <c r="BN9557" i="1"/>
  <c r="BN9558" i="1"/>
  <c r="BN9559" i="1"/>
  <c r="BN9560" i="1"/>
  <c r="BN9561" i="1"/>
  <c r="BN9562" i="1"/>
  <c r="BN9563" i="1"/>
  <c r="BN9564" i="1"/>
  <c r="BN9565" i="1"/>
  <c r="BN9566" i="1"/>
  <c r="BN9567" i="1"/>
  <c r="BN9568" i="1"/>
  <c r="BN9569" i="1"/>
  <c r="BN9570" i="1"/>
  <c r="BN9571" i="1"/>
  <c r="BN9572" i="1"/>
  <c r="BN9573" i="1"/>
  <c r="BN9574" i="1"/>
  <c r="BN9575" i="1"/>
  <c r="BN9576" i="1"/>
  <c r="BN9577" i="1"/>
  <c r="BN9578" i="1"/>
  <c r="BN9579" i="1"/>
  <c r="BN9580" i="1"/>
  <c r="BN9581" i="1"/>
  <c r="BN9582" i="1"/>
  <c r="BN9583" i="1"/>
  <c r="BN9584" i="1"/>
  <c r="BN9585" i="1"/>
  <c r="BN9586" i="1"/>
  <c r="BN9587" i="1"/>
  <c r="BN9588" i="1"/>
  <c r="BN9589" i="1"/>
  <c r="BN9590" i="1"/>
  <c r="BN9591" i="1"/>
  <c r="BN9592" i="1"/>
  <c r="BN9593" i="1"/>
  <c r="BN9594" i="1"/>
  <c r="BN9595" i="1"/>
  <c r="BN9596" i="1"/>
  <c r="BN9597" i="1"/>
  <c r="BN9598" i="1"/>
  <c r="BN9599" i="1"/>
  <c r="BN9600" i="1"/>
  <c r="BN9601" i="1"/>
  <c r="BN9602" i="1"/>
  <c r="BN9603" i="1"/>
  <c r="BN9604" i="1"/>
  <c r="BN9605" i="1"/>
  <c r="BN9606" i="1"/>
  <c r="BN9607" i="1"/>
  <c r="BN9608" i="1"/>
  <c r="BN9609" i="1"/>
  <c r="BN9610" i="1"/>
  <c r="BN9611" i="1"/>
  <c r="BN9612" i="1"/>
  <c r="BN9613" i="1"/>
  <c r="BN9614" i="1"/>
  <c r="BN9615" i="1"/>
  <c r="BN9616" i="1"/>
  <c r="BN9617" i="1"/>
  <c r="BN9618" i="1"/>
  <c r="BN9619" i="1"/>
  <c r="BN9620" i="1"/>
  <c r="BN9621" i="1"/>
  <c r="BN9622" i="1"/>
  <c r="BN9623" i="1"/>
  <c r="BN9624" i="1"/>
  <c r="BN9625" i="1"/>
  <c r="BN9626" i="1"/>
  <c r="BN9627" i="1"/>
  <c r="BN9628" i="1"/>
  <c r="BN9629" i="1"/>
  <c r="BN9630" i="1"/>
  <c r="BN9631" i="1"/>
  <c r="BN9632" i="1"/>
  <c r="BN9633" i="1"/>
  <c r="BN9634" i="1"/>
  <c r="BN9635" i="1"/>
  <c r="BN9636" i="1"/>
  <c r="BN9637" i="1"/>
  <c r="BN9638" i="1"/>
  <c r="BN9639" i="1"/>
  <c r="BN9640" i="1"/>
  <c r="BN9641" i="1"/>
  <c r="BN9642" i="1"/>
  <c r="BN9643" i="1"/>
  <c r="BN9644" i="1"/>
  <c r="BN9645" i="1"/>
  <c r="BN9646" i="1"/>
  <c r="BN9647" i="1"/>
  <c r="BN9648" i="1"/>
  <c r="BN9649" i="1"/>
  <c r="BN9650" i="1"/>
  <c r="BN9651" i="1"/>
  <c r="BN9652" i="1"/>
  <c r="BN9653" i="1"/>
  <c r="BN9654" i="1"/>
  <c r="BN9655" i="1"/>
  <c r="BN9656" i="1"/>
  <c r="BN9657" i="1"/>
  <c r="BN9658" i="1"/>
  <c r="BN9659" i="1"/>
  <c r="BN9660" i="1"/>
  <c r="BN9661" i="1"/>
  <c r="BN9662" i="1"/>
  <c r="BN9663" i="1"/>
  <c r="BN9664" i="1"/>
  <c r="BN9665" i="1"/>
  <c r="BN9666" i="1"/>
  <c r="BN9667" i="1"/>
  <c r="BN9668" i="1"/>
  <c r="BN9669" i="1"/>
  <c r="BN9670" i="1"/>
  <c r="BN9671" i="1"/>
  <c r="BN9672" i="1"/>
  <c r="BN9673" i="1"/>
  <c r="BN9674" i="1"/>
  <c r="BN9675" i="1"/>
  <c r="BN9676" i="1"/>
  <c r="BN9677" i="1"/>
  <c r="BN9678" i="1"/>
  <c r="BN9679" i="1"/>
  <c r="BN9680" i="1"/>
  <c r="BN9681" i="1"/>
  <c r="BN9682" i="1"/>
  <c r="BN9683" i="1"/>
  <c r="BN9684" i="1"/>
  <c r="BN9685" i="1"/>
  <c r="BN9686" i="1"/>
  <c r="BN9687" i="1"/>
  <c r="BN9688" i="1"/>
  <c r="BN9689" i="1"/>
  <c r="BN9690" i="1"/>
  <c r="BN9691" i="1"/>
  <c r="BN9692" i="1"/>
  <c r="BN9693" i="1"/>
  <c r="BN9694" i="1"/>
  <c r="BN9695" i="1"/>
  <c r="BN9696" i="1"/>
  <c r="BN9697" i="1"/>
  <c r="BN9698" i="1"/>
  <c r="BN9699" i="1"/>
  <c r="BN9700" i="1"/>
  <c r="BN9701" i="1"/>
  <c r="BN9702" i="1"/>
  <c r="BN9703" i="1"/>
  <c r="BN9704" i="1"/>
  <c r="BN9705" i="1"/>
  <c r="BN9706" i="1"/>
  <c r="BN9707" i="1"/>
  <c r="BN9708" i="1"/>
  <c r="BN9709" i="1"/>
  <c r="BN9710" i="1"/>
  <c r="BN9711" i="1"/>
  <c r="BN9712" i="1"/>
  <c r="BN9713" i="1"/>
  <c r="BN9714" i="1"/>
  <c r="BN9715" i="1"/>
  <c r="BN9716" i="1"/>
  <c r="BN9717" i="1"/>
  <c r="BN9718" i="1"/>
  <c r="BN9719" i="1"/>
  <c r="BN9720" i="1"/>
  <c r="BN9721" i="1"/>
  <c r="BN9722" i="1"/>
  <c r="BN9723" i="1"/>
  <c r="BN9724" i="1"/>
  <c r="BN9725" i="1"/>
  <c r="BN9726" i="1"/>
  <c r="BN9727" i="1"/>
  <c r="BN9728" i="1"/>
  <c r="BN9729" i="1"/>
  <c r="BN9730" i="1"/>
  <c r="BN9731" i="1"/>
  <c r="BN9732" i="1"/>
  <c r="BN9733" i="1"/>
  <c r="BN9734" i="1"/>
  <c r="BN9735" i="1"/>
  <c r="BN9736" i="1"/>
  <c r="BN9737" i="1"/>
  <c r="BN9738" i="1"/>
  <c r="BN9739" i="1"/>
  <c r="BN9740" i="1"/>
  <c r="BN9741" i="1"/>
  <c r="BN9742" i="1"/>
  <c r="BN9743" i="1"/>
  <c r="BN9744" i="1"/>
  <c r="BN9745" i="1"/>
  <c r="BN9746" i="1"/>
  <c r="BN9747" i="1"/>
  <c r="BN9748" i="1"/>
  <c r="BN9749" i="1"/>
  <c r="BN9750" i="1"/>
  <c r="BN9751" i="1"/>
  <c r="BN9752" i="1"/>
  <c r="BN9753" i="1"/>
  <c r="BN9754" i="1"/>
  <c r="BN9755" i="1"/>
  <c r="BN9756" i="1"/>
  <c r="BN9757" i="1"/>
  <c r="BN9758" i="1"/>
  <c r="BN9759" i="1"/>
  <c r="BN9760" i="1"/>
  <c r="BN9761" i="1"/>
  <c r="BN9762" i="1"/>
  <c r="BN9763" i="1"/>
  <c r="BN9764" i="1"/>
  <c r="BN9765" i="1"/>
  <c r="BN9766" i="1"/>
  <c r="BN9767" i="1"/>
  <c r="BN9768" i="1"/>
  <c r="BN9769" i="1"/>
  <c r="BN9770" i="1"/>
  <c r="BN9771" i="1"/>
  <c r="BN9772" i="1"/>
  <c r="BN9773" i="1"/>
  <c r="BN9774" i="1"/>
  <c r="BN9775" i="1"/>
  <c r="BN9776" i="1"/>
  <c r="BN9777" i="1"/>
  <c r="BN9778" i="1"/>
  <c r="BN9779" i="1"/>
  <c r="BN9780" i="1"/>
  <c r="BN9781" i="1"/>
  <c r="BN9782" i="1"/>
  <c r="BN9783" i="1"/>
  <c r="BN9784" i="1"/>
  <c r="BN9785" i="1"/>
  <c r="BN9786" i="1"/>
  <c r="BN9787" i="1"/>
  <c r="BN9788" i="1"/>
  <c r="BN9789" i="1"/>
  <c r="BN9790" i="1"/>
  <c r="BN9791" i="1"/>
  <c r="BN9792" i="1"/>
  <c r="BN9793" i="1"/>
  <c r="BN9794" i="1"/>
  <c r="BN9795" i="1"/>
  <c r="BN9796" i="1"/>
  <c r="BN9797" i="1"/>
  <c r="BN9798" i="1"/>
  <c r="BN9799" i="1"/>
  <c r="BN9800" i="1"/>
  <c r="BN9801" i="1"/>
  <c r="BN9802" i="1"/>
  <c r="BN9803" i="1"/>
  <c r="BN9804" i="1"/>
  <c r="BN9805" i="1"/>
  <c r="BN9806" i="1"/>
  <c r="BN9807" i="1"/>
  <c r="BN9808" i="1"/>
  <c r="BN9809" i="1"/>
  <c r="BN9810" i="1"/>
  <c r="BN9811" i="1"/>
  <c r="BN9812" i="1"/>
  <c r="BN9813" i="1"/>
  <c r="BN9814" i="1"/>
  <c r="BN9815" i="1"/>
  <c r="BN9816" i="1"/>
  <c r="BN9817" i="1"/>
  <c r="BN9818" i="1"/>
  <c r="BN9819" i="1"/>
  <c r="BN9820" i="1"/>
  <c r="BN9821" i="1"/>
  <c r="BN9822" i="1"/>
  <c r="BN9823" i="1"/>
  <c r="BN9824" i="1"/>
  <c r="BN9825" i="1"/>
  <c r="BN9826" i="1"/>
  <c r="BN9827" i="1"/>
  <c r="BN9828" i="1"/>
  <c r="BN9829" i="1"/>
  <c r="BN9830" i="1"/>
  <c r="BN9831" i="1"/>
  <c r="BN9832" i="1"/>
  <c r="BN9833" i="1"/>
  <c r="BN9834" i="1"/>
  <c r="BN9835" i="1"/>
  <c r="BN9836" i="1"/>
  <c r="BN9837" i="1"/>
  <c r="BN9838" i="1"/>
  <c r="BN9839" i="1"/>
  <c r="BN9840" i="1"/>
  <c r="BN9841" i="1"/>
  <c r="BN9842" i="1"/>
  <c r="BN9843" i="1"/>
  <c r="BN9844" i="1"/>
  <c r="BN9845" i="1"/>
  <c r="BN9846" i="1"/>
  <c r="BN9847" i="1"/>
  <c r="BN9848" i="1"/>
  <c r="BN9849" i="1"/>
  <c r="BN9850" i="1"/>
  <c r="BN9851" i="1"/>
  <c r="BN9852" i="1"/>
  <c r="BN9853" i="1"/>
  <c r="BN9854" i="1"/>
  <c r="BN9855" i="1"/>
  <c r="BN9856" i="1"/>
  <c r="BN9857" i="1"/>
  <c r="BN9858" i="1"/>
  <c r="BN9859" i="1"/>
  <c r="BN9860" i="1"/>
  <c r="BN9861" i="1"/>
  <c r="BN9862" i="1"/>
  <c r="BN9863" i="1"/>
  <c r="BN9864" i="1"/>
  <c r="BN9865" i="1"/>
  <c r="BN9866" i="1"/>
  <c r="BN9867" i="1"/>
  <c r="BN9868" i="1"/>
  <c r="BN9869" i="1"/>
  <c r="BN9870" i="1"/>
  <c r="BN9871" i="1"/>
  <c r="BN9872" i="1"/>
  <c r="BN9873" i="1"/>
  <c r="BN9874" i="1"/>
  <c r="BN9875" i="1"/>
  <c r="BN9876" i="1"/>
  <c r="BN9877" i="1"/>
  <c r="BN9878" i="1"/>
  <c r="BN9879" i="1"/>
  <c r="BN9880" i="1"/>
  <c r="BN9881" i="1"/>
  <c r="BN9882" i="1"/>
  <c r="BN9883" i="1"/>
  <c r="BN9884" i="1"/>
  <c r="BN9885" i="1"/>
  <c r="BN9886" i="1"/>
  <c r="BN9887" i="1"/>
  <c r="BN9888" i="1"/>
  <c r="BN9889" i="1"/>
  <c r="BN9890" i="1"/>
  <c r="BN9891" i="1"/>
  <c r="BN9892" i="1"/>
  <c r="BN9893" i="1"/>
  <c r="BN9894" i="1"/>
  <c r="BN9895" i="1"/>
  <c r="BN9896" i="1"/>
  <c r="BN9897" i="1"/>
  <c r="BN9898" i="1"/>
  <c r="BN9899" i="1"/>
  <c r="BN9900" i="1"/>
  <c r="BN9901" i="1"/>
  <c r="BN9902" i="1"/>
  <c r="BN9903" i="1"/>
  <c r="BN9904" i="1"/>
  <c r="BN9905" i="1"/>
  <c r="BN9906" i="1"/>
  <c r="BN9907" i="1"/>
  <c r="BN9908" i="1"/>
  <c r="BN9909" i="1"/>
  <c r="BN9910" i="1"/>
  <c r="BN9911" i="1"/>
  <c r="BN9912" i="1"/>
  <c r="BN9913" i="1"/>
  <c r="BN9914" i="1"/>
  <c r="BN9915" i="1"/>
  <c r="BN9916" i="1"/>
  <c r="BN9917" i="1"/>
  <c r="BN9918" i="1"/>
  <c r="BN9919" i="1"/>
  <c r="BN9920" i="1"/>
  <c r="BN9921" i="1"/>
  <c r="BN9922" i="1"/>
  <c r="BN9923" i="1"/>
  <c r="BN9924" i="1"/>
  <c r="BN9925" i="1"/>
  <c r="BN9926" i="1"/>
  <c r="BN9927" i="1"/>
  <c r="BN9928" i="1"/>
  <c r="BN9929" i="1"/>
  <c r="BN9930" i="1"/>
  <c r="BN9931" i="1"/>
  <c r="BN9932" i="1"/>
  <c r="BN9933" i="1"/>
  <c r="BN9934" i="1"/>
  <c r="BN9935" i="1"/>
  <c r="BN9936" i="1"/>
  <c r="BN9937" i="1"/>
  <c r="BN9938" i="1"/>
  <c r="BN9939" i="1"/>
  <c r="BN9940" i="1"/>
  <c r="BN9941" i="1"/>
  <c r="BN9942" i="1"/>
  <c r="BN9943" i="1"/>
  <c r="BN9944" i="1"/>
  <c r="BN9945" i="1"/>
  <c r="BN9946" i="1"/>
  <c r="BN9947" i="1"/>
  <c r="BN9948" i="1"/>
  <c r="BN9949" i="1"/>
  <c r="BN9950" i="1"/>
  <c r="BN9951" i="1"/>
  <c r="BN9952" i="1"/>
  <c r="BN9953" i="1"/>
  <c r="BN9954" i="1"/>
  <c r="BN9955" i="1"/>
  <c r="BN9956" i="1"/>
  <c r="BN9957" i="1"/>
  <c r="BN9958" i="1"/>
  <c r="BN9959" i="1"/>
  <c r="BN9960" i="1"/>
  <c r="BN9961" i="1"/>
  <c r="BN9962" i="1"/>
  <c r="BN9963" i="1"/>
  <c r="BN9964" i="1"/>
  <c r="BN9965" i="1"/>
  <c r="BN9966" i="1"/>
  <c r="BN9967" i="1"/>
  <c r="BN9968" i="1"/>
  <c r="BN9969" i="1"/>
  <c r="BN9970" i="1"/>
  <c r="BN9971" i="1"/>
  <c r="BN9972" i="1"/>
  <c r="BN9973" i="1"/>
  <c r="BN9974" i="1"/>
  <c r="BN9975" i="1"/>
  <c r="BN9976" i="1"/>
  <c r="BN9977" i="1"/>
  <c r="BN9978" i="1"/>
  <c r="BN9979" i="1"/>
  <c r="BN9980" i="1"/>
  <c r="BN9981" i="1"/>
  <c r="BN9982" i="1"/>
  <c r="BN9983" i="1"/>
  <c r="BN9984" i="1"/>
  <c r="BN9985" i="1"/>
  <c r="BN9986" i="1"/>
  <c r="BN9987" i="1"/>
  <c r="BN9988" i="1"/>
  <c r="BN9989" i="1"/>
  <c r="BN9990" i="1"/>
  <c r="BN9991" i="1"/>
  <c r="BN9992" i="1"/>
  <c r="BN9993" i="1"/>
  <c r="BN9994" i="1"/>
  <c r="BN9995" i="1"/>
  <c r="BN9996" i="1"/>
  <c r="BN9997" i="1"/>
  <c r="BN9998" i="1"/>
  <c r="BN9999" i="1"/>
  <c r="BN10000" i="1"/>
  <c r="BN10001" i="1"/>
  <c r="BN10002" i="1"/>
  <c r="BN10003" i="1"/>
  <c r="BN10004" i="1"/>
  <c r="BN10005" i="1"/>
  <c r="BN10006" i="1"/>
  <c r="BN10007" i="1"/>
  <c r="BN10008" i="1"/>
  <c r="BN10009" i="1"/>
  <c r="BN10010" i="1"/>
  <c r="BN10011" i="1"/>
  <c r="BN10012" i="1"/>
  <c r="BN10013" i="1"/>
  <c r="BN10014" i="1"/>
  <c r="BN10015" i="1"/>
  <c r="BN10016" i="1"/>
  <c r="BN10017" i="1"/>
  <c r="BN10018" i="1"/>
  <c r="BN10019" i="1"/>
  <c r="BN10020" i="1"/>
  <c r="BN10021" i="1"/>
  <c r="BN10022" i="1"/>
  <c r="BN10023" i="1"/>
  <c r="BN10024" i="1"/>
  <c r="BN10025" i="1"/>
  <c r="BN10026" i="1"/>
  <c r="BN10027" i="1"/>
  <c r="BN10028" i="1"/>
  <c r="BN10029" i="1"/>
  <c r="BN10030" i="1"/>
  <c r="BN10031" i="1"/>
  <c r="BN10032" i="1"/>
  <c r="BN10033" i="1"/>
  <c r="BN10034" i="1"/>
  <c r="BN10035" i="1"/>
  <c r="BN10036" i="1"/>
  <c r="BN10037" i="1"/>
  <c r="BN10038" i="1"/>
  <c r="BN10039" i="1"/>
  <c r="BN10040" i="1"/>
  <c r="BN10041" i="1"/>
  <c r="BN10042" i="1"/>
  <c r="BN10043" i="1"/>
  <c r="BN10044" i="1"/>
  <c r="BN10045" i="1"/>
  <c r="BN10046" i="1"/>
  <c r="BN10047" i="1"/>
  <c r="BN10048" i="1"/>
  <c r="BN10049" i="1"/>
  <c r="BN10050" i="1"/>
  <c r="BN10051" i="1"/>
  <c r="BN10052" i="1"/>
  <c r="BN10053" i="1"/>
  <c r="BN10054" i="1"/>
  <c r="BN10055" i="1"/>
  <c r="BN10056" i="1"/>
  <c r="BN10057" i="1"/>
  <c r="BN10058" i="1"/>
  <c r="BN10059" i="1"/>
  <c r="BN10060" i="1"/>
  <c r="BN10061" i="1"/>
  <c r="BN10062" i="1"/>
  <c r="BN10063" i="1"/>
  <c r="BN10064" i="1"/>
  <c r="BN10065" i="1"/>
  <c r="BN10066" i="1"/>
  <c r="BN10067" i="1"/>
  <c r="BN10068" i="1"/>
  <c r="BN10069" i="1"/>
  <c r="BN10070" i="1"/>
  <c r="BN10071" i="1"/>
  <c r="BN10072" i="1"/>
  <c r="BN10073" i="1"/>
  <c r="BN10074" i="1"/>
  <c r="BN10075" i="1"/>
  <c r="BN10076" i="1"/>
  <c r="BN10077" i="1"/>
  <c r="BN10078" i="1"/>
  <c r="BN10079" i="1"/>
  <c r="BN10080" i="1"/>
  <c r="BN10081" i="1"/>
  <c r="BN10082" i="1"/>
  <c r="BN10083" i="1"/>
  <c r="BN10084" i="1"/>
  <c r="BN10085" i="1"/>
  <c r="BN10086" i="1"/>
  <c r="BN10087" i="1"/>
  <c r="BN10088" i="1"/>
  <c r="BN10089" i="1"/>
  <c r="BN10090" i="1"/>
  <c r="BN10091" i="1"/>
  <c r="BN10092" i="1"/>
  <c r="BN10093" i="1"/>
  <c r="BN10094" i="1"/>
  <c r="BN10095" i="1"/>
  <c r="BN10096" i="1"/>
  <c r="BN10097" i="1"/>
  <c r="BN10098" i="1"/>
  <c r="BN10099" i="1"/>
  <c r="BN10100" i="1"/>
  <c r="BN10101" i="1"/>
  <c r="BN10102" i="1"/>
  <c r="BN10103" i="1"/>
  <c r="BN10104" i="1"/>
  <c r="BN10105" i="1"/>
  <c r="BN10106" i="1"/>
  <c r="BN10107" i="1"/>
  <c r="BN10108" i="1"/>
  <c r="BN10109" i="1"/>
  <c r="BN10110" i="1"/>
  <c r="BN10111" i="1"/>
  <c r="BN10112" i="1"/>
  <c r="BN10113" i="1"/>
  <c r="BN10114" i="1"/>
  <c r="BN10115" i="1"/>
  <c r="BN10116" i="1"/>
  <c r="BN10117" i="1"/>
  <c r="BN10118" i="1"/>
  <c r="BN10119" i="1"/>
  <c r="BN10120" i="1"/>
  <c r="BN10121" i="1"/>
  <c r="BN10122" i="1"/>
  <c r="BN10123" i="1"/>
  <c r="BN10124" i="1"/>
  <c r="BN10125" i="1"/>
  <c r="BN10126" i="1"/>
  <c r="BN10127" i="1"/>
  <c r="BN10128" i="1"/>
  <c r="BN10129" i="1"/>
  <c r="BN10130" i="1"/>
  <c r="BN10131" i="1"/>
  <c r="BN10132" i="1"/>
  <c r="BN10133" i="1"/>
  <c r="BN10134" i="1"/>
  <c r="BN10135" i="1"/>
  <c r="BN10136" i="1"/>
  <c r="BN10137" i="1"/>
  <c r="BN10138" i="1"/>
  <c r="BN10139" i="1"/>
  <c r="BN10140" i="1"/>
  <c r="BN10141" i="1"/>
  <c r="BN10142" i="1"/>
  <c r="BN10143" i="1"/>
  <c r="BN10144" i="1"/>
  <c r="BN10145" i="1"/>
  <c r="BN10146" i="1"/>
  <c r="BN10147" i="1"/>
  <c r="BN10148" i="1"/>
  <c r="BN10149" i="1"/>
  <c r="BN10150" i="1"/>
  <c r="BN10151" i="1"/>
  <c r="BN10152" i="1"/>
  <c r="BN10153" i="1"/>
  <c r="BN10154" i="1"/>
  <c r="BN10155" i="1"/>
  <c r="BN10156" i="1"/>
  <c r="BN10157" i="1"/>
  <c r="BN10158" i="1"/>
  <c r="BN10159" i="1"/>
  <c r="BN10160" i="1"/>
  <c r="BN10161" i="1"/>
  <c r="BN10162" i="1"/>
  <c r="BN10163" i="1"/>
  <c r="BN10164" i="1"/>
  <c r="BN10165" i="1"/>
  <c r="BN10166" i="1"/>
  <c r="BN10167" i="1"/>
  <c r="BN10168" i="1"/>
  <c r="BN10169" i="1"/>
  <c r="BN10170" i="1"/>
  <c r="BN10171" i="1"/>
  <c r="BN10172" i="1"/>
  <c r="BN10173" i="1"/>
  <c r="BN10174" i="1"/>
  <c r="BN10175" i="1"/>
  <c r="BN10176" i="1"/>
  <c r="BN10177" i="1"/>
  <c r="BN10178" i="1"/>
  <c r="BN10179" i="1"/>
  <c r="BN10180" i="1"/>
  <c r="BN10181" i="1"/>
  <c r="BN10182" i="1"/>
  <c r="BN10183" i="1"/>
  <c r="BN10184" i="1"/>
  <c r="BN10185" i="1"/>
  <c r="BN10186" i="1"/>
  <c r="BN10187" i="1"/>
  <c r="BN10188" i="1"/>
  <c r="BN10189" i="1"/>
  <c r="BN10190" i="1"/>
  <c r="BN10191" i="1"/>
  <c r="BN10192" i="1"/>
  <c r="BN10193" i="1"/>
  <c r="BN10194" i="1"/>
  <c r="BN10195" i="1"/>
  <c r="BN10196" i="1"/>
  <c r="BN10197" i="1"/>
  <c r="BN10198" i="1"/>
  <c r="BN10199" i="1"/>
  <c r="BN10200" i="1"/>
  <c r="BN10201" i="1"/>
  <c r="BN10202" i="1"/>
  <c r="BN10203" i="1"/>
  <c r="BN10204" i="1"/>
  <c r="BN10205" i="1"/>
  <c r="BN10206" i="1"/>
  <c r="BN10207" i="1"/>
  <c r="BN10208" i="1"/>
  <c r="BN10209" i="1"/>
  <c r="BN10210" i="1"/>
  <c r="BN10211" i="1"/>
  <c r="BN10212" i="1"/>
  <c r="BN10213" i="1"/>
  <c r="BN10214" i="1"/>
  <c r="BN10215" i="1"/>
  <c r="BN10216" i="1"/>
  <c r="BN10217" i="1"/>
  <c r="BN10218" i="1"/>
  <c r="BN10219" i="1"/>
  <c r="BN10220" i="1"/>
  <c r="BN10221" i="1"/>
  <c r="BN10222" i="1"/>
  <c r="BN10223" i="1"/>
  <c r="BN10224" i="1"/>
  <c r="BN10225" i="1"/>
  <c r="BN10226" i="1"/>
  <c r="BN10227" i="1"/>
  <c r="BN10228" i="1"/>
  <c r="BN10229" i="1"/>
  <c r="BN10230" i="1"/>
  <c r="BN10231" i="1"/>
  <c r="BN10232" i="1"/>
  <c r="BN10233" i="1"/>
  <c r="BN10234" i="1"/>
  <c r="BN10235" i="1"/>
  <c r="BN10236" i="1"/>
  <c r="BN10237" i="1"/>
  <c r="BN10238" i="1"/>
  <c r="BN10239" i="1"/>
  <c r="BN10240" i="1"/>
  <c r="BN10241" i="1"/>
  <c r="BN10242" i="1"/>
  <c r="BN10243" i="1"/>
  <c r="BN10244" i="1"/>
  <c r="BN10245" i="1"/>
  <c r="BN10246" i="1"/>
  <c r="BN10247" i="1"/>
  <c r="BN10248" i="1"/>
  <c r="BN10249" i="1"/>
  <c r="BN10250" i="1"/>
  <c r="BN10251" i="1"/>
  <c r="BN10252" i="1"/>
  <c r="BN10253" i="1"/>
  <c r="BN10254" i="1"/>
  <c r="BN10255" i="1"/>
  <c r="BN10256" i="1"/>
  <c r="BN10257" i="1"/>
  <c r="BN10258" i="1"/>
  <c r="BN10259" i="1"/>
  <c r="BN10260" i="1"/>
  <c r="BN10261" i="1"/>
  <c r="BN10262" i="1"/>
  <c r="BN10263" i="1"/>
  <c r="BN10264" i="1"/>
  <c r="BN10265" i="1"/>
  <c r="BN10266" i="1"/>
  <c r="BN10267" i="1"/>
  <c r="BN10268" i="1"/>
  <c r="BN10269" i="1"/>
  <c r="BN10270" i="1"/>
  <c r="BN10271" i="1"/>
  <c r="BN10272" i="1"/>
  <c r="BN10273" i="1"/>
  <c r="BN10274" i="1"/>
  <c r="BN10275" i="1"/>
  <c r="BN10276" i="1"/>
  <c r="BN10277" i="1"/>
  <c r="BN10278" i="1"/>
  <c r="BN10279" i="1"/>
  <c r="BN10280" i="1"/>
  <c r="BN10281" i="1"/>
  <c r="BN10282" i="1"/>
  <c r="BN10283" i="1"/>
  <c r="BN10284" i="1"/>
  <c r="BN10285" i="1"/>
  <c r="BN10286" i="1"/>
  <c r="BN10287" i="1"/>
  <c r="BN10288" i="1"/>
  <c r="BN10289" i="1"/>
  <c r="BN10290" i="1"/>
  <c r="BN10291" i="1"/>
  <c r="BN10292" i="1"/>
  <c r="BN10293" i="1"/>
  <c r="BN10294" i="1"/>
  <c r="BN10295" i="1"/>
  <c r="BN10296" i="1"/>
  <c r="BN10297" i="1"/>
  <c r="BN10298" i="1"/>
  <c r="BN10299" i="1"/>
  <c r="BN10300" i="1"/>
  <c r="BN10301" i="1"/>
  <c r="BN10302" i="1"/>
  <c r="BN10303" i="1"/>
  <c r="BN10304" i="1"/>
  <c r="BN10305" i="1"/>
  <c r="BN10306" i="1"/>
  <c r="BN10307" i="1"/>
  <c r="BN10308" i="1"/>
  <c r="BN10309" i="1"/>
  <c r="BN10310" i="1"/>
  <c r="BN10311" i="1"/>
  <c r="BN10312" i="1"/>
  <c r="BN10313" i="1"/>
  <c r="BN10314" i="1"/>
  <c r="BN10315" i="1"/>
  <c r="BN10316" i="1"/>
  <c r="BN10317" i="1"/>
  <c r="BN10318" i="1"/>
  <c r="BN10319" i="1"/>
  <c r="BN10320" i="1"/>
  <c r="BN10321" i="1"/>
  <c r="BN10322" i="1"/>
  <c r="BN10323" i="1"/>
  <c r="BN10324" i="1"/>
  <c r="BN10325" i="1"/>
  <c r="BN10326" i="1"/>
  <c r="BN10327" i="1"/>
  <c r="BN10328" i="1"/>
  <c r="BN10329" i="1"/>
  <c r="BN10330" i="1"/>
  <c r="BN10331" i="1"/>
  <c r="BN10332" i="1"/>
  <c r="BN10333" i="1"/>
  <c r="BN10334" i="1"/>
  <c r="BN10335" i="1"/>
  <c r="BN10336" i="1"/>
  <c r="BN10337" i="1"/>
  <c r="BN10338" i="1"/>
  <c r="BN10339" i="1"/>
  <c r="BN10340" i="1"/>
  <c r="BN10341" i="1"/>
  <c r="BN10342" i="1"/>
  <c r="BN10343" i="1"/>
  <c r="BN10344" i="1"/>
  <c r="BN10345" i="1"/>
  <c r="BN10346" i="1"/>
  <c r="BN10347" i="1"/>
  <c r="BN10348" i="1"/>
  <c r="BN10349" i="1"/>
  <c r="BN10350" i="1"/>
  <c r="BN10351" i="1"/>
  <c r="BN10352" i="1"/>
  <c r="BN10353" i="1"/>
  <c r="BN10354" i="1"/>
  <c r="BN10355" i="1"/>
  <c r="BN10356" i="1"/>
  <c r="BN10357" i="1"/>
  <c r="BN10358" i="1"/>
  <c r="BN10359" i="1"/>
  <c r="BN10360" i="1"/>
  <c r="BN10361" i="1"/>
  <c r="BN10362" i="1"/>
  <c r="BN10363" i="1"/>
  <c r="BN10364" i="1"/>
  <c r="BN10365" i="1"/>
  <c r="BN10366" i="1"/>
  <c r="BN10367" i="1"/>
  <c r="BN10368" i="1"/>
  <c r="BN10369" i="1"/>
  <c r="BN10370" i="1"/>
  <c r="BN10371" i="1"/>
  <c r="BN10372" i="1"/>
  <c r="BN10373" i="1"/>
  <c r="BN10374" i="1"/>
  <c r="BN10375" i="1"/>
  <c r="BN10376" i="1"/>
  <c r="BN10377" i="1"/>
  <c r="BN10378" i="1"/>
  <c r="BN10379" i="1"/>
  <c r="BN10380" i="1"/>
  <c r="BN10381" i="1"/>
  <c r="BN10382" i="1"/>
  <c r="BN10383" i="1"/>
  <c r="BN10384" i="1"/>
  <c r="BN10385" i="1"/>
  <c r="BN10386" i="1"/>
  <c r="BN10387" i="1"/>
  <c r="BN10388" i="1"/>
  <c r="BN10389" i="1"/>
  <c r="BN10390" i="1"/>
  <c r="BN10391" i="1"/>
  <c r="BN10392" i="1"/>
  <c r="BN10393" i="1"/>
  <c r="BN10394" i="1"/>
  <c r="BN10395" i="1"/>
  <c r="BN10396" i="1"/>
  <c r="BN10397" i="1"/>
  <c r="BN10398" i="1"/>
  <c r="BN10399" i="1"/>
  <c r="BN10400" i="1"/>
  <c r="BN10401" i="1"/>
  <c r="BN10402" i="1"/>
  <c r="BN10403" i="1"/>
  <c r="BN10404" i="1"/>
  <c r="BN10405" i="1"/>
  <c r="BN10406" i="1"/>
  <c r="BN10407" i="1"/>
  <c r="BN10408" i="1"/>
  <c r="BN10409" i="1"/>
  <c r="BN10410" i="1"/>
  <c r="BN10411" i="1"/>
  <c r="BN10412" i="1"/>
  <c r="BN10413" i="1"/>
  <c r="BN10414" i="1"/>
  <c r="BN10415" i="1"/>
  <c r="BN10416" i="1"/>
  <c r="BN10417" i="1"/>
  <c r="BN10418" i="1"/>
  <c r="BN10419" i="1"/>
  <c r="BN10420" i="1"/>
  <c r="BN10421" i="1"/>
  <c r="BN10422" i="1"/>
  <c r="BN10423" i="1"/>
  <c r="BN10424" i="1"/>
  <c r="BN10425" i="1"/>
  <c r="BN10426" i="1"/>
  <c r="BN10427" i="1"/>
  <c r="BN10428" i="1"/>
  <c r="BN10429" i="1"/>
  <c r="BN10430" i="1"/>
  <c r="BN10431" i="1"/>
  <c r="BN10432" i="1"/>
  <c r="BN10433" i="1"/>
  <c r="BN10434" i="1"/>
  <c r="BN10435" i="1"/>
  <c r="BN10436" i="1"/>
  <c r="BN10437" i="1"/>
  <c r="BN10438" i="1"/>
  <c r="BN10439" i="1"/>
  <c r="BN10440" i="1"/>
  <c r="BN10441" i="1"/>
  <c r="BN10442" i="1"/>
  <c r="BN10443" i="1"/>
  <c r="BN10444" i="1"/>
  <c r="BN10445" i="1"/>
  <c r="BN10446" i="1"/>
  <c r="BN10447" i="1"/>
  <c r="BN10448" i="1"/>
  <c r="BN10449" i="1"/>
  <c r="BN10450" i="1"/>
  <c r="BN10451" i="1"/>
  <c r="BN10452" i="1"/>
  <c r="BN10453" i="1"/>
  <c r="BN10454" i="1"/>
  <c r="BN10455" i="1"/>
  <c r="BN10456" i="1"/>
  <c r="BN10457" i="1"/>
  <c r="BN10458" i="1"/>
  <c r="BN10459" i="1"/>
  <c r="BN10460" i="1"/>
  <c r="BN10461" i="1"/>
  <c r="BN10462" i="1"/>
  <c r="BN10463" i="1"/>
  <c r="BN10464" i="1"/>
  <c r="BN10465" i="1"/>
  <c r="BN10466" i="1"/>
  <c r="BN10467" i="1"/>
  <c r="BN10468" i="1"/>
  <c r="BN10469" i="1"/>
  <c r="BN10470" i="1"/>
  <c r="BN10471" i="1"/>
  <c r="BN10472" i="1"/>
  <c r="BN10473" i="1"/>
  <c r="BN10474" i="1"/>
  <c r="BN10475" i="1"/>
  <c r="BN10476" i="1"/>
  <c r="BN10477" i="1"/>
  <c r="BN10478" i="1"/>
  <c r="BN10479" i="1"/>
  <c r="BN10480" i="1"/>
  <c r="BN10481" i="1"/>
  <c r="BN10482" i="1"/>
  <c r="BN10483" i="1"/>
  <c r="BN10484" i="1"/>
  <c r="BN10485" i="1"/>
  <c r="BN10486" i="1"/>
  <c r="BN10487" i="1"/>
  <c r="BN10488" i="1"/>
  <c r="BN10489" i="1"/>
  <c r="BN10490" i="1"/>
  <c r="BN10491" i="1"/>
  <c r="BN10492" i="1"/>
  <c r="BN10493" i="1"/>
  <c r="BN10494" i="1"/>
  <c r="BN10495" i="1"/>
  <c r="BN10496" i="1"/>
  <c r="BN10497" i="1"/>
  <c r="BN10498" i="1"/>
  <c r="BN10499" i="1"/>
  <c r="BN10500" i="1"/>
  <c r="BN10501" i="1"/>
  <c r="BN10502" i="1"/>
  <c r="BN10503" i="1"/>
  <c r="BN10504" i="1"/>
  <c r="BN10505" i="1"/>
  <c r="BN10506" i="1"/>
  <c r="BN10507" i="1"/>
  <c r="BN10508" i="1"/>
  <c r="BN10509" i="1"/>
  <c r="BN10510" i="1"/>
  <c r="BN10511" i="1"/>
  <c r="BN10512" i="1"/>
  <c r="BN10513" i="1"/>
  <c r="BN10514" i="1"/>
  <c r="BN10515" i="1"/>
  <c r="BN10516" i="1"/>
  <c r="BN10517" i="1"/>
  <c r="BN10518" i="1"/>
  <c r="BN10519" i="1"/>
  <c r="BN10520" i="1"/>
  <c r="BN10521" i="1"/>
  <c r="BN10522" i="1"/>
  <c r="BN10523" i="1"/>
  <c r="BN10524" i="1"/>
  <c r="BN10525" i="1"/>
  <c r="BN10526" i="1"/>
  <c r="BN10527" i="1"/>
  <c r="BN10528" i="1"/>
  <c r="BN10529" i="1"/>
  <c r="BN10530" i="1"/>
  <c r="BN10531" i="1"/>
  <c r="BN10532" i="1"/>
  <c r="BN10533" i="1"/>
  <c r="BN10534" i="1"/>
  <c r="BN10535" i="1"/>
  <c r="BN10536" i="1"/>
  <c r="BN10537" i="1"/>
  <c r="BN10538" i="1"/>
  <c r="BN10539" i="1"/>
  <c r="BN10540" i="1"/>
  <c r="BN10541" i="1"/>
  <c r="BN10542" i="1"/>
  <c r="BN10543" i="1"/>
  <c r="BN10544" i="1"/>
  <c r="BN10545" i="1"/>
  <c r="BN10546" i="1"/>
  <c r="BN10547" i="1"/>
  <c r="BN10548" i="1"/>
  <c r="BN10549" i="1"/>
  <c r="BN10550" i="1"/>
  <c r="BN10551" i="1"/>
  <c r="BN10552" i="1"/>
  <c r="BN10553" i="1"/>
  <c r="BN10554" i="1"/>
  <c r="BN10555" i="1"/>
  <c r="BN10556" i="1"/>
  <c r="BN10557" i="1"/>
  <c r="BN10558" i="1"/>
  <c r="BN10559" i="1"/>
  <c r="BN10560" i="1"/>
  <c r="BN10561" i="1"/>
  <c r="BN10562" i="1"/>
  <c r="BN10563" i="1"/>
  <c r="BN10564" i="1"/>
  <c r="BN10565" i="1"/>
  <c r="BN10566" i="1"/>
  <c r="BN10567" i="1"/>
  <c r="BN10568" i="1"/>
  <c r="BN10569" i="1"/>
  <c r="BN10570" i="1"/>
  <c r="BN10571" i="1"/>
  <c r="BN10572" i="1"/>
  <c r="BN10573" i="1"/>
  <c r="BN10574" i="1"/>
  <c r="BN10575" i="1"/>
  <c r="BN10576" i="1"/>
  <c r="BN10577" i="1"/>
  <c r="BN10578" i="1"/>
  <c r="BN10579" i="1"/>
  <c r="BN10580" i="1"/>
  <c r="BN10581" i="1"/>
  <c r="BN10582" i="1"/>
  <c r="BN10583" i="1"/>
  <c r="BN10584" i="1"/>
  <c r="BN10585" i="1"/>
  <c r="BN10586" i="1"/>
  <c r="BN10587" i="1"/>
  <c r="BN10588" i="1"/>
  <c r="BN10589" i="1"/>
  <c r="BN10590" i="1"/>
  <c r="BN10591" i="1"/>
  <c r="BN10592" i="1"/>
  <c r="BN10593" i="1"/>
  <c r="BN10594" i="1"/>
  <c r="BN10595" i="1"/>
  <c r="BN10596" i="1"/>
  <c r="BN10597" i="1"/>
  <c r="BN10598" i="1"/>
  <c r="BN10599" i="1"/>
  <c r="BN10600" i="1"/>
  <c r="BN10601" i="1"/>
  <c r="BN10602" i="1"/>
  <c r="BN10603" i="1"/>
  <c r="BN10604" i="1"/>
  <c r="BN10605" i="1"/>
  <c r="BN10606" i="1"/>
  <c r="BN10607" i="1"/>
  <c r="BN10608" i="1"/>
  <c r="BN10609" i="1"/>
  <c r="BN10610" i="1"/>
  <c r="BN10611" i="1"/>
  <c r="BN10612" i="1"/>
  <c r="BN10613" i="1"/>
  <c r="BN10614" i="1"/>
  <c r="BN10615" i="1"/>
  <c r="BN10616" i="1"/>
  <c r="BN10617" i="1"/>
  <c r="BN10618" i="1"/>
  <c r="BN10619" i="1"/>
  <c r="BN10620" i="1"/>
  <c r="BN10621" i="1"/>
  <c r="BN10622" i="1"/>
  <c r="BN10623" i="1"/>
  <c r="BN10624" i="1"/>
  <c r="BN10625" i="1"/>
  <c r="BN10626" i="1"/>
  <c r="BN10627" i="1"/>
  <c r="BN10628" i="1"/>
  <c r="BN10629" i="1"/>
  <c r="BN10630" i="1"/>
  <c r="BN10631" i="1"/>
  <c r="BN10632" i="1"/>
  <c r="BN10633" i="1"/>
  <c r="BN10634" i="1"/>
  <c r="BN10635" i="1"/>
  <c r="BN10636" i="1"/>
  <c r="BN10637" i="1"/>
  <c r="BN10638" i="1"/>
  <c r="BN10639" i="1"/>
  <c r="BN10640" i="1"/>
  <c r="BN10641" i="1"/>
  <c r="BN10642" i="1"/>
  <c r="BN10643" i="1"/>
  <c r="BN10644" i="1"/>
  <c r="BN10645" i="1"/>
  <c r="BN10646" i="1"/>
  <c r="BN10647" i="1"/>
  <c r="BN10648" i="1"/>
  <c r="BN10649" i="1"/>
  <c r="BN10650" i="1"/>
  <c r="BN10651" i="1"/>
  <c r="BN10652" i="1"/>
  <c r="BN10653" i="1"/>
  <c r="BN10654" i="1"/>
  <c r="BN10655" i="1"/>
  <c r="BN10656" i="1"/>
  <c r="BN10657" i="1"/>
  <c r="BN10658" i="1"/>
  <c r="BN10659" i="1"/>
  <c r="BN10660" i="1"/>
  <c r="BN10661" i="1"/>
  <c r="BN10662" i="1"/>
  <c r="BN10663" i="1"/>
  <c r="BN10664" i="1"/>
  <c r="BN10665" i="1"/>
  <c r="BN10666" i="1"/>
  <c r="BN10667" i="1"/>
  <c r="BN10668" i="1"/>
  <c r="BN10669" i="1"/>
  <c r="BN10670" i="1"/>
  <c r="BN10671" i="1"/>
  <c r="BN10672" i="1"/>
  <c r="BN10673" i="1"/>
  <c r="BN10674" i="1"/>
  <c r="BN10675" i="1"/>
  <c r="BN10676" i="1"/>
  <c r="BN10677" i="1"/>
  <c r="BN10678" i="1"/>
  <c r="BN10679" i="1"/>
  <c r="BN10680" i="1"/>
  <c r="BN10681" i="1"/>
  <c r="BN10682" i="1"/>
  <c r="BN10683" i="1"/>
  <c r="BN10684" i="1"/>
  <c r="BN10685" i="1"/>
  <c r="BN10686" i="1"/>
  <c r="BN10687" i="1"/>
  <c r="BN10688" i="1"/>
  <c r="BN10689" i="1"/>
  <c r="BN10690" i="1"/>
  <c r="BN10691" i="1"/>
  <c r="BN10692" i="1"/>
  <c r="BN10693" i="1"/>
  <c r="BN10694" i="1"/>
  <c r="BN10695" i="1"/>
  <c r="BN10696" i="1"/>
  <c r="BN10697" i="1"/>
  <c r="BN10698" i="1"/>
  <c r="BN10699" i="1"/>
  <c r="BN10700" i="1"/>
  <c r="BN10701" i="1"/>
  <c r="BN10702" i="1"/>
  <c r="BN10703" i="1"/>
  <c r="BN10704" i="1"/>
  <c r="BN10705" i="1"/>
  <c r="BN10706" i="1"/>
  <c r="BN10707" i="1"/>
  <c r="BN10708" i="1"/>
  <c r="BN10709" i="1"/>
  <c r="BN10710" i="1"/>
  <c r="BN10711" i="1"/>
  <c r="BN10712" i="1"/>
  <c r="BN10713" i="1"/>
  <c r="BN10714" i="1"/>
  <c r="BN10715" i="1"/>
  <c r="BN10716" i="1"/>
  <c r="BN10717" i="1"/>
  <c r="BN10718" i="1"/>
  <c r="BN10719" i="1"/>
  <c r="BN10720" i="1"/>
  <c r="BN10721" i="1"/>
  <c r="BN10722" i="1"/>
  <c r="BN10723" i="1"/>
  <c r="BN10724" i="1"/>
  <c r="BN10725" i="1"/>
  <c r="BN10726" i="1"/>
  <c r="BN10727" i="1"/>
  <c r="BN10728" i="1"/>
  <c r="BN10729" i="1"/>
  <c r="BN10730" i="1"/>
  <c r="BN10731" i="1"/>
  <c r="BN10732" i="1"/>
  <c r="BN10733" i="1"/>
  <c r="BN10734" i="1"/>
  <c r="BN10735" i="1"/>
  <c r="BN10736" i="1"/>
  <c r="BN10737" i="1"/>
  <c r="BN10738" i="1"/>
  <c r="BN10739" i="1"/>
  <c r="BN10740" i="1"/>
  <c r="BN10741" i="1"/>
  <c r="BN10742" i="1"/>
  <c r="BN10743" i="1"/>
  <c r="BN10744" i="1"/>
  <c r="BN10745" i="1"/>
  <c r="BN10746" i="1"/>
  <c r="BN10747" i="1"/>
  <c r="BN10748" i="1"/>
  <c r="BN10749" i="1"/>
  <c r="BN10750" i="1"/>
  <c r="BN10751" i="1"/>
  <c r="BN10752" i="1"/>
  <c r="BN10753" i="1"/>
  <c r="BN10754" i="1"/>
  <c r="BN10755" i="1"/>
  <c r="BN10756" i="1"/>
  <c r="BN10757" i="1"/>
  <c r="BN10758" i="1"/>
  <c r="BN10759" i="1"/>
  <c r="BN10760" i="1"/>
  <c r="BN10761" i="1"/>
  <c r="BN10762" i="1"/>
  <c r="BN10763" i="1"/>
  <c r="BN10764" i="1"/>
  <c r="BN10765" i="1"/>
  <c r="BN10766" i="1"/>
  <c r="BN10767" i="1"/>
  <c r="BN10768" i="1"/>
  <c r="BN10769" i="1"/>
  <c r="BN10770" i="1"/>
  <c r="BN10771" i="1"/>
  <c r="BN10772" i="1"/>
  <c r="BN10773" i="1"/>
  <c r="BN10774" i="1"/>
  <c r="BN10775" i="1"/>
  <c r="BN10776" i="1"/>
  <c r="BN10777" i="1"/>
  <c r="BN10778" i="1"/>
  <c r="BN10779" i="1"/>
  <c r="BN10780" i="1"/>
  <c r="BN10781" i="1"/>
  <c r="BN10782" i="1"/>
  <c r="BN10783" i="1"/>
  <c r="BN10784" i="1"/>
  <c r="BN10785" i="1"/>
  <c r="BN10786" i="1"/>
  <c r="BN10787" i="1"/>
  <c r="BN10788" i="1"/>
  <c r="BN10789" i="1"/>
  <c r="BN10790" i="1"/>
  <c r="BN10791" i="1"/>
  <c r="BN10792" i="1"/>
  <c r="BN10793" i="1"/>
  <c r="BN10794" i="1"/>
  <c r="BN10795" i="1"/>
  <c r="BN10796" i="1"/>
  <c r="BN10797" i="1"/>
  <c r="BN10798" i="1"/>
  <c r="BN10799" i="1"/>
  <c r="BN10800" i="1"/>
  <c r="BN10801" i="1"/>
  <c r="BN10802" i="1"/>
  <c r="BN10803" i="1"/>
  <c r="BN10804" i="1"/>
  <c r="BN10805" i="1"/>
  <c r="BN10806" i="1"/>
  <c r="BN10807" i="1"/>
  <c r="BN10808" i="1"/>
  <c r="BN10809" i="1"/>
  <c r="BN10810" i="1"/>
  <c r="BN10811" i="1"/>
  <c r="BN10812" i="1"/>
  <c r="BN10813" i="1"/>
  <c r="BN10814" i="1"/>
  <c r="BN10815" i="1"/>
  <c r="BN10816" i="1"/>
  <c r="BN10817" i="1"/>
  <c r="BN10818" i="1"/>
  <c r="BN10819" i="1"/>
  <c r="BN10820" i="1"/>
  <c r="BN10821" i="1"/>
  <c r="BN10822" i="1"/>
  <c r="BN10823" i="1"/>
  <c r="BN10824" i="1"/>
  <c r="BN10825" i="1"/>
  <c r="BN10826" i="1"/>
  <c r="BN10827" i="1"/>
  <c r="BN10828" i="1"/>
  <c r="BN10829" i="1"/>
  <c r="BN10830" i="1"/>
  <c r="BN10831" i="1"/>
  <c r="BN10832" i="1"/>
  <c r="BN10833" i="1"/>
  <c r="BN10834" i="1"/>
  <c r="BN10835" i="1"/>
  <c r="BN10836" i="1"/>
  <c r="BN10837" i="1"/>
  <c r="BN10838" i="1"/>
  <c r="BN10839" i="1"/>
  <c r="BN10840" i="1"/>
  <c r="BN10841" i="1"/>
  <c r="BN10842" i="1"/>
  <c r="BN10843" i="1"/>
  <c r="BN10844" i="1"/>
  <c r="BN10845" i="1"/>
  <c r="BN10846" i="1"/>
  <c r="BN10847" i="1"/>
  <c r="BN10848" i="1"/>
  <c r="BN10849" i="1"/>
  <c r="BN10850" i="1"/>
  <c r="BN10851" i="1"/>
  <c r="BN10852" i="1"/>
  <c r="BN10853" i="1"/>
  <c r="BN10854" i="1"/>
  <c r="BN10855" i="1"/>
  <c r="BN10856" i="1"/>
  <c r="BN10857" i="1"/>
  <c r="BN10858" i="1"/>
  <c r="BN10859" i="1"/>
  <c r="BN10860" i="1"/>
  <c r="BN10861" i="1"/>
  <c r="BN10862" i="1"/>
  <c r="BN10863" i="1"/>
  <c r="BN10864" i="1"/>
  <c r="BN10865" i="1"/>
  <c r="BN10866" i="1"/>
  <c r="BN10867" i="1"/>
  <c r="BN10868" i="1"/>
  <c r="BN10869" i="1"/>
  <c r="BN10870" i="1"/>
  <c r="BN10871" i="1"/>
  <c r="BN10872" i="1"/>
  <c r="BN10873" i="1"/>
  <c r="BN10874" i="1"/>
  <c r="BN10875" i="1"/>
  <c r="BN10876" i="1"/>
  <c r="BN10877" i="1"/>
  <c r="BN10878" i="1"/>
  <c r="BN10879" i="1"/>
  <c r="BN10880" i="1"/>
  <c r="BN10881" i="1"/>
  <c r="BN10882" i="1"/>
  <c r="BN10883" i="1"/>
  <c r="BN10884" i="1"/>
  <c r="BN10885" i="1"/>
  <c r="BN10886" i="1"/>
  <c r="BN10887" i="1"/>
  <c r="BN10888" i="1"/>
  <c r="BN10889" i="1"/>
  <c r="BN10890" i="1"/>
  <c r="BN10891" i="1"/>
  <c r="BN10892" i="1"/>
  <c r="BN10893" i="1"/>
  <c r="BN10894" i="1"/>
  <c r="BN10895" i="1"/>
  <c r="BN10896" i="1"/>
  <c r="BN10897" i="1"/>
  <c r="BN10898" i="1"/>
  <c r="BN10899" i="1"/>
  <c r="BN10900" i="1"/>
  <c r="BN10901" i="1"/>
  <c r="BN10902" i="1"/>
  <c r="BN10903" i="1"/>
  <c r="BN10904" i="1"/>
  <c r="BN10905" i="1"/>
  <c r="BN10906" i="1"/>
  <c r="BN10907" i="1"/>
  <c r="BN10908" i="1"/>
  <c r="BN10909" i="1"/>
  <c r="BN10910" i="1"/>
  <c r="BN10911" i="1"/>
  <c r="BN10912" i="1"/>
  <c r="BN10913" i="1"/>
  <c r="BN10914" i="1"/>
  <c r="BN10915" i="1"/>
  <c r="BN10916" i="1"/>
  <c r="BN10917" i="1"/>
  <c r="BN10918" i="1"/>
  <c r="BN10919" i="1"/>
  <c r="BN10920" i="1"/>
  <c r="BN10921" i="1"/>
  <c r="BN10922" i="1"/>
  <c r="BN10923" i="1"/>
  <c r="BN10924" i="1"/>
  <c r="BN10925" i="1"/>
  <c r="BN10926" i="1"/>
  <c r="BN10927" i="1"/>
  <c r="BN10928" i="1"/>
  <c r="BN10929" i="1"/>
  <c r="BN10930" i="1"/>
  <c r="BN10931" i="1"/>
  <c r="BN10932" i="1"/>
  <c r="BN10933" i="1"/>
  <c r="BN10934" i="1"/>
  <c r="BN10935" i="1"/>
  <c r="BN10936" i="1"/>
  <c r="BN10937" i="1"/>
  <c r="BN10938" i="1"/>
  <c r="BN10939" i="1"/>
  <c r="BN10940" i="1"/>
  <c r="BN10941" i="1"/>
  <c r="BN10942" i="1"/>
  <c r="BN10943" i="1"/>
  <c r="BN10944" i="1"/>
  <c r="BN10945" i="1"/>
  <c r="BN10946" i="1"/>
  <c r="BN10947" i="1"/>
  <c r="BN10948" i="1"/>
  <c r="BN10949" i="1"/>
  <c r="BN10950" i="1"/>
  <c r="BN10951" i="1"/>
  <c r="BN10952" i="1"/>
  <c r="BN10953" i="1"/>
  <c r="BN10954" i="1"/>
  <c r="BN10955" i="1"/>
  <c r="BN10956" i="1"/>
  <c r="BN10957" i="1"/>
  <c r="BN10958" i="1"/>
  <c r="BN10959" i="1"/>
  <c r="BN10960" i="1"/>
  <c r="BN10961" i="1"/>
  <c r="BN10962" i="1"/>
  <c r="BN10963" i="1"/>
  <c r="BN10964" i="1"/>
  <c r="BN10965" i="1"/>
  <c r="BN10966" i="1"/>
  <c r="BN10967" i="1"/>
  <c r="BN10968" i="1"/>
  <c r="BN10969" i="1"/>
  <c r="BN10970" i="1"/>
  <c r="BN10971" i="1"/>
  <c r="BN10972" i="1"/>
  <c r="BN10973" i="1"/>
  <c r="BN10974" i="1"/>
  <c r="BN10975" i="1"/>
  <c r="BN10976" i="1"/>
  <c r="BN10977" i="1"/>
  <c r="BN10978" i="1"/>
  <c r="BN10979" i="1"/>
  <c r="BN10980" i="1"/>
  <c r="BN10981" i="1"/>
  <c r="BN10982" i="1"/>
  <c r="BN10983" i="1"/>
  <c r="BN10984" i="1"/>
  <c r="BN10985" i="1"/>
  <c r="BN10986" i="1"/>
  <c r="BN10987" i="1"/>
  <c r="BN10988" i="1"/>
  <c r="BN10989" i="1"/>
  <c r="BN10990" i="1"/>
  <c r="BN10991" i="1"/>
  <c r="BN10992" i="1"/>
  <c r="BN10993" i="1"/>
  <c r="BN10994" i="1"/>
  <c r="BN10995" i="1"/>
  <c r="BN10996" i="1"/>
  <c r="BN10997" i="1"/>
  <c r="BN10998" i="1"/>
  <c r="BN10999" i="1"/>
  <c r="BN11000" i="1"/>
  <c r="BN11001" i="1"/>
  <c r="BN11002" i="1"/>
  <c r="BN11003" i="1"/>
  <c r="BN11004" i="1"/>
  <c r="BN11005" i="1"/>
  <c r="BN11006" i="1"/>
  <c r="BN11007" i="1"/>
  <c r="BN11008" i="1"/>
  <c r="BN11009" i="1"/>
  <c r="BN11010" i="1"/>
  <c r="BN11011" i="1"/>
  <c r="BN11012" i="1"/>
  <c r="BN11013" i="1"/>
  <c r="BN11014" i="1"/>
  <c r="BN11015" i="1"/>
  <c r="BN11016" i="1"/>
  <c r="BN11017" i="1"/>
  <c r="BN11018" i="1"/>
  <c r="BN11019" i="1"/>
  <c r="BN11020" i="1"/>
  <c r="BN11021" i="1"/>
  <c r="BN11022" i="1"/>
  <c r="BN11023" i="1"/>
  <c r="BN11024" i="1"/>
  <c r="BN11025" i="1"/>
  <c r="BN11026" i="1"/>
  <c r="BN11027" i="1"/>
  <c r="BN11028" i="1"/>
  <c r="BN11029" i="1"/>
  <c r="BN11030" i="1"/>
  <c r="BN11031" i="1"/>
  <c r="BN11032" i="1"/>
  <c r="BN11033" i="1"/>
  <c r="BN11034" i="1"/>
  <c r="BN11035" i="1"/>
  <c r="BN11036" i="1"/>
  <c r="BN11037" i="1"/>
  <c r="BN11038" i="1"/>
  <c r="BN11039" i="1"/>
  <c r="BN11040" i="1"/>
  <c r="BN11041" i="1"/>
  <c r="BN11042" i="1"/>
  <c r="BN11043" i="1"/>
  <c r="BN11044" i="1"/>
  <c r="BN11045" i="1"/>
  <c r="BN11046" i="1"/>
  <c r="BN11047" i="1"/>
  <c r="BN11048" i="1"/>
  <c r="BN11049" i="1"/>
  <c r="BN11050" i="1"/>
  <c r="BN11051" i="1"/>
  <c r="BN11052" i="1"/>
  <c r="BN11053" i="1"/>
  <c r="BN11054" i="1"/>
  <c r="BN11055" i="1"/>
  <c r="BN11056" i="1"/>
  <c r="BN11057" i="1"/>
  <c r="BN11058" i="1"/>
  <c r="BN11059" i="1"/>
  <c r="BN11060" i="1"/>
  <c r="BN11061" i="1"/>
  <c r="BN11062" i="1"/>
  <c r="BN11063" i="1"/>
  <c r="BN11064" i="1"/>
  <c r="BN11065" i="1"/>
  <c r="BN11066" i="1"/>
  <c r="BN11067" i="1"/>
  <c r="BN11068" i="1"/>
  <c r="BN11069" i="1"/>
  <c r="BN11070" i="1"/>
  <c r="BN11071" i="1"/>
  <c r="BN11072" i="1"/>
  <c r="BN11073" i="1"/>
  <c r="BN11074" i="1"/>
  <c r="BN11075" i="1"/>
  <c r="BN11076" i="1"/>
  <c r="BN11077" i="1"/>
  <c r="BN11078" i="1"/>
  <c r="BN11079" i="1"/>
  <c r="BN11080" i="1"/>
  <c r="BN11081" i="1"/>
  <c r="BN11082" i="1"/>
  <c r="BN11083" i="1"/>
  <c r="BN11084" i="1"/>
  <c r="BN11085" i="1"/>
  <c r="BN11086" i="1"/>
  <c r="BN11087" i="1"/>
  <c r="BN11088" i="1"/>
  <c r="BN11089" i="1"/>
  <c r="BN11090" i="1"/>
  <c r="BN11091" i="1"/>
  <c r="BN11092" i="1"/>
  <c r="BN11093" i="1"/>
  <c r="BN11094" i="1"/>
  <c r="BN11095" i="1"/>
  <c r="BN11096" i="1"/>
  <c r="BN11097" i="1"/>
  <c r="BN11098" i="1"/>
  <c r="BN11099" i="1"/>
  <c r="BN11100" i="1"/>
  <c r="BN11101" i="1"/>
  <c r="BN11102" i="1"/>
  <c r="BN11103" i="1"/>
  <c r="BN11104" i="1"/>
  <c r="BN11105" i="1"/>
  <c r="BN11106" i="1"/>
  <c r="BN11107" i="1"/>
  <c r="BN11108" i="1"/>
  <c r="BN11109" i="1"/>
  <c r="BN11110" i="1"/>
  <c r="BN11111" i="1"/>
  <c r="BN11112" i="1"/>
  <c r="BN11113" i="1"/>
  <c r="BN11114" i="1"/>
  <c r="BN11115" i="1"/>
  <c r="BN11116" i="1"/>
  <c r="BN11117" i="1"/>
  <c r="BN11118" i="1"/>
  <c r="BN11119" i="1"/>
  <c r="BN11120" i="1"/>
  <c r="BN11121" i="1"/>
  <c r="BN11122" i="1"/>
  <c r="BN11123" i="1"/>
  <c r="BN11124" i="1"/>
  <c r="BN11125" i="1"/>
  <c r="BN11126" i="1"/>
  <c r="BN11127" i="1"/>
  <c r="BN11128" i="1"/>
  <c r="BN11129" i="1"/>
  <c r="BN11130" i="1"/>
  <c r="BN11131" i="1"/>
  <c r="BN11132" i="1"/>
  <c r="BN11133" i="1"/>
  <c r="BN11134" i="1"/>
  <c r="BN11135" i="1"/>
  <c r="BN11136" i="1"/>
  <c r="BN11137" i="1"/>
  <c r="BN11138" i="1"/>
  <c r="BN11139" i="1"/>
  <c r="BN11140" i="1"/>
  <c r="BN11141" i="1"/>
  <c r="BN11142" i="1"/>
  <c r="BN11143" i="1"/>
  <c r="BN11144" i="1"/>
  <c r="BN11145" i="1"/>
  <c r="BN11146" i="1"/>
  <c r="BN11147" i="1"/>
  <c r="BN11148" i="1"/>
  <c r="BN11149" i="1"/>
  <c r="BN11150" i="1"/>
  <c r="BN11151" i="1"/>
  <c r="BN11152" i="1"/>
  <c r="BN11153" i="1"/>
  <c r="BN11154" i="1"/>
  <c r="BN11155" i="1"/>
  <c r="BN11156" i="1"/>
  <c r="BN11157" i="1"/>
  <c r="BN11158" i="1"/>
  <c r="BN11159" i="1"/>
  <c r="BN11160" i="1"/>
  <c r="BN11161" i="1"/>
  <c r="BN11162" i="1"/>
  <c r="BN11163" i="1"/>
  <c r="BN11164" i="1"/>
  <c r="BN11165" i="1"/>
  <c r="BN11166" i="1"/>
  <c r="BN11167" i="1"/>
  <c r="BN11168" i="1"/>
  <c r="BN11169" i="1"/>
  <c r="BN11170" i="1"/>
  <c r="BN11171" i="1"/>
  <c r="BN11172" i="1"/>
  <c r="BN11173" i="1"/>
  <c r="BN11174" i="1"/>
  <c r="BN11175" i="1"/>
  <c r="BN11176" i="1"/>
  <c r="BN11177" i="1"/>
  <c r="BN11178" i="1"/>
  <c r="BN11179" i="1"/>
  <c r="BN11180" i="1"/>
  <c r="BN11181" i="1"/>
  <c r="BN11182" i="1"/>
  <c r="BN11183" i="1"/>
  <c r="BN11184" i="1"/>
  <c r="BN11185" i="1"/>
  <c r="BN11186" i="1"/>
  <c r="BN11187" i="1"/>
  <c r="BN11188" i="1"/>
  <c r="BN11189" i="1"/>
  <c r="BN11190" i="1"/>
  <c r="BN11191" i="1"/>
  <c r="BN11192" i="1"/>
  <c r="BN11193" i="1"/>
  <c r="BN11194" i="1"/>
  <c r="BN11195" i="1"/>
  <c r="BN11196" i="1"/>
  <c r="BN11197" i="1"/>
  <c r="BN11198" i="1"/>
  <c r="BN11199" i="1"/>
  <c r="BN11200" i="1"/>
  <c r="BN11201" i="1"/>
  <c r="BN11202" i="1"/>
  <c r="BN11203" i="1"/>
  <c r="BN11204" i="1"/>
  <c r="BN11205" i="1"/>
  <c r="BN11206" i="1"/>
  <c r="BN11207" i="1"/>
  <c r="BN11208" i="1"/>
  <c r="BN11209" i="1"/>
  <c r="BN11210" i="1"/>
  <c r="BN11211" i="1"/>
  <c r="BN11212" i="1"/>
  <c r="BN11213" i="1"/>
  <c r="BN11214" i="1"/>
  <c r="BN11215" i="1"/>
  <c r="BN11216" i="1"/>
  <c r="BN11217" i="1"/>
  <c r="BN11218" i="1"/>
  <c r="BN11219" i="1"/>
  <c r="BN11220" i="1"/>
  <c r="BN11221" i="1"/>
  <c r="BN11222" i="1"/>
  <c r="BN11223" i="1"/>
  <c r="BN11224" i="1"/>
  <c r="BN11225" i="1"/>
  <c r="BN11226" i="1"/>
  <c r="BN11227" i="1"/>
  <c r="BN11228" i="1"/>
  <c r="BN11229" i="1"/>
  <c r="BN11230" i="1"/>
  <c r="BN11231" i="1"/>
  <c r="BN11232" i="1"/>
  <c r="BN11233" i="1"/>
  <c r="BN11234" i="1"/>
  <c r="BN11235" i="1"/>
  <c r="BN11236" i="1"/>
  <c r="BN11237" i="1"/>
  <c r="BN11238" i="1"/>
  <c r="BN11239" i="1"/>
  <c r="BN11240" i="1"/>
  <c r="BN11241" i="1"/>
  <c r="BN11242" i="1"/>
  <c r="BN11243" i="1"/>
  <c r="BN11244" i="1"/>
  <c r="BN11245" i="1"/>
  <c r="BN11246" i="1"/>
  <c r="BN11247" i="1"/>
  <c r="BN11248" i="1"/>
  <c r="BN11249" i="1"/>
  <c r="BN11250" i="1"/>
  <c r="BN11251" i="1"/>
  <c r="BN11252" i="1"/>
  <c r="BN11253" i="1"/>
  <c r="BN11254" i="1"/>
  <c r="BN11255" i="1"/>
  <c r="BN11256" i="1"/>
  <c r="BN11257" i="1"/>
  <c r="BN11258" i="1"/>
  <c r="BN11259" i="1"/>
  <c r="BN11260" i="1"/>
  <c r="BN11261" i="1"/>
  <c r="BN11262" i="1"/>
  <c r="BN11263" i="1"/>
  <c r="BN11264" i="1"/>
  <c r="BN11265" i="1"/>
  <c r="BN11266" i="1"/>
  <c r="BN11267" i="1"/>
  <c r="BN18" i="1"/>
  <c r="Q765" i="1"/>
  <c r="Q767" i="1"/>
  <c r="Q768" i="1"/>
  <c r="Q769"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2" i="1"/>
  <c r="Q983" i="1"/>
  <c r="Q985" i="1"/>
  <c r="Q987" i="1"/>
  <c r="Q988" i="1"/>
  <c r="Q990" i="1"/>
  <c r="Q991" i="1"/>
  <c r="Q992" i="1"/>
  <c r="Q993" i="1"/>
  <c r="Q994" i="1"/>
  <c r="Q995" i="1"/>
  <c r="Q996" i="1"/>
  <c r="Q1001" i="1"/>
  <c r="Q1002" i="1"/>
  <c r="Q1003" i="1"/>
  <c r="Q1004" i="1"/>
  <c r="Q1005" i="1"/>
  <c r="Q1006" i="1"/>
  <c r="Q1007" i="1"/>
  <c r="Q1008" i="1"/>
  <c r="Q1009" i="1"/>
  <c r="Q1010" i="1"/>
  <c r="Q1011" i="1"/>
  <c r="Q1017"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7" i="1"/>
  <c r="Q1368" i="1"/>
  <c r="Q1373" i="1"/>
  <c r="Q1374" i="1"/>
  <c r="Q1375" i="1"/>
  <c r="Q1376" i="1"/>
  <c r="Q1377" i="1"/>
  <c r="Q1378" i="1"/>
  <c r="Q1380" i="1"/>
  <c r="Q1381" i="1"/>
  <c r="Q1382" i="1"/>
  <c r="Q1383" i="1"/>
  <c r="Q1384" i="1"/>
  <c r="Q1385" i="1"/>
  <c r="Q1386" i="1"/>
  <c r="Q1387" i="1"/>
  <c r="Q1388" i="1"/>
  <c r="Q1389" i="1"/>
  <c r="Q1390" i="1"/>
  <c r="Q1391" i="1"/>
  <c r="Q1392" i="1"/>
  <c r="Q1393" i="1"/>
  <c r="Q1394" i="1"/>
  <c r="Q1395" i="1"/>
  <c r="Q1396" i="1"/>
  <c r="Q1397"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2" i="1"/>
  <c r="Q1623" i="1"/>
  <c r="Q1624" i="1"/>
  <c r="Q1625" i="1"/>
  <c r="Q1626" i="1"/>
  <c r="Q1627" i="1"/>
  <c r="Q1628" i="1"/>
  <c r="Q1629" i="1"/>
  <c r="Q1630" i="1"/>
  <c r="Q1631" i="1"/>
  <c r="Q1632"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7" i="1"/>
  <c r="Q2098" i="1"/>
  <c r="Q2099" i="1"/>
  <c r="Q2102" i="1"/>
  <c r="Q2104" i="1"/>
  <c r="Q2105" i="1"/>
  <c r="Q2106" i="1"/>
  <c r="Q2107" i="1"/>
  <c r="Q2111" i="1"/>
  <c r="Q2112" i="1"/>
  <c r="Q2113" i="1"/>
  <c r="Q2115" i="1"/>
  <c r="Q2116" i="1"/>
  <c r="Q2117" i="1"/>
  <c r="Q2118" i="1"/>
  <c r="Q2119" i="1"/>
  <c r="Q2120" i="1"/>
  <c r="Q2121" i="1"/>
  <c r="Q2123" i="1"/>
  <c r="Q2126" i="1"/>
  <c r="Q2128"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7" i="1"/>
  <c r="Q2278" i="1"/>
  <c r="Q2279"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7" i="1"/>
  <c r="Q2308" i="1"/>
  <c r="Q2309" i="1"/>
  <c r="Q2310" i="1"/>
  <c r="Q2311" i="1"/>
  <c r="Q2312" i="1"/>
  <c r="Q2313" i="1"/>
  <c r="Q2314" i="1"/>
  <c r="Q2315" i="1"/>
  <c r="Q2316" i="1"/>
  <c r="Q2317" i="1"/>
  <c r="Q2318" i="1"/>
  <c r="Q2319" i="1"/>
  <c r="Q2320" i="1"/>
  <c r="Q2321" i="1"/>
  <c r="Q2322" i="1"/>
  <c r="Q232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7" i="1"/>
  <c r="Q2388" i="1"/>
  <c r="Q2389" i="1"/>
  <c r="Q2395" i="1"/>
  <c r="Q2396" i="1"/>
  <c r="Q2397" i="1"/>
  <c r="Q2398" i="1"/>
  <c r="Q2399" i="1"/>
  <c r="Q2400" i="1"/>
  <c r="Q2401" i="1"/>
  <c r="Q2402" i="1"/>
  <c r="Q2403" i="1"/>
  <c r="Q2404" i="1"/>
  <c r="Q2405" i="1"/>
  <c r="Q2406" i="1"/>
  <c r="Q2407" i="1"/>
  <c r="Q2408" i="1"/>
  <c r="Q2409" i="1"/>
  <c r="Q2410" i="1"/>
  <c r="Q2411" i="1"/>
  <c r="Q2412" i="1"/>
  <c r="Q2413" i="1"/>
  <c r="Q2414"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18" i="1"/>
  <c r="Q19" i="1"/>
  <c r="Q20" i="1"/>
  <c r="Q22" i="1"/>
  <c r="Q24" i="1"/>
  <c r="Q25"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5" i="1"/>
  <c r="Q196" i="1"/>
  <c r="Q197" i="1"/>
  <c r="Q198" i="1"/>
  <c r="Q199" i="1"/>
  <c r="Q200" i="1"/>
  <c r="Q203" i="1"/>
  <c r="Q204" i="1"/>
  <c r="Q205" i="1"/>
  <c r="Q206" i="1"/>
  <c r="Q207" i="1"/>
  <c r="Q208" i="1"/>
  <c r="Q209" i="1"/>
  <c r="Q210" i="1"/>
  <c r="Q211" i="1"/>
  <c r="Q212" i="1"/>
  <c r="Q213" i="1"/>
  <c r="Q214" i="1"/>
  <c r="Q215" i="1"/>
  <c r="Q216" i="1"/>
  <c r="Q217" i="1"/>
  <c r="Q218" i="1"/>
  <c r="Q219" i="1"/>
  <c r="Q220" i="1"/>
  <c r="Q221" i="1"/>
  <c r="Q222"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3" i="1"/>
  <c r="Q504" i="1"/>
  <c r="Q505" i="1"/>
  <c r="Q506" i="1"/>
  <c r="Q507" i="1"/>
  <c r="Q508" i="1"/>
  <c r="Q509" i="1"/>
  <c r="Q510" i="1"/>
  <c r="Q512" i="1"/>
  <c r="Q513"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7" i="1"/>
  <c r="Q748" i="1"/>
  <c r="Q749" i="1"/>
  <c r="Q750" i="1"/>
  <c r="Q751" i="1"/>
  <c r="Q752" i="1"/>
  <c r="Q753" i="1"/>
  <c r="Q754" i="1"/>
  <c r="Q755" i="1"/>
  <c r="Q756" i="1"/>
  <c r="Q757" i="1"/>
  <c r="Q758" i="1"/>
  <c r="Q759" i="1"/>
  <c r="Q760" i="1"/>
  <c r="Q761" i="1"/>
  <c r="Q762" i="1"/>
  <c r="Q763" i="1"/>
  <c r="Q764" i="1"/>
  <c r="T7" i="2" l="1"/>
  <c r="J6" i="2"/>
  <c r="T10" i="2"/>
  <c r="J10" i="2"/>
  <c r="J7" i="2"/>
  <c r="AD9" i="2"/>
  <c r="AD5" i="2"/>
  <c r="AD6" i="2"/>
  <c r="AD7" i="2"/>
  <c r="AD8" i="2"/>
  <c r="T6" i="2"/>
  <c r="T8" i="2"/>
  <c r="J9" i="2"/>
  <c r="T9" i="2"/>
  <c r="T5" i="2"/>
  <c r="J8" i="2"/>
  <c r="D10" i="1" l="1"/>
  <c r="D9" i="1"/>
</calcChain>
</file>

<file path=xl/comments1.xml><?xml version="1.0" encoding="utf-8"?>
<comments xmlns="http://schemas.openxmlformats.org/spreadsheetml/2006/main">
  <authors>
    <author>Author</author>
  </authors>
  <commentList>
    <comment ref="I2782" authorId="0" shapeId="0">
      <text>
        <r>
          <rPr>
            <b/>
            <sz val="16"/>
            <color indexed="81"/>
            <rFont val="Tahoma"/>
            <family val="2"/>
          </rPr>
          <t xml:space="preserve">تسعير خاطئ
</t>
        </r>
      </text>
    </comment>
    <comment ref="I3158" authorId="0" shapeId="0">
      <text>
        <r>
          <rPr>
            <b/>
            <sz val="18"/>
            <color indexed="81"/>
            <rFont val="Tahoma"/>
            <family val="2"/>
          </rPr>
          <t xml:space="preserve">
</t>
        </r>
      </text>
    </comment>
    <comment ref="I3192" authorId="0" shapeId="0">
      <text>
        <r>
          <rPr>
            <b/>
            <sz val="16"/>
            <color indexed="81"/>
            <rFont val="Tahoma"/>
            <family val="2"/>
          </rPr>
          <t xml:space="preserve">بديل 3C-E3344C
</t>
        </r>
      </text>
    </comment>
    <comment ref="I3591" authorId="0" shapeId="0">
      <text>
        <r>
          <rPr>
            <b/>
            <sz val="16"/>
            <color indexed="81"/>
            <rFont val="Tahoma"/>
            <family val="2"/>
          </rPr>
          <t>خزان 12 لتر بدون غطاء</t>
        </r>
      </text>
    </comment>
    <comment ref="I4076" authorId="0" shapeId="0">
      <text>
        <r>
          <rPr>
            <b/>
            <sz val="20"/>
            <color indexed="81"/>
            <rFont val="Arial"/>
            <family val="2"/>
          </rPr>
          <t>100 pvc   150 emt</t>
        </r>
      </text>
    </comment>
    <comment ref="I4406" authorId="0" shapeId="0">
      <text>
        <r>
          <rPr>
            <b/>
            <sz val="16"/>
            <color indexed="81"/>
            <rFont val="Arial"/>
            <family val="2"/>
          </rPr>
          <t>بديل مرفق المواصقات في الميل</t>
        </r>
        <r>
          <rPr>
            <b/>
            <sz val="9"/>
            <color indexed="81"/>
            <rFont val="Tahoma"/>
            <family val="2"/>
          </rPr>
          <t xml:space="preserve">
</t>
        </r>
      </text>
    </comment>
  </commentList>
</comments>
</file>

<file path=xl/sharedStrings.xml><?xml version="1.0" encoding="utf-8"?>
<sst xmlns="http://schemas.openxmlformats.org/spreadsheetml/2006/main" count="33843" uniqueCount="6675">
  <si>
    <t>CORTOBA FOR SUPPLIES</t>
  </si>
  <si>
    <t xml:space="preserve">شــــركـــة قــــرطبـــة للتـــوريــــدات        </t>
  </si>
  <si>
    <t>PART NO</t>
  </si>
  <si>
    <t>LINE ITEM</t>
  </si>
  <si>
    <t>DESCREPTION</t>
  </si>
  <si>
    <t>RFQ</t>
  </si>
  <si>
    <t>DATE/RFQ</t>
  </si>
  <si>
    <t>PRICE/RFQ</t>
  </si>
  <si>
    <t>PO</t>
  </si>
  <si>
    <t>DATE /PO</t>
  </si>
  <si>
    <t>PRICE/PO</t>
  </si>
  <si>
    <t>Quantity/PO</t>
  </si>
  <si>
    <t>العنوان : علم الروم خلف شق الثعبان - مطروح 51511</t>
  </si>
  <si>
    <t>هاتف : 01009988569</t>
  </si>
  <si>
    <t>UOM</t>
  </si>
  <si>
    <t>25R000206</t>
  </si>
  <si>
    <t>EACH</t>
  </si>
  <si>
    <t>TRS/1 CR-A</t>
  </si>
  <si>
    <t>P/N TRS/1 CR-A , HINGE DOOR HINGES (SET) REF/ 2101099 FOR ELECTRIC COOKER</t>
  </si>
  <si>
    <t>11.33454.247</t>
  </si>
  <si>
    <t>P/N 11.33454.247 , HOT PLATE WITH FRAME ST-STEEL 30x30 CM , 30KW , 230 VOLT (EGO CAT.) (MADE IN TURKEY)</t>
  </si>
  <si>
    <t>تركي</t>
  </si>
  <si>
    <t>الماني</t>
  </si>
  <si>
    <t>11.33473.338</t>
  </si>
  <si>
    <t>EGO P/N : (11.33473.338) HOT PLATE (EGO) GERMANY PLATE 30x30 ? 3KW ? WITH ST.ST FRAME NEW MODEL FROM 2007 , REF . PN/ 2102004 FOR ELECTRIC COOKER</t>
  </si>
  <si>
    <t>25R000244</t>
  </si>
  <si>
    <t>HEATER ITALY 1950 KW , 220V , FOR BAIN MARIE (REF . ONLY P/N: 2102029)</t>
  </si>
  <si>
    <t>METER</t>
  </si>
  <si>
    <t>THERMAL INSULATION SIZE 12 MM , REF . PN 2101220 (ACCESSORY)</t>
  </si>
  <si>
    <t>XR10CX=XR10CH</t>
  </si>
  <si>
    <t>25R000216</t>
  </si>
  <si>
    <t>1531.003.GENRAL.7502</t>
  </si>
  <si>
    <t>1531.033.GENRAL.7220</t>
  </si>
  <si>
    <t>1531.032.GENRAL.7130</t>
  </si>
  <si>
    <t>1531.032.GENRAL.7507</t>
  </si>
  <si>
    <t>1531.032.GENRAL.7137</t>
  </si>
  <si>
    <t>1531.032.GENRAL.7509</t>
  </si>
  <si>
    <t>1531.032.GENRAL.7501</t>
  </si>
  <si>
    <t>P/N : 2102043 , THERMOSTAT (EGO) GERMANY 100/180OC ,1042 SINGLE PH FOR DEEP FAT FRYER EGO P/N : (55.13032.140)</t>
  </si>
  <si>
    <t>DOOR GASKET SIZE 635x430 MM , REF . PN/5713 FOR CONVECTION OVEN 6 GN 1/1</t>
  </si>
  <si>
    <t>1531.032.GENRAL.7511</t>
  </si>
  <si>
    <t>DIXELL P/N XR10CX=XR10CH , DIGITAL THERMOSTAT - 220V 8(3)A 250VAC ITALY MADE REF PN/ 2101060 FOR SALAD REFRIGERATOR &amp; VERTICAL REFRIGERATOR (OLD P/N : XR10CX-5N0C0)</t>
  </si>
  <si>
    <t>32" LED</t>
  </si>
  <si>
    <t>Piece</t>
  </si>
  <si>
    <t>T.V 32" LED BUILT-IN RECEIVER (TORNADO / TOSHIBA)</t>
  </si>
  <si>
    <t>43" LED</t>
  </si>
  <si>
    <t>T.V 43" LED BUILT-IN RECEIVER (TORNADO / TOSHIBA)</t>
  </si>
  <si>
    <t>0666.001.GENRAL.0025</t>
  </si>
  <si>
    <t>0666.001.GENRAL.0026</t>
  </si>
  <si>
    <t>UA55CU7000UXEG</t>
  </si>
  <si>
    <t>0666.001.GENRAL.0100</t>
  </si>
  <si>
    <t>T.V 55" LED (SAMSUNG) 4K ULTRA HD SMART LED TV WITH BUILT - IN RECEIVER , MODEL : UA55CU7000UXEG</t>
  </si>
  <si>
    <t>25R000052</t>
  </si>
  <si>
    <t>LC1D 32 M7</t>
  </si>
  <si>
    <t>1531.032.GENRAL.7513</t>
  </si>
  <si>
    <t>P/N : LC1D 32 M7 , SCHNIEDER CONTACTOR FRANCE TELEMECANIQUE 220V 50/60HZ ITH 50A - 15 KW - 400V , REF PN/2102034 FOR  ELECTRIC GRILL &amp; DEEP FAT FRYER</t>
  </si>
  <si>
    <t>25R000174</t>
  </si>
  <si>
    <t>LC1D 25 M7</t>
  </si>
  <si>
    <t>1531.032.GENRAL.7140</t>
  </si>
  <si>
    <t>43.27232.000</t>
  </si>
  <si>
    <t>1531.032.GENRAL.7544</t>
  </si>
  <si>
    <t>EGO P/N : (43.27232.000) SWITCH EGO 8- POS 32 A , REF PN/ 0C6245 FOR CONVECTION OVEN 6 GN 1/1</t>
  </si>
  <si>
    <t>P/N : LC1D 25M7 , SCHNIEDER CONTACTOR FRANCE TELE-MECHANIQUE 220V 50/60HZ ITH 40A - 11 KW - 400V , REF PN/2102046 FOR  ELECTRIC COOKER &amp; WATER BOILER &amp; BAIN MARIE</t>
  </si>
  <si>
    <t>0666.001.GENRAL.0054</t>
  </si>
  <si>
    <t>MODEL JB3010 , BRAUN TRIBUTE COLLECTION BELENDER , 800WATT</t>
  </si>
  <si>
    <t>0666.001.GENRAL.0028</t>
  </si>
  <si>
    <t>WALL TYPE EXHAUST FAN INTERNAL DIM 30x30 CM WITH GUARD ( OLYMPIC , TOSHIBA)</t>
  </si>
  <si>
    <t>0666.001.GENRAL.0164</t>
  </si>
  <si>
    <t>P/N : B3 CT42030 , VACUUM CLEANER 80 LITER 3000 WATT CROWN</t>
  </si>
  <si>
    <t>B3 CT42030V</t>
  </si>
  <si>
    <t>0666.001.GENRAL.003</t>
  </si>
  <si>
    <t xml:space="preserve">ASTRA MINI SATELLITE RECIVER HD </t>
  </si>
  <si>
    <t>25R000058</t>
  </si>
  <si>
    <t>0666.001.GENRAL.0010</t>
  </si>
  <si>
    <t>AUDIO / VIDEO CABLE 3x3 TO CONNECT RECIVER WITH TV</t>
  </si>
  <si>
    <t>0666.001.GENRAL.0013</t>
  </si>
  <si>
    <t>1x8 OUTPUT LNB</t>
  </si>
  <si>
    <t>0666.001.GENRAL.0102</t>
  </si>
  <si>
    <t>AUDIO / VIDEO CABLE 3x1 FOR MINI RECIVER ( ASTRA ) TO TV LENGTH 1.5 METER</t>
  </si>
  <si>
    <t>0666.001.GENRAL.0002</t>
  </si>
  <si>
    <t>SATELLITE DISH PREFIX 70</t>
  </si>
  <si>
    <t>0666.001.GENRAL.0007</t>
  </si>
  <si>
    <t>LNB 1/4 QUAD</t>
  </si>
  <si>
    <t>0666.001.GENRAL.0003</t>
  </si>
  <si>
    <t>0666.001.GENRAL.0041</t>
  </si>
  <si>
    <t>MODEL : TWF-16 , TORNADO WALL FAN - 16 INCH</t>
  </si>
  <si>
    <t>0666.001.GENRAL.0042</t>
  </si>
  <si>
    <t>REMOTE CONTROL FOR BEIN SPORT RECEIVER</t>
  </si>
  <si>
    <t>0666.001.OLYMPC.0019</t>
  </si>
  <si>
    <t>OLYMPIC WATER HEATER 50 LTR 220 VOLT</t>
  </si>
  <si>
    <t>25R000142</t>
  </si>
  <si>
    <t>0666.001.OLYMPC.0017</t>
  </si>
  <si>
    <t>OLYMPIC WATER HEATER 40 LTR 220 VOLT</t>
  </si>
  <si>
    <t>0666.001.ARSTON.0001</t>
  </si>
  <si>
    <t>ARISTON ELECTRIC WATER HEATER 100 LITERS 220 VOLT</t>
  </si>
  <si>
    <t>0666.001.OLYMPC.0018</t>
  </si>
  <si>
    <t>OLYMPIC WATER HEATER 30 LTR 220 VOLT</t>
  </si>
  <si>
    <t>1531.003.GENRAL.7507</t>
  </si>
  <si>
    <t>HEATER TURKEY UPPER OVEN 1300 WATT  220V (130CM) , REF . PN/ 2102018 FOR ELECTRIC COOKER</t>
  </si>
  <si>
    <t>25R000204</t>
  </si>
  <si>
    <t>55.19022.819</t>
  </si>
  <si>
    <t>1531.032.GENRAL.7527</t>
  </si>
  <si>
    <t>EGO P/N : ( 55.19022.819) THERMOSTAT (EGO) GERMANY 30/110 OC 11OC 1041.4 , REF PN/ 2101042 FOR WATER BOILER &amp; BAIN MARIE</t>
  </si>
  <si>
    <t>EGO P/N :  55.19059.831 ,ELECTROLUX P/N : 056384 THERMOSTAT 220 V ? 50 ? 300 C REF . PN/ 56384 FOR CONVECTION OVEN 6 GN 1/1</t>
  </si>
  <si>
    <t>1531.032.GENRAL.7502</t>
  </si>
  <si>
    <t>HEATER TURKEY 1.8 KW -220 V , REF . PN/2102030 FOR ELECTRIC GRILL</t>
  </si>
  <si>
    <t>1531.032.GENRAL.7019</t>
  </si>
  <si>
    <t>HEATER TURKEY TOASTER 2500W ? 230V , FOR CONVECT OVEN 6 GN 1/1</t>
  </si>
  <si>
    <t>1531.003.GENRAL.7506</t>
  </si>
  <si>
    <t>HEATER TURKEY LOWER OVEN 1300 WATT 220V (130CM) NO REF . 2102018CFOR ELECTRIC COOKER</t>
  </si>
  <si>
    <t>1531.032.GENRAL.7531</t>
  </si>
  <si>
    <t>1421.017.GENRAL.0014</t>
  </si>
  <si>
    <t>OUTDOOR SPEAKER (HORN) 100 WATT XPLOD AUDIO XP-H100 (LOCAL MARKET)</t>
  </si>
  <si>
    <t>25R000187</t>
  </si>
  <si>
    <t>WALL TYPE EXHAUST FAN INTERNAL DIM 25x25 CM WITH GUARD ( OLYMPIC , TOSHIBA)</t>
  </si>
  <si>
    <t>0666.001.GENRAL.0030</t>
  </si>
  <si>
    <t>25R000070</t>
  </si>
  <si>
    <t>R134A</t>
  </si>
  <si>
    <t>1511.002.GENRAL.0134</t>
  </si>
  <si>
    <t>P/N : R134A, FREON FOR REFRIGERTOR</t>
  </si>
  <si>
    <t>25R000161</t>
  </si>
  <si>
    <t>صيني</t>
  </si>
  <si>
    <t>امريكي</t>
  </si>
  <si>
    <t>هندي</t>
  </si>
  <si>
    <t>1511.002.GENRAL.0201</t>
  </si>
  <si>
    <t xml:space="preserve"> مواصفات امريكي</t>
  </si>
  <si>
    <t>25R000160</t>
  </si>
  <si>
    <t>1511.002.GENRAL.0204</t>
  </si>
  <si>
    <t>FREON 404A-24LB, 10.9KGM ( Egyptian , Indian , EU, Tiba Int. )</t>
  </si>
  <si>
    <t>25R000066</t>
  </si>
  <si>
    <t>25R000073</t>
  </si>
  <si>
    <t xml:space="preserve">مواصفات امريكي </t>
  </si>
  <si>
    <t>410A</t>
  </si>
  <si>
    <t>1511.002.GENRAL.0410</t>
  </si>
  <si>
    <t>P/N : 410A, FREON FOR DRILLER CABIN CARRIER</t>
  </si>
  <si>
    <t>FREON 22 25 LB. ( EGYPTIAN , INDIAN , EU )</t>
  </si>
  <si>
    <t xml:space="preserve">صيني </t>
  </si>
  <si>
    <t>1511.002.GENRAL.0412</t>
  </si>
  <si>
    <t xml:space="preserve">FREON 407 G/ USE,  ( REF . GRAINGER CAT.) </t>
  </si>
  <si>
    <t>2211.008.GENRAL.7532</t>
  </si>
  <si>
    <t>25R000215</t>
  </si>
  <si>
    <t>A9R81440</t>
  </si>
  <si>
    <t>2211.008.GENRAL.7565</t>
  </si>
  <si>
    <t>P/N : 23047 , EARTH-LEAKAGE CIRCUIT BREAKER , 4 POLE, 3 PHASE + NEUTRAL, 63 AMPS, DELTA CURRENT=30 MA ( MAKER : SCHNEIDER ) ( REF CODE 1001.001.USED.0032 )</t>
  </si>
  <si>
    <t>P/N : A9R41440 , RESIDUAL CURRENT CIRCUIT BREAKER EARTH LEAKAGE40 A,ACTI 9 IID-RCCB-4P-40A-30MA-TYPE AC- 400VAC (SCHNIDER CAT.)</t>
  </si>
  <si>
    <t>LC1-D18</t>
  </si>
  <si>
    <t>1531.032.GENRAL.7535</t>
  </si>
  <si>
    <t xml:space="preserve">P/N : LC1-D18 , MOULD LC1-D18 AC CONTACTOR WITH COIL 220VAC FOR MAIN FREEZER UNIT , MOG CAT. </t>
  </si>
  <si>
    <t>25R000222</t>
  </si>
  <si>
    <t>1961.014.OLYMPC.0102</t>
  </si>
  <si>
    <t>1/2" NON-RETURN VALVE 3.5 +/- 0.5 BAR / 8 BAR (REF . P/N : DIN 3320 P1 ONLY )</t>
  </si>
  <si>
    <t>25R000213</t>
  </si>
  <si>
    <t>2211.010.GENRAL.7524</t>
  </si>
  <si>
    <t>LC1D18M7</t>
  </si>
  <si>
    <t>2211.001.GENRAL.7531</t>
  </si>
  <si>
    <t>P/N : LC1D18M7 , TESYS D CONTACTOR - 3P(3NO) - AC-3 - &lt;=440 V 18 A - 220 V AC COIL STOCK CODE : 4177269 ( SCHNIDER CAT.)</t>
  </si>
  <si>
    <t>P/N : LRD12 , THERMAL OVERLOAD RELAY , TESYS LRD, 5.5…8 A, CLASS 10A(SCHNIDER ELECTRIC CAT.)</t>
  </si>
  <si>
    <t>P/N : A9R41440 , RESIDUAL CURRENT CIRCUIT BREAKER EARTH LEAKAGE40 A,ACTI 9 IID-RCCB-4P-40A-30MA-TYPE AC- 400VAC (SCHNIDER  CAT.)</t>
  </si>
  <si>
    <t>25R000217</t>
  </si>
  <si>
    <t>1531.032.GENRAL.7538</t>
  </si>
  <si>
    <t>P25E00213</t>
  </si>
  <si>
    <t>0666.001.GENRAL.0214</t>
  </si>
  <si>
    <t>P/N : HRES03-450 , SUCTION FAN FOR GALLEY ( ROSENBERG CAT.)</t>
  </si>
  <si>
    <t>P25E00214(EX_REP)</t>
  </si>
  <si>
    <t>0666.001.GENRAL.0215</t>
  </si>
  <si>
    <t>GASKET RUBBER FOR DOOR IN
FREEZER (SEAL DOOR) FOR MAIN
FREEZER UNIT, MOG CAT.</t>
  </si>
  <si>
    <t>HRES03-
450</t>
  </si>
  <si>
    <t>UNO-67-
500-4D</t>
  </si>
  <si>
    <t>P/N : UNO-67-500-4D , FRESH AIR FAN
FOR GALLEY ( ROSENBERG CAT.)</t>
  </si>
  <si>
    <t>2254.002.T
HORN.0010</t>
  </si>
  <si>
    <t>OPTICAL SMOKE &amp; HEAT DETECTOR IP22
WITH ISOLATOR BASE. P/N: 801PHEX . 516.800.530</t>
  </si>
  <si>
    <t>25R000078</t>
  </si>
  <si>
    <t>5340.001.
GENRAL.7589</t>
  </si>
  <si>
    <t>P/N : 430559 , SMOKE DETECTOR FOR
ENGINE ROOM MODEL : PHOTOLECTRIC
SMOKE ( SIMPLEX CAT.)</t>
  </si>
  <si>
    <t xml:space="preserve">SPXCDAL
MTXF </t>
  </si>
  <si>
    <t>2254.003.
HNYWEL.7012</t>
  </si>
  <si>
    <t>P/N : SPXCDALMTXF , XCD IR &amp; FLAMMABLE
LEL TRANSMITTER (WITHOUT SENSOR), 4 TO
20 MA OUTPUT, ATEX/IECEX/ASIAN
APPROVALS, 2 X M20
ENTRIES,PAINTEDLM25,INCLUDESNYLONWE
ATHERPROTECTION HONYWELL</t>
  </si>
  <si>
    <t xml:space="preserve">SPXCDAL
MTXT </t>
  </si>
  <si>
    <t>2254.003.
HNYWEL.7013</t>
  </si>
  <si>
    <t>P/N : SPXCDALMTXT , XCD TOXIC
TRANSMITTER H2S (WITHOUT SENSOR), 4 TO
20 MA OUTPUT, ATEX/IECEX/ASIAN
APPROVALS, 2 X M20 ENTRIES,
PAINTEDLM25,INCLUDESNYLONWEATHERPR
OTECTION HONYWELL</t>
  </si>
  <si>
    <t>SPXCDAL
MFX</t>
  </si>
  <si>
    <t>2254.003.
HNYWEL.7
001</t>
  </si>
  <si>
    <t>P/N : SPXCDALMFX , XCD GAS DETECTOR, 4
TO 20 MA OUTPUT,ATEX/IECEX/ASIAN
APPROVALS, 2 X M20 ENTRIES, PAINTED
LM25, (LEL COMPLETE DETECTOR)
HONYWELL</t>
  </si>
  <si>
    <t>25R000461</t>
  </si>
  <si>
    <t>COTTER PIN 3" LENGNTH 1/8" DIA
STAINLESS STEEL Made in Egypt ( REF. P/N : 98338A12 MCMASTER CAT.) (98355A176)</t>
  </si>
  <si>
    <t>COTTER PIN 4" LENGNTH 1/4" DIA
STAINLESS STEEL Made in Egypt ( REF. P/N :
98355A340 MCMASTER CAT.)</t>
  </si>
  <si>
    <t>P/N : 98355A405</t>
  </si>
  <si>
    <t>COTTER PIN 5" LENGNTH 5/16" DIA STAINLESS STEEL Made in Egypt ( REF. P/N : 98355A405 MCMASTER CAT.)</t>
  </si>
  <si>
    <t>COPPER CLAD, POINTED SECTIONAL
GROUND ROD - 3/4 INCH X 10 FEET PRODUCT
ABB TYPE 7510S , ABB STAMPED ON ROD</t>
  </si>
  <si>
    <t>WITH 4 OUTLET</t>
  </si>
  <si>
    <t>BRENNENSTUHL CORD REEL WITH 50 MTR  ELECTRIC CABLE WITH 4 OUTLET</t>
  </si>
  <si>
    <t>70 MM2CABLE LUGS WITH 10 MM HOLE
DIAMETER MADE IN CHINA ( REF CODE
1001.001.USED.0047 )</t>
  </si>
  <si>
    <t>50 MM2CABLE LUGS WITH 10 MM HOLE  DIAMETER MADE IN CHINA</t>
  </si>
  <si>
    <t>5720.003.
GENRAL.0125</t>
  </si>
  <si>
    <t>25 MM2CABLE LUGS WITH 8 MM HOLE
DIAMETER MADE IN CHINA</t>
  </si>
  <si>
    <t>10 MM2CABLE LUGS WITH 6 MM HOLE
DIAMETER MADE IN CHINA</t>
  </si>
  <si>
    <t>5720.003.
GENRAL.0106</t>
  </si>
  <si>
    <t>6 MM2CABLE LUGS WITH 6 MM HOLE
DIAMETER MADE IN CHINA</t>
  </si>
  <si>
    <t>THERMAL SOFT STRANDED WIRE 6 SQ. MM</t>
  </si>
  <si>
    <t>THERMAL SOFT STRANDED WIRE 10 SQ. MM</t>
  </si>
  <si>
    <t>5720.003.
GENRAL.0025</t>
  </si>
  <si>
    <t>1 CONDUCTOR X 25 SQUERE MM
YELLOW/GREEN SOFT ( ELSEWEDY )</t>
  </si>
  <si>
    <t>1 CONDUCTOR X 50 SQUERE MM
YELLOW/GREEN SOFT ( ELSEWEDY )</t>
  </si>
  <si>
    <t>1 CONDUCTOR X 70 SQUERE MM
YELLOW/GREEN SOFT ( ELSEWEDY )</t>
  </si>
  <si>
    <t>25R000462</t>
  </si>
  <si>
    <t>5720.003.
GENRAL.0
110</t>
  </si>
  <si>
    <t xml:space="preserve">6 MM2CABLE LUGS WITH 6 MM HOLE
DIAMETER MADE IN CHINA
</t>
  </si>
  <si>
    <t>Metre</t>
  </si>
  <si>
    <t>70 MM2CABLE LUGS WITH 12 MM HOLE
DIAMETER</t>
  </si>
  <si>
    <t xml:space="preserve">50 MM2CABLE LUGS WITH 12 MM HOLE
DIAMETER
</t>
  </si>
  <si>
    <t>50 MM2CABLE LUGS WITH 12 MM HOLE DIAMETER</t>
  </si>
  <si>
    <t xml:space="preserve">5720.003.
GENRAL.0025
</t>
  </si>
  <si>
    <t xml:space="preserve">1CONDACTORX95SQ.MM </t>
  </si>
  <si>
    <t>5720.003.
GENRAL.0095</t>
  </si>
  <si>
    <t>1 CONDUCTOR X 95 SQ. MM SOFT STRANDED
YELLOW/GREEN CABLE (EL SEWEDY) ( PCE EQUAL MTR )</t>
  </si>
  <si>
    <t>WITH 4
OUTLET</t>
  </si>
  <si>
    <t>BRENNENSTUHL CORD REEL WITH 50 MTR
ELECTRIC CABLE WITH 4 OUTLET</t>
  </si>
  <si>
    <t xml:space="preserve">25R000463
</t>
  </si>
  <si>
    <t>1 CONDUCTOR X 25 SQUERE MM YELLOW/GREEN SOFT ( ELSEWEDY )</t>
  </si>
  <si>
    <t xml:space="preserve">TY- RAP CABLE TIE ,TY-525M, CV-190, KSS,
WHITE (4.7MM W X 186MM) PK=100 PCE MADE IN TAIWAN
</t>
  </si>
  <si>
    <t>Packet</t>
  </si>
  <si>
    <t>TY-RAP CABLE TIE, TY-523M, CV-094, KSS,
WHITE (2.3MM W X 92MM) PK=100 PCE MADE IN TAIWAN</t>
  </si>
  <si>
    <t>70 MM2CABLE LUGS WITH 10 MM HOLE
DIAMETER MADE IN CHINA ( REF CODE 1001.001.USED.0047 )</t>
  </si>
  <si>
    <t>50 MM2CABLE LUGS WITH 10 MM HOLE
DIAMETER MADE IN CHINA</t>
  </si>
  <si>
    <t xml:space="preserve">COPPER CLAD, POINTED SECTIONAL
GROUND ROD - 3/4 INCH X 10 FEET PRODUCTABB TYPE 7510S , ABB STAMPED ON ROD
</t>
  </si>
  <si>
    <t>70 MM2CABLE LUGS WITH 12 MM HOLE DIAMETER</t>
  </si>
  <si>
    <t>TY- RAP CABLE TIE ,TY-525M, CV-190, KSS,
WHITE (4.7MM W X 186MM) PK=100 PCE
MADE IN TAIWAN</t>
  </si>
  <si>
    <t>25R000464</t>
  </si>
  <si>
    <t>TY RAP CABLE TIE TY-527M, CV-360, KSS ,
BLACK , (6.9MM W X 343MM) (PCE=PACK OF
100) MADE IN TAIWAN</t>
  </si>
  <si>
    <t>TY- RAP CABLE TIE, TY-529M, CV-762B, KSS, BLACK (7.7MM W X 762MM) PK=100 PCE MADE IN TAIWAN</t>
  </si>
  <si>
    <t>MULTI-SOCKET ADAPTOR 5 OUTLET 5/250
VOLTS WITH INDICATOR LIGHT AND FUSED</t>
  </si>
  <si>
    <t>3 X 2.5 MM2 FLEXIBLE POWER CABLE,
RUBBER INSULATED FOR ELAND CABLES
LIGHTING SYSTEM H07RN-F EACH = 1 MTR ( REF. ONLY P/N : A5G03025 )</t>
  </si>
  <si>
    <t>SC 70-12</t>
  </si>
  <si>
    <t>P/N : SC 70-12, LUGS FOR ELECTRIC CABLE</t>
  </si>
  <si>
    <t>3 CONDUCTORS X 1.5 SQ.MM RUBBER CABLE
( 1 EACH = 1 METER ) , EL SWEEDY OR ITALIAN MADE</t>
  </si>
  <si>
    <t>4 CONDUCTORS X 2.5 SQ.MM RUBBER CABLE
( 1 EACH = 1 METER ) , EL SWEEDY OR ITALIAN MADE</t>
  </si>
  <si>
    <t>SN</t>
  </si>
  <si>
    <t>5720.001.
GENRAL.0004</t>
  </si>
  <si>
    <t>ENERGIZER BATTERY 1,5V SIZE AA</t>
  </si>
  <si>
    <t>25R000486</t>
  </si>
  <si>
    <t>ENERGIZER BATTERY,1.5V,SIZE AAA</t>
  </si>
  <si>
    <t>5720.010.
GENRAL.0142</t>
  </si>
  <si>
    <t>LAMP PILOT 6.3V,1W MODEL : BA9S 120 V ( 
REF. P/N : 6VF17 GRAINGER CAT.)</t>
  </si>
  <si>
    <t>5720.010.
GENRAL.7054</t>
  </si>
  <si>
    <t xml:space="preserve">LED TUBE LAMP 120CM, 18W, 1750LM ( EL 
SEWEEDY </t>
  </si>
  <si>
    <t>5720.010.
GENRAL.7055</t>
  </si>
  <si>
    <t>LED TUBE LAMP 60 CM, 9W, 855LM ( EL 
SEWEEDY )</t>
  </si>
  <si>
    <t>1 CONDUCTOR X 70 SQUERE MM 
YELLOW/GREEN SOFT ( ELSEWEDY )</t>
  </si>
  <si>
    <t xml:space="preserve">1 CONDUCTOR X 50 SQUERE MM 
YELLOW/GREEN SOFT ( ELSEWEDY )
</t>
  </si>
  <si>
    <t xml:space="preserve">FSKD5-15 </t>
  </si>
  <si>
    <t>5720.011.
GENRAL.0291</t>
  </si>
  <si>
    <t xml:space="preserve">PN: FSKD5-15 , APPLETON 15AMP,125V 
RECEPTACLE WITH DUPLEX COVER FOR 
NON LOCKING BLADE PLUGS
</t>
  </si>
  <si>
    <t>70 MM2CABLE LUGS WITH 12 MM HOLE 
DIAMETER</t>
  </si>
  <si>
    <t>5720.003.
GENRAL.70541</t>
  </si>
  <si>
    <t>50 MM2CABLE LUGS WITH 12 MM HOLE 
DIAMETER</t>
  </si>
  <si>
    <t xml:space="preserve">70 MM2CABLE LUGS WITH 10 MM HOLE 
DIAMETER MADE IN CHINA ( REF CODE 
1001.001.USED.0047 )
</t>
  </si>
  <si>
    <t>50 MM2CABLE LUGS WITH 10 MM HOLE 
DIAMETER MADE IN CHINA</t>
  </si>
  <si>
    <t>10 MM2CABLE LUGS WITH 6 MM HOLE DIAMETER MADE IN CHINA</t>
  </si>
  <si>
    <t>6 MM2CABLE LUGS WITH 6 MM HOLE 
DIAMETER MADE IN CHINA</t>
  </si>
  <si>
    <t xml:space="preserve">COPPER CLAD, POINTED SECTIONAL 
GROUND ROD - 3/4 INCH X 10 FEET PRODUCT
ABB TYPE 7510S , ABB STAMPED ON ROD
</t>
  </si>
  <si>
    <t xml:space="preserve">1 CONDUCTOR X 70 SQUERE MM 
YELLOW/GREEN SOFT ( ELSEWEDY )
</t>
  </si>
  <si>
    <t>5720.011.
GENRAL.0804</t>
  </si>
  <si>
    <t>PN: 28209 , EYE BOLT FOR MAR LIGHT 
FIXTURES</t>
  </si>
  <si>
    <t>109R0624S4021</t>
  </si>
  <si>
    <t>2211.099.
GENRAL.0179</t>
  </si>
  <si>
    <t>P/N : 109R0624S4021 , DC FAN, 60 * 25 MM, 24 
VDC. RIBLESS ( SANYO DENKI CAT.)</t>
  </si>
  <si>
    <t>25R000484</t>
  </si>
  <si>
    <t>2215.004.
GENRAL.0070</t>
  </si>
  <si>
    <t xml:space="preserve">70 SQ.MM, ,WELDING CABLE, COPPER ( EACH
= METER </t>
  </si>
  <si>
    <t>2215.003.
GENRAL.0083</t>
  </si>
  <si>
    <t>LONG-BARREL SPLICE, 4 AWG WIRE GAUGE, 
GREEN COLOR CODE, 1.81 IN LENGTH ( 
MAKER : THOMAS &amp; BETTS )( REF. P/N : 
3LN06 GRAINGER CAT.)</t>
  </si>
  <si>
    <t>2215.002. GENRAL.7015</t>
  </si>
  <si>
    <t>LONG-BARREL SPLICE, BLUE, 6 AWG WIRE 
GAUGE, ( REF. P/N : 22EZ31 GRAINGER CAT.)</t>
  </si>
  <si>
    <t>A9F77440</t>
  </si>
  <si>
    <t>P/N : A9F77440 &amp; A9F77440 ,MINIATUR 
CIRCUIT-BREAKER,ACTI9 IC60N, 4P,40A, C 
CURVE6000 A (IEC60898-1), 10 
KA(IEC609472)(SCHNEIDER CAT.)</t>
  </si>
  <si>
    <t xml:space="preserve">LRD340C </t>
  </si>
  <si>
    <t>P/N : LRD340C , 
LRD THERMAL OVERLOAD RELAY ( 
SCHNEIDER CAT.</t>
  </si>
  <si>
    <t>A9D31620</t>
  </si>
  <si>
    <t>P/N : A9D31620 , RESIDUAL CURRENT 
BREAKER WITH OVERCURRENT 
PROTECTION ACTI 9 IDPN N VIGI - RCBO - 
1P+N - 20A - C CURVE - 6000A - 30MA - TYPE 
AC ( SCHNEIDER CAT.)</t>
  </si>
  <si>
    <t>2211.012.
GENRAL.7506</t>
  </si>
  <si>
    <t>LED FLOOD LIGHT,100 WATT, FOR CAMP 
CARAVAN ( OUT DOOR AREA) WEATHER PROOF IP66 WITH GLAND</t>
  </si>
  <si>
    <t xml:space="preserve">LC1D09M7 </t>
  </si>
  <si>
    <t>1521.027.
GENRAL.0007</t>
  </si>
  <si>
    <t>P/N : LC1D09M7 , 9A TP CONTACTOR 230V 
FOR MAIN FREEZER MODEL LH114/4DES-7Y 
MAKER SCHNEIDER</t>
  </si>
  <si>
    <t xml:space="preserve">LRD32 </t>
  </si>
  <si>
    <t>P/N : LRD32 , 
LRD THERMAL OVERLOAD RELAY ( SCHNEIDER CAT.)</t>
  </si>
  <si>
    <t>TP1616SS</t>
  </si>
  <si>
    <t>2211.008.
GENRAL.0087</t>
  </si>
  <si>
    <t xml:space="preserve">P/N : TP1616SS , CIRCUIT BREAKER, 3P, 600V,
1600AMP, MANUALLY OPERATED, FIXED 
MOUNT WITH 120VAC REMOTE CLOSE, 
24VDC UVR, 4 STAGE AUX SWITCH, RMS9 LI 
TRIP UNIT WITH 1600A RATING PLUG ( GE CAT.)
</t>
  </si>
  <si>
    <t xml:space="preserve">EGH3100F
FG </t>
  </si>
  <si>
    <t>2211.008.
GENRAL.0096</t>
  </si>
  <si>
    <t>P/N : EGH3100FFG , CIRCUIT BREAKER 100 
AMPS , STYLE: 67B3606G17 E125H, 3 POLE 
480/600 VAC ( CUTLER-HAMMER CAT.)</t>
  </si>
  <si>
    <t>OVA44013</t>
  </si>
  <si>
    <t xml:space="preserve">P/N : OVA44013 , EXIWAY LIGHT, UP TO 
250LM, IP65, STANDARD, SELECTABLE 
DURATION ( SCHNEIDER CAT.)
</t>
  </si>
  <si>
    <t>2215.002.
GENRAL.0003</t>
  </si>
  <si>
    <t>DIN 3 RAIL WITH CENTERLINE, 7.5MM DEEP, 
1M LONG ( REF. P/N : 8961K45 MCMASTER 
CAT.)</t>
  </si>
  <si>
    <t>25R000496</t>
  </si>
  <si>
    <t>2211.099.
GENRAL.7546</t>
  </si>
  <si>
    <t xml:space="preserve">EUROPEAN TO AMERICAN ADAPTER PLUG
</t>
  </si>
  <si>
    <t>25R000481</t>
  </si>
  <si>
    <t>114869-
PB-WHTQD</t>
  </si>
  <si>
    <t>5720.011.
GENRAL.3370</t>
  </si>
  <si>
    <t>CONNECTOR, POWER, QD, PIN/FLNG, 
BULKHD, WHITE , 114869-PB-WHT QD Without Grease</t>
  </si>
  <si>
    <t>COPPER CLAD, POINTED SECTIONAL 
GROUND ROD - 3/4 INCH X 10 FEET PRODUCT
ABB TYPE 7510S , ABB STAMPED ON ROD</t>
  </si>
  <si>
    <t>1 CONDUCTOR X 50 SQUERE MM 
YELLOW/GREEN SOFT ( ELSEWEDY )</t>
  </si>
  <si>
    <t>2215.002.
GENRAL.7514</t>
  </si>
  <si>
    <t>CONNECTION CERAMIC THERMAL SIZE 6 MM
4 EYS , REF. PN/ 1104181 (ACCESSORY)</t>
  </si>
  <si>
    <t>BRENNENSTUHL CORD REEL WITH 50 MTR 
ELECTRIC CABLE WITH 4 OUTLET</t>
  </si>
  <si>
    <t>ZFL-H38-1024BM G8~26Fd 2m-J</t>
  </si>
  <si>
    <t xml:space="preserve">2214.029.T
EDRI.0008
</t>
  </si>
  <si>
    <t>P/N : ZFL-H38-1024BM-G8~26FD-2M-J, 
ENCODER FOR TANSHUI VFD HOUSE MODEL:
SP70L-74A</t>
  </si>
  <si>
    <t>25R000477</t>
  </si>
  <si>
    <t>438975103
-07</t>
  </si>
  <si>
    <t>P/N : 438975103-07 , MOTOR CONTROLLER 
FOR ELECTROLUX WASHING MACHINE 
MODEL WN6-14</t>
  </si>
  <si>
    <t>25R000474</t>
  </si>
  <si>
    <t>1854.002.
CARIER.7
615</t>
  </si>
  <si>
    <t xml:space="preserve">P/N : 03505060 , INDOOR MAIN CONTROL 
BOARD SUBASSEMBLY ( STICKER ) FOR 
CARIER AIR CONDITION MODEL 42QHCT18-
708J
</t>
  </si>
  <si>
    <t>25R000430</t>
  </si>
  <si>
    <t>TY RAP CABLE TIE TY-527M, CV-360, KSS , 
BLACK , (6.9MM W X 343MM) (PCE=PACK OF 
100) MADE IN TAIWAN</t>
  </si>
  <si>
    <t>25R000465</t>
  </si>
  <si>
    <t>TY- RAP CABLE TIE, TY-529M, CV-762B, KSS, 
BLACK (7.7MM W X 762MM) PK=100 PCE 
MADE IN TAIWAN</t>
  </si>
  <si>
    <t xml:space="preserve">TY RAP CABLE TIE TY-527M, CV-360, KSS , 
BLACK , (6.9MM W X 343MM) (PCE=PACK OF 
100) MADE IN TAIWAN
</t>
  </si>
  <si>
    <t>LONG-BARREL SPLICE, 2 AWG WIRE GAUGE, 
PINK COLOR CODE, 1.81 IN LENGTH ( MAKER 
: THOMAS &amp; BETTS )( REF. P/N : 3LN07 
GRAINGER CAT.)</t>
  </si>
  <si>
    <t>LONG-BARREL SPLICE, 1 AWG WIRE GAUGE, 
GOLD COLOR CODE, 2.38 IN LENGTH ( 
MAKER : THOMAS &amp; BETTS )( REF. P/N : 
3LN08 GRAINGER CAT.)</t>
  </si>
  <si>
    <t>P/N : CR123C151B , OVERLOAD HEATER 
ELEMENT ,FOR GENERAL ELECTRIC MCC MOTOR STARTER</t>
  </si>
  <si>
    <t>WIRE TERMINAL KIT, TERMINAL TYPE: VINYL 
INSULATED, NUMBER OF PIECES: 850, 
NUMBER OF SIZES: 13 ( REF. P/N : 2FZL6 
GRAINGER CAT.)</t>
  </si>
  <si>
    <t>2215.003.
GENRAL.7022</t>
  </si>
  <si>
    <t xml:space="preserve">vinyl insulated butt splice connector wire size 10 
to 12 awg
</t>
  </si>
  <si>
    <t>25R000467</t>
  </si>
  <si>
    <t>2215.003.GENRAL.7023</t>
  </si>
  <si>
    <t>vinyl insulated butt splice connector wire size 14 
to 16 awg</t>
  </si>
  <si>
    <t>2215.003.
GENRAL.7025</t>
  </si>
  <si>
    <t>vinyl insulated butt splice connector wire size 6 to 
8 awg</t>
  </si>
  <si>
    <t>2215.003.
GENRAL.7026</t>
  </si>
  <si>
    <t>vinyl insulated female disconnect terminals - wire
size 10 to 12 awg</t>
  </si>
  <si>
    <t>2215.003.
GENRAL.7027</t>
  </si>
  <si>
    <t>vinyl insulated female disconnect terminals - wire
size 14 to 16 awg</t>
  </si>
  <si>
    <t>2215.003.
GENRAL.7028</t>
  </si>
  <si>
    <t>vinyl insulated fork terminals - wire size 10 to 12 
awg - stud size 10</t>
  </si>
  <si>
    <t>2215.003.
GENRAL.7029</t>
  </si>
  <si>
    <t>vinyl insulated fork terminals - wire size 14 to 16 
awg - stud size 10</t>
  </si>
  <si>
    <t>2215.003.
GENRAL.7030</t>
  </si>
  <si>
    <t>vinyl insulated fork terminals - wire size 14 to 16 
awg - stud size 8</t>
  </si>
  <si>
    <t>2215.003.
GENRAL.7031</t>
  </si>
  <si>
    <t>vinyl insulated ring terminals - wire size 10 to 12 
awg - stud size 1/4</t>
  </si>
  <si>
    <t>2215.003.
GENRAL.7032</t>
  </si>
  <si>
    <t>vinyl insulated ring terminals - wire size 10 to 12 
awg - stud size 10</t>
  </si>
  <si>
    <t>2215.003.
GENRAL.7033</t>
  </si>
  <si>
    <t>vinyl insulated ring terminals - wire size 14 to 16 
awg - stud size 10</t>
  </si>
  <si>
    <t>25R000466</t>
  </si>
  <si>
    <t>70 MM2CABLE LUGS WITH 10 MM HOLE 
DIAMETER MADE IN CHINA ( REF CODE 
1001.001.USED.0047 )</t>
  </si>
  <si>
    <t>25 MM2CABLE LUGS WITH 8 MM HOLE 
DIAMETER MADE IN CHINA</t>
  </si>
  <si>
    <t xml:space="preserve">1 CONDUCTOR X 25 SQUERE MM 
YELLOW/GREEN SOFT ( ELSEWEDY )
</t>
  </si>
  <si>
    <t>800HNP15</t>
  </si>
  <si>
    <t>2211.007.
GENRAL.1
117</t>
  </si>
  <si>
    <t>FACE,F/PUSH BUTTON 800H-2HA7 P/NO. 
800H-NP15</t>
  </si>
  <si>
    <t>TAPE,2",PVC</t>
  </si>
  <si>
    <t>5720.009.
GENRAL.0820</t>
  </si>
  <si>
    <t>FLUORESCENT LAMP 36W,TL-D 36W/54-765 
COOLDAYLIGHT</t>
  </si>
  <si>
    <t xml:space="preserve">R9R51463 </t>
  </si>
  <si>
    <t>P/N : R9R51463 , EARTH LEAKAGE CIRCUIT 
BREAKER, 3 PH, 63A, 4WIRE ( SCHNEIDER 
CAT.) ( OLD PN: 16794 -DCKB4 )</t>
  </si>
  <si>
    <t xml:space="preserve">LED TUBE LAMP 120CM, 18W, 1750LM ( ELSEWEEDY )
</t>
  </si>
  <si>
    <t>LED VENUS LAMP SPRENT 9 WATT</t>
  </si>
  <si>
    <t>الومنيوم</t>
  </si>
  <si>
    <t>6675.018.LEGRND.0010</t>
  </si>
  <si>
    <t>LEGRAND P/N : 572302, RJ 45 MODULE FOR  FACE PLATE 10 PIECE RJ 45 MODULE FOR FACE PLATE</t>
  </si>
  <si>
    <t>25R000235</t>
  </si>
  <si>
    <t>25R000541</t>
  </si>
  <si>
    <t>6666.001.GENRAL.0001</t>
  </si>
  <si>
    <t>BRAUN SOMMELIER WATER KETTLE WK300
1.6 LITERS 2200W 220-240V 50-60 HZ 1.85K
TO 2.2KW CHINA</t>
  </si>
  <si>
    <t>6666.001.GENRAL.0149</t>
  </si>
  <si>
    <t>TORNADO AUTOMATIC TURKISH COFFEE
MAKER 330ML, 735 WATT, TCME-100 RG.</t>
  </si>
  <si>
    <t>ARZUM OKKA AUTOMATIC 220V
TURKISH/GREEK COFFEE MACHINE ( REF.
MODEL : OK002W )</t>
  </si>
  <si>
    <t>6666.001.GENRAL.0069</t>
  </si>
  <si>
    <t>25R000591</t>
  </si>
  <si>
    <t>5720.011.GENRAL.0161</t>
  </si>
  <si>
    <t>PLUG, 2PIN,10-16A,220V BEMIS IP44 , BYES</t>
  </si>
  <si>
    <t>RECEPTACLE 10-16 A 220V, IP44 (BEMIS) ,
BYES</t>
  </si>
  <si>
    <t>5720.011.GENRAL.0162</t>
  </si>
  <si>
    <t>25R000587</t>
  </si>
  <si>
    <t>0666.001.THERMR.0001</t>
  </si>
  <si>
    <t>WATER HEATER 150 LTR, 2200W ,220V,
VERTICAL WALL MOUNTED, MAKER : THERMOR</t>
  </si>
  <si>
    <t>0666.001.ARSTON.0002</t>
  </si>
  <si>
    <t>ELECTRIC WATER HEATER, MAKER :
ARISTON, 80 LITERS 220 VOLT</t>
  </si>
  <si>
    <t>ARISTON ELECTRIC WATER HEATER 100
LITERS 220 VOLT</t>
  </si>
  <si>
    <t>25R000595</t>
  </si>
  <si>
    <t>2214.036.SIMENS.0111</t>
  </si>
  <si>
    <t xml:space="preserve">6EP1333-4BA00 </t>
  </si>
  <si>
    <t>P/N : 6EP1333-4BA00 , POWER SUPPLY
SIMATIC PM 1507 24 V/8 A REGULATED
INPUT: 120/230 V AC, OUTPUT: 24 V DC/8 A
FOR SIEMENS SCR/VFD/PLC MODELS7-1500</t>
  </si>
  <si>
    <t>25R000607</t>
  </si>
  <si>
    <t>0666.001.GENRAL.0006</t>
  </si>
  <si>
    <t>CO-AXIAL CABLE/METER CABLE FOR TV</t>
  </si>
  <si>
    <t>0666.001.GENRAL.0012</t>
  </si>
  <si>
    <t>RF CONNECTOR TV (RF COUPLER IS THE
CONNECTION THAT CONNECT THE CABLE TO RECEIVER)</t>
  </si>
  <si>
    <t>1X8 OUTPUT LNB</t>
  </si>
  <si>
    <t>SATELLITE DISH Prefix 70</t>
  </si>
  <si>
    <t>ASTRA MINI SATELLITE RECIVER HD</t>
  </si>
  <si>
    <t>AUDIO / VIDEO CABLE 3 X 3 TO CONNECT RECIVER WITH TV</t>
  </si>
  <si>
    <t>0666.001.GENRAL.0140</t>
  </si>
  <si>
    <t>MINI RECEIVER SATELLITE 1 X 80 LNB
SATELLITE DISH 70</t>
  </si>
  <si>
    <t>AUDIO / VIDEO CABLE 3 X 3 TO CONNECT
RECIVER WITH TV</t>
  </si>
  <si>
    <t>WALL TYPE EXHAUST FAN INTERNAL DIM.
25X25 CM WITH GUARD ( OLYMPIC , TOSHIBA )</t>
  </si>
  <si>
    <t>0666.001.GENRAL.0035</t>
  </si>
  <si>
    <t>HOLDER FOR LED LCD TV / TILT TV WALL
MOUNT FOR USE WITH TV MOUNTS TV SIZE
FROM 23" TO 55" ( REF. P/N : 45PF69 GRAINGER )</t>
  </si>
  <si>
    <t>REMOTE CONTROL FOR BEIN SPORT
RECEIVER</t>
  </si>
  <si>
    <t>RF CONNECTOR TV (RF COUPLER IS THE
CONNECTION THAT CONNECT THE CABLE TO
RECEIVER)</t>
  </si>
  <si>
    <t>0666.001.GENRAL.0011</t>
  </si>
  <si>
    <t>F-COUPLER (RF COUPLER IS THE
CONNECTION THAT IS MADE IN THE MIDDLE
BETWEEN TWO CABLES)</t>
  </si>
  <si>
    <t>0666.001.GENRAL.0053</t>
  </si>
  <si>
    <t>RG6 F-TYPE MALE CONNECTOR FOR
COAXIAL CABLE RG6</t>
  </si>
  <si>
    <t>AUDIO / VIDEO CABLE 3 X 1 FOR MINI
RECIVER ( ASTRA ) TO TV LENGTH 1.5 METER</t>
  </si>
  <si>
    <t>0666.001.KENWOD.0001</t>
  </si>
  <si>
    <t>MODEL: KM 285 , KENWOOD FOOD
PROCESSOR SERIES PROSPERO, 900 W,
4.3L, 220V, ALL ACCESSORIES</t>
  </si>
  <si>
    <t>25R000611</t>
  </si>
  <si>
    <t>WALL TYPE EXHAUST FAN INTERNAL DIM.
30X30 CM WITH GUARD ( OLYMPIC , TOSHIBA )</t>
  </si>
  <si>
    <t>0666.001.GENRAL.0068</t>
  </si>
  <si>
    <t>T.V 50" LED, MODEL : 50US3500E, MAKER :
TORNADO</t>
  </si>
  <si>
    <t>SJ-PC48AWHT</t>
  </si>
  <si>
    <t>0666.001.GENRAL.0076</t>
  </si>
  <si>
    <t>REFRIGRATOR , SHARP 16 FEET 220 VOLT
PN: SJ-PC48A-WHT</t>
  </si>
  <si>
    <t>25R000612</t>
  </si>
  <si>
    <t>1421.017.GENRAL.0013</t>
  </si>
  <si>
    <t>SPEAKER AMPLIFIERS 360 WATTS,220 VOLTS
XPLOD AUDIO XP-AM360 ( LOCAL MARKET )</t>
  </si>
  <si>
    <t>OUTDOOR SPEAKER (HORN) 100 WATT
XPLOD AUDIO XP-H100( LOCAL MARKET )</t>
  </si>
  <si>
    <t>1421.017.GENRAL.0015</t>
  </si>
  <si>
    <t>CALL STATION PAGING MICROPHONE WITH
FLEXIBLE MICROPHONE DESK MIC XPLOD
XP-MD898 ( LOCAL MARKET )</t>
  </si>
  <si>
    <t>Feet</t>
  </si>
  <si>
    <t xml:space="preserve">60021-301 </t>
  </si>
  <si>
    <t>2281.004.GAITRO.7046</t>
  </si>
  <si>
    <t>P/N : 60021-301, BASIC CABLE TWO
CONDUCTOR ONE TWESTED PAIR 18 AWG,
OLD PN : 600201-301( MULTIPLE OF 250 FT )</t>
  </si>
  <si>
    <t>5420.026.GENRAL.0822</t>
  </si>
  <si>
    <t>P/N : RJ45, COUPLER TO CONNECT TWO LAN
CABLE EACH OTHER FOR COMMUNICATION
SYSTEM</t>
  </si>
  <si>
    <t xml:space="preserve">coupleur RJ45/RJ45 </t>
  </si>
  <si>
    <t xml:space="preserve">GZ-2 </t>
  </si>
  <si>
    <t>1421.017.GENRAL.0116</t>
  </si>
  <si>
    <t>P/N : GZ-2 , INDOOR UNIT SPEAKER FOR
FUXIN HEMEI TELEPHONE</t>
  </si>
  <si>
    <t>25R000616</t>
  </si>
  <si>
    <t>1551.009.NYBORG.7003</t>
  </si>
  <si>
    <t>P/N : 472991314, BEARING SET FOR
ELECTROLUX WASHING MACHINE</t>
  </si>
  <si>
    <t>GASKET RUBBER FOR DOOR IN FREEZER
(SEAL DOOR) FOR MAIN FREEZER UNIT, MOG CAT.</t>
  </si>
  <si>
    <t xml:space="preserve">CR0589660 </t>
  </si>
  <si>
    <t>1531.033.GENRAL.7000</t>
  </si>
  <si>
    <t>P/N : CR0589660 , THERMOSTAT TEMP
RANGE 99-185 C 1 POLE FOR MARENO
ELECTRIC HEATED FRYER 15 LITRS</t>
  </si>
  <si>
    <t>1551.009.NYBORG.9004</t>
  </si>
  <si>
    <t>P/N : 49856 , DRAIN HOSE FOR ELECTROLUX
DISHWAHER MODEL EHT8R0W6</t>
  </si>
  <si>
    <t>1521.027.GENRAL.0027</t>
  </si>
  <si>
    <t>DANFOSS PRESSURE SWITCH KP15, 060-
1243 FOR MAIN FREEZER MODEL
LH114/4DES-7Y MAKER DANFOSS</t>
  </si>
  <si>
    <t>1521.027.GENRAL.0002</t>
  </si>
  <si>
    <t>MODEL : DJ5.6/402A , COMPLETE FREEZER
INDOR UNIT COIL FRIGA-BOHN 4HP ( OLD
MODEL : SK005.C+NMP , 3C-E4165C )</t>
  </si>
  <si>
    <t>1531.003.GENRAL.0001</t>
  </si>
  <si>
    <t>P/N : 33596 , HEATING ELEMENT, 1500 W, 50-
60 HZ, TYPE RF, COMPLETE WITH SEAL
GASKET FOR ARISTON WATER HEATER
PRO1 R 100 V EG</t>
  </si>
  <si>
    <t>25R000669</t>
  </si>
  <si>
    <t>5720.001.GENRAL.0004</t>
  </si>
  <si>
    <t>5720.001.GENRAL.0005</t>
  </si>
  <si>
    <t>LAMP, FLRSCNT,BI-PIN SLIM LINE, 1" DIA.
MAX., 40W, 4FT</t>
  </si>
  <si>
    <t>5720.009.GENRAL.0071</t>
  </si>
  <si>
    <t>5720.015.GENRAL.0005</t>
  </si>
  <si>
    <t>كشاف 60 سم ( 2 لمبة ) ضد المياه السويدي</t>
  </si>
  <si>
    <t>كشاف 120 سم ( 2 لمبة) ضد المياه ليد السويدي</t>
  </si>
  <si>
    <t>LC1D150</t>
  </si>
  <si>
    <t>2211.008.GENRAL.7528</t>
  </si>
  <si>
    <t>5720.015.GENRAL.0006</t>
  </si>
  <si>
    <t>P/N : LC1D150 , CONTACTOR , 100 HP. , 460
VOLT , VOLT BETWEEN A1,A2 IS 220 VOLT AC
FOR TELEMQUINC</t>
  </si>
  <si>
    <t>GV2ME20</t>
  </si>
  <si>
    <t>2211.008.GENRAL.7600</t>
  </si>
  <si>
    <t>P/N : GV2ME20, CIRCUIT BREAKER, TESYS ,
3P, 13-18 A, THERMAL MAGNETIC, SCREW
CLAMP TERMINALS FOR SCHNEIDER GALLEY
EQUIPMENT N/A</t>
  </si>
  <si>
    <t>25R000672</t>
  </si>
  <si>
    <t>SFLA36AT0250</t>
  </si>
  <si>
    <t>2211.008.GENRAL.0004</t>
  </si>
  <si>
    <t>P/N : SFLA36AT0250 , CIRCUIT BREAKER 250
AMP 3-POLE , 600 VAC MAX UL/CSA:250A
(MAKER : GENERAL ELECTRIC )</t>
  </si>
  <si>
    <t>P/N : A9R41440 , RESIDUAL CURRENT
CIRCUIT BREAKER EARTH LEAKAGE40
A,ACTI 9 IID-RCCB-4P-40A-30MA-TYPE AC400VAC (SCHNIDER CAT.)</t>
  </si>
  <si>
    <t xml:space="preserve">A9R81440 </t>
  </si>
  <si>
    <t>25R000698</t>
  </si>
  <si>
    <t>5720.001.GENRAL.0024</t>
  </si>
  <si>
    <t>ENERGIZER BATTERY 9V</t>
  </si>
  <si>
    <t>5720.009.GENRAL.0109</t>
  </si>
  <si>
    <t>STARTER S10 FOR FLOURESENT LAMP 40W</t>
  </si>
  <si>
    <t>5720.006.GENRAL.0089</t>
  </si>
  <si>
    <t>5720.009.GENRAL.0818</t>
  </si>
  <si>
    <t>FLUORESCENT LAMP 18W,TL-D 18W/54-765
COOLDAYLIGHT</t>
  </si>
  <si>
    <t>5720.009.GENRAL.0820</t>
  </si>
  <si>
    <t>FLUORESCENT LAMP 36W,TL-D 36W/54-765
COOLDAYLIGHT</t>
  </si>
  <si>
    <t>5720.009.GENRAL.0102</t>
  </si>
  <si>
    <t>STARTER S2 PHILIPS FOR FLOURESENT
LAMP 20W</t>
  </si>
  <si>
    <t xml:space="preserve">BSTRMR16-WP-LED </t>
  </si>
  <si>
    <t>5720.010.GENRAL.7051</t>
  </si>
  <si>
    <t>P/N : BST-RMR16-WP-LED, EMERGENCY
LIGHT - WET LOCATION LISTED - LED MR16
LAMPS WATERPROOF</t>
  </si>
  <si>
    <t>2211.012.GENRAL.7506</t>
  </si>
  <si>
    <t>LED FLOOD LIGHT,100 WATT, FOR CAMP
CARAVAN ( OUT DOOR AREA) WEATHER
PROOF IP66 WITH GLAND</t>
  </si>
  <si>
    <t>25R000703</t>
  </si>
  <si>
    <t>5720.015.GENRAL.0024</t>
  </si>
  <si>
    <t>اسباني IDE بلجة 16 امبير بالذكرة</t>
  </si>
  <si>
    <t>HENGZHU MS503-1-2 PUSHBUTTON LOCK
ZINC ALLOY PANEL KEYLESS BOTTOM
METAL CABINET DOOR LOCK ( FOR
INTERNAL ELECTRIC PANEL )</t>
  </si>
  <si>
    <t>5720.015.GENRAL.0039</t>
  </si>
  <si>
    <t>UXL7-12</t>
  </si>
  <si>
    <t>5720.001.GENRAL.7564</t>
  </si>
  <si>
    <t>P/N : UXL7-12 , UPS BATTERY ULTRACELL ,
12V, 7AH, 20HR. FOR UPS MODEL
INTELLIPOWER / IQ1100V-DI-ISOL-FC-PFC3SU ( OLD P/N : UL7-12 )</t>
  </si>
  <si>
    <t xml:space="preserve">S-N25 </t>
  </si>
  <si>
    <t>2211.001.GENRAL.0050</t>
  </si>
  <si>
    <t>P/N : S-N25 , 3 PHASE MAGNETIC
CONTACTOR 220 V COIL , 35 AMP CONTACT
RATING FOR DEEP FRYER ( MITSUBISHI
CAT.)</t>
  </si>
  <si>
    <t xml:space="preserve">S204*C40 </t>
  </si>
  <si>
    <t>2211.008.GENRAL.7548</t>
  </si>
  <si>
    <t>P/N : S204-C40, MINIATURE CIRCUIT
BREAKER - S200 - 4P - C - 40 AMPERE ABB
CAT.</t>
  </si>
  <si>
    <t>Code : 4520/2 , BENDS OUTER DIAMETER 20
MM WHITE UPVC</t>
  </si>
  <si>
    <t>2211.099.GENRAL.0038</t>
  </si>
  <si>
    <t xml:space="preserve">UXL7-12 </t>
  </si>
  <si>
    <t>Scotch 35</t>
  </si>
  <si>
    <t>5720.006.GENRAL.0884</t>
  </si>
  <si>
    <t>3M SCOTCH TAP 35 RED COLOUR</t>
  </si>
  <si>
    <t>25R000714</t>
  </si>
  <si>
    <t>SIEMENS P/N : 3RV2021-4BA10(13-20)AMP ,
SIEMENS MANUAL STARTER, 460V, 10HP, 3
PH</t>
  </si>
  <si>
    <t>3RV2021</t>
  </si>
  <si>
    <t>2211.003.GENRAL.0105</t>
  </si>
  <si>
    <t>25R000717</t>
  </si>
  <si>
    <t>5720.008.GENRAL.7004</t>
  </si>
  <si>
    <t>MAG-LITE ML 125 LED RECHARGEABLE
FLASHLIGHT SYSTEM REF -
HTTP//MAGLITE.COM</t>
  </si>
  <si>
    <t>5720.008.GENRAL.7008</t>
  </si>
  <si>
    <t xml:space="preserve">SH-264 </t>
  </si>
  <si>
    <t>P/N : SH-264 , FLASHING LIGHT WITH
VEHICLE PLUG, 12V, BEACON LIGH FOR 3500
( OLD P/N : 5808T93 )</t>
  </si>
  <si>
    <t>2211.012.GENRAL.0029</t>
  </si>
  <si>
    <t>P/N : OVA44013 , EXIWAY LIGHT, UP TO
250LM, IP65, STANDARD, SELECTABLE
DURATION ( SCHNEIDER CAT.)</t>
  </si>
  <si>
    <t>A9R41225</t>
  </si>
  <si>
    <t>2211.008.GENRAL.0007</t>
  </si>
  <si>
    <t>P/N : A9R41225 , ACTI 9 IID - RCCB - 2P - 25A -
30MA - TYPE AC ( SCHNEIDER CAT.)</t>
  </si>
  <si>
    <t>25R000721</t>
  </si>
  <si>
    <t xml:space="preserve">22/C </t>
  </si>
  <si>
    <t>0666.007.GENRAL.0015</t>
  </si>
  <si>
    <t>MEAT MINCER, FIMAR ITALY, P/N:
(TR22CIX23050M / TR22CQ01235M) WITH
POWER 220 VAC</t>
  </si>
  <si>
    <t>VERTICAL COOLING REFREGERATOR ,
SINGLE DOOR REACH IN COOLING , DIM. :
70X80X210 CM. , CAPACITY : 600 LITERS
APPROX. , MADE OF STAINLESS STEEL 304
WITH 4 WIRE SHELVES , TEMPERATURE +2:
+8 DEG VOLTAGE :220 VOLT 50HZ , DOOR
GLASS</t>
  </si>
  <si>
    <t>0666.007.GENRAL.0008</t>
  </si>
  <si>
    <t>0666.007.GENRAL.0011</t>
  </si>
  <si>
    <t>VERTICAL FREEZING REFREGERATOR ,
SINGLE DOOR REACH IN FREEZER , DIM. :
70X80X210 cm. , capacity : 600 LITERS
APPROX. , MADE OF STAINLESS STEEL 304
WITH 4 WIRE SHELVES , TEMPERATURE
RANGE : -10 : -23 DEG., VOLTAGE : 220
VOLT/50/1</t>
  </si>
  <si>
    <t>MEAT MINCER, FIMAR ITALY, P/N:
(TR22CIX23050M / TR22CQ01235M) WITH
POWER 220 VAC.</t>
  </si>
  <si>
    <t>VERTICAL COOLING REFREGERATOR ,
SINGLE DOOR REACH IN COOLING , DIM. :
70X80X210 CM. , CAPACITY : 600 LITERS
APPROX. , MADE OF STAINLESS STEEL 304
WITH 4 WIRE SHELVES , TEMPERATURE +2: +8 DEG VOLTAGE :220 VOLT 50HZ , DOOR
GLASS</t>
  </si>
  <si>
    <t>0666.007.PRISMA.0001</t>
  </si>
  <si>
    <t>FLOUR MIXER, MODEL : IBT 20, CAPACITY 20
LITER , 400V/3 PHASE/50HZ , DIM 385X67X725
MM, EQUIPPED WITH 3 TOOLS (WHIP-HOOKBEATER) , MAKER : PRISMA FOOD, ITALIAN
MADE</t>
  </si>
  <si>
    <t>2211.010.GENRAL.0590</t>
  </si>
  <si>
    <t>CPD-F001-U04</t>
  </si>
  <si>
    <t>P/N : CPD-F001-U04 , SOFT ANNEALED COPPER FINE WIRES , BUNCHED TOGETHER  IN SUBUNITS OR STRANDED BUNCHED GROUPS, NOMINAL CROSS SECTIONAL AREA 1.5 MM2 , COLOR : BLUE (1 EA.=1METER) FOR ELSEWEDY VFD MODEL SINGLE CORE CABLES</t>
  </si>
  <si>
    <t>25R000501</t>
  </si>
  <si>
    <t>25R000723</t>
  </si>
  <si>
    <t xml:space="preserve"> 55.19022.819 </t>
  </si>
  <si>
    <t>EGO P/N : ( 55.19022.819 ) THERMOSTAT (
EGO ) GERMANY 30/110 OC 112OC 1041.4 ,
REF. PN/ 2102042 FOR WATER BOILER &amp; BAIN
MARIE</t>
  </si>
  <si>
    <t>DIXELL P/N : XR10CX=XR10CH , DIGITAL
THERMOSTAT - 220V 8(3)A 250VAC ITALY
MADE REF. PN/ 2101060 FOR SALAD
REFRIGERATOR &amp; VERTICAL REFRIGERATOR
( OLD P/N : XR10CX-5N0C0 )</t>
  </si>
  <si>
    <t>P/N : 2102043 , THERMOSTAT ( EGO )
GERMANY 100/180OC , 1042 SINGLE PH FOR
DEEP FAT FRYER EGO P/N : ( 55.13032.140 )</t>
  </si>
  <si>
    <t>1531.032.GENRAL.7116</t>
  </si>
  <si>
    <t>COMPRESSOR ( DANFOSS SECOP )
COMPRESSOR 3/4 HP 1PH - R404 , REF. PN/
2101020 FOR VERTICAL FREEZING
REFRIGERATOR</t>
  </si>
  <si>
    <t>1531.033.GENRAL.7290</t>
  </si>
  <si>
    <t>P/N : 243133040311 , CAPILLARY
THERMOMETER F84 FA FOR FREEZER
CONTAINER, , MODEL F84 FA SS IP55, GAUGE
DIAMETER 100MM, RANGE -40C TO +40C (
ARTHERMO CAT.)</t>
  </si>
  <si>
    <t xml:space="preserve">55.19022.819 </t>
  </si>
  <si>
    <t xml:space="preserve">55.34052.010 </t>
  </si>
  <si>
    <t>1531.032.GENRAL.7524</t>
  </si>
  <si>
    <t>EGO P/N : 55.34052.010 , THERMOSTAT(EGO)
50/300 OC -THREE PH , REF. PN/ 2102045 FOR
ELECTRIC COOKER ( OLD P/N : 55.34052.020 )</t>
  </si>
  <si>
    <t>1531.032.GENRAL.7529</t>
  </si>
  <si>
    <t>SOLENOID (QUALTEX) ( 220 - 240V ) 50HZ 7 W
TM 25OC 3/5 L/MIN TM 90OC , REF. PN/
2102190 FOR WATER BOILER &amp; BAIN MARIE</t>
  </si>
  <si>
    <t>1531.033.GENRAL.7207</t>
  </si>
  <si>
    <t>P/N : 2102037 , OVEN THERMOSTAT 50/300
SINGLE PH ( MOG SPARE PARTS CATALOG )</t>
  </si>
  <si>
    <t xml:space="preserve">56.10549.500 </t>
  </si>
  <si>
    <t>1531.032.GENRAL.7512</t>
  </si>
  <si>
    <t>EGO CDE : (56.10549.500 ) SAFETY
THERMOSTAT ( EGO ) GERMANY 230
DEGREE 230OC - 12K , REF. PN/ 2102039 FOR
DEEP FAT FRYER &amp; CONVECTION OVEN 6 GN
1/1</t>
  </si>
  <si>
    <t xml:space="preserve">55.32574.010 </t>
  </si>
  <si>
    <t>1531.032.GENRAL.7525</t>
  </si>
  <si>
    <t>EGO P/N : ( 55.32574.010 ) SAFETY
THERMOSTAT ( EGO ) GERMANY 360 OC - 220
V , REF. PN/ 2102040 FOR ELECTRIC GRILL,
OLD PN : 43.242320.00</t>
  </si>
  <si>
    <t>EGO P/N : 55.32562.816 ,ELECTROLUX P/N :
002730 SAFETY THERMOSTAT 350-20 C REF.
PN/ 002730 FOR CONVECTION OVEN 6 GN 1/1</t>
  </si>
  <si>
    <t>1531.032.GENRAL.7532</t>
  </si>
  <si>
    <t>55.34052.010</t>
  </si>
  <si>
    <t xml:space="preserve">LLP-40X-EWL </t>
  </si>
  <si>
    <t>1521.009.COPLND.0206</t>
  </si>
  <si>
    <t>COMPRESSOR , MODEL : LLP-40X-EWL , 3PH ,
50 HZ , 1450 RPM , 220-240V , 380-420 VOLT
STAR , R22 FOR FREEZER UNIT</t>
  </si>
  <si>
    <t>P/N :FG4T2/2 4</t>
  </si>
  <si>
    <t>1531.032.GENRAL.7167</t>
  </si>
  <si>
    <t>P/N : FG4T2/2 4 , THERMAL WIRE CABLE SIZE
4 MM 300-500 V MADE IN ITALY REF. PN/
2101218(ACCESSORY)</t>
  </si>
  <si>
    <t>1531.032.GENRAL.7168</t>
  </si>
  <si>
    <t>THERMAL WIRE CABLE SIZE 6 MM 300-500 V
MADE IN ITALY ( REF.P/N : 2101219 )
ACCESSORY)</t>
  </si>
  <si>
    <t xml:space="preserve">CO8218 </t>
  </si>
  <si>
    <t>1531.033.GENRAL.7267</t>
  </si>
  <si>
    <t>P/N : CO8218 , THERMOSTAT FOR FIMAR
OVEN MODEL FOTOP6M2340MT</t>
  </si>
  <si>
    <t>GV2ME16</t>
  </si>
  <si>
    <t xml:space="preserve"> 2211.008.GENRAL.7537</t>
  </si>
  <si>
    <t>P/N : GV2ME16 , CIRCUIT-BREAKER
TYPE:GV2 ME16,RATING: 14 AMP AND FROM
230 TO 690 VOLT. - GALLEY- SCHNEIDER</t>
  </si>
  <si>
    <t>THERMAL WIRE CABLE SIZE 6 MM 300-500 V
MADE IN ITALY ( REF.P/N : 2101219 )ACCESSORY)</t>
  </si>
  <si>
    <t>EGO P/N : ( 55.19022.819 ) THERMOSTAT (
EGO ) GERMANY 30/110 OC 112OC 1041.4 ,
REF. PN/ 2102042 FOR WATER BOILER &amp; BAINMARIE</t>
  </si>
  <si>
    <t>56.10549.500</t>
  </si>
  <si>
    <t xml:space="preserve">55.19062.800 </t>
  </si>
  <si>
    <t>1531.032.GENRAL.7542</t>
  </si>
  <si>
    <t>EGO P/N : ( 55.19062.800 ) THERMOSTAT (
EGO ) GERMANY 50/300 OC SINGLE PH , REF.
PN/ 2102044 FOR ELECTRIC COOKER &amp;
ELECTRIC GRILL</t>
  </si>
  <si>
    <t xml:space="preserve">S/L 1 </t>
  </si>
  <si>
    <t>1531.032.GENRAL.7008</t>
  </si>
  <si>
    <t>P/N : ( S/L 1 ), SIGNAL LAMP INDICATOR LAMP
(RED) , REF. PN/ 2102072 FOR ELECTRIC
COOKER</t>
  </si>
  <si>
    <t>P/N :FG4T2/2 1</t>
  </si>
  <si>
    <t>1531.032.GENRAL.7166</t>
  </si>
  <si>
    <t>P/N : FG4T2/2 1 , THERMAL WIRE CABLE SIZE
1 MM 300-500 V MADE IN ITALY REF. PN/
2101214(ACCESSORY)</t>
  </si>
  <si>
    <t>إجمالي البنود المطلوبة (RFQ)</t>
  </si>
  <si>
    <t>اجمالي البنود المسعرة</t>
  </si>
  <si>
    <t>اجمالي عدد (PO)</t>
  </si>
  <si>
    <t>نسبة التسعير من  اجمالي المطلوب</t>
  </si>
  <si>
    <t>نسبة  (PO) من المطلوب</t>
  </si>
  <si>
    <t>نسبة  (PO) من التسعير</t>
  </si>
  <si>
    <t>25R000724</t>
  </si>
  <si>
    <t xml:space="preserve">LC1D 32M7 </t>
  </si>
  <si>
    <t>P/N : LC1D 32 M7 , SCHNIEDER CONTACTOR
FRANCE TELEMECANIQUE 220V 50/60HZ ITH
50A - 15 KW - 400V , REF. PN/ 2102034 FOR
ELECTRIC GRILL &amp; DEEP FAT FRYER</t>
  </si>
  <si>
    <t>1531.032.GENRAL.7564</t>
  </si>
  <si>
    <t>CUTTING KNIFE REF. PN/ 1104172 FOR MEAT
MINCER TI22 FAMA</t>
  </si>
  <si>
    <t>1531.032.GENRAL.7565</t>
  </si>
  <si>
    <t>FACE DRILLED STEEL PLAT SIZE 6 MM REF.
PN/ 1104173 FOR MEAT MINCER TI22 FAMA</t>
  </si>
  <si>
    <t>1531.032.GENRAL.7566</t>
  </si>
  <si>
    <t>FACE DRILLED STEEL PLAT SIZE 8 MM REF.
PN/ 1104168 FOR MEAT MINCER TI22 FAMA</t>
  </si>
  <si>
    <t xml:space="preserve">LC1D 25M7 </t>
  </si>
  <si>
    <t>P/N : LC1D 25 M7 , SCHNIEDER CONTACTOR
FRANCE TELE-MECHANIQUE 220V 50/60HZ
ITH 40A - 11 KW - 400V , REF. PN/ 2102046
FOR ELECTRIC COOKER &amp; WATER BOILER &amp;
BAIN MARIE</t>
  </si>
  <si>
    <t>1551.009.NYBORG.9524</t>
  </si>
  <si>
    <t>P/N : 048235 , JETS SUPPURT UPPER FOR
ELECTROLUX DISH WASHER MACHINE
MODEL LS9 /NHT</t>
  </si>
  <si>
    <t xml:space="preserve">0L2825 </t>
  </si>
  <si>
    <t>1551.009.NYBORG.9601</t>
  </si>
  <si>
    <t>P/N : 0L2825 , HOSE COUPLING FOR
ELECTROLUX DISHWASHER MODEL EHT8M6</t>
  </si>
  <si>
    <t xml:space="preserve">0L2831 </t>
  </si>
  <si>
    <t>1551.009.NYBORG.1532</t>
  </si>
  <si>
    <t>P/N : 0L2831, WASH PUMP (230V/1N/50HZ)
FOR E6.66.013 DISH WASHER NHT8</t>
  </si>
  <si>
    <t xml:space="preserve">11.33473.338 </t>
  </si>
  <si>
    <t>EGO P/N : ( 11.33473.338) HOT PLATE ( EGO )
GERMANY PLATE 30X30 ? 3KW ? 380V WITH
ST.ST FRAME NEW MODEL FROM 2007 , REF.
PN/ 2102004 FOR ELECTRIC COOKER</t>
  </si>
  <si>
    <t>1531.032.GENRAL.7105</t>
  </si>
  <si>
    <t>PLATE WITHOUT HEATER (NEW TYPE) STEEL
SIZE 72 ? 62 CM. (LOCAL FABRICATION) , REF.
PN/ 2114071 FOR ELECTRIC GRILL</t>
  </si>
  <si>
    <t>1531.032.GENRAL.7014</t>
  </si>
  <si>
    <t>ELECTROLUX P/N : 003680 GLASS DOOR
GASKET SIZE 1480 MM REF. PN/ 3680 FOR
CONVECTION OVEN 6 GN 1/1</t>
  </si>
  <si>
    <t xml:space="preserve">0C6462 </t>
  </si>
  <si>
    <t>1531.032.GENRAL.7011</t>
  </si>
  <si>
    <t>FAN BLADE CW 6 1/1 , REF. PN/ 0C6462 FOR
CONVECTION OVEN 6 GN 1/1</t>
  </si>
  <si>
    <t xml:space="preserve">0F0007 </t>
  </si>
  <si>
    <t>1531.032.GENRAL.7012</t>
  </si>
  <si>
    <t>FAN MOTOR 190 W 230V 1P 50/60 HZ , REF.
PN/ 0F0007 FOR CONVECTION OVEN 6 GN 1/1</t>
  </si>
  <si>
    <t>1531.032.GENRAL.7503</t>
  </si>
  <si>
    <t>P/N : 2102049 , TELEMECANIQUE LCID 32 M7
220V 50/60HZ ITH 50A - 15 KW - 400V , FOR
CONTACTOR (SCHNIEDER) FRANCE
ELECTRIC GRILLMOG, MOG CATALOG</t>
  </si>
  <si>
    <t>11.33454.336</t>
  </si>
  <si>
    <t>1531.032.GENRAL.7102</t>
  </si>
  <si>
    <t>EGO P/N : ( 11.33454.336) HOT PLATE
GERMANY PLATE WITH FRAME ST-STEEL30X30, 4KW-440V SPECIAL ORDER FOR
MARINE , REF PN/2102005 FOR ELECTRIC
COOKER</t>
  </si>
  <si>
    <t>1521.003.GENRAL.7501</t>
  </si>
  <si>
    <t>DOOR GASKET (INTER TRADE) SIZE 161? 65
CM , REF. PN/ 2108005 FOR VERTICAL
FREEZING &amp; COOLING REFRIGERATOR</t>
  </si>
  <si>
    <t>1531.032.GENRAL.7117</t>
  </si>
  <si>
    <t>P/N : YZF25-40 , CONDENSING FAN (ITALY)
1300/1550 - 0.9A - 25W 230V - 50/60HZ REF.
PN/ 2101039 FOR SALAD REFRIGERATOR &amp;
VERTICAL REFRIGERATOR ( REF CODE
1001.001.USED.0026 )</t>
  </si>
  <si>
    <t>1531.033.GENRAL.7497</t>
  </si>
  <si>
    <t>P/N : 3963328010 , EVAPORATOR FAN MOTOR
220V/60HZ IS-4420DWSL-S FORDAEWOO
KITCHEN FREZZER AND REFRIGERATOR
MODEL FD-650F</t>
  </si>
  <si>
    <t>TX099P04</t>
  </si>
  <si>
    <t>1531.032.GENRAL.7158</t>
  </si>
  <si>
    <t>ZIEHL-ABEGG INDOOR FRREZER FAN TYPE
TX099P04 230V 50 HZ 1.7 AMPS</t>
  </si>
  <si>
    <t>CONDENSING FAN (ITALY) EVAPORATOR
10WATT-220V 1PH , REF. PN/ 2101041 FOR
SALAD REFRIGERATOR</t>
  </si>
  <si>
    <t>1531.032.GENRAL.7505</t>
  </si>
  <si>
    <t>SC15G</t>
  </si>
  <si>
    <t>1531.032.GENRAL.7515</t>
  </si>
  <si>
    <t>P/N : SC15G , SECOP , CONDENSING UNIT
GERMANY DANFOSS R134A 1/2 HP , 1PH-220V
, (OLD PN/ 2101005) FOR SALAD
REFRIGERATOR</t>
  </si>
  <si>
    <t>0F0007</t>
  </si>
  <si>
    <t>EGO P/N : ( 11.33473.338) HOT PLATE ( EGO )
GERMANY PLATE 30X30 ? 3KW ? 380V WITH
ST.ST FRAME NEW MODEL FROM 2007 , REF. PN/ 2102004 FOR ELECTRIC COOKER</t>
  </si>
  <si>
    <t>100-C30kf10</t>
  </si>
  <si>
    <t>1531.003.GENRAL.7508</t>
  </si>
  <si>
    <t>P/N : 100-C30KF10 CONTACTOR (ALLEN
BRADLEY) SWITZERLAND 230V 50/60HZ 15KW
- 400V , REF. PN/ 2102048 FOR ELECTRIC
GRILL &amp; DEEP FAT FRYER</t>
  </si>
  <si>
    <t>1531.032.GENRAL.7138</t>
  </si>
  <si>
    <t>HOSE AL-AHRAM CO CONNECTION HOSE
1.5M , REF. PN/ 2102179 FOR WATER BOILER
&amp; BAIN MARIE ( WITH COC )</t>
  </si>
  <si>
    <t xml:space="preserve">CO8145 </t>
  </si>
  <si>
    <t>1531.033.GENRAL.7270</t>
  </si>
  <si>
    <t>P/N : CO8145 , HANDLE FOR FIMAR OVEN
MODEL FOTOP6M2340MT</t>
  </si>
  <si>
    <t xml:space="preserve">CO8177 </t>
  </si>
  <si>
    <t>1531.033.GENRAL.7271</t>
  </si>
  <si>
    <t>P/N : CO8177 , GASKET FOR FIMAR OVEN
MODEL FOTOP6M2340MT</t>
  </si>
  <si>
    <t xml:space="preserve">K3-09A01230 </t>
  </si>
  <si>
    <t>1531.033.GENRAL.7427</t>
  </si>
  <si>
    <t>P/N : K3-09A01 230 , CONTACTOR 220-240V
50HZ/240-264V 60HZ , FOR CONVECTION
OVEN 6 GN 1/1 &amp; DISH WASHER (ZANUSSI)</t>
  </si>
  <si>
    <t>1531.032GENRAL.7014</t>
  </si>
  <si>
    <t>ELECTROLUX P/N : 003680 GLASS DOOR  GASKET SIZE 1480 MM REF. PN/ 3680 FORCONVECTION OVEN 6 GN 1/1</t>
  </si>
  <si>
    <t xml:space="preserve">HOSE AL-AHRAM CO CONNECTION HOSE
1.5M , REF. PN/ 2102179 FOR WATER BOILER
&amp; BAIN MARIE ( WITH COC </t>
  </si>
  <si>
    <t>100-E26KN00</t>
  </si>
  <si>
    <t>1531.032.GENRAL.7514</t>
  </si>
  <si>
    <t>P/N : 100-E26KN00 , CONTACTOR, IEC, 26 A,
250-500V 50-60 HZ/250-500V DC, 3 NO POLES,
0 NO 0 NC AUXILIARY CONTACTS, SCREW
TERMINALS , REF. PN/ 2102047 FOR
ELECTRIC COOKER &amp; WATER BOILER &amp; BAIN
MARIE ( OLD P/N : 100-C23KF00 )</t>
  </si>
  <si>
    <t>1531.032.GENRAL.7526</t>
  </si>
  <si>
    <t>STAINLESS STEEL BASKET SIZE 36?24?12 CM
, REF. PN/ 2106021 FOR DEEP FAT FRYER</t>
  </si>
  <si>
    <t>25R000725</t>
  </si>
  <si>
    <t>0666.001.GENRAL.0196</t>
  </si>
  <si>
    <t>CUP HOLDERS FOR PAPER CUP</t>
  </si>
  <si>
    <t>0666.001.GENRAL.0208</t>
  </si>
  <si>
    <t>WATER COOLER WATER DISPENSER BOTTLE
HOLDER SMART SEAT REPLACEMENT PART
OFFICE</t>
  </si>
  <si>
    <t xml:space="preserve">CV960FSS220 WR </t>
  </si>
  <si>
    <t>0666.001.GENRAL.0095</t>
  </si>
  <si>
    <t>P/N : CV-960F SS220 WR , DUST AND LIQUIDS
VACUUM CLEANER 18 LTR 2000 - WAT (
MAKER : HITACHI )( OLD P/N : CV-975FC
SS220 )</t>
  </si>
  <si>
    <t>0666.001.GENRAL.0197</t>
  </si>
  <si>
    <t xml:space="preserve">SALAD REFRIGERATOR, DIM 150CM X 70CM X
85CM, CAPACITY: 8 GN 1/2 WITH LIDS, MADE:
S.S 304, WITH 2 LOWER HINGED
DOORS&amp;meddde shelf, thermostat range: +2/+3,
COOLING/CONDENSAING UNITS IS
EUROPEAN MADE, VOLTAGE : 220V/50/1 </t>
  </si>
  <si>
    <t>0666.001.GENRAL.0073</t>
  </si>
  <si>
    <t>MODEL : KLY-S200B1-1 , WATER KETTLE
STAINLESS STEEL 20 LITER ( MAKER
GUANGDONG, CHINA)</t>
  </si>
  <si>
    <t>0666.001.GENRAL.0027</t>
  </si>
  <si>
    <t>ALASKA REFRIGERATOR 4.5 FT ,220 VOLT ,50 HZ</t>
  </si>
  <si>
    <t>25R000722</t>
  </si>
  <si>
    <t>HEATER ITALY 1950 KW , 220V , FOR BAIN
MARIE ( REF. ONLY P/N: 2102029 )</t>
  </si>
  <si>
    <t>HEATER TURKEY UPPER OVEN 1300 WATT
220V (130CM ) , REF. PN/ 2102018 FOR
ELECTRIC COOKER</t>
  </si>
  <si>
    <t>HEATER TURKEY 1.8 KW -220 V , REF. PN/
2102030 FOR ELECTRIC GRILL</t>
  </si>
  <si>
    <t>HEATER TURKEY LOWER OVEN 1300 WATT
220V (130CM ) NO REF. 2102018 FOR
ELECTRIC COOKER</t>
  </si>
  <si>
    <t>1531.032.GENRAL.7569</t>
  </si>
  <si>
    <t>CONTROL SWITCH ON / OFF REF. PN/
1104175 FOR MEAT MINCER TI22 FAMA</t>
  </si>
  <si>
    <t>1531.003.GENRAL.7509</t>
  </si>
  <si>
    <t>HEATER TURKEY UPPER &amp; LOWER OVEN 2000 WATT -220V 2 METER NO REF. 2102017
FOR ELECTRIC COOKER</t>
  </si>
  <si>
    <t>1531.032.GENRAL.7106</t>
  </si>
  <si>
    <t>HEATER TURKEY 2 KW ? 220V ONE ELEMENT
, REF. PN/ 2102025 FOR DEEP FAT FRYER</t>
  </si>
  <si>
    <t xml:space="preserve">TRS/1 CR-A </t>
  </si>
  <si>
    <t>P/N : TRS/1 CR-A , HINGE DOOR HINGES
(SET) , REF. PN/ 2101099 FOR ELECTRIC
COOKER</t>
  </si>
  <si>
    <t xml:space="preserve">0L2893 </t>
  </si>
  <si>
    <t>1531.032.GENRAL.7606</t>
  </si>
  <si>
    <t>P/N : 0L2893 , DOOR SENSOR + SPACER FOR
ELECTROLUX DISHWASHER MODEL : 505108
ZHT8DD</t>
  </si>
  <si>
    <t>HEATER TURKEY TOASTER 2500W ? 230V ,
FOR CONVECTION OVEN 6 GN 1/1</t>
  </si>
  <si>
    <t xml:space="preserve">43.24232.000 </t>
  </si>
  <si>
    <t>1531.032.GENRAL.7523</t>
  </si>
  <si>
    <t>EGO P/N : ( 43.24232.000 ) SELECTOR
SWITCH ( EGO ) SELECTOR SWITCH_( EGO )
32 AMP 4 POSITIONS 32/250 - 25/400 T150 ,
REF. PN/ 210210 FOR ELECTRIC COOKER,</t>
  </si>
  <si>
    <t xml:space="preserve">MKC-03 </t>
  </si>
  <si>
    <t>1521.027.GENRAL.0036</t>
  </si>
  <si>
    <t>P/N : MKC-03 , PHASE SEQUENCE RELAY FOR
MAIN FREEZER UNIT</t>
  </si>
  <si>
    <t>1531.032.GENRAL.7118</t>
  </si>
  <si>
    <t>MICRO SWITCH (TEND) 15A 220V IP40 , REF.
PN/ 2101072 FOR VERTICAL FREEZING
REFRIGERATOR</t>
  </si>
  <si>
    <t>HEATER TURKEY UPPER &amp; LOWER OVEN
2000 WATT -220V 2 METER NO REF. 2102017
FOR ELECTRIC COOKER</t>
  </si>
  <si>
    <t>1531.032.GENRAL.7508</t>
  </si>
  <si>
    <t>LIGHT SWITCH (ON/OFF) 220V - 10A , REF. PN/
1104162 FOR SALAD REFRIGERATOR</t>
  </si>
  <si>
    <t>LIGHT SWITCH (ON/OFF) 220V - 10A , REF. PN/  1104162 FOR SALAD REFRIGERATOR</t>
  </si>
  <si>
    <t>1531.032.GENRAL.7528</t>
  </si>
  <si>
    <t>MODEL : SSR 04 , 220V AC - 50/60HZ ONE
CONTACT INVERSOR 10A/250V AC
SENSITIVITY 2K .. 50K OHM (LIQUID LEVEL
CONTROL) (KRK) TURKEY FOR WATER
BOILER &amp; BAIN MARIE ( OLD MODEL : SSR 01
)</t>
  </si>
  <si>
    <t>1531.032.GENRAL.7530</t>
  </si>
  <si>
    <t>LEVEL SENSOR NUT WITHE ST-STEEL
ELECTROD , REF. PN/ 2102169 FOR WATER
BOILER &amp; BAIN MARIE</t>
  </si>
  <si>
    <t xml:space="preserve">CO8187 </t>
  </si>
  <si>
    <t>1531.033.GENRAL.7272</t>
  </si>
  <si>
    <t>P/N : CO8187 , MICRO SWITCH FOR FIMAR
OVEN MODEL FOTOP6M2340MT</t>
  </si>
  <si>
    <t xml:space="preserve">117U6005 </t>
  </si>
  <si>
    <t>1531.033.GENRAL.7122</t>
  </si>
  <si>
    <t>P/N : 117U6005 , STARTING RELAY, DANFOSS
REFREGIRATOR F321, MOG CAT</t>
  </si>
  <si>
    <t>117U5015</t>
  </si>
  <si>
    <t>2211.002.GENRAL.0002</t>
  </si>
  <si>
    <t>P/N : 117U5015 , DANFOSS REFRIGERATION
START CAPACITOR 80 MFD , FOR SC15G
COMPRESSOR FOR DANFOSS SALAD
REFRIGERATOR ( OLD P/N : 117U5017 )</t>
  </si>
  <si>
    <t>0L5162</t>
  </si>
  <si>
    <t>P/N : 0L5162 , HEATING ELEMENT 230 V , 9 KW
FOR ZANUSSI DISH WASHER FOR DISH
WASHER MOG ( OLD P/N : 049992 )</t>
  </si>
  <si>
    <t>1531.032.GENRAL.7518</t>
  </si>
  <si>
    <t>1531.032.GENRAL.7004</t>
  </si>
  <si>
    <t>HEATER TURKEY 9 KW -220V THREE
ELEMENTS , REF. PN/ 2102024 FOR DEEP FAT
FRYER</t>
  </si>
  <si>
    <t xml:space="preserve"> 5720.006.GENRAL.0089</t>
  </si>
  <si>
    <t>Each</t>
  </si>
  <si>
    <t xml:space="preserve">  2215.002.GENRAL.0005</t>
  </si>
  <si>
    <t>CHEMICAL-RESISTANT HEAT-SHRINK PVC
PLASTIC TUBING, 25 FEET LONG, 0.5" ID
BEFORE SHRINKING, BLUE ( REF. P/N :
7132K605 MCMASTER CAT.</t>
  </si>
  <si>
    <t>25R000743</t>
  </si>
  <si>
    <t>CHEMICAL-RESISTANT HEAT-SHRINK PVC
PLASTIC TUBING, 25 FEET LONG, 0.5" ID
BEFORE SHRINKING, CLEAR ( REF. P/N :
7132K632 MCMASTER CAT.)</t>
  </si>
  <si>
    <t>HEAT SHRINK TUBING BLUE 1/8" 25 FT
LENGTH ( REF. P/N : 7132K566 MCMASTER
CAT.)</t>
  </si>
  <si>
    <t>HEAT SHRINK TUBING COLOR BLUE 1/2" (
REF. P/N : 7132K571 MCMASTER CAT.)</t>
  </si>
  <si>
    <t>2215.002.GENRAL.7111</t>
  </si>
  <si>
    <t>HEAT SHRINK TUBING COLOR BLUE 3/4" (
REF. P/N : 7132K573 MCMASTER CAT.)</t>
  </si>
  <si>
    <t>2215.002.GENRAL.7113</t>
  </si>
  <si>
    <t>HEAT SHRINK TUBING COLOR BLUE 1-1/2" (
REF. P/N : 7132K541 MCMASTER CAT.)</t>
  </si>
  <si>
    <t>2215.002.GENRAL.0077</t>
  </si>
  <si>
    <t>CHEMICAL-RESISTANT HEAT-SHRINK PVC
PLASTIC TUBING, 0.50" ID BEFORE
SHRINKING, 1000 V/MIL STRENGTH, COLOR
CLEAR, 25FT ( REF.P/N : 7132K954
MACMASTER CAT.)</t>
  </si>
  <si>
    <t>2215.002.GENRAL.0078</t>
  </si>
  <si>
    <t>CHEMICAL-RESISTANT HEAT-SHRINK PVC
PLASTIC TUBING, 0.75" ID BEFORE
SHRINKING, 1000 V/MIL STRENGTH, COLOR
CLEAR, 25FT ( REF.P/N : 7132K957
MACMASTER CAT.)</t>
  </si>
  <si>
    <t>2215.002.GENRAL.0079</t>
  </si>
  <si>
    <t>CHEMICAL-RESISTANT HEAT-SHRINK PVC
PLASTIC TUBING, 1.00" ID BEFORE
SHRINKING, 1000 V/MIL STRENGTH, COLOR
CLEAR, 25FT ( REF.P/N : 7132K959
MACMASTER CAT.)</t>
  </si>
  <si>
    <t>2215.002.GENRAL.0080</t>
  </si>
  <si>
    <t>CHEMICAL-RESISTANT HEAT-SHRINK PVC PLASTIC TUBING, 1.50" ID BEFORE
SHRINKING, 1000 V/MIL STRENGTH, COLOR
CLEAR, 25FT ( REF.P/N : 7132K962
MACMASTER CAT.)</t>
  </si>
  <si>
    <t>2215.003.GENRAL.7042</t>
  </si>
  <si>
    <t>LUGS FOR CABLE SIZE 70 MM , BOLT SIZE
1/2"</t>
  </si>
  <si>
    <t>2215.003.GENRAL.7501</t>
  </si>
  <si>
    <t>LUGS FOR GROUND CABLE 70MM</t>
  </si>
  <si>
    <t>2215.003.GENRAL.7064</t>
  </si>
  <si>
    <t>2215.002.GENRAL.7503</t>
  </si>
  <si>
    <t>Yellow Male Disconnect, Nylon Insulation Type,
12 to 10 AWG Wire Range ( REF. P/N : 4FRK9
GRAINGER CAT.)</t>
  </si>
  <si>
    <t>2215.002.GENRAL.7508</t>
  </si>
  <si>
    <t>FORK TERMINAL,YELLOW, 12 TO 10
AWG,PK50</t>
  </si>
  <si>
    <t>2215.002.GENRAL.7510</t>
  </si>
  <si>
    <t>RING TERMINAL,YELLOW, BRAZED12-10,PK50</t>
  </si>
  <si>
    <t>2215.003.GENRAL.7511</t>
  </si>
  <si>
    <t>YELLOW FEMALE DISCONNECT, VINYL
INSULATION TYPE, 12 TO 10 AWG WIRE
RANGE ( REF. P/N : 4RHE1 GRAINGER CAT.)</t>
  </si>
  <si>
    <t>2215.003.GENRAL.7512</t>
  </si>
  <si>
    <t>BLUE FEMALE DISCONNECT, NYLON
INSULATION TYPE, 16 TO 14 AWG WIRE
RANGE ( REF. P/N : 3KG34 GRAINGER CAT.)</t>
  </si>
  <si>
    <t>2215.002.GENRAL.7047</t>
  </si>
  <si>
    <t>TERMINAL CLIPS (ACCESSORY)</t>
  </si>
  <si>
    <t>LC1D09BD</t>
  </si>
  <si>
    <t>2214.009.GENRAL.0012</t>
  </si>
  <si>
    <t xml:space="preserve">P/N : LC1D09BD , TeSys D contactor - 3P(3 NO)
- AC-3, 9 A - 24 V DC coil FOR DCR HVAC
MODEL Ex DX HVAC 36kW MAKER Schneider
</t>
  </si>
  <si>
    <t>25R000744</t>
  </si>
  <si>
    <t>2215.002.GENRAL.7019</t>
  </si>
  <si>
    <t>GROUND TERMINAL BLOCK 16MM EX
CERTIFIED</t>
  </si>
  <si>
    <t>2215.002.GENRAL.7021</t>
  </si>
  <si>
    <t>GROUND TERMINAL BLOCK 4MM EX
CERTIFIED</t>
  </si>
  <si>
    <t>1002-WPS-C1-YZ-TM</t>
  </si>
  <si>
    <t>5720.005.GENRAL.7501</t>
  </si>
  <si>
    <t>P/N : 1002-WPS-C1-YZ-TM - PURGE SYSTEM ,
RAPID EXCHANGE PURGING SYSTEM</t>
  </si>
  <si>
    <t>0220.000.GENRAL.0213</t>
  </si>
  <si>
    <t>ATS 400A PANEL , STAINLESS STEEL
ENCLOSURE 4P- 400A - MCCB -TYPE
NSX400N - MICR2.3 - 50KA COMPLETE WITH,
ADJ. THERMAL (OVER LOAD PROTECTION)
FROM 0.4IN TO 1IN, ADJ. MAGNETIC (SHORT
CIRCUIT PROTECTION)FROM 2IR TO 10IR</t>
  </si>
  <si>
    <t xml:space="preserve">QHCT-18 </t>
  </si>
  <si>
    <t>0669.001.CARIER.0001</t>
  </si>
  <si>
    <t>A/C CARRIER OPTIMAX MODEL QHCT-18-,
2.25 H.P SPLIT (WITHOUT CANTILEVER)</t>
  </si>
  <si>
    <t>25R000776</t>
  </si>
  <si>
    <t>QHCT-24</t>
  </si>
  <si>
    <t>0669.001.CARIER.0004</t>
  </si>
  <si>
    <t>A/C CARRIER OPTIMAX MODEL QHCT-24, 3
H.P SPLIT 220V 50-60HZ.</t>
  </si>
  <si>
    <t>0669.001.CARIER.0008</t>
  </si>
  <si>
    <t>Central Air Condition / Carrier Model 38BB-90 /
40AB-90-C (Arrangment C) Split system
,Condensing unit model : 38BB-90 ,Evaporator
unit model : 40AB-90-C (Arrangment C) , Cooling
only , 460 V , 60 HZ , 3Phase , R22</t>
  </si>
  <si>
    <t>QHCT-18</t>
  </si>
  <si>
    <t xml:space="preserve">A/C CARRIER OPTIMAX MODEL QHCT-24, 3
H.P SPLIT 220V 50-60HZ.
</t>
  </si>
  <si>
    <t xml:space="preserve">QHCT-24 </t>
  </si>
  <si>
    <t>RM00100201000</t>
  </si>
  <si>
    <t>2215.004.GENRAL.7021</t>
  </si>
  <si>
    <t xml:space="preserve">ROXTEC RM00100201000, RM MODULE WITH
CORE, MULTIDIAMETER MODULE (RM20)
</t>
  </si>
  <si>
    <t>25R000779</t>
  </si>
  <si>
    <t>RM00100301000</t>
  </si>
  <si>
    <t>2215.004.GENRAL.7022</t>
  </si>
  <si>
    <t xml:space="preserve">P/N : RM00100301000, Solid compensation
modules FOR CABLE
</t>
  </si>
  <si>
    <t xml:space="preserve">AWK0001201021 </t>
  </si>
  <si>
    <t>2215.004.GENRAL.7025</t>
  </si>
  <si>
    <t>P/N : AWK0001201021, WEDGE KIT AISI 316
STAINLESS STEEL FOR CABLE</t>
  </si>
  <si>
    <t xml:space="preserve">ASP0001200021 </t>
  </si>
  <si>
    <t>2215.004.GENRAL.7026</t>
  </si>
  <si>
    <t>P/N : ASP0001200021, STAY PLATE 120MM
AISI 316 STAINLESS STEEL FOR CABLE</t>
  </si>
  <si>
    <t>5710.008.GENRAL.0014</t>
  </si>
  <si>
    <t>COPPER TUBE SIZE 5/8 (PIECE = 50 FT)</t>
  </si>
  <si>
    <t>25R000780</t>
  </si>
  <si>
    <t>5710.008.GENRAL.0010</t>
  </si>
  <si>
    <t>TUBE,COPPER 1/4" SOFT (PCE=50 FT)</t>
  </si>
  <si>
    <t>5710.008.GENRAL.0012</t>
  </si>
  <si>
    <t>TUBE,COPPER 3/8" SOFT (PCE=50 FT)</t>
  </si>
  <si>
    <t>5710.008.GENRAL.0013</t>
  </si>
  <si>
    <t>copper tube 1/2 , for freezer and A/C (PCE=50
FT)</t>
  </si>
  <si>
    <t>1854.002.CARIER.7540</t>
  </si>
  <si>
    <t>DRYER FILTER SIZE 3/8" ,WELD TYPE BOTH
ENDS , SMALL SIZE. FOR AC CARRIER</t>
  </si>
  <si>
    <t>ZR68KCTFD-230</t>
  </si>
  <si>
    <t>1854.027.GENRAL.0060</t>
  </si>
  <si>
    <t>P/N : ZR68KC-TFD-230, COMPRESSOR 480V
60HZ R22 FOR MCC FOR COPELAND AIR
CONDITION</t>
  </si>
  <si>
    <t>P/N : 410A, FREON FOR DRILLER CABIN
CARRIER</t>
  </si>
  <si>
    <t>25R000782</t>
  </si>
  <si>
    <t>FREON 22 25 LB.( Egyptian , Indian , EU )</t>
  </si>
  <si>
    <t xml:space="preserve">R134A </t>
  </si>
  <si>
    <t>P/N : R134A, FREON FOR REFRIGERATOR</t>
  </si>
  <si>
    <t xml:space="preserve">410A </t>
  </si>
  <si>
    <t>FREON 407 G/ USE, ( REF. GRAINGER CAT.)</t>
  </si>
  <si>
    <t xml:space="preserve">PH330G2C- TKTS </t>
  </si>
  <si>
    <t>1854.002.CARIER.7546</t>
  </si>
  <si>
    <t>P/N : PH330G2C - TKTS, COMPRESSOR , 2.25
HP. , GMCC ROHS# PH330G2C - TKTS WITH
ITS CAPLLRY FOR CARRIER OPTIMAX</t>
  </si>
  <si>
    <t>25R000783</t>
  </si>
  <si>
    <t>ZR48K5ETFD-830</t>
  </si>
  <si>
    <t>1854.025.IDM.0010</t>
  </si>
  <si>
    <t>P/N : ZR48K5E-TFD-830 , COMPRESSOR
COPELAND 040-P-1203 , MODEL ZR48K3ETFD-235 (OLD P/N: 040-P-1660)</t>
  </si>
  <si>
    <t>1520.008.GENRAL.7005</t>
  </si>
  <si>
    <t>ARTHERMO P/N : TSC-093 THERMOSTAT
?30OC DEGREE ITALY MADE REF. PN/
2101064 FOR SALAD REFRIGERATOR &amp;
VERTICAL REFRIGERATOR &amp; FREEZING
ROOM</t>
  </si>
  <si>
    <t>1854.016.CARIER.0012</t>
  </si>
  <si>
    <t>DANFOSS MANEUROP COMPRESSOR ,
MODEL NO.MT80HP4AVE , 9HP , 380 V , 50/60
HZ FOR CARRIER CENTRAL AC UNIT 38BB145</t>
  </si>
  <si>
    <t>5720.011.GENRAL.7095</t>
  </si>
  <si>
    <t>WALL MOUNT LAN SOCKET "SNOW WHITE"-
CHINA</t>
  </si>
  <si>
    <t>25R000788</t>
  </si>
  <si>
    <t xml:space="preserve">5C10 </t>
  </si>
  <si>
    <t>2215.004.GENRAL.7039</t>
  </si>
  <si>
    <t>P/N : 5C10, EXANE 125 OIL AND MUD
RESISTANT CABLE 5 CONDUCTORS X 10
AWG [6 mm?] ( EA = 1 FT )</t>
  </si>
  <si>
    <t xml:space="preserve">4C10 </t>
  </si>
  <si>
    <t>2215.004.GENRAL.7040</t>
  </si>
  <si>
    <t xml:space="preserve">P/N : 4C10 , EXANE 125 OIL AND MUD
RESISTANT CABLE 4 CONDUCTORS X 10
AWG . [6 mm?] ( EA = 1 FT )
</t>
  </si>
  <si>
    <t>3C12</t>
  </si>
  <si>
    <t>2215.004.GENRAL.7533</t>
  </si>
  <si>
    <t>P/N : 3C12, EXANE 125 OIL AND MUD
RESISTANT CABLE 3 CONDUCTORS X 12
AWG ( EACH EQUAL METER)</t>
  </si>
  <si>
    <t>2215.004.GENRAL.7007</t>
  </si>
  <si>
    <t>ELECTRICAL RUBBER CABLE , 5 C X 10 AWG
[6 mm?] ( EA = 1 FT )</t>
  </si>
  <si>
    <t>2215.004.GENRAL.7032</t>
  </si>
  <si>
    <t>POWER CABLE 4 AWG , 5 CONDUCTOR , 460
VOLT ( EACH = FEET )</t>
  </si>
  <si>
    <t>37-102-517</t>
  </si>
  <si>
    <t>2215.004.GENRAL.7133</t>
  </si>
  <si>
    <t>P/N : 37-102-517, FOUR CONDUCTORS
FLEXABLE POWER CABLE, 12 AWG ,
UNARMORED, AMAPCITY 33 @ 110C ( EACH =
FEET ) FOR MUD AGITATORS</t>
  </si>
  <si>
    <t>2215.004.GENRAL.9027</t>
  </si>
  <si>
    <t>P/N : 026225,125 OIL AND MUD RESISTANT
CABLE 3 CONDUCTORS X 12 AWG</t>
  </si>
  <si>
    <t>5720.011.GENRAL.7040</t>
  </si>
  <si>
    <t>25R000824</t>
  </si>
  <si>
    <t>5720.011.GENRAL.7041</t>
  </si>
  <si>
    <t>2215.004.GENRAL.0070</t>
  </si>
  <si>
    <t>70 SQ.MM, ,WELDING CABLE, COPPER ( EACH
= METER )</t>
  </si>
  <si>
    <t>2215.004.GENRAL.7522</t>
  </si>
  <si>
    <t>ELSEWEDY CABLES=7Y R 70 MM BASEC
APPROVED TOBS6004 450/750V 70C IEC
60227 GROUND SYSTEM</t>
  </si>
  <si>
    <t>2215.004.GENRAL.9033</t>
  </si>
  <si>
    <t>1 CONDUCTOR X 10 SQUERE MM
YELLOW/GREEN SOFT STRANDED CABLE ( 1
EA = 1 METER )</t>
  </si>
  <si>
    <t>2215.004.GENRAL.7028</t>
  </si>
  <si>
    <t>Ground Cable , 2/0 AWG , flexible Rubber 70mm
Made in Italy, EACH = 1 METER</t>
  </si>
  <si>
    <t>5720.003.GENRAL.0050</t>
  </si>
  <si>
    <t xml:space="preserve">16 AMP 1PH+N+G </t>
  </si>
  <si>
    <t>5720.011.GENRAL.7020</t>
  </si>
  <si>
    <t>INDUSTRIAL FREE PLASTIC PLUG 16 AMP + 3
POLE (1PH+N+G) IP 67 MADE IN ITALY OR
GERMANY</t>
  </si>
  <si>
    <t>25R000828</t>
  </si>
  <si>
    <t>5720.003.GENRAL.0170</t>
  </si>
  <si>
    <t>5720.003.GENRAL.0150</t>
  </si>
  <si>
    <t>5720.003.GENRAL.0110</t>
  </si>
  <si>
    <t>5720.003.GENRAL.0106</t>
  </si>
  <si>
    <t>5720.003.GENRAL.7539</t>
  </si>
  <si>
    <t>5720.003.GENRAL.0125</t>
  </si>
  <si>
    <t>2215.005.GENRAL.0527</t>
  </si>
  <si>
    <t>25R000841</t>
  </si>
  <si>
    <t>2215.005.GENRAL.0529</t>
  </si>
  <si>
    <t>TY- RAP CABLE TIE, TY-529M, CV-762B, KSS,
BLACK (7.7MM W X 762MM) PK=100 PCE
MADE IN TAIWAN</t>
  </si>
  <si>
    <t>5720.003.GENRAL.0034</t>
  </si>
  <si>
    <t>5720.003.GENRAL.0070</t>
  </si>
  <si>
    <t>A5G03015</t>
  </si>
  <si>
    <t>2215.004.GENRAL.7502</t>
  </si>
  <si>
    <t>P/N : A5G03015, 3 X 1.5 MM2 FLEXIBLE
POWER CABLE, RUBBER INSULATED FOR
ELAND CABLES LIGHTING SYSTEM H07RN-F
EA = 1 MTR</t>
  </si>
  <si>
    <t>16 AMP 1PH+N+G</t>
  </si>
  <si>
    <t>5720.011.GENRAL.7092</t>
  </si>
  <si>
    <t>RECEPTACLE 3P+N+E 125A &amp; 346-415 V 50/60
HZ FOR SCAME ( REF. P/N : 415.12567 )</t>
  </si>
  <si>
    <t xml:space="preserve">BRENNENSTUHL CORD REEL WITH 50 MTR
ELECTRIC CABLE WITH 4 OUTLET
</t>
  </si>
  <si>
    <t>25R000842</t>
  </si>
  <si>
    <t>2215.005.GENRAL.0525</t>
  </si>
  <si>
    <t>25R000873</t>
  </si>
  <si>
    <t xml:space="preserve">TY- RAP CABLE TIE, TY-529M, CV-762B, KSS,
BLACK (7.7MM W X 762MM) PK=100 PCE
MADE IN TAIWAN
</t>
  </si>
  <si>
    <t xml:space="preserve">TY RAP CABLE TIE TY-527M, CV-360, KSS ,
BLACK , (6.9MM W X 343MM) (PCE=PACK OF
100) MADE IN TAIWAN
</t>
  </si>
  <si>
    <t>2215.005.GENRAL.0522</t>
  </si>
  <si>
    <t>TY-RAP CABLE TIE, TY-523M, CV-094, KSS,
WHITE (2.3MM W X 92MM) PK=100 PCE MADE
IN TAIWAN</t>
  </si>
  <si>
    <t>5790.081.GENRAL.9000</t>
  </si>
  <si>
    <t>COTTER PIN 3" LENGNTH 1/8" DIA
STAINLESS STEEL Made in Egypt ( REF. P/N :
98338A12 MCMASTER CAT.) (98355A176)</t>
  </si>
  <si>
    <t xml:space="preserve">MULTI-SOCKET ADAPTOR 5 OUTLET 5/250
VOLTS WITH INDICATOR LIGHT AND FUSED
</t>
  </si>
  <si>
    <t>CATNo.#TY5253MX</t>
  </si>
  <si>
    <t>2215.005.GENRAL.7001</t>
  </si>
  <si>
    <t xml:space="preserve">CAT No.#TY5253MX, TY-RAP BLACK NYLON
6/6 WEATHER RESISTANT 0.185" W X 11.6" L,
Ref to THOMAS &amp; BETT
</t>
  </si>
  <si>
    <t>CATNo.#TY5275MX</t>
  </si>
  <si>
    <t>2215.005.GENRAL.7003</t>
  </si>
  <si>
    <t>CAT No.#TY5275MX, TY-RAP BLACK NYLON
6/6 WEATHER RESISTANT 0.270" W X 18" L,
Ref to THOMAS &amp; BETT</t>
  </si>
  <si>
    <t>TY524MX</t>
  </si>
  <si>
    <t>2215.005.GENRAL.0550</t>
  </si>
  <si>
    <t>PN: TY524MX ,TY-RAP BLACK NYLON 6/6
WEATHER RESISTANT 0.140" W X 8.19" L</t>
  </si>
  <si>
    <t>TY5253MX</t>
  </si>
  <si>
    <t>2215.005.GENRAL.0551</t>
  </si>
  <si>
    <t>PN: TY5253MX ,TY-RAP BLACK NYLON 6/6
WEATHER RESISTANT 0.185" W X 11.6" L</t>
  </si>
  <si>
    <t>2215.005.GENRAL.7008</t>
  </si>
  <si>
    <t>(PCE = PK)TY-RAP 38 CM, KSS, CV-370B, 370
X 7.6 MM, BLACK, MADE IN TAIWAN</t>
  </si>
  <si>
    <t>2215.005.GENRAL.7009</t>
  </si>
  <si>
    <t>(PCE = PK)TY-RAP 18 CM, KSS, CV-200AB, 180
X 3.6 MM, BLACK, MADE IN TAIWAN</t>
  </si>
  <si>
    <t xml:space="preserve">300A517 </t>
  </si>
  <si>
    <t>2214.002.GRAHAM.3568</t>
  </si>
  <si>
    <t>P/N : 300A517 , CONTROL TRANSFORMER
600V/120VAC , 50VA/250VA (T130) FOR DW
SHUNT FIED CONTRO , SCR JOB #6085 FOR
GRAHAM SCR (DW CONTROL)</t>
  </si>
  <si>
    <t>25R000882</t>
  </si>
  <si>
    <t>2215.004.GENRAL.7033</t>
  </si>
  <si>
    <t>Power cable 4 Cond. , 10 AWG [6 mm?]. 460 Volt
( EA = 1 FT )</t>
  </si>
  <si>
    <t>2215.004.GENRAL.7034</t>
  </si>
  <si>
    <t>Power cable 4 Cond. , 12 AWG . 460 Volt</t>
  </si>
  <si>
    <t xml:space="preserve">MAR207L2
4U </t>
  </si>
  <si>
    <t>5720.009.GENRAL.9189</t>
  </si>
  <si>
    <t>P/N : MAR207L24U , MAR2 SERIES LED FLOOD
LIGHT FOR THE MAST RIGA LITE (RIG ALIGHT)</t>
  </si>
  <si>
    <t>3C14</t>
  </si>
  <si>
    <t>2215.004.GENRAL.7036</t>
  </si>
  <si>
    <t>P/N : 3C14 , EXANE 125 (TMC # P-3C14 ) OIL
AND MUD RESISTANT CABLE 3
CONDUCTORS X 14 AWG (1 EACH = 1 FEET)</t>
  </si>
  <si>
    <t xml:space="preserve">3C12 </t>
  </si>
  <si>
    <t xml:space="preserve">P/N : 3C12, EXANE 125 OIL AND MUD
RESISTANT CABLE 3 CONDUCTORS X 12
AWG ( EACH EQUAL METER )
</t>
  </si>
  <si>
    <t xml:space="preserve"> 2215.002.GENRAL.0006</t>
  </si>
  <si>
    <t xml:space="preserve"> 2215.002.GENRAL.7109</t>
  </si>
  <si>
    <t xml:space="preserve"> 2215.002.GENRAL.7110</t>
  </si>
  <si>
    <t>25R000887</t>
  </si>
  <si>
    <t>2215.004.GENRAL.7030</t>
  </si>
  <si>
    <t>Power cable 5 Conductor 10 AWG [6 mm?] , 5
Conductor , 460 Volt ( EA = 1 FT )</t>
  </si>
  <si>
    <t>2215.004.GENRAL.7504</t>
  </si>
  <si>
    <t>CABLE, 4 CONDUCTOR POWER CABLE, 25
mm2, RUBBER, MADE EL-SEWEDY OR ITALY</t>
  </si>
  <si>
    <t>CABLE WITH FLEXIBLE COPPER
CONDUCTORS, SIZE 3C X 4MM2, 300/500V
PVC INSULATED. (EL SEWEDY) (1 EACH = 1
METER</t>
  </si>
  <si>
    <t>2215.004.GENRAL.9055</t>
  </si>
  <si>
    <t xml:space="preserve"> PN: TY524MX ,TY-RAP BLACK NYLON 6/6
WEATHER RESISTANT 0.140" W X 8.19" L</t>
  </si>
  <si>
    <t>TY525MX</t>
  </si>
  <si>
    <t>2215.005.GENRAL.0552</t>
  </si>
  <si>
    <t>PN: TY525MX ,TY-RAP BLACK NYLON 6/6
WEATHER RESISTANT 0.185" W X 7.31" L</t>
  </si>
  <si>
    <t>25R000893</t>
  </si>
  <si>
    <t>2215.004.GENRAL.9034</t>
  </si>
  <si>
    <t>1 CONDUCTOR X 16 SQUERE MM
YELLOW/GREEN SOFT STRANDED CABLE EA
= METER )</t>
  </si>
  <si>
    <t xml:space="preserve">TY524MX </t>
  </si>
  <si>
    <t xml:space="preserve">TY5253MX </t>
  </si>
  <si>
    <t>2215.002.GENRAL.7513</t>
  </si>
  <si>
    <t>RING TERMINAL SIZE 6MM (NOT INSULATED)
(ACCESSORY)</t>
  </si>
  <si>
    <t>2215.002.GENRAL.7514</t>
  </si>
  <si>
    <t>2215.002.GENRAL.7515</t>
  </si>
  <si>
    <t>RING TERMINAL SIZE 8MM(NOT INSULATED)
(ACCESSORY)</t>
  </si>
  <si>
    <t>RING TERMINAL SIZE 4MM(NOT INSULATED)
(ACCESSORY)</t>
  </si>
  <si>
    <t>25R000907</t>
  </si>
  <si>
    <t>2215.002.GENRAL.7516</t>
  </si>
  <si>
    <t>2214.030.NATION.0035</t>
  </si>
  <si>
    <t>MODULE-AC,(JOB CAL'D) (0521-2500-00)</t>
  </si>
  <si>
    <t>0522-2400-21</t>
  </si>
  <si>
    <t>2214.030.NATION.0176</t>
  </si>
  <si>
    <t>P/N : 0522-2400-21 , MODULE-DC SERIES FOR
NATIONAL OILLWELL SCR SYSTEM</t>
  </si>
  <si>
    <t>25R000910</t>
  </si>
  <si>
    <t>2215.004.GENRAL.0051</t>
  </si>
  <si>
    <t>ELECTRICAL CABLE 50MM, 1 CORE FOR
WELDING MACHINE (1 EACH = 1 METER)</t>
  </si>
  <si>
    <t>FREON 404A-24LB, 10.9 KGM ( Egyptian , Indian
, EU, Tiba Int. )</t>
  </si>
  <si>
    <t>P25E00394</t>
  </si>
  <si>
    <t>5720.010.GENRAL.7070</t>
  </si>
  <si>
    <t>LED PANEL 60*120 FOR ELSEWEDY VFD
ROOM CEILING MODEL ( 90 LM/W ) 90 W</t>
  </si>
  <si>
    <t xml:space="preserve">25R000663
</t>
  </si>
  <si>
    <t xml:space="preserve">3LE86 </t>
  </si>
  <si>
    <t>5420.027.GENRAL.7727</t>
  </si>
  <si>
    <t>P/N : 3LE86 , AUTOMATIC PORTABLE POWER
SOURCE, FOR BATTERY VOLTAGE 12, 24,
HANDHELD PORTABLE, BOOSTING</t>
  </si>
  <si>
    <t>5720.010.GENRAL.7054</t>
  </si>
  <si>
    <t>LED TUBE LAMP 120CM, 18W, 1750LM ( EL
SEWEEDY )</t>
  </si>
  <si>
    <t>5720.010.GENRAL.7055</t>
  </si>
  <si>
    <t>LED TUBE LAMP 60 CM, 9W, 855LM ( EL
SEWEEDY )</t>
  </si>
  <si>
    <t>5720.015.GENRAL.0033</t>
  </si>
  <si>
    <t>LED VENUS LAMP SPRENT  WATT</t>
  </si>
  <si>
    <t xml:space="preserve">5720.015.GENRAL.0057
</t>
  </si>
  <si>
    <t>PLUG, 2PIN,10-16A,220V (VENUS)</t>
  </si>
  <si>
    <t>5720.001.GENRAL.0009</t>
  </si>
  <si>
    <t>ENERGIZER BATTERY 1.5VSIZE D</t>
  </si>
  <si>
    <t>5720.001.GENRAL.7001</t>
  </si>
  <si>
    <t>BATTERY CHARGER { 12/24 VDC), 230V
TELWIN MODEL: DYNAMIC START 620</t>
  </si>
  <si>
    <t xml:space="preserve">MLLG-LSLED-FLD200-5 ?1759 </t>
  </si>
  <si>
    <t>2211.012.GENRAL.0089</t>
  </si>
  <si>
    <t>P/N : MLLG-LS-LED-FLD-200-5 ? 1759 , 200
WATT LED FLOOD LIGHT ? 26000 LUMENS ?
REPLACES 400 WATT METAL HALIDE</t>
  </si>
  <si>
    <t xml:space="preserve">25R000936
</t>
  </si>
  <si>
    <t>2211.012.GENRAL.0010</t>
  </si>
  <si>
    <t>LED FLOOD LIGHT FOR TOWER LIGHT 300
WATT , 220 VOLT , 50 HERTZ, LED SMD
FLOOD LIGHT - WHITE ( REF. P/N :
2724446726888 ADNEXT CAT.)</t>
  </si>
  <si>
    <t>ENERGIZER BATTERY 1.5 VSIZE D</t>
  </si>
  <si>
    <t>25R000937</t>
  </si>
  <si>
    <t xml:space="preserve">ENERGIZER BATTERY,1.5V,SIZE AAA
</t>
  </si>
  <si>
    <t>5720.001.GENRAL.0008</t>
  </si>
  <si>
    <t>ENERGIZER BATTERY 1,5V SIZE C</t>
  </si>
  <si>
    <t>2211.002.GENRAL.0004</t>
  </si>
  <si>
    <t>BREAKER, CURCUIT,SIMNES, ED63A100
,MCP, SIZE 3, 100A , 600 VAC</t>
  </si>
  <si>
    <t>5720.006.GENRAL.0850</t>
  </si>
  <si>
    <t>DUCT TAPE</t>
  </si>
  <si>
    <t>25R000938</t>
  </si>
  <si>
    <t xml:space="preserve">LR44/AG13 </t>
  </si>
  <si>
    <t>5720.001.GENRAL.0117</t>
  </si>
  <si>
    <t>P/N : LR44/AG13 , BATTERY FOR MEASURING
TOOL EGA-MASTER/MULTUTOYO VERNIER
CALIPER SIZE 6,8,12 INCH</t>
  </si>
  <si>
    <t>25R000952</t>
  </si>
  <si>
    <t>25R000954</t>
  </si>
  <si>
    <t xml:space="preserve">UXL5-12 </t>
  </si>
  <si>
    <t>5720.001.GENRAL.0066</t>
  </si>
  <si>
    <t>P/N : UXL5-12 , SEALED LEAD ACID BATTERY
12VDC, 4.5 AH, LENGTH 3.54", WIDTH 2.76",
HEIGHT 3.98" FOR MAIN ENGINES HOC
CIRCUIT ( POWER SONIC CAT.) ( OLD P/N :
PS-1242 )</t>
  </si>
  <si>
    <t>25R000958</t>
  </si>
  <si>
    <t>UXL18-12</t>
  </si>
  <si>
    <t>5720.001.GENRAL.0068</t>
  </si>
  <si>
    <t>P/N : UXL18-12 , RECHARGEABLE BATTERY,
LEAD ACID, 12V, 18AH, ACREW TERMINAL, M5
( ULTRACELL CAT.)( OLD P/N : UL18-12 )</t>
  </si>
  <si>
    <t xml:space="preserve">CR306C002 </t>
  </si>
  <si>
    <t>2211.001.GENRAL.7534</t>
  </si>
  <si>
    <t>P/N : CR306C002 , GENERAL ELECTRIC
CONTACTOR NEMA SIZE 1 CONTACTOR
STARTER (3P; 27A,115-120 VOLT COIL,SIZE 1
, NON-REVERSING; MOTOR CONTROL) ( OLD
P/N : CR206C0 )</t>
  </si>
  <si>
    <t>25R000965</t>
  </si>
  <si>
    <t>2211.003.GENRAL.0031</t>
  </si>
  <si>
    <t>STARTER , GE # CR306D002 , SIZE 2 -120V</t>
  </si>
  <si>
    <t>2211.003.GENRAL.0032</t>
  </si>
  <si>
    <t>STARTER , GE # CR306E002 , SIZE 3 -120V (
REF CODE 1001.001.USED.0072 )</t>
  </si>
  <si>
    <t>CR306F002</t>
  </si>
  <si>
    <t>2111.001.GE.7514</t>
  </si>
  <si>
    <t>P/N : CR306F002 , GE MOTOR STARTER 3
POLE SIZE 4 110/120V COIL ( OLD P/N :
CR206F0 )</t>
  </si>
  <si>
    <t xml:space="preserve">UXL40-12 </t>
  </si>
  <si>
    <t xml:space="preserve">5720.001.GENRAL.0069
</t>
  </si>
  <si>
    <t xml:space="preserve">P/N : UXL40-12 , BATTERY 12 V DC 40AH
ULTRACELL FOR SCR SYSTEM WITH BOLTS
TERMINALS ULTRACELL (UK) CAT. ( OLD P/N
: UL40-12 )
</t>
  </si>
  <si>
    <t>THED1316150</t>
  </si>
  <si>
    <t>2211.008.GENRAL.0117</t>
  </si>
  <si>
    <t>P/N : THED1316150 , MOLDED CASE CIRCUIT
BREAKER , G.E. , 3 POLE, 150 AMP,600VAC,
THERMAL MAGNETIC , BOLT-IN, FRAME THED
( GENERAL ELECTRIC CAT.)</t>
  </si>
  <si>
    <t>2211.012.GENRAL.0088</t>
  </si>
  <si>
    <t xml:space="preserve">EXPLOSION PROOF LED FLOODLIGHT,
90WATTS, TYPE: BAT86-90-90Y (WAROM
CAT.)
</t>
  </si>
  <si>
    <t>25R000969</t>
  </si>
  <si>
    <t>2211.007.GENRAL.7522</t>
  </si>
  <si>
    <t>P/N : 47100215 , BATTERY SWITCH FOR
CARRIER (MR8000 ELECTRICAL DIGRAM AND
PARTS LIST )</t>
  </si>
  <si>
    <t xml:space="preserve">F15W/T8/BL350 </t>
  </si>
  <si>
    <t>5720.010.GENRAL.9808</t>
  </si>
  <si>
    <t>INSECT KILLER LAMP: P/N: F15W/T8/BL350,
FOR INSECT KILLER MODEL ( WE-150-2) WITH
LENGTH 18 INCH WITH BI PIN</t>
  </si>
  <si>
    <t xml:space="preserve">P/N : OVA44013 , EXIWAY LIGHT, UP TO
250LM, IP65, STANDARD, SELECTABLE
DURATION ( SCHNEIDER CAT.)
</t>
  </si>
  <si>
    <t>i-266</t>
  </si>
  <si>
    <t>1540.015.GENRAL.0363</t>
  </si>
  <si>
    <t>P/N : I-266 , COLD ROOM DOOR VERTICAL
LOCK , FOR MAIN DOOR OF FREEZER UNIT
(IMAMOGLU CAT.)</t>
  </si>
  <si>
    <t>25R000982</t>
  </si>
  <si>
    <t>نحاس</t>
  </si>
  <si>
    <t>ZR81KCE-TFD-522</t>
  </si>
  <si>
    <t>1817.001.GENRAL.007</t>
  </si>
  <si>
    <t>P/N : ZR81KCE-TFD-522 , ZR SCROLL COMPRSSOR ,460V ,3-PHASE-60 HZ, 7 HP ,SUK: 8807874 , FREON R407C. FOR AIR DRYER DENAIR/ DAD-30HTF ( COPELAND CAT.)</t>
  </si>
  <si>
    <t>25R000099</t>
  </si>
  <si>
    <t xml:space="preserve">بديل نفس المواصفات </t>
  </si>
  <si>
    <t>RES. DATE</t>
  </si>
  <si>
    <t>THE CONDITION OF RFQ</t>
  </si>
  <si>
    <t>25R001020</t>
  </si>
  <si>
    <t>43.24232.000</t>
  </si>
  <si>
    <t>1531.032.GENRAL.7096</t>
  </si>
  <si>
    <t>P/N : 22262600 , COOKING THERMOSTATE 300
C FOR OVEN (MISR CAMP CAT.)</t>
  </si>
  <si>
    <t>1-34-02 &amp; i-34-01</t>
  </si>
  <si>
    <t>1540.015.GENRAL.0364</t>
  </si>
  <si>
    <t>24R042839</t>
  </si>
  <si>
    <t>P/N : 1-34-02 &amp; i-34-01 , CLOUD ROOM HINGS , SET OF TWO HINGS UP &amp; DOWN (IMAMOGLU CAT.)</t>
  </si>
  <si>
    <t>P24E51633</t>
  </si>
  <si>
    <t>24R04094601</t>
  </si>
  <si>
    <t>AR-KFR90G/N1Y-AB</t>
  </si>
  <si>
    <t>1854.002.CARIER.7618</t>
  </si>
  <si>
    <t>P/N : AR-KFR90G/N1Y-AB , CARRIER INDOOR UNIT CONTROL PCB AR-KFR90G/N1Y -AB FOR 42QHET30-708F , 4 HP SPLIT FOR CARRIER 42QHET30-708 F</t>
  </si>
  <si>
    <t>25R045670</t>
  </si>
  <si>
    <t>P25E00326</t>
  </si>
  <si>
    <t>ELEC</t>
  </si>
  <si>
    <t>MECH</t>
  </si>
  <si>
    <t>HEAT</t>
  </si>
  <si>
    <t>GENRAL</t>
  </si>
  <si>
    <t>PVC</t>
  </si>
  <si>
    <t>25R001090</t>
  </si>
  <si>
    <t>25R001057</t>
  </si>
  <si>
    <t>5790.081.GENRAL.9382</t>
  </si>
  <si>
    <t>PIN,COTTER 1/8" ( 3.5CM )</t>
  </si>
  <si>
    <t>5790.081.GENRAL.9386</t>
  </si>
  <si>
    <t>PIN, COTTER 1/4" ( 6CM )</t>
  </si>
  <si>
    <t>5790.081.GENRAL.9381</t>
  </si>
  <si>
    <t>3/32" COTTER PIN ( 2.5CM )</t>
  </si>
  <si>
    <t>5790.081.GENRAL.9384</t>
  </si>
  <si>
    <t>3/16"X2"SPLIT COTTER PIN</t>
  </si>
  <si>
    <t>5790.081.GENRAL.9385</t>
  </si>
  <si>
    <t>1/8 X 3 COTTER PINS</t>
  </si>
  <si>
    <t>5790.081.GENRAL.7549</t>
  </si>
  <si>
    <t>LOW CARBON STEEL EXTENDED PRONG
RETAINING COTTER PIN, 45MM L, 5MM PIN
DIA. FOR FABORY RIGGING , LIFTING TIE
EQUIP M39350.050.0045 ( PKG=50 PCE ) ( REF.
P/N : 41KG55 GRAINGER CAT.)</t>
  </si>
  <si>
    <t>5790.081.GENRAL.7550</t>
  </si>
  <si>
    <t>LOW CARBON STEEL EXTENDED PRONG
RETAINING COTTER PIN, 50MM L, 3.5MM PIN
DIA. FOR FABORY RIGGING , LIFTING TIE
EQUIP M39350.035.0050 ( REF. P/N : 41KG43
GRAINGER CAT.)</t>
  </si>
  <si>
    <t>5790.081.GENRAL.9388</t>
  </si>
  <si>
    <t>3/8" COTTER PINS ( 8CM )</t>
  </si>
  <si>
    <t>5790.081.GENRAL.9380</t>
  </si>
  <si>
    <t>PIN,COTTER 1/8" ( 15CM )</t>
  </si>
  <si>
    <t>5790.081.GENRAL.9383</t>
  </si>
  <si>
    <t>COTTER PIN 1/4" X 17 CM</t>
  </si>
  <si>
    <t>5790.081.GENRAL.9390</t>
  </si>
  <si>
    <t>PIN,COTTER,1/2" ( 10CM )</t>
  </si>
  <si>
    <t>5790.081.GENRAL.9387</t>
  </si>
  <si>
    <t>COTTER PIN 3/8" X 17 CM</t>
  </si>
  <si>
    <t>P25E00744</t>
  </si>
  <si>
    <t>25R001066</t>
  </si>
  <si>
    <t xml:space="preserve">UL1.2-12 </t>
  </si>
  <si>
    <t>5720.001.GENRAL.0038</t>
  </si>
  <si>
    <t>P/N : UL1.2-12 , UL RANGE RECHARGEABLE
BATTERY SEALED LEAD ACID BATTERY
(12V,1.2A) ( MAKER ULTRACELL )</t>
  </si>
  <si>
    <t>25R001069</t>
  </si>
  <si>
    <t>2211.099.GENRAL.7548</t>
  </si>
  <si>
    <t>TRAVEL ADAPTER, WORLDWIDE ALL IN ONE
UNIVERSAL TRAVEL ADAPTOR WALL AC
POWER PLUG ADAPTER WALL CHARGER
WITH DUAL USB CHARGING PORTS FOR USA
EU UK AUS CELL PHONE LAPTOP (AMAZON
CAT.)</t>
  </si>
  <si>
    <t>25R001070</t>
  </si>
  <si>
    <t>25R001072</t>
  </si>
  <si>
    <t>25R001074</t>
  </si>
  <si>
    <t>25R001075</t>
  </si>
  <si>
    <t>5720.010.GENRAL.0114</t>
  </si>
  <si>
    <t>LAMP,FLUORESCENT,ULTRAVIOLET,220V,20WATT,INSECT KILLER</t>
  </si>
  <si>
    <t>C63N32D630</t>
  </si>
  <si>
    <t>2211.008.GENRAL.7583</t>
  </si>
  <si>
    <t xml:space="preserve"> P/N : C63N32D630 , CIRCUIT BREAKERS
MERLIN GERIN COMPACT, TYPE NS630N, 3P,
3PH, 630A ( OLD P/N : IV432893) (OLD P/N :
32803 ) ( REF CODE 1001.001.USED.0037 )</t>
  </si>
  <si>
    <t xml:space="preserve">800HAP1A </t>
  </si>
  <si>
    <t>5720.002.GENRAL.0002</t>
  </si>
  <si>
    <t>P/N : 800H-AP1A , MOMENTARY CONTACT
PUSH BUTTON START , GREEN , ALLEN
BRADLEY MODEL BULLETIN 800H</t>
  </si>
  <si>
    <t xml:space="preserve">800HAP6A </t>
  </si>
  <si>
    <t>5720.002.GENRAL.0003</t>
  </si>
  <si>
    <t>P/N : 800H-AP6A , MOMENTARY CONTACT
PUSH BUTTON STOP RED , ALLEN BRADLEY
MODEL BULLETIN 800H</t>
  </si>
  <si>
    <t>2211.007.GENRAL.0083</t>
  </si>
  <si>
    <t>CHANGEOVER SWITCH , - 0 - , REF. NO.
41AC4040 ( SOCOMEC CAT.)</t>
  </si>
  <si>
    <t>25R001076</t>
  </si>
  <si>
    <t>2215.002.GENRAL.7070</t>
  </si>
  <si>
    <t>TERMINAL BLOCK 4 MM , TWO WAY (10 AMP.)
( 600 V)</t>
  </si>
  <si>
    <t>2215.002.GENRAL.7071</t>
  </si>
  <si>
    <t>TERMINAL BLOCK 6 MM , TWO WAY ( 16 AMP.)
(600 V)</t>
  </si>
  <si>
    <t>2215.002.GENRAL.7072</t>
  </si>
  <si>
    <t>TERMINAL BLOCK 10 MM , TWO WAY (20
AMP.) (600 V)</t>
  </si>
  <si>
    <t>2215.002.GENRAL.7073</t>
  </si>
  <si>
    <t>TERMINAL BLOCK 16 MM , TWO WAY (32
AMP.) (600 V)</t>
  </si>
  <si>
    <t>2215.002.GENRAL.7076</t>
  </si>
  <si>
    <t>TERMINAL BLOCK END STOP 4-10 MM , TWO
WAY EX CERTIFIED</t>
  </si>
  <si>
    <t>2215.002.GENRAL.7077</t>
  </si>
  <si>
    <t>TERMINAL BLOCK END STOP 16-35 MM , TWO
WAY EX CERTIFIED</t>
  </si>
  <si>
    <t>2215.002.GENRAL.7078</t>
  </si>
  <si>
    <t>GROUND TERMINAL BLOCK 10 MM , TWO
WAY EX CERTIFIED</t>
  </si>
  <si>
    <t>2215.002.GENRAL.7079</t>
  </si>
  <si>
    <t>TERMINAL BLOCK END STOP , TWO WAY EX
CERTIFIED</t>
  </si>
  <si>
    <t>2215.002.GENRAL.7080</t>
  </si>
  <si>
    <t>DIN-RAIL TERMINAL BLOCK HOLDER , TWO
WAY , 2 MTR EX CERTIFIED</t>
  </si>
  <si>
    <t>25R001077</t>
  </si>
  <si>
    <t>2211.007.GENRAL.7511</t>
  </si>
  <si>
    <t xml:space="preserve">125-3710 </t>
  </si>
  <si>
    <t>RS P/N : 125-3710, FOOT SWITCH, CAST IRON
MOMENTARY DPDT 20 A 125 V, 250 V IP65
FOR DEAD MAN SWITCH FOOT PEDAL RS
CATALOGE HEAVY DUTY FOOT SWITCHES</t>
  </si>
  <si>
    <t>25R001078</t>
  </si>
  <si>
    <t>25R001079</t>
  </si>
  <si>
    <t>25R001080</t>
  </si>
  <si>
    <t>5720.010.GENRAL.7047</t>
  </si>
  <si>
    <t>PLAYGROUND LED LIGHT VENUS FIXTURE,
100W, 10000 LM</t>
  </si>
  <si>
    <t>5720.009.GENRAL.7063</t>
  </si>
  <si>
    <t>200 WATT , 220 VOLT OUTDOOR LED FLOOD
LIGHT ( COMANDA CAT.)</t>
  </si>
  <si>
    <t>25R001081</t>
  </si>
  <si>
    <t>2215.002.GENRAL.7522</t>
  </si>
  <si>
    <t>GROUND CABLE CONNECTOR, MALE/FEMALE
2MPC , ( REF. P/N :1UYF5 GRAINGER CAT.</t>
  </si>
  <si>
    <t>25R001082</t>
  </si>
  <si>
    <t>25R001083</t>
  </si>
  <si>
    <t>QP0233</t>
  </si>
  <si>
    <t>2211.010.GENRAL.7564</t>
  </si>
  <si>
    <t>PN: QP0233 , UNIVERSAL 3PINS QP2-33
REFRIGERATOR FREEZER PTC 33?
COMPRESSOR MOTOR START RELAY</t>
  </si>
  <si>
    <t>2211.007.GENRAL.7557</t>
  </si>
  <si>
    <t>P/N : 11-11110-00 , LIMIT SWITCH 10 SERIES
GO SWITCH SIDE SENDING CSA/FM
CERTIFIED TERMINAL BLOCK SIDE OUTLET,
SPDT 10 AMP CONTACTS</t>
  </si>
  <si>
    <t>25R001084</t>
  </si>
  <si>
    <t>25R001086</t>
  </si>
  <si>
    <t>STEEL GROUND STUD [CYLINDER SHAPE
INNER THREAD] DIM 20 MM X LENGTH 30 MM
COMPLETE WITH M8 STAINLESS STEEL BOLT
WITH FLAT &amp; SPRING WASHER [FOR
ELECTRICAL USE]</t>
  </si>
  <si>
    <t>STEEL GROUND STUD [CYLINDER SHAPE
INNER THREAD] DIM 40 MM X LENGTH 30 MM
COMPLETE WITH M12 STAINLESS STEEL
BOLT WITH FLAT &amp; SPRING WASHER [FOR
ELECTRICAL USE]</t>
  </si>
  <si>
    <t>2215.002.GENRAL.7024</t>
  </si>
  <si>
    <t>2215.002.GENRAL.7025</t>
  </si>
  <si>
    <t>25R001091</t>
  </si>
  <si>
    <t>5720.015.GENRAL.0004</t>
  </si>
  <si>
    <t>L32650- Brothersكشاف عين بقرة 3</t>
  </si>
  <si>
    <t>25R001092</t>
  </si>
  <si>
    <t>25R001093</t>
  </si>
  <si>
    <t>25R001094</t>
  </si>
  <si>
    <t>EXPLOSION PROOF LED FLOODLIGHT,
90WATTS, TYPE: BAT86-90-90Y (WAROM
CAT.)</t>
  </si>
  <si>
    <t>F15W/T8/BL350</t>
  </si>
  <si>
    <t>25R001095</t>
  </si>
  <si>
    <t>2211.099.GENRAL.0049</t>
  </si>
  <si>
    <t>RS-150-24 AC-DC SINGLE OUTPUT
ENCLOSED POWER SUPPLY; OUTPUT 24VDC
SINGLE OUTPUT AT 6.5A; FREE AIR
CONVECTION ( MEAN WEEL CAT.)</t>
  </si>
  <si>
    <t>25R001096</t>
  </si>
  <si>
    <t>MCH48211</t>
  </si>
  <si>
    <t>2211.008.GENRAL.0149</t>
  </si>
  <si>
    <t>P/N : MCH 48211 , 110VAC GEAR MOTOR FOR
SCHNEIDER MAIN GENERATOR</t>
  </si>
  <si>
    <t xml:space="preserve">MN33668 </t>
  </si>
  <si>
    <t>2211.008.GENRAL.0150</t>
  </si>
  <si>
    <t>P/N : MN33668 , UV RELEASE24VDC FOR
SCHNEIDER MAIN GENERATOR</t>
  </si>
  <si>
    <t>XF 47352</t>
  </si>
  <si>
    <t>2211.008.GENRAL.0151</t>
  </si>
  <si>
    <t>P/N : XF 47352 , CLOSING RELEASE 110 VAC
FOR SCHNEIDER MAIN GENERATOR</t>
  </si>
  <si>
    <t>YW03010012BH</t>
  </si>
  <si>
    <t>2211.099.GENRAL.0177</t>
  </si>
  <si>
    <t>P/N : YW03010012BH , DC FAN , 30 X 10MM ,
12VDC, 0.11A ( Y.S. TECH CAT.)</t>
  </si>
  <si>
    <t>ماليزي</t>
  </si>
  <si>
    <t xml:space="preserve">تم التسعير بعد  الانتهاء </t>
  </si>
  <si>
    <t>P25E00675</t>
  </si>
  <si>
    <t>P25E00796</t>
  </si>
  <si>
    <t>25R001064</t>
  </si>
  <si>
    <t>25R001155</t>
  </si>
  <si>
    <t>82-A2</t>
  </si>
  <si>
    <t>2215.002.GENRAL.2510</t>
  </si>
  <si>
    <t>LOCAL KIT,SPLICING ELECT 82-A2 (3M CAT.)</t>
  </si>
  <si>
    <t xml:space="preserve">82A3 </t>
  </si>
  <si>
    <t>2215.002.GENRAL.2512</t>
  </si>
  <si>
    <t>LOCAL KIT,SPLICING ELECT.82-A3 (3M CAT.)</t>
  </si>
  <si>
    <t xml:space="preserve">82-A1 </t>
  </si>
  <si>
    <t>2215.002.GENRAL.2509</t>
  </si>
  <si>
    <t>LOCAL KIT,SPLICING ELECT.82-A1 (3M CAT.)</t>
  </si>
  <si>
    <t>25R001156</t>
  </si>
  <si>
    <t>60300002B</t>
  </si>
  <si>
    <t>1841.025.CJC.0010</t>
  </si>
  <si>
    <t>P/N : 60300002B , CJC FINE FILTER HDU 15/25
PV WALL MOUNTEDINSERT BG 15/25PUMP
PV7-4 WITH VEM MOTOR 55L/H,
60HZVOLTAGE &amp; FREQUENCY 3 X
44HZPRESSURE GAUGE 0-4 BAR,
AISI304,WITH SCALE
FILTERCHANGESAMPLING PO FOR
C.C.JENSEN MODEL CJC HDU 15/25</t>
  </si>
  <si>
    <t xml:space="preserve">PA9501340 </t>
  </si>
  <si>
    <t>1841.025.CJC.0011</t>
  </si>
  <si>
    <t>P/N : PA9501340 , SPARE INSERT BG 15/25
FOR C.C.JENSEN CJC FINE FILTER HDU
MODEL CJC HDU 15/25</t>
  </si>
  <si>
    <t xml:space="preserve">FD34041 </t>
  </si>
  <si>
    <t>1841.025.CJC.0012</t>
  </si>
  <si>
    <t>P/N : FD34041 , SEAL KIT HDU 15/25 FOR
C.C.JENSEN CJC FINE FILTER HDU MODEL
CJC HDU 15/25</t>
  </si>
  <si>
    <t>REPORTS</t>
  </si>
  <si>
    <t>DAILY</t>
  </si>
  <si>
    <t>MONTHLY</t>
  </si>
  <si>
    <t>TOTAL</t>
  </si>
  <si>
    <t>ITEAM</t>
  </si>
  <si>
    <t>Quantity</t>
  </si>
  <si>
    <t>PRICE</t>
  </si>
  <si>
    <t>TOTAL PO</t>
  </si>
  <si>
    <t>25R001165</t>
  </si>
  <si>
    <t>SH-264</t>
  </si>
  <si>
    <t>25R000493</t>
  </si>
  <si>
    <t>1832.009.GENRAL.0010</t>
  </si>
  <si>
    <t>P/N : 330612 , BLADDER FOR ZILMET - GITRAL
- LOWARA - ULTRA PRO PRESSURE TANK -
200L ( ZILMET CAT.)</t>
  </si>
  <si>
    <t>25R001177</t>
  </si>
  <si>
    <t>S-N25</t>
  </si>
  <si>
    <t>25R001210</t>
  </si>
  <si>
    <t>25R001214</t>
  </si>
  <si>
    <t>JAC MICROWAVE 25 LITER DIGITAL CONTROL
PANEL WITH GRILL</t>
  </si>
  <si>
    <t>6666.001.GENRAL.0034</t>
  </si>
  <si>
    <t>P25E00966</t>
  </si>
  <si>
    <t>25R001178</t>
  </si>
  <si>
    <t>P25E01030</t>
  </si>
  <si>
    <t>2215.003.GENRAL.0083</t>
  </si>
  <si>
    <t>2215.003.GENRAL.0084</t>
  </si>
  <si>
    <t>2215.003.GENRAL.0085</t>
  </si>
  <si>
    <t>2211.006.GENRAL.0117</t>
  </si>
  <si>
    <t>2215.003.GENRAL.7638</t>
  </si>
  <si>
    <t>CR123C151B</t>
  </si>
  <si>
    <t>2215.004.GENRAL.0034</t>
  </si>
  <si>
    <t xml:space="preserve">2215.004.GENRAL.0035
</t>
  </si>
  <si>
    <t>2215.004.GENRAL.7049</t>
  </si>
  <si>
    <t>P25E01062</t>
  </si>
  <si>
    <t>كباس MT8P-4VI الصناعه فرنساوي فريون R22</t>
  </si>
  <si>
    <t>25R001194</t>
  </si>
  <si>
    <t>25R001295</t>
  </si>
  <si>
    <t>25R001303</t>
  </si>
  <si>
    <t xml:space="preserve">AV-OL-70-R </t>
  </si>
  <si>
    <t>5720.008.GENRAL.7518</t>
  </si>
  <si>
    <t>P/N : AV-OL-70-R , CARMANAH SOLARPOWERED RED LIGHT (CARMANAHAIRPORTS
CAT.) ( OLD P/N : A650 )</t>
  </si>
  <si>
    <t>25R001343</t>
  </si>
  <si>
    <t>5720.011.GENRAL.2806</t>
  </si>
  <si>
    <t>PN: 1000108319 , EZQ 20/4 E Ex e MAICO FAN
440 M3 45 WATT 50HZ 230VAC FOR USED IN
HAZARDOUS LOCATION ZONE 1, MAX.
AMBIENT TEMPERATURE +55 DEG C</t>
  </si>
  <si>
    <t>CUSTOM</t>
  </si>
  <si>
    <t>25R001371</t>
  </si>
  <si>
    <t>1854.002.CARIER.0725</t>
  </si>
  <si>
    <t>P/N : 2400379 , DUAL CAPACITOR 50+5 MFD440VA FOR CARRIER AIR CONDITIONERS
42QG18-H,38QG18-H</t>
  </si>
  <si>
    <t>HN61KK324B</t>
  </si>
  <si>
    <t>1854.027.GENRAL.0093</t>
  </si>
  <si>
    <t>P/N : HN61KK324B , CARRIER PILOT DUTY
RELAY HN61KK324 FOR HVAC PRECOOLING
UNIT ( TYCO CAT.)</t>
  </si>
  <si>
    <t>1854.002.CARIER.0703</t>
  </si>
  <si>
    <t>P/N : 02508809, REMOTE CONTROL (
RG56N2/BGEF ) ,REF CARRIER CAT.</t>
  </si>
  <si>
    <t xml:space="preserve">YSDM1901208011 </t>
  </si>
  <si>
    <t>1521.009.COPLND.0224</t>
  </si>
  <si>
    <t>P/N : YSDM1901208011 , COMPRESSOR FOR
KRATON JIANGSU KETENG AIR
CONDITIONING, R-134A, 460 V AT 60 HZ, 3
PHASE, 5.5 KW COOLING CAPACITY (
COPELAND CAT.)</t>
  </si>
  <si>
    <t>25R001372</t>
  </si>
  <si>
    <t>1854.012.MIRACO.0603</t>
  </si>
  <si>
    <t>START CAPACITOR</t>
  </si>
  <si>
    <t>25R001374</t>
  </si>
  <si>
    <t>51GSR187M-0M</t>
  </si>
  <si>
    <t>0669.001.CARIER.0013</t>
  </si>
  <si>
    <t>A/C CARRIER WINDOW TYPE MODEL:
51GSR187M-0M / 240V ? 1Ph ? 50Hz / 18,000
BTU/Hr / COOLING ONLY</t>
  </si>
  <si>
    <t>25R001378</t>
  </si>
  <si>
    <t>MOT07972</t>
  </si>
  <si>
    <t>1854.022.TRANE.7611</t>
  </si>
  <si>
    <t>P/N : MOT07972 , BLOWER FAN MOTOR ,
GENTEQ , 3/4 HP,208-230 VOLT, 1075 RPM, 4.0
AMP FULL LOAD, 48" FRAME FOR TRANE
SCR AIR CONDITION MODEL TTA060C400A0</t>
  </si>
  <si>
    <t xml:space="preserve">HD60FK655 </t>
  </si>
  <si>
    <t>1854.014.CARIER.7540</t>
  </si>
  <si>
    <t>P/N : HD60FK655,
MOTOR,INDOOR(IFM)STD(PSN 4502GXXXXX)
FOR CARRIER VFD AIR CONDITIONER
50TFF014...610..</t>
  </si>
  <si>
    <t xml:space="preserve">P463-A53 </t>
  </si>
  <si>
    <t>1854.014.CARIER.7521</t>
  </si>
  <si>
    <t>P/N : P463-A53 , BELT FOR VFD AIR
CONDITION CARRIER</t>
  </si>
  <si>
    <t>P291-1003</t>
  </si>
  <si>
    <t>1854.014.CARIER.7528</t>
  </si>
  <si>
    <t>P/N : P291-1003, CAPACITOR (CAP2) FOR
CARRIER SCR AIR CONDITION 50GS-060
60/CC</t>
  </si>
  <si>
    <t xml:space="preserve">H886LES </t>
  </si>
  <si>
    <t>1854.027.GENRAL.0194</t>
  </si>
  <si>
    <t>P/N : H886LES , A/C BLOWER MOTOR 2 HP, 3
PH, 60 HZ, 230/460 V, 1800 RPM, 56HZ FRAME,
DP ( REGAL REXNORD CAT.)</t>
  </si>
  <si>
    <t xml:space="preserve">LC1-D32-B7 </t>
  </si>
  <si>
    <t>2211.001.GENRAL.7036</t>
  </si>
  <si>
    <t>P/N : LC1-D32-B7 , SCHNEIDER CONTACTOR LC1-D32-B7 WITH OVER LOAD ( 9-13 AMP ) ,
FOR FREEZER AND A/C</t>
  </si>
  <si>
    <t>1854.012.MIRACO.0303</t>
  </si>
  <si>
    <t>CONTACTOR FOR COMPRSSOR, 024-00580-8-
1 ,208/240 VAC,50/60 HZ</t>
  </si>
  <si>
    <t>25R001382</t>
  </si>
  <si>
    <t>060-124166</t>
  </si>
  <si>
    <t>1531.032.GENRAL.7058</t>
  </si>
  <si>
    <t>P/N : 060-124166 , DANFOSS DUAL PRESSUER
CONTROL KP15 - LP : -0.9 TO 7 BAR &amp; HP
FROM +8 TO 32 BAR , CONNECTION 1/4 "
FLARE FOR FREEZER AND A/C ( OLD P/N :
060-126166 )</t>
  </si>
  <si>
    <t>DHY01294</t>
  </si>
  <si>
    <t>1531.032.GENRAL.7036</t>
  </si>
  <si>
    <t>P/N : DHY01294 , DRIER FILTER LIQUID SIZE 3
, .50 FOR FREEZER AND A/C</t>
  </si>
  <si>
    <t>DHY01295</t>
  </si>
  <si>
    <t>1531.032.GENRAL.7037</t>
  </si>
  <si>
    <t>P/N : DHY01295 , DRIER FILTER LIQUID SIZE 5
, .50 FOR FREEZER AND A/C</t>
  </si>
  <si>
    <t xml:space="preserve">SVE-5-CP100 </t>
  </si>
  <si>
    <t>1531.032.GENRAL.7052</t>
  </si>
  <si>
    <t>P/N : SVE-5-CP100 , THERMAL EXPANSION
VALVE FOR FREEZER AND A/C</t>
  </si>
  <si>
    <t>1531.032.GENRAL.7061</t>
  </si>
  <si>
    <t>COPPER ELBOW 3/4, FOR FREEZER AND A/C</t>
  </si>
  <si>
    <t>1531.032.GENRAL.7059</t>
  </si>
  <si>
    <t>COPPER ELBOW 1/2 90 FOR FREEZER AND
A/C</t>
  </si>
  <si>
    <t>1531.032.GENRAL.7060</t>
  </si>
  <si>
    <t>COPPER ELBOW 5/8 FOR FREEZER AND A/C</t>
  </si>
  <si>
    <t>1531.032.GENRAL.7064</t>
  </si>
  <si>
    <t>1 1/8 COPPER ELBOW WITH ANGLE 45
DEGREEFOR FREEZER UNIT SOUTH AFRICAN
(ORIGINAL)</t>
  </si>
  <si>
    <t>1531.032.GENRAL.7065</t>
  </si>
  <si>
    <t>COPPER ELBOW 1/2 FOR FREEZER AND A/C</t>
  </si>
  <si>
    <t>1531.032.GENRAL.7076</t>
  </si>
  <si>
    <t>COPPER ELBOW 3/8 ANGLE 45 FOR FREEZER
AND A/C</t>
  </si>
  <si>
    <t>1531.032.GENRAL.7077</t>
  </si>
  <si>
    <t>COPPER ELBOW 3/8 ANGLE 90 FOR FREEZER
AND A/C</t>
  </si>
  <si>
    <t>1531.032.GENRAL.7080</t>
  </si>
  <si>
    <t>COPPER ELBOW 7/8 ANGLE 45 FOR FREEZER
AND A/C</t>
  </si>
  <si>
    <t>1531.032.GENRAL.7081</t>
  </si>
  <si>
    <t>COPPER ELBOW 7/8 ANGLE 90 FOR FREEZER
AND A/C</t>
  </si>
  <si>
    <t>1531.032.GENRAL.7082</t>
  </si>
  <si>
    <t>COPPER SLEEVE 7/8 FOR FREEZER AND
A/C</t>
  </si>
  <si>
    <t>1531.032.GENRAL.7147</t>
  </si>
  <si>
    <t>1/4 COPPER NUTFOR FREEZER UNIT SOUTH
AFRICAN (ORIGINAL)</t>
  </si>
  <si>
    <t>1531.032.GENRAL.7151</t>
  </si>
  <si>
    <t>P/N : 4032316 , 3/8'' FILTER WITH NUTFOR
FREEZER UNIT SDML-163</t>
  </si>
  <si>
    <t>1531.032.GENRAL.7153</t>
  </si>
  <si>
    <t>LEGRAND P/N : 412812 , DIN RAIL MOUNT
TIMER ANALOGUE 16 A/250 V FOR LEGRAND
FREEZER UNIT MICROREX T31</t>
  </si>
  <si>
    <t>5710.008.GENRAL.0020</t>
  </si>
  <si>
    <t>1 1/8 COPPER HARD PIPEFOR FREEZER UNIT
SOUTH AFRICAN (ORIGINAL)</t>
  </si>
  <si>
    <t>1531.032.GENRAL.7075</t>
  </si>
  <si>
    <t>COPPER ELBOW 1.1/8 ANGLE 90 FOR
FREEZER AND A/C</t>
  </si>
  <si>
    <t>25R001383</t>
  </si>
  <si>
    <t>7856K572</t>
  </si>
  <si>
    <t>2215.002.GENRAL.7037</t>
  </si>
  <si>
    <t>P/N: 7856K572 FLEXIBLE POLYOLEFIN HEAT
SHRINK TUBING SIZE 1/2" COLOR WHITE.</t>
  </si>
  <si>
    <t>7856K573</t>
  </si>
  <si>
    <t>2215.002.GENRAL.7038</t>
  </si>
  <si>
    <t>P/N: 7856K573 FLEXIBLE POLYOLEFIN HEAT
SHRINK TUBING SIZE 1/2" COLOR CLEAR</t>
  </si>
  <si>
    <t>170-4573</t>
  </si>
  <si>
    <t>2215.002.GENRAL.7040</t>
  </si>
  <si>
    <t>P/N: 170-4573 , TE CONNECTIVITY HEAT
SHRINK TUBING, CLEAR 19MMSLEEVE DIA. X
1.2M LENGTH 2:1 RATIO, CGPT
SERIESBRAND MATERIAL
POLYOLEFINFLAME RETARDANT
YESHALOGEN FREE NOSERIES
CGPTSTANDARDS MET CSA, UL ( OLD P/N:
7856K583 )</t>
  </si>
  <si>
    <t xml:space="preserve">170-6664 </t>
  </si>
  <si>
    <t>2215.002.GENRAL.7041</t>
  </si>
  <si>
    <t>P/N: 170-6664 , TE CONNECTIVITY HEAT
SHRINK TUBING, CLEAR 25.4MMSLEEVE DIA.
X 1.2M LENGTH 2:1 RATIO, RNF-100
SERIESBRAND MATERIAL
POLYOLEFINFLAME RETARDANT
YESHALOGEN FREE NOSERIES
CGPTSTANDARDS MET CSA, U( OLD
P/N:7856K593 )</t>
  </si>
  <si>
    <t>113-2568</t>
  </si>
  <si>
    <t>2215.002.GENRAL.7042</t>
  </si>
  <si>
    <t>P/N : 113-2568 , TE CONNECTIVITY HEAT
SHRINK TUBING, CLEAR 38MMSLEEVE DIA. X
1.2M LENGTH 2:1 RATIO, RNF-100
SERIESBRAND ( OLD P/N:7856K612 )</t>
  </si>
  <si>
    <t xml:space="preserve">7856K613 </t>
  </si>
  <si>
    <t>2215.002.GENRAL.7043</t>
  </si>
  <si>
    <t>P/N:7856K613 FLEXIBLE POLYOLEFIN HEAT
SHRINK TUBING 100 FT LONG SIZE 11/2"
COLOR CLEAR</t>
  </si>
  <si>
    <t xml:space="preserve">7856K592 </t>
  </si>
  <si>
    <t>2215.002.GENRAL.7044</t>
  </si>
  <si>
    <t>P/N:7856K592 FLEXIBLE POLYOLEFIN HEAT
SHRINK TUBING SIZE 1" COLOR WHITE</t>
  </si>
  <si>
    <t xml:space="preserve">7856K572 </t>
  </si>
  <si>
    <t xml:space="preserve">7856K573 </t>
  </si>
  <si>
    <t>7856K582</t>
  </si>
  <si>
    <t>2215.002.GENRAL.7039</t>
  </si>
  <si>
    <t>P/N: 7856K582 FLEXIBLE POLYOLEFIN HEAT
SHRINK TUBING SIZE 3/4" COLOR WHITE</t>
  </si>
  <si>
    <t>170-6664</t>
  </si>
  <si>
    <t xml:space="preserve">113-2568 </t>
  </si>
  <si>
    <t>7856K613</t>
  </si>
  <si>
    <t>7856K592</t>
  </si>
  <si>
    <t>25R001389</t>
  </si>
  <si>
    <t>MTO19023</t>
  </si>
  <si>
    <t>1854.022.TRANE.7616</t>
  </si>
  <si>
    <t>P/N : MTO19023 , TRANE AIR HANDLER
BLOWER MOTOR FOR TRANE SCR AIR
CONDITION MODEL TWE063P130A0 ( OLD P/N
: MOT06360 )</t>
  </si>
  <si>
    <t xml:space="preserve">BKF71/220 </t>
  </si>
  <si>
    <t>0669.001.WAROM.0001</t>
  </si>
  <si>
    <t>AIR CONDITIONING FOR DRILLER CABIN,
MAKER: WAROM, MODEL: BKF-71/220, (IIB)
220 V 50 / 60 HZ, HIGH TEMPERATURE SPLIT
TYPE INDOOR AND OUTDOOR UNITS ARE
EXPLOSION-PROOF</t>
  </si>
  <si>
    <t>1531.032.GENRAL.7067</t>
  </si>
  <si>
    <t>COPPER SLEEVER 1.1/8 FOR FREEZER AND
A/C</t>
  </si>
  <si>
    <t>1531.032.GENRAL.7069</t>
  </si>
  <si>
    <t>COPPER ELBOW 7/8 FOR FREEZER AND A/C</t>
  </si>
  <si>
    <t>COPPER ELBOW 1.3/8 ANGLE 45 FOR
FREEZER AND A/C</t>
  </si>
  <si>
    <t>1531.032.GENRAL.7071</t>
  </si>
  <si>
    <t>1531.032.GENRAL.7072</t>
  </si>
  <si>
    <t>COPPER ELBOW 1.3/8 ANGLE 90 FOR
FREEZER AND A/C</t>
  </si>
  <si>
    <t>1531.032.GENRAL.7073</t>
  </si>
  <si>
    <t>COPPER ELBOW 3/4 ANGLE 45 FOR FREEZER
AND A/C</t>
  </si>
  <si>
    <t>1531.032.GENRAL.7074</t>
  </si>
  <si>
    <t>COPPER ELBOW 3/4 ANGLE 90 FOR FREEZER
AND A/C</t>
  </si>
  <si>
    <t>25R001391</t>
  </si>
  <si>
    <t>0666.006.GENRAL.0518</t>
  </si>
  <si>
    <t>ELECTRIC SHOCK PROTECTION MAT WITH
DIAMOND TREAD, 36" WIDE, 3/16" THICK /
(SWITCHBOARD MATS &amp; ANTISLIP TAPE) (
REF. PN : 6873T72 MCMASTER CAT.)( 1
PIECE = 1 FEET )</t>
  </si>
  <si>
    <t>25R001393</t>
  </si>
  <si>
    <t>Meter</t>
  </si>
  <si>
    <t>5720.003.GENRAL.0025</t>
  </si>
  <si>
    <t>25R001401</t>
  </si>
  <si>
    <t xml:space="preserve">SG3A0112KY0C </t>
  </si>
  <si>
    <t>0220.000.HPS.0006</t>
  </si>
  <si>
    <t>TRANSFORMER,112.5 KVA,THREE PHASE 480
DELTA PRIMARY VOLTS 380Y/220
SECONDARY VOLTS-HAMMOND POWER
SOLUTIONS INC. P/N: SG3A0112KY0C</t>
  </si>
  <si>
    <t>SG3A0112KY0C</t>
  </si>
  <si>
    <t>25R001412</t>
  </si>
  <si>
    <t>0217.000.GENLTC.0001</t>
  </si>
  <si>
    <t>GENLITEC SILENT GENERATOR SOUND
PROOF HOUSE, (ENGINE/GENERATOR) FOR
EMERGENCY, D.E, 120KW PRIME, 150 KVA,
460V, 3 PH, 0.8 PF, 60 HZ, IP 23, 50C,
POWERED BY CUMMINS MODEL :
GENLITEC/GPC150S6</t>
  </si>
  <si>
    <t>P25E01142</t>
  </si>
  <si>
    <t>25R001471</t>
  </si>
  <si>
    <t>2211.099.GENRAL.7540</t>
  </si>
  <si>
    <t>OUTLET STRIP, 6 OUTLETS, 20.0 MAX. AMPS,
15 FT. CORD LENGTH ( REF. P/N : 2KGD7
GRAINGER CAT.)</t>
  </si>
  <si>
    <t>25R001474</t>
  </si>
  <si>
    <t>25R001477</t>
  </si>
  <si>
    <t>25R001480</t>
  </si>
  <si>
    <t>XALACS1</t>
  </si>
  <si>
    <t>1531.032.GENRAL.7547</t>
  </si>
  <si>
    <t>P/N : XALACS1, 22 MM MUSHROOM HEAD
MAINTAINED BUTTON SWITCH CONTROL
STATION FOR FREEZER UNIT (SHNEIDER
CAT.)</t>
  </si>
  <si>
    <t>25R001482</t>
  </si>
  <si>
    <t xml:space="preserve">MAR8004U </t>
  </si>
  <si>
    <t>5720.010.GENRAL.7512</t>
  </si>
  <si>
    <t>CATALOG# MAR800-4U COMPLETE FOUR
FOOT FIXTURE 60W,RAPED START HIGHT
OUTPUT T-12 RECESSED DOUBLE CONTACT
800MA,48".</t>
  </si>
  <si>
    <t>25R001484</t>
  </si>
  <si>
    <t>2211.012.GENRAL.7511</t>
  </si>
  <si>
    <t>COMPLETE FLORESCENT LIGHT FIXTURE , 60
CM 220 VOLTS 50 HZ ( MAKER : ELSEWEDY )</t>
  </si>
  <si>
    <t xml:space="preserve">WITH 4 OUTLET </t>
  </si>
  <si>
    <t>25R001487</t>
  </si>
  <si>
    <t>25R001489</t>
  </si>
  <si>
    <t>3UG4614-1BR20</t>
  </si>
  <si>
    <t>2211.010.GENRAL.0059</t>
  </si>
  <si>
    <t>P/N : 3UG4614-1BR20 , UNDER/OVER
VOLTAGE RELAY ( SIEMENS CAT.)</t>
  </si>
  <si>
    <t>25R001490</t>
  </si>
  <si>
    <t xml:space="preserve">A9F77463 </t>
  </si>
  <si>
    <t>P/N : A9F77463 , IC60N - MINIATURE CIRCUIT
BREAKER - 4P - 63A - C CURVE (SCHNIDER
CAT.)</t>
  </si>
  <si>
    <t>P/N : A9F77440 &amp; A9F77440 ,MINIATUR
CIRCUIT-BREAKER,ACTI9 IC60N, 4P,40A, C
CURVE6000 A (IEC60898-1), 10
KA(IEC609472)(SCHNEIDER CAT.)</t>
  </si>
  <si>
    <t>2211.008.GENRAL.7560</t>
  </si>
  <si>
    <t>2211.008.GENRAL.0015</t>
  </si>
  <si>
    <t>P463-A53</t>
  </si>
  <si>
    <t>H886LES</t>
  </si>
  <si>
    <t>P/N : LC1-D32-B7 , SCHNEIDER CONTACTOR  LC1-D32-B7 WITH OVER LOAD ( 9-13 AMP ) ,
FOR FREEZER AND A/C</t>
  </si>
  <si>
    <t>25R001495</t>
  </si>
  <si>
    <t>2211.012.GENRAL.7510</t>
  </si>
  <si>
    <t>COMPLETE FLORESCENT LIGHT FIXTURE,
120 CM 220 VOLTS 50 HZ PHILLIPS</t>
  </si>
  <si>
    <t>25R001498</t>
  </si>
  <si>
    <t>25R001503</t>
  </si>
  <si>
    <t>FLEXIBLE ELECTRICAL HOSE PVC SIZE 20
MM -- ENGINEERING HOME MANUFACTURE
-- CODE : - 5220 -- 30 MTR ( WITH COC )</t>
  </si>
  <si>
    <t>2211.099.GENRAL.7591</t>
  </si>
  <si>
    <t>25R001501</t>
  </si>
  <si>
    <t>25R001511</t>
  </si>
  <si>
    <t>69543-101</t>
  </si>
  <si>
    <t>2281.004.GAITRO.7555</t>
  </si>
  <si>
    <t>P/N : 69543-101 , PCBA FOR TALK-BACK
SYSTEM RIG FLOOR MODEL 400-006 ( GAITRONICS CAT.)</t>
  </si>
  <si>
    <t>12801-002</t>
  </si>
  <si>
    <t>2281.004.GAITRO.7556</t>
  </si>
  <si>
    <t>P/N : 12801-002 , AUXILIARY GOOSENECK
MICROPHONE FOR TALK-BACK SYSTEM RIG
FLOOR MODEL 400-006 ( GAI-TRONICS CAT.)</t>
  </si>
  <si>
    <t>13314-002</t>
  </si>
  <si>
    <t>2281.004.GAITRO.0418</t>
  </si>
  <si>
    <t>P/N : 13314-002 , HORN DRIVER UNIT 30WATT
RMS 16 OHM</t>
  </si>
  <si>
    <t>13304-002</t>
  </si>
  <si>
    <t>2281.004.GAITRO.7503</t>
  </si>
  <si>
    <t>LOCAL P/N : 13304-002, HORN ALUMINUM
EPOXY 16.5 DIAMETER</t>
  </si>
  <si>
    <t>13411-002</t>
  </si>
  <si>
    <t>2281.004.GAITRO.7535</t>
  </si>
  <si>
    <t>P/N : 13411-002 , VOICE COIL 16 OHM CON
SPEAKER FOR GAI-TRONICS SPEAKER HORN</t>
  </si>
  <si>
    <t>25R001525</t>
  </si>
  <si>
    <t>2215.003.GENRAL.9001</t>
  </si>
  <si>
    <t>A2F CABLE GLAND UNARMORED BRASS M20</t>
  </si>
  <si>
    <t>2215.003.GENRAL.9002</t>
  </si>
  <si>
    <t>A2F CABLE GLAND UNARMORED BRASS M25</t>
  </si>
  <si>
    <t>2215.003.GENRAL.9003</t>
  </si>
  <si>
    <t>A2F CABLE GLAND UNARMORED BRASS M32</t>
  </si>
  <si>
    <t>2215.003.GENRAL.9004</t>
  </si>
  <si>
    <t>A2F CABLE GLAND UNARMORED BRASS M40</t>
  </si>
  <si>
    <t>2215.003.GENRAL.9006</t>
  </si>
  <si>
    <t>A2F CABLE GLAND UNARMORED BRASS 1/2"
NPT</t>
  </si>
  <si>
    <t>2215.003.GENRAL.9007</t>
  </si>
  <si>
    <t>A2F CABLE EX GLAND UNARMORED BRASS
3/4" NPT</t>
  </si>
  <si>
    <t>2215.003.GENRAL.9009</t>
  </si>
  <si>
    <t>A2F CABLE GLAND UNARMORED BRASS 1
1/4" NPT</t>
  </si>
  <si>
    <t>2215.003.GENRAL.9010</t>
  </si>
  <si>
    <t>A2F CABLE GLAND UNARMORED BRASS 1
1/2" NPT</t>
  </si>
  <si>
    <t>2215.003.GENRAL.9011</t>
  </si>
  <si>
    <t>A2F CABLE GLAND UNARMORED BRASS 2"
NPT</t>
  </si>
  <si>
    <t>2215.003.GENRAL.9012</t>
  </si>
  <si>
    <t>E1FW CABLE GLAND ARMORED BRASS M201</t>
  </si>
  <si>
    <t>2215.003.GENRAL.9013</t>
  </si>
  <si>
    <t>E1FW CABLE GLAND ARMORED BRASS M25</t>
  </si>
  <si>
    <t>25R001547</t>
  </si>
  <si>
    <t>PHU930-1312S012</t>
  </si>
  <si>
    <t>2211.099.GENRAL.0212</t>
  </si>
  <si>
    <t>P/N : PHU930-1312S012 , DRUM ENCODER
PHU9S30/E3/PSSG//13B12D5//S5R100//--DA--,
5-30 VDC ( BEI SENSORS CAT.)</t>
  </si>
  <si>
    <t>25R001553</t>
  </si>
  <si>
    <t>5720.011.GENRAL.0098</t>
  </si>
  <si>
    <t>5720.011.GENRAL.0099</t>
  </si>
  <si>
    <t>63A 3P+N+E 6H 380V 50/60HZ POWER PLUG
CONNECTOR PLASTIC</t>
  </si>
  <si>
    <t>63A 3P+N+E FLUSH-MOUNTING SOCKET
CONNECTOR PLASTIC</t>
  </si>
  <si>
    <t>25R001558</t>
  </si>
  <si>
    <t>25R001560</t>
  </si>
  <si>
    <t>25R001561</t>
  </si>
  <si>
    <t>0666.001.GENRAL.0125</t>
  </si>
  <si>
    <t>EXHAUST FAN - DIAMETER 58.5 CM X 58.5 CM
- 220 VOLT - FOR POWER HOUSE
VENTILATION ( LOCAL MARKET )</t>
  </si>
  <si>
    <t>0666.001.GENRAL.0126</t>
  </si>
  <si>
    <t>| EXHAUST FAN - DIAMETER 47*47cm - 220
VOLT IP 44 MINIMUM WITHP protective Guard
From One Side - FOR WAREHOUSE
VENTILATION ( LOCAL MARKET )</t>
  </si>
  <si>
    <t>25R001570</t>
  </si>
  <si>
    <t>P/N : 2997208900 , TERMAINAL ASSORTMENT
KIT (THOMAS &amp; BETT ) ( OLD P/N : STAKIT )</t>
  </si>
  <si>
    <t>2215.002.GENRAL.7562</t>
  </si>
  <si>
    <t>25R001563</t>
  </si>
  <si>
    <t>0666.001.GENRAL.0052</t>
  </si>
  <si>
    <t>MODEL : ECAM 650.85.MS , DELONGHI
POWDER ESPRESSO MACHINE</t>
  </si>
  <si>
    <t>HRES03-450</t>
  </si>
  <si>
    <t>P/N : HRES03-450 , SUCTION FAN FOR
GALLEY ( ROSENBERG CAT.)</t>
  </si>
  <si>
    <t>UNO-67-500-4D</t>
  </si>
  <si>
    <t>P/N : UNO-67-500-4D , FRESH AIR FAN FOR
GALLEY ( ROSENBERG CAT.)</t>
  </si>
  <si>
    <t>0666.001.GENRAL.0211</t>
  </si>
  <si>
    <t>MODEL : BDTX_250 , CENTRIFUGAL IN-LINE
DUCT FAN BDTX_250 230 VOLT 50/60 HZ
0.74/1.04 AMP 2530/2720 RM ( BVN CAT.)</t>
  </si>
  <si>
    <t xml:space="preserve">DS-GM7G </t>
  </si>
  <si>
    <t>0666.001.GENRAL.0074</t>
  </si>
  <si>
    <t>REFERIGERATOR, WITH GLASS DOOR
MODEL NO: DS-GM7G, 220 VOLT, 60 HZ,700
LTR, GAS R404A (720x800x2120)</t>
  </si>
  <si>
    <t>0666.001.GENRAL.0048</t>
  </si>
  <si>
    <t>MODEL : FM-3512 , AIR CURTAIN 120 CM TWO
MOTOR NANYOO</t>
  </si>
  <si>
    <t>0666.001.GENRAL.0104</t>
  </si>
  <si>
    <t>EXHAUST FAN MODEL : FV-20WU3-E1
VENTILATION FAN ( PANASONIC )</t>
  </si>
  <si>
    <t>25R001577</t>
  </si>
  <si>
    <t>2211.008.GENRAL.7523</t>
  </si>
  <si>
    <t>P/N : 23047 , EARTH-LEAKAGE CIRCUIT
BREAKER ,4 POLE, 3 PHASE + NEUTRAL, 63
AMPS, DELTA CURRENT=30 MA ( MAKER :
SCHNEIDER ) ( REF CODE
1001.001.USED.0032 )</t>
  </si>
  <si>
    <t>2211.010.GENRAL.7025</t>
  </si>
  <si>
    <t>P/N : 56173 , EARTH LEAKAGE , TYPE:
VIGIREXRH99M WITH,MANUAL RESET , 220-
240 VAC , 50/60 -400 HZ , DIN RAIL MOUNT
,SENSITINITY 30 MAMP TO 30 AMP FOR MAIN
CAMP PANEL ( Schneider CAT.)</t>
  </si>
  <si>
    <t xml:space="preserve">BS1113TV </t>
  </si>
  <si>
    <t>5720.015.GENRAL.0008</t>
  </si>
  <si>
    <t>P/N : BS1113TV , PANASONIC AIR CONDITION
CURCIT BREAKER 30A , 2P1E , 240V AC</t>
  </si>
  <si>
    <t>2211.008.GENRAL.0005</t>
  </si>
  <si>
    <t>P/N : 16791 , RESIDUAL CURRENT CIRCUIT
BREAKER - 2 POLES - 63 A - CLASS AC 30 MA
( MAKER : SCHNEIDER )</t>
  </si>
  <si>
    <t>LC1D50Q7</t>
  </si>
  <si>
    <t>2211.001.GENRAL.0032</t>
  </si>
  <si>
    <t>P/N : LC1D50Q7 ,
CONTACTOR TESYS D CONTACTOR -
 3P (3 NO) , AC3 , 440V 50A , COIL 380/400 V AC 50/60 HZ (
SCHNEIDER CAT.)</t>
  </si>
  <si>
    <t>LC1D32Q7</t>
  </si>
  <si>
    <t>2211.001.GENRAL.0033</t>
  </si>
  <si>
    <t>P/N : LC1D32Q7 ,
CONTACTOR TESYS D CONTACTOR -
 3P (3 NO) , AC3 , 440V 32A , COIL 380/400 V AC 50/60 HZ (
SCHNEIDER CAT.)</t>
  </si>
  <si>
    <t>PSF101</t>
  </si>
  <si>
    <t>2211.007.GENRAL.0112</t>
  </si>
  <si>
    <t>P/N : PSF101 , PESSURE DIFFRENTIAL
SWITCH ( WORLD MAGNETICS CAT.)</t>
  </si>
  <si>
    <t>375/025-000</t>
  </si>
  <si>
    <t>2211.099.GENRAL.0213</t>
  </si>
  <si>
    <t>P/N : 750-375/025-000 , FIELDBUS COUPLER
PROFINET IO; 3RD GENERATION; EXT.
TEMPERATURE; ADVANCED, 24 VDC ( WAGO
CAT.)</t>
  </si>
  <si>
    <t>2211.008.GENRAL.0147</t>
  </si>
  <si>
    <t>P/N : A9D31620 , RESIDUAL CURRENT
BREAKER WITH OVERCURRENT
PROTECTION ACTI 9 IDPN N VIGI - RCBO -
1P+N - 20A - C CURVE - 6000A - 30MA - TYPE
AC ( SCHNEIDER CAT.)</t>
  </si>
  <si>
    <t>25R001582</t>
  </si>
  <si>
    <t>EVAPARTOR HEATERS FOR INDOOR UNIT
COILS DEFROST MODEL PF59005C0 FOR
MAIN FREEZER UNIT.</t>
  </si>
  <si>
    <t>1531.032.GENRAL.7539</t>
  </si>
  <si>
    <t>LC1-D12</t>
  </si>
  <si>
    <t>1531.032.GENRAL.7534</t>
  </si>
  <si>
    <t>P/N : LC1-D12 , MOULD LC1-D12 AC
CONTACTOR WITH COIL 220VAC FOR MAIN
FREEZER UNIT, MOG CAT.</t>
  </si>
  <si>
    <t xml:space="preserve">LC1-D18 </t>
  </si>
  <si>
    <t>P/N : LC1-D18 , MOULD LC1-D18 AC
CONTACTOR WITH COIL 220VAC FOR MAIN
FREEZER UNIT, MOG CAT.</t>
  </si>
  <si>
    <t>1531.032.GENRAL.7536</t>
  </si>
  <si>
    <t>THERMO DISC FOR UNIT MODEL PF59005C0</t>
  </si>
  <si>
    <t xml:space="preserve">LRD06 </t>
  </si>
  <si>
    <t>2211.010.GENRAL.7519</t>
  </si>
  <si>
    <t>P/N : LRD06 , SCHNEIDER ELECTRIC LRD06
OVERLOAD RELAY (1-1.6A) FOR MAIN
FREEZER UNIT</t>
  </si>
  <si>
    <t xml:space="preserve">LRD16 </t>
  </si>
  <si>
    <t>2211.010.GENRAL.7518</t>
  </si>
  <si>
    <t>P/N : LRD16 , SCHNEIDER ELECTRIC LRD16
OVERLOAD RELAY (9-13A) FOR MAIN
FREEZER UNIT</t>
  </si>
  <si>
    <t>P/N : 0C5132 , DOOR ASSEMBLY FOR
ELECTROLUX BAKERY OVEN MODEL
FCF/E6-0</t>
  </si>
  <si>
    <t>1531.011.ELCTLX.0004</t>
  </si>
  <si>
    <t xml:space="preserve">0C5132 </t>
  </si>
  <si>
    <t>EVAPARTOR HEATERS FOR INDOOR UNIT COILS DEFROST MODEL PF59005C0 FOR
MAIN FREEZER UNIT.</t>
  </si>
  <si>
    <t>1961.014.OLYMPC.0020</t>
  </si>
  <si>
    <t>ELEMENT, WATER HEATER, GMC, 1200W,
220V, W/ THERMOSTAT , MADE IN ITALY</t>
  </si>
  <si>
    <t>1531.033.GENRAL.7488</t>
  </si>
  <si>
    <t>P/N : 945105411 , HEATER 1.5 KW , 220V, 50/60
HZ FOR WATER HEATER 50 LITER OLYMPIC</t>
  </si>
  <si>
    <t>25R001592</t>
  </si>
  <si>
    <t xml:space="preserve">6XV1840-2AH10 </t>
  </si>
  <si>
    <t>P/N : 6XV1840-2AH10 , SIEMENS PROFINET
CABLE ( 1 EA = 1 METRE )</t>
  </si>
  <si>
    <t>2215.004.GENRAL.7168</t>
  </si>
  <si>
    <t>DFB01CM24</t>
  </si>
  <si>
    <t>2211.010.GENRAL.7017</t>
  </si>
  <si>
    <t>P/N : DFB01CM24 , CARLO GAVAZZI
OVER/UNDER FREQUENCY RELAY FOR MAIN
CAMP PANEL</t>
  </si>
  <si>
    <t>25R001593</t>
  </si>
  <si>
    <t>ELECTRICAL RUBBER CABLE 3 C X 12 AWG
[4 mm?] m111d EA = 1 FT ddm2</t>
  </si>
  <si>
    <t>2215.004.GENRAL.7005</t>
  </si>
  <si>
    <t>2215.004.GENRAL.7509</t>
  </si>
  <si>
    <t>ELECTRICAL RUBBER CABLE , 4C , 10AWG [6
mm?] ( EA = 1 FT )</t>
  </si>
  <si>
    <t>2215.004.GENRAL.7530</t>
  </si>
  <si>
    <t>5C X 10 AWG DRAKA RUBBER CABLE,
RUBBER-OIL RESISTANT, 110 C,600 V, HIGH
QUALITY ( EA= 1 FT)</t>
  </si>
  <si>
    <t>A9R41463</t>
  </si>
  <si>
    <t>5720.003.GENRAL.7532</t>
  </si>
  <si>
    <t>P/N : A9R41463, EARTH LEAKAGE,3P+N
SCHNEIDER- MULI 9,63A,400VAC,IM 630A,
SCPD FUS 100A ,LNC=LDC=10KA0, OLD PN :
A9R411463</t>
  </si>
  <si>
    <t>2215.005.GENRAL.0528</t>
  </si>
  <si>
    <t>TY- RAP CABLE TIE, TY-528M, CV-350 , KSS,
WHITE (4.7MM W X 360MM) PK=100 PCE
MADE IN TAIWAN</t>
  </si>
  <si>
    <t>5720.011.GENRAL.7015</t>
  </si>
  <si>
    <t>P/N : 572118 , LEGRAND SOCKET OUTLET 2
PHASE EARTH 2 POLES 16 AMPS MODEL:
741 30 MADE IN FRANCE</t>
  </si>
  <si>
    <t>P25E01254</t>
  </si>
  <si>
    <t>P25E01269</t>
  </si>
  <si>
    <t>2211.010.GENRAL.0039</t>
  </si>
  <si>
    <t>2211.010.GENRAL.0038</t>
  </si>
  <si>
    <t>2211.008.GENRAL.7038</t>
  </si>
  <si>
    <t>25R001601</t>
  </si>
  <si>
    <t>25R001598</t>
  </si>
  <si>
    <t>2215.004.GENRAL.0050</t>
  </si>
  <si>
    <t>WELDING CABLE 50 SQ.MM COPPER MADE IN
ITALY</t>
  </si>
  <si>
    <t>WELDING CABLE 70 MM2 x 50 MTR LENGTH,
MADE IN ITALY (AS PER APPROVED SAMPLE)</t>
  </si>
  <si>
    <t>2215.004.GENRAL.7000</t>
  </si>
  <si>
    <t>5720.010.GENRAL.7058</t>
  </si>
  <si>
    <t>P/N : EM-005 , 400 WATT METAL HALIDE LAMP
,DIRECT 220V , WORK WITHOUT IGNITOR
AND BALLAST , SNOW WHITE LIGHTING (
MAKER : DALI )</t>
  </si>
  <si>
    <t>25R001602</t>
  </si>
  <si>
    <t>P/N : R9R51463 , EARTH LEAKAGE CIRCUIT
BREAKER, 3 PH, 63A, 4WIRE ( SCHNEIDER
CAT.) ( OLD PN: 16794 -DCKB4 )</t>
  </si>
  <si>
    <t xml:space="preserve">A9R44225 </t>
  </si>
  <si>
    <t>2211.008.GENRAL.0008</t>
  </si>
  <si>
    <t>P/N : A9R44225 , ACTI 9 IID - RCCB - 2P - 25A -
300MA - TYPE AC ( SCHNEIDER CAT.)</t>
  </si>
  <si>
    <t xml:space="preserve">A9F77440 </t>
  </si>
  <si>
    <t>A9F94220</t>
  </si>
  <si>
    <t>P/N : A9F94220 , MINIATURE CIRCUITBREAKER, ACTI9 IC60L, 2P, 20 A, C CURVE,
15000 A (IEC 60898-1), 25 KA (IEC 60947-2) (
SCHNEIDER CAT.)</t>
  </si>
  <si>
    <t>2211.008.GENRAL.0022</t>
  </si>
  <si>
    <t>A9K24225</t>
  </si>
  <si>
    <t>2211.008.GENRAL.0023</t>
  </si>
  <si>
    <t>P/N : A9K24225 , MINIATURE CIRCUITBREAKER, ACTI9 IK60N, 2P, 25 A, C CURVE,
6000 A (IEC 60898-1) ( SCHNEIDER CAT.)</t>
  </si>
  <si>
    <t xml:space="preserve">A9K24232 </t>
  </si>
  <si>
    <t>2211.008.GENRAL.0025</t>
  </si>
  <si>
    <t xml:space="preserve">P/N : A9K24232 , MINIATURE CIRCUITBREAKER, ACTI9 IK60N, 2P, 32 A, C CURVE,
6000 A (IEC 60898-1) ( SCHNEIDER CAT.) ( REF
CODE 1001.001.USED.0074 </t>
  </si>
  <si>
    <t>SWDcbs164</t>
  </si>
  <si>
    <t>2215.004.GENRAL.7597</t>
  </si>
  <si>
    <t>P/N : SWDCBS164 , TV/SAT COAXIAL CABLE
CF 160 TV / SAT CABLES , 75 OHM (1 EA=100
METER) (ELSEWEDY CAT.)</t>
  </si>
  <si>
    <t>25R001600</t>
  </si>
  <si>
    <t>0666.007.COFRML.0001</t>
  </si>
  <si>
    <t>COFRIMELL JUICE DISPENSER 30X42X63 CM
,CAPACITY 2 X 12 LITERS 220V / 50 / 1
COLDREAM 2M</t>
  </si>
  <si>
    <t>0666.007.ZANUSI.0001</t>
  </si>
  <si>
    <t>P/N : 240451 (ZFCE61CSDS), ELECTRIC
CONVECTION OVEN FOR BAKERY - ZANUSSI,
MODEL: FCF/E6-0, 380-400 V/50HZ/3PH; 6
GN1/1, OLD P/N : 40451 (ZFCE61CSDS)</t>
  </si>
  <si>
    <t>240451(ZFCE61CSDS)</t>
  </si>
  <si>
    <t>BREMA ICE MAKER 220V / 50HZ MODEL
CB640, 67KG/DAY.</t>
  </si>
  <si>
    <t>CB640</t>
  </si>
  <si>
    <t>0666.007.BREMA.0001</t>
  </si>
  <si>
    <t>0666.007.GENRAL.0017</t>
  </si>
  <si>
    <t>ELECTRIC COOKER MODEL WITH 6 SQUARE
ELECTRIC HOT PLATES WITH MAIN OVEN
(W120 *D 90 *H 85 )</t>
  </si>
  <si>
    <t>0666.007.GENRAL.0018</t>
  </si>
  <si>
    <t>DEEP FAT FRYER - WELL FEATURES HIGH
CAPACITY, COOLING ZONE OIL
TEMPERATURE THERMOSTAT AND SAFETY
THERMOSTAT TO DISCONNECT FRYER
WHEN OIL EXCEEDS 180 WITH ITS BOX AND
TWO DOWN DOORS WITH DIMENSION (W 80
*D 90 * H 85 ) CM</t>
  </si>
  <si>
    <t>0666.007.MOG.0099</t>
  </si>
  <si>
    <t>ELECTRIC GRILL 80X90X85 CM , WITH 22 CM.
THICKNESS OF PLATE MODELS AVAILABLE
WITH 2 WELLS</t>
  </si>
  <si>
    <t>DISH WASHER, MODEL : PS H50-40N , RACK
SIZE 50X50 CM , TANK CAPACITY 20 LITER ,
STAINLESS STEEL , 400 V/3N/50HZ , DIM
1480X785X655 MM , MAKER : BERGAM,
ITALIAN MADE</t>
  </si>
  <si>
    <t>0666.007.BERGAM.0001</t>
  </si>
  <si>
    <t>ELEC. BAIN MARIE, DIM.: 150X70X85CM, 4
GN1/1, STAINLESS STEEL 304, WITH UPPER
STAINLESS STEEL FRAME AND GLASS SHELF
WITH LIGHT, 6 KW APPROX, 380V/50/3 VOLT,
MAKER : MOG</t>
  </si>
  <si>
    <t>0666.007.GENRAL.0093</t>
  </si>
  <si>
    <t>0666.007.GENRAL.0094</t>
  </si>
  <si>
    <t>SINGLE DOOR REFRIGERATOR, COOLING,
DIM. : 70X80X210CM, 600 LTR, STAINLESS
STEEL 304, WITH 3 WIRE SHELVES MADE OF
STAINLESS STEEL, WITH SELF LOCKING
DOORS WITH LOCKS, 220V/50/1 VOLT, MAKER
: MOG</t>
  </si>
  <si>
    <t>VERTICAL FREEZING REFREGERATOR ,
SINGLE DOOR REACH IN FREEZER , DIM. :
70X80X210 cm. , capacity : 600 LITERS
APPROX. , MADE OF STAINLESS STEEL 304
WITH 4 WIRE SHELVES , TEMPERATURE RANGE : -10 : -23 DEG., VOLTAGE : 220
VOLT/50/1</t>
  </si>
  <si>
    <t>0666.007.GENRAL.0037</t>
  </si>
  <si>
    <t>ELECTRIC COOKER WITH 2 SQUARE
ELECTRIC HOT PLATES , GRILL AND MAIN
OVEN (800X 900X 850 MM)</t>
  </si>
  <si>
    <t>BAIN MARIE 800X700X850MM 2GN1/1 OPEN
STAND</t>
  </si>
  <si>
    <t>0666.007.GENRAL.0038</t>
  </si>
  <si>
    <t>FLOUR MIXER, MODEL : IBT 20, CAPACITY 20
LITER , 400V/3 PHASE/50HZ , DIM 385X67X725
MM, EQUIPPED WITH 3 TOOLS (WHIP-HOOK BEATER) , MAKER : PRISMA FOOD, ITALIAN
MADE</t>
  </si>
  <si>
    <t>25R001608</t>
  </si>
  <si>
    <t>LOCAL P/N : 4PKE5 , BATTERY PACK , NIMH ,
FOR MAG LITE</t>
  </si>
  <si>
    <t>5720.001.GENRAL.7511</t>
  </si>
  <si>
    <t>5720.010.GENRAL.7025</t>
  </si>
  <si>
    <t>BED LIGHT LAMPS 30.9 CM , LED TYPE (TUBE
LINOLITE LED LAMP 6W, 230V, S19, ARIC
2943)</t>
  </si>
  <si>
    <t>NSN #6230 01-653-2577</t>
  </si>
  <si>
    <t>5720.008.GENRAL.7519</t>
  </si>
  <si>
    <t>P/N : NSN # 6230 01-653-2577, MAG CHARGER
LED RECHARGABLE SYSTEM 230V , RL1019
LED (MAGLIGHT CAT.)</t>
  </si>
  <si>
    <t>5720.010.GENRAL.0052</t>
  </si>
  <si>
    <t>P/N : 60621, BED LAMP ASSEMBLY ( LEGRAND
STANDARD, SWITCH TYPE SHAVER LIGHT
CODE 060621 IP, 24K04 COMPLETE WITH
STRIPLITE S19LED TUBE, 85-265VAC, 8W,
DIAMETER 38MM X 310 MM LENGTH.
LEGRAND</t>
  </si>
  <si>
    <t>25R001665</t>
  </si>
  <si>
    <t>EUJ615162</t>
  </si>
  <si>
    <t>2214.028.OMRON.7575</t>
  </si>
  <si>
    <t>REFURBISHED INVERTER YASKAWA P/N
EUJ615162 600 V 450 A FOR OMRON VFD
YASKAWA INVERTER</t>
  </si>
  <si>
    <t>25R001705</t>
  </si>
  <si>
    <t>EXPANSION VALVE FOR COMPRESSOR 4 HP
R22 MODEL DAFOSS TX2TON FOR MAIN
FREEZER UNIT, MOG CAT.</t>
  </si>
  <si>
    <t>1531.032.GENRAL.7537</t>
  </si>
  <si>
    <t>032F8116</t>
  </si>
  <si>
    <t>1531.032.GENRAL.7097</t>
  </si>
  <si>
    <t>DANFOSS SOLENOID VALVE EVR3 038F8116
3/8 IN FLARE WITH COIL FOR MAIN FREEZER
UNIT (REF ONLY P/N : 032F8116 )</t>
  </si>
  <si>
    <t>1531.032.GENRAL.7145</t>
  </si>
  <si>
    <t>3/8 COPPER NUTFOR FREEZER UNIT SOUTH
AFRICAN (ORIGINAL)</t>
  </si>
  <si>
    <t>1531.032.GENRAL.7146</t>
  </si>
  <si>
    <t>1/2 COPPER NUTFOR FREEZER UNIT SOUTH
AFRICAN (ORIGINAL)</t>
  </si>
  <si>
    <t>1 1/8 FLEXABLE JOINTFOR FREEZER UNIT</t>
  </si>
  <si>
    <t>1531.032.GENRAL.7148</t>
  </si>
  <si>
    <t>1531.032.GENRAL.7149</t>
  </si>
  <si>
    <t>EXPANSION VALVE 0-3 FREON R22FOR
FREEZER UNIT</t>
  </si>
  <si>
    <t>P/N : 018F6251 , FREEZER/CHILLER
SOLENOID VALVE COIL, TYPE BF230AS, 230V,
60HZ FOR DANFOSS MAIN FREEZER</t>
  </si>
  <si>
    <t>018F6251</t>
  </si>
  <si>
    <t>1531.032.GENRAL.7152</t>
  </si>
  <si>
    <t>1531.032.GENRAL.7154</t>
  </si>
  <si>
    <t>ISOLATED ELECTRICAL CABLE 4MM FOR
FREEZER UNIT</t>
  </si>
  <si>
    <t>1531.032.GENRAL.7156</t>
  </si>
  <si>
    <t>WEIGUANG AXIAL FAN MOTOR FOR FREEZER
OUTDOOR UNIT YWF4E-350-S-102/34-G 220V
50 HZ 0.7 A 1380 R/MIN MAD IN CHINA</t>
  </si>
  <si>
    <t>1531.032.GENRAL.7549</t>
  </si>
  <si>
    <t>LOCK FOR COLDROOM HINGED DOOR -
HANDLE MTH- COMPLETE WITH KEYS REF.
PN/ 2101210 FOR FREEZING ROOM</t>
  </si>
  <si>
    <t>DRAIN HEATING ELEMENT 5 MT. CABLE 220V
P/N : 6075 199 150 W SEV R AS1859/12 REF.
PN/ 2101207 FOR FREEZING ROOM</t>
  </si>
  <si>
    <t>1531.032.GENRAL.7573</t>
  </si>
  <si>
    <t>W4E300-DP 02</t>
  </si>
  <si>
    <t>1531.032.GENRAL.7165</t>
  </si>
  <si>
    <t>P/N : W4E300-DP 02 , FAN MOTOR WITH FRAME 35 X 35 CM. 230 V 125 W -CONDENSING FAN ROUNDED DIAMETER E-B-
M MADE IN GERMANY REF. PN/ 2101211-0 &amp; -1
FOR FREEZING ROOM</t>
  </si>
  <si>
    <t>2101211-2</t>
  </si>
  <si>
    <t>1531.033.GENRAL.7115</t>
  </si>
  <si>
    <t>1531.033.GENRAL.7119</t>
  </si>
  <si>
    <t>P/N : 2101211-2 , FAN MOTOR SQUARE
(EXHAUST) 30CM X 30CM .230 V- 50/60 HZ-
GERMANY FOR FREEZING ROOM FOR
KITCHEN</t>
  </si>
  <si>
    <t>COMPLETE CONDENCER FAN MOTOR
COPELEND, TYPE 121, 230 V, 50/60 HZ,
0.46/0.66 A, 110/146 W</t>
  </si>
  <si>
    <t>PD3403000</t>
  </si>
  <si>
    <t>1531.033.GENRAL.7117</t>
  </si>
  <si>
    <t>COMPLETE FAN MOTOR P/N PD3403000 FOR
INDOOR FREEZER UNIT PF59005C1, MODEL
(SK005.CEIU)</t>
  </si>
  <si>
    <t>1531.032.GENRAL.7171</t>
  </si>
  <si>
    <t>EXPANSION VALVE Model R404A, complete
WITH ITS INJECTOR</t>
  </si>
  <si>
    <t>1531.033.GENRAL.7242</t>
  </si>
  <si>
    <t>P/N : 50912 , COMPLETE KNOP FOR MAIN
FREEZER MOG CARAVAN</t>
  </si>
  <si>
    <t>P/N : 100-E26KN00 , CONTACTOR, IEC, 26 A,
250-500V 50-60 HZ/250-500V DC, 3 NO POLES,
0 NO 0 NC AUXILIARY CONTACTS, SCREW
TERMINALS , REF. PN/ 2102047 FOR
ELECTRIC COOKER &amp; WATER BOILER &amp; BAIN
MARIE ( OLD P/N : 100-C23KF00</t>
  </si>
  <si>
    <t>2211.010.GENRAL.7517</t>
  </si>
  <si>
    <t>P/N : 034681 7-10 A , LRD14 , OVERLOAD
RELAY FOR FREEZER UNIT FOR FREEZER
UNIT</t>
  </si>
  <si>
    <t>P/N : 1104164 , HEATER FOR GALLEY (MOG
CAT.)</t>
  </si>
  <si>
    <t>1531.032.GENRAL.7603</t>
  </si>
  <si>
    <t>25R001706</t>
  </si>
  <si>
    <t>P/N : TX033P04 , MOTOR TX033P04 230 400V
50HZFAN FOR HEAT EXCHANGER
(XGZA9999W ZIEHL-ABEGG MOTOR TX033P04
230/400V 50HZ REF.-NO. 5001018847)</t>
  </si>
  <si>
    <t>1531.032.GENRAL.7510</t>
  </si>
  <si>
    <t>TX033P04</t>
  </si>
  <si>
    <t>1531.033.GENRAL.7451</t>
  </si>
  <si>
    <t>P/N : 1194781 , MOTOR, 2SP, 230V, 50/60
CYCLE FOR SOUTHBEND ELECTRIC
CONVECTION OVEN OLYMPIC GOLD ( OLD
P/N : 1175568 )</t>
  </si>
  <si>
    <t>1531.033.GENRAL.7452</t>
  </si>
  <si>
    <t>P/N : 1179104 , BLOWER WHEEL FOR
SOUTHBEND ELECTRIC CONVECTION OVEN
OLYMPIC GOLD</t>
  </si>
  <si>
    <t>1531.033.GENRAL.7453</t>
  </si>
  <si>
    <t>P/N : 1175264 , ELEMENT ASM. 240V FOR
SOUTHBEND ELECTRIC CONVECTION OVEN
OLYMPIC GOLD</t>
  </si>
  <si>
    <t>1531.033.GENRAL.7454</t>
  </si>
  <si>
    <t>P/N : 1175146 , BOLT, CARRIAGE, 3/8 X 3.5, SS
FOR SOUTHBEND ELECTRIC CONVECTION
OVEN OLYMPIC GOLD</t>
  </si>
  <si>
    <t>1531.033.GENRAL.7455</t>
  </si>
  <si>
    <t>P/N : 1175705 , POCKET W/A, BLOWER
MOTOR FOR SOUTHBEND ELECTRIC
CONVECTION OVEN OLYMPIC GOLD</t>
  </si>
  <si>
    <t>1531.033.GENRAL.7457</t>
  </si>
  <si>
    <t>P/N : 1190385 , SPACER, BLOWER MOTOR
FOR SOUTHBEND ELECTRIC CONVECTION
OVEN OLYMPIC GOLD ( OLD P/N : 1179710 )</t>
  </si>
  <si>
    <t>1531.033.GENRAL.7459</t>
  </si>
  <si>
    <t>P/N : 1181998 , CNTL BOARD/ANALOG
POTENTIOMETER FOR SOUTHBEND
ELECTRIC CONVECTION OVEN OLYMPIC
GOLD</t>
  </si>
  <si>
    <t>1531.033.GENRAL.7460</t>
  </si>
  <si>
    <t>P/N : 1176436 , TIMER, MOTORIZED, 240V, 50
HZ FOR SOUTHBEND ELECTRIC
CONVECTION OVEN OLYMPIC GOLD</t>
  </si>
  <si>
    <t>1531.032.GENRAL.7125</t>
  </si>
  <si>
    <t>SOLENOID VALVE TP 3209 - 20 LIT , REF. PN/48817 FOR DISH WASHER (ZANUSSI)</t>
  </si>
  <si>
    <t>1531.032.GENRAL.7600</t>
  </si>
  <si>
    <t>P/N : 867002 , BASKET FOR 18 DINNER
PLATES-240 YELLOW FOR ZANUSSI DISH
WASHER LS9</t>
  </si>
  <si>
    <t>0C5132</t>
  </si>
  <si>
    <t>003686</t>
  </si>
  <si>
    <t>1531.011.ELCTLX.7000</t>
  </si>
  <si>
    <t>P/N : 003686, UPPER HING DOOR FOR
ELECTROLUX OVEN PARTS LIST S/N: 945
DOC. NR.: 3 - 01 002 FOR OVEN PARTS LIST
S/N: 945 DOC. NR.: 3 - 01 002 ELECTROLUX</t>
  </si>
  <si>
    <t>054282</t>
  </si>
  <si>
    <t>1531.011.ELCTLX.7002</t>
  </si>
  <si>
    <t>P/N : 054282, SPRING LOCK DOOR FOR
ELECTROLUX OVEN PARTS LIST S/N: 945
DOC. NR.: 3 - 01 002 FOR OVEN PARTS LIST
S/N: 945 DOC. NR.: 3 - 01 002 ELECTROLUX</t>
  </si>
  <si>
    <t>002653</t>
  </si>
  <si>
    <t>1531.011.ELCTLX.7003</t>
  </si>
  <si>
    <t>P/N : 002653, HING TEETH CYLINDER FOR
ELECTROLUX OVEN PARTS LIST S/N: 945
DOC. NR.: 3 - 01 002 FOR OVEN PARTS LIST
S/N: 945 DOC. NR.: 3 - 01 002 ELECTROLUX</t>
  </si>
  <si>
    <t>003687</t>
  </si>
  <si>
    <t>1531.011.ELCTLX.7004</t>
  </si>
  <si>
    <t>P/N : 003687, LOWER HING CYLINDER FOR
ELECTROLUX OVEN PARTS LIST S/N: 945
DOC. NR.: 3 - 01 002 FOR OVEN PARTS LIST
S/N: 945 DOC. NR.: 3 - 01 002 ELECTROLUX</t>
  </si>
  <si>
    <t>1531.011.ELCTLX.7011</t>
  </si>
  <si>
    <t>P/N : 88477, CONTACTOR FOR ZANUSSI OVEN
240205</t>
  </si>
  <si>
    <t>0C0446</t>
  </si>
  <si>
    <t>1531.032.GENRAL.0047</t>
  </si>
  <si>
    <t>P/N : 0C0446, PLATE, SPRING STOPPED
0527801200 FOR ELECTROLUX ELECTRIC
CONVECTION OVEN 6 GN 1/1</t>
  </si>
  <si>
    <t>053759</t>
  </si>
  <si>
    <t>1531.032.GENRAL.0048</t>
  </si>
  <si>
    <t>P/N : 053759, SCREW, PLATE FIXING
514824801 FOR ELECTROLUX ELECTRIC
CONVECTION OVEN 6 GN 1/1</t>
  </si>
  <si>
    <t>25R001709</t>
  </si>
  <si>
    <t>P/N : 0L2582, MAIN CONTROL PCB, FOR
ELECTROLUX DISHERWASHER NHT 505051</t>
  </si>
  <si>
    <t>1551.009.NYBORG.9102</t>
  </si>
  <si>
    <t>0L2582</t>
  </si>
  <si>
    <t>S/L 2</t>
  </si>
  <si>
    <t>1531.032.GENRAL.7108</t>
  </si>
  <si>
    <t>P/N : S/L 2 , SIGNAL LAMP INDICATOR LAMP
(YELLOW) , REF. PN/ 2102072 FOR ELECTRIC
COOKER</t>
  </si>
  <si>
    <t>1531.033.GENRAL.7246</t>
  </si>
  <si>
    <t>ALUMINUM DOUGH HOOK FOR SPAR
BAKERY MIXER MODEL 22HA-B ( SPAR CAT.)</t>
  </si>
  <si>
    <t>1531.033.GENRAL.7248</t>
  </si>
  <si>
    <t>STAINLESS WHIP FOR SPAR BAKERY MIXER
MODEL 22HA-B ( SPAR CAT.)</t>
  </si>
  <si>
    <t>ALUMINUM FLAT BEATER FOR SPAR
BAKERY MIXER MODEL 22HA-B ( SPAR CAT.)</t>
  </si>
  <si>
    <t>1531.033.GENRAL.7249</t>
  </si>
  <si>
    <t>LC1D12M7</t>
  </si>
  <si>
    <t>1521.027.GENRAL.0006</t>
  </si>
  <si>
    <t>P/N : LC1D12M7 , 12A TP CONTACTOR 230V
FOR MAIN FREEZER MODEL LH114/4DES-7Y
MAKER SCHNEIDER</t>
  </si>
  <si>
    <t>A9C20732</t>
  </si>
  <si>
    <t>1521.027.GENRAL.0008</t>
  </si>
  <si>
    <t>P/N : A9C20732 , 25A 2P CONTACTOR 230V
FOR MAIN FREEZER MODEL LH114/4DES-7Y
MAKER SCHNEIDER ( OLD P/N : GC2520M5 )</t>
  </si>
  <si>
    <t>LRD08</t>
  </si>
  <si>
    <t>1521.027.GENRAL.0009</t>
  </si>
  <si>
    <t>P/N : LRD08 , 2.5-4A OVERLOAD RELAY FOR
MAIN FREEZER MODEL LH114/4DES-7Y
MAKER SCHNEIDER</t>
  </si>
  <si>
    <t>1531.033.GENRAL.7182</t>
  </si>
  <si>
    <t>P/N : 6401 , THERMOSTAT (LIQUID 1127) ,FOR
COFRIMELL DRINK DESPENSER COLDREAM
2M</t>
  </si>
  <si>
    <t>1531.033.GENRAL.7183</t>
  </si>
  <si>
    <t>P/N : 183 , MIXER GUIDING SHAFT COLDR.
,FOR COFRIMELL DRINK DESPENSER
COLDREAM 2M</t>
  </si>
  <si>
    <t>1531.033.GENRAL.7184</t>
  </si>
  <si>
    <t>P/N : 295 , GEARBOX CR 220V ,FOR
COFRIMELL DRINK DESPENSER COLDREAM
2M</t>
  </si>
  <si>
    <t>1531.033.GENRAL.7185</t>
  </si>
  <si>
    <t>P/N : 179 , MIXER PADDLE COLDREAM ,FOR
COFRIMELL DRINK DESPENSER COLDREAM
2M</t>
  </si>
  <si>
    <t>1531.033.GENRAL.7186</t>
  </si>
  <si>
    <t>P/N : 158 , BOWL COLDREAM M ,FOR
COFRIMELL DRINK DESPENSER COLDREAM
2M</t>
  </si>
  <si>
    <t>1531.033.GENRAL.7187</t>
  </si>
  <si>
    <t>P/N : 153 , OR FOR STAINLESS STEEL TAP
,FOR COFRIMELL DRINK DESPENSER
COLDREAM 2M</t>
  </si>
  <si>
    <t>1531.033.GENRAL.7208</t>
  </si>
  <si>
    <t>P/N : 235 , LID COLDREAM FOR COFRIMELL
DRINK DISPENSER COLDREAM 2M</t>
  </si>
  <si>
    <t>0L2846</t>
  </si>
  <si>
    <t>1551.009.NYBORG.1503</t>
  </si>
  <si>
    <t>P/N : 0L2846 , TANK AIR TRAP FOR
ELECTROLUX DISHWASHER MODEL
505080(NHT8C) / 440V, 60HZ</t>
  </si>
  <si>
    <t>KP 15 060-1241</t>
  </si>
  <si>
    <t>1531.032.GENRAL.7098</t>
  </si>
  <si>
    <t>P/N : KP 15 060-1241 , DANFOSS DUAL
PRESSURE CONTROL VALVE (HIGH &amp; LOW)
FOR MAIN FREEZER UNIT</t>
  </si>
  <si>
    <t>P25E01428</t>
  </si>
  <si>
    <t>25R001740</t>
  </si>
  <si>
    <t>P/N : 16010070000 , MECHANICAL SEAL BT
PR/PNT 19,05X32X19 BPGG + BT PF C
35X20X5 V1P (71500235+81501260), FOR
PUMP CALPEDA NGX</t>
  </si>
  <si>
    <t>1276.013.CALPED.7003</t>
  </si>
  <si>
    <t>25R001741</t>
  </si>
  <si>
    <t>BELT A-53</t>
  </si>
  <si>
    <t>2096.001.GENRAL.0053</t>
  </si>
  <si>
    <t>25R001784</t>
  </si>
  <si>
    <t>P/N : LRD12 , THERMAL OVERLOAD RELAY,
TESYS LRD, 5.5...8 A, CLASS 10A (
SCHNEIDER ELECTRIC CAT.)</t>
  </si>
  <si>
    <t>LC1D09M7</t>
  </si>
  <si>
    <t>1521.027.GENRAL.0007</t>
  </si>
  <si>
    <t>P/N : LC1D09M7 , 9A TP CONTACTOR 230V
FOR MAIN FREEZER MODEL LH114/4DES-7Y
MAKER SCHNEIDER</t>
  </si>
  <si>
    <t>LRD32</t>
  </si>
  <si>
    <t>P/N : LRD32 ,
LRD THERMAL OVERLOAD RELAY (
SCHNEIDER CAT.)</t>
  </si>
  <si>
    <t>25R001792</t>
  </si>
  <si>
    <t>25R001796</t>
  </si>
  <si>
    <t>3RV20214AA10</t>
  </si>
  <si>
    <t>2211.003.GENRAL.0110</t>
  </si>
  <si>
    <t>CIRCUIT BREAKER, 460V, 10HP, SIEMENS Old
PN. 3RV1021-4AA10 , New PN: 3RV20214AA10</t>
  </si>
  <si>
    <t>25R001799</t>
  </si>
  <si>
    <t>84-9133</t>
  </si>
  <si>
    <t>2215.002.GENRAL.0074</t>
  </si>
  <si>
    <t>TERMINAL T&amp;B STUD HEAVY LCSC 8881
BATTERY ATTACHMENT ( PN: 84-9133 ) ( P/N :
73-8302 ) ( P/N : 728302 )</t>
  </si>
  <si>
    <t>82A3</t>
  </si>
  <si>
    <t>2215.002.GENRAL.4014</t>
  </si>
  <si>
    <t>TERMINAL,BLOCK 6 MM TYPE UK5 ,600 V. 40
A EX CERTIFIED</t>
  </si>
  <si>
    <t>CG-37 75S</t>
  </si>
  <si>
    <t>CG-37 75S , PN : CGB294 , CGB295 , 3/4 ''
CROUSE HINDS , APPLETON CABLE
CONNECTOR</t>
  </si>
  <si>
    <t>2215.003.GENRAL.0160</t>
  </si>
  <si>
    <t>BLU075S</t>
  </si>
  <si>
    <t>2215.003.GENRAL.0168</t>
  </si>
  <si>
    <t>BLU-075 S ONE HOLE LUG FOR 646 MCM
CABLE (PENN-UNION CORP.)</t>
  </si>
  <si>
    <t>25R001801</t>
  </si>
  <si>
    <t>VP3044</t>
  </si>
  <si>
    <t>5720.011.GENRAL.0263</t>
  </si>
  <si>
    <t>PLUG, 30 AMP. 4W,4P,ACP3044BC , KILLARK
P/N # VP3044</t>
  </si>
  <si>
    <t>UGR5-20231</t>
  </si>
  <si>
    <t>5720.011.GENRAL.0286</t>
  </si>
  <si>
    <t>RECEPTACLE W/SINGLE BOX - 2 HUB SIZE
3/4" , 125 V. P/N EFSC175-2023 # KILLARK
UGR5-20231, New series PN: CFSC175-2023</t>
  </si>
  <si>
    <t>5720.011.GENRAL.0316</t>
  </si>
  <si>
    <t>PC-1-4</t>
  </si>
  <si>
    <t>CONNECTOR, 3 WIRE 4 POLE, P/N PC-1-4</t>
  </si>
  <si>
    <t>VP6044</t>
  </si>
  <si>
    <t>5720.011.GENRAL.1805</t>
  </si>
  <si>
    <t>PLUG, 60A, 4P, 4W, STYLE 1, APPLETON PN.
ACP6044BC (KILLARK VP6044, New series PN:
CCP6044BC</t>
  </si>
  <si>
    <t>AP20044E</t>
  </si>
  <si>
    <t>5720.011.GENRAL.2730</t>
  </si>
  <si>
    <t>P/N : AP20044E , PLUG, 200A, 4P, 4W, STYLE
1, APPLETONE PN. AP20044CD (KILLARK
VP204513) WITHOUT GREASE ( MAKER :
CROUSE-HINDS ) ( OLD PN : CCP20044CD )</t>
  </si>
  <si>
    <t>VP3023 Withoutgrease</t>
  </si>
  <si>
    <t>5720.011.GENRAL.2623</t>
  </si>
  <si>
    <t>APPLETON P/N : ACP-3023-BC , PLUG 30A ,
2W, 3P, KILLARK VP3023 , APJ3385 ,
CCP3023BC , Without Grease</t>
  </si>
  <si>
    <t>ZPEK-1216-38 PR</t>
  </si>
  <si>
    <t>5720.011.GENRAL.3317</t>
  </si>
  <si>
    <t>STRAIGHT PLUG MALE PRESSURE
TERMINALS, ZPEK-1216-38 PR</t>
  </si>
  <si>
    <t>ZPEK-1012-355 PN</t>
  </si>
  <si>
    <t>5720.011.GENRAL.3972</t>
  </si>
  <si>
    <t>ZPEK-1012-355 PN STRAIGHT PLUG MALE
CRIMP TERMINALS</t>
  </si>
  <si>
    <t>EX-17-1-12-355SN</t>
  </si>
  <si>
    <t>5720.011.GENRAL.3992</t>
  </si>
  <si>
    <t>EX-17-1-12-355SN RECEPTACLE PANEL TYPE.
10 CONTACT</t>
  </si>
  <si>
    <t>EX-13-3-B-12-355PN</t>
  </si>
  <si>
    <t>5720.011.GENRAL.3993</t>
  </si>
  <si>
    <t>AMPHENOL P/N: EX-13-3-B-12-355PN PLUG
FOR THE ABOVE. 10 CONTACT, FOR CABLE
O.D. = 0.675"</t>
  </si>
  <si>
    <t>EX133D-C20-40PR Without grease</t>
  </si>
  <si>
    <t>5720.011.GENRAL.4000</t>
  </si>
  <si>
    <t>PLUG, AMPHENOL EX-13-3-D-C20-40PR
Without Grease</t>
  </si>
  <si>
    <t>ZREP-12-24S</t>
  </si>
  <si>
    <t>5720.011.GENRAL.3261</t>
  </si>
  <si>
    <t>ZREP-12-24S PANEL MOUNT RECIPTECAL
FEMALE SOCKET TERMINALS</t>
  </si>
  <si>
    <t>Kit</t>
  </si>
  <si>
    <t>PC-1-3</t>
  </si>
  <si>
    <t>5720.011.GENRAL.0315</t>
  </si>
  <si>
    <t>CONNECTOR,PLUG&amp; RECEPTACLE,3 W,3
P,RIG A LITE PC-1-3 (FM 5720.011.0314)</t>
  </si>
  <si>
    <t>ZP-4116-50L</t>
  </si>
  <si>
    <t>5720.011.GENRAL.3363</t>
  </si>
  <si>
    <t>PIN, CONNECTOR, ZP-4116-50L</t>
  </si>
  <si>
    <t>ZP-4112-36L</t>
  </si>
  <si>
    <t>5720.011.GENRAL.3365</t>
  </si>
  <si>
    <t>AMPHENOL P/N: ZP-4112-36L, CONTACT
SOCET, SIZE 12</t>
  </si>
  <si>
    <t>AMPHENOL P/N: ZP-4112-36L, CONTACTSOCET, SIZE 12</t>
  </si>
  <si>
    <t>5720.011.GENRAL.4018</t>
  </si>
  <si>
    <t>P/N : EFP-17-1-C20-410GF , RECEPTACLE EX-
17-1-C20-40-SR WITHOUT GREASE ( MAKER :
AMPHENOL )</t>
  </si>
  <si>
    <t>EX-13-3-C-16-38-PR</t>
  </si>
  <si>
    <t>5720.011.GENRAL.3813</t>
  </si>
  <si>
    <t>PLUG EX-13-3-C-16-38-PR Without Grease</t>
  </si>
  <si>
    <t>EX-17-1-16-38 PR</t>
  </si>
  <si>
    <t>5720.011.GENRAL.3817</t>
  </si>
  <si>
    <t>PLUG EX-17-1-16-38 PR Without Grease</t>
  </si>
  <si>
    <t>EX-17-1-16-38 SR</t>
  </si>
  <si>
    <t>5720.011.GENRAL.3818</t>
  </si>
  <si>
    <t>RECEPTACLE EX-17-1-16-38 SR Without
Grease</t>
  </si>
  <si>
    <t>5720.011.GENRAL.7522</t>
  </si>
  <si>
    <t>ASSY P/N : 216.3237, SCAME SOCKET + PLUG
(3P+N+E) 32A, IP 67, 6H, 346-415V,50/60 HZ,(
CONTAIN 527.3257 &amp; 226.3237 )</t>
  </si>
  <si>
    <t>ZPEK-0612-327PN</t>
  </si>
  <si>
    <t>5720.011.GENRAL.7028</t>
  </si>
  <si>
    <t>P/N : ZPEK-0612-327PN, STRAIGHT PLUG, 3-
PINS ( REF CODE 1001.001.USED.0055 )</t>
  </si>
  <si>
    <t>40-3702588A</t>
  </si>
  <si>
    <t>5720.011.GENRAL.4023</t>
  </si>
  <si>
    <t>P/N : 40-3702588A , EX171-20-374PN, EX
PANEL MOUNT,SIZE 20, 374PN ( AMPHENOL
CAT.), FOR PS 500 SERVICE LOOP</t>
  </si>
  <si>
    <t>40-3700751</t>
  </si>
  <si>
    <t>5720.011.GENRAL.4024</t>
  </si>
  <si>
    <t>P/N : 40-3700751 , EX-17-1-20-386PN, EX
PANEL MOUNT,SIZE 20, 386 PIN, FOR
SERVICE LOOP ( AMPHENOL CAT.), FOR PS
500 SERVICE LOOP</t>
  </si>
  <si>
    <t>25R001802</t>
  </si>
  <si>
    <t>6GK1901-1BB10-2AA0</t>
  </si>
  <si>
    <t>2214.036.SIMENS.0105</t>
  </si>
  <si>
    <t>P/N : 6GK1901-1BB10-2AA0 , PROFINET CABLE
CONNECTOR PLC S7-1500 ( PACKAGE 50EA )
( SIEMENS CAT.)</t>
  </si>
  <si>
    <t>25R001877</t>
  </si>
  <si>
    <t>25R001875</t>
  </si>
  <si>
    <t>5720.015.GENRAL.0011</t>
  </si>
  <si>
    <t>P/N : 572004 , LENGRAND SINGLE 10 AMPERE
250 V</t>
  </si>
  <si>
    <t>5720.015.GENRAL.0013</t>
  </si>
  <si>
    <t>PN :- 680632 LEGRAND PLATE WATER PROOF
WITH COVER 3 MODULE - WHITE</t>
  </si>
  <si>
    <t>5720.015.GENRAL.0014</t>
  </si>
  <si>
    <t>PN :- 572341 ELECTRIC SOCKET COVER (
MAKER : LEGRAND )</t>
  </si>
  <si>
    <t>5720.015.GENRAL.0016</t>
  </si>
  <si>
    <t>لفة خرطوم 16 ملي علاء الدين &amp; بيت الهندسة</t>
  </si>
  <si>
    <t>5720.015.GENRAL.0018</t>
  </si>
  <si>
    <t>P/N : 576040 , FRAME 1,2 &amp;3M ( MAKER :
LEGRAND )</t>
  </si>
  <si>
    <t>5720.015.GENRAL.0019</t>
  </si>
  <si>
    <t>P/N : 575010 , PLATE 3M FOR FRENCH &amp;
ITALIAN STD , WHITE ( MAKER : LEGRAND )</t>
  </si>
  <si>
    <t>5720.015.GENRAL.0020</t>
  </si>
  <si>
    <t>علبة ماجيك 3 فتحة فينوس</t>
  </si>
  <si>
    <t>5720.015.GENRAL.0021</t>
  </si>
  <si>
    <t>P/N : 576011 , FRAME 4M ( MAKER : LEGRAND
)</t>
  </si>
  <si>
    <t>5720.015.GENRAL.0022</t>
  </si>
  <si>
    <t>P/N : 575030 , PLATE , WHITE 4M ( MAKER :
LEGRAND )</t>
  </si>
  <si>
    <t>5720.015.GENRAL.0023</t>
  </si>
  <si>
    <t>علبة ماجيك 4 فتحة فينوس</t>
  </si>
  <si>
    <t>5720.015.GENRAL.0025</t>
  </si>
  <si>
    <t>P/N : 50342 , PLUG, 2PIN,10-16A,220V (
LEGRAND )</t>
  </si>
  <si>
    <t>5720.015.GENRAL.0027</t>
  </si>
  <si>
    <t>كيس ترامل 2 ملم ماسورة 100 قطعه</t>
  </si>
  <si>
    <t>5720.015.GENRAL.0028</t>
  </si>
  <si>
    <t>كيس ترامل 10 ملم ماسورة 100 قطعه</t>
  </si>
  <si>
    <t>5720.015.GENRAL.0030</t>
  </si>
  <si>
    <t>لفه سلك شعر السويدى للتكييف كابل 3*6 طول 100 متر</t>
  </si>
  <si>
    <t>5720.015.GENRAL.0031</t>
  </si>
  <si>
    <t>لفه سلك شعر السويدى 3 ملي 100 متر</t>
  </si>
  <si>
    <t>25R001873</t>
  </si>
  <si>
    <t>2211.010.GENRAL.7525</t>
  </si>
  <si>
    <t>OVERLOAD RELAY 7 TO 10 AMP , 3 POLES ,
MFR MODEL (LRD14) ( REF. P/N : 3DY99
GRAINGER CAT.)</t>
  </si>
  <si>
    <t>2211.010.GENRAL.7526</t>
  </si>
  <si>
    <t>OVERLOAD RELAY 9 TO 13 AMP , 3 POLES ,
MFR MODEL (LRD16) ( REF. P/N : 3EA10
GRAINGER CAT.)</t>
  </si>
  <si>
    <t>2211.010.GENRAL.7527</t>
  </si>
  <si>
    <t>OVERLOAD RELAY 12 TO 18 AMP , 3 POLES ,
MFR MODEL( LRD21) ( REF. P/N : 3EA11
GRAINGER CAT.)</t>
  </si>
  <si>
    <t>25R001872</t>
  </si>
  <si>
    <t>2211.099.GENRAL.7556</t>
  </si>
  <si>
    <t>LG-PL40W-22DUS-PG-40K</t>
  </si>
  <si>
    <t>LIGHTUP P/N : LG-PL40W-22DUS-PG-40K,
LUMEGEN FLAT PANEL LED 2 2FT. X 2FT.
BUILT-IN EMERGENCY - 17W BATTERY
BACKUP W/ BUILT IN TEST SWITCH - 40 W-
DIMMABLE - 5000 LUMENS, VOLTAGE AC100-
277V</t>
  </si>
  <si>
    <t>5720.009.GENRAL.0907</t>
  </si>
  <si>
    <t>LITHONIA LIGHTING 2FT X 2FT , CPANL LENS
SHAPE FLAT, 4,000 K COLOR TEMPERATURE,
4,000 LM, 5,000 LM, 6,000 LM ( REF. P/N :
60VY92 GRAINGER CAT.)</t>
  </si>
  <si>
    <t>25R001871</t>
  </si>
  <si>
    <t>3M-23</t>
  </si>
  <si>
    <t>5720.006.GENRAL.0023</t>
  </si>
  <si>
    <t>TAPE SCOTCH RUBBER 23 ( 3/4" x 30 FT. )</t>
  </si>
  <si>
    <t>27-3/4"X66'</t>
  </si>
  <si>
    <t>Reel</t>
  </si>
  <si>
    <t>P/N : 27- 3/4"X66' , TAPE ,FIVER CLOSE
SCOTCH PLYMOUTH , BISHOP 77 PLYGLAS</t>
  </si>
  <si>
    <t>5720.006.GENRAL.0027</t>
  </si>
  <si>
    <t>5720.006.GENRAL.0033</t>
  </si>
  <si>
    <t>TAPE,SCOTCH 33+ ( 3/4" x 52 FT. )</t>
  </si>
  <si>
    <t>054007-09910</t>
  </si>
  <si>
    <t>5720.006.GENRAL.0069</t>
  </si>
  <si>
    <t>SCOTCH 3M 69GLASS, 054007-09910</t>
  </si>
  <si>
    <t>25R001884</t>
  </si>
  <si>
    <t>LC1D32B7</t>
  </si>
  <si>
    <t>2211.001.GENRAL.7515</t>
  </si>
  <si>
    <t>P/N : LC1D32B7 , SCHNEIDER LC1D32B7
(TESYS D CONTACTOR - 3P(3 NO) - AC-3 - &lt;=
460 V 32 A - 24 V AC COIL , 50/60 HZ)</t>
  </si>
  <si>
    <t>25R001881</t>
  </si>
  <si>
    <t>C10F6TM100</t>
  </si>
  <si>
    <t>2211.008.GENRAL.0132</t>
  </si>
  <si>
    <t>P/N : C10F6TM100 , CIRCUIT BREAKER
COMPACT NSX100F - TMD - 100 A - 4 POLES
3D ( SCHNEIDER CAT.) ( OLD P/N : LV429640 )</t>
  </si>
  <si>
    <t>25R001880</t>
  </si>
  <si>
    <t>25R001878</t>
  </si>
  <si>
    <t>P/N : LM-550A2BH/PC , ELECTRONIC
LETTERING MACHINE, THERMAL TRANSFER
PRINTER FOR CONTROL PANEL MARKING,
WIRE NUMBERING, AND DEVICE LABELING,
DC12V, 4.2A (100V - 240V) / 4 AA BATTERIES,
MAX 40W MODEL 6A-501DA12 ( MAX
EUROPE B.V CAT. )</t>
  </si>
  <si>
    <t>2211.099.GENRAL.0223</t>
  </si>
  <si>
    <t>LM-550A2BH/PC</t>
  </si>
  <si>
    <t>25R001870</t>
  </si>
  <si>
    <t>25R001868</t>
  </si>
  <si>
    <t>25R001867</t>
  </si>
  <si>
    <t>25R001866</t>
  </si>
  <si>
    <t>25R001865</t>
  </si>
  <si>
    <t>5720.010.GENRAL.7000</t>
  </si>
  <si>
    <t>LED COMPLETE BED LIGHT WALL-TYPE, 220
VAC, 50 HZ, 7W, WITH ON/OFF SWITCH AND
SOCKET OUTLET , IP44 ,WITOUT LAMP</t>
  </si>
  <si>
    <t>IL32650- Brothersكشاف عين بقرة 3</t>
  </si>
  <si>
    <t>BS1113TV</t>
  </si>
  <si>
    <t>P/N : A9R41440 , RESIDUAL CURRENT
CIRCUIT BREAKER EARTH LEAKAGE40
A,ACTI 9 IID-RCCB-4P-40A-30MA-TYPE AC-
400VAC (SCHNIDER CAT.)</t>
  </si>
  <si>
    <t>2211.099.GENRAL.7590</t>
  </si>
  <si>
    <t>FLEXIBLE ELECTRICAL HOSE PVC SIZE 16
MM -- ENGINEERING HOME MANUFACTURE
-- CODE : - 5216 -- 30 MTR ( WITH COC )</t>
  </si>
  <si>
    <t>P/N : A9K24225 , MINIATURE CIRCUIT-
BREAKER, ACTI9 IK60N, 2P, 25 A, C CURVE,
6000 A (IEC 60898-1) ( SCHNEIDER CAT.)</t>
  </si>
  <si>
    <t>A9F93216</t>
  </si>
  <si>
    <t>2211.008.GENRAL.0024</t>
  </si>
  <si>
    <t>P/N : A9F94220 , MINIATURE CIRCUIT-
BREAKER, ACTI9 IC60L, 2P, 20 A, C CURVE,
15000 A (IEC 60898-1), 25 KA (IEC 60947-2) (
SCHNEIDER CAT.)</t>
  </si>
  <si>
    <t>P/N : A9F93216 &amp; A9F94216 , MINIATURE
CIRCUIT-BREAKER,ACTI9 IC60L, 2P, 16 A, B CURVE, 15000 A (IEC 60898-1), 25 KA (IEC
60947-2) ( SCHNEIDER CAT.)</t>
  </si>
  <si>
    <t>A9K24232</t>
  </si>
  <si>
    <t>P/N : A9K24232 , MINIATURE CIRCUIT-
BREAKER, ACTI9 IK60N, 2P, 32 A, C CURVE,
6000 A (IEC 60898-1) ( SCHNEIDER CAT.) ( REF
CODE 1001.001.USED.0074 )</t>
  </si>
  <si>
    <t>5720.015.GENRAL.0062</t>
  </si>
  <si>
    <t>كيس ترامل 6 ملي ماسورة 100 قطعه</t>
  </si>
  <si>
    <t>25R001864</t>
  </si>
  <si>
    <t>25R001863</t>
  </si>
  <si>
    <t>2215.003.GENRAL.7662</t>
  </si>
  <si>
    <t>2215.002.GENRAL.7051</t>
  </si>
  <si>
    <t>LONG-BARREL SPLICE, BLUE, 6 AWG WIRE
GAUGE, ( REF. P/N : 22EZ31 GRAINGER CAT.)</t>
  </si>
  <si>
    <t>LONG-BARREL SPLICE, 1/0AWG MAX.WIRE
SIZE, TAN COLOR, 2.38 IN LENGTH ( MAKER
THOMAS &amp; BETTS) , ( P/N : 3LN09 REF
GRAINGER CAT )</t>
  </si>
  <si>
    <t>25R001862</t>
  </si>
  <si>
    <t>25R001860</t>
  </si>
  <si>
    <t>A9D32740</t>
  </si>
  <si>
    <t>2211.008.GENRAL.0133</t>
  </si>
  <si>
    <t>P/N : A9D32740 , ACTI 9 DPN N VIGI - RCBO -
3P+N - 40A - C CURVE - 6000A - 30MA - TYPE A
( SCHNIDER CAT.)</t>
  </si>
  <si>
    <t>25R001857</t>
  </si>
  <si>
    <t>LC1D18Q7</t>
  </si>
  <si>
    <t>2211.001.GENRAL.0113</t>
  </si>
  <si>
    <t>P/N : LC1D32Q7 ,
CONTACTOR TESYS D CONTACTOR -
3P (3 NO) , AC-
3 , 440V 32A , COIL 380/400 V AC 50/60 HZ (
SCHNEIDER CAT.)</t>
  </si>
  <si>
    <t>P/N : LC1D18Q7 , TESYS D CONTACTOR - 3P(3
NO) - AC-3 - &lt;= 440 V 18 A - 380 V AC COIL (
SCHNEIDER ELECTRIC CAT.)</t>
  </si>
  <si>
    <t>25R001856</t>
  </si>
  <si>
    <t>25R001855</t>
  </si>
  <si>
    <t xml:space="preserve"> 5720.009.GENRAL.0820</t>
  </si>
  <si>
    <t>25R001853</t>
  </si>
  <si>
    <t>VBS1</t>
  </si>
  <si>
    <t>33VE49</t>
  </si>
  <si>
    <t>33VE48</t>
  </si>
  <si>
    <t>2215.003.GENRAL.7539</t>
  </si>
  <si>
    <t>2215.002.GENRAL.7555</t>
  </si>
  <si>
    <t>2215.002.GENRAL.7556</t>
  </si>
  <si>
    <t>P/N : VBS1, RED INSULATING CONNECTORS
BUTT TYPE PKG = 100PCS FOR SGE
TERMINALS VR2-5M</t>
  </si>
  <si>
    <t>P/N : 33VE49, 4/0 AWG TO 500 KCMIL SPLICE
KITS, BLACK , MFR. MODEL # CRSM-CT-84/20-
250 PKG OF 10</t>
  </si>
  <si>
    <t>P/N : 33VE48, 2 TO 4/0 AWG SPLICE KITS,
BLACK , MFR. MODEL # CRSM-CT-53/13-200 ,
PKG OF 10</t>
  </si>
  <si>
    <t>25R001852</t>
  </si>
  <si>
    <t>PANASONIC BATTERY CR 2032 3V</t>
  </si>
  <si>
    <t>5720.001.GENRAL.0075</t>
  </si>
  <si>
    <t>25R001851</t>
  </si>
  <si>
    <t>800H-AP1A</t>
  </si>
  <si>
    <t>800H-AP6A</t>
  </si>
  <si>
    <t>25R001850</t>
  </si>
  <si>
    <t>25R001849</t>
  </si>
  <si>
    <t>P/N : NP4-12 , BATTERY FOR HAND OFF
CIRCUIT OF GENERATOR CONTROL
CUBICLE, 12V, 4AH (MAKER : YUASA)</t>
  </si>
  <si>
    <t>5720.001.GENRAL.7567</t>
  </si>
  <si>
    <t>25R001848</t>
  </si>
  <si>
    <t>LAMP,FLUORESCENT F40CW</t>
  </si>
  <si>
    <t>5720.009.GENRAL.0070</t>
  </si>
  <si>
    <t>25R001847</t>
  </si>
  <si>
    <t>25R001846</t>
  </si>
  <si>
    <t>5720.009.GENRAL.7515</t>
  </si>
  <si>
    <t>LITHONIA LIGHTING EMERGENCY LIGHT 9W
FOR ENGINE POWER HOUSE ( REF. P/N :
483U36 GRAINGER CAT.) ( OLD P/N : 4LB89 )</t>
  </si>
  <si>
    <t>HRJ60/40K</t>
  </si>
  <si>
    <t>5720.008.GENRAL.7529</t>
  </si>
  <si>
    <t>P/N : HRJ60/40 K, HRJ SERIES EXPLOSION-
PROOF EMERGENCY LED LIGHT FITTINGS
FOR WAROM LED EMERGENCY LIGHT</t>
  </si>
  <si>
    <t>P/N : HRJ60/40 K, HRJ SERIES EXPLOSION-
PROOF EMERGENCY LED LIGHT FITTINGS
FOR WAROM LED EMERGENCY LIGHT</t>
  </si>
  <si>
    <t>2211.012.GENRAL.7600</t>
  </si>
  <si>
    <t>EMERGENCY EX.LED BAY51-Q
LED28?2XJ100V~277VAC50/60HZ, MAKER :
WAROM</t>
  </si>
  <si>
    <t>25R001845</t>
  </si>
  <si>
    <t>AF52-40-00-13</t>
  </si>
  <si>
    <t>2211.001.GENRAL.7560</t>
  </si>
  <si>
    <t>P/N : AF52-40-00-13, 4 POLE CONTACTOR -
690 V IEC OR 600 UL , 100-250V50/60HZ-DC
CONTACTOR, CONTROL VOLTAGE RANGE
(100-250 V 50/60 HZ AND DC) (ABB CAT.)</t>
  </si>
  <si>
    <t>25R001843</t>
  </si>
  <si>
    <t>BAY51-QLED14x2J</t>
  </si>
  <si>
    <t>5720.009.GENRAL.9204</t>
  </si>
  <si>
    <t>P/N : BAY51-Q LED14X2J , EX-LED LIGHT
14WX2 (100V~277V AC) LUMINOUS FLUX 2905
( WORM CAT.) ( CELLING MOUNTING TYPE )</t>
  </si>
  <si>
    <t>5720.009.GENRAL.0908</t>
  </si>
  <si>
    <t>LED WATER PROOF LIGHT FIXTURE 220 V 150
WATT IP 66 ( COMANDA CAT.)</t>
  </si>
  <si>
    <t>25R001841</t>
  </si>
  <si>
    <t>25R001840</t>
  </si>
  <si>
    <t>P/N : UXL7-12 , UPS BATTERY ULTRACELL ,
12V, 7AH, 20HR. FOR UPS MODEL
INTELLIPOWER / IQ1100V-DI-ISOL-FC-PFC-
3SU ( OLD P/N : UL7-12 )</t>
  </si>
  <si>
    <t>25R001839</t>
  </si>
  <si>
    <t>25R001836</t>
  </si>
  <si>
    <t>25R001829</t>
  </si>
  <si>
    <t>4PKE5</t>
  </si>
  <si>
    <t>25R001825</t>
  </si>
  <si>
    <t>25R001824</t>
  </si>
  <si>
    <t>25R001821</t>
  </si>
  <si>
    <t>25R001885</t>
  </si>
  <si>
    <t>CR2032SSUO</t>
  </si>
  <si>
    <t>5720.001.GENRAL.0052</t>
  </si>
  <si>
    <t>P/N : CR2032 SSUO , BATTERY 3V LITHUM
CELL JAPAN SID</t>
  </si>
  <si>
    <t>25R001886</t>
  </si>
  <si>
    <t>P/N : 601-063, RS PRO, SILICA GEL, 100G FOR
RS SWITCHBOARD</t>
  </si>
  <si>
    <t>2211.099.GENRAL.3008</t>
  </si>
  <si>
    <t>25R001888</t>
  </si>
  <si>
    <t>Set</t>
  </si>
  <si>
    <t>5720.001.GENRAL.0001</t>
  </si>
  <si>
    <t>ATTACH,BATTERY (ST=2EA) #544</t>
  </si>
  <si>
    <t>25R001889</t>
  </si>
  <si>
    <t>25R001891</t>
  </si>
  <si>
    <t>لم  يتم  ارساله  للتسعير</t>
  </si>
  <si>
    <r>
      <t xml:space="preserve">MEAT MINCER, FIMAR ITALY, P/N:
(TR22CIX23050M / </t>
    </r>
    <r>
      <rPr>
        <b/>
        <sz val="18"/>
        <color rgb="FFFF0000"/>
        <rFont val="Arial"/>
        <family val="2"/>
      </rPr>
      <t>TR22CQ01235M</t>
    </r>
    <r>
      <rPr>
        <b/>
        <sz val="18"/>
        <color theme="1"/>
        <rFont val="Arial"/>
        <family val="2"/>
      </rPr>
      <t>) WITH
POWER 220 VAC.</t>
    </r>
  </si>
  <si>
    <r>
      <t>MEAT MINCER, FIMAR ITALY, P/N:
(TR22CIX23050M /</t>
    </r>
    <r>
      <rPr>
        <b/>
        <sz val="18"/>
        <color rgb="FFFF0000"/>
        <rFont val="Arial"/>
        <family val="2"/>
      </rPr>
      <t xml:space="preserve"> TR22CQ01235M)</t>
    </r>
    <r>
      <rPr>
        <b/>
        <sz val="18"/>
        <color theme="1"/>
        <rFont val="Arial"/>
        <family val="2"/>
      </rPr>
      <t xml:space="preserve"> WITH
POWER 220 VAC.</t>
    </r>
  </si>
  <si>
    <t xml:space="preserve">P25E1428مكرر  في  PO </t>
  </si>
  <si>
    <t>P/N :98355A340</t>
  </si>
  <si>
    <t>P/N :98338A12</t>
  </si>
  <si>
    <t>5790.081.GENRAL.9002</t>
  </si>
  <si>
    <t>5790.081.GENRAL.9001</t>
  </si>
  <si>
    <t>5720.003.GENRAL.0006</t>
  </si>
  <si>
    <t>5720.003.GENRAL.0010</t>
  </si>
  <si>
    <t>P25E01409</t>
  </si>
  <si>
    <t xml:space="preserve"> P25E01575</t>
  </si>
  <si>
    <t>P25E01572</t>
  </si>
  <si>
    <t>25R001962</t>
  </si>
  <si>
    <t>PVC CABLE GLAND PG 16, CABLE GLAND, 10
TO 14 MM CABLE DIA, 23MM CUTTING-HOLE,
NYLON, GRAY COLOR FOR BOXCO CAMP
ELECTRIC MODEL BC-PG-16-G, ( PN FOR REF
ONLY P/N : B07GFN23XT )</t>
  </si>
  <si>
    <t>2215.003.GENRAL.0358</t>
  </si>
  <si>
    <t>B07GFN23XT</t>
  </si>
  <si>
    <t>NOTE</t>
  </si>
  <si>
    <t>25R001959</t>
  </si>
  <si>
    <t>P/N: 101860310, LOWARA ESHE 40-
160/40/P25VSSA EXTENDED SHAFT END
SUCTION CENTRIFUGAL PUMP</t>
  </si>
  <si>
    <t>1276.011.LOWARA.7002</t>
  </si>
  <si>
    <t>25R001965</t>
  </si>
  <si>
    <t>2215.004.GENRAL.7145</t>
  </si>
  <si>
    <t>DRAKA P/N : 20265083 , POWER CABLE, 4C X
10 AWG FROM AMRICABLE ( OLD P/N :
37102408 )</t>
  </si>
  <si>
    <t>37-102-308</t>
  </si>
  <si>
    <t>2215.004.GENRAL.9019</t>
  </si>
  <si>
    <t>P/N : 37-102-308, (3C *10 AWG THREE
CONDUCTOR FLEXIBLE POWER CABLE
UNARMOURED FROM GEXOL AMERCABLE</t>
  </si>
  <si>
    <t>2215.004.GENRAL.7158</t>
  </si>
  <si>
    <t>POWER CABLE, 4C X 6 AWG FROM
AMRICABLE ( REF. P/N : 37102410 ONLY )</t>
  </si>
  <si>
    <t>25R001993</t>
  </si>
  <si>
    <t>53 to 13mm</t>
  </si>
  <si>
    <t>2215.003.GENRAL.7096</t>
  </si>
  <si>
    <t>RAYCHEM 53 TO13MM SPLICE KITS, BLACK
FOR MUD SYSTEM CABLES</t>
  </si>
  <si>
    <t>MWTM25/81000/S</t>
  </si>
  <si>
    <t>2215.002.GENRAL.0012</t>
  </si>
  <si>
    <t>P/N : MWTM 25/8 1000/S , RAYCHEM TUBING
HEAT SHRINK</t>
  </si>
  <si>
    <t>25R002059</t>
  </si>
  <si>
    <t>BST-RMR16-WP-LED</t>
  </si>
  <si>
    <t>25R002003</t>
  </si>
  <si>
    <t>A5E36358272</t>
  </si>
  <si>
    <t>2214.036.SIMENS.0098</t>
  </si>
  <si>
    <t>SIEMENS PN : A5E36358272 , TRANS NPN
IGBT FZ1200R17HE4P 1, ORIGIN: DE FOR
POWER BLOCK MODEL 6SL3352-1AG37-4FA1</t>
  </si>
  <si>
    <t>A5E00393814</t>
  </si>
  <si>
    <t>2214.036.SIMENS.0099</t>
  </si>
  <si>
    <t>SIEMENS PN : A5E00393814 , SINAMICS
POWERBLOCK REPAIR PARTS
TRANSFORMER_CURRENT_ESM1000 ,
ORIGIN: FR , FOR POWER BLOCK MODEL
6SL3352-1AG37-4FA1</t>
  </si>
  <si>
    <t>A5E02841901</t>
  </si>
  <si>
    <t>2214.036.SIMENS.0101</t>
  </si>
  <si>
    <t>SIEMENS PN : A5E02841901 , SINAMICS
POWERBLOCK REPAIR PARTS IGD4 BOARD ,
ORIGIN: DE , FOR POWER BLOCK MODEL
6SL3352-1AG37-4FA1</t>
  </si>
  <si>
    <t>100-C30*00</t>
  </si>
  <si>
    <t>2211.001.GENRAL.7536</t>
  </si>
  <si>
    <t>ALLEN BRADLEY P/N : 100-C30*00,
CONTACTOR RATED FOR 30 AMPS, 10 H.P
460 VOLT 3 PHASE AND AN AC COIL 480 V 60
HZ</t>
  </si>
  <si>
    <t>25R001960</t>
  </si>
  <si>
    <t>P/N : CRSM-34/10-1000/250(S5),
RAYCHEMCRSM- CABLEWRAPAROUND ,
REPAIR SLEEVE - HEAT SHRINK</t>
  </si>
  <si>
    <t>2215.002.GENRAL.7016</t>
  </si>
  <si>
    <t>CRSM-34/10-1000/250(S5)</t>
  </si>
  <si>
    <t>CRSM-53/13-1000/250(S5)</t>
  </si>
  <si>
    <t>2215.002.GENRAL.7017</t>
  </si>
  <si>
    <t>P/N : CRSM-53/13-1000/250 (S5),
RAYCHEMCRSM- CABLEWRAPAROUND ,
REPAIR SLEEVE - HEAT SHRINK</t>
  </si>
  <si>
    <t>2215.002.GENRAL.7018</t>
  </si>
  <si>
    <t>P/N : CRSM 84/20 , RAYCHEMCRSM-
CABLEWRAPAROUND , REPAIR SLEEVE -
HEAT SHRINK</t>
  </si>
  <si>
    <t>CRSM84/20</t>
  </si>
  <si>
    <t>CRSM250/98</t>
  </si>
  <si>
    <t>2215.002.GENRAL.7012</t>
  </si>
  <si>
    <t>P/N : CRSM 250/98 , RAYCHEMCRSM-
CABLEWRAPAROUND , REPAIR SLEEVE -
HEAT SHRINK ( RAYCHEM CAT.)</t>
  </si>
  <si>
    <t>2215.003.GENRAL.7504</t>
  </si>
  <si>
    <t>Lugs for cable size 2 / 0</t>
  </si>
  <si>
    <t>2215.003.GENRAL.0036</t>
  </si>
  <si>
    <t>CONNECTOR,NUT WIR 076 H-35, 18-10 AWG, RED</t>
  </si>
  <si>
    <t>25R001995</t>
  </si>
  <si>
    <t>LONG-BARREL SPLICE, 4 AWG WIRE GAUGE,
GREEN COLOR CODE, 1.81 IN LENGTH (
MAKER : THOMAS &amp; BETTS )( REF. P/N :
3LN06 GRAINGER CAT.)</t>
  </si>
  <si>
    <t>LONG-BARREL SPLICE, 2 AWG WIRE GAUGE,
PINK COLOR CODE, 1.81 IN LENGTH ( MAKER
: THOMAS &amp; BETTS )( REF. P/N : 3LN07
GRAINGER CAT.)</t>
  </si>
  <si>
    <t>LONG-BARREL SPLICE, 1 AWG WIRE GAUGE,
GOLD COLOR CODE, 2.38 IN LENGTH (
MAKER : THOMAS &amp; BETTS )( REF. P/N :
3LN08 GRAINGER CAT.)</t>
  </si>
  <si>
    <t>5720.011.GENRAL.9425</t>
  </si>
  <si>
    <t>LONG BARREL SPLICE, 1.77 IN. L, GRAY (
REF. P/N : 22EZ32 GRAINGER CAT.)</t>
  </si>
  <si>
    <t>5720.003.GENRAL.7541</t>
  </si>
  <si>
    <t>50 MM2CABLE LUGS WITH 12 MM HOLE
DIAMETER</t>
  </si>
  <si>
    <t>25R001967</t>
  </si>
  <si>
    <t>5720.009.GENRAL.7017</t>
  </si>
  <si>
    <t>INDUSTRIAL FREE PLASTIC PLUG 32 AMP + 5
POLE (3PH+N+G) IP 67 MADE IN ITALY OR
GERMANY + RECEPTACLE</t>
  </si>
  <si>
    <t>A5G05060</t>
  </si>
  <si>
    <t>2215.004.GENRAL.7555</t>
  </si>
  <si>
    <t>5 CONDUCTORS X 6 SQ.MM RUBBER CABLE
ITALIAN MADE ( EACH = METER )</t>
  </si>
  <si>
    <t>2215.005.GENRAL.0526</t>
  </si>
  <si>
    <t>TY- RAP CABLE TIE ,TY-526M, CV-292, KSS,
WHITE (3.6MM W X 281MM) PK=100 PCE
MADE IN TAIWAN</t>
  </si>
  <si>
    <t>25R001966</t>
  </si>
  <si>
    <t>TY- RAP CABLE TIE ,TY-525M, CV-190, KSS,
WHITE (4.7MM W X 186MM) PK=100 PCE   MADE IN TAIWAN</t>
  </si>
  <si>
    <t>25R001382/1</t>
  </si>
  <si>
    <t>SVE-5-CP100</t>
  </si>
  <si>
    <t>25R002114</t>
  </si>
  <si>
    <t>25R002112</t>
  </si>
  <si>
    <t>25R002098</t>
  </si>
  <si>
    <t>25R002097</t>
  </si>
  <si>
    <t>P/N : 10055627 , CABLE 5C X 25 MM NEXANS
H07RN-F 5G25 ( NEXANS CAT.</t>
  </si>
  <si>
    <t>2215.004.GENRAL.0097</t>
  </si>
  <si>
    <t>25R002091</t>
  </si>
  <si>
    <t>25R002079</t>
  </si>
  <si>
    <t>25R002077</t>
  </si>
  <si>
    <t>25R002113</t>
  </si>
  <si>
    <t>CO8218</t>
  </si>
  <si>
    <t>CO8145</t>
  </si>
  <si>
    <t>K3-09A01230</t>
  </si>
  <si>
    <t>0L2825</t>
  </si>
  <si>
    <t>CO8187</t>
  </si>
  <si>
    <t>CO8177</t>
  </si>
  <si>
    <t>25R002082</t>
  </si>
  <si>
    <t>25R001994</t>
  </si>
  <si>
    <t>25R001976</t>
  </si>
  <si>
    <t>25R001975</t>
  </si>
  <si>
    <t>HD60FK655</t>
  </si>
  <si>
    <t>P25E01841</t>
  </si>
  <si>
    <t>P25E01832</t>
  </si>
  <si>
    <t>P25E01830</t>
  </si>
  <si>
    <t>P25E01490</t>
  </si>
  <si>
    <t>P25E01843</t>
  </si>
  <si>
    <t>P25E01778</t>
  </si>
  <si>
    <t>هذه  الكمية  غير موجوده  في طلب التسعير ولكن  وارده  في  امر الشراء(كميه  زائده)</t>
  </si>
  <si>
    <t>رقم طلب التسعير الوارد في امر الشراء هو (25R001020)</t>
  </si>
  <si>
    <t>P25E01873</t>
  </si>
  <si>
    <t>عن رقم  طلب  (25R000465)  ومسدد  بالكامل  لذلك  تم  وضعه في هذا الطلب</t>
  </si>
  <si>
    <t>25R002127</t>
  </si>
  <si>
    <t>25R002133</t>
  </si>
  <si>
    <t>P/N: GECXTF-2M, DURALOY GEC SERIES 3/4"
OUTLET BODY WITH MOUNTING FLANGE</t>
  </si>
  <si>
    <t>5720.011.GENRAL.0292</t>
  </si>
  <si>
    <t>GECXTF-2M</t>
  </si>
  <si>
    <t>GECXTF-3M</t>
  </si>
  <si>
    <t>5720.011.GENRAL.0294</t>
  </si>
  <si>
    <t>P/N: GECXTF3M, DURALOY GEC SERIES 1"
OUTLET BODY WITH MOUNTING FLANGE
KILLARK (KILLARK CAT.)</t>
  </si>
  <si>
    <t>25R002138</t>
  </si>
  <si>
    <t>LVM20</t>
  </si>
  <si>
    <t>1531.032.GENRAL.7132</t>
  </si>
  <si>
    <t>LOVATO - P/N: LVM20 LEVEL CONTROLLER
LOVATO A240 LEVEL CONTROLLER RELAY
220?.240 V 50/60 HZ , REF. PN/ 2101203 FOR
WATER BOILER &amp; BAIN MARIE</t>
  </si>
  <si>
    <t>25R002151</t>
  </si>
  <si>
    <t>25R002196</t>
  </si>
  <si>
    <t>FLOUR MIXER, MODEL : IBT 20, CAPACITY 20
LITER , 400V/3 PHASE/50HZ , DIM 385X67X725
MM, EQUIPPED WITH 3 TOOLS (WHIP-HOOK-
BEATER) , MAKER : PRISMA FOOD, ITALIAN
MADE</t>
  </si>
  <si>
    <t>P/N: CG115150S, STEEL CABLE
CONNECTORS 11/2" HUB COLOUR PURPLE</t>
  </si>
  <si>
    <t>2215.003.GENRAL.0822</t>
  </si>
  <si>
    <t>CG115150S</t>
  </si>
  <si>
    <t>25R002203</t>
  </si>
  <si>
    <t>YSDM1901208011</t>
  </si>
  <si>
    <t xml:space="preserve">25R001970 </t>
  </si>
  <si>
    <t>25R002170</t>
  </si>
  <si>
    <t>DS-GM7G</t>
  </si>
  <si>
    <t>25R002156</t>
  </si>
  <si>
    <t>25R002158</t>
  </si>
  <si>
    <t>25R002161</t>
  </si>
  <si>
    <t>0C1605</t>
  </si>
  <si>
    <t>1531.032.GENRAL.7504</t>
  </si>
  <si>
    <t>1531.032.GENRAL.7009</t>
  </si>
  <si>
    <t>HEATER BACKER SWEDISH UPPER &amp; LOWER
OVEN 2.5 KW -220V 2.5MT (BEFORE 2007 ) ,
REF. PN/ 2102011 FOR ELECTRIC COOKER</t>
  </si>
  <si>
    <t>SWITCH ENERGY HEAT REGULATOR , REF.
PN/ 0C1605 FOR CONVECTION OVEN 6 GN 1/1</t>
  </si>
  <si>
    <t>25R002153</t>
  </si>
  <si>
    <t>SINGLE DOOR REFRIGERATOR, COOLING,
DIM. : 70X80X210CM, 600 LTR, STAINLESS
STEEL 304, WITH 3 WIRE SHELVES MADE OF
STAINLESS STEEL, WITH SELF LOCKING
DOORS WITH LOCKS, 220V/50/1 VOLT, MAKER</t>
  </si>
  <si>
    <t>25R002256</t>
  </si>
  <si>
    <t>GENLITEC SILENT GENERATOR SOUND
PROOF HOUSE, (ENGINE/GENERATOR) FOR
EMERGENCY , D.E, 300KW PRIME, 375 KVA,
380V, 3 PH, 0.8 PF, 50 HZ, IP 23, 50C,
POWERED BY CUMMINS, MODEL : GPC375S5</t>
  </si>
  <si>
    <t>0217.000.GENLTC.0005</t>
  </si>
  <si>
    <t xml:space="preserve">5720.003.GENRAL.7541
</t>
  </si>
  <si>
    <t>P25E01784</t>
  </si>
  <si>
    <t>25R002262</t>
  </si>
  <si>
    <t>GASKET RUBBER FOR DOOR IN FREEZER
(SEAL DOOR) FOR MAIN FREEZER UNIT,
MOG CAT.</t>
  </si>
  <si>
    <t>25R002261</t>
  </si>
  <si>
    <t>P/N : HAX22E/190-4 , OUTDOOR FREEZER
COMPRESSOR 50/60 HZ , 220/380/460 VOLT
4HP ( BOCK CAT.) ( BOCK CAT CAT.)</t>
  </si>
  <si>
    <t>1531.032.GENRAL.7626</t>
  </si>
  <si>
    <t>HAX22E/190-4</t>
  </si>
  <si>
    <t>بديل من شركه prysmain</t>
  </si>
  <si>
    <t>25R002270</t>
  </si>
  <si>
    <t>2215.002.GENRAL.7074</t>
  </si>
  <si>
    <t>TERMINAL BLOCK 35 MM , TWO WAY (64AMP.)
(600 V)</t>
  </si>
  <si>
    <t>2215.002.GENRAL.7075</t>
  </si>
  <si>
    <t>TERMINAL BLOCK 70 MM , TWO WAY ( 125
AMP.) (600 V) EX CERTIFIED</t>
  </si>
  <si>
    <t>P25E01908</t>
  </si>
  <si>
    <t>25R002277</t>
  </si>
  <si>
    <t>UGR420231-QW</t>
  </si>
  <si>
    <t>5720.011.GENRAL.0461</t>
  </si>
  <si>
    <t>P/N : UGR420231-QW , ACCEPTOR SERIES
RECEPTACLE FOR HAZARDOUS LOCATION
SINGLE GANG, FEED THRU BOX WITH 1/2"
HUB SIZE, 20 AMP / 125V</t>
  </si>
  <si>
    <t>UGR1020231</t>
  </si>
  <si>
    <t>5720.011.GENRAL.0462</t>
  </si>
  <si>
    <t>P/N : UGR1020231 , ACCEPTOR SERIES
RECEPTACLE FOR HAZARDOUS LOCATION
DOUBLE GANG, FEED THRU BOX WITH 1/2"
HUB SIZE, 20 AMP / 125V</t>
  </si>
  <si>
    <t>UGP20231</t>
  </si>
  <si>
    <t>5720.011.GENRAL.0463</t>
  </si>
  <si>
    <t>P/N : UGP20231 , ACCEPTOR SERIES PLUG
FOR HAZARDOUS LOCATION 20 AMP, 125V,
ELTERNATIVE P/N : ENP5201</t>
  </si>
  <si>
    <t>25R002278</t>
  </si>
  <si>
    <t>P/N : AVR-2 8.5KW , APT DIESEL DRIVEN
GENERATOR 5KVA MODEL SDE6700TA WITH
STARTER MOTOR</t>
  </si>
  <si>
    <t>AVR-28.5KW</t>
  </si>
  <si>
    <t>2219.009.APT.0001</t>
  </si>
  <si>
    <t>P25E01901</t>
  </si>
  <si>
    <t>تم تسديدة  علي  ذلك  الطلب  لان  الطلب 25r001020 مسدد بالكامل</t>
  </si>
  <si>
    <t>25R002284</t>
  </si>
  <si>
    <t>P/N : 02400321 , DUAL CAP 55+3 MF-450 V-
50/60 HZ -P2-85 DEG FOR CARRIER AIR
CONDITIONER 38QHCT18-708</t>
  </si>
  <si>
    <t>1854.002.CARIER.7586</t>
  </si>
  <si>
    <t>1854.002.CARIER.7527</t>
  </si>
  <si>
    <t>REMOTE CONTROL FOR INDOOR UNIT
MODEL: CARRIER 42QPC18-H FOR 42VMC18-
H CARRIER</t>
  </si>
  <si>
    <t>1854.002.CARIER.7583</t>
  </si>
  <si>
    <t>P/N : 02501438 , REMOTE CONTROLLER (20 -
28 DEGREE) FOR OPTIMAX SPLIT AIR
CONDITIONER INDOOR UNIT FOR CARRIER
AIR CONDITIONER 42QHCT18-708J</t>
  </si>
  <si>
    <t>TST-ESDN06320SCS01</t>
  </si>
  <si>
    <t>1854.023.TRANE.0116</t>
  </si>
  <si>
    <t>CARRIER P/N: TST-ESDN06320SCS01 ,
CARRIER NON-PROGRAMMABLE
THERMOSTAT , T-STAT-STG 24V TST-
ESDNSCS FOR TRANE TWE-SVX08A-EN VFD
AIR CONDITION</t>
  </si>
  <si>
    <t>25R002286</t>
  </si>
  <si>
    <t>P/N :CTR02575</t>
  </si>
  <si>
    <t>1854.022.TRANE.0217</t>
  </si>
  <si>
    <t>P/N : CTR02575, CONTACTOR ,3P ,30A 24VAC
/ SCREWS,24V COIL FOR TRANE SCR HVAC</t>
  </si>
  <si>
    <t>25R002293</t>
  </si>
  <si>
    <t>JX58LHS5-KC</t>
  </si>
  <si>
    <t>1531.032.GENRAL.7086</t>
  </si>
  <si>
    <t>P/N : JX58LHS5-KC , COMPRESSOR 1/6 HP.,
220-240 VOLT , 50 HZ. R134A 1362106300
THEMALLY PROTECTED FOR 5 FEET FRIDGE</t>
  </si>
  <si>
    <t>YKT-40-6-220</t>
  </si>
  <si>
    <t>1854.002.CARIER.7547</t>
  </si>
  <si>
    <t>P/N : YKT-40-6-220, OUTDOOR FAN MOTOR
50 HZ. , 220 VOLT. ,1 PH ., 38 AMP. , 40 W. , 3
MICRO FRAD. , RPM 910, 1 SPEED WITH ITS
FAN WITH ITS BLADE FOR CARRIER OPTIMAX</t>
  </si>
  <si>
    <t>CACE-KFR53G/AB</t>
  </si>
  <si>
    <t>1854.002.CARIER.7549</t>
  </si>
  <si>
    <t>P/N : CACE-KFR53G/AB, INDOOR CONTROL
UNIT ( ROHS) FOR CARRIER OPTIMAX</t>
  </si>
  <si>
    <t>EU-KFR70G/N1Y</t>
  </si>
  <si>
    <t>1854.002.CARIER.7550</t>
  </si>
  <si>
    <t>P/N : EU-KFR70G/N1Y, RECEVIER UNIT-A
(ROHS) FOR CARRIER OPTIMAX</t>
  </si>
  <si>
    <t>1521.009.COPLND.0209</t>
  </si>
  <si>
    <t>FREEZER INDOOR COMPLETE UNIT 220380
V50 HZ MODEL NO. M3CS3344, 4HP Model
COPELAND</t>
  </si>
  <si>
    <t>1854.002.CARIER.0770</t>
  </si>
  <si>
    <t>P/N : 2503106, QPC REMOTE , FOR CARRIER
A/C</t>
  </si>
  <si>
    <t>1854.002.CARIER.0798</t>
  </si>
  <si>
    <t>P/N : 305100611, K56122 REMOTE
CONTROLLER FOR YORK A C</t>
  </si>
  <si>
    <t>B033466X01</t>
  </si>
  <si>
    <t>1854.002.CARIER.0786</t>
  </si>
  <si>
    <t>P/N : B033466X01, VMC REMOTE FOR
CARRIER A/C</t>
  </si>
  <si>
    <t>ART 602</t>
  </si>
  <si>
    <t>1531.032.GENRAL.7044</t>
  </si>
  <si>
    <t>P/N : ART 602, BTICINO SWITCH OUT SIDE
WALL 26 AMP. , 380 VOLT FOR FREEZER AND
A/C</t>
  </si>
  <si>
    <t>97F9839</t>
  </si>
  <si>
    <t>1854.002.CARIER.7504</t>
  </si>
  <si>
    <t>P/N : 97F9839, 5:EA :CAPACITOR 50/5
MF,440V,DUAL RUN, ROUND TYPE</t>
  </si>
  <si>
    <t>P25E01836</t>
  </si>
  <si>
    <t>25R002296</t>
  </si>
  <si>
    <t>CYLINDER LOCK FOR METAL LOCKER ( REF
GRAINGER P/N : 8ALF6)</t>
  </si>
  <si>
    <t>0666.006.GENRAL.0010</t>
  </si>
  <si>
    <t>0666.006.GENRAL.0500</t>
  </si>
  <si>
    <t>CYLINDER LOCK FOR DRAWERS UNIT
MOBICA</t>
  </si>
  <si>
    <t>0666.006.GENRAL.0501</t>
  </si>
  <si>
    <t>CYLINDER LOCK FOR FILE CABINET NO.105</t>
  </si>
  <si>
    <t>0666.006.GENRAL.0502</t>
  </si>
  <si>
    <t>HANDLE CHEST OF DRAWERS AS PHOTO
ATTACHED</t>
  </si>
  <si>
    <t>25R002300</t>
  </si>
  <si>
    <t>0669.000.GENRAL.0001</t>
  </si>
  <si>
    <t>MIRACO AIR CURTAIN FM -1009X 3-2 CHINA 1
MTR WITH GUARANTEE 6 MONTH</t>
  </si>
  <si>
    <t>P25E01592</t>
  </si>
  <si>
    <t>3 قطع في نفس  الPO  علي  رقم  طلب (25R001020)     تم  وضعهم  هنا  لان الطب المذكور مسدد بالكامل</t>
  </si>
  <si>
    <t>كمية  إضافية  غير وارده  في الطلب</t>
  </si>
  <si>
    <t>25R002306</t>
  </si>
  <si>
    <t>P25E02228</t>
  </si>
  <si>
    <t>لم يتم  طلب  الكمبة  للشراء  في امر  واحد  وتم  تسديدها  بإضافة  صف  جديد  بالكمية المتبقة  للطلب</t>
  </si>
  <si>
    <t>25R002354</t>
  </si>
  <si>
    <t xml:space="preserve"> </t>
  </si>
  <si>
    <t>P25E02099</t>
  </si>
  <si>
    <t>P25E02298</t>
  </si>
  <si>
    <t>P25E02254</t>
  </si>
  <si>
    <t>25R002416</t>
  </si>
  <si>
    <t>25R002422</t>
  </si>
  <si>
    <t>BUYER</t>
  </si>
  <si>
    <t>YOUSSEF SHAWKY</t>
  </si>
  <si>
    <t>25R002423</t>
  </si>
  <si>
    <t>P/N : ASC60111, DOUBLE GEAR WHEEL FOR
FIMAR MEAT MINCER FIMAR 22/C</t>
  </si>
  <si>
    <t>P/N : ASC65240 , BIG GEAR FIMAR
TR22TE23050M FOR FIMAR MEAT MINCER
FIMAR 22/C</t>
  </si>
  <si>
    <t>1531.033.GENRAL.7107</t>
  </si>
  <si>
    <t>1531.033.GENRAL.7108</t>
  </si>
  <si>
    <t>ASC60111</t>
  </si>
  <si>
    <t>ASC65240</t>
  </si>
  <si>
    <t>25R002427</t>
  </si>
  <si>
    <t>25R002429</t>
  </si>
  <si>
    <t>25R002432</t>
  </si>
  <si>
    <t>25R002434</t>
  </si>
  <si>
    <t>25R002435</t>
  </si>
  <si>
    <t>P/N : 2188475, MOUNTING PARTS (KIT) (
CONTAIN 4 SCREWS , 4 NUTS , 4 SPRAING , 4
RUBBER ) FOR COPLAND COPLAND
COMPRESSOR DLSGP - 40X</t>
  </si>
  <si>
    <t>1521.009.COPLND.0218</t>
  </si>
  <si>
    <t>25R002437</t>
  </si>
  <si>
    <t>Omar AbdelMaaboud</t>
  </si>
  <si>
    <t>25R002438</t>
  </si>
  <si>
    <t>25R002440</t>
  </si>
  <si>
    <t>1531.022.ELCTLX.7501</t>
  </si>
  <si>
    <t>P/N : 0851801604, COMPLET DOOR OVEN
WITH HINGES AND GASKET FOR
ELECTROLUX BAKERY OVEN FCF/E6-0</t>
  </si>
  <si>
    <t>25R002441</t>
  </si>
  <si>
    <t>1531.032.GENRAL.7135</t>
  </si>
  <si>
    <t>THERMAL INSULATION SIZE 8 MM , REF. PN/
1104182 (ACCESSORY)</t>
  </si>
  <si>
    <t>25R002442</t>
  </si>
  <si>
    <t>0666.003.GENRAL.2084</t>
  </si>
  <si>
    <t>WATER COLEMAN 18.9 L</t>
  </si>
  <si>
    <t>25R002444</t>
  </si>
  <si>
    <t>25R002445</t>
  </si>
  <si>
    <t>25R002446</t>
  </si>
  <si>
    <t>25R002448</t>
  </si>
  <si>
    <t>Galal ElDeen</t>
  </si>
  <si>
    <t>25R002451</t>
  </si>
  <si>
    <t>25R002452</t>
  </si>
  <si>
    <t>1531.032.GENRAL.7129</t>
  </si>
  <si>
    <t>P/N : 23222 , TIMER 12 MIN FOR ICE MAKER
(BREMA) OR (BAR LINE) ( OLD P/N : 1104166 )</t>
  </si>
  <si>
    <t>25R002453</t>
  </si>
  <si>
    <t>25R002454</t>
  </si>
  <si>
    <t>25R002455</t>
  </si>
  <si>
    <t>25R002456</t>
  </si>
  <si>
    <t>25R002460</t>
  </si>
  <si>
    <t>25R002465</t>
  </si>
  <si>
    <t>EGO P/N : ( 524.058 ) KNOB FOR SELECTOR
SWITCH , REF FOR ELECTRIC COOKER</t>
  </si>
  <si>
    <t>1531.032.GENRAL.7103</t>
  </si>
  <si>
    <t>25R002467</t>
  </si>
  <si>
    <t>25R002468</t>
  </si>
  <si>
    <t>2211.008.GENRAL.7537</t>
  </si>
  <si>
    <t>25R002470</t>
  </si>
  <si>
    <t>55.32574.010</t>
  </si>
  <si>
    <t>25R002471</t>
  </si>
  <si>
    <t>55.19062.800</t>
  </si>
  <si>
    <t>EGO P/N : ( 11.33454.336) HOT PLATE
GERMANY PLATE WITH FRAME ST-STEEL-
30X30, 4KW-440V SPECIAL ORDER FOR
MARINE , REF PN/2102005 FOR ELECTRIC
COOKER</t>
  </si>
  <si>
    <t>1531.032.GENRAL.7551</t>
  </si>
  <si>
    <t>RUBBER DOOR GASKET SIZE 32X52X32 NO
REF. 2101098 FOR ELECTRIC COOKER</t>
  </si>
  <si>
    <t>25R002473</t>
  </si>
  <si>
    <t>LC1D 32M7</t>
  </si>
  <si>
    <t>LC1D 25M7</t>
  </si>
  <si>
    <t>25R002476</t>
  </si>
  <si>
    <t>SOLENOID VALVE TP 3209 - 20 LIT , REF. PN/
48817 FOR DISH WASHER (ZANUSSI)</t>
  </si>
  <si>
    <t>25R002477</t>
  </si>
  <si>
    <t>25R002479</t>
  </si>
  <si>
    <t>25R002481</t>
  </si>
  <si>
    <t>25R002483</t>
  </si>
  <si>
    <t>25R002484</t>
  </si>
  <si>
    <t>25R002485</t>
  </si>
  <si>
    <t>1531.033.GENRAL.7512</t>
  </si>
  <si>
    <t>P/N : CERNM , DOOR HINGE FOR NERONE
MECHANIC OVENS ( AURELI FOOD
EQUIPMENT CAT.)</t>
  </si>
  <si>
    <t>1531.033.GENRAL.7513</t>
  </si>
  <si>
    <t>P/N : OOO83 , LAMP RECEPTACLE KIT
COMPLETE WITH LAMP FOR NERONE
MECHANIC OVENS ( AURELI FOOD
EQUIPMENT CAT.)</t>
  </si>
  <si>
    <t>HRCFNE1500</t>
  </si>
  <si>
    <t>1531.033.GENRAL.7514</t>
  </si>
  <si>
    <t>P/N : HRCFNE1500 , 1500 W HEATER FOR
NERONE MECHANIC OVENS ( AURELI FOOD
EQUIPMENT CAT.) ( OLD P/N : RCFNE1500)</t>
  </si>
  <si>
    <t>1531.033.GENRAL.7515</t>
  </si>
  <si>
    <t>P/N : VXFO000019 , CLOCKWISE 220/240V 48W
MOTOR FAN FOR NERONE MECHANIC
OVENS ( AURELI FOOD EQUIPMENT CAT.)</t>
  </si>
  <si>
    <t>P/N : VXFO000532 , ANTI-CLOCKWISE
220/240V 48W MOTOR FAN FOR NERONE
MECHANIC OVENS ( AURELI FOOD
EQUIPMENT CAT.)</t>
  </si>
  <si>
    <t>1531.033.GENRAL.7516</t>
  </si>
  <si>
    <t>25R002486</t>
  </si>
  <si>
    <t>25R002487</t>
  </si>
  <si>
    <t>22/C</t>
  </si>
  <si>
    <t>25R002488</t>
  </si>
  <si>
    <t>P/N :W4E300-DP 02</t>
  </si>
  <si>
    <t>P/N : W4E300-DP 02 , FAN MOTOR WITH
FRAME 35 X 35 CM. 230 V 125 W -
CONDENSING FAN ROUNDED DIAMETER E-B-
M MADE IN GERMANY REF. PN/ 2101211-0 &amp; -1
FOR FREEZING ROOM</t>
  </si>
  <si>
    <t>25R002489</t>
  </si>
  <si>
    <t>25R002490</t>
  </si>
  <si>
    <t>25R002491</t>
  </si>
  <si>
    <t>25R002492</t>
  </si>
  <si>
    <t>P25E02275</t>
  </si>
  <si>
    <t>25R002493</t>
  </si>
  <si>
    <t>25R002494</t>
  </si>
  <si>
    <t>25R002495</t>
  </si>
  <si>
    <t>25R002502</t>
  </si>
  <si>
    <t>Waleed Tawheed</t>
  </si>
  <si>
    <t>1 CONDUCTOR X 10 SQUERE MM
YELLOW/GREEN SOFT STRANDED CABLE ( 1
EA = 1 METER</t>
  </si>
  <si>
    <t>25R002505</t>
  </si>
  <si>
    <t>LAMP,TUNGSRAM 250W,220V</t>
  </si>
  <si>
    <t>P/N : TAM4696-0EL40-0FS2 , TRANSFORMER
MDEXX 0.363 KVA/1.3 KVA PR1 11-12 400V,
SEC1 31-32 115V /2.5A, SEC2 33-34 24V / 3015
( MDEXX CAT.)</t>
  </si>
  <si>
    <t>P/N : 3RT2015-1AK61 , CONTACTOR COIL110V
50HZ, 120 60HZ ( SIEMENS CAT.)</t>
  </si>
  <si>
    <t>P/N : 3RV2011-1GA20 , CIRCUIT BREAKER (
SIEMENS CAT.)</t>
  </si>
  <si>
    <t>5720.010.GENRAL.0060</t>
  </si>
  <si>
    <t>TAM4696-0EL40-0FS2</t>
  </si>
  <si>
    <t>2221.001.GENRAL.7536</t>
  </si>
  <si>
    <t>3RT2015-1AK61</t>
  </si>
  <si>
    <t>2211.001.GENRAL.0063</t>
  </si>
  <si>
    <t>2211.008.GENRAL.0070</t>
  </si>
  <si>
    <t>25R002510</t>
  </si>
  <si>
    <t>2211.099.GENRAL.7593</t>
  </si>
  <si>
    <t>2211.099.GENRAL.7592</t>
  </si>
  <si>
    <t>FLEXIBLE ELECTRICAL HOSE PVC SIZE 25
MM -- ENGINEERING HOME MANUFACTURE --
CODE : - 5225 -- 30 MTR ( WITH COC )</t>
  </si>
  <si>
    <t>FLEXIBLE ELECTRICAL HOSE PVC SIZE 32
MM --- ENGINEERING HOME MANUFACTURE
-- CODE : - 5232 -- 30 MTR ( WITH COC )</t>
  </si>
  <si>
    <t>25R002511</t>
  </si>
  <si>
    <t>WALL TYPE EXHAUST FAN INTERNAL DIM.
30X30 CM WITH GUARD ( OLYMPIC ,
TOSHIBA )</t>
  </si>
  <si>
    <t>WALL TYPE EXHAUST FAN INTERNAL DIM.
25X25 CM WITH GUARD ( OLYMPIC , TOSHIBA
)</t>
  </si>
  <si>
    <t>25R002514</t>
  </si>
  <si>
    <t>LC1D18B7</t>
  </si>
  <si>
    <t>P/N : LC1D18B7, SCHNEIDER LC1D18B7
(TESYS D CONTACTOR - 3P(3 NO) - AC-3 - &lt;=
440 V 18 A - 24 V AC COIL, 50/60 HZ)</t>
  </si>
  <si>
    <t>2211.001.GENRAL.7516</t>
  </si>
  <si>
    <t>25R002516</t>
  </si>
  <si>
    <t>NW16H1HHF3P2E</t>
  </si>
  <si>
    <t>2211.008.GENRAL.0146</t>
  </si>
  <si>
    <t>P/N : NW16H1HHF3P2E , 1600A CIRCUIT
BREAKER COMPLETE WITH CHARGING
MOTOR, UNDER VOLTAGE, SHUNT TRIP (
SCHNEIDER CAT.)</t>
  </si>
  <si>
    <t>25R002517</t>
  </si>
  <si>
    <t>25R002520</t>
  </si>
  <si>
    <t>25R002522</t>
  </si>
  <si>
    <t>ALASKA REFRIGERATOR 4.5 FT ,220 VOLT ,
50 HZ</t>
  </si>
  <si>
    <t>25R002525</t>
  </si>
  <si>
    <t>MODEL : TWF-16 , TORNADO WALL FAN - 16
INCH</t>
  </si>
  <si>
    <t>Carton</t>
  </si>
  <si>
    <t>25R002529</t>
  </si>
  <si>
    <t>8569GM</t>
  </si>
  <si>
    <t>S475</t>
  </si>
  <si>
    <t>P/N : 8569GM, ANTI-FOG LENS CLEANER
W/OUT SILICONE - 16 OZ ( BAUSCH &amp; LOMB
CAT.)</t>
  </si>
  <si>
    <t>P/N : S475 , CLEANING TISSUES FOR
CLEANING STATION UVEX ( CARTON
CONTAIN 10 EACH ) ( OLD P/N : S474 )</t>
  </si>
  <si>
    <t>5340.003.GENRAL.7515</t>
  </si>
  <si>
    <t>5340.003.GENRAL.7003</t>
  </si>
  <si>
    <t>25R002530</t>
  </si>
  <si>
    <t>P/N 12597 FLY KILLER 2X15W WHITE RS ITEM
ID 4730840 ( MANF: WELL ELECTRONICS ) MX
2 EC HIGH POWER</t>
  </si>
  <si>
    <t>MODEL JB3010 , BRAUN TRIBUTE
COLLECTION BLENDER , 800 WATT</t>
  </si>
  <si>
    <t>0666.001.GENRAL.0031</t>
  </si>
  <si>
    <t>25R002531</t>
  </si>
  <si>
    <t>2214.072.HONGHU.0043</t>
  </si>
  <si>
    <t>FUSE EPHH: 170M4417</t>
  </si>
  <si>
    <t>XALK178E</t>
  </si>
  <si>
    <t>PN: XALK178E , EMERGENCY STOP AND
EMERGENCY SWITCHING OFF FUNCTIONS
WITH TRIGGER ACTION AND MECHANICAL
LATCHING, YELLOW STATION - 1 RED
MUSHROOM HEAD PUSH BUTTON 40 TURN
TO RELEASE 1NO+1NC SCHNEIDER-
ELECTRIC</t>
  </si>
  <si>
    <t>LC1D25B7</t>
  </si>
  <si>
    <t>P/N : LC1D25B7, CONTACTOR - 3P(3 NO) - AC-
3 - 440 V 25 A - 24 V AC COIL SCHNEIDER</t>
  </si>
  <si>
    <t>2211.001.GENRAL.0944</t>
  </si>
  <si>
    <t>2211.007.GENRAL.7552</t>
  </si>
  <si>
    <t>25R002532</t>
  </si>
  <si>
    <t>25R002533</t>
  </si>
  <si>
    <t>SJ-PC48A-WHT</t>
  </si>
  <si>
    <t>25R002535</t>
  </si>
  <si>
    <t>0666.001.GENRAL.0165</t>
  </si>
  <si>
    <t>0666.001.GENRAL.3013</t>
  </si>
  <si>
    <t>PHILIPS POWERLIFE STEAM IRON 2400W
(VOLTAGE AC220-240 V ) ( 50/60 HZ )</t>
  </si>
  <si>
    <t>BLENDER: HEAVY-DUTY, 48 OZ CAPACITY, 1
HP, 2 SPEEDS ( REF. P/N : 55MY35 GRAINGER
CAT.)</t>
  </si>
  <si>
    <t>25R002536</t>
  </si>
  <si>
    <t>CABLE TIE: 12 IN NOMINAL LG, 4 IN NOMINAL
MAX. BUNDLE DIA., 0.28 IN WD, BLACK, 100
PK MODEL TYS12-280C ( REF. P/N : 3KH32
GRAINGER CAT.)</t>
  </si>
  <si>
    <t>2215.005.GENRAL.0557</t>
  </si>
  <si>
    <t>220.99.257</t>
  </si>
  <si>
    <t>2214.004.IDM.0575</t>
  </si>
  <si>
    <t>LOCAL OMRON P/N: 220.99.257 BATTERY-
40AH,12V,W/BOLT TB'S, PS-12400 FOR IDM
SCR</t>
  </si>
  <si>
    <t>5720.011.GENRAL.7042</t>
  </si>
  <si>
    <t>MODEL: 02601 - 02821 , IDE INSULATED
INDUSTRIAL PLUG AND SOCKET 16 AMPS 3
POLES IP 67 1 PHASE NEUTRAL EARTH
MADE IN SPAIN</t>
  </si>
  <si>
    <t>2601 - 02821</t>
  </si>
  <si>
    <t>5720.011.GENRAL.0102</t>
  </si>
  <si>
    <t>GEWISS PLUG AND SOCKET 32 AMPS
3P+N+E IP 67 3 PHASE NEUTRAL EARTH</t>
  </si>
  <si>
    <t>25R002537</t>
  </si>
  <si>
    <t>25R002538</t>
  </si>
  <si>
    <t>MODEL :XR60C</t>
  </si>
  <si>
    <t>1521.027.GENRAL.0004</t>
  </si>
  <si>
    <t>P/N : XR60C, Dixell (EMERSON) , Digital
controller with defrost and fans management
Model XR60C with Coil 220 VAC (UNICEF CAT.)</t>
  </si>
  <si>
    <t>25R002539</t>
  </si>
  <si>
    <t>25R002540</t>
  </si>
  <si>
    <t>2215.004.GENRAL.0017</t>
  </si>
  <si>
    <t>1 CONDUCTOR X50 MM SQ SOFT STANDARD
YELLOW GREAN EARTHING CABLE
(ELSWEDEY CABLES)</t>
  </si>
  <si>
    <t>G6</t>
  </si>
  <si>
    <t>5720.003.GENRAL.0012</t>
  </si>
  <si>
    <t>ABB P/N : G6 , EARTH GROUND ROD TO
CABLE CLAMP (TYPE G) COPPER ALLOY
MECHANICAL CLAMP DIAMATER 3?4 FOR
MAX. CONDUTOR 5.2-33.6 WITH
CERTIFICATION : UL467 (G5 &amp; G6) LISTED</t>
  </si>
  <si>
    <t>25R002541</t>
  </si>
  <si>
    <t>25R002542</t>
  </si>
  <si>
    <t>T26208</t>
  </si>
  <si>
    <t>P/N : T26208 , 3C14 OIL AND MUD RESISTANT
CABLE 3 CONDUCTORS X 14 AWG ( EA = 1 FT
) ( BOSTRIG CAT./ TMC # P-3C14 )</t>
  </si>
  <si>
    <t>PBTS230</t>
  </si>
  <si>
    <t>P/N : PBTS230, ALUMINUM MULTI TAP
CONNECTORS, 2 HOLES CONDUCTOR SIZE
2/0 TO 14 AWG , (OIL SERVICES), OLD PN
:1YRJ1.</t>
  </si>
  <si>
    <t>3KH66</t>
  </si>
  <si>
    <t>2215.003.GENRAL.7523</t>
  </si>
  <si>
    <t>2215.004.GENRAL.0132</t>
  </si>
  <si>
    <t>2215.003.GENRAL.7524</t>
  </si>
  <si>
    <t>2215.003.GENRAL.7592</t>
  </si>
  <si>
    <t>SINGLE CONDUCTOR THERMAL WIRE 4MM ( 1
EA = 1 METER )</t>
  </si>
  <si>
    <t>P/N : HS4-30L, THOMAS &amp; BELTS HEAT
SHRINK TUBING , WIRE RANGE 4 TO 3/0 AWG,
COOR BLACK, LENGTH 9'' , PKG. QTY 10 , (OIL
SERVICES), OLD PN : 3KH66.</t>
  </si>
  <si>
    <t>25R002543</t>
  </si>
  <si>
    <t>WALL TYPE EXHAUST FAN INTERNAL DIM.
25X25 CM WITH GUARD ( OLYMPIC , TOSHIBA)</t>
  </si>
  <si>
    <t>25R002549</t>
  </si>
  <si>
    <t>25R002550</t>
  </si>
  <si>
    <t>P/N : UL1.3-12, UL RANGE RECHARGEABLE
BATTERY SEALED LEAD ACID BATTERY
(12V,1.2A) ( MAKER ULTRACELL )</t>
  </si>
  <si>
    <t>UL1.3-12</t>
  </si>
  <si>
    <t>5720.001.GENRAL.0179</t>
  </si>
  <si>
    <t>25R002552</t>
  </si>
  <si>
    <t>25R002553</t>
  </si>
  <si>
    <t>25R002554</t>
  </si>
  <si>
    <t>P/N : 2616, MOTOR, FAN OVEN, FACTORY
CODE: 0611804002, 6DGT CODE : 002616
(MOG CAT.)</t>
  </si>
  <si>
    <t>1531.011.ELCTLX.7013</t>
  </si>
  <si>
    <t>25R002564</t>
  </si>
  <si>
    <t>25R002565</t>
  </si>
  <si>
    <t>25R002566</t>
  </si>
  <si>
    <t>P25E02363</t>
  </si>
  <si>
    <t>25R002576</t>
  </si>
  <si>
    <t>M27MF</t>
  </si>
  <si>
    <t>5720.001.GENRAL.0099</t>
  </si>
  <si>
    <t>P/N : M27MF , BATTERY 105AH 12V DEEP
CYCLE ( AC DELCO CAT.)</t>
  </si>
  <si>
    <t>25R002577</t>
  </si>
  <si>
    <t>CR2032E</t>
  </si>
  <si>
    <t>5720.001.GENRAL.7552</t>
  </si>
  <si>
    <t>REMOTE BATTERY LITHUM 3V. PN.CR2032E</t>
  </si>
  <si>
    <t>25R002578</t>
  </si>
  <si>
    <t>25R002583</t>
  </si>
  <si>
    <t>ELB 0607</t>
  </si>
  <si>
    <t>5720.009.GENRAL.0898</t>
  </si>
  <si>
    <t>P/N : ELB 0607, REPLACEMENT BATTERY FOR
TYPE ELT16 FOR LITHONIA EMERGENCY
LIGHT FOR ACCOMODATION ELM 618 &amp; ELM 2</t>
  </si>
  <si>
    <t>25R002584</t>
  </si>
  <si>
    <t>2215.004.GENRAL.9028</t>
  </si>
  <si>
    <t>2215.004.GENRAL.9029</t>
  </si>
  <si>
    <t>CABLE TRAY PLASTIC SIZE 2,5 X 2,5 COLOR
WHITE</t>
  </si>
  <si>
    <t>CABLE TRAY PLASTIC SIZE 1,5 X 1,5 COLOR
WHITE</t>
  </si>
  <si>
    <t>25R002587</t>
  </si>
  <si>
    <t>25R002588</t>
  </si>
  <si>
    <t>LV833036</t>
  </si>
  <si>
    <t>LV833671</t>
  </si>
  <si>
    <t>2211.008.GENRAL.7610</t>
  </si>
  <si>
    <t>2211.008.GENRAL.7609</t>
  </si>
  <si>
    <t>P/N : LV833036 , UNDER VOLTAGE RELAY XF
OR MX VOLTAGE RELEASE 200-250 VOLT AC
50/60 HZ FOR MOTOR CONTROL CENER MCC
( SCHNEIDER CAT. )</t>
  </si>
  <si>
    <t>P/N : LV833671 , UNDER VOLTAGE RELAY MN
VOLTAGE RELEASE 200-250 VOLT AC 50/60
HZFOR MOTOR CONTROL CENER MCC (
SCHNEIDER CAT. )</t>
  </si>
  <si>
    <t>25R002480</t>
  </si>
  <si>
    <t>P25E02440</t>
  </si>
  <si>
    <t>25R002642</t>
  </si>
  <si>
    <t>2211.007.GENRAL.7531</t>
  </si>
  <si>
    <t>P/N : 91605 , LEGRAND 2 WAY ON /OFF
SWITCH , 10 AMPS- IP 55</t>
  </si>
  <si>
    <t>25R002644</t>
  </si>
  <si>
    <t>LADN20</t>
  </si>
  <si>
    <t>2211.001.GENRAL.7555</t>
  </si>
  <si>
    <t>P/N : LADN20 , AUXILIARY CONTACT BLOCK ,
FRONT MOUNTING, SCREW CLAMP
TERMINALS, LAD ( SCHNEIDER CAT.)</t>
  </si>
  <si>
    <t xml:space="preserve">P/N :CTR02575 </t>
  </si>
  <si>
    <t>25R002647</t>
  </si>
  <si>
    <t>A9D07220</t>
  </si>
  <si>
    <t>A9D07216</t>
  </si>
  <si>
    <t>A9D07232</t>
  </si>
  <si>
    <t>A9D87432</t>
  </si>
  <si>
    <t>P/N : A9D07220 , IMAGERESIDUAL CURRENT
BREAKER WITH OVERCURRENT
PROTECTION (RCBO), ACTI9 IC60, 2P, 20A, C
CURVE, 10000A/15KA, AC TYPE, 30MA (
SCHNEIDER CAT.)</t>
  </si>
  <si>
    <t>P/N : A9D07216 , IMAGERESIDUAL CURRENT
BREAKER WITH OVERCURRENT
PROTECTION (RCBO), ACTI9 IC60, 2P, 16A, C
CURVE, 10000A/15KA, AC TYPE, 30MA (
SCHNEIDER CAT.)</t>
  </si>
  <si>
    <t>P/N : A9D07232 , IMAGE RESIDUAL CURRENT
BREAKER WITH OVERCURRENT
PROTECTION (RCBO), ACTI9 IC60, 2P, 32A, C
CURVE, 10000A/15KA, AC TYPE, 30MA (
SCHNEIDER CAT.)</t>
  </si>
  <si>
    <t>P/N : A9D87432 , IMAGE RESIDUAL CURRENT
BREAKER WITH OVERCURRENT
PROTECTION (RCBO), ACTI9 IC60, 4P, 32A, B
CURVE, 6000A/6KA, A TYPE, 30MA (
SCHNEIDER CAT.)</t>
  </si>
  <si>
    <t>2211.008.GENRAL.0095</t>
  </si>
  <si>
    <t>2211.008.GENRAL.0094</t>
  </si>
  <si>
    <t>2211.008.GENRAL.0093</t>
  </si>
  <si>
    <t>2211.008.GENRAL.0092</t>
  </si>
  <si>
    <t>25R002648</t>
  </si>
  <si>
    <t>5720.001.GENRAL.7516</t>
  </si>
  <si>
    <t>( High Quality ) Heavy Duty Charging Clip, 80,
Red ( REF. P/N : 23PC44 GRAINGER CAT.)</t>
  </si>
  <si>
    <t>23PC45</t>
  </si>
  <si>
    <t>5720.001.GENRAL.7517</t>
  </si>
  <si>
    <t>P/N : 23PC45, ( HIGH QUALITY )HEAVY DUTY
CHARGING CLIP, 80, BLACK (GRINGER)</t>
  </si>
  <si>
    <t>25R002649</t>
  </si>
  <si>
    <t>PS-121000U</t>
  </si>
  <si>
    <t>5720.001.GENRAL.7576</t>
  </si>
  <si>
    <t>P/N : PS-121000 U , SEALED RECHARGEABLE
BATTERIES , POWER SONIC LEAD ACID
BATTERY , 12 VOLT , 100.0 AMP, HR. (
POWER SONIC CAT.) ( ROSSHIL P/N : 0000-
6979-74 )</t>
  </si>
  <si>
    <t>25R002651</t>
  </si>
  <si>
    <t>NS40TOK-MF</t>
  </si>
  <si>
    <t>5720.001.GENRAL.0085</t>
  </si>
  <si>
    <t>P/N : NS40TOK-MF , 12 V BATTERY 25 AH FOR
FIRE PUMP AND COLD START ( CHLORIDE
CAT.)</t>
  </si>
  <si>
    <t>25R002656</t>
  </si>
  <si>
    <t>61HY50</t>
  </si>
  <si>
    <t>2211.099.GENRAL.0224</t>
  </si>
  <si>
    <t>P/N : 61HY50 , CABLE PROTECTOR, 3
CHANNELS, HINGED, 2 1/2" MAX CABLE
DIAMETER, 19 3/4" WD GRAINGER CABLE
RAMP MODEL DH-CP-4 ( GRAINGER CAT. )</t>
  </si>
  <si>
    <t>25R002657</t>
  </si>
  <si>
    <t>25R002675</t>
  </si>
  <si>
    <t>25R002676</t>
  </si>
  <si>
    <t>25R002677</t>
  </si>
  <si>
    <t>25R002521</t>
  </si>
  <si>
    <t>25R002590</t>
  </si>
  <si>
    <t>25R002643</t>
  </si>
  <si>
    <t>25R002680</t>
  </si>
  <si>
    <t>SALAD REFRIGERATOR, DIM 150CM X 70CM X
85CM, CAPACITY: 8 GN 1/2 WITH LIDS, MADE:
S.S 304, WITH 2 LOWER HINGED
DOORS&amp;meddde shelf, thermostat range: +2/+8,
COOLING/CONDENSAING UNITS IS
EUROPEAN MADE, VOLTAGE : 220V/50/1</t>
  </si>
  <si>
    <t>25R002682</t>
  </si>
  <si>
    <t>25R002683</t>
  </si>
  <si>
    <t>1551.010.NYBORG.0124</t>
  </si>
  <si>
    <t>25R002687</t>
  </si>
  <si>
    <t>25R002688</t>
  </si>
  <si>
    <t>FN20C-PG</t>
  </si>
  <si>
    <t>1854.027.GENRAL.0037</t>
  </si>
  <si>
    <t>P/N : FN20C-PG , INDOOR FAN BLOWER
MOTOR (YFK-20-4- GL52) ,220V ,50HZ , 20W ,
0.25A . 4P ,E CL , IP 20 ,THERMALLY
PROTECTED FOR GREE MCC AIR CONDITION
MODEL KFR-60GW/K(60525)M1-N5</t>
  </si>
  <si>
    <t>25R002691</t>
  </si>
  <si>
    <t>25R002692</t>
  </si>
  <si>
    <t>P/N : UXL7-12 , UPS BATTERY ULTRACELL ,
12V, 7AH, 20HR. FOR UPS MODEL
INTELLIPOWER / IQ1100V-DI-ISOL-FC-PFC-
3SU ( OLD P/N : UL7-12 )</t>
  </si>
  <si>
    <t>P25E02654</t>
  </si>
  <si>
    <t>P25E02630</t>
  </si>
  <si>
    <t>P25E02605</t>
  </si>
  <si>
    <t>Hesham
Mohamed Rezk</t>
  </si>
  <si>
    <t>P25E02574</t>
  </si>
  <si>
    <t>25R000229</t>
  </si>
  <si>
    <t xml:space="preserve">لم  يتم  تسعير الطلب </t>
  </si>
  <si>
    <t>P25E02572</t>
  </si>
  <si>
    <t>P25E02521</t>
  </si>
  <si>
    <t>25R002709</t>
  </si>
  <si>
    <t>25R002712</t>
  </si>
  <si>
    <t>25R002784</t>
  </si>
  <si>
    <t>P25E02055</t>
  </si>
  <si>
    <t>الماني كمية  إضافية  غير وارده  في الطلب</t>
  </si>
  <si>
    <t>P25E02645</t>
  </si>
  <si>
    <t>25R002793</t>
  </si>
  <si>
    <t>P25E02834</t>
  </si>
  <si>
    <t>5720.011.GENRAL.0291</t>
  </si>
  <si>
    <t>5720.010.GENRAL.0142</t>
  </si>
  <si>
    <t>5720.003.GENRAL.70541</t>
  </si>
  <si>
    <t>5720.011.GENRAL.0804</t>
  </si>
  <si>
    <t>2211.099.GENRAL.0179</t>
  </si>
  <si>
    <t>P25E02850</t>
  </si>
  <si>
    <t>P25E02726</t>
  </si>
  <si>
    <t>1854.014.CARIER.7506</t>
  </si>
  <si>
    <t>LEFT BRACKET FOR A/C CARRIER QG MODEL
42QG18H</t>
  </si>
  <si>
    <t>25R000057</t>
  </si>
  <si>
    <t>1854.014.CARIER.7507</t>
  </si>
  <si>
    <t>RIGHT BRACKET FOR A/C CARRIER QG
42QG18H</t>
  </si>
  <si>
    <t>25R002846</t>
  </si>
  <si>
    <t>25R002847</t>
  </si>
  <si>
    <t>25R002851</t>
  </si>
  <si>
    <t>25R002443</t>
  </si>
  <si>
    <t>25R002888</t>
  </si>
  <si>
    <t>P25E02754</t>
  </si>
  <si>
    <t>P25E02269</t>
  </si>
  <si>
    <t>P25E03007</t>
  </si>
  <si>
    <t>25R002913</t>
  </si>
  <si>
    <t>25R002908</t>
  </si>
  <si>
    <t>1854.021.GOODM.7000</t>
  </si>
  <si>
    <t>B9266657</t>
  </si>
  <si>
    <t>P/N : B9266657, COMPRESSOR ,COPELAND
SCROLL , 460V, 60HZ, 3 PHASE , MODEL :
ZR57KC-TFD-230, FOR SCR AIR CONDITION
CK 60-4</t>
  </si>
  <si>
    <t>25R002905</t>
  </si>
  <si>
    <t>WATER HEATER 150 LTR, 2200W ,220V,
VERTICAL WALL MOUNTED, MAKER :
THERMOR</t>
  </si>
  <si>
    <t>25R002904</t>
  </si>
  <si>
    <t>25R002902</t>
  </si>
  <si>
    <t>25R002901</t>
  </si>
  <si>
    <t>25R002900</t>
  </si>
  <si>
    <t>Mohammed Magdy</t>
  </si>
  <si>
    <t>25R000223</t>
  </si>
  <si>
    <t>25R003032</t>
  </si>
  <si>
    <t>25R000209</t>
  </si>
  <si>
    <t>P25E03288</t>
  </si>
  <si>
    <t>Hesham Mohamed Rezk</t>
  </si>
  <si>
    <t>5720.011.GENRAL.3297</t>
  </si>
  <si>
    <t>PYLE NAT'L INLINE #16/2PR SPLICES ( ZREK-
1012-355SN) (EA=SET) Without Grease</t>
  </si>
  <si>
    <t>ZREK-1012-355SNW\O Grase</t>
  </si>
  <si>
    <t>ZPEK-1012-355PN</t>
  </si>
  <si>
    <t>24R040946</t>
  </si>
  <si>
    <t>24R043715</t>
  </si>
  <si>
    <t>24R024968</t>
  </si>
  <si>
    <t>438975103-07</t>
  </si>
  <si>
    <t>P25E03104</t>
  </si>
  <si>
    <t>25R003038</t>
  </si>
  <si>
    <t>P/N : 1017034372 , 220 V ROTARY SWITCH
IP44-55 INSERT SOCKET WITH 2-POLE
SWITCH 2-POLE WITH EARTH ( LAURITZ
KNUDSEN CAT.)</t>
  </si>
  <si>
    <t>5720.011.GENRAL.0041</t>
  </si>
  <si>
    <t>25R003039</t>
  </si>
  <si>
    <t>NS160H/NSX160H,MA150,3P</t>
  </si>
  <si>
    <t>2214.072.HONGHU.0195</t>
  </si>
  <si>
    <t>CIRCUIT BREAKER EPHH :
NS160H/NSX160H,MA150,3P</t>
  </si>
  <si>
    <t>25R001876</t>
  </si>
  <si>
    <t>2211.099.GENRAL.7567</t>
  </si>
  <si>
    <t>SCL-0003</t>
  </si>
  <si>
    <t>P/N : SCL-003 , SO4 (18-980041) MOTOR
SIREN, 24V, 116 DB / 1M, 900 HZ, IP 55 , FOR
ENGINE ALARM ( KLAXON CAT.)</t>
  </si>
  <si>
    <t>25R003065</t>
  </si>
  <si>
    <t>P25E03258</t>
  </si>
  <si>
    <t>25R003068</t>
  </si>
  <si>
    <t>25R003070</t>
  </si>
  <si>
    <t>2215.004.GENRAL.7038</t>
  </si>
  <si>
    <t>4C8</t>
  </si>
  <si>
    <t>P/N : 4C8, EXANE 125 OIL AND MUD
RESISTANT CABLE 4 CONDUCTORS X 8 AWG
( EA = FEET )</t>
  </si>
  <si>
    <t>2215.004.GENRAL.7157</t>
  </si>
  <si>
    <t>P/N : 37102412, POWER CABLE, 4C X 4 AWG
FROM AMRICABLE</t>
  </si>
  <si>
    <t>2215.004.GENRAL.0133</t>
  </si>
  <si>
    <t>P/N : 026243 , 4C10 OIL AND MUD RESISTANT
CABLE 4 CONDUCTORS X 10 AWG .( EA = 1 FT
) ( BOSTRIG CAT.)</t>
  </si>
  <si>
    <t>2215.004.GENRAL.0134</t>
  </si>
  <si>
    <t>T26214</t>
  </si>
  <si>
    <t>P/N : T26214 , 10C14 OIL AND MUD
RESISTANT CABLE 10 CONDUCTORS X 14
AWG ( EA = 1 FT ) ( BOSTRIG CAT.)</t>
  </si>
  <si>
    <t>2215.004.GENRAL.0135</t>
  </si>
  <si>
    <t>P/N : 026225 , 3C12 OIL AND MUD RESISTANT
CABLE 3 CONDUCTORS X 12 AWG ( EA = 1 FT
) ( BOSTRIG CAT./ AMERCABLE # 37-102-516 )</t>
  </si>
  <si>
    <t>2215.004.GENRAL.0136</t>
  </si>
  <si>
    <t>P/N : 026226 , 4C12 OIL AND MUD RESISTANT
CABLE 4 CONDUCTORS X 12 AWG ( EA = 1 FT
) ( BOSTRIG CAT.) Manufacture TMC</t>
  </si>
  <si>
    <t>2215.004.GENRAL.0137</t>
  </si>
  <si>
    <t>T26080</t>
  </si>
  <si>
    <t>P/N : T26080 , 4C06 OIL AND MUD RESISTANT
CABLE 4 CONDUCTORS X 06 AWG ( EA = 1 FT
) ( BOSTRIG CAT.) Manufacture TMC</t>
  </si>
  <si>
    <t>2215.004.GENRAL.7527</t>
  </si>
  <si>
    <t>5C12</t>
  </si>
  <si>
    <t>P/N : 5C12, EXANE 125 OIL AND MUD
RESISTANT CABLE 5 CONDUCTORS X 12
AWG FOR DRAKA - HOU CABLE CONNECTOR
EXANE 128</t>
  </si>
  <si>
    <t>25R003076</t>
  </si>
  <si>
    <t>P25E03344</t>
  </si>
  <si>
    <t>P25E03374</t>
  </si>
  <si>
    <t>25R003088</t>
  </si>
  <si>
    <t xml:space="preserve">HRES03-450 </t>
  </si>
  <si>
    <t xml:space="preserve">UNO-67-500-4D </t>
  </si>
  <si>
    <t>25R003090</t>
  </si>
  <si>
    <t>ANOTHER ROUND</t>
  </si>
  <si>
    <t>25R002895</t>
  </si>
  <si>
    <t>25R003045</t>
  </si>
  <si>
    <t>25R002978</t>
  </si>
  <si>
    <t>2215.004.GENRAL.7528</t>
  </si>
  <si>
    <t>P/N : 67830, (FLEX FLAME BFOU (I) 1 TRIP
1.5MM2 S3/S7 GREY ) CABLE FOR SENSORS
FOR DRAKA GAS DETECTION SYSTEM, OLD
PN : 20110647</t>
  </si>
  <si>
    <t>25R002981</t>
  </si>
  <si>
    <t>5720.011.GENRAL.7553</t>
  </si>
  <si>
    <t>ZREK-1212-333SN</t>
  </si>
  <si>
    <t>P/N : ZREK-1212-333SN , STAR-LINE FEMALE
PLUG 4 CONTACTS X 16 AWG FOR HOUSTON
GAS DETECTION SYSTEM ( AMPHENOL CAT.)</t>
  </si>
  <si>
    <t>5720.011.GENRAL.7550</t>
  </si>
  <si>
    <t>EX-13-3-A1-12-333-PN</t>
  </si>
  <si>
    <t>P/N : EX-13-3-A1-12-333-PN, STAR-LINE MALE
PLUG 4 CONTACTS X 16 AWG FOR HOUSTON
GAS DETECTION SYSTEM ( AMPHENOL CAT.)</t>
  </si>
  <si>
    <t>5720.011.GENRAL.7551</t>
  </si>
  <si>
    <t>EX-15-3-A-12-333-SN</t>
  </si>
  <si>
    <t>P/N : EX-15-3-A-12-333-SN, STAR-LINE
FEMALE RECEPTACLE 4 CONTACTS X 16
AWG FOR HOUSTON GAS DETECTION
SYSTEM ( AMPHENOL CAT.)</t>
  </si>
  <si>
    <t>25R003257</t>
  </si>
  <si>
    <t>5610.050.GENRAL.1550</t>
  </si>
  <si>
    <t>WD40-10111</t>
  </si>
  <si>
    <t>SPRAY,RUST STOP WD-40 WD40-10111 , 330
ML</t>
  </si>
  <si>
    <t>25R003251</t>
  </si>
  <si>
    <t>2211.010.GENRAL.7550</t>
  </si>
  <si>
    <t>60.12.9.024.0040</t>
  </si>
  <si>
    <t>FINDER 60.12.9.024.0040 24V RELAY OCTAL
BASE FITTING DPDT COMPLETE WITH BASE
MODEL: FINDER 90.26SMA DIN RELAY
SOCKETS (8-PIN)</t>
  </si>
  <si>
    <t>25R003248</t>
  </si>
  <si>
    <t>5720.001.GENRAL.7532</t>
  </si>
  <si>
    <t>BATTERY CHARGER MODEL: A46-30-24V-A1
I/P 120 ACV O/P 24 DCV 30 AMP 12 CELL TYPE
L, LA MARCHE</t>
  </si>
  <si>
    <t>25R003247</t>
  </si>
  <si>
    <t>SHF20G220</t>
  </si>
  <si>
    <t>SPUV 120AC</t>
  </si>
  <si>
    <t>P/N : SHF20G220, HI BREAK CIRCUIT
BREAKER, POWER BREAK II, 2000 AMP, 600 V
AC, 3 POLE, COMPLETE WITH ENTELLIGUARD
TU TRIP UNIT, 2000A, (PN:
GB320L3XXXRXXXX), GENERAL ELECTRIC OR
ABB</t>
  </si>
  <si>
    <t>P/N : SPUV120AC , UNDERVOLTAGE
RELEASE MODULE, 120VAC, FOR HI BREAK
CIRCUIT BREAKER, POWER BREAK II,
GENERAL ELECTRIC OR ABB</t>
  </si>
  <si>
    <t>2211.008.GENRAL.7601</t>
  </si>
  <si>
    <t>2211.008.GENRAL.7602</t>
  </si>
  <si>
    <t>25R003241</t>
  </si>
  <si>
    <t>25R003235</t>
  </si>
  <si>
    <t>25R003233</t>
  </si>
  <si>
    <t>2211.099.GENRAL.0119</t>
  </si>
  <si>
    <t>P/N : RE22R2QEMR , TIMER SCHNEIDER-24-
240 VAC.50-60 HZ-3VA ( SCHNEIDER CAT.)</t>
  </si>
  <si>
    <t>RE22R2QEMR</t>
  </si>
  <si>
    <t>25R003231</t>
  </si>
  <si>
    <t>5720.001.GENRAL.7520</t>
  </si>
  <si>
    <t>Heavy Duty 12 ft. Boosting Dead Battery Booster
Cable, ( REF ONLY GRINGER P/N : 11Z390 )</t>
  </si>
  <si>
    <t>25R003220</t>
  </si>
  <si>
    <t>Mohamed Saied</t>
  </si>
  <si>
    <t>5420.026.GENRAL.8264</t>
  </si>
  <si>
    <t>MODULAR ADAPTER TYPE: RJ-45 RJ11 RJ12
CAT6 UTP NETWORK LAN CABLE TESTER
TOOL ( REF. P/N : 20FV31 GRAINGER CAT.)</t>
  </si>
  <si>
    <t>1421.017.VSAT.0016</t>
  </si>
  <si>
    <t>RF CONNECTORS FOR VSAT</t>
  </si>
  <si>
    <t>2281.004.GAITRO.7020</t>
  </si>
  <si>
    <t>726-101</t>
  </si>
  <si>
    <t>P/N : 726-101, Desk top single party subset</t>
  </si>
  <si>
    <t>2281.004.GAITRO.7021</t>
  </si>
  <si>
    <t>12511-011</t>
  </si>
  <si>
    <t>P/N: 12511-011, DYNAMIC TRANSMITTER AND
CAP OLD PN : 12511-001</t>
  </si>
  <si>
    <t>2281.004.GAITRO.0564</t>
  </si>
  <si>
    <t>P/N : 10112-201 , HANDSET ASSEMBLY FOR
MODEL 726-101 SINGLE-PARTY DESKTOP
SUBEST ( OLD P/N : 10112-101 )</t>
  </si>
  <si>
    <t>10112-201</t>
  </si>
  <si>
    <t>2281.004.GAITRO.7548</t>
  </si>
  <si>
    <t>12514-007</t>
  </si>
  <si>
    <t>P/N : 12514-007 , PVC COIL CORD, 6C AND
BUSHING KIT</t>
  </si>
  <si>
    <t>2281.004.GAITRO.7533</t>
  </si>
  <si>
    <t>EX133C12354PN</t>
  </si>
  <si>
    <t>P/N : EX133C12354PN , EX CABLE MALE PLUG
CRIMP TERMINAL FOR GAI-TRONICS SYSTEM
PLUGS &amp; RECEPTICALS GESCO</t>
  </si>
  <si>
    <t>2281.004.GAITRO.7534</t>
  </si>
  <si>
    <t>EX17112354SN</t>
  </si>
  <si>
    <t>P/N : EX17112354SN , EX PANEL MOUNT
FEMALE RECEPTACLE CRIMP TERMINAL FORGAI-TRONICSSYSTEM PLUGS &amp;RECEPTICALS GESCO</t>
  </si>
  <si>
    <t>1421.012.ATKENS.0015</t>
  </si>
  <si>
    <t>K8590236A</t>
  </si>
  <si>
    <t>KIT, POT ON/OFF LARGE VOLUME KNOB 10 K
K8590236A</t>
  </si>
  <si>
    <t>1421.017.GENRAL.0029</t>
  </si>
  <si>
    <t>RJ45 TO RJ45 COUPLER CAT7/CAT6/CAT5E
ETHERNET CABLE EXTENDER ADAPTER
FEMALE TO FEMALE - BLACK ( AS REF. P/N :
B07NQSKXL4 )</t>
  </si>
  <si>
    <t>1421.017.GENRAL.0035</t>
  </si>
  <si>
    <t>B08971H17Z</t>
  </si>
  <si>
    <t>P/N : B08971H17Z , GE RG6 TWIST-ON F
CONNECTORS, 100-PACK, F-TYPE COAXIAL
CONNECTORS, REPLACE BROKEN
CONNECTORS AND ASSEMBLE RG6 COAX
CABLES, NO TOOLS REQUIRED, WITH
RESEALABLE BAG, 51280</t>
  </si>
  <si>
    <t>25R003213</t>
  </si>
  <si>
    <t>2215.003.GENRAL.9018</t>
  </si>
  <si>
    <t>E1FW CABLE GLAND ARMORED BRASS 3/4"
NPT</t>
  </si>
  <si>
    <t>25R003198</t>
  </si>
  <si>
    <t>2215.004.GENRAL.9048</t>
  </si>
  <si>
    <t>P/N : 24A09-06-144 ,B-LINE ALUM CABLE AND
HOSE TRAY 6" WIDE, LENGTH 144" FOR RIG
SITE CAMP ( REF. P/N : 30065T11 MCMASTER
CAT.) ( WITH COC )</t>
  </si>
  <si>
    <t>25R003196</t>
  </si>
  <si>
    <t>Ahmed Mahmoud</t>
  </si>
  <si>
    <t>1216.001.CANRIG.0096</t>
  </si>
  <si>
    <t>E12823</t>
  </si>
  <si>
    <t>P/N : E12823, POWER SUPPLY, 100-240V, 24
VDC, 10A, OLD PN : E12130 FOR POWER
CATWALK MOD.PC4000</t>
  </si>
  <si>
    <t>25R003194</t>
  </si>
  <si>
    <t>Sherine Magdy</t>
  </si>
  <si>
    <t>GRILLIEZ STAINLESS STEEL KITCHEN TONGS
FOR COOKING &amp; GRILLING: 12" AND 16"
PREMIUM EXTRA LONG STURDY BBQ
TONGS, ANTI SLIP GRIP, BUILT IN STAND TO
KEEP OFF SURFACE, EASY LOCKING O
RING,SET OF 2 BRAND: GRILLIEZ REF
AMAZON ASIN : B07V7SM3ST)</t>
  </si>
  <si>
    <t>STAINLESS STEEL KNIFE FOR VEGETABLE
AND FRUITS - BLADE LENGTH 9 CM</t>
  </si>
  <si>
    <t>CERAMIC DINNER PLATE - WHITE COLOR - 10
INCHES DIAMETER - DEEP SURFACE</t>
  </si>
  <si>
    <t>CERAMIC DINNER PLATE - WHITE COLOR - 10
INCHES DIAMETER - FLAT SURFACE</t>
  </si>
  <si>
    <t>CERAMIC SALAD PLATE - WHITE COLOR - 8
INCHES DIAMETER</t>
  </si>
  <si>
    <t>P/N : J1324883 , TEFAL LES SPECIALISTES
OVEN DISH 37 X 27 CM RED ALUMINIUM</t>
  </si>
  <si>
    <t>J1324883</t>
  </si>
  <si>
    <t>P/N : J1325082 , TEFAL LES SPECIALISTES
OVEN DISH 45 X 31 CM RED ALUMINIUM</t>
  </si>
  <si>
    <t>J1325082</t>
  </si>
  <si>
    <t>STAINLESSS STEEL POTS 29CM- DIAMETER
15 CM-DEEP</t>
  </si>
  <si>
    <t>STAINLESSS STEEL POTS 35CM- DIAMETER
20 CM-DEEP</t>
  </si>
  <si>
    <t>STAINLESSS STEEL POTS 38CM- DIAMETER
24 CM-DEEP</t>
  </si>
  <si>
    <t>NON-STICK (TEFAL) FRY PAN SIZE 36 CM</t>
  </si>
  <si>
    <t>NON-STICK (TEFAL) FRY PAN SIZE 30 CM</t>
  </si>
  <si>
    <t>NON-STICK (TEFAL) FRY PAN SIZE 28 CM</t>
  </si>
  <si>
    <t>NON-STICK (TEFAL) FRY PAN SIZE 22 CM</t>
  </si>
  <si>
    <t>P/N : 204.393.92 , OFTAST SERVING BOWL,
WHITE, 23 CM ( BIGGEST SIZE )</t>
  </si>
  <si>
    <t>204.393.92</t>
  </si>
  <si>
    <t>P/N : B002WT1G28 , METALTEX"IMPERIAL"
SERVING SPOON OF STAINLESS STEEL,
SILVER</t>
  </si>
  <si>
    <t>FOOD SERVING SPOONS -S.S WITH RUBBER
HANDLE SIZE 33 CM</t>
  </si>
  <si>
    <t>B002WT1G28</t>
  </si>
  <si>
    <t>0666.003.GENRAL.2312</t>
  </si>
  <si>
    <t>0666.003.GENRAL.2297</t>
  </si>
  <si>
    <t>0666.003.GENRAL.2295</t>
  </si>
  <si>
    <t>0666.003.GENRAL.2270</t>
  </si>
  <si>
    <t>0666.003.GENRAL.2269</t>
  </si>
  <si>
    <t>0666.003.GENRAL.2268</t>
  </si>
  <si>
    <t>0666.003.GENRAL.2267</t>
  </si>
  <si>
    <t>0666.003.GENRAL.2263</t>
  </si>
  <si>
    <t>0666.003.GENRAL.2262</t>
  </si>
  <si>
    <t>0666.003.GENRAL.2157</t>
  </si>
  <si>
    <t>0666.003.GENRAL.2165</t>
  </si>
  <si>
    <t>0666.003.GENRAL.2192</t>
  </si>
  <si>
    <t>0666.003.GENRAL.2193</t>
  </si>
  <si>
    <t>0666.003.GENRAL.2194</t>
  </si>
  <si>
    <t>0666.003.GENRAL.2241</t>
  </si>
  <si>
    <t>0666.003.GENRAL.2242</t>
  </si>
  <si>
    <t>0666.003.GENRAL.2261</t>
  </si>
  <si>
    <t>25R003193</t>
  </si>
  <si>
    <t>2211.007.GENRAL.7508</t>
  </si>
  <si>
    <t>12T084</t>
  </si>
  <si>
    <t>P/N : 12T084 , PRESSURE SWITCH FROM
WATER PUMP , SQUARE D , 9013 , FSC-2 ,
1PORT , 1/4 FNPT , 10-100 PSI , ITEM #
12T084 FOR ASER FRESH WATER PUMP
SQUARE D , FOR ASER FRESH WATER
PUMPSQUARE D</t>
  </si>
  <si>
    <t>25R003192</t>
  </si>
  <si>
    <t>1854.014.CARIER.7542</t>
  </si>
  <si>
    <t>1854.014.CARIER.7535</t>
  </si>
  <si>
    <t>1854.022.TRANE.7505</t>
  </si>
  <si>
    <t>1854.021.GOODM.7002</t>
  </si>
  <si>
    <t>1854.002.CARIER.0731</t>
  </si>
  <si>
    <t>P291-0503</t>
  </si>
  <si>
    <t>B945650</t>
  </si>
  <si>
    <t>SFCAP5440</t>
  </si>
  <si>
    <t>P291-0774</t>
  </si>
  <si>
    <t>HC-90BB-007</t>
  </si>
  <si>
    <t>P/N : P291-0503, RUN CAPACITOR OVAL 370V
SINGLE 5MFD,FOR CARRIER AC SCR AIR
CONDITION,TYPE 50TC-A06A2A6A0A0A0</t>
  </si>
  <si>
    <t>P/N : B945650 , CAPACITOR RUN 5 MFD ,370
VAC FOR SCR AIR CONDITION CK 60-4</t>
  </si>
  <si>
    <t>P/N : SFCAP5440 , RUN CAPACITOR, 370 VAC,
5 MFD FOR MOT11526 AIR CONDITION SCR
2TTA0060A4000AA ( OLD P/N : 2489161 )</t>
  </si>
  <si>
    <t>P/N : P291-0774 , CAPACITOR FOR CARRIER
VFD AIR CONDITIONER 50TFF014...610 ( OLD
P/N : HC93CA011 )</t>
  </si>
  <si>
    <t>P/N : HC-90BB-007, CAPACITOR 7.5 MFD,440
V,60 HZ FOR ITEM NO.1 FOR CARRIER AIR
CONDITION COOLING FAN</t>
  </si>
  <si>
    <t>25R003188</t>
  </si>
  <si>
    <t>1521.009.COPLND.0208</t>
  </si>
  <si>
    <t>DLSGP40X</t>
  </si>
  <si>
    <t>P/N : DLSGP 40X, FREEZER COMPRESSOR
FOR FREEZER UNIT COPELAND 4HP Model</t>
  </si>
  <si>
    <t>023Z4523</t>
  </si>
  <si>
    <t>1854.027.GENRAL.0003</t>
  </si>
  <si>
    <t>P/N : 023Z4523 , HERMATIC FILTER DRIER (
HFCC/HFC/HC , DCL 164S , INLET:1/2IN
SOLDER ODF , OUTLET:1/2IN SOLDER ODF)
(MEXICO (EAC) CAT.)</t>
  </si>
  <si>
    <t>1854.027.GENRAL.0031</t>
  </si>
  <si>
    <t>LIQUID LINE FILTER DRYER, COPPER,
SOLDER CONNECTION, 1/4 CONNECTION
SIZE (IN.), FOR MINI BAR REFREGIRATORS (
REF. P/N : 6X527 GRAINGER CAT.)</t>
  </si>
  <si>
    <t>LC1-D32-B7</t>
  </si>
  <si>
    <t>P/N : LC1-D32-B7 , SCHNEIDER CONTACTOR
LC1-D32-B7 WITH OVER LOAD ( 9-13 AMP ) ,
FOR FREEZER AND A/C</t>
  </si>
  <si>
    <t>25R003184</t>
  </si>
  <si>
    <t>COPPER ELBOW 3/8 ANGLE 45 FOR FREEZER AND A/C</t>
  </si>
  <si>
    <t>5710.008.GENRAL.0026</t>
  </si>
  <si>
    <t>COPPER TUBE 7/8 FOR FREEZER AND A/C
(PIECE = 50 FT)</t>
  </si>
  <si>
    <t>25R003180</t>
  </si>
  <si>
    <t>1854.002.CARIER.0888</t>
  </si>
  <si>
    <t>DCL163</t>
  </si>
  <si>
    <t>P/N : DCL163, FILTER DRYER 3/8" DANFOSS
FOR YORK AIR CONDITION # 1 SCR ROOM
HERMRTEC / E1212E</t>
  </si>
  <si>
    <t>25R003176</t>
  </si>
  <si>
    <t>Magy Magdy</t>
  </si>
  <si>
    <t>25R003169</t>
  </si>
  <si>
    <t>1816.064.APT.0001</t>
  </si>
  <si>
    <t>2219.010.GENRAL.0005</t>
  </si>
  <si>
    <t>PEF362NA000A</t>
  </si>
  <si>
    <t>AIR COMPRESSOR 300 LITER 3 HP APT
COPPER MODEL SGH2065 ( FOR PROJECTS
ONLY )</t>
  </si>
  <si>
    <t>P/N : PEF362NA000A , EM15 AVR LEROY
SOMER GENERATORS PARTS ( YING LI TE
CAT.)</t>
  </si>
  <si>
    <t>25R003168</t>
  </si>
  <si>
    <t>LR44/AG13</t>
  </si>
  <si>
    <t>25R003166</t>
  </si>
  <si>
    <t>25R002750</t>
  </si>
  <si>
    <t>2281.004.GAITRO.7017</t>
  </si>
  <si>
    <t>HP15-8</t>
  </si>
  <si>
    <t>P/N : HP158 , HORN WPFW/INTEGRAL DRIVER
(OLD P/N : 15W 8OHM) PLAST ( GAITROIC
CAT. )</t>
  </si>
  <si>
    <t>1421.017.GENRAL.0500</t>
  </si>
  <si>
    <t>TI-120TB</t>
  </si>
  <si>
    <t>P/N TI-120TB , 5 ZONE MIXER AMPLIFER 120
W ( MAKE ITC-PA )</t>
  </si>
  <si>
    <t>1421.017.GENRAL.0501</t>
  </si>
  <si>
    <t>T-105U</t>
  </si>
  <si>
    <t>P/N : T-105U , 100V-70V BUILT IN CELLING
LOUDSPEAKERS SPEAKERS ( MAKE ITC-PA )
( OLD P/N T103C )</t>
  </si>
  <si>
    <t>1421.017.GENRAL.0502</t>
  </si>
  <si>
    <t>T902-B</t>
  </si>
  <si>
    <t>P/N T902-B , CELLING STAND SPEEKER 10-
20W ( MAKE ITC-PA )</t>
  </si>
  <si>
    <t>TS-332</t>
  </si>
  <si>
    <t>1421.017.GENRAL.0504</t>
  </si>
  <si>
    <t>P/N TS-332 , WIRED HANDHELD MICROPHONE
( MAKE ITC-PA )</t>
  </si>
  <si>
    <t>1421.017.GENRAL.0002</t>
  </si>
  <si>
    <t>M5</t>
  </si>
  <si>
    <t>P/N : M5, NANO STATION UNIT FOR INTERNET
SYSTEM (UBIQUITI NETWORKS)</t>
  </si>
  <si>
    <t>25R003152</t>
  </si>
  <si>
    <t>SCHNEIDER 1600A CIRCUIT BREAKER
COMPLETE WITH GEAR MOTOR 110 VAC,
UNDERVOLTAGE RELEASE 24 VDC, CLOSE
COIL RELEASE 110VAC, P/N :
NW16H1HHF3P2E COMPLETE WITH BELWO
ITEM,MCH 48211,MN33668,XF 47352</t>
  </si>
  <si>
    <t>25R003150</t>
  </si>
  <si>
    <t>2211.008.GENRAL.7556</t>
  </si>
  <si>
    <t>A9F77216</t>
  </si>
  <si>
    <t>P/N : A9F77216 , IC60N - MINIATURE CIRCUIT
BREAKER - 2P - 16A - C CURVE (SCHNIDER
CAT.)</t>
  </si>
  <si>
    <t>25R003149</t>
  </si>
  <si>
    <t>25R003147</t>
  </si>
  <si>
    <t>2211.008.GENRAL.7527</t>
  </si>
  <si>
    <t>LC1D50</t>
  </si>
  <si>
    <t>LRD340C</t>
  </si>
  <si>
    <t>P/N : LC1D50, CONTACTOR KW , 460 VOLT ,
VOLT BETWEEN A1 , A2 IS 220 VOLT AC (
MAKER : SCHNEIDER ELECTRIC ) FOR
TELEMQUINC</t>
  </si>
  <si>
    <t>P/N : LRD340C ,
LRD THERMAL OVERLOAD RELAY (
SCHNEIDER CAT.)</t>
  </si>
  <si>
    <t>25R003260</t>
  </si>
  <si>
    <t>25R003263</t>
  </si>
  <si>
    <t>25R003265</t>
  </si>
  <si>
    <t>25R003267</t>
  </si>
  <si>
    <t>25R003276</t>
  </si>
  <si>
    <t>25R003278</t>
  </si>
  <si>
    <t>25R003279</t>
  </si>
  <si>
    <t>25R003280</t>
  </si>
  <si>
    <t>25R003281</t>
  </si>
  <si>
    <t>25R003282</t>
  </si>
  <si>
    <t>1531.032.GENRAL.7580</t>
  </si>
  <si>
    <t>CUTTER FOR MEAT MINCER TR12C FIMAR</t>
  </si>
  <si>
    <t>25R003283</t>
  </si>
  <si>
    <t>0666.001.GENRAL.0192</t>
  </si>
  <si>
    <t>RECIEVER SENATOR 300 ICE</t>
  </si>
  <si>
    <t>25R003285</t>
  </si>
  <si>
    <t>25R003286</t>
  </si>
  <si>
    <t>25R003287</t>
  </si>
  <si>
    <t>25R003288</t>
  </si>
  <si>
    <t>1531.033.GENRAL.7131</t>
  </si>
  <si>
    <t>1531.033.GENRAL.7132</t>
  </si>
  <si>
    <t>1531.033.GENRAL.7133</t>
  </si>
  <si>
    <t>DOUGH HOOK FOR CHANMAG PLANETARY
MIXER CM-201</t>
  </si>
  <si>
    <t>FLAT BEATER FOR CHANMAG PLANETARY
MIXER CM-201</t>
  </si>
  <si>
    <t>WIRE WHIP FOR CHANMAG PLANETARY
MIXER CM-201</t>
  </si>
  <si>
    <t>25R003289</t>
  </si>
  <si>
    <t>25R003290</t>
  </si>
  <si>
    <t>25R003292</t>
  </si>
  <si>
    <t>25R003294</t>
  </si>
  <si>
    <t>25R003295</t>
  </si>
  <si>
    <t>ARZUM OKKA AUTOMATIC 220V
TURKISH/GREEK COFFEE MACHINE ( REF.
MODEL : OK002W</t>
  </si>
  <si>
    <t>25R003296</t>
  </si>
  <si>
    <t>25R003298</t>
  </si>
  <si>
    <t>25R003299</t>
  </si>
  <si>
    <t>25R003300</t>
  </si>
  <si>
    <t>2215.004.GENRAL.7554</t>
  </si>
  <si>
    <t>A5G0525</t>
  </si>
  <si>
    <t>P/N : A5G0525 , RUBBER FLEXIBLE CABLE, 5
CONDUCTORS X 25 MM2, ELAND CABLES,
VOLTAGE 450/750, H07RN-F, TEMP RATING -
30?C TO +60?C, INSULATION EPR, SHEATH
PCP, EA=MTR</t>
  </si>
  <si>
    <t>P/N : A5G05060 , RUBBER FLEXIBLE CABLE, 5
CONDUCTORS X 6 MM2, ELAND CABLES,
VOLTAGE 450/750, H07RN-F, TEMP RATING -
30?C TO +60?C, INSULATION EPR, SHEATH
PCP, EA=MTR</t>
  </si>
  <si>
    <t>3 CONDUCTORS X 1.5 SQ.MM RUBBER CABLE
( 1 EACH = 1 METER ) , EL SWEEDY OR
ITALIAN MADE</t>
  </si>
  <si>
    <t>25R003302</t>
  </si>
  <si>
    <t>1531.002.GENRAL.0125</t>
  </si>
  <si>
    <t>5720.015.GENRAL.0036</t>
  </si>
  <si>
    <t>1531.003.GENRAL.0002</t>
  </si>
  <si>
    <t>P/N : 33616 , THERMOSTAT, T 105, TYPE TBS,
16A, 250V, F.72/S.80 FOR ARISTON WATER
HEATER PRO1 R 100 V EG</t>
  </si>
  <si>
    <t>TSE TYPE ترموستات سخان اوليمبك فرنساوى
COTHERM ( FOR 40 TO 80 LITERS)</t>
  </si>
  <si>
    <t>THERMOSTAT,1200W,220V,F/ARISTON
WATER HEATER 30 LTR , MADE IN ITALY</t>
  </si>
  <si>
    <t>25R003303</t>
  </si>
  <si>
    <t>25R003312</t>
  </si>
  <si>
    <t>25R003313</t>
  </si>
  <si>
    <t>25R003314</t>
  </si>
  <si>
    <t>25R003315</t>
  </si>
  <si>
    <t>25R003316</t>
  </si>
  <si>
    <t>25R003317</t>
  </si>
  <si>
    <t>25R003318</t>
  </si>
  <si>
    <t>25R003324</t>
  </si>
  <si>
    <t>1520.008.GENRAL.7006</t>
  </si>
  <si>
    <t xml:space="preserve"> TEMPERATURE GAUGE FOR DISPLAY WITH
SENSOR +40 TO -40 REF. PN/ 2101213 FOR
FREEZING ROOM</t>
  </si>
  <si>
    <t>25R003325</t>
  </si>
  <si>
    <t>25R003326</t>
  </si>
  <si>
    <t>25R003328</t>
  </si>
  <si>
    <t>25R003331</t>
  </si>
  <si>
    <t>1531.032.GENRAL.7574</t>
  </si>
  <si>
    <t>RUBBER DOOR GASKET SIZE 5.5 MT. REF.
PN/ 2101208 FOR FREEZING ROOM</t>
  </si>
  <si>
    <t>25R003332</t>
  </si>
  <si>
    <t>1531.033.GENRAL.7189</t>
  </si>
  <si>
    <t>P/N : 2170300000 , PINCH TUBE ,FOR BRAS
DRINK DESPENSER MAESTRALE JOLLY 12-20</t>
  </si>
  <si>
    <t>25R003336</t>
  </si>
  <si>
    <t>25R003339</t>
  </si>
  <si>
    <t>DOOR GASKET SIZE 635X430 MM , REF. PN/
5713 FOR CONVECTION OVEN 6 GN 1/1</t>
  </si>
  <si>
    <t>SWITCH ITALY ON/ OFF - COMELUX
16(4)A/250V T100/56 1/2 HP 125/250VAC , REF.
PN/ 2102147 FOR VERTICAL FREEZING
REFRIGERATOR</t>
  </si>
  <si>
    <t>P/N : FG4T2/2 4</t>
  </si>
  <si>
    <t>P/N : FG4T2/2 4 , THERMAL WIRE CABLE SIZE 4 MM 300-500 V MADE IN ITALY REF. PN/
2101218(ACCESSORY)</t>
  </si>
  <si>
    <t>1531.032.GENRAL.7139</t>
  </si>
  <si>
    <t>25R003341</t>
  </si>
  <si>
    <t>STAINLESS STEEL BASKET SIZE 34X17X15
CM , REF. PN/ 2106020 FOR DEEP FAT FRYER</t>
  </si>
  <si>
    <t>1531.032.GENRAL.7007</t>
  </si>
  <si>
    <t>25R003343</t>
  </si>
  <si>
    <t>P/N : 11.33454.247 , HOT PLATE WITH FRAME
ST-STEEL 30X30 CM , 3KW, 230 VOLT ( EGO
CAT.)( MADE IN TURKEY )</t>
  </si>
  <si>
    <t>25R003351</t>
  </si>
  <si>
    <t>25R003352</t>
  </si>
  <si>
    <t>P/N : 6GK1901-1BB10-2AA0 , PROFINET CABLE
CONNECTOR PLC S7-1500 ( SIEMENS CAT.)</t>
  </si>
  <si>
    <t>25R003355</t>
  </si>
  <si>
    <t xml:space="preserve">  HEATER TURKEY UPPER OVEN 1300 WATT
220V (130CM ) , REF. PN/ 2102018 FOR
ELECTRIC COOKER</t>
  </si>
  <si>
    <t xml:space="preserve">  HEATER TURKEY 1.8 KW -220 V , REF. PN/
2102030 FOR ELECTRIC GRILL</t>
  </si>
  <si>
    <t xml:space="preserve"> P/N : 2102043 , THERMOSTAT ( EGO )
GERMANY 100/180OC , 1042 SINGLE PH FOR
DEEP FAT FRYER EGO P/N : ( 55.13032.140 )</t>
  </si>
  <si>
    <t xml:space="preserve">  43.24232.000</t>
  </si>
  <si>
    <t xml:space="preserve"> 55.34052.010</t>
  </si>
  <si>
    <t xml:space="preserve">  LEVEL SENSOR NUT WITHE ST-STEEL
ELECTROD , REF. PN/ 2102169 FOR WATER
BOILER &amp; BAIN MARIE</t>
  </si>
  <si>
    <t>P/N : CO0388 , HEATER 6000W FOR FIMAR
BAKERY OVEN MODEL TOP6M</t>
  </si>
  <si>
    <t>1531.033.GENRAL.7203</t>
  </si>
  <si>
    <t>CO0388</t>
  </si>
  <si>
    <t>19.22474.040</t>
  </si>
  <si>
    <t>1531.032.GENRAL.0076</t>
  </si>
  <si>
    <t>P/N : 19.22474.040 , HOTPLATE EGO 2.6KW,
230V, DIAMETER -220 MM ( MOG CAT.)</t>
  </si>
  <si>
    <t>25R003362</t>
  </si>
  <si>
    <t>2215.003.GENRAL.7003</t>
  </si>
  <si>
    <t>476/R/M25/M20</t>
  </si>
  <si>
    <t>P/N : 476/R/M25/M20, Reducer - M25 Male X
M20 Female - Brass ( HAWAKE GAS DET.
SYSTEM)</t>
  </si>
  <si>
    <t xml:space="preserve">  Ground Cable , 2/0 AWG , flexible Rubber 70mm
Made in Italy, EACH = 1 METER</t>
  </si>
  <si>
    <t>5720.003.GENRAL.0004</t>
  </si>
  <si>
    <t xml:space="preserve"> Yellow/green Single Core with Flexible Copper
Conductor ground cable 4mm CSA</t>
  </si>
  <si>
    <t>UGR1-2023</t>
  </si>
  <si>
    <t>PN: UGR1-2023 ,ACCEPTOR SERIES
RECEPTACLE FOR HAZARDOUS LOCATION
SINGLE GANG, DEAD END BOX WITH 1/2" HUB
SIZE, 20 AMP / 120V</t>
  </si>
  <si>
    <t>5720.011.GENRAL.0450</t>
  </si>
  <si>
    <t>5720.011.GENRAL.0452</t>
  </si>
  <si>
    <t>UGR7-20231</t>
  </si>
  <si>
    <t>PN: UGR7-20231 ,ACCEPTOR SERIES
RECEPTACLE FOR HAZARDOUS LOCATION
DOUBLE GANG, DEAD END BOX WITH 1/2"
HUB SIZE, 20 AMP / 125V</t>
  </si>
  <si>
    <t>FEET</t>
  </si>
  <si>
    <t>P/N : 37102508, POWER CABLE, 3C X 14 AWG
FROM AMRICABLE</t>
  </si>
  <si>
    <t>2215.004.GENRAL.7148</t>
  </si>
  <si>
    <t>2215.003.GENRAL.7572</t>
  </si>
  <si>
    <t>501/453/UNIV/A/M20</t>
  </si>
  <si>
    <t>P/N : 501/453/UNIV/A-KIT, CABLE GLAND UNIV
KIT M20 BRASS C/W NW,LN,ET,SWSS L2
(MACLEAN ELECT CAT.)</t>
  </si>
  <si>
    <t>2215.003.GENRAL.7184</t>
  </si>
  <si>
    <t>501421OM20</t>
  </si>
  <si>
    <t>P/N : 501421OM20 ,TYPE 501/421 NICKEL
PLATED BRASS INDOOR/OUTDOOR NON-
ARMOURED CABLE SINGLE SEALED GLANDS</t>
  </si>
  <si>
    <t>2215.003.GENRAL.7185</t>
  </si>
  <si>
    <t>P/N : 501421A/M20 , TYPE 501/421 NICKEL
PLATED BRASS INDOOR/OUTDOOR NON-
ARMOURED CABLE SINGLE SEALED GLANDS</t>
  </si>
  <si>
    <t>501421AM20</t>
  </si>
  <si>
    <t>2215.003.GENRAL.7186</t>
  </si>
  <si>
    <t>501421BM25</t>
  </si>
  <si>
    <t>P/N : 501421BM25 , TYPE 501/421 NICKEL
PLATED BRASS INDOOR/OUTDOOR NON-ARMOURED CABLE SINGLE SEALED GLANDS</t>
  </si>
  <si>
    <t>2215.003.GENRAL.7170</t>
  </si>
  <si>
    <t>P/N : 501421CM32 , TYPE 501/421 NICKEL
PLATED BRASS INDOOR/OUTDOOR NON-
ARMOURED CABLE SINGLE SEALED GLANDS</t>
  </si>
  <si>
    <t>501421CM32</t>
  </si>
  <si>
    <t>BCZ8060-32A/500V/3P+PE/Z</t>
  </si>
  <si>
    <t>P/N : BCZ8060-32A/500V/3P+PE/Z , SOCKET
32A POWER SOCKET WAROM CAT.</t>
  </si>
  <si>
    <t>5720.011.GENRAL.0085</t>
  </si>
  <si>
    <t>5720.011.GENRAL.0086</t>
  </si>
  <si>
    <t>P/N : BCZ8060-32A/500V/3P+PE/T , PLUG 32A
POWER PLUG WAROM CAT.</t>
  </si>
  <si>
    <t>BCZ8060-32A/500V/3P+PE/T</t>
  </si>
  <si>
    <t>5720.011.GENRAL.0087</t>
  </si>
  <si>
    <t>BCZ8060-63A/500V/3P+PE/Z</t>
  </si>
  <si>
    <t>P/N : BCZ8060-63A/500V/3P+PE/Z , SOCKET
63A POWER SOCKET WAROM CAT.</t>
  </si>
  <si>
    <t>BCZ8060-63A/500V/3P+PE/T</t>
  </si>
  <si>
    <t>P/N : BCZ8060-63A/500V/3P+PE/T , PLUG 63A
POWER PLUG WAROM CAT.</t>
  </si>
  <si>
    <t>5720.011.GENRAL.0088</t>
  </si>
  <si>
    <t>5720.011.GENRAL.0089</t>
  </si>
  <si>
    <t>BCZ8060-125A/500V/3P+PE/Z</t>
  </si>
  <si>
    <t>P/N : BCZ8060-125A/500V/3P+PE/Z , SOCKET
125A POWER SOCKET WAROM CAT.</t>
  </si>
  <si>
    <t>5720.011.GENRAL.0090</t>
  </si>
  <si>
    <t>BCZ8060-125A/500V/3P+PE/T</t>
  </si>
  <si>
    <t>P/N : BCZ8060-125A/500V/3P+PE/T , PLUG
125A POWER PLUG WAROM CAT.</t>
  </si>
  <si>
    <t>2215.004.GENRAL.0094</t>
  </si>
  <si>
    <t>IEC 60092-353</t>
  </si>
  <si>
    <t>P/N : IEC 60092-353 , 3*14AWG 0.6/1KV CLASS
5 TINNED CU/EPR INSULATION/SHF2 INNER
SHEATH/TINNED CU WIRE BRAIDED
ARMOURED/SHF2 RFOU SHIPBOARD POWER
CABLE IEC 60092-353 CLASS A FLAME
RETARDANT (EA=MT) ( HUADONG CABLE
GROUP )</t>
  </si>
  <si>
    <t>2215.004.GENRAL.0095</t>
  </si>
  <si>
    <t>IEC 60992-376</t>
  </si>
  <si>
    <t xml:space="preserve"> P/N : IEC 60992-376 , 1*2*16AWG 150/350V
CLASS 2 COPPER/XLPE/SHF1/GALVANIZED
STEEL WIRE BRAIDED ARMOURED/SHF1
OUTER SHEATH SHIPBOARD INSTRUMENT
CABLE IEC 60992-376 CLASS A FLAME
RETARDANT (EA=MT) ( HUADONG CABLE
GROUP )</t>
  </si>
  <si>
    <t>25R003364</t>
  </si>
  <si>
    <t>25R003375</t>
  </si>
  <si>
    <t>25R003376</t>
  </si>
  <si>
    <t>GROUND CABLE CONNECTOR, MALE/FEMALE
2MPC , ( REF. P/N :1UYF5 GRAINGER CAT.)</t>
  </si>
  <si>
    <t>5720.015.GENRAL.0045</t>
  </si>
  <si>
    <t>P/N : 33011 ,1-WAY SWITCH ARTEOR, WHITE,
16 AMP (VENUS)</t>
  </si>
  <si>
    <t>5720.015.GENRAL.0048</t>
  </si>
  <si>
    <t>P/N : 34055 ,SOCKET ARTEOR - 16 A / 250 V -
2P + SHUTTERS - 1 MODULE -WHITE (VENUS)</t>
  </si>
  <si>
    <t>BXT8050</t>
  </si>
  <si>
    <t>5720.014.GENRAL.0016</t>
  </si>
  <si>
    <t>P/N : BXT8050 , WAROM JUNCTION BOX
BXT8050-IV, BLACK WITH TBS INSIDE AND
GROUND PLATE ( WAROM CAT. )</t>
  </si>
  <si>
    <t>25R003377</t>
  </si>
  <si>
    <t>1531.033.GENRAL.7120</t>
  </si>
  <si>
    <t>P/N : 2101265 , TRAPPED PERSON ALARM
UNIT SOUND &amp; LIGHT FOR FREEZER UNIT
(MOG CAT.)</t>
  </si>
  <si>
    <t>25R003378</t>
  </si>
  <si>
    <t>25R003379</t>
  </si>
  <si>
    <t>P/N : 271086 , HEATING ELEMENT FOR
WATER HEATER 150 LITRE THERMOR ,
2200W , 230V , CODE 271086 GB 150E</t>
  </si>
  <si>
    <t>THERMOSTATE FOR THERMOR WATER
HEATER 150 LITRE THERMOR , 2200W , 230V ,
CODE 271086 GB 150E</t>
  </si>
  <si>
    <t>2211.006.GENRAL.7505</t>
  </si>
  <si>
    <t>2211.006.GENRAL.7503</t>
  </si>
  <si>
    <t>25R003381</t>
  </si>
  <si>
    <t>1551.009.NYBORG.9002</t>
  </si>
  <si>
    <t>P/N : 0L2859 , RINSE PUMP ,230V / 1N / 60HZ
FOR ELECTROLUX HOOD TYPE
DISHWASHER MODEL EHT8ROW6</t>
  </si>
  <si>
    <t>0L2859</t>
  </si>
  <si>
    <t>25R003382</t>
  </si>
  <si>
    <t>25R003383</t>
  </si>
  <si>
    <t>1531.033.GENRAL.7130</t>
  </si>
  <si>
    <t>20 L STAINLESS STEEL BOWLS FOR
CHANMAG PLANETARY MIXER CM-201</t>
  </si>
  <si>
    <t>25R003386</t>
  </si>
  <si>
    <t>25R003390</t>
  </si>
  <si>
    <t xml:space="preserve"> 1531.003.GENRAL.7507</t>
  </si>
  <si>
    <t>P/N : 1104183 , PLASTIC TERMINAL FOR
GALLEY (MOG CAT.)</t>
  </si>
  <si>
    <t>2215.002.GENRAL.7592</t>
  </si>
  <si>
    <t>25R003392</t>
  </si>
  <si>
    <t>25R003395</t>
  </si>
  <si>
    <t>2215.003.GENRAL.7503</t>
  </si>
  <si>
    <t>NYLON/WASHER/M25</t>
  </si>
  <si>
    <t>P/N : NYLON/WASHER/M25 , NYLON IP
WASHER M25 FOR HAWKE NYLON WASHERS</t>
  </si>
  <si>
    <t>25R003397</t>
  </si>
  <si>
    <t>1521.027.GENRAL.0028</t>
  </si>
  <si>
    <t>PN : 2101209 , DOOR HINGES FOR FREEZING
ROOM , MOG CATALOG</t>
  </si>
  <si>
    <t>25R003400</t>
  </si>
  <si>
    <t>25R003401</t>
  </si>
  <si>
    <t>25R003409</t>
  </si>
  <si>
    <t>FACE,F/PUSH BUTTON 800H-2HA7 P/NO.
800H-NP15</t>
  </si>
  <si>
    <t>PSG/421 OM20</t>
  </si>
  <si>
    <t>P/N : PSG/421 O M20 , BRASS PUNCH TOOL
NO.1, MULTIPLE UNARMOURED CABLES
GLAND ( HAWKE CAT. )</t>
  </si>
  <si>
    <t>2215.003.GENRAL.0198</t>
  </si>
  <si>
    <t>2211.007.GENRAL.1117</t>
  </si>
  <si>
    <t>PSG/421 OM25</t>
  </si>
  <si>
    <t>2215.003.GENRAL.0199</t>
  </si>
  <si>
    <t>P/N : PSG/421 O M25 , BRASS PUNCH TOOL
NO.2, MULTIPLE UNARMOURED CABLES
GLAND ( HAWKE CAT. )</t>
  </si>
  <si>
    <t>2215.003.GENRAL.0200</t>
  </si>
  <si>
    <t>501421A/1/2</t>
  </si>
  <si>
    <t>P/N : 501421A/1/2 , TYPE 501/421 NICKEL
PLATED BRASS INDOOR/OUTDOOR NON-
ARMOURED CABLE SINGLE SEALED GLANDS
( HAWKE CAT. )</t>
  </si>
  <si>
    <t>2215.003.GENRAL.0201</t>
  </si>
  <si>
    <t>501/421,C2, M40</t>
  </si>
  <si>
    <t>P/N : 501/421, C2, M40 , EX CABLE GLAND
FLAMEPROOF, INCREASED SAFETY, BRASS (
HAWKE CAT. )</t>
  </si>
  <si>
    <t>2215.003.GENRAL.0202</t>
  </si>
  <si>
    <t>501/421,C2, 1 1/2''</t>
  </si>
  <si>
    <t>P/N : 501/421, C2, 1 1/2'' , EX CABLE GLAND
FLAMEPROOF, INCREASED SAFETY, BRASS (
HAWKE CAT. )</t>
  </si>
  <si>
    <t>2215.003.GENRAL.0203</t>
  </si>
  <si>
    <t>501/421,D, M50</t>
  </si>
  <si>
    <t>P/N : 501/421, D, M50 , EX CABLE GLAND
FLAMEPROOF, INCREASED SAFETY, BRASS (
HAWKE CAT. )</t>
  </si>
  <si>
    <t>501/421,D, 2</t>
  </si>
  <si>
    <t>P/N : 501/421, D, 2 , EX CABLE GLAND
FLAMEPROOF, INCREASED SAFETY,BRASS (
HAWKE CAT.</t>
  </si>
  <si>
    <t>2215.003.GENRAL.0204</t>
  </si>
  <si>
    <t>2215.003.GENRAL.0205</t>
  </si>
  <si>
    <t>476/R/?''/M20</t>
  </si>
  <si>
    <t>P/N : 476/R/ ?''/M20 , ADAPTOR -?'' MALE X M20
FEMALE - BRASS ( HAWKE CAT. )</t>
  </si>
  <si>
    <t>2215.003.GENRAL.0206</t>
  </si>
  <si>
    <t>P/N : 476/R/ ?''/M20 , ADAPTOR - ?'' MALE X
M20 FEMALE - BRASS ( HAWKE CAT. )</t>
  </si>
  <si>
    <t>2215.003.GENRAL.0207</t>
  </si>
  <si>
    <t>476/R/M20/ ?'</t>
  </si>
  <si>
    <t>P/N : 476/R/M20/ ?' , REDUCER - M20 MALE X
?'' FEMALE - BRASS ( HAWKE CAT. )</t>
  </si>
  <si>
    <t>2215.003.GENRAL.0208</t>
  </si>
  <si>
    <t>P/N : 476/R/ M25/ ?' , ADAPTOR - M25 MALE X
?'' FEMALE - BRASS ( HAWKE CAT. )</t>
  </si>
  <si>
    <t>476/R/M25/ ?'</t>
  </si>
  <si>
    <t>2215.003.GENRAL.0209</t>
  </si>
  <si>
    <t>476/R/?''/m25</t>
  </si>
  <si>
    <t>P/N : 476/R/ ?''/M25 , ADAPTOR - ?'' MALE X
M25 FEMALE - BRASS ( HAWKE CAT. )</t>
  </si>
  <si>
    <t>476/R/M32/ 1'</t>
  </si>
  <si>
    <t>P/N : 476/R/ M32/ 1' , REDUCER - M32 MALE X
1'' FEMALE - BRASS ( HAWKE CAT. )</t>
  </si>
  <si>
    <t>2215.003.GENRAL.0218</t>
  </si>
  <si>
    <t>2215.003.GENRAL.0219</t>
  </si>
  <si>
    <t>476/R/1'' /M32</t>
  </si>
  <si>
    <t>P/N : 476/R/1'' / M32 , REDUCER - 1'' MALE X
M32FEMALE - BRASS ( HAWKE CAT. )</t>
  </si>
  <si>
    <t>2215.003.GENRAL.0220</t>
  </si>
  <si>
    <t>487-M25</t>
  </si>
  <si>
    <t>P/N : 487-M25 , STOPPING PLUG,ATEX
APPROVED FOR HAZARDOUS AREA,ATEX
APPROVED FOR HAZRAD AREA ZONES (
HAWKE CAT. )</t>
  </si>
  <si>
    <t>25R003411</t>
  </si>
  <si>
    <t>2215.002.GENRAL.7068</t>
  </si>
  <si>
    <t>INSULATED QUICK-DISCONNECT TERMINALS
RED VINYL PLASTIC TIN-PLATED BRASS 220?
600V ( REF. P/N : 7060K17 GRAINGER CAT.)</t>
  </si>
  <si>
    <t>5420.026.GENRAL.8356</t>
  </si>
  <si>
    <t>SEAL TAPE, RUBBER TAPE ADHESIVE, 2" X 30
FT., CONTINUOUS ROLL, BLACK ( REF. P/N :
4E309 GRAINGER CAT.)</t>
  </si>
  <si>
    <t>25R003416</t>
  </si>
  <si>
    <t>5720.010.GENRAL.7522</t>
  </si>
  <si>
    <t>A60-13.5W-E27</t>
  </si>
  <si>
    <t>P/N : A60-13.5W-E27, VENUS LAMP ITEM NO.
A60-13.5W-E27 FOR EL ALAMIA FOR
PETROLEUM LIGHTING SYSTEM MAIN CAMP
LIGHTING ( OUT DOOR )</t>
  </si>
  <si>
    <t>25R003420</t>
  </si>
  <si>
    <t>2211.010.GENRAL.0084</t>
  </si>
  <si>
    <t>P/N : 3UG5514-1BR20 , ANALOG MONITORING
RELAY PHASE FAILURE AND SEQUENCE
ADJUSTABLE UNDERVOLTAGE ASYMMETRY
20% FIXED 3 X 160 TO 690 V 50 TO 60 HZ AC
HYSTERESIS 5% FIXED DELAY TIME 0-20 S 2
CHANGEOVER CONTACTS SCREW TERMINAL
( SIEMENS CAT.)</t>
  </si>
  <si>
    <t>3UG5514-1BR20</t>
  </si>
  <si>
    <t>25R003422</t>
  </si>
  <si>
    <t>25R003423</t>
  </si>
  <si>
    <t>25R003427</t>
  </si>
  <si>
    <t>Yellow/green Single Core with Flexible Copper
Conductor ground cable 4mm CSA</t>
  </si>
  <si>
    <t>25R003430</t>
  </si>
  <si>
    <t>1221.015.NATION.0456</t>
  </si>
  <si>
    <t>6600-55-0044</t>
  </si>
  <si>
    <t>P/N : 6600-55-0044 , XFORMER, POWER
120/240 380 FOR NOV ELMAGCO BATTERY
CHARGER SYSTEM MODEL 6032</t>
  </si>
  <si>
    <t>1221.015.NATION.0457</t>
  </si>
  <si>
    <t>6400-12-0007</t>
  </si>
  <si>
    <t>P/N : 6400-12-0007 , BATTERY LEAD CALCIUM
12V35 AH FOR NOV ELMAGCO BATTERY
CHARGER SYSTEM MODEL 6032</t>
  </si>
  <si>
    <t>25R003431</t>
  </si>
  <si>
    <t>25R003432</t>
  </si>
  <si>
    <t>2601 -02821</t>
  </si>
  <si>
    <t xml:space="preserve"> 5720.011.GENRAL.7042</t>
  </si>
  <si>
    <t>5720.011.GENRAL.9424</t>
  </si>
  <si>
    <t>IDE INSULATED INDUSTRIAL PLUG AND
SOCKET 32 AMPS 5 POLES IP 67 3 PHASE
NEUTRAL EARTH ( GEWISS ) MODEL: 03826 -
03606</t>
  </si>
  <si>
    <t>5720.011.GENRAL.7569</t>
  </si>
  <si>
    <t>P/N : 413.3267 , FLUSH-MOUNTING SOCKET
32A 3P+N+E 6H 346-415V 50HZ 60HZ
84X106MM SCREW TERMINALS</t>
  </si>
  <si>
    <t>5720.011.GENRAL.7570</t>
  </si>
  <si>
    <t>P/N : 213.3237 , PLUG 3P+N+E IP44 32A 6H
346-415V AC SCREW TERMINALS</t>
  </si>
  <si>
    <t>25R003435</t>
  </si>
  <si>
    <t>25R003441</t>
  </si>
  <si>
    <t xml:space="preserve"> P25E03698</t>
  </si>
  <si>
    <t>25R003445</t>
  </si>
  <si>
    <t>25R003446</t>
  </si>
  <si>
    <t>25R003447</t>
  </si>
  <si>
    <t>25R003448</t>
  </si>
  <si>
    <t>25R003450</t>
  </si>
  <si>
    <t xml:space="preserve"> P/N : TX033P04 , MOTOR TX033P04 230 400V
50HZFAN FOR HEAT EXCHANGER
(XGZA9999W ZIEHL-ABEGG MOTOR TX033P04
230/400V 50HZ REF.-NO. 5001018847)</t>
  </si>
  <si>
    <t>P25E03712</t>
  </si>
  <si>
    <t>25R003453</t>
  </si>
  <si>
    <t>30-074</t>
  </si>
  <si>
    <t>CONNECTOR,NUT WIRE30-074 , 600 VOLTS</t>
  </si>
  <si>
    <t>30-452</t>
  </si>
  <si>
    <t>CONNECTOR,WING NUT30-452</t>
  </si>
  <si>
    <t>2215.003.GENRAL.0034</t>
  </si>
  <si>
    <t>2215.003.GENRAL.0037</t>
  </si>
  <si>
    <t>25R003455</t>
  </si>
  <si>
    <t>P25E03726</t>
  </si>
  <si>
    <t>25R003477</t>
  </si>
  <si>
    <t>MKC-03</t>
  </si>
  <si>
    <t>25R003305</t>
  </si>
  <si>
    <t>HOLDER FOR LED LCD TV / TILT TV WALL
MOUNT FOR USE WITH TV MOUNTS TV SIZE
FROM 23" TO 55" ( REF. P/N : 45PF69</t>
  </si>
  <si>
    <t>25R003309</t>
  </si>
  <si>
    <t>25R003311</t>
  </si>
  <si>
    <t>25R003293</t>
  </si>
  <si>
    <t>بديل الموديل HAX22P/190-4</t>
  </si>
  <si>
    <t>25R003509</t>
  </si>
  <si>
    <t>25R003308</t>
  </si>
  <si>
    <t>25R003534</t>
  </si>
  <si>
    <t>Ehab Gamal</t>
  </si>
  <si>
    <t>1462.004.SAMSAF.0015</t>
  </si>
  <si>
    <t>HORN &amp; BEACON YL4L50BRNWR (24VDC
BLUE LENS) P/N: 1000104508, YODALIGHT
TYPE YL40/D50/B/RF FOR SEMCO MARITIME
WATER MIST SYSTEM (FIRE SYSTEM)</t>
  </si>
  <si>
    <t>P25E03866</t>
  </si>
  <si>
    <t>P25E03835</t>
  </si>
  <si>
    <t>P25E03830</t>
  </si>
  <si>
    <t xml:space="preserve"> P25E03883</t>
  </si>
  <si>
    <t>Hesham
Mohamed</t>
  </si>
  <si>
    <t>P25E03883</t>
  </si>
  <si>
    <t>P25E03815</t>
  </si>
  <si>
    <t>25R003484</t>
  </si>
  <si>
    <t>25R003492</t>
  </si>
  <si>
    <t>25R003503</t>
  </si>
  <si>
    <t>2211.099.GENRAL.0044</t>
  </si>
  <si>
    <t>5720.015.GENRAL.0017</t>
  </si>
  <si>
    <t>( METER = EA ( مكرونه حراري 10 مم بالمتر</t>
  </si>
  <si>
    <t>P/N : 575010 , PLATE 3M FOR FRENCH &amp;
ITALIAN STD , WHITE ( MAKER : LEGRAND</t>
  </si>
  <si>
    <t>Code : 4910 , SQUARE ADAPTABLE CONDUIT
OUT WALL WATERPROOF ( 10 *10 ) WHITE
UPVC</t>
  </si>
  <si>
    <t>25R003501</t>
  </si>
  <si>
    <t>P/N : G2E140-PI51-09 , ABB Inverter Fan , for
Chopper , 230V AC , 50/60 HZ , 0.78/0.97 Amp ,
180/225 W , 2200/2160 min , Capacitor (4 MF-
450VDB)</t>
  </si>
  <si>
    <t>2214.072.HONGHU.0203</t>
  </si>
  <si>
    <t>G2E140-PI51-09</t>
  </si>
  <si>
    <t>25R003497</t>
  </si>
  <si>
    <t>25R003502</t>
  </si>
  <si>
    <t>5720.001.GENRAL.0181</t>
  </si>
  <si>
    <t>ER26500</t>
  </si>
  <si>
    <t>P/N : ER26500 , LISUN -LITHIUM BATTERY 3.6V
TYPE C SIZE 26.2*50MM FOR SWACO PANEL
MODEL BC-200A</t>
  </si>
  <si>
    <t>P25E03759</t>
  </si>
  <si>
    <t>P25E03875</t>
  </si>
  <si>
    <t>25R003584</t>
  </si>
  <si>
    <t>186F-15100</t>
  </si>
  <si>
    <t>P/N : 186F-15100 , STARTING MOLOR ASSEM
FOR APT DIESEL TOWER LIGHT MODEL
SDE6700TA</t>
  </si>
  <si>
    <t>2063.001.APT.0019</t>
  </si>
  <si>
    <t>25R003603</t>
  </si>
  <si>
    <t>P25E03375</t>
  </si>
  <si>
    <t>P25E03938</t>
  </si>
  <si>
    <t>P25E03885</t>
  </si>
  <si>
    <t>P25E03779</t>
  </si>
  <si>
    <t>P25E02305</t>
  </si>
  <si>
    <t>25R003619</t>
  </si>
  <si>
    <t>25R003597</t>
  </si>
  <si>
    <t>لم يتم ارساله للتسعير</t>
  </si>
  <si>
    <t>QTY</t>
  </si>
  <si>
    <t>25R003552</t>
  </si>
  <si>
    <t>25R003652</t>
  </si>
  <si>
    <t>25R003646</t>
  </si>
  <si>
    <t>: UNO-67-500-4D , FRESH AIR FAN FOR
GALLEY ( ROSENBERG CAT.)</t>
  </si>
  <si>
    <t>25R003655</t>
  </si>
  <si>
    <t>2211.008.GENRAL.0124</t>
  </si>
  <si>
    <t>A9D07210</t>
  </si>
  <si>
    <t>P/N : A9D07210 , RESIDUAL CURRENT
BREAKER WITH OVER CURRENT
PROTECTION (RCBO), ACTI9 IC60, 2P,10A, C
CURVE, 10000A/15KA, 30MA ( SCHNEIDER
CAT.)</t>
  </si>
  <si>
    <t>25R003656</t>
  </si>
  <si>
    <t>25R003657</t>
  </si>
  <si>
    <t>25R003307</t>
  </si>
  <si>
    <t>25R003304</t>
  </si>
  <si>
    <t>25R003310</t>
  </si>
  <si>
    <t>25R003374</t>
  </si>
  <si>
    <t>1531.032.
GENRAL.7
509</t>
  </si>
  <si>
    <t>HEATER ITALY 1950 KW , 220V , FOR BAIN
MARIE ( REF. ONLY P/N: 2102029</t>
  </si>
  <si>
    <t>P25E03690</t>
  </si>
  <si>
    <t>P25E04071</t>
  </si>
  <si>
    <t>25R003701</t>
  </si>
  <si>
    <t>2215.003.GENRAL.0812</t>
  </si>
  <si>
    <t>CG128150S</t>
  </si>
  <si>
    <t>PN: CG128150S ,STEEL CABLE CONNECTORS
11/2" HUB COLOUR PINK</t>
  </si>
  <si>
    <t>25R003677</t>
  </si>
  <si>
    <t>2211.008.GENRAL.7557</t>
  </si>
  <si>
    <t>A9F77220</t>
  </si>
  <si>
    <t>P/N : A9F77220 , IC60N - MINIATURE CIRCUIT
BREAKER - 2P - 20A - C CURVE (SCHNIDER
CAT.)</t>
  </si>
  <si>
    <t>25R003661</t>
  </si>
  <si>
    <t>2215.004.GENRAL.0023</t>
  </si>
  <si>
    <t>FLEXIBLE GROUND CABLE, GREEN/ YELLOW,
20 MM2 ,FLEXIBLE CABLE NOT HARD.</t>
  </si>
  <si>
    <t>25R003370</t>
  </si>
  <si>
    <t>25R003373</t>
  </si>
  <si>
    <t>1521.027.GENRAL.0003</t>
  </si>
  <si>
    <t>FREEZER DRAIN HEATER ,230V,150W,3M
LENGTH FOR FREEZER UNIT</t>
  </si>
  <si>
    <t>25R003372</t>
  </si>
  <si>
    <t>1531.003.
GENRAL.7
506</t>
  </si>
  <si>
    <t>25R003664</t>
  </si>
  <si>
    <t>EGO P/N : 55.19059.831 ,ELECTROLUX P/N :
056384 THERMOSTAT 220 V ? 50 ? 300 C REF.
PN/ 56384 FOR CONVECTION OVEN 6 GN 1/1</t>
  </si>
  <si>
    <t>25R003663</t>
  </si>
  <si>
    <t>25R003767</t>
  </si>
  <si>
    <t>25R003752</t>
  </si>
  <si>
    <t>2211.001.GENRAL.7509</t>
  </si>
  <si>
    <t>TELEMECANIQUE CONTACTOR MODEL /
LC1D95 FOR ELECT.PANEL</t>
  </si>
  <si>
    <t>25R003751</t>
  </si>
  <si>
    <t>5720.011.GENRAL.9503</t>
  </si>
  <si>
    <t>1 NPT (MALE) X 3/4 NPT (FEMALE) BRASS
REDUCER EEXD</t>
  </si>
  <si>
    <t>2211.010.GENRAL.7504</t>
  </si>
  <si>
    <t>3P - 630-MCCB</t>
  </si>
  <si>
    <t>P/N : 3P - 630-MCCB , TYPE NSX630N -
MICR2.3- 50KA</t>
  </si>
  <si>
    <t>25R003750</t>
  </si>
  <si>
    <t>5C10</t>
  </si>
  <si>
    <t>2215.004.GENRAL.7511</t>
  </si>
  <si>
    <t>RUBBER CABLE, 4C X 08 AWG,110 C,600
VOLT,H.QUALITY. ( EA= 1 FT)</t>
  </si>
  <si>
    <t>2215.004.GENRAL.7146</t>
  </si>
  <si>
    <t>P/N : 37102517, POWER CABLE, 4C X 12 AWG
FROM AMRICABLE</t>
  </si>
  <si>
    <t>37-102-511</t>
  </si>
  <si>
    <t>2215.004.GENRAL.7581</t>
  </si>
  <si>
    <t>6 CONDUCTORS , 14 AWG (GEXOL
AMERCABLE CAT.)</t>
  </si>
  <si>
    <t>25R003749</t>
  </si>
  <si>
    <t>2211.008.GENRAL.7525</t>
  </si>
  <si>
    <t>LV429630</t>
  </si>
  <si>
    <t>P/N : LV429630 , CIRCUIT BREAKER COMPACT
NS100N , 100 A , 750 V,3 P FOR MERLIN
GERIN MOTOR CONTROL CENTER NS100N ,
OLD PN : 29630 ( REF CODE
1001.001.USED.0034 )</t>
  </si>
  <si>
    <t>2215.002.GENRAL.7023</t>
  </si>
  <si>
    <t>FORK TERMINAL, YELLOW VINYL, BUTTED
SEAM, 12 TO 10 AWG, 50 PK ( REF. P/N :
24C949 GRAINGER CAT.)</t>
  </si>
  <si>
    <t>2215.002.GENRAL.7046</t>
  </si>
  <si>
    <t>RING TERMINAL SIZE 6MM (INSULATED)
(ACCESSORY)</t>
  </si>
  <si>
    <t>2215.004.GENRAL.7512</t>
  </si>
  <si>
    <t>POWER CABLE, 4C X 14 AWG TYPE P ,110
C,600 VOLT,H.QUALITY ( EA= 1 FT)</t>
  </si>
  <si>
    <t>25R003748</t>
  </si>
  <si>
    <t>P/N : LC1D 25 , CONTACTOR SCHNEIDER</t>
  </si>
  <si>
    <t>2211.001.GENRAL.7004</t>
  </si>
  <si>
    <t>LC1D 25</t>
  </si>
  <si>
    <t>25R003747</t>
  </si>
  <si>
    <t>25R003745</t>
  </si>
  <si>
    <t>5720.011.GENRAL.7098</t>
  </si>
  <si>
    <t>REEL WITH 50 MTR ELECTRIC CABLE WITH 4
OUTLET ( COUNTRY ORIGIN-TURKEY)</t>
  </si>
  <si>
    <t>25R003743</t>
  </si>
  <si>
    <t>25R003715</t>
  </si>
  <si>
    <t>25R003728</t>
  </si>
  <si>
    <t>25R003730</t>
  </si>
  <si>
    <t>2051.003.PERKNS.7510</t>
  </si>
  <si>
    <t>2873K621</t>
  </si>
  <si>
    <t>P/N : 2873K621, ELECTRICAL STARTER
MOTOR , 12 VDC FOR PERKINS DIESEL FIRE
PUMP SP111HP3 , FOR PERKINS DIESEL FIRE
PUMPS P111HP3</t>
  </si>
  <si>
    <t xml:space="preserve">25R003733 </t>
  </si>
  <si>
    <t>P/N : A9K24232 , MINIATURE CIRCUIT-
BREAKER, ACTI9 IK60N, 2P, 32 A, C CURVE,
6000 A (IEC 60898-1) ( SCHNEIDER CAT.) ( REF
CODE 1001.001.USED.0074 )</t>
  </si>
  <si>
    <t>P/N : A9K24225 , MINIATURE CIRCUIT-
BREAKER, ACTI9 IK60N, 2P, 25 A, C CURVE,
6000 A (IEC 60898-1) ( SCHNEIDER CAT.)</t>
  </si>
  <si>
    <t>25R003736</t>
  </si>
  <si>
    <t>P/N : ETM20, Earthtag - M20 - Brass ( HAWAKE
GAS DET. SYSTEM)</t>
  </si>
  <si>
    <t>ETM20</t>
  </si>
  <si>
    <t>SERRATED WASHER SIZE 1/2" FOR GLANDS
AND ACCESSORIES EHAWKE</t>
  </si>
  <si>
    <t>SERRATED WASHER SIZE 3/4" FOR GLANDS
AND ACCESSORIES EHAWKE</t>
  </si>
  <si>
    <t>SERRATED WASHER SIZE 1" FOR GLANDS
AND ACCESSORIES EHAWKE</t>
  </si>
  <si>
    <t>EARTHTAG SIZE 3/4" FOR GLANDS AND
ACCESSORIES EHAWKE</t>
  </si>
  <si>
    <t>EARTHTAG SIZE 1" FOR GLANDS AND
ACCESSORIES EHAWKE</t>
  </si>
  <si>
    <t>475 TAMPERPROOF STOPPING PLUG SIZE
3/4" FOR GLANDS AND ACCESSORIES
EHAWKE</t>
  </si>
  <si>
    <t>475 TAMPERPROOF STOPPING PLUG SIZE 1"
FOR GLANDS AND ACCESSORIES EHAWKE</t>
  </si>
  <si>
    <t>P/N : 475 , Tamperproof Stopping Plug size 1/2"
FOR GLANDS AND ACCESSORIES EHAWKE</t>
  </si>
  <si>
    <t>P/N : ICG/653/UNIV/L B M25 EP BRASS , EX
BARRIER GLAND, SIZE B THREAD M25, WITH
EXPRESS BARRIER RESIN, BRASS ( HAWKE
CAT.)</t>
  </si>
  <si>
    <t>P/N : ICG/653/UNIV/L A M20 EP BRASS , EX
BARRIER GLAND, SIZE A THREAD M20, WITH
EXPRESS BARRIER RESIN, BRASS ( HAWKE
CAT.)</t>
  </si>
  <si>
    <t>ICG/653/UNIV/L AM20 EP BRASS</t>
  </si>
  <si>
    <t>ICG/653/UNIV/L BM25 EP BRASS</t>
  </si>
  <si>
    <t>LOCKNUT M20, ATEX APPROVED FOR
HAZARD AREA ZONES ( HAWKE CAT.)</t>
  </si>
  <si>
    <t>LOCKNUT M25, ATEX APPROVED FOR
HAZRARD AREA ZONES ( HAWKE CAT.)</t>
  </si>
  <si>
    <t>M25 (MALE) X 1/2NPT (FEMALE) BRASS
ADAPTOR EEXD</t>
  </si>
  <si>
    <t>5720.011.GENRAL.9480</t>
  </si>
  <si>
    <t>2215.003.GENRAL.0073</t>
  </si>
  <si>
    <t>2215.003.GENRAL.0072</t>
  </si>
  <si>
    <t>2215.003.GENRAL.0058</t>
  </si>
  <si>
    <t>2215.003.GENRAL.0057</t>
  </si>
  <si>
    <t>2215.003.GENRAL.7180</t>
  </si>
  <si>
    <t>2215.003.GENRAL.7164</t>
  </si>
  <si>
    <t>2215.003.GENRAL.7163</t>
  </si>
  <si>
    <t>2215.003.GENRAL.7162</t>
  </si>
  <si>
    <t>2215.003.GENRAL.7007</t>
  </si>
  <si>
    <t>2215.003.GENRAL.7156</t>
  </si>
  <si>
    <t>2215.003.GENRAL.7157</t>
  </si>
  <si>
    <t>2215.003.GENRAL.7158</t>
  </si>
  <si>
    <t>2215.003.GENRAL.7161</t>
  </si>
  <si>
    <t>25R003742</t>
  </si>
  <si>
    <t>SK010</t>
  </si>
  <si>
    <t>CR700</t>
  </si>
  <si>
    <t>COMPLETE TWECO CABLE CONNECTORS
FOR EARTH CABLES</t>
  </si>
  <si>
    <t>ABB P/N : CR700 , GROUND EARTH "U" BOLT
ROD CLAMP (TYPE GUV) COPPER ALLOY
MECHANICAL CLAMP DIAMATER 3?4 FOR
WITH CERTIFICATION : UL467</t>
  </si>
  <si>
    <t>ABB P/N : SK010 , GROUND STAINLESS STEEL
EARTHING CLAMPWITH CERTIFICATION</t>
  </si>
  <si>
    <t>5720.003.GENRAL.0023</t>
  </si>
  <si>
    <t>5720.003.GENRAL.0014</t>
  </si>
  <si>
    <t>5720.011.GENRAL.7056</t>
  </si>
  <si>
    <t>25R003673</t>
  </si>
  <si>
    <t>25R003697</t>
  </si>
  <si>
    <t>25R003606</t>
  </si>
  <si>
    <t>P25E04010</t>
  </si>
  <si>
    <t>Catogry</t>
  </si>
  <si>
    <t>25R003786</t>
  </si>
  <si>
    <t>1238.025.BPM.0141</t>
  </si>
  <si>
    <t>6AV2124-0MC01-0AX0</t>
  </si>
  <si>
    <t>SIEMENS P/N : 6AV2124-0MC01-0AX0 , BPM
P/N : 3601060360 , TOUCH PANEL , NO.
6AV2124-0MC01-0AX0 , FOR CHINA BPM TOP
DRIVE 250 TON MODEL DQ40BCQ</t>
  </si>
  <si>
    <t>25R003795</t>
  </si>
  <si>
    <t>25R003807</t>
  </si>
  <si>
    <t>25R003810</t>
  </si>
  <si>
    <t>1825.002.NATION.0051</t>
  </si>
  <si>
    <t>TK-CS10</t>
  </si>
  <si>
    <t>P/N : TK-CS10 FILTER, WATER, COMPLETE,
"PANASONIC"</t>
  </si>
  <si>
    <t>25R003812</t>
  </si>
  <si>
    <t>25R003822</t>
  </si>
  <si>
    <t>25R003825</t>
  </si>
  <si>
    <t>2211.003.GENRAL.0115</t>
  </si>
  <si>
    <t>CIRCUIT BREAKER, 460V, 15HP, SIEMENS PN.
3RV1021-4CA10, New PN: 3RV2021-4CA10</t>
  </si>
  <si>
    <t>3RV20214CA10</t>
  </si>
  <si>
    <t>25R003834</t>
  </si>
  <si>
    <t>P25E02977</t>
  </si>
  <si>
    <t>25R003842</t>
  </si>
  <si>
    <t>DIFFUSER FOR 1044104 FOR LIGHTING
SYS.</t>
  </si>
  <si>
    <t>DIFUSER FOR 1444408 FOR LIGHTING SYS.</t>
  </si>
  <si>
    <t>P/N : 1044416201 WATERTIGHT FIXTURE
2X36W ,110/115 V ,60 HZ ,IP 67 , THE
VOLTAGE SHOULD BE 110V(NOT220V)</t>
  </si>
  <si>
    <t>5720.009.GENRAL.0875</t>
  </si>
  <si>
    <t>5720.009.GENRAL.0877</t>
  </si>
  <si>
    <t>2211.014.GENRAL.0058</t>
  </si>
  <si>
    <t>25R003666</t>
  </si>
  <si>
    <t>25R003669</t>
  </si>
  <si>
    <t>CG3750S</t>
  </si>
  <si>
    <t>PN: CG3750S ,STEEL CABLE CONNECTORS
1/2" HUB COLOUR PURPLE</t>
  </si>
  <si>
    <t>PN: HUBG-150D , 11/2" DIE CAST GROUNDING
STYLE HUB - INSULATED</t>
  </si>
  <si>
    <t>PN: HUBG-75DN , 3/4" DIE CAST GROUNDING
STYLE HUB - INSULATED</t>
  </si>
  <si>
    <t>2215.003.GENRAL.0801</t>
  </si>
  <si>
    <t>2215.003.GENRAL.0805</t>
  </si>
  <si>
    <t>HUBG-150D</t>
  </si>
  <si>
    <t>2215.003.GENRAL.0807</t>
  </si>
  <si>
    <t>HUBG-75DN</t>
  </si>
  <si>
    <t>P25E04288</t>
  </si>
  <si>
    <t>P25E04393</t>
  </si>
  <si>
    <t>P25E04397</t>
  </si>
  <si>
    <t>P25E04295</t>
  </si>
  <si>
    <t>25R003865</t>
  </si>
  <si>
    <t>25R003855</t>
  </si>
  <si>
    <t>25R003848</t>
  </si>
  <si>
    <t>2214.011.IDM.0030</t>
  </si>
  <si>
    <t>DRP-240-24</t>
  </si>
  <si>
    <t>POWER SUPPLY 24V ( PWR1000740 00 ) DRP-
240-24</t>
  </si>
  <si>
    <t xml:space="preserve"> 1 CONDUCTOR X 70 SQUERE MM
YELLOW/GREEN SOFT ( ELSEWEDY )</t>
  </si>
  <si>
    <t>25R003905</t>
  </si>
  <si>
    <t>25R003911</t>
  </si>
  <si>
    <t>25R003912</t>
  </si>
  <si>
    <t>P/N : 02400321 , DUAL CAP 55+3 MF-450 V-
50/60 HZ -P2-85 DEG FOR CARRIER AIR
CONDITIONER 38QHCT18-708</t>
  </si>
  <si>
    <t>1854.002.CARIER.7515</t>
  </si>
  <si>
    <t>HCC-2XU01AA211C</t>
  </si>
  <si>
    <t>P/N : HCC-2XU01AA211C , CONTACT RATING
PER POLE , COIL 220V , FOR ALL CARRIER
MODELS</t>
  </si>
  <si>
    <t>1854.002.CARIER.7598</t>
  </si>
  <si>
    <t>P/N : 02804129 , CROSS-FLOW WINDOW
ROTOR FOR CARRIER OPTIMAX AIR
CONDITION MODEL 42QHC24-708J</t>
  </si>
  <si>
    <t>P/N : ZR48K5E-TFD-830 , COMPRESSOR
COPELAND 040-P-1203 , MODEL ZR48K3E-TFD-235 (OLD P/N: 040-P-1660)</t>
  </si>
  <si>
    <t>1854.002.CARIER.0908</t>
  </si>
  <si>
    <t>P/N : 02500274 , ELECTRONIC CONTROL BOX
ASSEMBLY FOR CARRIER AIR CONDITION
MODEL 42KHCT24-708J</t>
  </si>
  <si>
    <t>25R003913</t>
  </si>
  <si>
    <t>25R003928</t>
  </si>
  <si>
    <t>1531.032.GENRAL.0077</t>
  </si>
  <si>
    <t>ACRF20BR</t>
  </si>
  <si>
    <t>P/N : ACRF20BR , PADDLE ATTACHMENT
(LEAF-TYPE) FOR FIMAR DOUGH MIXER
MODEL IP20F</t>
  </si>
  <si>
    <t>25R003930</t>
  </si>
  <si>
    <t>25R003936</t>
  </si>
  <si>
    <t>25R003937</t>
  </si>
  <si>
    <t>1531.032.GENRAL.7127</t>
  </si>
  <si>
    <t>0L1630</t>
  </si>
  <si>
    <t>HEATING ELEMENT 9000 W - 230 V , REF. PN/
0L1630 FOR DISH WASHER (ZANUSSI)</t>
  </si>
  <si>
    <t>25R003938</t>
  </si>
  <si>
    <t>0666.007.ELCTLX.0001</t>
  </si>
  <si>
    <t>DISH WASHER ELECTROLUX ZANUSSI CODE
505103 (EHT8G) , EL =AC400V 3N ( AC 230V /
1+N / 50HZ, 230V /3/50HZ )</t>
  </si>
  <si>
    <t>25R003940</t>
  </si>
  <si>
    <t>P25E04382</t>
  </si>
  <si>
    <t>25R003942</t>
  </si>
  <si>
    <t>25R003944</t>
  </si>
  <si>
    <t>0666.001.GENRAL.0037</t>
  </si>
  <si>
    <t>CUP HOLDERS FOR WATER DISPENSER</t>
  </si>
  <si>
    <t>25R003945</t>
  </si>
  <si>
    <t>OM-G 15</t>
  </si>
  <si>
    <t>0666.001.GENRAL.0014</t>
  </si>
  <si>
    <t>MODEL OM-G15, SPEAKER AND FOR EVENTS,
BLUETOOTH - RADIO - USB - AUX - CARD -
RECORDING - MICROPHONE - REMOTE -
PORTABLE - 15 INCH SPEAKER WITH
CHARGING</t>
  </si>
  <si>
    <t>25R003958</t>
  </si>
  <si>
    <t>1531.032.GENRAL.0079</t>
  </si>
  <si>
    <t>ACRF20WP</t>
  </si>
  <si>
    <t>P/N : ACRF20WP , WHISK ATTACHMENT
(WHIP -TYPE) FOR FIMAR DOUGH MIXER
MODEL IP20F</t>
  </si>
  <si>
    <t>25R003974</t>
  </si>
  <si>
    <t>2211.099.GENRAL.7581</t>
  </si>
  <si>
    <t>8273-1011</t>
  </si>
  <si>
    <t>P/N : 8273-1011 , LOAD SHARING &amp; SPEED
CONTROL MODULE , INPUT VOLTAGE 18-36
VDC INPUT CURRENT 600 MAMP PT INPUT 90-
240 VAC MODEL 2301E FOR EMD MAIN
ENGINES ( MAKER WOODWARD)</t>
  </si>
  <si>
    <t>25R003980</t>
  </si>
  <si>
    <t>25R003984</t>
  </si>
  <si>
    <t>25R003985</t>
  </si>
  <si>
    <t>25R004002</t>
  </si>
  <si>
    <t>LLP-40X-EWL</t>
  </si>
  <si>
    <t>P/N : LLP-40X-EWL , COMPLETE
COMPRESSOR , MODEL : LLP-40X-EWL , 3PH ,
50 HZ , 1450 RPM , 220-240V , 380-420 VOLT
STAR , R22 FOR FREEZER UNIT</t>
  </si>
  <si>
    <t>25R004006</t>
  </si>
  <si>
    <t>25R004007</t>
  </si>
  <si>
    <t>25R004014</t>
  </si>
  <si>
    <t>25R004015</t>
  </si>
  <si>
    <t>25R004016</t>
  </si>
  <si>
    <t>25R004018</t>
  </si>
  <si>
    <t>1421.017.GENRAL.0513</t>
  </si>
  <si>
    <t>CHP850D</t>
  </si>
  <si>
    <t>ENTEL - DOUBLE EAR-CUP EAR DEFENDER
WITH COMFORT HEADBAND AND VOX</t>
  </si>
  <si>
    <t>2281.004.GAITRO.7035</t>
  </si>
  <si>
    <t>13310-201</t>
  </si>
  <si>
    <t>P/N : 13310-201 , DRIVER EXPLOSION PROOF
,16 OHM, 30WATT, (OLD P/N 13310-101) , FOR
EXPLOSION PROOF ( GAITROIC CAT. )</t>
  </si>
  <si>
    <t>1442.003.LINCLN.7504</t>
  </si>
  <si>
    <t>M15370-4G0</t>
  </si>
  <si>
    <t>P/N : M15370-4G0 , PC BOARD SNUBBER FOR
LINCOLN ELECTRIC WELDING
TRANSFORMER MODEL R3R 600-I</t>
  </si>
  <si>
    <t>PD665C</t>
  </si>
  <si>
    <t>1421.017.GENRAL.0100</t>
  </si>
  <si>
    <t>P/N : PD665C ,HYTERA PORTABLE/
HANDHELD EX VHF WITH EX BATTERY</t>
  </si>
  <si>
    <t>25R004019</t>
  </si>
  <si>
    <t>25R004020</t>
  </si>
  <si>
    <t>S/L 1</t>
  </si>
  <si>
    <t>P/N : FG4T2/2 1</t>
  </si>
  <si>
    <t>25R004021</t>
  </si>
  <si>
    <t>التسليم بعد  5  أسابيع  من صدور ال po</t>
  </si>
  <si>
    <t>P25E04545</t>
  </si>
  <si>
    <t xml:space="preserve"> P25E04545</t>
  </si>
  <si>
    <t>P25E04563</t>
  </si>
  <si>
    <t>P25E04508</t>
  </si>
  <si>
    <t>25R004033</t>
  </si>
  <si>
    <t>5730.027.GENRAL.0800</t>
  </si>
  <si>
    <t>5730.027.GENRAL.0801</t>
  </si>
  <si>
    <t>CARBONS,GAUGING, ELECTRODE
(6MMX305MM) (EA = PKT OF 50 PIECE )
TURKEY / ENGLAND MADE</t>
  </si>
  <si>
    <t>CARBONS,GAUGING, ELECTRODE
ARC,5/16"X12"(8MMX305MM) (PKT=50EA)
TURKEY / ENGLAND / CHINA MADE</t>
  </si>
  <si>
    <t>25R004040</t>
  </si>
  <si>
    <t>1238.025.BPM.0157</t>
  </si>
  <si>
    <t>1238.025.BPM.0158</t>
  </si>
  <si>
    <t>6ES7531-7KF00-0AB0</t>
  </si>
  <si>
    <t>6ES7532-5HF00-0AB0</t>
  </si>
  <si>
    <t>SIEMENS P/N : 6ES7532-5HF00-0AB0 , BPM
P/N : 3399202660 , 8AO MODULE , NO.
6ES7532-5HF00-0AB0 , FOR CHINA BPM TOP
DRIVE 250 TON MODEL DQ40BCQ</t>
  </si>
  <si>
    <t>SIEMENS P/N : 6ES7531-7KF00-0AB0 , BPM
P/N : 3399101990 , AI MODULE , NO. 6ES7531-
7KF00-0AB0 , FOR CHINA BPM TOP DRIVE 250
TON MODEL DQ40BCQ</t>
  </si>
  <si>
    <t>25R004043</t>
  </si>
  <si>
    <t>P/N : G2172-2 , CONTROL PC BOARD R3R-400
CONTROL FOR LINCOLIN WELDING
TRANSFORMER MODEL R3R-500 ( OLD P/N :
G2172-1 )</t>
  </si>
  <si>
    <t>P/N : 13302-002, WEATHERPROOF RE-
ENTRANT HORN</t>
  </si>
  <si>
    <t>G2172-2</t>
  </si>
  <si>
    <t>13302-002</t>
  </si>
  <si>
    <t>1442.002.LINCLN.0002</t>
  </si>
  <si>
    <t>2281.004.GAITRO.7508</t>
  </si>
  <si>
    <t>25R004061</t>
  </si>
  <si>
    <t>25R004062</t>
  </si>
  <si>
    <t>CV-960FSS220 WR</t>
  </si>
  <si>
    <t>25R004063</t>
  </si>
  <si>
    <t>P25E04684</t>
  </si>
  <si>
    <t>P25E04412</t>
  </si>
  <si>
    <t>25R004131</t>
  </si>
  <si>
    <t>25R004110</t>
  </si>
  <si>
    <t>IR3-4-2-80-UNV-EM</t>
  </si>
  <si>
    <t>FLOOD LIGHT IR3-4-2-80-UNV-EM COMPLETE
FOUR FOOT , TWO FLORESCENT LAMP 60
WATT F48T12, UNV-120/277V. 50/60HZ. WITH
LAMPS EMERGENCY BATTERY BACKUP</t>
  </si>
  <si>
    <t>5720.010.GENRAL.9602</t>
  </si>
  <si>
    <t>25R004109</t>
  </si>
  <si>
    <t>SET</t>
  </si>
  <si>
    <t>5720.008.GENRAL.7504</t>
  </si>
  <si>
    <t>P/N : 131 L, MAGLITE 3CELL D FLASHLIGHT
TACTICAL FLASHLIGHT. LED. BLACK. 131 L,
131-L</t>
  </si>
  <si>
    <t>131 L</t>
  </si>
  <si>
    <t>25R004108</t>
  </si>
  <si>
    <t>25R004107</t>
  </si>
  <si>
    <t>25R004106</t>
  </si>
  <si>
    <t>25R004105</t>
  </si>
  <si>
    <t>b43564-s9588-m3</t>
  </si>
  <si>
    <t>P/N : B43564-S9588-M3 , CAPACITOR EPCO
5800?F 400V</t>
  </si>
  <si>
    <t>2211.099.GENRAL.0230</t>
  </si>
  <si>
    <t>25R004104</t>
  </si>
  <si>
    <t>5720.015.GENRAL.0026</t>
  </si>
  <si>
    <t>5720.010.GENRAL.0187</t>
  </si>
  <si>
    <t>5720.010.GENRAL.0188</t>
  </si>
  <si>
    <t>P/N : 050343 , RECEPTACLE 10-16 A 220V. (
LEGRAND ) ( OLD P/N : 435030 )</t>
  </si>
  <si>
    <t>CONSTANT CURRENT LED.21 W
(VENUS)240VA.C.-50HZ MAX495 MA</t>
  </si>
  <si>
    <t>LED SMALL PANEL- 21 W- 65W1MZ - 6500K</t>
  </si>
  <si>
    <t>25R004103</t>
  </si>
  <si>
    <t>25R004102</t>
  </si>
  <si>
    <t>25R004101</t>
  </si>
  <si>
    <t>PSS-0003</t>
  </si>
  <si>
    <t>P/N : PSS-0003, SO4 (18-980041) MOTOR
SIREN, 24V, 116 DB / 1M, 900 HZ, IP 55 , FOR
ENGINE ALARM ( KLAXON CAT.), OLD P/N :
SCL-003</t>
  </si>
  <si>
    <t>25R004140</t>
  </si>
  <si>
    <t>مطلوب مراجعه السعر</t>
  </si>
  <si>
    <t>25R004141</t>
  </si>
  <si>
    <t>P25E04640</t>
  </si>
  <si>
    <t>P25E04661</t>
  </si>
  <si>
    <t>P25E04814</t>
  </si>
  <si>
    <t>P25E04984</t>
  </si>
  <si>
    <t>P25E04518</t>
  </si>
  <si>
    <t>25R004227</t>
  </si>
  <si>
    <t>2254.005.GENRAL.0028</t>
  </si>
  <si>
    <t>BBJ81-R-24VDC</t>
  </si>
  <si>
    <t>P/N : BBJ81-R-24VDC , 24 VDC BBJ81 Series
Explosion Proof Audio and Visual Caution
Spotlight ( WAROMCAT. )</t>
  </si>
  <si>
    <t>25R004188</t>
  </si>
  <si>
    <t>3UG46161CR20</t>
  </si>
  <si>
    <t>P/N : 3UG46161CR20 , SIEMENS DIGITAL
MONITORING RELAY FOR THREE-PHASE
LINE VOLTAGE W. N COND. REVERSIBLE
PHASE SEQUENCE PHASE , FOR MAIN
FREEZER UNIT</t>
  </si>
  <si>
    <t>2211.010.GENRAL.7560</t>
  </si>
  <si>
    <t>25R004187</t>
  </si>
  <si>
    <t>2211.008.GENRAL.7531</t>
  </si>
  <si>
    <t>NSX160F</t>
  </si>
  <si>
    <t>P/N : NSX160F , CIRCUIT BREAKER COMPACT
NSX160F - TMD - 160A 4 POLES AND WITH
SHUNT TRIP COIL 220 VAC (SCHNEIDER
ELECTRIC)</t>
  </si>
  <si>
    <t>25R004186</t>
  </si>
  <si>
    <t>2221.001.GENRAL.7547</t>
  </si>
  <si>
    <t>1445.019.NIAGRA.7530</t>
  </si>
  <si>
    <t>1445.019.NIAGRA.7531</t>
  </si>
  <si>
    <t>B500MBT713XKF</t>
  </si>
  <si>
    <t>RZ7-FSA7UU23</t>
  </si>
  <si>
    <t>RZ7-FSB6UU23</t>
  </si>
  <si>
    <t>P/N : B500MBT713XKF , MICRON CONTROL
POWER TRANSFORMER, TRNSF 208/230/460-
24/115V 50/60HZ, 500VA ( MICRON
TRANSFORMER CAT.)</t>
  </si>
  <si>
    <t>P/N : RZ7-FSA7UU23 , ELECTRONIC ON-
DELAY TIMING RELAYS FOR NIAGARA
PRESSURE WASHER MODEL 2709E4-
460XG03</t>
  </si>
  <si>
    <t>P/N : RZ7-FSB6UU23 , ELECTRONIC OFF-
DELAY TIMING RELAYS FOR NIAGARA
PRESSURE WASHER MODEL 2709E4-
460XG03</t>
  </si>
  <si>
    <t>25R004185</t>
  </si>
  <si>
    <t>25R004183</t>
  </si>
  <si>
    <t xml:space="preserve"> 2211.099.GENRAL.0008</t>
  </si>
  <si>
    <t>PM2220</t>
  </si>
  <si>
    <t>P/N : METSEPM2220 , EASYLOGIC PM2200
SERIES LCD BASIC VAF P &amp; E THD RS485-
RTC MIN/MAX 15TH HAR CLASS 1.0 ENERGY
METER ( SCHNEIDER CAT.)</t>
  </si>
  <si>
    <t>25R004182</t>
  </si>
  <si>
    <t>25R004181</t>
  </si>
  <si>
    <t>25R004180</t>
  </si>
  <si>
    <t>25R004179</t>
  </si>
  <si>
    <t>2211.099.GENRAL.0008</t>
  </si>
  <si>
    <t>25R004178</t>
  </si>
  <si>
    <t>25R004177</t>
  </si>
  <si>
    <t>P/N : A9DC3740, ACTI 9 DPN N VIGI - RCBO -
3P+N - 40A - C CURVE - 6000A - 30MA - TYPE A
( SCHNIDER CAT.), OLD P/N : A9D32740</t>
  </si>
  <si>
    <t>25R004176</t>
  </si>
  <si>
    <t>25R004175</t>
  </si>
  <si>
    <t>2211.007.GENRAL.0779</t>
  </si>
  <si>
    <t>SWITCH ELECTRIC KETTLE THERMOSTAT
UNIVERSAL COMPONENTS U1855</t>
  </si>
  <si>
    <t>25R004174</t>
  </si>
  <si>
    <t>2211.007.GENRAL.0005</t>
  </si>
  <si>
    <t>PM-12</t>
  </si>
  <si>
    <t>P/N : PM-12 , PRESSURE SWITCH 250V , 16A
(10)A , 3-12 BAR , 1/4" FOR WATER SYSTEM</t>
  </si>
  <si>
    <t>25R004173</t>
  </si>
  <si>
    <t>25R004172</t>
  </si>
  <si>
    <t>25R004171</t>
  </si>
  <si>
    <t>5720.001.GENRAL.7538</t>
  </si>
  <si>
    <t>WP7-12</t>
  </si>
  <si>
    <t>P/N : WP7-12, (28W) 12V, 7AH, /CELL/15 MIN
HAND OFF CIRCUIT ( RECHAGABLE SEALED
LEAD ACID BATTERY )</t>
  </si>
  <si>
    <t>XTOB100GC1</t>
  </si>
  <si>
    <t>P/N : XTOB100GC1 , ELECTRONIC OVERLOAD
RELAY 70/100 AMP ( EATON CAT.)</t>
  </si>
  <si>
    <t>2211.010.GENRAL.0001</t>
  </si>
  <si>
    <t>25R004169</t>
  </si>
  <si>
    <t>P/N : 2987969 , PLUG-IN MINIATURE
RELAY(COIL ONLY), WITH POWER CONTACT,
2 CHANGEOVER CONTACTS, TEST BUTTON,
MECHANICAL SWITCHING POSITION
INDICATOR, STATUS LED, COIL VOLTAGE 120
V AC FOR SCR IDM ( Phoenix CAT.)</t>
  </si>
  <si>
    <t>P/N : 2987985 , PLUG-IN MINIATURE
RELAY(COIL ONLY), 2 CHANGEOVER
CONTACTS, TEST BUTTON, MECHANICAL
SWITCHING POSITION INDICATOR, STATUS
LED, FREEWHEELING DIODE, INPUT
VOLTAGE 24 V DC FOR SCR IDM ( Phoenix
CAT.)</t>
  </si>
  <si>
    <t>2211.010.GENRAL.0091</t>
  </si>
  <si>
    <t>2211.010.GENRAL.0090</t>
  </si>
  <si>
    <t>25R004167</t>
  </si>
  <si>
    <t>25R004166</t>
  </si>
  <si>
    <t>25R004165</t>
  </si>
  <si>
    <t>P/N : A9R41440 , RESIDUAL CURRENT
CIRCUIT BREAKER EARTH LEAKAGE40
A,ACTI 9 IID-RCCB-4P-40A-30MA-TYPE AC-
400VAC (SCHNIDER CAT.)</t>
  </si>
  <si>
    <t>25R004164</t>
  </si>
  <si>
    <t>2211.099.GENRAL.0227</t>
  </si>
  <si>
    <t>POWER CONVERTER ADAPTER 240 V</t>
  </si>
  <si>
    <t>25R004163</t>
  </si>
  <si>
    <t>25R004162</t>
  </si>
  <si>
    <t>25R004161</t>
  </si>
  <si>
    <t>A9F77463</t>
  </si>
  <si>
    <t>25R004158</t>
  </si>
  <si>
    <t>P25E05551</t>
  </si>
  <si>
    <t>P25E05507</t>
  </si>
  <si>
    <t>P25E05506</t>
  </si>
  <si>
    <t>25R004506</t>
  </si>
  <si>
    <t>25R004505</t>
  </si>
  <si>
    <t xml:space="preserve"> P/N : UNO-67-500-4D , FRESH AIR FAN FOR
GALLEY ( ROSENBERG CAT.)</t>
  </si>
  <si>
    <t>25R004501</t>
  </si>
  <si>
    <t>A2F CABLE EX GLAND UNARMORED BRASS
1" NPT</t>
  </si>
  <si>
    <t>P/N : UGR520231QW , RECEPTACLE
W/SINGLE BOX - 2 HUB SIZE 3/4" , 125 V. P/N
EFSC175-2023 # KILLARK UGR5-20231, New
series PN: CFSC175-2023</t>
  </si>
  <si>
    <t>P/N : 3C12, EXANE 125 OIL AND MUD
RESISTANT CABLE 3 CONDUCTORS X 12
AWG ( EACH EQUAL METER )</t>
  </si>
  <si>
    <t>TRANSFORMER, HAMMOND POWER
SOLUTIONS INC., CAT NO. SG3A0075KY0C, 75
KVA COPPER WOUND, THREE PHASE 480
DELTA PRIMARY VOLTS 380Y/220
SECONDARY VOLTS, 60 HZ</t>
  </si>
  <si>
    <t>2215.003.GENRAL.9008</t>
  </si>
  <si>
    <t>0220.000.HPS.0009</t>
  </si>
  <si>
    <t>UGR520231QW</t>
  </si>
  <si>
    <t>SG3A0075KY0C</t>
  </si>
  <si>
    <t>25R004497</t>
  </si>
  <si>
    <t>25R004494</t>
  </si>
  <si>
    <t>25R004491</t>
  </si>
  <si>
    <t>2211.008.GENRAL.7505</t>
  </si>
  <si>
    <t>SRPE150A150</t>
  </si>
  <si>
    <t>5720.011.GENRAL.0008</t>
  </si>
  <si>
    <t>GHG5114407R0001</t>
  </si>
  <si>
    <t>P/N : GHG5114407R0001 , CEAG WALL
SOCKET, EX-PLUG INTERLOCKED, 480 TO 500
VAC, 16 A, 400 HZ FREQUENCY, 4 POLE, IP66
ENCLOSURE, -20 TO 40 DEG C, GLASS FIBER
REINFORCED POLYESTER, 236 MM H X 110
MM W X 147 MM D DIMENSIONS ( EATON
CAT.)</t>
  </si>
  <si>
    <t>P/N : SRPE150A150 , RATING PLUG FOR MAG-
BREAKER MOTOR CIRCUIT PROTECTOR
FRAME TYPE SE150</t>
  </si>
  <si>
    <t>GHG5117407R0001</t>
  </si>
  <si>
    <t>5720.011.GENRAL.0496</t>
  </si>
  <si>
    <t>5720.011.GENRAL.2180</t>
  </si>
  <si>
    <t>5366-NPWithoutgrease</t>
  </si>
  <si>
    <t>PLUG 20A , 125V , 3W , 2P , 5366-NP Without
Grease, 5366C LEVITON</t>
  </si>
  <si>
    <t>P/N : GHG5117407R0001, EATON CROUSE-
HINDS SERIES IEC 60309 HAZARDOUS AREA
PLUGEATON</t>
  </si>
  <si>
    <t>2214.004.IDM.0450</t>
  </si>
  <si>
    <t>BLOCK,CONTACT P/NO. 017-076-0(GE
CR104PXC1)</t>
  </si>
  <si>
    <t>25R004567</t>
  </si>
  <si>
    <t>25R004598</t>
  </si>
  <si>
    <t>183079A</t>
  </si>
  <si>
    <t>2215.004.GENRAL.7090</t>
  </si>
  <si>
    <t>P/N : 183079A , 1 PAIR PROFIBUS CABLE, 22
AWG SOLID BARE COPPER ( 1 EA = 1 FEET )
,REF BELEDN CAT.</t>
  </si>
  <si>
    <t>25R004600</t>
  </si>
  <si>
    <t>25R004619</t>
  </si>
  <si>
    <t>1226.010.TOTCO.0068</t>
  </si>
  <si>
    <t>10126675-001</t>
  </si>
  <si>
    <t>P/N : 10126675-001 , CABLE CLAMP C-23, .75"-
1.25" SEALTITE FOR NOV-MDTOTCO LOAD
CELL</t>
  </si>
  <si>
    <t>25R004621</t>
  </si>
  <si>
    <t>25R004622</t>
  </si>
  <si>
    <t>2211.008.GENRAL.0108</t>
  </si>
  <si>
    <t>2211.008.GENRAL.0109</t>
  </si>
  <si>
    <t>P/N : HJL36100 , MCC CIRCUIT BREAKER 100
A 600 V POWERPACT HJ 150 TYPE HJL36100 (
SQUARE D CAT.)</t>
  </si>
  <si>
    <t>P/N : JJL36250M75 , MCC CIRCUIT BREAKER
250A 600 V POWERPACT JJ 250 TYPE
JJL36250M75 250 AF/250/AT/3P ( SQUARE D
CAT.)</t>
  </si>
  <si>
    <t>HJL36100</t>
  </si>
  <si>
    <t>JJL36250M75</t>
  </si>
  <si>
    <t>25R004623</t>
  </si>
  <si>
    <t>2211.007.GENRAL.0039</t>
  </si>
  <si>
    <t>BPM P/N : 3301012410 , TRAVEL LIMIT SWITCH
BARTEC P/N : 07-2954-1130/34 ( BARTEC CAT.)</t>
  </si>
  <si>
    <t>25R004624</t>
  </si>
  <si>
    <t>2215.004.GENRAL.7595</t>
  </si>
  <si>
    <t>A5G0416</t>
  </si>
  <si>
    <t>P/N : A5G0416 , RUBBER FLEXIBLE CABLE, 4
CONDUCTORS X 16 MM2, ELAND CABLES,
VOLTAGE 450/750, H07RN-F, TEMP RATING -
30?C TO +60?C, INSULATION EPR, SHEATH
PCP, EA=MTR</t>
  </si>
  <si>
    <t>25R004625</t>
  </si>
  <si>
    <t>25R004626</t>
  </si>
  <si>
    <t>2211.012.GENRAL.7501</t>
  </si>
  <si>
    <t>LOCAL PHILIPS BODINE MODEL BHD65U
EMERGENCY BALLAST</t>
  </si>
  <si>
    <t>25R004627</t>
  </si>
  <si>
    <t>25R004629</t>
  </si>
  <si>
    <t>P/N : CA7-97-00 , CONTACTOR 30-45 AMP ,
WITH EUXILARY POINT CA7-PA (SPRECHER-
SCHUH CAT.)</t>
  </si>
  <si>
    <t>P/N : LC1D32Q7 ,
CONTACTOR TESYS D CONTACTOR -
3P (3 NO) , AC-
3 , 440V 32A , COIL 380/400 V AC 50/60 HZ (
SCHNEIDER CAT.)</t>
  </si>
  <si>
    <t>CA7-97-00</t>
  </si>
  <si>
    <t>2211.001.GENRAL.7535</t>
  </si>
  <si>
    <t>25R004632</t>
  </si>
  <si>
    <t>25R004633</t>
  </si>
  <si>
    <t>25R004634</t>
  </si>
  <si>
    <t>25R004635</t>
  </si>
  <si>
    <t>25R004641</t>
  </si>
  <si>
    <t>25R004646</t>
  </si>
  <si>
    <t>25R004649</t>
  </si>
  <si>
    <t>1854.002.CARIER.7593</t>
  </si>
  <si>
    <t>P/N : 36316721 , LIQUID VALVE ASSEMBLY
FOR CARRIER OPTIMAX AIR CONDITION
MODEL 38QHCT24-708J</t>
  </si>
  <si>
    <t>1854.002.CARIER.7595</t>
  </si>
  <si>
    <t>P/N : 02400393 , DUAL CAP.65+3MFD 440V
50/60HZ_P2_85C FOR CARRIER OPTIMAX AIR
CONDITION MODEL 38QHCT24-708J</t>
  </si>
  <si>
    <t>1854.002.CARIER.7602</t>
  </si>
  <si>
    <t>P/N : 02400572 , CONTACTOR 30 - 32 AMPS 2
POLE 2 POLES OUTDOOR UNIT A/C CARRIER
MODEL OPTIMAX MODEL 38QHCT24-708</t>
  </si>
  <si>
    <t>1854.002.CARIER.7604</t>
  </si>
  <si>
    <t>P/N : 02300460 , FLARE NUT 3/8 FOR
OUTDOOR UNIT A/C CARRIER MODEL
OPTIMAX MODEL 38QHCT24-708</t>
  </si>
  <si>
    <t>1854.002.CARIER.7605</t>
  </si>
  <si>
    <t>P/N : 02300463 , FLARE NUT 5/8" FOR
OUTDOOR UNIT A/C CARRIER MODEL
OPTIMAX MODEL 38QHCT24-708</t>
  </si>
  <si>
    <t>1854.002.CARIER.0756</t>
  </si>
  <si>
    <t>CAPACITOR 55+5 FOR CARRIER A/C</t>
  </si>
  <si>
    <t>1854.002.CARIER.7610</t>
  </si>
  <si>
    <t>P/N : 02804161 , STANDARD AIR FILTER FOR
CARIER AIR CONDITION MODEL 42QHCT18-
708J</t>
  </si>
  <si>
    <t>25R004651</t>
  </si>
  <si>
    <t>25R004652</t>
  </si>
  <si>
    <t>0666.001.GENRAL.0213</t>
  </si>
  <si>
    <t>HP WIRED SPEAKER 6W 2.0 USB
CONNECTION - DHS-2111 - BLACK</t>
  </si>
  <si>
    <t>25R004653</t>
  </si>
  <si>
    <t>0666.007.ELCTLX.0005</t>
  </si>
  <si>
    <t>P/N : 260688 , ELECTROLUX PROFESSIONAL
FCE061 CONVECTION OVEN , 6 X 1/1GN ,
POWER SUPPLY: 7.7KW, 380-400 V/3N PH/50
HZ , DIMENSIONS 860W X 767D X 633H</t>
  </si>
  <si>
    <t>25R004654</t>
  </si>
  <si>
    <t>P/N : A9F94220 , MINIATURE CIRCUIT-
BREAKER, ACTI9 IC60L, 2P, 20 A, C CURVE,
15000 A (IEC 60898-1), 25 KA (IEC 60947-2) (
SCHNEIDER CAT.)</t>
  </si>
  <si>
    <t>P25E05692</t>
  </si>
  <si>
    <t>P25E05742</t>
  </si>
  <si>
    <t>P25E05826</t>
  </si>
  <si>
    <t>P25E05833</t>
  </si>
  <si>
    <t>25R004757</t>
  </si>
  <si>
    <t>25R004758</t>
  </si>
  <si>
    <t>25R004766</t>
  </si>
  <si>
    <t>25R004779</t>
  </si>
  <si>
    <t>1854.025.IDM.0125</t>
  </si>
  <si>
    <t>TRANSFORMER NORBERG 014-P-137
N4824FS , 100KVA ,50/60 HZ</t>
  </si>
  <si>
    <t>25R004476</t>
  </si>
  <si>
    <t>014-P-137N4824FS</t>
  </si>
  <si>
    <t>P25E05902</t>
  </si>
  <si>
    <t>25R004447</t>
  </si>
  <si>
    <t>P25E05337</t>
  </si>
  <si>
    <t>AR</t>
  </si>
  <si>
    <t>25R004942</t>
  </si>
  <si>
    <t>25R004953</t>
  </si>
  <si>
    <t>25R004960</t>
  </si>
  <si>
    <t>1531.032.GENRAL.7134</t>
  </si>
  <si>
    <t>P/N : 2101008 , CONDENSING UNIT GERMANY
DANFOSS SECOP R404 3/4 HP , 1PH-220V
FOR VERTICAL FREEZING REFRIGERATOR</t>
  </si>
  <si>
    <t>25R004279</t>
  </si>
  <si>
    <t>P/N : W4E300-DP 02</t>
  </si>
  <si>
    <t>P/N : W4E300-DP 02 , FAN MOTOR WITH FRAME 35 X 35 CM. 230 V 125 W -
CONDENSING FAN ROUNDED DIAMETER E-B-
M MADE IN GERMANY REF. PN/ 2101211-0 &amp; -1
FOR FREEZING ROOM</t>
  </si>
  <si>
    <t>P25E06037</t>
  </si>
  <si>
    <t>P25E06081</t>
  </si>
  <si>
    <t>P25E06017</t>
  </si>
  <si>
    <t>P25E06110</t>
  </si>
  <si>
    <t>P25E06128</t>
  </si>
  <si>
    <t xml:space="preserve"> P25E06074</t>
  </si>
  <si>
    <t>P25E06074</t>
  </si>
  <si>
    <t>25R004987</t>
  </si>
  <si>
    <t>P25E06239</t>
  </si>
  <si>
    <t>25R005000</t>
  </si>
  <si>
    <t>25R005003</t>
  </si>
  <si>
    <t>25R005004</t>
  </si>
  <si>
    <t>1521.009.COPLND.0211</t>
  </si>
  <si>
    <t>TS-093</t>
  </si>
  <si>
    <t>P/N : TS-093, THERMOSTAT + - 30 FOR
FREEZER UNIT COPELAND 4HP Model</t>
  </si>
  <si>
    <t>25R005015</t>
  </si>
  <si>
    <t>25R005021</t>
  </si>
  <si>
    <t>25R005028</t>
  </si>
  <si>
    <t>25R005029</t>
  </si>
  <si>
    <t>25R005030</t>
  </si>
  <si>
    <t>25R005031</t>
  </si>
  <si>
    <t>P25E06332</t>
  </si>
  <si>
    <t>25R005054</t>
  </si>
  <si>
    <t>P25E06298</t>
  </si>
  <si>
    <t>25R005057</t>
  </si>
  <si>
    <t>P25E06430</t>
  </si>
  <si>
    <t>P25E06619</t>
  </si>
  <si>
    <t>25R006006</t>
  </si>
  <si>
    <t>25R006007</t>
  </si>
  <si>
    <t>25R006005</t>
  </si>
  <si>
    <t>25R006004</t>
  </si>
  <si>
    <t>25R005996</t>
  </si>
  <si>
    <t>P/N : 02300462 , FLARE NUT 1/2 IN FOR
OPTIMAX SPLIT AIR CONDITIONER FOR
CARRIER AIR CONDITIONER 38QHCT18-708</t>
  </si>
  <si>
    <t>P/N : 02300402 , FLARE NUT 1/4 IN FOR
OPTIMAX SPLIT AIR CONDITIONER FOR
CARRIER AIR CONDITIONER 38QHCT18-708</t>
  </si>
  <si>
    <t>P/N : 02600731 , AXIAL FAN 490X151X12-
ASG20_12100105000181 FOR CARRIER
OPTIMAX AIR CONDITION MODEL
38QHCT24-708J</t>
  </si>
  <si>
    <t>P/N : 01500122 , COMP TOS RO 24
PH420G2CS-7KTS 220 1 50 FOR CARRIER
OPTIMAX AIR CONDITION MODEL
38QHCT24-708J</t>
  </si>
  <si>
    <t>P/N : 02400572 , CONTACTOR 30 - 32 AMPS 2
POLE 2 POLES OUTDOOR UNIT A/C CARRIERMODEL OPTIMAX MODEL 38QHCT24-708</t>
  </si>
  <si>
    <t>P/N : 36316319 , CONTROL BOX ASSY-
38QHCT24 OUTDOOR UNIT A/C CARRIER
MODEL OPTIMAX MODEL 38QHCT24-708</t>
  </si>
  <si>
    <t>068-2007</t>
  </si>
  <si>
    <t>P/N : 068-2007 , DANFOSS ORIFICE NO.04
FOR THER0M EXPANSION VALVE OF TYPE
068Z3403 , FOR DANFOSS FREEZER UNITE</t>
  </si>
  <si>
    <t>EMB-PAPST P/N : S4E420-AU03-8, FAN:230V
50HZ (1.5A 280W)</t>
  </si>
  <si>
    <t>1854.027.GENRAL.0023</t>
  </si>
  <si>
    <t>1520.010.GENRAL.0927</t>
  </si>
  <si>
    <t>1854.002.CARIER.7603</t>
  </si>
  <si>
    <t>1854.002.CARIER.7591</t>
  </si>
  <si>
    <t>1854.002.CARIER.7587</t>
  </si>
  <si>
    <t>1854.002.CARIER.7588</t>
  </si>
  <si>
    <t>1854.002.CARIER.7589</t>
  </si>
  <si>
    <t>25R005994</t>
  </si>
  <si>
    <t>S4E420-AU03-8</t>
  </si>
  <si>
    <t>25R006172</t>
  </si>
  <si>
    <t>1531.032.GENRAL.7608</t>
  </si>
  <si>
    <t>P/N : 23505 , COMPRESSOR
MODEL:NEK6210GK , 1PH , 220 VAC , 50HZ.
1/2 HP, R404A FOR BREAMA ICE MAKER
MODEL CB640A-Q ( OLD P/N : 231202 )</t>
  </si>
  <si>
    <t>25R006171</t>
  </si>
  <si>
    <t>25R006169</t>
  </si>
  <si>
    <t>25R006162</t>
  </si>
  <si>
    <t>25R006160</t>
  </si>
  <si>
    <t>P/N : 0L2807 , RACK RAIL FOR ELECTROLUX
DISH WASHER MODEL NHT8</t>
  </si>
  <si>
    <t>0L2807</t>
  </si>
  <si>
    <t>1551.009.NYBORG.1537</t>
  </si>
  <si>
    <t>25R006152</t>
  </si>
  <si>
    <t>25R006150</t>
  </si>
  <si>
    <t>25R006149</t>
  </si>
  <si>
    <t>25R006147</t>
  </si>
  <si>
    <t>25R006146</t>
  </si>
  <si>
    <t>1551.009.NYBORG.1535</t>
  </si>
  <si>
    <t>0L1772</t>
  </si>
  <si>
    <t>P/N : 0L1772 , HEATING ELEMENT 10500W
230V MOUNTING DIA 57.5MM HEATING
CIRCUITS 3, L 335MM W 52MM H 52MM TUBE
DIA 8.5MM HOLE DISTANCE 73MM FOR
ZANUSSI DASH WASHER NHT8</t>
  </si>
  <si>
    <t>25R006143</t>
  </si>
  <si>
    <t>1531.032.GENRAL.0034</t>
  </si>
  <si>
    <t>P/N : 170984 , HEATER 220VOLT 2000WATT
MADE IN GERMANY FOR 6 HOT PLATE</t>
  </si>
  <si>
    <t>25R006140</t>
  </si>
  <si>
    <t>TEMPERATURE GAUGE FOR DISPLAY WITH
SENSOR +40 TO -40 REF. PN/ 2101213 FOR
FREEZING ROOM</t>
  </si>
  <si>
    <t>25R006139</t>
  </si>
  <si>
    <t>2219.010.GENRAL.0007</t>
  </si>
  <si>
    <t>P/N : 5288587 , STARTER MOTOR 24V 6KW
FOR CUMMINS 4B3.9 6B5.9 ENGINE FOR
GENLITEC EMERGENCY GENERATOR MODEL
21BJ077</t>
  </si>
  <si>
    <t>25R006131</t>
  </si>
  <si>
    <t>GURCAN P/N : GC-044 DOOR LATCH WITH
LOCK TURKEY MADE REF. PN/ 2101205 FOR
SALAD REFRIGERATOR &amp; VERTICAL
REFRIGERATOR</t>
  </si>
  <si>
    <t>Gurcan P/N : GC-044</t>
  </si>
  <si>
    <t>1531.032.GENRAL.7555</t>
  </si>
  <si>
    <t>25R006128</t>
  </si>
  <si>
    <t>0666.007.BREMA.0002</t>
  </si>
  <si>
    <t>BREMA ICE MAKER 220V / 50HZ MODEL
CB640A, 67KG/DAY</t>
  </si>
  <si>
    <t>CB640A</t>
  </si>
  <si>
    <t>25R006124</t>
  </si>
  <si>
    <t>25R006112</t>
  </si>
  <si>
    <t>MODEL : VC2727 , VACUUM CLEANER
KENWOOD</t>
  </si>
  <si>
    <t>0666.001.GENRAL.0057</t>
  </si>
  <si>
    <t>VC2727</t>
  </si>
  <si>
    <t>25R006110</t>
  </si>
  <si>
    <t>25R006108</t>
  </si>
  <si>
    <t>1531.033.GENRAL.7307</t>
  </si>
  <si>
    <t>P/N : 85285 , TIMER, ICE MAKER</t>
  </si>
  <si>
    <t>25R006103</t>
  </si>
  <si>
    <t>5720.001.GENRAL.0115</t>
  </si>
  <si>
    <t>PANASONIC BATTERY BR 2330 3V</t>
  </si>
  <si>
    <t>25R006101</t>
  </si>
  <si>
    <t>5720.010.GENRAL.9605</t>
  </si>
  <si>
    <t>TL-D15W/10</t>
  </si>
  <si>
    <t>P/N TL-D15W/10 FLY KILLER LAMP 15W RS
ITEM ID 6391835</t>
  </si>
  <si>
    <t>25R006097</t>
  </si>
  <si>
    <t>2211.009.GENRAL.0010</t>
  </si>
  <si>
    <t>2211.009.GENRAL.0009</t>
  </si>
  <si>
    <t>P/N : 3AFE64787047 , FUSE SWITCH,
OESL630V32D24V2,
630A,1000V,6POL,COIL230V ( ABB CAT.)</t>
  </si>
  <si>
    <t>P/N : 3AFE64787039 , FUSE SWITCH,
OESL630V32D04V2, 630A, 1000V, 4-NAP. ( ABB
CAT.)</t>
  </si>
  <si>
    <t>3AFE64787047</t>
  </si>
  <si>
    <t>3AFE64787039</t>
  </si>
  <si>
    <t>25R006095</t>
  </si>
  <si>
    <t>3UG4615-1CR20</t>
  </si>
  <si>
    <t>2211.010.GENRAL.7028</t>
  </si>
  <si>
    <t>P/N : 3UG4615-1CR20 , SIEMENS
UNDER/OVER VOLTAGE RELAY FOR MAIN
CAMP PANEL</t>
  </si>
  <si>
    <t>25R006092</t>
  </si>
  <si>
    <t>2215.002.GENRAL.7054</t>
  </si>
  <si>
    <t>GROUND KIT, FOR USE WITH GENERAL
DUTY/HEAVY DUTY/DOUBLE THROW SAFETY
SWITCHES ( REF. P/N : 2DH17 GRAINGER
CAT.)</t>
  </si>
  <si>
    <t>25R006091</t>
  </si>
  <si>
    <t>25R006089</t>
  </si>
  <si>
    <t>25R006087</t>
  </si>
  <si>
    <t>1531.033.GENRAL.7180</t>
  </si>
  <si>
    <t>P/N : PDDG00063 , COIL HEATER FOR FRIGA
BOHN MODEL 3C-E 3344-E , CODE
PF5K33CE0</t>
  </si>
  <si>
    <t>25R006085</t>
  </si>
  <si>
    <t>25R006081</t>
  </si>
  <si>
    <t>25R006080</t>
  </si>
  <si>
    <t>1234.003.NATION.7575</t>
  </si>
  <si>
    <t>6ES73152EH140AB0</t>
  </si>
  <si>
    <t>SIEMENS P/N : 6ES73152EH140AB0 ,SIMATIC
S7-300 CPU 315-2 PN/DP,1ST INTERFACE
MPI/DP 12 MBIT/S, 2ND INTERFACE
ETHERNET PROFINET, WITH 2-PORT
SWITCH,MICRO MEMORY CARD REQUIRED
SIEMENSE, FOR NATIONAL OILWELL
TOPDRIVE PS 350/500</t>
  </si>
  <si>
    <t>25R006075</t>
  </si>
  <si>
    <t>2211.008.GENRAL.7541</t>
  </si>
  <si>
    <t>2211.010.GENRAL.7556</t>
  </si>
  <si>
    <t>2211.099.GENRAL.0235</t>
  </si>
  <si>
    <t>5720.009.GENRAL.0065</t>
  </si>
  <si>
    <t>2211.099.GENRAL.0236</t>
  </si>
  <si>
    <t>P/N : A9F77463 , CIRCUIT BREAKER MERLIN
GERIN , MULTI 9 , C60N , C63 , 400VAC , 4P
(RADWELL CAT.) OLD PN : MG24304</t>
  </si>
  <si>
    <t>UNIVERSAL AC 240V AU US UK ( TRIPLE )TO
EU EUROPE (DUAL )PLUG POWER TRAVEL
ADAPTER</t>
  </si>
  <si>
    <t>CCT16364</t>
  </si>
  <si>
    <t>P/N: CCT16364 , FREEZER TIMER RELAY :
ACTI 9 - IH - MECHANICAL TIME SWITCH - 24 H- WITHOUT MEMORY FOR FREEZER UNIT</t>
  </si>
  <si>
    <t>ROUND INSERT EELCTRIC PANEL LOCKER
STAINLESS STEEL FOR 3 OUTLET DIST.
PANEL</t>
  </si>
  <si>
    <t>180? HINGE FOR SURFACE MOUNTED
DOOR.ELECTRICAL PANEL STEEL HINGES
BLACK COLOUR</t>
  </si>
  <si>
    <t>F15T12CW</t>
  </si>
  <si>
    <t>LAMP,FLUORESCENT,RS,15 WATT P/NO.
F15T12CW 40 CM. 2 PIN</t>
  </si>
  <si>
    <t>25R006073</t>
  </si>
  <si>
    <t>MVF5-5</t>
  </si>
  <si>
    <t>MVF5-S6</t>
  </si>
  <si>
    <t>MVF5-6</t>
  </si>
  <si>
    <t>MVP1-12</t>
  </si>
  <si>
    <t>MVP2-12</t>
  </si>
  <si>
    <t>MVP5-13</t>
  </si>
  <si>
    <t>MVL1-18</t>
  </si>
  <si>
    <t>MVL2-18</t>
  </si>
  <si>
    <t>MVL5-10</t>
  </si>
  <si>
    <t>MVL1-3H</t>
  </si>
  <si>
    <t>MVD1-250M</t>
  </si>
  <si>
    <t>2215.003.GENRAL.7104</t>
  </si>
  <si>
    <t>2215.003.GENRAL.7105</t>
  </si>
  <si>
    <t>2215.003.GENRAL.7106</t>
  </si>
  <si>
    <t>2215.003.GENRAL.7107</t>
  </si>
  <si>
    <t>2215.003.GENRAL.7108</t>
  </si>
  <si>
    <t>2215.003.GENRAL.7109</t>
  </si>
  <si>
    <t>2215.003.GENRAL.7110</t>
  </si>
  <si>
    <t>2215.003.GENRAL.7111</t>
  </si>
  <si>
    <t>2215.003.GENRAL.7112</t>
  </si>
  <si>
    <t>2215.003.GENRAL.7113</t>
  </si>
  <si>
    <t>2215.003.GENRAL.7115</t>
  </si>
  <si>
    <t>P/N : MVF5-5, FORK TERMINAL YELLOW M5
CODE 491171 FOR ANGILA TERMINALS</t>
  </si>
  <si>
    <t>P/N : MVF5-S6, FORK TERMINAL YELLOW M6
CODE 491172 FOR ANGILA TERMINALS</t>
  </si>
  <si>
    <t>P/N : MVF5-6, FORK TERMINAL YELLOW M6
CODE 491173 FOR ANGILA TERMINALS</t>
  </si>
  <si>
    <t>P/N : MVP1-12, PIN TERMINAL RED CODE
491305 FOR ANGILA TERMINALS</t>
  </si>
  <si>
    <t>P/N : MVP2-12, PIN TERMINAL BLUE CODE
491310 FOR ANGILA TERMINALS</t>
  </si>
  <si>
    <t>P/N : MVP5-13, PIN TERMINAL YELLOW CODE
491315 FOR ANGILA TERMINALS</t>
  </si>
  <si>
    <t>P/N : MVL1-18, BLADE CONTACT TERMINAL
RED CODE 491320 FOR ANGILA TERMINALS</t>
  </si>
  <si>
    <t>P/N : MVL2-18, BLADE CONTACT TERMINAL
BLUE CODE 491325 FOR ANGILA TERMINALS</t>
  </si>
  <si>
    <t>P/N : MVL5-10, BLADE CONTACT TERMINAL
YELLOW CODE 491330 FOR ANGILA
TERMINALS</t>
  </si>
  <si>
    <t>P/N : MVL1-3H, HOOKED BLADE TERMINAL
RED CODE 491335 FOR ANGILA TERMINALS</t>
  </si>
  <si>
    <t>P/N : MVD1-250M, PUSH-ON MALE
DISCONNECT BLADE TERMINAL RED CODE
491284 FOR ANGILA TERMINALS</t>
  </si>
  <si>
    <t>25R006069</t>
  </si>
  <si>
    <t>2211.099.GENRAL.0070</t>
  </si>
  <si>
    <t>2211.099.GENRAL.0071</t>
  </si>
  <si>
    <t>GEWISS PRODUCT PREZE FORK 16 AMPER
FREQUENCY 50/60 HZ FOR CAIRO BASE</t>
  </si>
  <si>
    <t>GEWISS PRODUCT SINGLE BRIZE 16 AMPER
FREQUENCY 50/60 FOR CAIRO BASE</t>
  </si>
  <si>
    <t>25R006067</t>
  </si>
  <si>
    <t>P/N : SKU: GAHZLY_357398 , SCHNEIDER AC
SWITCH 32 AMP WITH BULB SCHNEIDER 250V
SCHNEIDER CAT.</t>
  </si>
  <si>
    <t>SKU: Gahzly_357398</t>
  </si>
  <si>
    <t>2211.007.GENRAL.0121</t>
  </si>
  <si>
    <t>2211.007.GENRAL.0122</t>
  </si>
  <si>
    <t>P07345</t>
  </si>
  <si>
    <t>P/N : P07345 , MN UNDERVOLTAGE RELEASE,
COMPACT NSX, RATED VOLTAGE 250 VDC,
SCREWLESS SPRING TERMINAL
CONNECTIONS -LV249414 SCHNEIDER CAT.</t>
  </si>
  <si>
    <t>CR17345</t>
  </si>
  <si>
    <t>P/N : CR17345, DURACELL (ULTRA ), LITHUM,
BATTREY 3V FOR DEFIBRILLATOR FOR
DURACELL DEFIBRILLATOR ULTRA</t>
  </si>
  <si>
    <t>5720.001.GENRAL.7540</t>
  </si>
  <si>
    <t>LC1D80</t>
  </si>
  <si>
    <t>P/N : LC1D80, CONTACTOR, 60 HP. , 460 VOLT
, VOLT BETWEEN A1,A2 IS 220 VOLT AC (
MAKE : SCHNEIDER ELECTRIC ) FOR
TELEMQUINC</t>
  </si>
  <si>
    <t>2211.008.GENRAL.7526</t>
  </si>
  <si>
    <t>RE22R2HMR</t>
  </si>
  <si>
    <t>P/N : RE22R2HMR , HARMONY TIMER RELAY,
8A, 2CO, 0.05S - 300H, 24-240V AC DC (
SCHNEIDER CAT.)</t>
  </si>
  <si>
    <t>2211.010.GENRAL.0071</t>
  </si>
  <si>
    <t>2211.008.GENRAL.0153</t>
  </si>
  <si>
    <t>GV2PM22C</t>
  </si>
  <si>
    <t>P/N : GV2PM22C , TESYS MOTOR CIRCUIT-
BREAKER, ROTARY KNOB,</t>
  </si>
  <si>
    <t>25R006062</t>
  </si>
  <si>
    <t>2211.001.GENRAL.7556</t>
  </si>
  <si>
    <t>2211.010.GENRAL.0086</t>
  </si>
  <si>
    <t>2211.010.GENRAL.0088</t>
  </si>
  <si>
    <t>P/N : LC1D18M7 , TESYS D CONTACTOR - 3P(3
NO) - AC-3 - &lt;= 440 V 18 A - 220 V AC COIL
STOCK CODE : 4177269 (SCHNIDER CAT.)</t>
  </si>
  <si>
    <t>P/N : AF12-30-10-13 , 3 POLE - 690 V IEC OR
600 UL CONTACTOR, CONTROL VOLTAGE
RANGE (100-250V50/60HZ-DC) (ABB CAT.)</t>
  </si>
  <si>
    <t>P/N : RM17TG20 , PHASE CONTROL RELAY ,
480 VOLT ( SCHNEIDER CAT.)</t>
  </si>
  <si>
    <t>P/N : TF42-24 , OVERLOAD RELAYS,
THERMAL, (TF42-24) DIMENSION45 X 70.5 X
88.3 MM ( ABB CAT.)</t>
  </si>
  <si>
    <t>LED SMALL PANEL- 21 W- 65W1MZ - 6500K
WITH CONSTANT CURRENT LED.21 W</t>
  </si>
  <si>
    <t>AF12-30-10-13</t>
  </si>
  <si>
    <t>TF42-24</t>
  </si>
  <si>
    <t>RM17TG20</t>
  </si>
  <si>
    <t>25R006058</t>
  </si>
  <si>
    <t>VINYL-INSULATED FORK TERMINAL BOLT
HOLE #8 22-18 AWG RED COPPER TIN
PLATED ( REF. P/N : 18RA8F GRAINGER CAT.)</t>
  </si>
  <si>
    <t>VINYL-INSULATED FORK TERMINAL BOLT
HOLE #10 18-14 AWG BLUE COPPER TIN
PLATED ( REF. P/N : 14RB10F GRAINGER
CAT.)</t>
  </si>
  <si>
    <t>40 X 60 WHITE CABLE DUCT - TURKIYE</t>
  </si>
  <si>
    <t>P/N : EGYFLO1500W-CR-PH , MIRA FLOOD
LIGHT,1500 W,TOTAL LUMINOUS FLUX 210000
LM,WITH 6 PHILIPS DRIVERS ,WEIGHT 48.31
KG ( PHOENIX CAT. )</t>
  </si>
  <si>
    <t>P/N : LC1D115 , CONTACTOR , 250 AMBS ,COIL 220/230 VAC - 50/60 HZ (SCHNEIDER
CAT.)</t>
  </si>
  <si>
    <t>PHILIPS LED TUBE LAMP 26 WATT ,120 CM ,
220 VOLT , 50/60 HZ , COOL WHITE ,4000K</t>
  </si>
  <si>
    <t>2211.001.GENRAL.7542</t>
  </si>
  <si>
    <t>5720.009.GENRAL.9200</t>
  </si>
  <si>
    <t>2211.012.GENRAL.0048</t>
  </si>
  <si>
    <t>2211.099.GENRAL.0146</t>
  </si>
  <si>
    <t>2215.002.GENRAL.7587</t>
  </si>
  <si>
    <t>2215.002.GENRAL.7586</t>
  </si>
  <si>
    <t>EGY FLO1500W-CR-PH</t>
  </si>
  <si>
    <t>LC1D115</t>
  </si>
  <si>
    <t>25R006054</t>
  </si>
  <si>
    <t>P/N : 02400649, 19.1.2 DUAL CAPACITOR 45+ 5
MFD/370 VAC FOR CARRIER AIR
CONDITIONING</t>
  </si>
  <si>
    <t>CAPACITOR 45+5 FOR CARRIER A/C</t>
  </si>
  <si>
    <t>1854.002.CARIER.0768</t>
  </si>
  <si>
    <t>1854.014.CARIER.7516</t>
  </si>
  <si>
    <t>25R006036</t>
  </si>
  <si>
    <t>1854.002.CARIER.0851</t>
  </si>
  <si>
    <t>1854.002.CARIER.0838</t>
  </si>
  <si>
    <t>1854.002.CARIER.0810</t>
  </si>
  <si>
    <t>1854.002.CARIER.0796</t>
  </si>
  <si>
    <t>1854.002.CARIER.0850</t>
  </si>
  <si>
    <t>1854.002.CARIER.0864</t>
  </si>
  <si>
    <t>1854.002.CARIER.0707</t>
  </si>
  <si>
    <t>1854.027.GENRAL.0024</t>
  </si>
  <si>
    <t>P/N : 02400362, DUAL CAPACITOR 60/ 5
MFD/440 VAC ,REF CARRIER CAT.</t>
  </si>
  <si>
    <t>S4E500-AE03-10</t>
  </si>
  <si>
    <t>EBM-PAPST P/N : S4E500-AE03-10, FAN:AC
230V 50HZ (3A 680W)</t>
  </si>
  <si>
    <t>P/N : 01500237, COMPRESSOR 2.1/4HP L G
KOREAN MADE FOR CARRIER 2 1/4 HP AIR
CONDITIONING</t>
  </si>
  <si>
    <t>03123152,</t>
  </si>
  <si>
    <t>P/N : 03123152,, 4-WAY VALVE ASSEMBLY
FOR YORK ELJA18FS-AAA FOR YORK A C</t>
  </si>
  <si>
    <t>P/N : 15013071, MOTOR FW48G FOR YORK A
C ( REF CODE 1001.001.USED.0065 )</t>
  </si>
  <si>
    <t>P/N : 3063070, CAPILLARY FOR YORK FOR
YORK A C</t>
  </si>
  <si>
    <t>P/N : 33000038, CAPACITOR CBB65 FOR YORK
A C</t>
  </si>
  <si>
    <t>P/N : 07100147 , CUT-OFF VALVE SUB-ASSY,(
OLD P/N 7133051 ) FOR A/C YORK ELJA18FS-
AAA</t>
  </si>
  <si>
    <t>25R006034</t>
  </si>
  <si>
    <t>25R006033</t>
  </si>
  <si>
    <t>PH330G2C-TKTS</t>
  </si>
  <si>
    <t>P/N : 02804231 , AXIAL FAN 425*127*8-3ASG20-
12100105000057 FOR OPTIMAX SPLIT AIR
CONDITIONER OUTDOOR UNIT FOR CARRIER
AIR CONDITIONER 38QHCT18-708</t>
  </si>
  <si>
    <t>P/N : 2400379 , DUAL CAPACITOR 50+5 MFD-
440VA FOR CARRIER AIR CONDITIONERS
42QG18-H,38QG18-H</t>
  </si>
  <si>
    <t>P/N : 02600408 , BLOWER ASSY FOR AIR
CONDITION FOR INDOOR UNIT MODEL
42QG18-H</t>
  </si>
  <si>
    <t>P/N : 2400379 , DUAL CAPACITOR 50+5 MFD-
440VA FOR CARRIER AIR CONDITIONERS
42QG18-H,38QG18-H</t>
  </si>
  <si>
    <t>1854.002.CARIER.7584</t>
  </si>
  <si>
    <t>1854.002.CARIER.0751</t>
  </si>
  <si>
    <t>25R006032</t>
  </si>
  <si>
    <t>P/N : 33010026 , Capacitor CBB61 , FOR YORK
A/C</t>
  </si>
  <si>
    <t>P/N : 20202995 , Electric Box Assy , FOR YORK
A/C</t>
  </si>
  <si>
    <t>P/N : 30135289 , Main board , FOR YORK A/C</t>
  </si>
  <si>
    <t>P/N : 43110237 , Transformer , FOR YORK A/C</t>
  </si>
  <si>
    <t>P/N : 390000451 , AMBIENT TEMPERATURE
SENSOR , FOR YORK A/C</t>
  </si>
  <si>
    <t>P/N : 15012116 , Fan Motor , FOR YORK A/C</t>
  </si>
  <si>
    <t>P/N : 10352019 , Cross Flow Fan , FOR YORK
A/C</t>
  </si>
  <si>
    <t>P/N : 01500128, COMPRESSOR C/W
GROMMENTS &amp; SPACERS FOR
CARRIER/PRESTIGE AIR CONDITION
42QFLT18-716</t>
  </si>
  <si>
    <t>P/N : 02400558 , SINGLE PHASE
ASYNCHRONOUS MOTOR FOR CARIER AIR
CONDITIONING MODEL 42QHCT18-708J</t>
  </si>
  <si>
    <t>P/N : 02801338 , BEATING BASE JACKET FOR
CARIER AIR CONDITIONING MODEL
42QHCT18-708J</t>
  </si>
  <si>
    <t>P/N : 02801348 , BEATING BASE FOR CARIER
AIR CONDITIONING MODEL 42QHCT18-708J</t>
  </si>
  <si>
    <t>P/N : 02300437 , FLARE COUPLING 1/2"
PARKER QL 190-8-8 FOR CARIER AIR
CONDITION MODEL 42QHCT18-708J</t>
  </si>
  <si>
    <t>P/N : 02300440 , FLARE VALVE 1/4" FOR
CARIER AIR CONDITION MODEL 42QHCT18-
708J</t>
  </si>
  <si>
    <t>1854.012.MIRACO.0901</t>
  </si>
  <si>
    <t>1854.012.MIRACO.0904</t>
  </si>
  <si>
    <t>1854.012.MIRACO.0905</t>
  </si>
  <si>
    <t>1854.012.MIRACO.0906</t>
  </si>
  <si>
    <t>1854.012.MIRACO.0907</t>
  </si>
  <si>
    <t>1854.012.MIRACO.0908</t>
  </si>
  <si>
    <t>1854.002.CARIER.7612</t>
  </si>
  <si>
    <t>1854.002.CARIER.7611</t>
  </si>
  <si>
    <t>1854.002.CARIER.7579</t>
  </si>
  <si>
    <t>1854.002.CARIER.7578</t>
  </si>
  <si>
    <t>1854.002.CARIER.7577</t>
  </si>
  <si>
    <t>1854.002.CARIER.7565</t>
  </si>
  <si>
    <t>1854.012.MIRACO.0909</t>
  </si>
  <si>
    <t>25R006030</t>
  </si>
  <si>
    <t>1854.014.CARIER.7509</t>
  </si>
  <si>
    <t>CARD WITH REMOT FOR A/C CARRIER
42QG18H</t>
  </si>
  <si>
    <t>1854.014.CARIER.7511</t>
  </si>
  <si>
    <t>CONTACTOR FOR A/C CARRIER QG AIR
CONDATION 42QG18H</t>
  </si>
  <si>
    <t>PH330G2C- TKTS</t>
  </si>
  <si>
    <t>QUICK COUPLER, NO DEPRESSOR: 1/4 IN
MALE X 3/8 IN FEMALE CONNECTION SIZE (
REF. P/N : 3DXH6 GRAINGER CAT.)</t>
  </si>
  <si>
    <t>1854.027.GENRAL.0081</t>
  </si>
  <si>
    <t>25R006017</t>
  </si>
  <si>
    <t>25R006014</t>
  </si>
  <si>
    <t>25R006012</t>
  </si>
  <si>
    <t>1531.032.GENRAL.0056</t>
  </si>
  <si>
    <t>BRE211</t>
  </si>
  <si>
    <t>25R006010</t>
  </si>
  <si>
    <t>0666.001.GENRAL.0171</t>
  </si>
  <si>
    <t>EPS-18R</t>
  </si>
  <si>
    <t>MODEL : EPS-18R , TORNADO WALL FAN 18
INCH, 4 BLADES, REMOTE, BLACK</t>
  </si>
  <si>
    <t>25R006009</t>
  </si>
  <si>
    <t>25R006245</t>
  </si>
  <si>
    <t>25R006256</t>
  </si>
  <si>
    <t>1854.014.CARIER.7520</t>
  </si>
  <si>
    <t>P/N : XB-1019 HW -1B , COMPLETE THERMAL
EXPANSION VALVE OF TYPE EMERSON
POWER ASSEMBLY XB-1019 HW -1B / TCLE 5
HW FREON R 22</t>
  </si>
  <si>
    <t>XB-1019</t>
  </si>
  <si>
    <t>25R006240</t>
  </si>
  <si>
    <t>25R006231</t>
  </si>
  <si>
    <t>LED FLOOD LIGHT,100 WATT, ELSEWEDY
ZODIAC II FOR CAMP CARAVAN ( OUT DOOR
AREA) WEATHER PROOF IP66 WITH GLAND</t>
  </si>
  <si>
    <t>25R006213</t>
  </si>
  <si>
    <t>25R006180</t>
  </si>
  <si>
    <t>25R006179</t>
  </si>
  <si>
    <t>2063.001.APT.0002</t>
  </si>
  <si>
    <t>186F-07100</t>
  </si>
  <si>
    <t>P/N : 186F-07100 , AIR CLEANER ELEMENT
ASSEM. FOR APT DIESEL TOWER LIGHT
MODEL SDE6700TA</t>
  </si>
  <si>
    <t>2063.001.APT.0007</t>
  </si>
  <si>
    <t>GB/T62-1988</t>
  </si>
  <si>
    <t>P/N : GB/T62-1988 , NUT M8 FOR APT DIESEL
TOWER LIGHT MODEL SDE6700TA</t>
  </si>
  <si>
    <t>2063.001.APT.0009</t>
  </si>
  <si>
    <t>186F-l0004</t>
  </si>
  <si>
    <t>P/N : 186F-L0004 , FUEL FILER SCREEN FOR
APT DIESEL TOWER LIGHT MODEL
SDE6700TA</t>
  </si>
  <si>
    <t>2063.001.APT.0014</t>
  </si>
  <si>
    <t>186F-09200</t>
  </si>
  <si>
    <t>P/N : 186F-09200 , LUBE OIL FILTER ASSEM
FOR APT DIESEL TOWER LIGHT MODEL
SDE6700TA</t>
  </si>
  <si>
    <t>2063.001.APT.0021</t>
  </si>
  <si>
    <t>186F-10007</t>
  </si>
  <si>
    <t>P/N : 186F-10007 , FUEL FILTER WASHER 1
FOR APT DIESEL TOWER LIGHT MODEL
SDE6700TA</t>
  </si>
  <si>
    <t>25R006178</t>
  </si>
  <si>
    <t>DOOR GASKET (INTER TRADE) SIZE 64?46
CM , REF. PN/ 2108003 FOR SALAD
REFRIGERATOR</t>
  </si>
  <si>
    <t>1531.032.GENRAL.7115</t>
  </si>
  <si>
    <t>25R006174</t>
  </si>
  <si>
    <t>25R005967</t>
  </si>
  <si>
    <t>P/N : 056148 , CONDENSER 10 MF FOR
ZANUSSI CONVECTION OVEN MODEL
FCF/E61E</t>
  </si>
  <si>
    <t>1531.033.GENRAL.7245</t>
  </si>
  <si>
    <t>25R005963</t>
  </si>
  <si>
    <t>25R005960</t>
  </si>
  <si>
    <t>25R005952</t>
  </si>
  <si>
    <t>25R005934</t>
  </si>
  <si>
    <t>25R005921</t>
  </si>
  <si>
    <t>25R005895</t>
  </si>
  <si>
    <t>1531.204.BLIZRD.0002</t>
  </si>
  <si>
    <t>B8-12024990</t>
  </si>
  <si>
    <t>P/N : B8-12024990 , PLATE BASKET FOR
BLIZZARD DISH WASHER MODEL STORM
50BT</t>
  </si>
  <si>
    <t>25R005889</t>
  </si>
  <si>
    <t>25R005861</t>
  </si>
  <si>
    <t>25R005857</t>
  </si>
  <si>
    <t>25R005806</t>
  </si>
  <si>
    <t>5340.007.GENRAL.7529</t>
  </si>
  <si>
    <t>120/240 VAC Outdoor Electronic Siren Device
111db</t>
  </si>
  <si>
    <t>25R005797</t>
  </si>
  <si>
    <t>1531.202.HOBART.0612</t>
  </si>
  <si>
    <t>1531.033.GENRAL.7109</t>
  </si>
  <si>
    <t>ASC64492</t>
  </si>
  <si>
    <t>01-539519-003</t>
  </si>
  <si>
    <t>P/N : ASC64492 , M22-K10 PUSH BUTTON
SWITCH FOR FIMAR MEAT MINCER FIMAR
22/C</t>
  </si>
  <si>
    <t>P/N : 01-539519-003 , RACK FRAME FOR
DISHWASHER TYPE ECOMAX 602/612</t>
  </si>
  <si>
    <t>25R005788</t>
  </si>
  <si>
    <t>25R006276</t>
  </si>
  <si>
    <t>P/N : 010202062 , COMPRESSOR FOR
KRATON VFD HOUSE AIR CONDITION MODEL
WKFKT-45</t>
  </si>
  <si>
    <t>P/N : 010201502 , AXIAL FAN FOR KRATON
VFD HOUSE AIR CONDITION MODEL WKFKT-
45</t>
  </si>
  <si>
    <t>P/N : 010201181 , AIR SUPPLY SUPPLY FAN
FOR KRATON VFD HOUSE AIR CONDITION
MODEL WKFKT-45</t>
  </si>
  <si>
    <t>P/N : 010310001 , CONDENSING PRESSURE
REGULATING VALVE FOR KRATON VFD
HOUSE AIR CONDITION MODEL WKFKT-45</t>
  </si>
  <si>
    <t>P/N : 010205020 , DRY FILTER FOR KRATON
VFD HOUSE AIR CONDITION MODEL WKFKT-
45</t>
  </si>
  <si>
    <t>P/N : 010319056 , BALL VALVE WITH
CHARGING CONNECTOR FOR KRATON VFD
HOUSE AIR CONDITION MODEL WKFKT-45</t>
  </si>
  <si>
    <t>P/N : 010302001 , FLUORINE SOLENOID
VALVE FOR KRATON VFD HOUSE AIR
CONDITION MODEL WKFKT-45</t>
  </si>
  <si>
    <t>P/N : 010301002 , EXPANSION VALVE FOR
KRATON VFD HOUSE AIR CONDITION MODEL
WKFKT-45</t>
  </si>
  <si>
    <t>1854.030.YSHENG.1000</t>
  </si>
  <si>
    <t>1854.030.YSHENG.1001</t>
  </si>
  <si>
    <t>1854.030.YSHENG.1002</t>
  </si>
  <si>
    <t>1854.030.YSHENG.1003</t>
  </si>
  <si>
    <t>1854.030.YSHENG.1004</t>
  </si>
  <si>
    <t>1854.030.YSHENG.1005</t>
  </si>
  <si>
    <t>1854.030.YSHENG.1006</t>
  </si>
  <si>
    <t>1854.030.YSHENG.1007</t>
  </si>
  <si>
    <t>25R006290</t>
  </si>
  <si>
    <t>25R006291</t>
  </si>
  <si>
    <t>25R006294</t>
  </si>
  <si>
    <t>25R004457</t>
  </si>
  <si>
    <t>1421.013.ECHO.0011</t>
  </si>
  <si>
    <t>1421.013.ECHO.0013</t>
  </si>
  <si>
    <t>1421.013.ECHO.0016</t>
  </si>
  <si>
    <t>E2-SM</t>
  </si>
  <si>
    <t>E1-SM</t>
  </si>
  <si>
    <t>T-50GC-120BG</t>
  </si>
  <si>
    <t>ECHO,DIV2,INDOOR,SHRT MIC, FEDERAL
SIGNAL P/N: E2-SM</t>
  </si>
  <si>
    <t>ECHO,DIV1,SHORT MIC, FEDERAL SIGNAL
P/N: E1-SM</t>
  </si>
  <si>
    <t>SELECTONE,W/GAIN CONTROL,2W, FEDERAL
SIGNAL P/N: T-50GC-120BG, 120 VOLT , 0.040
AMP ,HZ 50/60 SERIES B</t>
  </si>
  <si>
    <t>تسعير خاطئ</t>
  </si>
  <si>
    <t>25R004099</t>
  </si>
  <si>
    <t>5720.009.GENRAL.0043</t>
  </si>
  <si>
    <t>LAMP,FLRSCNT,COOLWHITE,2FT,SLIMLINE</t>
  </si>
  <si>
    <t>25R004399</t>
  </si>
  <si>
    <t>25R004389</t>
  </si>
  <si>
    <t>25R004350</t>
  </si>
  <si>
    <t>25R003368</t>
  </si>
  <si>
    <t>25R004337</t>
  </si>
  <si>
    <t>25R004340</t>
  </si>
  <si>
    <t>25R004320</t>
  </si>
  <si>
    <t>25R004313</t>
  </si>
  <si>
    <t>25R004293</t>
  </si>
  <si>
    <t>0C6462</t>
  </si>
  <si>
    <t>25R004282</t>
  </si>
  <si>
    <t>25R004277</t>
  </si>
  <si>
    <t>25R004265</t>
  </si>
  <si>
    <t>25R004405</t>
  </si>
  <si>
    <t>P/N TI-120TB , 5 ZONE MIXER AMPLIFER 120
W ( MAKE ITC-PA</t>
  </si>
  <si>
    <t xml:space="preserve">P/N : T-105U , 100V-70V BUILT IN CELLING
LOUDSPEAKERS SPEAKERS ( MAKE ITC-PA )
( OLD P/N T103C ) </t>
  </si>
  <si>
    <t>25R004100</t>
  </si>
  <si>
    <t>25R003291</t>
  </si>
  <si>
    <t>1/2" NON-RETURN VALVE 3.5 +/- 0.5 BAR / 8
BAR ( REF. P/N: DIN 3320 P1 ONLY )</t>
  </si>
  <si>
    <t>25R003367</t>
  </si>
  <si>
    <t>1531.032.GENRAL.7150</t>
  </si>
  <si>
    <t>WELDING COPPER REDUCER 1 1/8'' TO
7/8''FOR FREEZER UNIT AND A/C</t>
  </si>
  <si>
    <t>25R003371</t>
  </si>
  <si>
    <t>MAR1120LED</t>
  </si>
  <si>
    <t>2211.011.GENRAL.0505</t>
  </si>
  <si>
    <t>LED WEATHER PROOF MARINA , MODEL :
MAR1120LED , TWO LAMPS , DAI., 1278
LEGNTHX160 WIDTHX110 HEIGHT , 2X18
WATT ,50/60 HZ , 3600 LM , IP 67 RATING</t>
  </si>
  <si>
    <t>25R006348</t>
  </si>
  <si>
    <t>25R006356</t>
  </si>
  <si>
    <t>2215.002.GENRAL.7530</t>
  </si>
  <si>
    <t>VY1-5</t>
  </si>
  <si>
    <t>2215.003.GENRAL.7542</t>
  </si>
  <si>
    <t>VD1-6.3FC</t>
  </si>
  <si>
    <t>VBC1</t>
  </si>
  <si>
    <t>VBC2</t>
  </si>
  <si>
    <t>VBC5</t>
  </si>
  <si>
    <t>2215.002.GENRAL.7543</t>
  </si>
  <si>
    <t>RING TERMINAL, YELLOW NYLON, BRAZED
SEAM, 4 AWG, PK = 10 PCE ( REF. P/N : 5ZNR4
GRAINGER CAT.) ( P/N : VR5-10 )</t>
  </si>
  <si>
    <t>P/N : VBC5 , BUTT SPLICE YELLOW CODE
491470 FOR ANGILA TERMINALS ( OLD P/N :
MVU5B ) ( 1 EACH = PACK OF 100 )</t>
  </si>
  <si>
    <t>2215.003.GENRAL.7140</t>
  </si>
  <si>
    <t>2215.003.GENRAL.7139</t>
  </si>
  <si>
    <t>2215.003.GENRAL.7138</t>
  </si>
  <si>
    <t>P/N : VY1-5, RED VINYL-INSULATING
TERMINAL SPADE TYPE PKG = 100PCS FOR
SGE TERMINALS VR2-5M</t>
  </si>
  <si>
    <t>P/N : VD1-6.3FC, RED INSULATING
DISCONNECTS FEMAL TYPE PKG = 100PCS
FOR SGE TERMINALS VR2-5M</t>
  </si>
  <si>
    <t>VBC1 , BUTT SPLICE RED CODE 491460
FOR ANGILA TERMINALS ( OLD P/N : MVU1B )</t>
  </si>
  <si>
    <t>P/N : VBC2 , BUTT SPLICE BLUE CODE 491465
FOR ANGILA TERMINALS ( OLD P/N : MVU2B )</t>
  </si>
  <si>
    <t>25R006362</t>
  </si>
  <si>
    <t>25R006369</t>
  </si>
  <si>
    <t>P/N : BRE211, PUMP 220-240V/1/50HZ FOR
BERMA ICE MAKER 120 WATT FOR ICE
MAKER 4240.2300-P1</t>
  </si>
  <si>
    <t xml:space="preserve">
P/N : AVR-2 8.5KW , APT DIESEL DRIVEN
GENERATOR 5KVA MODEL SDE6700TA WITH
STARTER MOTOR</t>
  </si>
  <si>
    <t>25R005091</t>
  </si>
  <si>
    <t>LV429387</t>
  </si>
  <si>
    <t>193-EEFD</t>
  </si>
  <si>
    <t>5330.002.GENRAL.0045</t>
  </si>
  <si>
    <t>ALUMINUM LADDER TRAY, 12 FT , 75 IB OER
FT , SPAN CAPCITY FOR CABLE LADY TRY
1B48-12SL-12-09 (REF. P/N : 2HCL2 GRAINGER
CAT.)</t>
  </si>
  <si>
    <t>ALLEN BRADLEY P/N : 193-EEFD, OVER LOAD
ADJUSTES FROM 9 T0 45 AMP</t>
  </si>
  <si>
    <t>P/N : LV429387, CIRCUIT BRAKER MX SHUNT
RELEASE, COMPACT NSX, RATED VOLTAGE
220/240 VAC 50/60 HZ, 208/277 VAC 60 HZ
SCHNEIDER PRODUCT DATASHEET</t>
  </si>
  <si>
    <t>WATER FILTER CARTRIDGE
POLYPROPYLENE (PPF) REGULAR MADE IN
CHINA</t>
  </si>
  <si>
    <t>2211.010.GENRAL.7553</t>
  </si>
  <si>
    <t>2211.008.GENRAL.7585</t>
  </si>
  <si>
    <t>0107.002.GENRAL.0001</t>
  </si>
  <si>
    <t>25R004155</t>
  </si>
  <si>
    <t>25R005090</t>
  </si>
  <si>
    <t>25R005089</t>
  </si>
  <si>
    <t>25R005164</t>
  </si>
  <si>
    <t>25R005211</t>
  </si>
  <si>
    <t xml:space="preserve">EGO P/N : 55.34052.010 , THERMOSTAT(EGO)
50/300 OC -THREE PH , REF. PN/ 2102045 FOR
ELECTRIC COOKER ( OLD P/N : 55.34052.020 ) </t>
  </si>
  <si>
    <t>COL22I</t>
  </si>
  <si>
    <t>P/N : COL22I , KNIFE FOR FIMAR ITALY 22/C
MEAT MINCER,NO. 22, CAPACITY 300 KG /HR
1.1 KW, 230/50</t>
  </si>
  <si>
    <t>1531.033.GENRAL.7136</t>
  </si>
  <si>
    <t>25R005241</t>
  </si>
  <si>
    <t>25R005302</t>
  </si>
  <si>
    <t>25R005285</t>
  </si>
  <si>
    <t>25R005289</t>
  </si>
  <si>
    <t>25R005231</t>
  </si>
  <si>
    <t>25R005224</t>
  </si>
  <si>
    <t>25R005246</t>
  </si>
  <si>
    <t>25R005247</t>
  </si>
  <si>
    <t>25R005252</t>
  </si>
  <si>
    <t>25R005306</t>
  </si>
  <si>
    <t>FLOUR MIXER, MODEL : IBT 20, CAPACITY 20
LITER , 400V/3 PHASE/50HZ , DIM 385X67X725
MM, EQUIPPED WITH 3 TOOLS (WHIP-HOOK-
BEATER) , MAKER : PRISMA FOOD, ITALIAN
MADE</t>
  </si>
  <si>
    <t>25R005300</t>
  </si>
  <si>
    <t>25R005272</t>
  </si>
  <si>
    <t>25R005296</t>
  </si>
  <si>
    <t>تسعير خاطئ23000</t>
  </si>
  <si>
    <t>25R005287</t>
  </si>
  <si>
    <t>25R005298</t>
  </si>
  <si>
    <t>1531.032.GENRAL.7533</t>
  </si>
  <si>
    <t>RUBBER GASKET FOR EXTERNAL DOOR OF
FREEZER UNIT , DIA. 80X194 CM</t>
  </si>
  <si>
    <t>25R005297</t>
  </si>
  <si>
    <t>25R005251</t>
  </si>
  <si>
    <t>25R005301</t>
  </si>
  <si>
    <t>25R005249</t>
  </si>
  <si>
    <t>25R005232</t>
  </si>
  <si>
    <t>25R005248</t>
  </si>
  <si>
    <t>25R005263</t>
  </si>
  <si>
    <t>25R005262</t>
  </si>
  <si>
    <t>25R005256</t>
  </si>
  <si>
    <t>25R005255</t>
  </si>
  <si>
    <t>25R005257</t>
  </si>
  <si>
    <t>25R005234</t>
  </si>
  <si>
    <t>25R005253</t>
  </si>
  <si>
    <t>P/N : CV-960F SS220 WR , DUST AND LIQUIDS
VACUUM CLEANER 21 LTR 2000 - WAT (
MAKER : HITACHI )( OLD P/N : CV-975FC
SS220 )</t>
  </si>
  <si>
    <t>25R005276</t>
  </si>
  <si>
    <t>25R005223</t>
  </si>
  <si>
    <t>25R005222</t>
  </si>
  <si>
    <t>25R005221</t>
  </si>
  <si>
    <t>25R005219</t>
  </si>
  <si>
    <t>25R005236</t>
  </si>
  <si>
    <t>25R005294</t>
  </si>
  <si>
    <t>1531.032.GENRAL.7162</t>
  </si>
  <si>
    <t>ABB P/N : ESB 20-20 CONTACTOR 20 AMP
240V 1 PH REF. PN/ 1104158 FOR SALAD
REFRIGERATOR &amp; VERTICAL REFRIGERATOR</t>
  </si>
  <si>
    <t>ABB P/N :ESB 20-20</t>
  </si>
  <si>
    <t>25R005391</t>
  </si>
  <si>
    <t>25R005388</t>
  </si>
  <si>
    <t>25R005346</t>
  </si>
  <si>
    <t>P25E04978</t>
  </si>
  <si>
    <t>P25E05111</t>
  </si>
  <si>
    <t>P25E04618</t>
  </si>
  <si>
    <t>P25E05107</t>
  </si>
  <si>
    <t>P25E05083</t>
  </si>
  <si>
    <t>P25E04647</t>
  </si>
  <si>
    <t>P25E04837</t>
  </si>
  <si>
    <t>P25E05063</t>
  </si>
  <si>
    <t>P25E03777</t>
  </si>
  <si>
    <t>P25E05336</t>
  </si>
  <si>
    <t>P25E06722</t>
  </si>
  <si>
    <t>P25E05339</t>
  </si>
  <si>
    <t>P25E05363</t>
  </si>
  <si>
    <t>P25E05312</t>
  </si>
  <si>
    <t>P25E05050</t>
  </si>
  <si>
    <t>P25E05354</t>
  </si>
  <si>
    <t>25R004343</t>
  </si>
  <si>
    <t>25R004657</t>
  </si>
  <si>
    <t>P25E06473</t>
  </si>
  <si>
    <t>P25E06780</t>
  </si>
  <si>
    <t>P25E06682</t>
  </si>
  <si>
    <t>25R004711</t>
  </si>
  <si>
    <t>P25E06771</t>
  </si>
  <si>
    <t>P25E05030</t>
  </si>
  <si>
    <t>P25E05344</t>
  </si>
  <si>
    <t>P25E08097</t>
  </si>
  <si>
    <t>P25E08213</t>
  </si>
  <si>
    <t>P25E08217</t>
  </si>
  <si>
    <t>P25E07862</t>
  </si>
  <si>
    <t>25R005674</t>
  </si>
  <si>
    <t>P25E07846</t>
  </si>
  <si>
    <t>P25E08094</t>
  </si>
  <si>
    <t>P25E07979</t>
  </si>
  <si>
    <t>P25E08126</t>
  </si>
  <si>
    <t>P25E07835</t>
  </si>
  <si>
    <t>P25E07994</t>
  </si>
  <si>
    <t>P25E07847</t>
  </si>
  <si>
    <t>P25E07884</t>
  </si>
  <si>
    <t>P25E07621</t>
  </si>
  <si>
    <t>P25E07635</t>
  </si>
  <si>
    <t>P25E07626</t>
  </si>
  <si>
    <t>P25E07413</t>
  </si>
  <si>
    <t>P25E07444</t>
  </si>
  <si>
    <t>25R006386</t>
  </si>
  <si>
    <t>25R004398</t>
  </si>
  <si>
    <t>0666.000.GENRAL.0138</t>
  </si>
  <si>
    <t>0666.000.GENRAL.0139</t>
  </si>
  <si>
    <t>0666.000.GENRAL.0140</t>
  </si>
  <si>
    <t>0666.000.GENRAL.0197</t>
  </si>
  <si>
    <t>0666.000.GENRAL.0198</t>
  </si>
  <si>
    <t>SH120LYEW</t>
  </si>
  <si>
    <t>SH120LRED</t>
  </si>
  <si>
    <t>GARBAGE BIN: GREEN COLOR - PLASTIC -
HIGH-QUALITY ? 120 LITER CAPACITY -
FOOT-PEDAL - SIDE-WHEEL , ( AS ATTACHED
PHOTO )</t>
  </si>
  <si>
    <t>GARBAGE BIN: BLACK COLOR - PLASTIC -
HIGH-QUALITY ? 120 LITER CAPACITY -
FOOT-PEDAL - SIDE-WHEEL ( AS ATTACHED
PHOTO )</t>
  </si>
  <si>
    <t>GARBAGE BIN: BLUE COLOR - PLASTIC -
HIGH-QUALITY ? 120 LITER CAPACITY -
FOOT-PEDAL - SIDE-WHEEL ( AS ATTACHED
PHOTO )</t>
  </si>
  <si>
    <t>GARBAGE BIN : YELLOW COLOR - PLASTIC -
HIGH-QUALITY 120 LITER CAPACITY - FOOT-
PEDAL - SIDE-WHEEL ( AS ATTACHED
PHOTO )</t>
  </si>
  <si>
    <t>GARBAGE BIN : RED COLOR - PLASTIC -
HIGH-QUALITY 120 LITER CAPACITY - FOOT-
PEDAL - SIDE-WHEEL ( AS ATTACHED
PHOTO )</t>
  </si>
  <si>
    <t>25R006387</t>
  </si>
  <si>
    <t>0666.000.GENRAL.0049</t>
  </si>
  <si>
    <t>0666.000.GENRAL.0064</t>
  </si>
  <si>
    <t>CARPET L 190 CM X W 130 CM</t>
  </si>
  <si>
    <t>"CARPET MODEL PARIS 9 METER X 1.3
METER (</t>
  </si>
  <si>
    <t>25R006388</t>
  </si>
  <si>
    <t>25R006423</t>
  </si>
  <si>
    <t>25R006433</t>
  </si>
  <si>
    <t>1816.022.SULLAR.0056</t>
  </si>
  <si>
    <t>1816.019.SULLAR.2010</t>
  </si>
  <si>
    <t>1816.019.SULLAR.7505</t>
  </si>
  <si>
    <t>P/N : XT0B070GC1 , OVERLOAD RELAY ZB150-
70 ADJUST FROM 50-70 AMP FOR SULLAIR
AIR COMPRESSOR MODEL LS-160 ( MAKER
EATON )</t>
  </si>
  <si>
    <t>INLET TIMER DRAIN VALVE, PN. NTD-10</t>
  </si>
  <si>
    <t>P/N : 02250171-411,compressor kits
,COMPRESSOR COPELAND SCROLL MODEL
:ZR61KCE-TFD-522, 460 VOLT, 60 HZ, 3PH,
REFRIGERANT 407 C.</t>
  </si>
  <si>
    <t>02250171-411</t>
  </si>
  <si>
    <t>XT0B070GC1</t>
  </si>
  <si>
    <t>25R006440</t>
  </si>
  <si>
    <t>5720.001.GENRAL.533</t>
  </si>
  <si>
    <t>BATTERY, 12V, 38AH BRAND:YUASA,
MODEL:NPL38/12, ORIGIN:UK FOR UPS</t>
  </si>
  <si>
    <t>25R006444</t>
  </si>
  <si>
    <t>6ES7331-7KF02-0AB0</t>
  </si>
  <si>
    <t>ANALOG INPUT UNIT, P/N: 4510214, SIEMENS
6ES7331-7KF02-0AB0</t>
  </si>
  <si>
    <t>2214.036.SIMENS.0027</t>
  </si>
  <si>
    <t>25R006448</t>
  </si>
  <si>
    <t>2215.004.GENRAL.9068</t>
  </si>
  <si>
    <t>7C 10 AWG OIL AND MUD RESISTANT CABLE
UNARMORD 7 CONDUCTORS X 10 AWG
BOSTRIG CAT.</t>
  </si>
  <si>
    <t>25R006468</t>
  </si>
  <si>
    <t>25R006477</t>
  </si>
  <si>
    <t>25R006482</t>
  </si>
  <si>
    <t>25R006491</t>
  </si>
  <si>
    <t>25R006509</t>
  </si>
  <si>
    <t>1520.010.GENRAL.0904</t>
  </si>
  <si>
    <t>P/N : 100.95.285 , 3 HP VARIABLE FREQUENCY
DRIVE P/N: 220.06.904, P/N: 13374742, NEW
VERSION</t>
  </si>
  <si>
    <t>25R006510</t>
  </si>
  <si>
    <t>25R006511</t>
  </si>
  <si>
    <t>25R006512</t>
  </si>
  <si>
    <t>2211.099.GENRAL.7601</t>
  </si>
  <si>
    <t>5930-479-4075</t>
  </si>
  <si>
    <t>P/N : 5930-479-4075 , SWITCH, CONT 120 VAC,
5 AMP, , N/O (SAFE PAK) FOR ELMAGCO
ALARM SYSTEM ( MAKER : GEORGE'S BRAKE
CORPORATION CATALOG )</t>
  </si>
  <si>
    <t>25R006520</t>
  </si>
  <si>
    <t>25R006522</t>
  </si>
  <si>
    <t>25R006523</t>
  </si>
  <si>
    <t>EGYFLO1500W-CR-PH</t>
  </si>
  <si>
    <t>25R006531</t>
  </si>
  <si>
    <t>P25E08357</t>
  </si>
  <si>
    <t>25R004733</t>
  </si>
  <si>
    <t>P25E08418</t>
  </si>
  <si>
    <t>P25E08459</t>
  </si>
  <si>
    <t>P25E08450</t>
  </si>
  <si>
    <t>25R006420</t>
  </si>
  <si>
    <t>25R006417</t>
  </si>
  <si>
    <t>25R006439</t>
  </si>
  <si>
    <t>5720.003.GENRAL.0095</t>
  </si>
  <si>
    <t>1CONDACTORX95SQ.MM</t>
  </si>
  <si>
    <t>1 CONDUCTOR X 95 SQ. MM SOFT STRANDED
YELLOW/GREEN CABLE (EL SEWEDY) ( PCE
EQUAL MTR )</t>
  </si>
  <si>
    <t>25R005299</t>
  </si>
  <si>
    <t>1531.033.GENRAL.7240</t>
  </si>
  <si>
    <t>P/N : 633 , AXIAL SUCTION FAN , BARN FAN ,
HAY VENTILATION FAN , 300 MM, 220 V, 80
WATT, SPEED: 1350 RPM, TYPE: 4E-300S -
00633</t>
  </si>
  <si>
    <t xml:space="preserve">تسعير خاطئ </t>
  </si>
  <si>
    <t>25R006402</t>
  </si>
  <si>
    <t>25R006436</t>
  </si>
  <si>
    <t>CR2032,3V,SC7</t>
  </si>
  <si>
    <t>2215.004.GENRAL.9035</t>
  </si>
  <si>
    <t>5720.001.GENRAL.7541</t>
  </si>
  <si>
    <t>16 MM2 CABLE LUGS WITH 8 MM HOLE
DIAMETER</t>
  </si>
  <si>
    <t>P/N : CR2032,3V,SC7, 3 VOLT LITHIUM
BATTERY FOR TOP DRIVE VFD (REF RADIO
SHACK)</t>
  </si>
  <si>
    <t>P25E08540</t>
  </si>
  <si>
    <t>25R004662</t>
  </si>
  <si>
    <t>1854.014.CARIER.7501</t>
  </si>
  <si>
    <t>P/N : SRH752AE, COMPRESSOR MODEL:
ZR72KC-TFD-950 , 3 PHASE , 460 V , 60 HZ
FOR CARRIER CORPORATION VFD AIR
CONDITRION UNIT 50TFF014-61&amp; S.NO
0709G20631</t>
  </si>
  <si>
    <t>SRH752AE</t>
  </si>
  <si>
    <t>P25E08463</t>
  </si>
  <si>
    <t>25R006360</t>
  </si>
  <si>
    <t>25R006590</t>
  </si>
  <si>
    <t>25R006588</t>
  </si>
  <si>
    <t>25R006584</t>
  </si>
  <si>
    <t>5720.001.GENRAL.7508</t>
  </si>
  <si>
    <t>CR2450</t>
  </si>
  <si>
    <t>P/N : CR2450 , 3V LITHIUM COIN CELL
BATTERY SIZE 2450 ( PANASONIC CAT.)</t>
  </si>
  <si>
    <t>25R006576</t>
  </si>
  <si>
    <t>1854.027.GENRAL.0061</t>
  </si>
  <si>
    <t>1854.027.GENRAL.0030</t>
  </si>
  <si>
    <t>023U4381</t>
  </si>
  <si>
    <t>QUICK COUPLER, 45 DEG , 1/4 IN SAE MALE X
5/16 IN FEMALE QUICK COUPLER, BRASS
FITTING MATERIAL ( REF. P/N : 38D880
GRAINGER CAT.)</t>
  </si>
  <si>
    <t>P/N : 023U4381 , DANFOSS 48-DC FILTER
DRIER CORE WITH GASKETS FOR DCR 0485
TO 19217 AND SIMILAR 4 3/4 IN. SHELLS. FOR
CARRIER AIR CONDITION MODEL
40RR014010</t>
  </si>
  <si>
    <t>25R006568</t>
  </si>
  <si>
    <t xml:space="preserve">به  تعليق  برجاء مراجعه الملاحظات </t>
  </si>
  <si>
    <t>25R005752</t>
  </si>
  <si>
    <t>1-34-02 &amp;i-34-01</t>
  </si>
  <si>
    <t>P/N : 1-34-02 &amp; I-34-01 , COLD ROOM HINGS ,
SET OF TWO HINGS UP &amp; DOWN (IMAMOGLU
CAT.)</t>
  </si>
  <si>
    <t>25R005269</t>
  </si>
  <si>
    <t>25R005365</t>
  </si>
  <si>
    <t>25R006577</t>
  </si>
  <si>
    <t>25R006633</t>
  </si>
  <si>
    <t>P/N : PLE-2MA240-EU , MIXER AMPLIFIER, 240
W, 10-INPUTS ( BOSCH CAT.)</t>
  </si>
  <si>
    <t>P/N : LB2-UC15 , CABINET LOUDSPEAKERS,
15W ( BOSCH CAT.)</t>
  </si>
  <si>
    <t>P/N : LBC 3484/00 , HORN LOUDSPEAKER (
BOSCH CAT.)</t>
  </si>
  <si>
    <t>PLE-2MA240-EU</t>
  </si>
  <si>
    <t>LB2-UC15</t>
  </si>
  <si>
    <t>LBC3484/00</t>
  </si>
  <si>
    <t>6675.015.BOSCH.0001</t>
  </si>
  <si>
    <t>6675.015.BOSCH.0004</t>
  </si>
  <si>
    <t>6675.015.BOSCH.0005</t>
  </si>
  <si>
    <t>25R006632</t>
  </si>
  <si>
    <t>P/N : 0J-0N-0286A , APC S/A POWERVIEW W/
NETWORK AIR LABEL SE</t>
  </si>
  <si>
    <t>P/N : 0J-0W3163A , APC CABLE ASSY
THERMISTOR GLS 8FT</t>
  </si>
  <si>
    <t>P/N : 0J-0M-61005E , APC FAN MODULE ASSY
- ACRC1</t>
  </si>
  <si>
    <t>P/N : 0J-0P2566 , APC COMPLETE 830 PCB
CRAC PWR BACKPLANE</t>
  </si>
  <si>
    <t>P/N : 0J-0P2670AB , APC MB SET 10KW
ACRD1XX/2XX (MB,NMC,R2,DP)</t>
  </si>
  <si>
    <t>P/N : W0P2570 , APC CIRCUIT BOARD 8X 2
FORM-C RELAY FOR ACRD100-201</t>
  </si>
  <si>
    <t>P/N : W541-0087 , APC INROW SC HIGH
PRESSURE SWITCH</t>
  </si>
  <si>
    <t>P/N : W875-3400 , APC REFRIGERATION
PRESSURE TRANSDUCER 2CP5</t>
  </si>
  <si>
    <t>P/N : W875-3882 , APC COMPRESSOR,
SCROLL 220-240/1/50 10KW FOR ACRD100-
201</t>
  </si>
  <si>
    <t>P/N : W875-00105 , APC ELECTRONIC
EXPANSION VALVE 3/8" OUTSIDE DIAMETER
FEMALE FOR ACRD100-201</t>
  </si>
  <si>
    <t>0J-0N-0286A</t>
  </si>
  <si>
    <t>0J-0W3163A</t>
  </si>
  <si>
    <t>0J-0M-61005E</t>
  </si>
  <si>
    <t>0J-0P2566</t>
  </si>
  <si>
    <t>0J-0P2670AB</t>
  </si>
  <si>
    <t>W0P2570</t>
  </si>
  <si>
    <t>W541-0087</t>
  </si>
  <si>
    <t>W875-3400</t>
  </si>
  <si>
    <t>W875-3882</t>
  </si>
  <si>
    <t>W875-00105</t>
  </si>
  <si>
    <t>6675.012.APC.0005</t>
  </si>
  <si>
    <t>6675.012.APC.0006</t>
  </si>
  <si>
    <t>6675.012.APC.0007</t>
  </si>
  <si>
    <t>6675.012.APC.0008</t>
  </si>
  <si>
    <t>6675.012.APC.0009</t>
  </si>
  <si>
    <t>6675.012.APC.0010</t>
  </si>
  <si>
    <t>6675.012.APC.0011</t>
  </si>
  <si>
    <t>6675.012.APC.0012</t>
  </si>
  <si>
    <t>6675.012.APC.0013</t>
  </si>
  <si>
    <t>6675.012.APC.0014</t>
  </si>
  <si>
    <t>P25E08695</t>
  </si>
  <si>
    <t>25R006624</t>
  </si>
  <si>
    <t>WALL TYPE EXHAUST FAN INTERNAL DIM.
25X25 CM WITH GUARD ( OLYMPIC , TOSHIBA
, TORNADO</t>
  </si>
  <si>
    <t>P25E08656</t>
  </si>
  <si>
    <t>P25E08696</t>
  </si>
  <si>
    <t>P25E08697</t>
  </si>
  <si>
    <t>25R006613</t>
  </si>
  <si>
    <t>25R006611</t>
  </si>
  <si>
    <t>25R006693</t>
  </si>
  <si>
    <t>25R006690</t>
  </si>
  <si>
    <t>25R006672</t>
  </si>
  <si>
    <t>MODEL : KLY-S200B1-1 , WATER KETTLE
STAINLESS STEEL 20 LITER ( MAKER NASO
STEEL )</t>
  </si>
  <si>
    <t>25R006670</t>
  </si>
  <si>
    <t>25R006665</t>
  </si>
  <si>
    <t>2211.099.GENRAL.0218</t>
  </si>
  <si>
    <t>H335</t>
  </si>
  <si>
    <t>P/N : H335 , SIMPSON DIGITAL PANEL METER,
RANGE 0-32 KFTLB ( SIMPSON CAT.)</t>
  </si>
  <si>
    <t>P25E08766</t>
  </si>
  <si>
    <t>P25E08751</t>
  </si>
  <si>
    <t>25R006663</t>
  </si>
  <si>
    <t>2211.007.GENRAL.7533</t>
  </si>
  <si>
    <t>V6EPB-S-S-5-S</t>
  </si>
  <si>
    <t>P/N : V6EPB-S-S-5-S , MINI SIZE FLOW
SWITCH , BRASS UPPER AND LOWER BODY
, 1 1/2" NPT , STAILESS TEE (FLOTECT CAT.)</t>
  </si>
  <si>
    <t>25R006661</t>
  </si>
  <si>
    <t>25R006655</t>
  </si>
  <si>
    <t>P/N : F08-56023 , FRESH AIR FAN FOR
GALLEY , ROSENBERG , TYPE : UNOR 80-560-
4D.6LA , P/N: F08-56023 , 4800 CFM , 1.5 IN.WG
. , MODEL : UNOR 80-560-4D.6LA , (
ROSENBERG CAT. )</t>
  </si>
  <si>
    <t>P/N : HRES4505L000 , SUCTION FAN FOR
GALLEY , ROSENBERG , TYPE : HRES05-450 ,
P/N: HRES4505L000 , 600 CFM , 1 IN.WG ,
MODEL : HRES05-450 , ( ROSENBERG CAT. )</t>
  </si>
  <si>
    <t>0666.007.GENRAL.0097</t>
  </si>
  <si>
    <t>0666.007.GENRAL.0098</t>
  </si>
  <si>
    <t>F08-56023</t>
  </si>
  <si>
    <t>HRES4505L000</t>
  </si>
  <si>
    <t>25R006646</t>
  </si>
  <si>
    <t>P/N : CPD-F001-U04 , SOFT ANNEALED
COPPER FINE WIRES, BUNCHED TOGETHER
IN SUBUNITS OR STRANDED BUNCHED
GROUPS, NOMINAL CROSS SECTIONAL AREA
1.5 MM2 ,COLOR:BLUE(1 EA.=1 METER) FOR
ELSEWEDY VFD MODEL SINGLE CORE
CABLES</t>
  </si>
  <si>
    <t>25R006636</t>
  </si>
  <si>
    <t>Norhan Safwat</t>
  </si>
  <si>
    <t>0105.000.VORTEX.0001</t>
  </si>
  <si>
    <t>V VE-U-6S-M4</t>
  </si>
  <si>
    <t>MIXING HOPPER COMPLETE , MODEL : V VE-
U-6S-M4 , MAKER : VORTEX VENTURES , FOR
DPS</t>
  </si>
  <si>
    <t>25R006711</t>
  </si>
  <si>
    <t>25R006713</t>
  </si>
  <si>
    <t>1822.102.EVERPR.0025</t>
  </si>
  <si>
    <t>2214.036.SIMENS.0300</t>
  </si>
  <si>
    <t>6675.018.OTHERS.0010</t>
  </si>
  <si>
    <t>6675.018.OTHERS.0011</t>
  </si>
  <si>
    <t>6675.018.OTHERS.0012</t>
  </si>
  <si>
    <t>9613-21MH</t>
  </si>
  <si>
    <t>6ES7-322-1HH01-0AA0</t>
  </si>
  <si>
    <t>NF-8209</t>
  </si>
  <si>
    <t>DNT-B806</t>
  </si>
  <si>
    <t>DFP-RJC6H</t>
  </si>
  <si>
    <t>EVERPURE P/N: EV9613-21 MH2, FILTER
CARTRIDGE 5 MICRON.</t>
  </si>
  <si>
    <t>DIGITAL OUTPUT MODULE - RELAY, SIEMENS
PN. 6ES7-322-1HH01-0AA0</t>
  </si>
  <si>
    <t>P/N : NF-8209 , POE NETWORK WIRE
TRACKER MAKER NOYAFA</t>
  </si>
  <si>
    <t>P/N : DNT-B806 , RJ45 CRIMPING TOOL PASS
THROUGH, PROFESSIONAL GRADE
ETHERNET CABLE CRIMPER FOR CAT7
CAT6A CAT6 CAT5E CAT5 MODULAR PLUGS
MAKER DDS</t>
  </si>
  <si>
    <t>P/N : DFP-RJC6H , CAT6 UTP RJ45 MODULAR
PLUG WITH HOLES - 100 PACK -
TRANSPARENT MAKER DDS</t>
  </si>
  <si>
    <t>25R006714</t>
  </si>
  <si>
    <t>25R006706</t>
  </si>
  <si>
    <t>25R006739</t>
  </si>
  <si>
    <t>25R006740</t>
  </si>
  <si>
    <t>25R006791</t>
  </si>
  <si>
    <t>25R006802</t>
  </si>
  <si>
    <t>25R006788</t>
  </si>
  <si>
    <t>25R006799</t>
  </si>
  <si>
    <t>2211.001.GENRAL.7525</t>
  </si>
  <si>
    <t>2211.009.GENRAL.7007</t>
  </si>
  <si>
    <t>2211.009.GENRAL.7008</t>
  </si>
  <si>
    <t>ZBE102 - CONTACT BLOCK , 1NC , 10 A , 600 V
, 1 POLE , SCREW ( REF. P/N : 6HZ09
GRAINGER CAT.)</t>
  </si>
  <si>
    <t>P/N : LC1D09BD , TeSys D contactor - 3P(3 NO)
- AC-3, 9 A - 24 V DC coil FOR DCR HVAC
MODEL Ex DX HVAC 36kW MAKER Schneider</t>
  </si>
  <si>
    <t>FUSE, GLASS FUSE, FAST ACTING, 1A, GMA
SERIES, PK 5, BUSSMANN FUSES ( REF. P/N :
6F097 GRAINGER CAT.)</t>
  </si>
  <si>
    <t>FUSE, GLASS FUSE, FAST ACTING, 2A, GMA
SERIES, PK 5, BUSSMANN FUSES ( REF. P/N :
6F101 GRAINGER CAT.)</t>
  </si>
  <si>
    <t>25R006803</t>
  </si>
  <si>
    <t>2214.036.SIMENS.0004</t>
  </si>
  <si>
    <t>6SE7032-1HB87-2DA1</t>
  </si>
  <si>
    <t>P/N : 6SE7032-1HB87-2DA1 , SIEMENS
MASTERDRIVES CHOPPER MODULE 200KW
4.45 OHM ( SIEMENS CAT.)</t>
  </si>
  <si>
    <t>25R006804</t>
  </si>
  <si>
    <t>25R006819</t>
  </si>
  <si>
    <t>SIEMENS P/N : 6ES7522-1BL01-0AB0 , BPM
P/N : 3399202670 , DO MODULE , NO.
6ES7522-1BL01-0AB0 , FOR CHINA BPM TOP
DRIVE 250 TON MODEL DQ40BCQ</t>
  </si>
  <si>
    <t>SIEMENS P/N : 6ES7515-2AM02-0AB0 , BPM
P/N : 3399202680 , CPU , (OLD P/N : MODULE
, NO. 6ES7515-2AM01-0AB0 , 6ES7515-2AN03-
0AB0 ) , FOR CHINA BPM TOP DRIVE 250 TON
MODEL DQ40BCQ</t>
  </si>
  <si>
    <t>SIEMENS P/N : 6ES7521-1BL00-0AB0 , BPM
P/N : 3399101970 , DI MODULE , NO. 6ES7521-
1BL00-0AB0 , FOR CHINA BPM TOP DRIVE 250
TON MODEL DQ40BCQ</t>
  </si>
  <si>
    <t>1238.025.BPM.0154</t>
  </si>
  <si>
    <t>1238.025.BPM.0155</t>
  </si>
  <si>
    <t>1238.025.BPM.0156</t>
  </si>
  <si>
    <t>6ES7515-2AM02-0AB0</t>
  </si>
  <si>
    <t>6ES7521-1BL00-0AB0</t>
  </si>
  <si>
    <t>6ES7522-1BL01-0AB0</t>
  </si>
  <si>
    <t>25R006829</t>
  </si>
  <si>
    <t>1854.002.CARIER.7576</t>
  </si>
  <si>
    <t>1854.002.CARIER.7575</t>
  </si>
  <si>
    <t>P/N : 02500260 , INDICATOR BOARD
ASSEMBLY OF SPLIT UNIT FOR CARIER AIR
CONDITIONING MODEL 42QHCT18-708J</t>
  </si>
  <si>
    <t>P/N : 03505058 , DISPLAY PANEL
SUBASSEMBLY(STICKER) FOR CARIER AIR
CONDITIONING MODEL 42QHCT18-708J</t>
  </si>
  <si>
    <t>25R006903</t>
  </si>
  <si>
    <t>25R006915</t>
  </si>
  <si>
    <t>25R006914</t>
  </si>
  <si>
    <t>25R006930</t>
  </si>
  <si>
    <t>5720.011.GENRAL.9431</t>
  </si>
  <si>
    <t>P/N : 3P+N+G 32A-6H, RECEPTACLE 3P+N+G
32A-6H/346?415V (MIMCO)</t>
  </si>
  <si>
    <t>25R006858</t>
  </si>
  <si>
    <t>25R006839</t>
  </si>
  <si>
    <t>134A ENGLISH HARD FERON</t>
  </si>
  <si>
    <t>134A</t>
  </si>
  <si>
    <t>1511.002.GENRAL.0135</t>
  </si>
  <si>
    <t>25R006830</t>
  </si>
  <si>
    <t xml:space="preserve"> CONTACTOR FOR A/C CARRIER QG AIR
CONDATION 42QG18H</t>
  </si>
  <si>
    <t>P/N : 02500257 , ELECTRONIC CONTROL BOX
ASSEMBLY FOR CARRIER OPTIMAX AIR
CONDITION MODEL 42QHC24-708J</t>
  </si>
  <si>
    <t>P/N : 02502758 , ROOM TEMPERATURE
SENSOR FOR INDOOR UNIT A/C CARRIER
MODEL OPTIMAX MODEL 42QHCT24-708J</t>
  </si>
  <si>
    <t>P/N : 02508825 , TEMPERATURE SENSOR
FOR CARIER AIR CONDITION MODEL 42QHCT18-708J</t>
  </si>
  <si>
    <t>1854.002.CARIER.7613</t>
  </si>
  <si>
    <t>1854.002.CARIER.7601</t>
  </si>
  <si>
    <t>1854.002.CARIER.7600</t>
  </si>
  <si>
    <t>25R006827</t>
  </si>
  <si>
    <t>PH330G2C - TKTS</t>
  </si>
  <si>
    <t>P/N : 02804126 , STANDARD AIR FILTER FOR
CARRIER OPTIMAX AIR CONDITION MODEL
42QHC24-708J</t>
  </si>
  <si>
    <t>P/N : 02400580, CONTACTOR 2 POLES-25
AMPS 190-200V COIL FOR CARRIER AIR
CONDITIONING</t>
  </si>
  <si>
    <t>P/N : DCL163, FILTER DRYER 3/8" DANFOSS
FOR YORK AIR CONDITION # 1 SCR ROOM HERMRTEC / E1212E</t>
  </si>
  <si>
    <t>P/N : 2400321, DUAL CAPACITOR
55+3MFD/440 VAC FOR CARRIER/PRESTIGE
AIR CONDITION 42QFLT18-720</t>
  </si>
  <si>
    <t>1854.002.CARIER.7567</t>
  </si>
  <si>
    <t>1854.002.CARIER.0728</t>
  </si>
  <si>
    <t>1854.002.CARIER.7596</t>
  </si>
  <si>
    <t>25R006725</t>
  </si>
  <si>
    <t>6675.017.RITTAL.0003</t>
  </si>
  <si>
    <t>P/N : 3398187 RITTAL COMPRESSOR FOR
LCP DX COOLING INDOOR UNIT</t>
  </si>
  <si>
    <t>25R005384</t>
  </si>
  <si>
    <t>0666.001.GENRAL.0105</t>
  </si>
  <si>
    <t>ROOF TOP EXHAUST FAN WITH MOTOR
MODEL DSC 400 380-420 Volts 50 Hz 3 Phase
Product Number WL242363</t>
  </si>
  <si>
    <t>25R006653</t>
  </si>
  <si>
    <t>25R006932</t>
  </si>
  <si>
    <t>25R007021</t>
  </si>
  <si>
    <t>27- 3/4"X66'</t>
  </si>
  <si>
    <t>25R007010</t>
  </si>
  <si>
    <t>25R006943</t>
  </si>
  <si>
    <t>25R006985</t>
  </si>
  <si>
    <t>CONDENSING FAN (ITALY) 1300/1550 R.P.M -
70/16W - 0.45A 220-240V - 50/60HZ , REF. PN/
2102009 FOR SALAD REFRIGERATOR</t>
  </si>
  <si>
    <t>1531.032.GENRAL.7111</t>
  </si>
  <si>
    <t>25R006983</t>
  </si>
  <si>
    <t>2211.011.GENRAL.0382</t>
  </si>
  <si>
    <t>2215.004.GENRAL.0104</t>
  </si>
  <si>
    <t>2211.009.GENRAL.0831</t>
  </si>
  <si>
    <t>2211.009.GENRAL.0017</t>
  </si>
  <si>
    <t>2211.099.GENRAL.0241</t>
  </si>
  <si>
    <t>JL.D32061330-140ES-M</t>
  </si>
  <si>
    <t>CPC-F001-U03</t>
  </si>
  <si>
    <t>CPC-F001- U03</t>
  </si>
  <si>
    <t>P/N : JL.D32061330-140ES-M , 6 LED STRAP 6V
50.5 CM 035-320-3030-GC FOR TORNADO
MODEL 035-320-3030-GC</t>
  </si>
  <si>
    <t>P/N : CPC-F001-U03 , INDOOR ELECTRICAL
WIRE, NOMINAL CROSS SECTION 1 MM2,
INSULATION THICKNESS,COLOR
BLUE,(1EA=1 METER) ( ELSEWEDY CAT. )</t>
  </si>
  <si>
    <t>GLASS TUBE FUSE 5A 20-AG</t>
  </si>
  <si>
    <t>P/N : 3246434 , FUSE TERMINAL BLOCK, WITH
LED DISPLAY FOR 15-30 V AC/DC, FUSE
TYPE: G / 5 X 20, NOM. VOLTAGE: 24 V,
NOMINAL CURRENT: 6.3 A, NUMBER OF
POSITIONS: 1 ( PHOENIX CAT. )</t>
  </si>
  <si>
    <t>P/N : 3247159 , INSERTION BRIDGE, BRIDGING
IN THE TERMINAL POINT, NUMBER OF
POSITIONS: 10, COLOR: DARK GRAY
PHOENIX CONTACT CAT.</t>
  </si>
  <si>
    <t>P/N : 501/421, D, 2 , EX CABLE GLAND
FLAMEPROOF, INCREASED SAFETY,BRASS (
HAWKE CAT. )</t>
  </si>
  <si>
    <t>25R006982</t>
  </si>
  <si>
    <t>25R006976</t>
  </si>
  <si>
    <t>INSULATED WIRE FERRULES FOR ONE 14
WIRE GAUGE WIRE 0.47" PIN LENGTH ( REF.
P/N : 7950K28 MCMASTER CAT.)</t>
  </si>
  <si>
    <t>P/N : XB7EV04BP , HD INDICATOR LAMP, RED
COLOUR, 12~36V AC/DC ( SCHNEIDER CAT.)</t>
  </si>
  <si>
    <t>P/N : XB7EV03BP , HD INDICATOR LAMP,
GREEN COLOUR, 12~36V AC/DC. (
SCHNEIDER CAT.)</t>
  </si>
  <si>
    <t>P/N : 2902037,MINI MCR-2-UI-UI,3-WAY SIGNAL
CONDITIONER WITH PLUG-IN CONNECTION
TECHNOLOGY AND MEASURING RANGE
CHANGEOVER FOR THE ELECTRICAL
ISOLATION OF UNIPOLAR AND BIPOLAR
ANALOG SIGNALS FOR PHOENIX CONTACT
VFD MODEL SIGNAL CONDITIONER</t>
  </si>
  <si>
    <t>P/N : 3059812 , D-TB 4-HESI-COVER, DEPTH:
35.1 MM, WIDTH: 2.2 MM, HEIGHT: 58 MM,
COLOR: DARK GRAY ( PHOENIX CAT. )</t>
  </si>
  <si>
    <t>P/N : 3246010 , FEED-THROUGH TERMINAL
BLOCK, NOM. VOLTAGE: 800 V, NOMINAL
CURRENT: 24 A, NUMBER OF CONNECTIONS:
2, NUMBER OF POSITIONS: 1 ( PHOENIX CAT.
)</t>
  </si>
  <si>
    <t>P/N : 3246117 , SCREW BRIDGE, WITH
INSULATING COLLAR, NUMBER OF
POSITIONS: 10, COLOR: SILVER ( PHOENIX CAT. )</t>
  </si>
  <si>
    <t>P/N : 3246966 , END CLAMP, FOR ASSEMBLY
ON NS 32 OR NS 35/7.5 DIN RAIL ( PHOENIX
CAT. )</t>
  </si>
  <si>
    <t>P/N : CPC-F001-U03 , INDOOR ELECTRICAL
WIRE,NOMINAL CROSS SECTION 1
MM2,INSULATION THICKNESS,COLOR
BLACK,(1EA=1 METER) ( ELSEWEDY CAT. )</t>
  </si>
  <si>
    <t>P/N : CPC-F001-U03 , INDOOR ELECTRICAL
WIRE,NOMINAL CROSS SECTION 1
MM2,INSULATION THICKNESS,COLOR
YELLOW/GREEN,(1EA=1 METER) ( ELSEWEDY
CAT. )</t>
  </si>
  <si>
    <t>P/N : ZBZ1605 , PADLOCKABLE GUARD FOR
MUSHROOM HEAD ?40, METAL, YELLOW
SCHNEIDER CAT.</t>
  </si>
  <si>
    <t>XB7EV04BP</t>
  </si>
  <si>
    <t>XB7EV03BP</t>
  </si>
  <si>
    <t>ZBZ1605</t>
  </si>
  <si>
    <t>2211.099.GENRAL.0242</t>
  </si>
  <si>
    <t>2215.004.GENRAL.0106</t>
  </si>
  <si>
    <t>2215.004.GENRAL.0105</t>
  </si>
  <si>
    <t>2211.007.GENRAL.0784</t>
  </si>
  <si>
    <t>2215.002.GENRAL.7589</t>
  </si>
  <si>
    <t>2211.011.GENRAL.0587</t>
  </si>
  <si>
    <t>2211.011.GENRAL.0588</t>
  </si>
  <si>
    <t>2211.010.GENRAL.0589</t>
  </si>
  <si>
    <t>2211.007.GENRAL.0780</t>
  </si>
  <si>
    <t>2211.007.GENRAL.0781</t>
  </si>
  <si>
    <t>2211.007.GENRAL.0783</t>
  </si>
  <si>
    <t>25R006972</t>
  </si>
  <si>
    <t>ER34615</t>
  </si>
  <si>
    <t>5720.010.GENRAL.0050</t>
  </si>
  <si>
    <t>5720.001.GENRAL.7031</t>
  </si>
  <si>
    <t>LAMP,MERCURY,400W,220V</t>
  </si>
  <si>
    <t>P/N : ER34615 , LITHIUM BATTERY 3.6V
19000MAH SIZE D</t>
  </si>
  <si>
    <t>25R006969</t>
  </si>
  <si>
    <t>5720.006.GENRAL.0886</t>
  </si>
  <si>
    <t>3M SCOTCH TAP 35 WHITE COLOUR</t>
  </si>
  <si>
    <t>25R006968</t>
  </si>
  <si>
    <t xml:space="preserve"> 0666.001.GENRAL.0029</t>
  </si>
  <si>
    <t>WALL TYPE EXHAUST FAN INTERNAL DIM.
20X20 CM WITH GUARD ( OLYMPIC , TOSHIBA
)</t>
  </si>
  <si>
    <t>25R006967</t>
  </si>
  <si>
    <t>25R006966</t>
  </si>
  <si>
    <t>25R006965</t>
  </si>
  <si>
    <t>1531.011.ELCTLX.0003</t>
  </si>
  <si>
    <t>0F0135</t>
  </si>
  <si>
    <t>P/N : 0F0135,HANDLE DOOR FOR
ELECTROLUX OVEN MODEL FCF061ELN</t>
  </si>
  <si>
    <t>25R006960</t>
  </si>
  <si>
    <t>25R006955</t>
  </si>
  <si>
    <t>1531.033.GENRAL.7476</t>
  </si>
  <si>
    <t>1531.033.GENRAL.7478</t>
  </si>
  <si>
    <t>SL0130</t>
  </si>
  <si>
    <t>SL0125</t>
  </si>
  <si>
    <t>P/N : SL0130 , GEAR WHEEL FIMAR MEAT
MINCER MODEL 22/C</t>
  </si>
  <si>
    <t>P/N : SL0125 , DOUBLE GEAR WHEEL FIMAR
MEAT MINCER MODEL 22/C</t>
  </si>
  <si>
    <t>25R006953</t>
  </si>
  <si>
    <t>25R006950</t>
  </si>
  <si>
    <t>0666.007.GENRAL.0019</t>
  </si>
  <si>
    <t>CIRCULAR DUCT FAN FOR MOG GALLEY K
250 M (RS 250)</t>
  </si>
  <si>
    <t>25R006949</t>
  </si>
  <si>
    <t>25R006948</t>
  </si>
  <si>
    <t>25R005093</t>
  </si>
  <si>
    <t>2215.004.GENRAL.0001</t>
  </si>
  <si>
    <t>6XV1840-3AH10</t>
  </si>
  <si>
    <t>SIEMENS MODEL 6XV1840-3AH10,
INDUSTRIAL ETHERNET FC TP TRAILING
CABLE , 2X2 (PROFINET TYPE C), TP,
INSTALLATION CABLE FOR CONNECTION TO
FC OUTLET RJ45, FOR CABLE CARRIER
APPLICATIONS, 4-CORE, SHIELDED CAT. 5(
EA = METER )</t>
  </si>
  <si>
    <t>6ES7592-1BM00-0XB0</t>
  </si>
  <si>
    <t>P/N : 6ES7592-1BM00-0XB0 , SIMATIC S7-1500,
FRONT CONNECTOR IN PUSH-IN DESIGN, 40-
POLE, FOR 35 MM WIDE MODULES INCL. 4
POTENTIAL BRIDGES AND CABLE TIES FOR
SCR PLC</t>
  </si>
  <si>
    <t>2214.036.SIMENS.0092</t>
  </si>
  <si>
    <t>P/N : 6ES7954-8LE03-0AA0 , SIMATIC S7,
MEMORY CARD FOR S7-1X 00 CPU/SINAMICS,
3, 3 V FLASH, 12 MB ( SIEMENS CAT.)</t>
  </si>
  <si>
    <t>2214.036.SIMENS.0104</t>
  </si>
  <si>
    <t>6ES7954-8LE03-0AA0</t>
  </si>
  <si>
    <t>6ES7590-1AE80-0AA0</t>
  </si>
  <si>
    <t>6ES7516-3AP03-0AB0</t>
  </si>
  <si>
    <t>P/N : 6ES7590-1AE80-0AA0 , MOUNTING RAIL
482.6 MM (APPROX. 19 INCH); INCL.
GROUNDING SCREW, INTEGRATED DIN RAIL
FOR MOUNTING OF INCIDENTALS SUCH AS
TERMINALS, AUTOMATIC CIRCUIT BREAKERS
&amp; RELAYS SIMATIC S7-1500</t>
  </si>
  <si>
    <t>P/N : 6ES7516-3AP03-0AB0 , SIMATIC S7-1500,
CPU 1516-3 PN/DP,PROFINET IRT WITH 2-
PORT SWITCH, 2ND INTERFACE: PROFINET
RT, 3RD INTERFACE: PROFIBUS, 6 NS BIT
PERFORMANCE. FOR SIEMENS VFD MODEL
HH</t>
  </si>
  <si>
    <t>2214.036.SIMENS.0107</t>
  </si>
  <si>
    <t>2214.036.SIMENS.0112</t>
  </si>
  <si>
    <t>25R006927</t>
  </si>
  <si>
    <t>25R006936</t>
  </si>
  <si>
    <t>25R006937</t>
  </si>
  <si>
    <t>1531.011.ELCTLX.7001</t>
  </si>
  <si>
    <t>P/N : 052126, SCREW SPRING FOR
ELECTROLUX OVEN PARTS LIST S/N: 945
DOC. NR.: 3 - 01 002 FOR OVEN PARTS LIST
S/N: 945 DOC. NR.: 3 - 01 002 ELECTROLUX</t>
  </si>
  <si>
    <t>25R006938</t>
  </si>
  <si>
    <t>1531.033.GENRAL.7421</t>
  </si>
  <si>
    <t>ASC22855</t>
  </si>
  <si>
    <t>P/N : ASC22855 , GLASS SEAL 1500MM FOR
ZANUSSI BAKERY OVEN FCF / E6-0 FCE061</t>
  </si>
  <si>
    <t>25R006944</t>
  </si>
  <si>
    <t>1521.027.GENRAL.0040</t>
  </si>
  <si>
    <t>IDP2EYB7E0001</t>
  </si>
  <si>
    <t>P/N : IDP2EYB7E0001 , ELIWELL
TEMPERATURE CONTROLLER IDPLUS 974,
230V. FOR MAIN FREEZER MODEL
LH114/4DES-7Y MAKER SCHNEIDER</t>
  </si>
  <si>
    <t>25R006954</t>
  </si>
  <si>
    <t>25R006971</t>
  </si>
  <si>
    <t>25R006962</t>
  </si>
  <si>
    <t>C</t>
  </si>
  <si>
    <t>25R005265</t>
  </si>
  <si>
    <t>25R006873</t>
  </si>
  <si>
    <t>25R006871</t>
  </si>
  <si>
    <t>25R006913</t>
  </si>
  <si>
    <t>2215.004.GENRAL.0143</t>
  </si>
  <si>
    <t>6XV1840-2AH10</t>
  </si>
  <si>
    <t>P/N : 2903361 , RELAY BASE WITH EJECTOR
AND POWER CONTACT RELAY. CONTACT
SWITCHING TYPE: 1 N/O CONTACT. INPUT
VOLTAGE: 24 V DC,RIF-0-RPT-24DC/ 1 FOR
VFD</t>
  </si>
  <si>
    <t>25R006911</t>
  </si>
  <si>
    <t>2215.004.GENRAL.0142</t>
  </si>
  <si>
    <t>5720.011.GENRAL.4016</t>
  </si>
  <si>
    <t>ZREP-20-332SN-02</t>
  </si>
  <si>
    <t>P/N : 2966171 , PLUG-IN MINIATURE RELAY
WITH POWER CONTACT, FOR ASSEMBLY ON
DIN RAIL NS 35/7,5, 1 CHANGEOVER
CONTACT, INPUT VOLTAGE 24 V DC,PLC-
RSC- 24DC/21 FOR VFD</t>
  </si>
  <si>
    <t>P/N : ZREP-20-332SN-02 , 20C FEMALE
RECEPTACLE ( AMPHENOL CAT.)</t>
  </si>
  <si>
    <t>25R006888</t>
  </si>
  <si>
    <t>DANFOS P/N : 060-117166, DANFOSS
PRESSURE SWITCH KP5 FOR HANKISON AIR
DRYER HPRP1250</t>
  </si>
  <si>
    <t>060-117166</t>
  </si>
  <si>
    <t>1817.001.HANKSN.7528</t>
  </si>
  <si>
    <t>25R006861</t>
  </si>
  <si>
    <t>1531.032.GENRAL.7584</t>
  </si>
  <si>
    <t>52-A 120</t>
  </si>
  <si>
    <t>P/N : 52-A 120 , INT69 CONTROL MODULE FOR
FREEZER UNIT COMPRESSOR (KRIWAN CAT.)</t>
  </si>
  <si>
    <t>25R006923</t>
  </si>
  <si>
    <t>2211.006.GENRAL.0116</t>
  </si>
  <si>
    <t>2214.025.OMRON.0052</t>
  </si>
  <si>
    <t>2214.004.IDM.0573</t>
  </si>
  <si>
    <t>1222.013.GENRAL.0003</t>
  </si>
  <si>
    <t>P/N : CR123C137B , OVERLOAD HEATER
ELEMENT ,FOR GENERAL ELECTRIC MCC
MOTOR STARTER</t>
  </si>
  <si>
    <t>P/N : 240.95.056 , ISO,DC/DC 0.1-100MA/OUT 0-
20MA FOR OMRON SCR</t>
  </si>
  <si>
    <t>SOLAHD P/N : SDP 2-12-100T , POWER
SUPPLY OUTPUT DC VOLTAGE 10 - 12
V,OUTPUT CURRENT 3 - 2.5 A FOR IDM SCR</t>
  </si>
  <si>
    <t>P/N : ,40185-800-01 ,ALLEN BRADLEY -OVER
LOAD ,VOLTS AC 120-400 MAKE 7200VA
BREAK 720VA NEMA A600</t>
  </si>
  <si>
    <t>CR123C137B</t>
  </si>
  <si>
    <t>240.95.056</t>
  </si>
  <si>
    <t>SDP 2-12-100T</t>
  </si>
  <si>
    <t>40185-800-01</t>
  </si>
  <si>
    <t>25R006922</t>
  </si>
  <si>
    <t>2214.036.SIMENS.0106</t>
  </si>
  <si>
    <t>2214.036.SIMENS.0108</t>
  </si>
  <si>
    <t>2214.036.SIMENS.0109</t>
  </si>
  <si>
    <t>6ES7505-0KA00-0AB0</t>
  </si>
  <si>
    <t>6ES7590-1AF30-0AA0</t>
  </si>
  <si>
    <t>6ES7155-5AA01-0AB0</t>
  </si>
  <si>
    <t>6EP1333-4BA00</t>
  </si>
  <si>
    <t>P/N : 6ES7505-0KA00-0AB0 , SYSTEM POWER
SUPPLY PS 25W 24 V DC, SUPPLIES THE
BACKPLANE BUS OF THE S7-1500 WITH
OPERATING VOLTAGE SIMATIC S7-1500</t>
  </si>
  <si>
    <t>P/N : 6ES7590-1AF30-0AA0 , MOUNTING RAIL
530 MM (APPROX. 20.9 INCH); INCL.
GROUNDING SCREW, INTEGRATED DIN RAIL
FOR MOUNTING OF INCIDENTALS SUCH AS
TERMINALS, AUTOMATIC CIRCUIT BREAKERS
&amp; RELAYS SIMATIC S7-1500</t>
  </si>
  <si>
    <t>P/N : 6ES7155-5AA01-0AB0 , SIMATIC ET
200MP. PROFINET IO-DEVICE
INTERFACEMODULE IM 155-5 PN ST FOR ET
200MP ELEKTRONIKMODULES; UP TO 12 IO-
MODULES SIMATIC S7-1500</t>
  </si>
  <si>
    <t>25R006931</t>
  </si>
  <si>
    <t>P/N : 31BCE1024 , AUTOMATIC CHARGER
INPUT VOLTAGE 240 VAC,50/60 HZ,610
VA,OUTPUT VOLTAGE 24 VDC,10AMP. ( OLD
PN : 31BCE0524 ) ( MAKER : LOVATO )</t>
  </si>
  <si>
    <t>31BCE1024</t>
  </si>
  <si>
    <t>5720.001.GENRAL.7006</t>
  </si>
  <si>
    <t>25R006912</t>
  </si>
  <si>
    <t>1817.003.GENRAL.7504</t>
  </si>
  <si>
    <t>S4E 350-AP06 -30</t>
  </si>
  <si>
    <t>P/N : S4E 350-AP06 -30 , AXIAL FAN
EBMPAPST MOTOR M4E 074-DF,230 VAC, 50-
60 HZ, 1400-1590 RPM, 0.58-0.83 A, 3110-3540
M3/H, 4 MF CAP , WITH GARD GRILLE
(EBMPAPST CAT.)</t>
  </si>
  <si>
    <t>25R006890</t>
  </si>
  <si>
    <t>TY- RAP CABLE TIE ,TY-525M, CV-190, KSS,
WHITE (4.7MM W X 186MM) PK=100 PCE MADE IN TAIWAN</t>
  </si>
  <si>
    <t>25R007184</t>
  </si>
  <si>
    <t>25R007187</t>
  </si>
  <si>
    <t>5 CONDUCTORS X 25 SQ.MM RUBBER CABLE
ITALIAN MADE ( 1 EACH = 1 METER )</t>
  </si>
  <si>
    <t>25R007182</t>
  </si>
  <si>
    <t>P/N : 02508825 , TEMPERATURE SENSOR
FOR CARIER AIR CONDITION MODEL
42QHCT18-708J</t>
  </si>
  <si>
    <t>25R007267</t>
  </si>
  <si>
    <t>1822.008.GENRAL.0001</t>
  </si>
  <si>
    <t>PE1M10</t>
  </si>
  <si>
    <t>SOCKS FILTER WITH LISTED PROPERTIES,
MATERIAL IS POLYESTER , MESH. SIZE IS 10
MICRON , MAX. ENVIRONMENTAL HEAT IS
130 CELSIUS DEGREE , SIZE : I.D:18.3 CM ,
WIDE : 80 CM. LENGTH : 26.8 CM , FOR
FILTERATION SYSTEM</t>
  </si>
  <si>
    <t>25R007265</t>
  </si>
  <si>
    <t>25R007252</t>
  </si>
  <si>
    <t>25R007256</t>
  </si>
  <si>
    <t>25R007147</t>
  </si>
  <si>
    <t>P25E09608</t>
  </si>
  <si>
    <t>25R007320</t>
  </si>
  <si>
    <t>1854.027.GENRAL.0197</t>
  </si>
  <si>
    <t>023Z452391</t>
  </si>
  <si>
    <t>P/N : 023Z452391 , ELIMINATOR HERMETIC
FILTER DRIER MADE IN INDIA - DCL 164S (
DANFOSS CAT.)</t>
  </si>
  <si>
    <t>25R007300</t>
  </si>
  <si>
    <t>2221.001.GENRAL.7502</t>
  </si>
  <si>
    <t>9070T100D2</t>
  </si>
  <si>
    <t>P/N : 9070T100D2, 100VA TRANSFORMER,
240/480-24V (SQUARE D (SHNIDER) CAT.)</t>
  </si>
  <si>
    <t>25R006952</t>
  </si>
  <si>
    <t>25R007296</t>
  </si>
  <si>
    <t>25R007293</t>
  </si>
  <si>
    <t>25R007292</t>
  </si>
  <si>
    <t>P/N : , COMPLETE CONTROL BOARD WITH
ALL ITS ATTACHED ACCESSORIES FOR
INDOOR UNIT FOR CARRIER CARRIER
OPTIMAX AIR CONDITION 42QHCT24 - 708 J</t>
  </si>
  <si>
    <t>1854.002.CARIER.7621</t>
  </si>
  <si>
    <t>25R007290</t>
  </si>
  <si>
    <t>25R007284</t>
  </si>
  <si>
    <t>P25E08910</t>
  </si>
  <si>
    <t>25R005786</t>
  </si>
  <si>
    <t>COMPRESSOR GERMANY DANFOSS SECOP
R134A 1/2 HP 1PH-220V , REF. PN/ 2101115
FOR SALAD REFRIGERATOR</t>
  </si>
  <si>
    <t>1531.032.GENRAL.7133</t>
  </si>
  <si>
    <t>P25E09029</t>
  </si>
  <si>
    <t>P25E08726</t>
  </si>
  <si>
    <t>P25E08836</t>
  </si>
  <si>
    <t>P25E09219</t>
  </si>
  <si>
    <t>P25E08826</t>
  </si>
  <si>
    <t>P25E09444</t>
  </si>
  <si>
    <t>P25E09060</t>
  </si>
  <si>
    <t>P25E09311</t>
  </si>
  <si>
    <t>P25E09221</t>
  </si>
  <si>
    <t>P25E09156</t>
  </si>
  <si>
    <t>P25E09429</t>
  </si>
  <si>
    <t>P25E09575</t>
  </si>
  <si>
    <t>25R006865</t>
  </si>
  <si>
    <t>25R007356</t>
  </si>
  <si>
    <t>S204*C40</t>
  </si>
  <si>
    <t>25R007357</t>
  </si>
  <si>
    <t>25R007327</t>
  </si>
  <si>
    <t>25R007331</t>
  </si>
  <si>
    <t>5420.027.GENRAL.7641</t>
  </si>
  <si>
    <t>5420.027.GENRAL.7663</t>
  </si>
  <si>
    <t>XT-70H</t>
  </si>
  <si>
    <t>FL-120 EX</t>
  </si>
  <si>
    <t>P/N : XT-70H, HANDLAMP LED ATEX
RECHARGEABLE 230V ZONE 1 T4 EXIB
WOLFLITE C/W MAINS CHARGER (RS CAT.)</t>
  </si>
  <si>
    <t>P/N : FL-120 EX , TORCH MINI LED 1W T4
YELLOW IP67 ZONE 0 EXIA ( OLD P/N : M-60
AMAZON CAT.)</t>
  </si>
  <si>
    <t>P25E09837</t>
  </si>
  <si>
    <t>25R005392</t>
  </si>
  <si>
    <t>2211.010.GENRAL.7581</t>
  </si>
  <si>
    <t>2211.010.GENRAL.7582</t>
  </si>
  <si>
    <t>QP2-15-130920</t>
  </si>
  <si>
    <t>DRB16Y161A1 AM1BK-2*271</t>
  </si>
  <si>
    <t>P/N : QP2-15-130920 , 3 PINS 12 OHMS
REFRIGERATOR PTC STARTER RELAY BLACK
/ COMPRESSOR RELAY 28MM*29MM*21MM
FOR WITE WEHALE REFRIGERATOR</t>
  </si>
  <si>
    <t>P/N : DRB16Y161A1 AM 1BK-2*271 , 600A
COMPRESSOR DRB16N61A1 EW52 FLAT
PROTECTOR NEW REFRIGERATOR
OVERLOAD PROTECTOR FOR WITE WEHALE
REFRIGERATOR</t>
  </si>
  <si>
    <t>25R005449</t>
  </si>
  <si>
    <t>5720.015.GENRAL.0055</t>
  </si>
  <si>
    <t>P/N : CE033M0U12 , ELECTRIC EXTENSION
CORD, 3 GANG, 3 METER CABLE, WHITE
COLOUR, 220 VOLTS, 2860 WATT MAX,
CURRENT 13 AMP, ECEFICATION SASO 2815,
CAT. , ALFANAR MANUFACTURE , NO
SUBSTITUTE</t>
  </si>
  <si>
    <t>P25E09872</t>
  </si>
  <si>
    <t>25R007387</t>
  </si>
  <si>
    <t>s.n</t>
  </si>
  <si>
    <t>25R007466</t>
  </si>
  <si>
    <t>5720.001.GENRAL.0069</t>
  </si>
  <si>
    <t>UXL40-12</t>
  </si>
  <si>
    <t>P/N : UXL40-12 , BATTERY 12 V DC 40AH
ULTRACELL FOR SCR SYSTEM WITH BOLTS
TERMINALS ULTRACELL (UK) CAT. ( OLD P/N
: UL40-12 )</t>
  </si>
  <si>
    <t>25R007459</t>
  </si>
  <si>
    <t>2211.008.GENRAL.7522</t>
  </si>
  <si>
    <t>2211.008.GENRAL.0116</t>
  </si>
  <si>
    <t>5720.001.GENRAL.0176</t>
  </si>
  <si>
    <t>C60N</t>
  </si>
  <si>
    <t>R9F32132</t>
  </si>
  <si>
    <t>P/N : C60N , CIRCUIT BREAKER , 3 POLE ,
400 VOLT IN=32 AMPS SCHNEIDER ELECTRIC
MULTI9 ( REF CODE 1001.001.USED.0077 )</t>
  </si>
  <si>
    <t>P/N : R9F32132 , MINIATURE CIRCUIT
BREAKER (MCB), RESI9, 1P, 32A, C CURVE,
4500A (IEC/EN 60898-1) ( SCHNEIDER CAT.)</t>
  </si>
  <si>
    <t>MODEL NP12V9AH , NPP BATTERY WITH 12V
NOMINAL VOLTAGE AND 9AH RATED
CAPACITY FOR ABB CS141-SNMP MODULAR
UPS</t>
  </si>
  <si>
    <t>25R007444</t>
  </si>
  <si>
    <t>1822.006.GENRAL.0002</t>
  </si>
  <si>
    <t>FILTER CARTRIDGE ( REF.ONLY P/N:
MS20FP5 )</t>
  </si>
  <si>
    <t>25R007427</t>
  </si>
  <si>
    <t>25R007413</t>
  </si>
  <si>
    <t>25R007412</t>
  </si>
  <si>
    <t>25R007409</t>
  </si>
  <si>
    <t>25R007501</t>
  </si>
  <si>
    <t>1854.027.BARD.7000</t>
  </si>
  <si>
    <t>ZR61KCE-TFD-522</t>
  </si>
  <si>
    <t>P/N : ZR61KCE-TFD-522 , SCROLL
COMPRESSOR , 400 VOLT FOR BARD VFD
A/C WA602H ( OLD P//N : ZR61K3-PVF-930 )</t>
  </si>
  <si>
    <t>P25E10075</t>
  </si>
  <si>
    <t>25R007489</t>
  </si>
  <si>
    <t>25R007543</t>
  </si>
  <si>
    <t>P/N : 3246434 , FUSE TERMINAL BLOCK, WITH
LED DISPLAY FOR 15-30 V AC/DC, FUSE
TYPE: G / 5 X 20, NOM. VOLTAGE: 24 V,
NOMINAL CURRENT: 6.3 A, NUMBER OF
POSITIONS: 1 ( PHOENIX CAT.</t>
  </si>
  <si>
    <t>25R007544</t>
  </si>
  <si>
    <t>P/N : 3246117 , SCREW BRIDGE, WITH
INSULATING COLLAR, NUMBER OF
POSITIONS: 10, COLOR: SILVER ( PHOENIX
CAT. )</t>
  </si>
  <si>
    <t>P/N : 3246434 , FUSE TERMINAL BLOCK, WITH
LED DISPLAY FOR 15-30 V AC/DC, FUSE
TYPE: G / 5 X 20, NOM. VOLTAGE: 24 V,
NOMINAL CURRENT: 6.3 A, NUMBER OF</t>
  </si>
  <si>
    <t>25R007546</t>
  </si>
  <si>
    <t>25R007574</t>
  </si>
  <si>
    <t>P/N : 07100147 , CUT-OFF VALVE SUB-ASSY,(
OLD P/N 7133051 ) FOR A/C YORK ELJA18FS-
AAA</t>
  </si>
  <si>
    <t>P25E10169</t>
  </si>
  <si>
    <t>25R007615</t>
  </si>
  <si>
    <t>CROUSE P/N : CDR20044 , RECEPTACLE,
200A , 4P, 4W, STYLE 1, (KILLARK P/N :
ADJA20044200 ) WITHOUT GREASE
APPLETON P/N : ADR20044</t>
  </si>
  <si>
    <t>5720.011.GENRAL.0284</t>
  </si>
  <si>
    <t>CDR20044</t>
  </si>
  <si>
    <t>25R007618</t>
  </si>
  <si>
    <t>25R007621</t>
  </si>
  <si>
    <t>25R007622</t>
  </si>
  <si>
    <t>LRD16</t>
  </si>
  <si>
    <t>25R007625</t>
  </si>
  <si>
    <t>25R007626</t>
  </si>
  <si>
    <t>25R007627</t>
  </si>
  <si>
    <t>25R007632</t>
  </si>
  <si>
    <t>1521.009.COPLND.0215</t>
  </si>
  <si>
    <t>DLLP-30X-EWL</t>
  </si>
  <si>
    <t>DWM COPELAND FREEZER UNIT
COMPRESSOR MODEL DLLP-30X-EWL
3PHASE 50 HZ 380V 7.3 AMPS R 22</t>
  </si>
  <si>
    <t>25R007636</t>
  </si>
  <si>
    <t>P25E10299</t>
  </si>
  <si>
    <t>25R007639</t>
  </si>
  <si>
    <t>0666.001.KOLDAR.0001</t>
  </si>
  <si>
    <t>P/N : KWD-AF-2.1-SILVER , KOLDAIR WATER
DISPENSER WITH REFRIGERATOR 15 LTR.-
WHITE COMPRESSOR - 1/10 HP</t>
  </si>
  <si>
    <t>25R007640</t>
  </si>
  <si>
    <t>25R007645</t>
  </si>
  <si>
    <t>25R007648</t>
  </si>
  <si>
    <t>25R007650</t>
  </si>
  <si>
    <t>25R007653</t>
  </si>
  <si>
    <t>25R007654</t>
  </si>
  <si>
    <t>25R007656</t>
  </si>
  <si>
    <t>25R007661</t>
  </si>
  <si>
    <t>25R007666</t>
  </si>
  <si>
    <t>25R007669</t>
  </si>
  <si>
    <t>25R007671</t>
  </si>
  <si>
    <t>25R007673</t>
  </si>
  <si>
    <t>25R007681</t>
  </si>
  <si>
    <t>25R007689</t>
  </si>
  <si>
    <t>25R007691</t>
  </si>
  <si>
    <t>25R007694</t>
  </si>
  <si>
    <t>25R007695</t>
  </si>
  <si>
    <t>1531.032.GENRAL.7516</t>
  </si>
  <si>
    <t>49.27215.000</t>
  </si>
  <si>
    <t>EGO P/N : ( 49.27215.000 ) SWITCH EGO 8-
POS 16 A , REF. PN/ 0C6245 FOR
CONVECTION OVEN 6 GN 1/1</t>
  </si>
  <si>
    <t>25R007697</t>
  </si>
  <si>
    <t>25R007692</t>
  </si>
  <si>
    <t>2211.003.GENRAL.0029</t>
  </si>
  <si>
    <t>2211.007.GENRAL.0008</t>
  </si>
  <si>
    <t>2211.099.GENRAL.0112</t>
  </si>
  <si>
    <t>2211.001.GENRAL.7541</t>
  </si>
  <si>
    <t>PSE170-600-70</t>
  </si>
  <si>
    <t>XB4BS8442</t>
  </si>
  <si>
    <t>SDN20-24-100C</t>
  </si>
  <si>
    <t>LC1D4011T7</t>
  </si>
  <si>
    <t>P/N : PSE170-600-70 , SOFT STARTER HAS
RATED MAX OPERATIONAL CURRENT OF
170A WITH AN OPERATING VOLTAGE SPAN
FROM 208 TO 600 V AC. THE RATED
CONTROL VOLTAGE BETWEEN 100 TO 250 V
AC AT 50/60 HZ ( ABB CAT.)</t>
  </si>
  <si>
    <t>P/N : XB4BS8442 , SCHNEIDER EMERGENCY
PUSH BUTTON WITH N/C AND N/A CONTACT
POINTS ( SCHNEIDER CAT.)</t>
  </si>
  <si>
    <t>P/N : SDN20-24-100C , SOLAHD SDN-C DIN
RAIL POWER SUPPLY, 85 - 264V AC AC, DC
INPUT, 24V DC DC OUTPUT, 20A OUTPUT,
480W ( SOLA HEAVYDUTY CAT.)</t>
  </si>
  <si>
    <t>P/N : LC1D4011T7 , DIRECT REPLACEMENT
FOR TELEMECANIQUE LC1-D40 AC
CONTACTOR LC1D40 LC1D4011-T6 480V COIL
3 PHASE 3 POLE 40 AMP , BRAH ELECTRIC</t>
  </si>
  <si>
    <t>25R007698</t>
  </si>
  <si>
    <t>DIXELL P/N : XR10CX=XR10CH , DIGITAL
THERMOSTAT - 220V 8(3)A 250VAC ITALY
MADE REF. PN/ 2101060 FOR SALAD
REFRIGERATOR &amp; VERTICAL REFRIGERATOR
( OLD P/N : XR10CX-5N0C0</t>
  </si>
  <si>
    <t>PINS TERMINAL SIZE 6 MM , REF. PN/ 2102156
(ACCESSORY)</t>
  </si>
  <si>
    <t>PINS TERMINAL SIZE 2.5 MM , REF. PN/
2102157 (ACCESSORY)</t>
  </si>
  <si>
    <t>1531.033.GENRAL.7140</t>
  </si>
  <si>
    <t>P/N : 35927500 , HEATER ELEMENT FOR
FRYER 35020 (MISR CAMP)</t>
  </si>
  <si>
    <t>2215.002.GENRAL.7524</t>
  </si>
  <si>
    <t>2215.002.GENRAL.7523</t>
  </si>
  <si>
    <t>25R007699</t>
  </si>
  <si>
    <t>2211.010.GENRAL.7551</t>
  </si>
  <si>
    <t>CT7-75-45</t>
  </si>
  <si>
    <t>P/N : CT7-75-45 , OVER LOAD 30-45 AMP WITH
HOUSING CT7-75-P-A (SPRECHER-SCHUH
CAT.)</t>
  </si>
  <si>
    <t>P/N : 2902037,MINI MCR-2-UI-UI,3-WAY SIGNAL
CONDITIONER WITH PLUG-IN CONNECTION
TECHNOLOGY AND MEASURING RANGE
CHANGEOVER FOR THE ELECTRICAL
ISOLATION OF UNIPOLAR AND BIPOLAR ANALOG SIGNALS FOR PHOENIX CONTACT
VFD MODEL SIGNAL CONDITIONER</t>
  </si>
  <si>
    <t>25R007700</t>
  </si>
  <si>
    <t>THERMAL INSULATION SIZE 12 MM , REF. PN/
2101220 (ACCESSORY)</t>
  </si>
  <si>
    <t>25R007701</t>
  </si>
  <si>
    <t>1531.032.GENRAL.7020</t>
  </si>
  <si>
    <t>LAMP 240 V ? 25 W , REF. PN/ 54840 FOR
CONVECTION OVEN 6 GN 1/1</t>
  </si>
  <si>
    <t>25R007703</t>
  </si>
  <si>
    <t>25R007704</t>
  </si>
  <si>
    <t>P25E10340</t>
  </si>
  <si>
    <t>25R007708</t>
  </si>
  <si>
    <t>5720.009.GENRAL.0020</t>
  </si>
  <si>
    <t>LAMP,FLORSCENT,STD TUBE 20W,60CM
#337160</t>
  </si>
  <si>
    <t>2211.001.GENRAL.0007</t>
  </si>
  <si>
    <t>LC1D25BD</t>
  </si>
  <si>
    <t>P/N : LC1D25BD , TESYS D CONTACTOR
CONTA , 3P(3 NO) , AC-3 , 440 V 25 A , 24 V DC
COIL ( SCHNEIDER CAT.)</t>
  </si>
  <si>
    <t>2211.007.GENRAL.7015</t>
  </si>
  <si>
    <t>KD-B2130</t>
  </si>
  <si>
    <t>P/N : KD-B2130 , KYOKUTO ELECTRIC SWITCH
FOR A/C 30 AMPS MODEL: KD-B2130 FOR
PORTA CAMP KYOKUTO</t>
  </si>
  <si>
    <t>25R007709</t>
  </si>
  <si>
    <t>1854.027.GENRAL.0209</t>
  </si>
  <si>
    <t>REFRIGERATOR COPPER FILTER DRIER
(15G, 20G, 30G, 40G, 50G), FREEZER FILTER
DRIER (KANPUS) FOR ALASKA
REFRIGERATOR ALL MODELS</t>
  </si>
  <si>
    <t>REFRIGERATION PARTS, 1/4 SAE
REFRIGERATION SERVICE VALVE-
THICKNESS:0.35MM, 0.4MM ( RETEK) FOR
ALASKA REFRIGERATOR ALL MODELS</t>
  </si>
  <si>
    <t>1854.027.GENRAL.0210</t>
  </si>
  <si>
    <t>1854.002.CARIER.7529</t>
  </si>
  <si>
    <t>COMPRESSOR FOR SPLIT OUTDOOR UNIT
MODEL: CARRIER 38QPC18-H FOR 38QPC18-
H CARRIER</t>
  </si>
  <si>
    <t>25R007722</t>
  </si>
  <si>
    <t>1854.016.CARIER.0001</t>
  </si>
  <si>
    <t>MaxRunCapacitors</t>
  </si>
  <si>
    <t>MAXRUN CAPACITORS , 55+5 UF DUAL RUN
ROUND CAPACITOR 370 OR 440 VOLTS
CAPACITANCE 55 MICROFARAD FOR
CARRIER AIR CONDITIONING ALL MODELS</t>
  </si>
  <si>
    <t>1854.016.CARIER.0002</t>
  </si>
  <si>
    <t>NF2505891291</t>
  </si>
  <si>
    <t>P/N : NF2505891291 , DANFOSS COMMERCIAL
COMPRESSOR MODEL SM161T4VC SN/
BE1106290211- THREAD TYOE -COLOUR
BLUE FOR CARRIER AIR CONDITIONING ALL
MODELS</t>
  </si>
  <si>
    <t>1854.016.CARIER.0003</t>
  </si>
  <si>
    <t>RL323-3MAF</t>
  </si>
  <si>
    <t>P/N : RL323-3MAF , COMPRESSOR MODEL
ZR160KCE-TFD-551 - 13 HP.VOLTAGE 380-420-
460V- COLING CAPACITY 18100 TO
18500BTUH- THEAD TYOE FOR CARRIER AIR
CONDITIONING ALL MODELS</t>
  </si>
  <si>
    <t>1854.002.CARIER.0741</t>
  </si>
  <si>
    <t>015-00240</t>
  </si>
  <si>
    <t>P/N : 015-00240 , COMPRESSOR (MITSUSHITA
COMP.2JS324D3AA07) WITH CAPILARY FOR
YORK &amp; CARRIER AIRCONDITION</t>
  </si>
  <si>
    <t xml:space="preserve"> TUBE,COPPER 1/4" SOFT (PCE=50 FT)</t>
  </si>
  <si>
    <t>1521.009.COPLND.0210</t>
  </si>
  <si>
    <t>M8E-LSG-40-EWL</t>
  </si>
  <si>
    <t>MODEL : M8E-LSG-40-EWL , FREEZER
OUTDOOR COMPLETE UNIT 220380 V50 HZ ,
4HP Model COPELAND ( OLD MODEL NO.
H8SG40X )</t>
  </si>
  <si>
    <t>25R007723</t>
  </si>
  <si>
    <t>P/N : R23591 , EVAPORTATING THERMOSTAT
FOR BREMA &amp; LUXIA ICEMAKER MODEL
CB640 &amp; FC72AE1, OLD P/N : K22-L2021</t>
  </si>
  <si>
    <t>P/N : C22673, TOP ASSEMBLY FOR BREMA
ICE MAKER CB640A-Q</t>
  </si>
  <si>
    <t>1531.032.GENRAL.7591</t>
  </si>
  <si>
    <t>1531.033.GENRAL.7359</t>
  </si>
  <si>
    <t>R23591</t>
  </si>
  <si>
    <t>C22673</t>
  </si>
  <si>
    <t>25R007724</t>
  </si>
  <si>
    <t>COPPER ELBOW 3/8 FOR FREEZER AND A/C</t>
  </si>
  <si>
    <t>ART 642</t>
  </si>
  <si>
    <t>P/N : ART 642 , BTICINO SWITCH INSIDE WALL
26 AMP. , 380 VOLT FOR FREEZER AND A/C</t>
  </si>
  <si>
    <t>1531.032.GENRAL.7043</t>
  </si>
  <si>
    <t>1531.032.GENRAL.7045</t>
  </si>
  <si>
    <t>25R007728</t>
  </si>
  <si>
    <t>P/N : A9F93216 &amp; A9F94216 , MINIATURE
CIRCUIT-BREAKER,ACTI9 IC60L, 2P, 16 A, B
CURVE, 15000 A (IEC 60898-1), 25 KA (IEC
60947-2) ( SCHNEIDER CAT.)</t>
  </si>
  <si>
    <t>2211.099.GENRAL.0037</t>
  </si>
  <si>
    <t>Code : 4120 , ROUND CONDUIT OUTER
DIAMETER 20 MM WHITEUPVC ( 1 EA = 3 METER )</t>
  </si>
  <si>
    <t>2211.099.GENRAL.0039</t>
  </si>
  <si>
    <t>Code : 4420/1 , COUPLERS OUTER DIAMETER
20 MM WHITE UPVC</t>
  </si>
  <si>
    <t>2211.099.GENRAL.0040</t>
  </si>
  <si>
    <t>Code : 4020 , SPACE BAR SADDLES OUTER
DIAMETER 20 MMWHITE UPVC</t>
  </si>
  <si>
    <t>2211.099.GENRAL.0041</t>
  </si>
  <si>
    <t>Code : 4620/4 + 460 , FOUR WAY OUTER
DIAMETER 20 MM WHITE UPVC</t>
  </si>
  <si>
    <t>2211.099.GENRAL.0043</t>
  </si>
  <si>
    <t>Code : 4620/3 + 460 , TEE OUTER DIAMETER
20 MM WHITE UPVC</t>
  </si>
  <si>
    <t>2211.099.GENRAL.7633</t>
  </si>
  <si>
    <t>P/N : 115070 , V8 ELECTRICAL DISTRIBUTION
PANEL, 24 LINES - VENUS - ( OLD P/N :
120030)</t>
  </si>
  <si>
    <t>25R007729</t>
  </si>
  <si>
    <t>25R007731</t>
  </si>
  <si>
    <t>25R007734</t>
  </si>
  <si>
    <t>25R007736</t>
  </si>
  <si>
    <t>1531.033.GENRAL.7538</t>
  </si>
  <si>
    <t>P/N : 3046025 , CAPILLARIES CAP-KIT
INTERNAL DIA (MM) 1,06 LENGTH (MM)
3000FOR KITCHEN, MESS, SALAD
REFRIGERATOR CAPILLARY ( GEV CAT.)</t>
  </si>
  <si>
    <t>25R007737</t>
  </si>
  <si>
    <t>P25E10364</t>
  </si>
  <si>
    <t>25R007773</t>
  </si>
  <si>
    <t>2215.002.GENRAL.7571</t>
  </si>
  <si>
    <t>RC10-10F</t>
  </si>
  <si>
    <t>P/N : RC10-10F, STA-KON NYLON INSULATED
FORK TERMINAL AWG 12-10 YELLOW
(THOMAS &amp; BETT)</t>
  </si>
  <si>
    <t>25R007796</t>
  </si>
  <si>
    <t>25R007804</t>
  </si>
  <si>
    <t>2219.003.GENRAL.0003</t>
  </si>
  <si>
    <t>LV429407</t>
  </si>
  <si>
    <t>P/N : LV429407 , 220 V UNDER VOLTAGE
RELAY MNUVR, SEMCO P/N: 8064833, TYPE
NO. LV429407, ( SCHNEIDER CAT.) (OLD P/N
29407)</t>
  </si>
  <si>
    <t>25R007805</t>
  </si>
  <si>
    <t>2219.010.GENRAL.0002</t>
  </si>
  <si>
    <t>E000-24602</t>
  </si>
  <si>
    <t>P/N : E000-24602 , VOLTAGE REGULATOR,
KERUI, MODEL SX460 FOR GENLITEC
EMERGENCY GENERATOR SET MODEL
GPC150S</t>
  </si>
  <si>
    <t>25R007830</t>
  </si>
  <si>
    <t>0666.001.ARSTON.0004</t>
  </si>
  <si>
    <t>WATER HEATER ARISTON RUBIS PRO 40 V
EG , MODEL : RUBIS-PRO-40-V-EG , MAKER :
ARISTON</t>
  </si>
  <si>
    <t>25R007832</t>
  </si>
  <si>
    <t>25R007848</t>
  </si>
  <si>
    <t>P25E10431</t>
  </si>
  <si>
    <t>25R007862</t>
  </si>
  <si>
    <t>P25E09880</t>
  </si>
  <si>
    <t>P25E10141</t>
  </si>
  <si>
    <t>P25E10418</t>
  </si>
  <si>
    <t>25R007117</t>
  </si>
  <si>
    <t>P25E10405</t>
  </si>
  <si>
    <t>25R007890</t>
  </si>
  <si>
    <t>25R007895</t>
  </si>
  <si>
    <t>25R007953</t>
  </si>
  <si>
    <t>0220.000.HPS.0013</t>
  </si>
  <si>
    <t>TRANSFORMER, HAMMOND POWER
SOLUTIONS INC., CAT NO.SG3A0030KB0C , 30
KVA COPPER WOUND, THREE PHASE 480
DELTA PRIMARY VOLTS 208Y/120 STAR
SECONDARY VOLTS, 60 HZ COPPER WOUND,
MAKER : HPS</t>
  </si>
  <si>
    <t>25R007962</t>
  </si>
  <si>
    <t>1276.011.LOWARA.7001</t>
  </si>
  <si>
    <t>P/N: 104600790, LOWARA E-HM
P5HM06P11M5HVBE WATER PUMP</t>
  </si>
  <si>
    <t>25R007978</t>
  </si>
  <si>
    <t>25R007988</t>
  </si>
  <si>
    <t>GEWISS BOX IS OFF THE WALL 1 UNIT, GRAY
COLOUR AND DEGREE IP P40 AND
MECHANICAL RESISTANCE IK07RESISTANT
TO SOIL, WATER AND STAINLESS STEEL
COVER SCREWS</t>
  </si>
  <si>
    <t>GEWISS BOX IS OFF THE WALL 2 UNIT, GRAY
COLOUR AND DEGREE IP P40 AND
MECHANICAL RESISTANCE IK07RESISTANT
TO SOIL, WATER AND STAINLESS STEEL
COVER SCREWS</t>
  </si>
  <si>
    <t>70 MM2CABLE LUGS WITH 10 MM HOLE
DIAMETER MADE IN CHINA ( REF CODE
1001.001.USED.0047</t>
  </si>
  <si>
    <t>5720.011.GENRAL.0060</t>
  </si>
  <si>
    <t>5720.011.GENRAL.0061</t>
  </si>
  <si>
    <t>25R007989</t>
  </si>
  <si>
    <t>2215.004.GENRAL.7584</t>
  </si>
  <si>
    <t>RUBBER CABLE WITH FLEXIBLE COPPER
CONDUCTORS, SIZE 5C X 16MM2, (EL
SEWEDY) (1 EACH = 1 Meter)</t>
  </si>
  <si>
    <t>25R007990</t>
  </si>
  <si>
    <t>0669.001.KRATON.0001</t>
  </si>
  <si>
    <t>BGKT-5.5</t>
  </si>
  <si>
    <t>P/N : BGKT-5.5 , SPLIT EX-PROOF AIR-
COOLED SPLIT TYPE WALL-MOUNTED A/C
UNIT COMPLETE INDOOR &amp; OUTDOOR UNITS
, MAKER : KRATON , ( FOR ONLY RIGS
80/81/76,77,78).</t>
  </si>
  <si>
    <t>25R007992</t>
  </si>
  <si>
    <t>5720.011.GENRAL.9430</t>
  </si>
  <si>
    <t>2211.008.GENRAL.7520</t>
  </si>
  <si>
    <t>110 VOLT AMERICAN MULTI SOCKET 3
OUTLETS</t>
  </si>
  <si>
    <t>SCHNEIDER MINIATURE 63 AMP ,3 POLE (
REF CODE 1001.001.USED.0031 )</t>
  </si>
  <si>
    <t>25R007993</t>
  </si>
  <si>
    <t>2215.003.GENRAL.7560</t>
  </si>
  <si>
    <t>2215.002.GENRAL.7529</t>
  </si>
  <si>
    <t>TWIST-ON CONNECTOR KIT, TERMINAL TYPE:
CONNECTOR, NUMBER OF PIECES: 620,
NUMBER OF SIZES (REF. P/N : 35EG97
GRAINGER CAT.)</t>
  </si>
  <si>
    <t>CONNECTION CERAMIC THERMAL SIZE 6 MM
3 EYS , REF. PN/ 1104169 (ACCESSORY)</t>
  </si>
  <si>
    <t>25R007994</t>
  </si>
  <si>
    <t>2215.004.GENRAL.7031</t>
  </si>
  <si>
    <t>Power cable 3 Cond. , 14 AWG . 110 Volt</t>
  </si>
  <si>
    <t>25R008001</t>
  </si>
  <si>
    <t>P/N : 026086 (DRAKA CAT.) , AMERCABLE CIR
POWER CABLE 1/0 AWG 4 CONDUCTORS
GEXOL INSULATED ARCTIC GRADE THREE
AND FOUR CONDUCTOR WITH GROUND
0.6/1KV RATED 90C (OLD P/N : 37-102-416)</t>
  </si>
  <si>
    <t>10C14</t>
  </si>
  <si>
    <t>P/N : 10C14, EXANE 125 OIL AND MUD
RESISTANT CABLE 10 CONDUCTORS X 14
AWG ( EA= 1 FT)</t>
  </si>
  <si>
    <t>P/N : 4C10 , EXANE 125 OIL AND MUD
RESISTANT CABLE 4 CONDUCTORS X 10
AWG . [6 mm?] ( EA = 1 FT )</t>
  </si>
  <si>
    <t>4C10</t>
  </si>
  <si>
    <t>2215.004.GENRAL.7532</t>
  </si>
  <si>
    <t>2215.004.GENRAL.7586</t>
  </si>
  <si>
    <t>25R008006</t>
  </si>
  <si>
    <t>2214.005.IDM.0361</t>
  </si>
  <si>
    <t>2214.005.IDM.0364</t>
  </si>
  <si>
    <t>2214.005.IDM.0366</t>
  </si>
  <si>
    <t>2214.005.IDM.0362</t>
  </si>
  <si>
    <t>P/N : XB7EV07BP , PILOT LIGHT - LED - CLEAR
- 24V FOR IDM SCR ALL MODELS</t>
  </si>
  <si>
    <t>P/N : XB7EV08BP , PILOT LIGHT - LED -
ORANGE - 24V FOR IDM SCR ALL MODELS</t>
  </si>
  <si>
    <t>P/N : NSYSM20860 , ELECTRIC PANEL :
SPACIAL SM, REF. NSYSM20860 , IP55</t>
  </si>
  <si>
    <t>P/N : 2967620 , PLC-INTERFACE FOR HIGH
CONTINUOUS CURRENTS, BASIC TERMINAL
BLOCK WITH SCREW CONNECTION ,
LIMITING CONTINUOUS CURRENT UP TO 10
A, 1 CHANGEOVER CONTACT, INPUT
VOLTAGE 24 V DC FOR IDM SCR ALL MODELS</t>
  </si>
  <si>
    <t>XB7EV08BP</t>
  </si>
  <si>
    <t>XB7EV07BP</t>
  </si>
  <si>
    <t>NSYSM20860</t>
  </si>
  <si>
    <t>25R008010</t>
  </si>
  <si>
    <t>5720.011.GENRAL.3401</t>
  </si>
  <si>
    <t>ZPEKL-1620-332PN</t>
  </si>
  <si>
    <t>2215.004.GENRAL.7550</t>
  </si>
  <si>
    <t>4C</t>
  </si>
  <si>
    <t>PN: ZPEKL-1620-332PN , 40-3700822ZPEKL-
1620-332PN 20/C MALE PLUG C5AERO ?A20-
SP2012M-14B</t>
  </si>
  <si>
    <t>P/N : 4C X 10 AWG , 4 C X 10 AWG , EXANE
125 OIL AND MUD RESISTANT CABLE 4
CONDUCTORS X 10 AWG ( 1 EACH = 1 FEET )</t>
  </si>
  <si>
    <t>25R008017</t>
  </si>
  <si>
    <t>5720.011.GENRAL.0069</t>
  </si>
  <si>
    <t>ACP1534CD</t>
  </si>
  <si>
    <t>P/N : ACP1534CD , PLUG 150A 3W 4 P (
APPLETON CAT.)</t>
  </si>
  <si>
    <t>WITH 4OUTLET</t>
  </si>
  <si>
    <t>P25E10436</t>
  </si>
  <si>
    <t>P25E09242</t>
  </si>
  <si>
    <t>P25E09190</t>
  </si>
  <si>
    <t>P25E09015</t>
  </si>
  <si>
    <t>P25E07037</t>
  </si>
  <si>
    <t>P25E07377</t>
  </si>
  <si>
    <t>25R006599</t>
  </si>
  <si>
    <t>25R007118</t>
  </si>
  <si>
    <t>1521.009.COPLND.0214</t>
  </si>
  <si>
    <t>DLLP-40X-EWL</t>
  </si>
  <si>
    <t>DWM COPELAND FREEZER UNIT
COMPRESSOR MODEL LLP-40X-EWL 3PHASE
50 HZ 380V 9.5 AMPS R 22</t>
  </si>
  <si>
    <t>25R007997</t>
  </si>
  <si>
    <t>2214.028.OMRON.0200</t>
  </si>
  <si>
    <t>090.07.714</t>
  </si>
  <si>
    <t>P/N : 090.07.714, CB,3P,1200A,
600V,50KIC@600VA, NO CHRG MTR, W/UV
TRIP , OLD PN : 090.07.334</t>
  </si>
  <si>
    <t>2214.028.OMRON.0001</t>
  </si>
  <si>
    <t>160.25.497</t>
  </si>
  <si>
    <t>P/N : 160.25.497 , FUSE-TIME DEL,CC, 600V,
1A 200KA,STRIKER,SAP. 9L-07CR0004 FOR
OMRON VFD MAKE SCHLUMBERGER</t>
  </si>
  <si>
    <t>2214.028.OMRON.0004</t>
  </si>
  <si>
    <t>160.25.503</t>
  </si>
  <si>
    <t>P/N : 160.25.503 , FUSE-TIME DEL,CC, 600V,
2A 200KA,STRIKER FOR OMRON VFD MAKE
SCHLUMBERGER</t>
  </si>
  <si>
    <t>2214.028.OMRON.0005</t>
  </si>
  <si>
    <t>160.70.161</t>
  </si>
  <si>
    <t>P/N : 160.70.161 , FUSE-BLOCK, 1P,CC,600V,
30A 200KA,INDICATOR FOR OMRON VFD
MAKE SCHLUMBERGER</t>
  </si>
  <si>
    <t>2214.028.OMRON.0006</t>
  </si>
  <si>
    <t>160.70.164</t>
  </si>
  <si>
    <t>P/N : 160.70.164 , FUSE-BLOCK, 2P,CC,600V,
30A 200KA,INDICATOR FOR OMRON
VFD MAKE SCHLUMBERGER</t>
  </si>
  <si>
    <t>2214.028.OMRON.0007</t>
  </si>
  <si>
    <t>160.95.016</t>
  </si>
  <si>
    <t>P/N : 160.95.016 , FUSE-BLOCK, 3P, CC, 600V,
30A 200KA, INDICATOR FOR OMRON VFD
MAKE SCHLUMBERGER</t>
  </si>
  <si>
    <t>2214.028.OMRON.0008</t>
  </si>
  <si>
    <t>P/N : 080.10.015 , LENS,PLT,RED,U/W
10250T201N, 10250TC1N FOR OMRON VFD
MAKE SCHLUMBERGER</t>
  </si>
  <si>
    <t>080.10.015</t>
  </si>
  <si>
    <t>2214.028.OMRON.0009</t>
  </si>
  <si>
    <t>220.05.520</t>
  </si>
  <si>
    <t>P/N : 220.05.520 , DISPLAY-GND FLT,PNL
MOUNT, BENDER FP200,ISO685-S-B FOR
OMRON VFD MAKE SCHLUMBERGER</t>
  </si>
  <si>
    <t>2214.028.OMRON.0011</t>
  </si>
  <si>
    <t>150.05.172</t>
  </si>
  <si>
    <t>P/N : 150.05.172 , XFMR,CPT,CNTR TRANSFORMER,150VA,575:115VAC,
50/60HZ,105DEGF FOR OMRON VFD MAKE
SCHLUMBERGER</t>
  </si>
  <si>
    <t>2214.028.OMRON.0013</t>
  </si>
  <si>
    <t>130.25.258</t>
  </si>
  <si>
    <t>P/N : 130.25.258 , RELAY,CONTROL,2P,
24VDC,10A INT DIODE,W/LED FOR OMRON
VFD MAKE SCHLUMBERGER</t>
  </si>
  <si>
    <t>2214.028.OMRON.0016</t>
  </si>
  <si>
    <t>130.25.510</t>
  </si>
  <si>
    <t>P/N : 130.25.510 , RELAY,BASE,2P,10A,(FOR
LY2) FOR OMRON VFD MAKE
SCHLUMBERGER</t>
  </si>
  <si>
    <t>25R008000</t>
  </si>
  <si>
    <t>2215.004.GENRAL.7593</t>
  </si>
  <si>
    <t>ELECTRIC RUBBERCONTROL CABLE 14 AWG
X 10C , DRAKA, OIL AND SUN RESISTANCE</t>
  </si>
  <si>
    <t>25R007998</t>
  </si>
  <si>
    <t>2215.003.GENRAL.0824</t>
  </si>
  <si>
    <t>CG125125S</t>
  </si>
  <si>
    <t>P/N: CG125125S, STEEL CABLE
CONNECTORS 11/4" HUB COLOUR GREEN</t>
  </si>
  <si>
    <t>25R007999</t>
  </si>
  <si>
    <t>2214.028.OMRON.0018</t>
  </si>
  <si>
    <t>2214.028.OMRON.0019</t>
  </si>
  <si>
    <t>2214.028.OMRON.0022</t>
  </si>
  <si>
    <t>2214.028.OMRON.0024</t>
  </si>
  <si>
    <t>230.95.951</t>
  </si>
  <si>
    <t>230.95.954</t>
  </si>
  <si>
    <t>230.95.942</t>
  </si>
  <si>
    <t>230.95.333</t>
  </si>
  <si>
    <t>P/N : 230.95.951 , ETHERNMAC102-24TP-F
SWITCH FOR OMRON VFD MAKE
SCHLUMBERGER</t>
  </si>
  <si>
    <t>P/N : 230.95.954 , FASTER SPEED M-FAST
SFP-LH/LC TRANSCEIVER FOR OMRON VFD
MAKE SCHLUMBERGER</t>
  </si>
  <si>
    <t>P/N : 230.95.942 , MONITOR-LED,19" PANEL
MOUNT, SXGA, I965,350N,W/P-CAP FOR
OMRON VFD MAKE SCHLUMBERGER</t>
  </si>
  <si>
    <t>25R007710</t>
  </si>
  <si>
    <t>PN :- 572341 ELECTRIC SOCKET COVER (
MAKER : LEGRAND</t>
  </si>
  <si>
    <t>P/N : 575030 , PLATE , WHITE 4M ( MAKER : LEGRAND )</t>
  </si>
  <si>
    <t>LED VENUS LAMP 9 WATT</t>
  </si>
  <si>
    <t>5720.015.GENRAL.0038</t>
  </si>
  <si>
    <t>(METER = EA ( مكرونة حراري 6 مم بالمتر</t>
  </si>
  <si>
    <t>5720.015.GENRAL.0060</t>
  </si>
  <si>
    <t>لفة خرطوم علاء الدين 29 ملي</t>
  </si>
  <si>
    <t>5720.015.GENRAL.0065</t>
  </si>
  <si>
    <t>P/N : 190198 , OFF-THE-WALL MAGIC BOX (
VENUS CAT.)</t>
  </si>
  <si>
    <t>25R007711</t>
  </si>
  <si>
    <t>25R007714</t>
  </si>
  <si>
    <t>25R007716</t>
  </si>
  <si>
    <t>25R007719</t>
  </si>
  <si>
    <t>25R007732</t>
  </si>
  <si>
    <t>2214.010.NOV.7526</t>
  </si>
  <si>
    <t>2214.010.NOV.7527</t>
  </si>
  <si>
    <t>2214.010.NOV.7528</t>
  </si>
  <si>
    <t>2214.010.NOV.7529</t>
  </si>
  <si>
    <t>2214.010.NOV.7530</t>
  </si>
  <si>
    <t>2214.010.NOV.7531</t>
  </si>
  <si>
    <t>2214.010.NOV.7532</t>
  </si>
  <si>
    <t>2214.010.NOV.7533</t>
  </si>
  <si>
    <t>2214.010.NOV.7536</t>
  </si>
  <si>
    <t>2214.010.NOV.7538</t>
  </si>
  <si>
    <t>P250000-9694-25</t>
  </si>
  <si>
    <t>P/N : P250000-9694-25 , HVAC-HIGH
PRESSURE REF. SWITCH FOR NOV DRILL
CABIN AIR CONDITION MODEL HACAB36-C2-
G-4-6G-PV42-RMF</t>
  </si>
  <si>
    <t>P250000-9694-26</t>
  </si>
  <si>
    <t>P/N : P250000-9694-26 , HVAC-LOW
PRESSURE REF. SWITCH FOR NOV DRILL
CABIN AIR CONDITION MODEL HACAB36-C2-
G-4-6G-PV42-RMF</t>
  </si>
  <si>
    <t>P250000-9694-28</t>
  </si>
  <si>
    <t>P/N : P250000-9694-28 , HVAC-PHASE
ROTATION MONITOR FOR NOV DRILL CABIN
AIR CONDITION MODEL HACAB36-C2-G-4-6G-
PV42-RMF</t>
  </si>
  <si>
    <t>P250000-9694-31</t>
  </si>
  <si>
    <t>P/N : P250000-9694-31 , HVAC-COMPRESSOR
CONTACTOR FOR NOV DRILL CABIN AIR
CONDITION MODEL HACAB36-C2-G-4-6G-
PV42-RMF</t>
  </si>
  <si>
    <t>P250002-0002-64</t>
  </si>
  <si>
    <t>P/N : P250002-0002-64 , HVAC-COMPRESSOR
CONTROL MODULE FOR NOV DRILL CABIN
AIR CONDITION MODEL HACAB36-C2-G-4-6G-
PV42-RMF</t>
  </si>
  <si>
    <t>P250002-0002-67</t>
  </si>
  <si>
    <t>P/N : P250002-0002-67 , HVAC-LINE
REACTOR,CONDNSR FAN FOR NOV DRILL
CABIN AIR CONDITION MODEL HACAB36-C2-
G-4-6G-PV42-RMF</t>
  </si>
  <si>
    <t>P250002-0002-68</t>
  </si>
  <si>
    <t>P/N : P250002-0002-68 , HVAC-PRESSURE
XDCR,CONDNSR FAN FOR NOV DRILL CABIN
AIR CONDITION MODEL HACAB36-C2-G-4-6G-
PV42-RMF</t>
  </si>
  <si>
    <t>P250002-0002-70</t>
  </si>
  <si>
    <t>P/N : P250002-0002-70 , HVAC-PRESSURE
XDCR PWR REGLTR FOR NOV DRILL CABIN
AIR CONDITION MODEL HACAB36-C2-G-4-6G-
PV42-RMF</t>
  </si>
  <si>
    <t>P250000-9694-23</t>
  </si>
  <si>
    <t>P/N : P250000-9694-23 , HVAC-CONTROL
POWER TRANSFORMER FOR NOV DRILL
CABIN AIR CONDITION MODEL HACAB36-C2-
G-4-6G-PV42-RMF</t>
  </si>
  <si>
    <t>P250000-9694-27</t>
  </si>
  <si>
    <t>P/N : P250000-9694-27 , HVAC-BLWR PROVING
CURRENT SW. FOR NOV DRILL CABIN AIR
CONDITION MODEL HACAB36-C2-G-4-6G-
PV42-RMF</t>
  </si>
  <si>
    <t>25R007738</t>
  </si>
  <si>
    <t>25R007740</t>
  </si>
  <si>
    <t>25R007741</t>
  </si>
  <si>
    <t>25R007743</t>
  </si>
  <si>
    <t>25R007744</t>
  </si>
  <si>
    <t>25R007745</t>
  </si>
  <si>
    <t>25R007746</t>
  </si>
  <si>
    <t>P/N : P250000-9694-30 HVAC-SCROLL
COMPRESSOR FOR NOV A/C DRILLER CABIN
HACAB36-G3-4-6-0-PV42-LH1-LWD</t>
  </si>
  <si>
    <t>P250000-9694-21</t>
  </si>
  <si>
    <t>P/N : P250000-9694-21 , HVAC-EVAP BLOWER
MOTOR FOR NOV DRILL CABIN AIR
CONDITION MODEL HACAB36-C2-G-4-6G-
PV42-RMF</t>
  </si>
  <si>
    <t>P250002-0002-85</t>
  </si>
  <si>
    <t>P/N : P250002-0002-85 , PRESS-VFD,PRSR
BLOWER,5 HP FOR NOV DRILL CABIN AIR
CONDITION MODEL HACAB36-C2-G-4-6G-
PV42-RMF</t>
  </si>
  <si>
    <t>P250002-0002-66</t>
  </si>
  <si>
    <t>P/N : P250002-0002-66 , HVAC-CONDENSER
FAN VSD - 2HP FOR NOV DRILL CABIN AIR
CONDITION MODEL HACAB36-C2-G-4-6G-
PV42-RMF</t>
  </si>
  <si>
    <t>P250000-9694-30</t>
  </si>
  <si>
    <t>2214.010.NOV.7515</t>
  </si>
  <si>
    <t>2214.010.NOV.7534</t>
  </si>
  <si>
    <t>2214.010.NOV.7539</t>
  </si>
  <si>
    <t>2214.010.NOV.7540</t>
  </si>
  <si>
    <t>25R007856</t>
  </si>
  <si>
    <t>5720.011.GENRAL.7547</t>
  </si>
  <si>
    <t>5720.011.GENRAL.7548</t>
  </si>
  <si>
    <t>VPA15044</t>
  </si>
  <si>
    <t>VRA15044</t>
  </si>
  <si>
    <t>P/N : VPA15044 , KILLARK PLUG 150 AMP,
4W,4P, GROUND STYLE 1 , ALLEN
TERMINALS,KILLARK CATALOGUE,PLUGS
AND RECPETACLES , CCP15044CD</t>
  </si>
  <si>
    <t>P/N : VRA15044, KILLARK RECEPTACLE 150
AMP, 4W,4P, GROUND STYLE 1 , ALLEN
TERMINALS,KILLARK CATALOGUE,PLUGS
AND RECPETACLES</t>
  </si>
  <si>
    <t>25R007712</t>
  </si>
  <si>
    <t>P25E09286</t>
  </si>
  <si>
    <t>1445.200.BUPI.0001</t>
  </si>
  <si>
    <t>FZEEL-86656</t>
  </si>
  <si>
    <t>P/N : FZEEL-86656 , ELECTRICAL HEATING ELEMENT 4500 W / 400 V MATERIAL 1.4404 TARIF NUMBER: 85168080 FOR BUPI CLEANER MODEL DB7HP-KV2A</t>
  </si>
  <si>
    <t>25R008048</t>
  </si>
  <si>
    <t>1445.200.BUPI.0002</t>
  </si>
  <si>
    <t>FZGMK-86655</t>
  </si>
  <si>
    <t>P/N : FZGMK-86655 , ELECTRICAL HEATING ELEMENT 3.000 W / 230 V MATERIAL 1.4404 TARIF NUMBER: 85168080 FOR BUPI CLEANER MODEL DB7HP-KV2A</t>
  </si>
  <si>
    <t>1445.200.BUPI.0003</t>
  </si>
  <si>
    <t>FZGEL-71800</t>
  </si>
  <si>
    <t>P/N : FZGEL-71800 , ELECTRODE HOLDER FOR LEVEL CONTROLLER WITH 3 PCS. ELECTRODES, LENGTH= 3X 400 MM FOR BUPI CLEANER MODEL DB7HP-KV2A</t>
  </si>
  <si>
    <t>1445.200.BUPI.0004</t>
  </si>
  <si>
    <t>FFVXA-53618</t>
  </si>
  <si>
    <t>P/N : FFVXA-53618 , PACKING COSTS FOR BUPI CLEANER MODEL DB7HP-KV2A</t>
  </si>
  <si>
    <t>P/N : A9R41463, EARTH LEAKAGE,3P+N SCHNEIDER- MULI 9,63A,400VAC,IM 630A, SCPD FUS 100A ,LNC=LDC=10KA0, OLD PN : A9R411463</t>
  </si>
  <si>
    <t>25R008049</t>
  </si>
  <si>
    <t>ELECTRONIC LETTERING MACHINE, THERMAL TRANSFER PRINTER FOR CONTROL PANEL MARKING, WIRE NUMBERING, AND DEVICE LABELING, DC12V, 4.2A (100V - 240V) / 4 AA BATTERIES, MAX 40W MODEL 6A-501DA12 ( MAX EUROPE B.V CAT. )</t>
  </si>
  <si>
    <t>25R008055</t>
  </si>
  <si>
    <t>SCHNEIDER 1600A CIRCUIT BREAKER COMPLETE WITH GEAR MOTOR 110 VAC, UNDERVOLTAGE RELEASE 24 VDC, CLOSE COIL RELEASE 110VAC, P/N : NW16H1HHF3P2E COMPLETE WITH BELWO ITEM,MCH 48211,MN33668,XF 47352</t>
  </si>
  <si>
    <t>25R008056</t>
  </si>
  <si>
    <t>P/N : 33010026 , Capacitor CBB61 , FOR YORK A/C</t>
  </si>
  <si>
    <t>25R008023</t>
  </si>
  <si>
    <t>P/N : 390000451 , AMBIENT TEMPERATURE SENSOR , FOR YORK A/C</t>
  </si>
  <si>
    <t>P/N : 10352019 , Cross Flow Fan , FOR YORK A/C</t>
  </si>
  <si>
    <t>1521.009.COPLND.0225</t>
  </si>
  <si>
    <t>3CE3344E</t>
  </si>
  <si>
    <t>FREEZER INDOOR COMPLETE UNIT FOR COPLAND FREEZER MODEL 3CE4165C ( FRIGA-BOHN CAT.)</t>
  </si>
  <si>
    <t>25R008034</t>
  </si>
  <si>
    <t>RUN CAPACITOR, 370 VAC, 5 MFD FOR MOT11526 AIR CONDITION SCR 2TTA0060A4000AA ( OLD P/N : 2489161 )</t>
  </si>
  <si>
    <t>25R008081</t>
  </si>
  <si>
    <t>5720.010.GENRAL.1512</t>
  </si>
  <si>
    <t/>
  </si>
  <si>
    <t>CABLE,SAFETY 115 , 10128R , RIG-A-LITE &amp; 4 FT LENGTH &amp; 250 LBS</t>
  </si>
  <si>
    <t>25R008095</t>
  </si>
  <si>
    <t>170984</t>
  </si>
  <si>
    <t>HEATER 220VOLT 2000WATT MADE IN GERMANY FOR 6 HOT PLATE</t>
  </si>
  <si>
    <t>25R008096</t>
  </si>
  <si>
    <t>5 CONDUCTORS X 6 SQ.MM RUBBER CABLE ITALIAN MADE ( EACH = METER )</t>
  </si>
  <si>
    <t>25R008100</t>
  </si>
  <si>
    <t>RUBBER CABLE WITH FLEXIBLE COPPER CONDUCTORS, SIZE 5C X 16MM2, (EL SEWEDY) (1 EACH = 1 Meter)</t>
  </si>
  <si>
    <t>2102169</t>
  </si>
  <si>
    <t>LEVEL SENSOR NUT WITHE ST-STEEL ELECTROD , REF. PN/ 2102169 FOR WATER BOILER &amp; BAIN MARIE</t>
  </si>
  <si>
    <t>25R008101</t>
  </si>
  <si>
    <t>HEATER TURKEY UPPER &amp; LOWER OVEN 2000 WATT -220V 2 METER NO REF. 2102017 FOR ELECTRIC COOKER</t>
  </si>
  <si>
    <t>2215.002.GENRAL.7552</t>
  </si>
  <si>
    <t>22KZ93</t>
  </si>
  <si>
    <t>P/N : 22KZ93, 25 FT. THIN WALL HEAT SHRINK TUBING, FLEXIBLE POLYOLEFIN, SHRINK RATIO 2:1, MFR. MODEL # CPGI-RNF-100-1/2-BK-25</t>
  </si>
  <si>
    <t>25R008117</t>
  </si>
  <si>
    <t>P/N : V6EPB-S-S-5-S , MINI SIZE FLOW SWITCH , BRASS UPPER AND LOWER BODY , 1 1/2" NPT , STAILESS TEE (FLOTECT CAT.)</t>
  </si>
  <si>
    <t>P/N : QP2-15-130920 , 3 PINS 12 OHMS REFRIGERATOR PTC STARTER RELAY BLACK / COMPRESSOR RELAY 28MM*29MM*21MM FOR WITE WEHALE REFRIGERATOR</t>
  </si>
  <si>
    <t>DRB16Y161A1 AM 1BK-2*271</t>
  </si>
  <si>
    <t>P/N : DRB16Y161A1 AM 1BK-2*271 , 600A COMPRESSOR DRB16N61A1 EW52 FLAT PROTECTOR NEW REFRIGERATOR OVERLOAD PROTECTOR FOR WITE WEHALE REFRIGERATOR</t>
  </si>
  <si>
    <t>UNIVERSAL AC 240V AU US UK ( TRIPLE )TO EU EUROPE (DUAL )PLUG POWER TRAVEL ADAPTER</t>
  </si>
  <si>
    <t>3246117</t>
  </si>
  <si>
    <t>P/N : 3246117 , SCREW BRIDGE, WITH INSULATING COLLAR, NUMBER OF POSITIONS: 10, COLOR: SILVER ( PHOENIX CAT. )</t>
  </si>
  <si>
    <t>3246966</t>
  </si>
  <si>
    <t>P/N : 3246966 , END CLAMP, FOR ASSEMBLY ON NS 32 OR NS 35/7.5 DIN RAIL ( PHOENIX CAT. )</t>
  </si>
  <si>
    <t>ROUND INSERT EELCTRIC PANEL LOCKER STAINLESS STEEL FOR 3 OUTLET DIST. PANEL</t>
  </si>
  <si>
    <t>180? HINGE FOR SURFACE MOUNTED DOOR.ELECTRICAL PANEL STEEL HINGES BLACK COLOUR</t>
  </si>
  <si>
    <t>SIMPSON DIGITAL PANEL METER, RANGE 0-32 KFTLB ( SIMPSON CAT.)</t>
  </si>
  <si>
    <t>25R008120</t>
  </si>
  <si>
    <t>25R008122</t>
  </si>
  <si>
    <t>SKU: GAHZLY_357398</t>
  </si>
  <si>
    <t>SCHNEIDER AC SWITCH 32 AMP WITH BULB SCHNEIDER 250V SCHNEIDER CAT.</t>
  </si>
  <si>
    <t>25R008123</t>
  </si>
  <si>
    <t>DURACELL (ULTRA ), LITHUM, BATTREY 3V FOR DEFIBRILLATOR FOR DURACELL DEFIBRILLATOR ULTRA</t>
  </si>
  <si>
    <t>LOCAL P/N : 4PKE5 , BATTERY PACK , NIMH , FOR MAG LITE</t>
  </si>
  <si>
    <t>25R008124</t>
  </si>
  <si>
    <t>NSN # 6230 01-653-2577</t>
  </si>
  <si>
    <t>P/N : NSN # 6230 01-653-2577, MAG CHARGER LED RECHARGABLE SYSTEM 230V , RL1019 LED (MAGLIGHT CAT.)</t>
  </si>
  <si>
    <t>P25E09678</t>
  </si>
  <si>
    <t>P25E10653</t>
  </si>
  <si>
    <t>P25E10809</t>
  </si>
  <si>
    <t>P25E10722</t>
  </si>
  <si>
    <t>6/112025</t>
  </si>
  <si>
    <t>P25E10725</t>
  </si>
  <si>
    <t>IMAGE RESIDUAL CURRENT BREAKER WITH OVERCURRENT PROTECTION (RCBO), ACTI9 IC60, 4P, 32A, B CURVE, 6000A/6KA, A TYPE, 30MA ( SCHNEIDER CAT.)</t>
  </si>
  <si>
    <t>25R008143</t>
  </si>
  <si>
    <t>WATER HEATER 150 LTR, 2200W ,220V, VERTICAL WALL MOUNTED, MAKER : THERMOR</t>
  </si>
  <si>
    <t>25R008149</t>
  </si>
  <si>
    <t>25R008150</t>
  </si>
  <si>
    <t>THERMOSTAT + - 30 FOR FREEZER UNIT COPELAND 4HP Model</t>
  </si>
  <si>
    <t>25R008159</t>
  </si>
  <si>
    <t>MODEL : M8E-LSG-40-EWL , FREEZER OUTDOOR COMPLETE UNIT 220380 V50 HZ , 4HP Model COPELAND ( OLD MODEL NO. H8SG40X )</t>
  </si>
  <si>
    <t>1854.002. CARIER.0 741</t>
  </si>
  <si>
    <t>P/N : 015-00240 , COMPRESSOR (MITSUSHITA COMP.2JS324D3AA07) WITH CAPILARY FOR YORK &amp; CARRIER AIRCONDITION</t>
  </si>
  <si>
    <t>25R008160</t>
  </si>
  <si>
    <t>MAXRUN CAPACITORS , 55+5 UF DUAL RUN ROUND CAPACITOR 370 OR 440 VOLTS CAPACITANCE 55 MICROFARAD FOR CARRIER AIR CONDITIONING ALL MODELS</t>
  </si>
  <si>
    <t>25R008162</t>
  </si>
  <si>
    <t>COMPRESSOR MODEL ZR160KCE-TFD-551 - 13 HP.VOLTAGE 380-420-460V- COLING CAPACITY 18100 TO 18500BTUH- THEAD TYOE FOR CARRIER AIR CONDITIONING ALL MODELS</t>
  </si>
  <si>
    <t>666.007.BREMA.0001</t>
  </si>
  <si>
    <t>BREMA ICE MAKER 220V / 50HZ MODEL CB640, 67KG/DAY.</t>
  </si>
  <si>
    <t>25R008168</t>
  </si>
  <si>
    <t>0666.007.E LCTLX.0001</t>
  </si>
  <si>
    <t>DISH WASHER ELECTROLUX ZANUSSI CODE 505103 (EHT8G) , EL =AC400V 3N ( AC 230V / 1+N / 50HZ, 230V /3/50HZ )</t>
  </si>
  <si>
    <t>25R008169</t>
  </si>
  <si>
    <t>COFRIMELL JUICE DISPENSER 30X42X63 CM ,CAPACITY 2 X 12 LITERS 220V / 50 / 1 COLDREAM 2M</t>
  </si>
  <si>
    <t>25R008171</t>
  </si>
  <si>
    <t>P25E10947</t>
  </si>
  <si>
    <t>P25E10897</t>
  </si>
  <si>
    <t>P25E10827</t>
  </si>
  <si>
    <t>P25E10836</t>
  </si>
  <si>
    <t>1531.033.GENRAL.7539</t>
  </si>
  <si>
    <t>P/N : 3046027 , CAPILLARIES CAP-KIT INTERNAL DIA (MM) 1,24 LENGTH (MM) 3000 FOR KITCHEN, MESS, SALAD REFRIGERATOR CAPILLARY ( GEV CAT.)</t>
  </si>
  <si>
    <t>25R008233</t>
  </si>
  <si>
    <t>2025-06-19</t>
  </si>
  <si>
    <t>125-3710</t>
  </si>
  <si>
    <t>RS P/N : 125-3710, FOOT SWITCH, CAST IRON MOMENTARY DPDT 20 A 125 V, 250 V IP65 FOR DEAD MAN SWITCH FOOT PEDAL RS CATALOGE HEAVY DUTY FOOT SWITCHES</t>
  </si>
  <si>
    <t>25R008235</t>
  </si>
  <si>
    <t>2025-06-18</t>
  </si>
  <si>
    <t>1822.008.GENRAL.0066</t>
  </si>
  <si>
    <t>G 200 2BH1600-7AH16</t>
  </si>
  <si>
    <t>NASH_ELMO G 200 2BH1600-7AH16 SIDE CHANNEL COMPRESSOR 2.2KW 2870RPM SIMMENS CAT.</t>
  </si>
  <si>
    <t>25R008246</t>
  </si>
  <si>
    <t>25R008255</t>
  </si>
  <si>
    <t>INSULATED WIRE FERRULES FOR ONE 14 WIRE GAUGE WIRE 0.47" PIN LENGTH ( REF. P/N : 7950K28 MCMASTER CAT.)</t>
  </si>
  <si>
    <t>P/N : XB7EV04BP , HD INDICATOR LAMP, RED COLOUR, 12~36V AC/DC ( SCHNEIDER CAT.)</t>
  </si>
  <si>
    <t>P/N : XB7EV03BP , HD INDICATOR LAMP, GREEN COLOUR, 12~36V AC/DC. ( SCHNEIDER CAT.)</t>
  </si>
  <si>
    <t>2902037</t>
  </si>
  <si>
    <t>P/N : 2902037,MINI MCR-2-UI-UI,3-WAY SIGNAL CONDITIONER WITH PLUG-IN CONNECTION TECHNOLOGY AND MEASURING RANGE CHANGEOVER FOR THE ELECTRICAL ISOLATION OF UNIPOLAR AND BIPOLAR ANALOG SIGNALS FOR PHOENIX CONTACT VFD MODEL SIGNAL CONDITIONER</t>
  </si>
  <si>
    <t>2987969</t>
  </si>
  <si>
    <t>P/N : 2987969 , PLUG-IN MINIATURE RELAY(COIL ONLY), WITH POWER CONTACT, 2 CHANGEOVER CONTACTS, TEST BUTTON, MECHANICAL SWITCHING POSITION INDICATOR, STATUS LED, COIL VOLTAGE 120 V AC FOR SCR IDM ( Phoenix CAT.)</t>
  </si>
  <si>
    <t>3059812</t>
  </si>
  <si>
    <t>P/N : 3059812 , D-TB 4-HESI-COVER, DEPTH: 35.1 MM, WIDTH: 2.2 MM, HEIGHT: 58 MM, COLOR: DARK GRAY ( PHOENIX CAT. )</t>
  </si>
  <si>
    <t>3246010</t>
  </si>
  <si>
    <t>P/N : 3246010 , FEED-THROUGH TERMINAL BLOCK, NOM. VOLTAGE: 800 V, NOMINAL CURRENT: 24 A, NUMBER OF CONNECTIONS: 2, NUMBER OF POSITIONS: 1 ( PHOENIX CAT. )</t>
  </si>
  <si>
    <t>3246434</t>
  </si>
  <si>
    <t>P/N : 3246434 , FUSE TERMINAL BLOCK, WITH LED DISPLAY FOR 15-30 V AC/DC, FUSE TYPE: G / 5 X 20, NOM. VOLTAGE: 24 V, NOMINAL CURRENT: 6.3 A, NUMBER OF POSITIONS: 1 ( PHOENIX CAT. )</t>
  </si>
  <si>
    <t>P/N : CPC-F001-U03 , INDOOR ELECTRICAL WIRE, NOMINAL CROSS SECTION 1 MM2, INSULATION THICKNESS,COLOR BLUE,(1EA=1 METER) ( ELSEWEDY CAT. )</t>
  </si>
  <si>
    <t>P/N : CPC-F001-U03 , INDOOR ELECTRICAL WIRE,NOMINAL CROSS SECTION 1 MM2,INSULATION THICKNESS,COLOR BLACK,(1EA=1 METER) ( ELSEWEDY CAT. )</t>
  </si>
  <si>
    <t>P/N : CPC-F001-U03 , INDOOR ELECTRICAL WIRE,NOMINAL CROSS SECTION 1 MM2,INSULATION THICKNESS,COLOR YELLOW/GREEN,(1EA=1 METER) ( ELSEWEDY CAT. )</t>
  </si>
  <si>
    <t>3247159</t>
  </si>
  <si>
    <t>P/N : 3247159 , INSERTION BRIDGE, BRIDGING IN THE TERMINAL POINT, NUMBER OF POSITIONS: 10, COLOR: DARK GRAY PHOENIX CONTACT CAT.</t>
  </si>
  <si>
    <t>P/N : ZBZ1605 , PADLOCKABLE GUARD FOR MUSHROOM HEAD ?40, METAL, YELLOW SCHNEIDER CAT.</t>
  </si>
  <si>
    <t>2063.001.APT.0033</t>
  </si>
  <si>
    <t>56070737</t>
  </si>
  <si>
    <t>BATTERY CHARGING RECTIFIER REGULATOR FOR APT APT DIESEL DRIVEN GENERATOR MODEL SDE6700TA</t>
  </si>
  <si>
    <t>25R008223</t>
  </si>
  <si>
    <t>2063.001.APT.0034</t>
  </si>
  <si>
    <t>73890965</t>
  </si>
  <si>
    <t>OIL PRESSURE SENSOR FOR APT APT DIESEL DRIVEN GENERATOR MODEL SDE6700TA</t>
  </si>
  <si>
    <t>COMPRESSOR FOR SPLIT OUTDOOR UNIT MODEL: CARRIER 38QPC18-H FOR 38QPC18-H CARRIER</t>
  </si>
  <si>
    <t>25R008226</t>
  </si>
  <si>
    <t>2025-06-17</t>
  </si>
  <si>
    <t>SOCKS FILTER WITH LISTED PROPERTIES, MATERIAL IS POLYESTER , MESH. SIZE IS 10 MICRON , MAX. ENVIRONMENTAL HEAT IS 130 CELSIUS DEGREE , SIZE : I.D:18.3 CM , WIDE : 80 CM. LENGTH : 26.8 CM , FOR FILTERATION SYSTEM</t>
  </si>
  <si>
    <t>25R008227</t>
  </si>
  <si>
    <t>25R008225</t>
  </si>
  <si>
    <t xml:space="preserve">0666.007.COFRML.0001
</t>
  </si>
  <si>
    <t>P25E11186</t>
  </si>
  <si>
    <t>2214.001.GE.2005</t>
  </si>
  <si>
    <t>220.05.045</t>
  </si>
  <si>
    <t>DC CONTROL MODULE, OMRON P/N : 220.05.045</t>
  </si>
  <si>
    <t>25R008012</t>
  </si>
  <si>
    <t>2025-06-04</t>
  </si>
  <si>
    <t>2025-06-22</t>
  </si>
  <si>
    <t>2214.001.GE.2006</t>
  </si>
  <si>
    <t>220.05.043</t>
  </si>
  <si>
    <t>AC CONTROL MODULE, OMRON P/N : 220.05.043</t>
  </si>
  <si>
    <t>5720.011.GENRAL.7556</t>
  </si>
  <si>
    <t>GW62231H + GW60030H</t>
  </si>
  <si>
    <t>SOCKET-OUTLET, PANEL MOUNTING, EARTHING SLEEVE POSITION 4H, RATED CURRENT 16A, IP67 WATERTIGHT, UNIFIED FLANGE, ANGLED, 2-POLES+EARTH, FREQUENCY 50-60 HZ, FOR ABB 216RAU4W ( OLD P/N : 47011187)</t>
  </si>
  <si>
    <t>Solid compensation modules FOR CABLE</t>
  </si>
  <si>
    <t>2215.004.GENRAL.7048</t>
  </si>
  <si>
    <t>4 CX6</t>
  </si>
  <si>
    <t>AWG, EXANE 125 OIL AND MUD RESISTANT CABLE 4 CONDUCTORS X 6 AWG (1 EACH = 1 METER)</t>
  </si>
  <si>
    <t>0666.006.GENRAL.0041</t>
  </si>
  <si>
    <t>BLACK PLASTIC SHEET (PVC COATED), HEAVY DUTY, 40 FT. LONG X 20 FT. WIDTH, 0.35" THICKNESS COMPLETE WITH EYELET FOR MUD PITS &amp; MUD DITCHES</t>
  </si>
  <si>
    <t>25R008265</t>
  </si>
  <si>
    <t>2025-06-23</t>
  </si>
  <si>
    <t>412812</t>
  </si>
  <si>
    <t>LEGRAND P/N : 412812 , DIN RAIL MOUNT TIMER ANALOGUE 16 A/250 V FOR LEGRAND FREEZER UNIT MICROREX T31</t>
  </si>
  <si>
    <t>25R008358</t>
  </si>
  <si>
    <t>2025-06-16</t>
  </si>
  <si>
    <t>DLSGP 40X</t>
  </si>
  <si>
    <t>P/N : DLSGP 40X, FREEZER COMPRESSOR FOR FREEZER UNIT COPELAND 4HP Model</t>
  </si>
  <si>
    <t>P/N : B9266657, COMPRESSOR ,COPELAND SCROLL , 460V, 60HZ, 3 PHASE , MODEL : ZR57KC-TFD-230, FOR SCR AIR CONDITION CK 60-4</t>
  </si>
  <si>
    <t>P/N : CACE-KFR53G/AB, INDOOR CONTROL UNIT ( ROHS) FOR CARRIER OPTIMAX</t>
  </si>
  <si>
    <t>1854.002.CARIER.7517</t>
  </si>
  <si>
    <t>02200405</t>
  </si>
  <si>
    <t>P/N : 02200405, REVERSING VALVE &amp; ELECTRIC COIL FOR CARRIER AIR CONDITIONING</t>
  </si>
  <si>
    <t>0666.001.ARSTON.0003</t>
  </si>
  <si>
    <t>WATER HEATER ARISTON RUBIS PRO 50 V EG , MODEL : RUBIS-PRO-50-V-EG , MAKER : ARISTON</t>
  </si>
  <si>
    <t>25R008367</t>
  </si>
  <si>
    <t>WATER HEATER ARISTON RUBIS PRO 40 V EG , MODEL : RUBIS-PRO-40-V-EG , MAKER : ARISTON</t>
  </si>
  <si>
    <t>25R008405</t>
  </si>
  <si>
    <t>25R008428</t>
  </si>
  <si>
    <t>25R008465</t>
  </si>
  <si>
    <t>25R008485</t>
  </si>
  <si>
    <t>25R008486</t>
  </si>
  <si>
    <t>2102009</t>
  </si>
  <si>
    <t>CONDENSING FAN (ITALY) 1300/1550 R.P.M - 70/16W - 0.45A 220-240V - 50/60HZ , REF. PN/ 2102009 FOR SALAD REFRIGERATOR</t>
  </si>
  <si>
    <t>25R008496</t>
  </si>
  <si>
    <t>56173</t>
  </si>
  <si>
    <t>P/N : 56173 , EARTH LEAKAGE , TYPE: VIGIREXRH99M WITH,MANUAL RESET , 220-240 VAC , 50/60 -400 HZ , DIN RAIL MOUNT ,SENSITINITY 30 MAMP TO 30 AMP FOR MAIN CAMP PANEL ( Schneider CAT.)</t>
  </si>
  <si>
    <t>25R008506</t>
  </si>
  <si>
    <t xml:space="preserve"> 1854.002.CARRIER.7517</t>
  </si>
  <si>
    <t>REVERSING VALVE &amp; ELECTRIC COIL FOR CARRIER AIR CONDITIONING</t>
  </si>
  <si>
    <t>25R008566</t>
  </si>
  <si>
    <t>33010026</t>
  </si>
  <si>
    <t>25R008589</t>
  </si>
  <si>
    <t>30135289</t>
  </si>
  <si>
    <t>43110237</t>
  </si>
  <si>
    <t>390000451</t>
  </si>
  <si>
    <t>15012116</t>
  </si>
  <si>
    <t>10352019</t>
  </si>
  <si>
    <t>0107.002.CLPEDA.0002</t>
  </si>
  <si>
    <t>NM 25/20A</t>
  </si>
  <si>
    <t>CALPEDA CENTRIFUGAL PUMP 380 VAC 50 HZ, 4 HP, 5.8 BAR MODEL : NM 25/20A FOR MAIN CAMP</t>
  </si>
  <si>
    <t>25R008592</t>
  </si>
  <si>
    <t>MODEL: 02601 - 02821 , IDE INSULATED INDUSTRIAL PLUG AND SOCKET 16 AMPS 3 POLES IP 67 1 PHASE NEUTRAL EARTH MADE IN SPAIN</t>
  </si>
  <si>
    <t>5720.011.GENRAL.9421</t>
  </si>
  <si>
    <t>GEWISS INSULATED INDUSTRIAL PLUG AND SOCKET 63 AMPS 5 POLES IP 67 3 PHASE NEUTRAL EARTH</t>
  </si>
  <si>
    <t>IDE INSULATED INDUSTRIAL PLUG AND SOCKET 32 AMPS 5 POLES IP 67 3 PHASE NEUTRAL EARTH ( GEWISS ) MODEL: 03826 - 03606</t>
  </si>
  <si>
    <t>2215.004.GENRAL.7071</t>
  </si>
  <si>
    <t>5C X 6</t>
  </si>
  <si>
    <t>ELECTRIC RUBBER CABLE 5CX6 AWG ,DOUBLE INSULATION OIL &amp;MUD RESISTANT ,HIGH QUALITY, ( 1 PIECE = 1 MTR )</t>
  </si>
  <si>
    <t>POWER CABLE, 4C X 14 AWG TYPE P ,110 C,600 VOLT,H.QUALITY ( EA= 1 FT)</t>
  </si>
  <si>
    <t>Ground Cable , 2/0 AWG , flexible Rubber 70mm Made in Italy, EACH = 1 METER</t>
  </si>
  <si>
    <t>25R008593</t>
  </si>
  <si>
    <t>2215.003.GENRAL.7516</t>
  </si>
  <si>
    <t>TWIST ON WIRE CONNECTOR, BLUE, 72B SERIES, MAX. WIRE COMBINATION: (3) 16 AWG ( REF. P/N : 6YH35 GRAINGER CAT.)</t>
  </si>
  <si>
    <t>2215.003.GENRAL.7517</t>
  </si>
  <si>
    <t>TWIST ON WIRE CONNECTOR, RED, 76B SERIES, MAX. WIRE COMBINATION: (2) 10 AWG WITH (2) 12 AWG ( REF. P/N : 6YH38 GRAINGER CAT.)</t>
  </si>
  <si>
    <t>2215.003.GENRAL.7518</t>
  </si>
  <si>
    <t>TWIST ON WIRE CONNECTOR, YELLOW, 74B SERIES, MAX. WIRE COMBINATION: (4) 14 AWG WITH (1) 18 AWG ( REF. P/N : 6YH37 GRAINGER CAT.)</t>
  </si>
  <si>
    <t>1 CONDUCTOR X 50 SQUERE MM YELLOW/GREEN SOFT ( ELSEWEDY )</t>
  </si>
  <si>
    <t>1 CONDUCTOR X 70 SQUERE MM YELLOW/GREEN SOFT ( ELSEWEDY )</t>
  </si>
  <si>
    <t>1235.005.SMART.0068</t>
  </si>
  <si>
    <t>SRVS1KI</t>
  </si>
  <si>
    <t>APC SMART-UPS C 1000VA LCD 230V FROM SMART MANFACT ( OLD P/N :SMC1000I )</t>
  </si>
  <si>
    <t>25R008595</t>
  </si>
  <si>
    <t>2211.008.GENRAL.0074</t>
  </si>
  <si>
    <t>NW20H1HHF3P2E</t>
  </si>
  <si>
    <t>2000A CIRCUIT BREAKER COMPLETE WITH GEAR MOTOR 110 VAC, UNDERVOLTAGE RELEASE 24 VDC, CLOSE COIL RELEASE 110VAC, COMPLETE WITH BELOW ITEM MCH48211, MN33668, XF47352 SCHNEIDER CAT.</t>
  </si>
  <si>
    <t>25R008599</t>
  </si>
  <si>
    <t>25R008609</t>
  </si>
  <si>
    <t>25R008612</t>
  </si>
  <si>
    <t>P/N : SKU: GAHZLY_357398 , SCHNEIDER AC SWITCH 32 AMP WITH BULB SCHNEIDER 250V SCHNEIDER CAT.</t>
  </si>
  <si>
    <t>P/N : CR17345, DURACELL (ULTRA ), LITHUM, BATTREY 3V FOR DEFIBRILLATOR FOR DURACELL DEFIBRILLATOR ULTRA</t>
  </si>
  <si>
    <t>LED WEATHER PROOF MARINA , MODEL : MAR1120LED , TWO LAMPS , DAI., 1278 LEGNTHX160 WIDTHX110 HEIGHT , 2X18 WATT ,50/60 HZ , 3600 LM , IP 67 RATING</t>
  </si>
  <si>
    <t>P/N : A9D07216 , IMAGERESIDUAL CURRENT BREAKER WITH OVERCURRENT PROTECTION (RCBO), ACTI9 IC60, 2P, 16A, C CURVE, 10000A/15KA, AC TYPE, 30MA ( SCHNEIDER CAT.)</t>
  </si>
  <si>
    <t>P/N : A9D87432 , IMAGE RESIDUAL CURRENT BREAKER WITH OVERCURRENT PROTECTION (RCBO), ACTI9 IC60, 4P, 32A, B CURVE, 6000A/6KA, A TYPE, 30MA ( SCHNEIDER CAT.)</t>
  </si>
  <si>
    <t>25R008278</t>
  </si>
  <si>
    <t>25R008291</t>
  </si>
  <si>
    <t>25R008295</t>
  </si>
  <si>
    <t>P/N TI-120TB , 5 ZONE MIXER AMPLIFER 120 W ( MAKE ITC-PA )</t>
  </si>
  <si>
    <t>P/N : T-105U , 100V-70V BUILT IN CELLING LOUDSPEAKERS SPEAKERS ( MAKE ITC-PA ) ( OLD P/N T103C )</t>
  </si>
  <si>
    <t>P/N T902-B , CELLING STAND SPEEKER 10- 20W ( MAKE ITC-PA )</t>
  </si>
  <si>
    <t>P/N TS-332 , WIRED HANDHELD MICROPHONE ( MAKE ITC-PA )</t>
  </si>
  <si>
    <t>P/N : B08971H17Z , GE RG6 TWIST-ON F CONNECTORS, 100-PACK, F-TYPE COAXIAL CONNECTORS, REPLACE BROKEN CONNECTORS AND ASSEMBLE RG6 COAX CABLES, NO TOOLS REQUIRED, WITH RESEALABLE BAG, 51280</t>
  </si>
  <si>
    <t>1521.009.COPLND.0.210</t>
  </si>
  <si>
    <t>FREEZER OUTDOOR COMPLETE UNIT 220380 V50 HZ , 4HP Model COPELAND ( OLD MODEL NO. H8SG40X )</t>
  </si>
  <si>
    <t>P/N : RL323-3MAF , COMPRESSOR MODEL ZR160KCE-TFD-551 - 13 HP.VOLTAGE 380-420-460V- COLING CAPACITY 18100 TO 18500BTUH- THEAD TYOE FOR CARRIER AIR CONDITIONING ALL MODELS</t>
  </si>
  <si>
    <t>25R008264</t>
  </si>
  <si>
    <t>MODEL: KM 285 , KENWOOD FOOD PROCESSOR SERIES PROSPERO, 900 W, 4.3L, 220V, ALL ACCESSORIES</t>
  </si>
  <si>
    <t>25R008267</t>
  </si>
  <si>
    <t>1531.001.HOBART.0029</t>
  </si>
  <si>
    <t>23884</t>
  </si>
  <si>
    <t>P/N : 23884, SPRING COUNTERBALANCE FOR HOBART MIXER D300</t>
  </si>
  <si>
    <t>25R008268</t>
  </si>
  <si>
    <t>1531.001.HOBART.0059</t>
  </si>
  <si>
    <t>NS03232</t>
  </si>
  <si>
    <t>P/N : NS03232 , STOP NUT 3?4-16 (LH THREAD) FLEXLOC FOR HOBART FLOUR MIXER MODEL D300</t>
  </si>
  <si>
    <t>1531.001.HOBART.0060</t>
  </si>
  <si>
    <t>BB00941</t>
  </si>
  <si>
    <t>P/N : BB00941 , BALL BEARING ? ND #45505 FOR HOBART FLOUR MIXER MODEL D300</t>
  </si>
  <si>
    <t>1531.001.HOBART.0061</t>
  </si>
  <si>
    <t>70015</t>
  </si>
  <si>
    <t>P/N : 70015 , SPACER ? UPPER PLANETARY SHAFT FOR HOBART FLOUR MIXER MODEL D300</t>
  </si>
  <si>
    <t>1531.001.HOBART.0062</t>
  </si>
  <si>
    <t>WS01246</t>
  </si>
  <si>
    <t>P/N : WS01246 , WASHER (0.003 THK.) FOR HOBART FLOUR MIXER MODEL D300</t>
  </si>
  <si>
    <t>1531.001.HOBART.0063</t>
  </si>
  <si>
    <t>WS01247</t>
  </si>
  <si>
    <t>P/N : WS01247 , WASHER (0.010 THK.) FOR HOBART FLOUR MIXER MODEL D300</t>
  </si>
  <si>
    <t>1531.001.HOBART.0064</t>
  </si>
  <si>
    <t>27161200002</t>
  </si>
  <si>
    <t>P/N : 27161200002 , ELECTRONIC START SWITCH (1 PH.) FOR HOBART FLOUR MIXER MODEL D300</t>
  </si>
  <si>
    <t>1531.032.GENRAL.0053</t>
  </si>
  <si>
    <t>088477</t>
  </si>
  <si>
    <t>P/N : 088477, CONTACTOR 648807300 FOR ELECTROLUX ELECTRIC CONVECTION OVEN 6 GN 1/1</t>
  </si>
  <si>
    <t>25R008269</t>
  </si>
  <si>
    <t>0666.001.GENRAL.0078</t>
  </si>
  <si>
    <t>RS 250L</t>
  </si>
  <si>
    <t>TUBE FAN FOR BAKERY CARAVAN, 250 MM DIAMETER, 230 V, 50 HZ</t>
  </si>
  <si>
    <t>25R008274</t>
  </si>
  <si>
    <t>0666.001.ARSTON.00 01</t>
  </si>
  <si>
    <t>25R008297</t>
  </si>
  <si>
    <t>1531.033.GENRAL.7292</t>
  </si>
  <si>
    <t>2290000000</t>
  </si>
  <si>
    <t>12L BOWL FOR PUMP FOR BRAS JUICE DISPENSER MODEL MAESTRALE JOLLY 12-20</t>
  </si>
  <si>
    <t>25R008328</t>
  </si>
  <si>
    <t>1531.033.GENRAL.7393</t>
  </si>
  <si>
    <t>22900-03500</t>
  </si>
  <si>
    <t>MIXER MOTOR FOR BRAS JUICE DISPENSER MODEL MAESTRALE EXTRA 12.3 A</t>
  </si>
  <si>
    <t>1531.033.GENRAL.7394</t>
  </si>
  <si>
    <t>33800-06700</t>
  </si>
  <si>
    <t>35927500</t>
  </si>
  <si>
    <t>HEATER ELEMENT FOR FRYER 35020 (MISR CAMP)</t>
  </si>
  <si>
    <t>25R008350</t>
  </si>
  <si>
    <t>25R008369</t>
  </si>
  <si>
    <t>1UYF5</t>
  </si>
  <si>
    <t>GROUND CABLE CONNECTOR, MALE/FEMALE 2MPC , ( REF. P/N :1UYF5 GRAINGER CAT.)</t>
  </si>
  <si>
    <t>25R008377</t>
  </si>
  <si>
    <t>2215.003.GENRAL.7528</t>
  </si>
  <si>
    <t>3KG69</t>
  </si>
  <si>
    <t>FORK TERMINAL, YELLOW NYLON, OVERLAPPED SEAM, 12 TO 10 AWG (1 EACH = 1 PK = 50 PEC ) ( REF. P/N : 3KG69 GRAINGER )</t>
  </si>
  <si>
    <t>2215.003.GENRAL.7098</t>
  </si>
  <si>
    <t>MVF1-L5</t>
  </si>
  <si>
    <t>P/N : MVF1-L5, FORK TERMINAL RED M5 CODE 491143 FOR ANGILA TERMINALS</t>
  </si>
  <si>
    <t>P/N : VBC1 , BUTT SPLICE RED CODE 491460 FOR ANGILA TERMINALS ( OLD P/N : MVU1B )</t>
  </si>
  <si>
    <t>P/N : VBC2 , BUTT SPLICE BLUE CODE 491465 FOR ANGILA TERMINALS ( OLD P/N : MVU2B )</t>
  </si>
  <si>
    <t>P/N : VBC5 , BUTT SPLICE YELLOW CODE 491470 FOR ANGILA TERMINALS ( OLD P/N : MVU5B ) ( 1 EACH = PACK OF 100 )</t>
  </si>
  <si>
    <t>2215.002.GENRAL.7575</t>
  </si>
  <si>
    <t>MVR1-S4</t>
  </si>
  <si>
    <t>P/N : MVR1-S4 , RING TERMINAL RED M4 CODE 491102 FOR ANGILA TERMINALS</t>
  </si>
  <si>
    <t>2215.002.GENRAL.7584</t>
  </si>
  <si>
    <t>MVR5-6</t>
  </si>
  <si>
    <t>P/N : MVR5-6 , RING TERMINAL YELLOWE M6 CODE 491133 FOR ANGILA TERMINALS</t>
  </si>
  <si>
    <t>2211.001.GENRAL.0121</t>
  </si>
  <si>
    <t>AF16301014</t>
  </si>
  <si>
    <t>CONTACTOR 35 AMP, MAKE: ABB, 250-500V50/60HZ-DC , COIL 460 V FOR BRANDIT SHAL SHAKER MODEL KING KOBRA</t>
  </si>
  <si>
    <t>25R008378</t>
  </si>
  <si>
    <t>5720.001.GENRAL.0049</t>
  </si>
  <si>
    <t>MODEL: LS 14250, SIZE:1/2AA , SAFT LITHIUM BATTERY 3.6V</t>
  </si>
  <si>
    <t>25R008379</t>
  </si>
  <si>
    <t>P/N : ER34615 , LITHIUM BATTERY 3.6V 19000MAH SIZE D</t>
  </si>
  <si>
    <t>2211.008.GENRAL.0012</t>
  </si>
  <si>
    <t>2CSF204006R1400</t>
  </si>
  <si>
    <t>P/N : 2CSF204006R1400 , RESIDUAL CURRENT CIRCUIT BREAKER (RCCB) FH204 AC-40 / 0,03 ( MAKER ABB )</t>
  </si>
  <si>
    <t>P/N : LC1D25BD , TESYS D CONTACTOR CONTA , 3P(3 NO) , AC-3 , 440 V 25 A , 24 V DC COIL ( SCHNEIDER CAT.)</t>
  </si>
  <si>
    <t>2211.006.GENRAL.0216</t>
  </si>
  <si>
    <t>CR123F114C</t>
  </si>
  <si>
    <t>OVERLOAD HEATER ELEMENT ,FOR GENERAL ELECTRIC MCC MOTOR STARTER N/A</t>
  </si>
  <si>
    <t>25R008385</t>
  </si>
  <si>
    <t>EMERGENCY LIGHT - WET LOCATION LISTED - LED MR16 LAMPS WATERPROOF</t>
  </si>
  <si>
    <t>2211.003.GENRAL.0006</t>
  </si>
  <si>
    <t>H2008B-3</t>
  </si>
  <si>
    <t>HEATER PACK ( EATON CAT.)</t>
  </si>
  <si>
    <t>2211.008.GENRAL.0052</t>
  </si>
  <si>
    <t>PKZMO-12</t>
  </si>
  <si>
    <t>EATON MOTOR PROTECTIVE CIRCUIT BREAKER CAT. NO.: XTPR012BC1</t>
  </si>
  <si>
    <t>1712.001.GENRAL.7508</t>
  </si>
  <si>
    <t>4088K114</t>
  </si>
  <si>
    <t>GLYCERIN-FILLED STAINLESS STEEL-CASE GAUGE 6" DIAL , 1/4" NPT MALE BOTTOM , 0 - 230 PSI COPPER TIP AS PHOTO</t>
  </si>
  <si>
    <t>25R008396</t>
  </si>
  <si>
    <t>1712.001.GENRAL.0121</t>
  </si>
  <si>
    <t>10713008-001</t>
  </si>
  <si>
    <t>GAUGE DIAL : PRESSURE: GAUGE 5 IN : 6000 PSI : SINGLE SCALE : TRU-VUE YASKAWA CAT.</t>
  </si>
  <si>
    <t>1712.001.GENRAL.0122</t>
  </si>
  <si>
    <t>10795235-001</t>
  </si>
  <si>
    <t>GAUGE DIAL : PRESSURE : GAUGE 5 IN , 0-10 PSI ' SINGLE SCALE 200 SUBDIVISION YASKAWA CAT.</t>
  </si>
  <si>
    <t>SJ-PC48A(SL)</t>
  </si>
  <si>
    <t>P/N : SJ-PC48A(SL) , REFRIGRATOR , SHARP 16 FEET 220 VOLT ( OLD P/N : SJ-PC48A-WHT )</t>
  </si>
  <si>
    <t>25R008400</t>
  </si>
  <si>
    <t>REFRIGRATOR , SHARP 16 FEET 220 VOLT ( OLD P/N : SJ-PC48A-WHT )</t>
  </si>
  <si>
    <t>25R008401</t>
  </si>
  <si>
    <t>25R008404</t>
  </si>
  <si>
    <t>25R008418</t>
  </si>
  <si>
    <t>MAR1120L</t>
  </si>
  <si>
    <t>25R008419</t>
  </si>
  <si>
    <t>P/N : EGYFLO1500W-CR-PH , MIRA FLOOD LIGHT,1500 W,TOTAL LUMINOUS FLUX 210000 LM,WITH 6 PHILIPS DRIVERS ,WEIGHT 48.31 KG ( PHOENIX CAT. )</t>
  </si>
  <si>
    <t>25R008426</t>
  </si>
  <si>
    <t>15013071</t>
  </si>
  <si>
    <t>P/N : 15013071, MOTOR FW48G FOR YORK A C ( REF CODE 1001.001.USED.0065 )</t>
  </si>
  <si>
    <t>25R008447</t>
  </si>
  <si>
    <t>3063070</t>
  </si>
  <si>
    <t>P/N : 3063070, CAPILLARY FOR YORK FOR YORK A C</t>
  </si>
  <si>
    <t>1854.002.CARIER.0.851</t>
  </si>
  <si>
    <t>07100147</t>
  </si>
  <si>
    <t>P/N : 07100147 , CUT-OFF VALVE SUB-ASSY,( OLD P/N 7133051 ) FOR A/C YORK ELJA18FS-AAA</t>
  </si>
  <si>
    <t>2211.008.GENRAL.0.093</t>
  </si>
  <si>
    <t>IMAGERESIDUAL CURRENT BREAKER WITH OVERCURRENT PROTECTION (RCBO), ACTI9 IC60, 2P, 16A, C CURVE, 10000A/15KA, AC TYPE, 30MA ( SCHNEIDER CAT.)</t>
  </si>
  <si>
    <t>25R008453</t>
  </si>
  <si>
    <t>20 2211.008.GENRAL.0081</t>
  </si>
  <si>
    <t>SACE E3S 20</t>
  </si>
  <si>
    <t>ABB CIRCUIT BREAKER INCL PR121/P LSI , WITH UNDER VLOTAGE YU 24V DC ,YO/YC 110-120V , FOR MAIN GENERATOR, IU=2000A,UE=690V,ICW=75KAX1S,50/60HZ</t>
  </si>
  <si>
    <t>25R008462</t>
  </si>
  <si>
    <t>KYOKUTO ELECTRIC SWITCH FOR A/C 30 AMPS MODEL: KD-B2130 FOR PORTA CAMP KYOKUTO</t>
  </si>
  <si>
    <t>25R008463</t>
  </si>
  <si>
    <t>ELECTRIC WATER HEATER, MAKER : ARISTON, 80 LITERS 220 VOLT</t>
  </si>
  <si>
    <t>25R008466</t>
  </si>
  <si>
    <t>FEED-THROUGH TERMINAL BLOCK, NOM. VOLTAGE: 800 V, NOMINAL CURRENT: 24 A, NUMBER OF CONNECTIONS: 2, NUMBER OF POSITIONS: 1 ( PHOENIX CAT. )</t>
  </si>
  <si>
    <t>25R008384</t>
  </si>
  <si>
    <t>25R008402</t>
  </si>
  <si>
    <t>HVAC-HIGH PRESSURE REF. SWITCH FOR NOV DRILL CABIN AIR CONDITION MODEL HACAB36-C2-G-4-6G-PV42-RMF</t>
  </si>
  <si>
    <t>2025-06-02</t>
  </si>
  <si>
    <t>HVAC-LOW PRESSURE REF. SWITCH FOR NOV DRILL CABIN AIR CONDITION MODEL HACAB36-C2-G-4-6G-PV42-RMF</t>
  </si>
  <si>
    <t>HVAC-PHASE ROTATION MONITOR FOR NOV DRILL CABIN AIR CONDITION MODEL HACAB36-C2-G-4-6G-PV42-RMF</t>
  </si>
  <si>
    <t>HVAC-COMPRESSOR CONTACTOR FOR NOV DRILL CABIN AIR CONDITION MODEL HACAB36-C2-G-4-6G-PV42-RMF</t>
  </si>
  <si>
    <t>HVAC-COMPRESSOR CONTROL MODULE FOR NOV DRILL CABIN AIR CONDITION MODEL HACAB36-C2-G-4-6G-PV42-RMF</t>
  </si>
  <si>
    <t>HVAC-LINE REACTOR,CONDNSR FAN FOR NOV DRILL CABIN AIR CONDITION MODEL HACAB36-C2-G-4-6G-PV42-RMF</t>
  </si>
  <si>
    <t>HVAC-PRESSURE XDCR,CONDNSR FAN FOR NOV DRILL CABIN AIR CONDITION MODEL HACAB36-C2-G-4-6G-PV42-RMF</t>
  </si>
  <si>
    <t>HVAC-PRESSURE XDCR PWR REGLTR FOR NOV DRILL CABIN AIR CONDITION MODEL HACAB36-C2-G-4-6G-PV42-RMF</t>
  </si>
  <si>
    <t>HVAC-CONTROL POWER TRANSFORMER FOR NOV DRILL CABIN AIR CONDITION MODEL HACAB36-C2-G-4-6G-PV42-RMF</t>
  </si>
  <si>
    <t>HVAC-BLWR PROVING CURRENT SW. FOR NOV DRILL CABIN AIR CONDITION MODEL HACAB36-C2-G-4-6G-PV42-RMF</t>
  </si>
  <si>
    <t>HOT PLATE ( EGO ) GERMANY PLATE 30X30 ? 3KW ? 380V WITH ST.ST FRAME NEW MODEL FROM 2007 , REF. PN/ 2102004 FOR ELECTRIC COOKER</t>
  </si>
  <si>
    <t>25R004280</t>
  </si>
  <si>
    <t>HEATING ELEMENT 9000 W - 230 V , REF. PN/ 0L1630 FOR DISH WASHER (ZANUSSI)</t>
  </si>
  <si>
    <t>25R004326</t>
  </si>
  <si>
    <t>P/N : LC1D 32 M7 , SCHNIEDER CONTACTOR FRANCE TELEMECANIQUE 220V 50/60HZ ITH 50A - 15 KW - 400V , REF. PN/ 2102034 FOR ELECTRIC GRILL &amp; DEEP FAT FRYER</t>
  </si>
  <si>
    <t>25R004338</t>
  </si>
  <si>
    <t>HEATER TURKEY TOASTER 2500W ? 230V , FOR CONVECTION OVEN 6 GN 1/1</t>
  </si>
  <si>
    <t>P/N : TRS/1 CR-A , HINGE DOOR HINGES (SET) , REF. PN/ 2101099 FOR ELECTRIC COOKER</t>
  </si>
  <si>
    <t>25R004341</t>
  </si>
  <si>
    <t>1854.014.CARIER.7543</t>
  </si>
  <si>
    <t>ZR72KC-TFD-522</t>
  </si>
  <si>
    <t>MODEL. ZR72KC-TFD-522, COPLEND SCROLL COMPRESSOR, 3 PHASE, 460 VOLT, 60 HZ, I MAX 12.1 AMP</t>
  </si>
  <si>
    <t>25R004353</t>
  </si>
  <si>
    <t>MAIN CONTROL PCB, FOR ELECTROLUX DISHERWASHER NHT 505051</t>
  </si>
  <si>
    <t>25R004395</t>
  </si>
  <si>
    <t>25R004420</t>
  </si>
  <si>
    <t>23047</t>
  </si>
  <si>
    <t>EARTH-LEAKAGE CIRCUIT BREAKER ,4 POLE, 3 PHASE + NEUTRAL, 63 AMPS, DELTA CURRENT=30 MA ( MAKER : SCHNEIDER ) ( REF CODE 1001.001.USED.0032 )</t>
  </si>
  <si>
    <t>EARTH LEAKAGE , TYPE: VIGIREXRH99M WITH,MANUAL RESET , 220-240 VAC , 50/60 -400 HZ , DIN RAIL MOUNT ,SENSITINITY 30 MAMP TO 30 AMP FOR MAIN CAMP PANEL ( Schneider CAT.)</t>
  </si>
  <si>
    <t>PANASONIC AIR CONDITION CURCIT BREAKER 30A , 2P1E , 240V AC</t>
  </si>
  <si>
    <t>16791</t>
  </si>
  <si>
    <t>RESIDUAL CURRENT CIRCUIT BREAKER - 2 POLES - 63 A - CLASS AC 30 MA ( MAKER : SCHNEIDER )</t>
  </si>
  <si>
    <t>CONTACTOR TESYS D CONTACTOR - 3P (3 NO) , AC-3 , 440V 50A , COIL 380/400 V AC 50/60 HZ ( SCHNEIDER CAT.)</t>
  </si>
  <si>
    <t>CONTACTOR TESYS D CONTACTOR - 3P (3 NO) , AC-3 , 440V 32A , COIL 380/400 V AC 50/60 HZ ( SCHNEIDER CAT.)</t>
  </si>
  <si>
    <t>PESSURE DIFFRENTIAL SWITCH ( WORLD MAGNETICS CAT.)</t>
  </si>
  <si>
    <t>750-375/025-000</t>
  </si>
  <si>
    <t>FIELDBUS COUPLER PROFINET IO; 3RD GENERATION; EXT. TEMPERATURE; ADVANCED, 24 VDC ( WAGO CAT.)</t>
  </si>
  <si>
    <t>RESIDUAL CURRENT BREAKER WITH OVERCURRENT PROTECTION ACTI 9 IDPN N VIGI - RCBO - 1P+N - 20A - C CURVE - 6000A - 30MA - TYPE AC ( SCHNEIDER CAT.)</t>
  </si>
  <si>
    <t>2215.004.GENRAL.7027</t>
  </si>
  <si>
    <t>CONTROL CABLE , 10x1.5mm rubber italy</t>
  </si>
  <si>
    <t>25R004422</t>
  </si>
  <si>
    <t>2215.004.GENRAL.7534</t>
  </si>
  <si>
    <t>4C14</t>
  </si>
  <si>
    <t>EXANE 125 OIL AND MUD RESISTANT CABLE 4 CONDUCTORS X 14 AWG ( EACH = FEET )</t>
  </si>
  <si>
    <t>20265083</t>
  </si>
  <si>
    <t>DRAKA POWER CABLE, 4C X 10 AWG FROM AMRICABLE ( OLD P/N : 37102408 )</t>
  </si>
  <si>
    <t>37102517</t>
  </si>
  <si>
    <t>POWER CABLE, 4C X 12 AWG FROM AMRICABLE</t>
  </si>
  <si>
    <t>37102508</t>
  </si>
  <si>
    <t>POWER CABLE, 3C X 14 AWG FROM AMRICABLE</t>
  </si>
  <si>
    <t>2102049</t>
  </si>
  <si>
    <t>TELEMECANIQUE LCID 32 M7 220V 50/60HZ ITH 50A - 15 KW - 400V , FOR CONTACTOR (SCHNIEDER) FRANCE ELECTRIC GRILLMOG, MOG CATALOG</t>
  </si>
  <si>
    <t>25R004659</t>
  </si>
  <si>
    <t>SCHNEIDER ELECTRIC LRD16 OVERLOAD RELAY (9-13A) FOR MAIN FREEZER UNIT</t>
  </si>
  <si>
    <t>25R004739</t>
  </si>
  <si>
    <t>SIGNAL LAMP INDICATOR LAMP (RED), REF. PN/ 2102072 FOR ELECTRIC COOKER</t>
  </si>
  <si>
    <t>25R004743</t>
  </si>
  <si>
    <t>SIGNAL LAMP INDICATOR LAMP (YELLOW), REF. PN/ 2102072 FOR ELECTRIC COOKER</t>
  </si>
  <si>
    <t>EGO P/N : ( 43.27232.000 ) SWITCH EGO 8- POS 32 A , REF. PN/ 0C6245 FOR CONVECTION OVEN 6 GN 1/1</t>
  </si>
  <si>
    <t>25R004756</t>
  </si>
  <si>
    <t>02300460</t>
  </si>
  <si>
    <t>FLARE NUT 3/8 FOR OUTDOOR UNIT A/C CARRIER MODEL OPTIMAX MODEL 38QHCT24-708</t>
  </si>
  <si>
    <t>25R005640</t>
  </si>
  <si>
    <t>02300463</t>
  </si>
  <si>
    <t>FLARE NUT 5/8" FOR OUTDOOR UNIT A/C CARRIER MODEL OPTIMAX MODEL 38QHCT24-708</t>
  </si>
  <si>
    <t>02300462</t>
  </si>
  <si>
    <t>FLARE NUT 1/2 IN FOR OPTIMAX SPLIT AIR CONDITIONER FOR CARRIER AIR CONDITIONER 38QHCT18-708</t>
  </si>
  <si>
    <t>02300402</t>
  </si>
  <si>
    <t>FLARE NUT 1/4 IN FOR OPTIMAX SPLIT AIR CONDITIONER FOR CARRIER AIR CONDITIONER 38QHCT18-708</t>
  </si>
  <si>
    <t>02400321</t>
  </si>
  <si>
    <t>DUAL CAP 55+3 MF-450 V-50/60 HZ -P2-85 DEG FOR CARRIER AIR CONDITIONER 38QHCT18-708</t>
  </si>
  <si>
    <t>02600731</t>
  </si>
  <si>
    <t>AXIAL FAN 490X151X12-ASG20_12100105000181 FOR CARRIER OPTIMAX AIR CONDITION MODEL 38QHCT24-708J</t>
  </si>
  <si>
    <t>01500122</t>
  </si>
  <si>
    <t>COMP TOS RO 24 PH420G2CS-7KTS 220 1 50 FOR CARRIER OPTIMAX AIR CONDITION MODEL 38QHCT24-708J</t>
  </si>
  <si>
    <t>36316721</t>
  </si>
  <si>
    <t>LIQUID VALVE ASSEMBLY FOR CARRIER OPTIMAX AIR CONDITION MODEL 38QHCT24-708J</t>
  </si>
  <si>
    <t>02400393</t>
  </si>
  <si>
    <t>DUAL CAP.65+3MFD 440V 50/60HZ_P2_85C FOR CARRIER OPTIMAX AIR CONDITION MODEL 38QHCT24-708J</t>
  </si>
  <si>
    <t>02400572</t>
  </si>
  <si>
    <t>CONTACTOR 30 - 32 AMPS 2 POLE 2 POLES OUTDOOR UNIT A/C CARRIER MODEL OPTIMAX MODEL 38QHCT24-708</t>
  </si>
  <si>
    <t>36316319</t>
  </si>
  <si>
    <t>CONTROL BOX ASSY-38QHCT24 OUTDOOR UNIT A/C CARRIER MODEL OPTIMAX MODEL 38QHCT24-708</t>
  </si>
  <si>
    <t>DIN RAIL MOUNT TIMER ANALOGUE 16 A/250 V FOR LEGRAND FREEZER UNIT MICROREX T31</t>
  </si>
  <si>
    <t>DANFOSS ORIFICE NO.04 FOR THER0M EXPANSION VALVE OF TYPE 068Z3403 , FOR DANFOSS FREEZER UNITE</t>
  </si>
  <si>
    <t>FAN:230V 50HZ (1.5A 280W)</t>
  </si>
  <si>
    <t>COPPER ELBOW 7/8 ANGLE 45 FOR FREEZER AND A/C</t>
  </si>
  <si>
    <t>25R005676</t>
  </si>
  <si>
    <t>COPPER ELBOW 7/8 ANGLE 90 FOR FREEZER AND A/C</t>
  </si>
  <si>
    <t>33616</t>
  </si>
  <si>
    <t>P/N : 33616 , THERMOSTAT, T 105, TYPE TBS, 16A, 250V, F.72/S.80 FOR ARISTON WATER HEATER PRO1 R 100 V EG</t>
  </si>
  <si>
    <t>25R005846</t>
  </si>
  <si>
    <t>25R004849</t>
  </si>
  <si>
    <t>ALASKA REFRIGERATOR 4.5 FT ,220 VOLT , 50 HZ</t>
  </si>
  <si>
    <t>25R008281</t>
  </si>
  <si>
    <t>1531.033.GENRAL.7.488</t>
  </si>
  <si>
    <t>HEATER 1.5 KW , 220V, 50/60 HZ FOR WATER HEATER 50 LITER OLYMPIC</t>
  </si>
  <si>
    <t>25R008283</t>
  </si>
  <si>
    <t>0666.001.GENRAL.0</t>
  </si>
  <si>
    <t>MODEL : EPS-18R , TORNADO WALL FAN 18 INCH, 4 BLADES, REMOTE, BLACK</t>
  </si>
  <si>
    <t>25R008289</t>
  </si>
  <si>
    <t>COMPRESSOR , 2.25 HP. , GMCC ROHS# PH330G2C - TKTS WITH ITS CAPLLRY FOR CARRIER OPTIMAX</t>
  </si>
  <si>
    <t>25R008322</t>
  </si>
  <si>
    <t>THERMOSTAT ?30OC DEGREE ITALY MADE REF. PN/ 2101064 FOR SALAD REFRIGERATOR &amp; VERTICAL REFRIGERATOR &amp; FREEZING ROOM</t>
  </si>
  <si>
    <t>02400580</t>
  </si>
  <si>
    <t>CONTACTOR 2 POLES-25 AMPS 190-200V COIL FOR CARRIER AIR CONDITIONING</t>
  </si>
  <si>
    <t>02804126</t>
  </si>
  <si>
    <t>STANDARD AIR FILTER FOR CARRIER OPTIMAX AIR CONDITION MODEL 42QHC24-708J</t>
  </si>
  <si>
    <t>02502758</t>
  </si>
  <si>
    <t>ROOM TEMPERATURE SENSOR FOR INDOOR UNIT A/C CARRIER MODEL OPTIMAX MODEL 42QHCT24-708J</t>
  </si>
  <si>
    <t>HEATER ITALY 1950 KW , 220V , FOR BAIN MARIE ( REF. ONLY P/N: 2102029 )</t>
  </si>
  <si>
    <t>25R008324</t>
  </si>
  <si>
    <t>2106021</t>
  </si>
  <si>
    <t>STAINLESS STEEL BASKET SIZE 36?24?12 CM , REF. PN/ 2106021 FOR DEEP FAT FRYER</t>
  </si>
  <si>
    <t>2102024</t>
  </si>
  <si>
    <t>HEATER TURKEY 9 KW -220V THREE ELEMENTS , REF. PN/ 2102024 FOR DEEP FAT FRYER</t>
  </si>
  <si>
    <t>P/N : ( S/L 1 ), SIGNAL LAMP INDICATOR LAMP (RED) , REF. PN/ 2102072 FOR ELECTRIC COOKER</t>
  </si>
  <si>
    <t>2102147</t>
  </si>
  <si>
    <t>SWITCH ITALY ON/ OFF - COMELUX 16(4)A/250V T100/56 1/2 HP 125/250VAC , REF. PN/ 2102147 FOR VERTICAL FREEZING REFRIGERATOR</t>
  </si>
  <si>
    <t>P/N : YZF25-40 , CONDENSING FAN (ITALY) 1300/1550 - 0.9A - 25W 230V - 50/60HZ REF. PN/ 2101039 FOR SALAD REFRIGERATOR &amp; VERTICAL REFRIGERATOR ( REF CODE 1001.001.USED.0026 )</t>
  </si>
  <si>
    <t>2101210</t>
  </si>
  <si>
    <t>LOCK FOR COLDROOM HINGED DOOR - HANDLE MTH- COMPLETE WITH KEYS REF. PN/ 2101210 FOR FREEZING ROOM</t>
  </si>
  <si>
    <t>EGO P/N : ( 11.33473.338) HOT PLATE ( EGO ) GERMANY PLATE 30X30 ? 3KW ? 380V WITH ST.ST FRAME NEW MODEL FROM 2007 , REF. PN/ 2102004 FOR ELECTRIC COOKER</t>
  </si>
  <si>
    <t>25R008327</t>
  </si>
  <si>
    <t>2102030</t>
  </si>
  <si>
    <t>HEATER TURKEY 1.8 KW -220 V , REF. PN/ 2102030 FOR ELECTRIC GRILL</t>
  </si>
  <si>
    <t>EGO P/N : ( 43.24232.000 ) SELECTOR SWITCH ( EGO ) SELECTOR SWITCH_( EGO ) 32 AMP 4 POSITIONS 32/250 - 25/400 T150 , REF. PN/ 210210 FOR ELECTRIC COOKER,</t>
  </si>
  <si>
    <t>1104162</t>
  </si>
  <si>
    <t>LIGHT SWITCH (ON/OFF) 220V - 10A , REF. PN/ 1104162 FOR SALAD REFRIGERATOR</t>
  </si>
  <si>
    <t>25R008334</t>
  </si>
  <si>
    <t>MODEL : SSR 04 , 220V AC - 50/60HZ ONE CONTACT INVERSOR 10A/250V AC SENSITIVITY 2K .. 50K OHM (LIQUID LEVEL CONTROL) (KRK) TURKEY FOR WATER BOILER &amp; BAIN MARIE ( OLD MODEL : SSR 01 )</t>
  </si>
  <si>
    <t>2102179</t>
  </si>
  <si>
    <t>HOSE AL-AHRAM CO CONNECTION HOSE 1.5M , REF. PN/ 2102179 FOR WATER BOILER &amp; BAIN MARIE ( WITH COC )</t>
  </si>
  <si>
    <t>1531.032.GENRAL.7113</t>
  </si>
  <si>
    <t>2102065</t>
  </si>
  <si>
    <t>INDICATOR LAMP (RED) INDICATOR LAMP 220V RED , REF. PN/ 2102065 FOR SALAD REFRIGERATOR</t>
  </si>
  <si>
    <t>1531.032.GENRAL.7114</t>
  </si>
  <si>
    <t>2102066</t>
  </si>
  <si>
    <t>INDICATOR LAMP (GREEN) INDICATOR LAMP 220V GREEN , REF. PN/ 2102066 FOR SALAD REFRIGERATOR</t>
  </si>
  <si>
    <t>1104182</t>
  </si>
  <si>
    <t>THERMAL INSULATION SIZE 8 MM , REF. PN/ 1104182 (ACCESSORY)</t>
  </si>
  <si>
    <t>1531.032.GENRAL.7136</t>
  </si>
  <si>
    <t>2102162</t>
  </si>
  <si>
    <t>THERMAL INSULATION SIZE 10 MM , REF. PN/ 2102162 (ACCESSORY)</t>
  </si>
  <si>
    <t>2101220</t>
  </si>
  <si>
    <t>THERMAL INSULATION SIZE 12 MM , REF. PN/ 2101220 (ACCESSORY)</t>
  </si>
  <si>
    <t>CUTTING KNIFE REF. PN/ 1104172 FOR MEAT MINCER TI22 FAMA</t>
  </si>
  <si>
    <t>P/N : 2101211-2 , FAN MOTOR SQUARE (EXHAUST) 30CM X 30CM .230 V- 50/60 HZ- GERMANY FOR FREEZING ROOM FOR KITCHEN</t>
  </si>
  <si>
    <t>2101265</t>
  </si>
  <si>
    <t>P/N : 2101265 , TRAPPED PERSON ALARM UNIT SOUND &amp; LIGHT FOR FREEZER UNIT (MOG CAT.)</t>
  </si>
  <si>
    <t>100-C30KF10</t>
  </si>
  <si>
    <t>P/N : 100-C30KF10 CONTACTOR (ALLEN BRADLEY) SWITZERLAND 230V 50/60HZ 15KW - 400V , REF. PN/ 2102048 FOR ELECTRIC GRILL &amp; DEEP FAT FRYER</t>
  </si>
  <si>
    <t>25R008337</t>
  </si>
  <si>
    <t>EGO CDE : (56.10549.500 ) SAFETY THERMOSTAT ( EGO ) GERMANY 230 DEGREE 230OC - 12K , REF. PN/ 2102039 FOR DEEP FAT FRYER &amp; CONVECTION OVEN 6 GN 1/1</t>
  </si>
  <si>
    <t>EGO P/N : ( 55.32574.010 ) SAFETY THERMOSTAT ( EGO ) GERMANY 360 OC - 220 V , REF. PN/ 2102040 FOR ELECTRIC GRILL, OLD PN : 43.242320.00</t>
  </si>
  <si>
    <t>EGO P/N : 55.32562.816 ,ELECTROLUX P/N : 002730 SAFETY THERMOSTAT 350-20 C REF. PN/ 002730 FOR CONVECTION OVEN 6 GN 1/1</t>
  </si>
  <si>
    <t>EGO P/N : 55.19059.831 ,ELECTROLUX P/N : 056384 THERMOSTAT 220 V ? 50 ? 300 C REF. PN/ 56384 FOR CONVECTION OVEN 6 GN 1/1</t>
  </si>
  <si>
    <t>1531.032.GENRAL.7.502</t>
  </si>
  <si>
    <t>25R008341</t>
  </si>
  <si>
    <t>2102043</t>
  </si>
  <si>
    <t>P/N : 2102043 , THERMOSTAT ( EGO ) GERMANY 100/180OC , 1042 SINGLE PH FOR DEEP FAT FRYER EGO P/N : ( 55.13032.140 )</t>
  </si>
  <si>
    <t>EGO P/N : 55.34052.010 , THERMOSTAT(EGO) 50/300 OC -THREE PH , REF. PN/ 2102045 FOR ELECTRIC COOKER ( OLD P/N : 55.34052.020 )</t>
  </si>
  <si>
    <t>EGO P/N : ( 55.19022.819 ) THERMOSTAT ( EGO ) GERMANY 30/110 OC 112OC 1041.4 , REF. PN/ 2102042 FOR WATER BOILER &amp; BAIN MARIE</t>
  </si>
  <si>
    <t>ABB PN: ESB 20-20</t>
  </si>
  <si>
    <t>ABB P/N : ESB 20-20 CONTACTOR 20 AMP 240V 1 PH REF. PN/ 1104158 FOR SALAD REFRIGERATOR &amp; VERTICAL REFRIGERATOR</t>
  </si>
  <si>
    <t>2101115</t>
  </si>
  <si>
    <t>COMPRESSOR GERMANY DANFOSS SECOP R134A 1/2 HP 1PH-220V , REF. PN/ 2101115 FOR SALAD REFRIGERATOR</t>
  </si>
  <si>
    <t>25R008344</t>
  </si>
  <si>
    <t>DIXELL P/N : XR10CX=XR10CH , DIGITAL THERMOSTAT - 220V 8(3)A 250VAC ITALY MADE REF. PN/ 2101060 FOR SALAD REFRIGERATOR &amp; VERTICAL REFRIGERATOR ( OLD P/N : XR10CX-5N0C0 )</t>
  </si>
  <si>
    <t>25R008346</t>
  </si>
  <si>
    <t>EXPANSION VALVE FOR COMPRESSOR 4 HP R22 MODEL DAFOSS TX2TON FOR MAIN FREEZER UNIT, MOG CAT.</t>
  </si>
  <si>
    <t>DANFOSS SOLENOID VALVE EVR3 038F8116 3/8 IN FLARE WITH COIL FOR MAIN FREEZER UNIT (REF ONLY P/N : 032F8116 )</t>
  </si>
  <si>
    <t>P/N : LC1D 25 M7 , SCHNIEDER CONTACTOR FRANCE TELE-MECHANIQUE 220V 50/60HZ ITH 40A - 11 KW - 400V , REF. PN/ 2102046 FOR ELECTRIC COOKER &amp; WATER BOILER &amp; BAIN MARIE</t>
  </si>
  <si>
    <t>P/N : 018F6251 , FREEZER/CHILLER SOLENOID VALVE COIL, TYPE BF230AS, 230V, 60HZ FOR DANFOSS MAIN FREEZER</t>
  </si>
  <si>
    <t>56945 1531.032.GENRAL.7019</t>
  </si>
  <si>
    <t>25R008347</t>
  </si>
  <si>
    <t>25R008354</t>
  </si>
  <si>
    <t>25R008355</t>
  </si>
  <si>
    <t>25R008357</t>
  </si>
  <si>
    <t>25R008434</t>
  </si>
  <si>
    <t>EGO P/N : ( 55.19062.800 ) THERMOSTAT ( EGO ) GERMANY 50/300 OC SINGLE PH , REF. PN/ 2102044 FOR ELECTRIC COOKER &amp; ELECTRIC GRILL</t>
  </si>
  <si>
    <t>25R008443</t>
  </si>
  <si>
    <t>50912</t>
  </si>
  <si>
    <t>COMPLETE KNOP FOR MAIN FREEZER MOG CARAVAN</t>
  </si>
  <si>
    <t>25R008461</t>
  </si>
  <si>
    <t>0666.001.GENRAL.0058</t>
  </si>
  <si>
    <t>HOLDER FOR LED LCD TV, MOBILE WALL MOUNT HOLDER FULL MOTION MOVEMENT FROM 32 TO 42 INCHES</t>
  </si>
  <si>
    <t>25R008489</t>
  </si>
  <si>
    <t>25R008624</t>
  </si>
  <si>
    <t>25R008362</t>
  </si>
  <si>
    <t>25R008359</t>
  </si>
  <si>
    <t>P25E04369</t>
  </si>
  <si>
    <t>STAINLESS STEEL BASKET SIZE 36?24?12 CM, REF. PN/ 2106021 FOR DEEP FAT FRYER</t>
  </si>
  <si>
    <t>25R008736</t>
  </si>
  <si>
    <t>ESB 20-20</t>
  </si>
  <si>
    <t>25R008741</t>
  </si>
  <si>
    <t>25R008767</t>
  </si>
  <si>
    <t>P/N : UNO-67-500-4D , FRESH AIR FAN FOR GALLEY ( ROSENBERG CAT.)</t>
  </si>
  <si>
    <t>25R008766</t>
  </si>
  <si>
    <t>25R008816</t>
  </si>
  <si>
    <t>2214.036.SIMENS.0024</t>
  </si>
  <si>
    <t>2211.003.GENRAL.0005</t>
  </si>
  <si>
    <t>220.06.006</t>
  </si>
  <si>
    <t xml:space="preserve">3RV20214AA10 </t>
  </si>
  <si>
    <t>6ES7-321-1BH02-0AA0</t>
  </si>
  <si>
    <t>RESISTOR, 150 OHM, 225W, OMRON PN.
220.06.006, L225J150</t>
  </si>
  <si>
    <t xml:space="preserve">CIRCUIT BREAKER, 460V, 10HP, SIEMENS Old
PN. 3RV1021-4AA10 , New PN: 3RV20214AA10
</t>
  </si>
  <si>
    <t xml:space="preserve">DIGITAL INPUT UNIT 16 X DC 24V P/N:
4510209, SIEMENS 6ES7321-1BH02-0AA0 FOR
SIEMENS ELECTRICAL SWITCHBOARDS &amp;
PANELS
</t>
  </si>
  <si>
    <t>25R008818</t>
  </si>
  <si>
    <t>P/N : LBC2900/20 , UNIDIRECTIONAL
HANDHELD MICROPHONE ( BOSCH CAT.)</t>
  </si>
  <si>
    <t xml:space="preserve">LBC2900/20 </t>
  </si>
  <si>
    <t>6675.015.BOSCH.0003</t>
  </si>
  <si>
    <t>25R008558</t>
  </si>
  <si>
    <t>25R008842</t>
  </si>
  <si>
    <t>2215.003.GENRAL.7079</t>
  </si>
  <si>
    <t>475 FLAMEPROOF STOPPING PLUG SIZE 1/2"
, FOR CABLE GLAND REF TO HAWKE
CATALOG FOR LIGHITING SYSTEM EHAWKE
FOR LIGHITING SYSTEM EHAWKE</t>
  </si>
  <si>
    <t>25R008838</t>
  </si>
  <si>
    <t>LA3400NW</t>
  </si>
  <si>
    <t>P/N : LA3400NW , CIRCUIT BREAKER ,
WESTINGHOUSE , TYPE LA, 3P, 3PH, 400A,
600V, BOLT-ON, NA - NO OVERCURRENT
PROTECTION ( CUTLER-HAMMER CAT.)</t>
  </si>
  <si>
    <t>2211.008.GENRAL.0113</t>
  </si>
  <si>
    <t>2211.008.GENRAL.0014</t>
  </si>
  <si>
    <t>C16N3</t>
  </si>
  <si>
    <t>P/N : C16N3 , CIRCUIT BREAKER BASIC
FRAME COMPACT NSX160N, 50KA/415VAC,3
POLES,160A FRAME RATING,WITHOUT TRIP
UNIT ( SCHNEIDER CAT.)</t>
  </si>
  <si>
    <t>54840</t>
  </si>
  <si>
    <t>LAMP 240 V ? 25 W , REF. PN/ 54840 FOR CONVECTION OVEN 6 GN 1/1</t>
  </si>
  <si>
    <t>25R008841</t>
  </si>
  <si>
    <t>25R008884</t>
  </si>
  <si>
    <t xml:space="preserve"> 2215.004.GENRAL.7071</t>
  </si>
  <si>
    <t>25R008887</t>
  </si>
  <si>
    <t>25R008896</t>
  </si>
  <si>
    <t>WASHER (0.010 THK.) FOR HOBART FLOUR MIXER MODEL D300</t>
  </si>
  <si>
    <t>25R008935</t>
  </si>
  <si>
    <t>P/N : MVL1-3H, HOOKED BLADE TERMINAL RED CODE 491335 FOR ANGILA TERMINALS</t>
  </si>
  <si>
    <t>25R008939</t>
  </si>
  <si>
    <t>P/N : JJL36250M75 , MCC CIRCUIT BREAKER 250A 600 V POWERPACT JJ 250 TYPE JJL36250M75 250 AF/250/AT/3P ( SQUARE D CAT.)</t>
  </si>
  <si>
    <t>2211.008.GENRAL.0081</t>
  </si>
  <si>
    <t>P/N : SACE E3S 20 , ABB CIRCUIT BREAKER INCL PR121/P LSI , WITH UNDER VLOTAGE YU 24V DC ,YO/YC 110-120V , FOR MAIN GENERATOR, IU=2000A,UE=690V,ICW=75KAX1S,50/60HZ</t>
  </si>
  <si>
    <t>LAMP,FLUORESCENT,RS,15 WATT P/NO. F15T12CW 40 CM. 2 PIN</t>
  </si>
  <si>
    <t>25R008942</t>
  </si>
  <si>
    <t>Code : 4520/2 , BENDS OUTER DIAMETER 20 MM WHITE UPVC</t>
  </si>
  <si>
    <t>Code : 4020 , SPACE BAR SADDLES OUTER DIAMETER 20 MMWHITE UPVC</t>
  </si>
  <si>
    <t>190198</t>
  </si>
  <si>
    <t>P/N : 190198 , OFF-THE-WALL MAGIC BOX ( VENUS CAT.)</t>
  </si>
  <si>
    <t>25R008943</t>
  </si>
  <si>
    <t>6 LED STRAP 6V 50.5 CM 035-320-3030-GC FOR TORNADO MODEL 035-320-3030-GC</t>
  </si>
  <si>
    <t>D-TB 4-HESI-COVER, DEPTH: 35.1 MM, WIDTH: 2.2 MM, HEIGHT: 58 MM, COLOR: DARK GRAY ( PHOENIX CAT. )</t>
  </si>
  <si>
    <t>2000A CIRCUIT BREAKER COMPLETE WITHGEAR MOTOR 110 VAC, UNDERVOLTAGE RELEASE 24 VDC,CLOSE COIL RELEASE 110VAC,COMPLETE WITH BELOWITEMMCH48211,MN33668,XF47352 SCHNEIDER CAT.</t>
  </si>
  <si>
    <t>1531.033.GENRAL.7534</t>
  </si>
  <si>
    <t>ELECTRICAL BOARD MODEL SJ-PC48A FOR SHARP REFRIGERATOR</t>
  </si>
  <si>
    <t>25R008946</t>
  </si>
  <si>
    <t>MINI RECEIVER SATELLITE 1 X 80 LNB SATELLITE DISH 70</t>
  </si>
  <si>
    <t>25R008955</t>
  </si>
  <si>
    <t>25R008956</t>
  </si>
  <si>
    <t>25R008957</t>
  </si>
  <si>
    <t>25R008958</t>
  </si>
  <si>
    <t>25R008959</t>
  </si>
  <si>
    <t>RG6 F-TYPE MALE CONNECTOR FOR COAXIAL CABLE RG6</t>
  </si>
  <si>
    <t>25R008960</t>
  </si>
  <si>
    <t>12597</t>
  </si>
  <si>
    <t>FLY KILLER 2X15W WHITE RS ITEM ID 4730840 ( MANF: WELL ELECTRONICS ) MX 2 EC HIGH POWER</t>
  </si>
  <si>
    <t>25R008961</t>
  </si>
  <si>
    <t>25R008962</t>
  </si>
  <si>
    <t>SALAD REFRIGERATOR, DIM 150CM X 70CM X 85CM, CAPACITY: 8 GN 1/2 WITH LIDS, MADE: S.S 304, WITH 2 LOWER HINGED DOORS&amp;meddde shelf, thermostat range: +2/+8, COOLING/CONDENSAING UNITS IS EUROPEAN MADE, VOLTAGE : 220V/50/1 1</t>
  </si>
  <si>
    <t>25R008966</t>
  </si>
  <si>
    <t>25R008970</t>
  </si>
  <si>
    <t>RF CONNECTOR TV (RF COUPLER IS THE CONNECTION THAT CONNECT THE CABLE TO RECEIVER)</t>
  </si>
  <si>
    <t>25R008971</t>
  </si>
  <si>
    <t>1531.033.GENRAL.7293</t>
  </si>
  <si>
    <t>S4D450-GB12-09</t>
  </si>
  <si>
    <t>P/N : S4D450-GB12-09 , COMPLETE FAN MOTOR TYPE : EBM , 400 VOLT , 3 PHASE , 499 WATT , 1340 RPM FOR INDOOR FREEZER UNIT FRIGA-BOHN WITH MODEL: SKB 005C E14 ( FRIGA-BOHN CAT.)</t>
  </si>
  <si>
    <t>25R008972</t>
  </si>
  <si>
    <t>1531.033.GENRAL.7170</t>
  </si>
  <si>
    <t>n/a</t>
  </si>
  <si>
    <t>FAN BLADE , 4 PLASTIC BLADES,16" DIAMETER FOR TOSHIBA EPS-29(PS) WALL FAN</t>
  </si>
  <si>
    <t>25R008975</t>
  </si>
  <si>
    <t>25R008985</t>
  </si>
  <si>
    <t>WALL TYPE EXHAUST FAN INTERNAL DIM. 25X25 CM WITH GUARD ( OLYMPIC , TOSHIBA , TORNADO )</t>
  </si>
  <si>
    <t>25R008986</t>
  </si>
  <si>
    <t>25R008989</t>
  </si>
  <si>
    <t>0666.001.GENRAL.0.041</t>
  </si>
  <si>
    <t>2025-07-02</t>
  </si>
  <si>
    <t>25R008990</t>
  </si>
  <si>
    <t>F-COUPLER (RF COUPLER IS THE CONNECTION THAT IS MADE IN THE MIDDLE BETWEEN TWO CABLES)</t>
  </si>
  <si>
    <t>45PF69</t>
  </si>
  <si>
    <t>HOLDER FOR LED LCD TV / TILT TV WALL MOUNT FOR USE WITH TV MOUNTS TV SIZE FROM 23" TO 55" ( REF. P/N : 45PF69 GRAINGER )</t>
  </si>
  <si>
    <t>25R008994</t>
  </si>
  <si>
    <t>25R008999</t>
  </si>
  <si>
    <t>0666.006.GENRAL.0011</t>
  </si>
  <si>
    <t>6LUL1 GRAINGER CAT.</t>
  </si>
  <si>
    <t>RUBBER MAT 5 FT. L , 3 FT. W, 1/2" THICK, RECTANGLE BLACK ( REF. P/N : 6LUL1 GRAINGER CAT.)</t>
  </si>
  <si>
    <t>25R009003</t>
  </si>
  <si>
    <t>25R009006</t>
  </si>
  <si>
    <t>25R009010</t>
  </si>
  <si>
    <t>SINGLE DOOR REFRIGERATOR, COOLING, DIM. : 70X80X210CM, 600 LTR, STAINLESS STEEL 304, WITH 3 WIRE SHELVES MADE OF STAINLESS STEEL, WITH SELF LOCKING DOORS WITH LOCKS, 220V/50/1 VOLT, MAKER: MOG</t>
  </si>
  <si>
    <t>25R009012</t>
  </si>
  <si>
    <t>1531.032.GENRAL.7164</t>
  </si>
  <si>
    <t>0L2583</t>
  </si>
  <si>
    <t>electrolux ELECTROLUX P/N : 0L2583 PCB CONTROL BOARD DIWAP10 LS5/WT4 3 PHASE 180/254 - 50/60 HZ REF. PN/ 0L1239 FOR DISH WASHER</t>
  </si>
  <si>
    <t>25R009023</t>
  </si>
  <si>
    <t>1531.033.GENRAL.7161</t>
  </si>
  <si>
    <t>5090-012DG0006300</t>
  </si>
  <si>
    <t>EVAPARTOR HEATERS FOR INDOOR UNIT COILS DEFROST MODEL PF5K33CEO FOR MAIN FREEZER UNIT, MOG CAT.WITH DATA RICA ,115V,430WATT, 136 CM FOR FRIGA-BOHN FREEZER UNIT PF5K33CEO</t>
  </si>
  <si>
    <t>25R009025</t>
  </si>
  <si>
    <t>25A 2P CONTACTOR 230V FOR MAIN FREEZER MODEL LH114/4DES-7Y MAKER SCHNEIDER ( OLD P/N : GC2520M5 )</t>
  </si>
  <si>
    <t>25R009026</t>
  </si>
  <si>
    <t xml:space="preserve"> 1531.032.GENRAL.7501</t>
  </si>
  <si>
    <t>DOOR GASKET SIZE 635X430 MM , REF. PN/ 5713 FOR CONVECTION OVEN 6 GN 1/1</t>
  </si>
  <si>
    <t>25R009042</t>
  </si>
  <si>
    <t>1531.032.GENRAL.7194</t>
  </si>
  <si>
    <t>EXPANSION VALVE 0-3 FREON R22FOR FREEZER UNIT</t>
  </si>
  <si>
    <t>1531.032.GENRAL.7.510</t>
  </si>
  <si>
    <t>MOTOR TX033P04 230 400V 50HZFAN FOR HEAT EXCHANGER (XGZA9999W ZIEHL-ABEGG MOTOR TX033P04 230/400V 50HZ REF.-NO. 5001018847)</t>
  </si>
  <si>
    <t>25R009043</t>
  </si>
  <si>
    <t>SWITCH EGO 8- POS 32 A , REF. PN/ 0C6245 FOR CONVECTION OVEN 6 GN 1/1</t>
  </si>
  <si>
    <t>HEATER TURKEY LOWER OVEN 1300 WATT 220V (130CM ) NO REF. 2102018 FOR ELECTRIC COOKER</t>
  </si>
  <si>
    <t>25R009044</t>
  </si>
  <si>
    <t>2101041</t>
  </si>
  <si>
    <t>CONDENSING FAN (ITALY) EVAPORATOR 10WATT-220V 1PH , REF. PN/ 2101041 FOR SALAD REFRIGERATOR</t>
  </si>
  <si>
    <t>25R009045</t>
  </si>
  <si>
    <t>2108005</t>
  </si>
  <si>
    <t>DOOR GASKET (INTER TRADE) SIZE 161? 65 CM , REF. PN/ 2108005 FOR VERTICAL FREEZING &amp; COOLING REFRIGERATOR</t>
  </si>
  <si>
    <t>25R009047</t>
  </si>
  <si>
    <t>2101020</t>
  </si>
  <si>
    <t>COMPRESSOR ( DANFOSS SECOP ) COMPRESSOR 3/4 HP 1PH - R404 , REF. PN/ 2101020 FOR VERTICAL FREEZING REFRIGERATOR</t>
  </si>
  <si>
    <t>2101008</t>
  </si>
  <si>
    <t>P/N : 2101008 , CONDENSING UNIT GERMANY DANFOSS SECOP R404 3/4 HP , 1PH-220V FOR VERTICAL FREEZING REFRIGERATOR</t>
  </si>
  <si>
    <t>1531.032.GENRAL.7172</t>
  </si>
  <si>
    <t>FREEZER THERMO DESK for compalnd compressor model DLSGP 4HP</t>
  </si>
  <si>
    <t>25R009048</t>
  </si>
  <si>
    <t>LOVATO - P/N: LVM20 LEVEL CONTROLLER LOVATO A240 LEVEL CONTROLLER RELAY 220?.240 V 50/60 HZ , REF. PN/ 2101203 FOR WATER BOILER &amp; BAIN MARIE</t>
  </si>
  <si>
    <t>25R009052</t>
  </si>
  <si>
    <t>5713</t>
  </si>
  <si>
    <t>25R009053</t>
  </si>
  <si>
    <t>DANFOSS DUAL PRESSURE CONTROL VALVE (HIGH &amp; LOW) FOR MAIN FREEZER UNIT</t>
  </si>
  <si>
    <t>25R009055</t>
  </si>
  <si>
    <t>02500257</t>
  </si>
  <si>
    <t>ELECTRONIC CONTROL BOX ASSEMBLY FOR CARRIER OPTIMAX AIR CONDITION MODEL 42QHC24-708J</t>
  </si>
  <si>
    <t>25R009058</t>
  </si>
  <si>
    <t>1854.002.CARIER.0701</t>
  </si>
  <si>
    <t>02508792</t>
  </si>
  <si>
    <t>1854.002.CARIER.7526</t>
  </si>
  <si>
    <t>CONTROL BOARD FOR INDOOR UNIT MODEL: CARRIER 42QPC18-H FOR 42QPC18-H CARRIER</t>
  </si>
  <si>
    <t>QUICK COUPLER, 45 DEG , 1/4 IN SAE MALE X 5/16 IN FEMALE QUICK COUPLER, BRASS FITTING MATERIAL ( REF. P/N : 38D880 GRAINGER CAT.)</t>
  </si>
  <si>
    <t>2400379</t>
  </si>
  <si>
    <t>DUAL CAPACITOR 50+5 MFD- 440VA FOR CARRIER AIR CONDITIONERS 42QG18-H,38QG18-H</t>
  </si>
  <si>
    <t>1854.027.GENRAL.0204</t>
  </si>
  <si>
    <t>DIGITAL THERMOSTAT MODEL 2 STAGE COOLING 220V ( DCM CAT.)</t>
  </si>
  <si>
    <t>P/N : 02508792, CONTROL PCB SET ,REF CARRIER CAT.</t>
  </si>
  <si>
    <t>25R009062</t>
  </si>
  <si>
    <t>P/N : 02400580, CONTACTOR 2 POLES-25 AMPS 190-200V COIL FOR CARRIER AIR CONDITIONING</t>
  </si>
  <si>
    <t>1854.027.GENRAL.0211</t>
  </si>
  <si>
    <t>PH340G2C</t>
  </si>
  <si>
    <t>P/N : PH340G2C , PH340G2C-4KU R22 GMCC AIR CONDITIONING ROTARY COMPRESSOR GMCC REFRIGERATION ROTARY COMPRESSOR 2.1/4 HP GMCC CAT.</t>
  </si>
  <si>
    <t>AVR-2 8.5KW</t>
  </si>
  <si>
    <t>P/N : AVR-2 8.5KW , APT DIESEL DRIVEN GENERATOR 5KVA MODEL SDE6700TA WITH STARTER MOTOR</t>
  </si>
  <si>
    <t>25R009067</t>
  </si>
  <si>
    <t>25R009080</t>
  </si>
  <si>
    <t>1854.002.CARIER.0719</t>
  </si>
  <si>
    <t>2503203</t>
  </si>
  <si>
    <t>P/N : 2503203, CONTROL BOX ASSY FOR CARRIER AC FOR AIR CONDITION</t>
  </si>
  <si>
    <t>25R009084</t>
  </si>
  <si>
    <t>2211.001.GENRAL.7539</t>
  </si>
  <si>
    <t>LC1D40AB7</t>
  </si>
  <si>
    <t>P/N : LC1D40AB7 , CONTACTOR 40A , 24VAC COIL SQUARE D (SCHNIDER CAT.)</t>
  </si>
  <si>
    <t>4032316</t>
  </si>
  <si>
    <t>P/N : 4032316 , 3/8'' FILTER WITH NUTFOR FREEZER UNIT SDML-163</t>
  </si>
  <si>
    <t>P/N : ART 602, BTICINO SWITCH OUT SIDE WALL 26 AMP. , 380 VOLT FOR FREEZER AND A/C</t>
  </si>
  <si>
    <t>P/N : TS-093, THERMOSTAT + - 30 FOR FREEZER UNIT COPELAND 4HP Model</t>
  </si>
  <si>
    <t>P/N : LC1-D32-B7 , SCHNEIDER CONTACTOR LC1-D32-B7 WITH OVER LOAD ( 9-13 AMP ) , FOR FREEZER AND A/C</t>
  </si>
  <si>
    <t>S</t>
  </si>
  <si>
    <t>Mahmoud Ibrahim</t>
  </si>
  <si>
    <t>P25E04367</t>
  </si>
  <si>
    <t>P25E11486</t>
  </si>
  <si>
    <t>P25E10917</t>
  </si>
  <si>
    <t>P25E11400</t>
  </si>
  <si>
    <t>P25E11288</t>
  </si>
  <si>
    <t>P25E11289</t>
  </si>
  <si>
    <t>P25E12126</t>
  </si>
  <si>
    <t>P25E12065</t>
  </si>
  <si>
    <t>P25E12188</t>
  </si>
  <si>
    <t>P25E12120</t>
  </si>
  <si>
    <t>P25E12039</t>
  </si>
  <si>
    <t>P25E12438</t>
  </si>
  <si>
    <t>P25E12370</t>
  </si>
  <si>
    <t>P25E12319</t>
  </si>
  <si>
    <t>P25E12282</t>
  </si>
  <si>
    <t>6/630/2025</t>
  </si>
  <si>
    <t>P25E12100</t>
  </si>
  <si>
    <t>0630/2025</t>
  </si>
  <si>
    <t>P25E11511</t>
  </si>
  <si>
    <t>22/06/2025</t>
  </si>
  <si>
    <t>P25E12300</t>
  </si>
  <si>
    <t>P25E11296</t>
  </si>
  <si>
    <t>P25E11720</t>
  </si>
  <si>
    <t>P25E11606</t>
  </si>
  <si>
    <t>P25E11855</t>
  </si>
  <si>
    <t>P25E11803</t>
  </si>
  <si>
    <t>P25E11851</t>
  </si>
  <si>
    <t>6/623/2025</t>
  </si>
  <si>
    <t>P25E11450</t>
  </si>
  <si>
    <t>P25E12665</t>
  </si>
  <si>
    <t>25R009147</t>
  </si>
  <si>
    <t>25 MM2CABLE LUGS WITH 8 MM HOLE DIAMETER MADE IN CHINA</t>
  </si>
  <si>
    <t>25R009149</t>
  </si>
  <si>
    <t>5720.011.GENRAL.7060</t>
  </si>
  <si>
    <t>SWB-10</t>
  </si>
  <si>
    <t>P/N : SWB-10, DEVICE BODY, DOUBLE, 1/2'', FEED THRU FOR LIGHITING SYSTEM KILLARK FOR LIGHITING SYSTEM KILLARK</t>
  </si>
  <si>
    <t>5720.011.GENRAL.7061</t>
  </si>
  <si>
    <t>SWB-4</t>
  </si>
  <si>
    <t>P/N : SWB-4, DEVICE BODY, SINGLE, 1/2'', FEED THRU FOR LIGHITING SYSTEM KILLARK FOR LIGHITING SYSTEM KILLARK</t>
  </si>
  <si>
    <t>GEAR WHEEL FIMAR MEAT MINCER MODEL 22/C</t>
  </si>
  <si>
    <t>25R009150</t>
  </si>
  <si>
    <t>25R009151</t>
  </si>
  <si>
    <t xml:space="preserve">4C </t>
  </si>
  <si>
    <t>P/N : 4C X 10 AWG , 4 C X 10 AWG , EXANE 125 OIL AND MUD RESISTANT CABLE 4 CONDUCTORS X 10 AWG ( 1 EACH = 1 FEET )</t>
  </si>
  <si>
    <t>25R009152</t>
  </si>
  <si>
    <t xml:space="preserve">A5G03015 </t>
  </si>
  <si>
    <t>P/N : A5G03015, 3 X 1.5 MM2 FLEXIBLE POWER CABLE, RUBBER INSULATED FOR ELAND CABLES LIGHTING SYSTEM H07RN-F EA = 1 MTR</t>
  </si>
  <si>
    <t>P/N: CG115150S, STEEL CABLE CONNECTORS 11/2" HUB COLOUR PURPLE</t>
  </si>
  <si>
    <t>2215.002.GENRAL.0075</t>
  </si>
  <si>
    <t>ROSETTA KHAZAF 4 HOLE 10 MM , 400 VOLT FOR ONKA CAMP ELECTRIC</t>
  </si>
  <si>
    <t>2215.002.GENRAL.0076</t>
  </si>
  <si>
    <t>ROSETTA KHAZAF 4 HOLE 16 MM , 400 VOLT FOR ONKA CAMP ELECTRIC</t>
  </si>
  <si>
    <t>2215.004.GENRAL.7605</t>
  </si>
  <si>
    <t>FLEXIBLE METAL PIPE 29 MM FOR CAMP ELECTRIC</t>
  </si>
  <si>
    <t>LOCAL OMRON P/N: 220.99.257 BATTERY-40AH,12V,W/BOLT TB'S, PS-12400 FOR IDM SCR</t>
  </si>
  <si>
    <t>2215.004.GENRAL.9047</t>
  </si>
  <si>
    <t>6XV1830</t>
  </si>
  <si>
    <t>SIEMENS P/N: 6XV1830 , PB FC STANDARD CABLE PROFIBUS FC STANDARD CABLE, BUS CABLE 2-WIRE, SHIELDED SPECIAL CONFIGURATION FOR QUICK ASSEMBLY</t>
  </si>
  <si>
    <t>25R009154</t>
  </si>
  <si>
    <t>1235.005.SIMENS.0007</t>
  </si>
  <si>
    <t>6ES7550-1AA01-0ABO</t>
  </si>
  <si>
    <t>P/N : 6ES7550-1AA01-0ABO , SIMATIC S7-1500, TM COUNT 2X 24 V COUNTERMODULE 2 CHANNEL FOR 24 V INCRMENTA ENCODER OR PULSE ENCODER , 3DI , 2DQ PER CHANNEL</t>
  </si>
  <si>
    <t>2215.004.GENRAL.7.039</t>
  </si>
  <si>
    <t>P/N : 5C10, EXANE 125 OIL AND MUD RESISTANT CABLE 5 CONDUCTORS X 10 AWG [6 mm?] ( EA = 1 FT )</t>
  </si>
  <si>
    <t>25R009157</t>
  </si>
  <si>
    <t>5720.003.GENRAL.0.034</t>
  </si>
  <si>
    <t>COPPER CLAD, POINTED SECTIONAL GROUND ROD - 3/4 INCH X 10 FEET PRODUCT ABB TYPE 7510S , ABB STAMPED ON ROD</t>
  </si>
  <si>
    <t>5720.003.GENRAL.0.050</t>
  </si>
  <si>
    <t>5720.003.GENRAL.0.070</t>
  </si>
  <si>
    <t>5720.003.GENRAL.7.539</t>
  </si>
  <si>
    <t>2215.005.GENRAL.0.525</t>
  </si>
  <si>
    <t>TY- RAP CABLE TIE ,TY-525M, CV-190, KSS, WHITE (4.7MM W X 186MM) PK=100 PCE MADE IN TAIWAN</t>
  </si>
  <si>
    <t>2215.005.GENRAL.0.527</t>
  </si>
  <si>
    <t>TY RAP CABLE TIE TY-527M, CV-360, KSS , BLACK , (6.9MM W X 343MM) (PCE=PACK OF 100) MADE IN TAIWAN</t>
  </si>
  <si>
    <t>TY- RAP CABLE TIE, TY-528M, CV-350 , KSS, WHITE (4.7MM W X 360MM) PK=100 PCE MADE IN TAIWAN</t>
  </si>
  <si>
    <t>104600790</t>
  </si>
  <si>
    <t>P/N: 104600790, LOWARA E-HM P5HM06P11M5HVBE WATER PUMP</t>
  </si>
  <si>
    <t>25R009159</t>
  </si>
  <si>
    <t>WATER FILTER CARTRIDGE POLYPROPYLENE (PPF) REGULAR MADE IN CHINA</t>
  </si>
  <si>
    <t>TY- RAP CABLE TIE ,TY-526M, CV-292, KSS, WHITE (3.6MM W X 281MM) PK=100 PCE MADE IN TAIWAN</t>
  </si>
  <si>
    <t>TY-RAP CABLE TIE, TY-523M, CV-094, KSS, WHITE (2.3MM W X 92MM) PK=100 PCE MADE IN TAIWAN</t>
  </si>
  <si>
    <t>MULTI-SOCKET ADAPTOR 5 OUTLET 5/250 VOLTS WITH INDICATOR LIGHT AND FUSED</t>
  </si>
  <si>
    <t>2215.004.GENRAL.7.049</t>
  </si>
  <si>
    <t>A5G03025</t>
  </si>
  <si>
    <t>3 X 2.5 MM2 FLEXIBLE POWER CABLE, RUBBER INSULATED FOR ELAND CABLES LIGHTING SYSTEM H07RN-F EACH = 1 MTR ( REF. ONLY P/N : A5G03025 )</t>
  </si>
  <si>
    <t>25R009160</t>
  </si>
  <si>
    <t>2215.004.GENRAL.7.059</t>
  </si>
  <si>
    <t>A5G04040</t>
  </si>
  <si>
    <t>P/N : A5G04040, 4 X 4 MM2 FLEXIBLE POWER CABLE, RUBBER INSULATED FOR ELAND CABLES LIGHTING SYSTEM H07RN-F EACH = 1 MTR</t>
  </si>
  <si>
    <t>5720.003.GENRAL.0.106</t>
  </si>
  <si>
    <t>6 MM2CABLE LUGS WITH 6 MM HOLE DIAMETER MADE IN CHINA</t>
  </si>
  <si>
    <t>2215.004.GENRAL.0.070</t>
  </si>
  <si>
    <t>70 SQ.MM, ,WELDING CABLE, COPPER ( EACH = METER )</t>
  </si>
  <si>
    <t>2214.004.IDM.0013</t>
  </si>
  <si>
    <t>BULB , 130V , 2.66W , CR104P-XA54</t>
  </si>
  <si>
    <t>25R009208</t>
  </si>
  <si>
    <t>2211.010.GENRAL.7030</t>
  </si>
  <si>
    <t>CEP7-1EFFD</t>
  </si>
  <si>
    <t>P/N : CEP7-1EFFD , OVERLOAD RELAY CURRENT RANGE 12-37 A TRIP CLASS 20 CAST# CEP-M37-20 FOR SPRECHER &amp; SCHUH BLOCK CONTROL SYSTEM ( OLD P/N : CEP-M37-20 )</t>
  </si>
  <si>
    <t>1854.002.
CARIER.0
707</t>
  </si>
  <si>
    <t>02400362</t>
  </si>
  <si>
    <t>DUAL CAPACITOR 60/ 5 MFD/440 VAC ,REF CARRIER CAT.</t>
  </si>
  <si>
    <t>25R009086</t>
  </si>
  <si>
    <t>1854.002.
CARIER.0
729</t>
  </si>
  <si>
    <t>02501315</t>
  </si>
  <si>
    <t>19.3.3 TERMINAL BLOCK 3 POLES-30 AMPS FOR CARRIER AIR CONDITIONING</t>
  </si>
  <si>
    <t>1854.002.
CARIER.7
519</t>
  </si>
  <si>
    <t>2503244</t>
  </si>
  <si>
    <t>COMPLETE PC BOARD FOR HARMONEY CARRIER A/C ( MODEL 42VMC 18H) COMPLETE CONTROL BOX ASSEMBLY</t>
  </si>
  <si>
    <t>1854.002.
CARIER.0
744</t>
  </si>
  <si>
    <t>42QFIT18-708</t>
  </si>
  <si>
    <t>COMPLETE PC BOARD WITH REMOTE CONTROL AND ALL SENSORS FOR HARMONY CARRIER PRISTAGE MODEL (42QFIT18-708)</t>
  </si>
  <si>
    <t>1854.002.
CARIER.0
738</t>
  </si>
  <si>
    <t>2300438</t>
  </si>
  <si>
    <t>5/8" FLARE VALVE FOR CARRIER AIR CONDITION</t>
  </si>
  <si>
    <t>1854.002.
CARIER.0
748</t>
  </si>
  <si>
    <t>2300436</t>
  </si>
  <si>
    <t>FLARE VALVE 3/8" FOR CARRIER A/C 38QG18-H</t>
  </si>
  <si>
    <t>1531.032.
GENRAL.7
044</t>
  </si>
  <si>
    <t>BTICINO SWITCH OUT SIDE WALL 26 AMP. , 380 VOLT FOR FREEZER AND A/C</t>
  </si>
  <si>
    <t>2211.001.
GENRAL.7
035</t>
  </si>
  <si>
    <t>LC1-D12-B7</t>
  </si>
  <si>
    <t>SCHNEIDER CONTACTOR LC1-D12-B7 WITH OVER LOAD ( 1.6- 2.5 AMP ) , FOR FREEZER AND A/C</t>
  </si>
  <si>
    <t>2211.001.
GENRAL.7
036</t>
  </si>
  <si>
    <t>SCHNEIDER CONTACTOR LC1-D32-B7 WITH OVER LOAD ( 9-13 AMP ) , FOR FREEZER AND A/C</t>
  </si>
  <si>
    <t>1854.002.
CARIER.0
852</t>
  </si>
  <si>
    <t>CHARGING VALVES CAP 1/2 FOR CARRIER A/C</t>
  </si>
  <si>
    <t>1854.002.
CARIER.0
886</t>
  </si>
  <si>
    <t>36314802</t>
  </si>
  <si>
    <t>BODY ASSY , FOR CARRIER A/C , 42QG18-H-XM</t>
  </si>
  <si>
    <t>1531.032.
GENRAL.7
153</t>
  </si>
  <si>
    <t>1854.002.
CARIER.7
547</t>
  </si>
  <si>
    <t>OUTDOOR FAN MOTOR 50 HZ. , 220 VOLT. ,1 PH ., 38 AMP. , 40 W. , 3 MICRO FRAD. , RPM 910, 1 SPEED WITH ITS FAN WITH ITS BLADE FOR CARRIER OPTIMAX</t>
  </si>
  <si>
    <t>1854.002.
CARIER.7
550</t>
  </si>
  <si>
    <t>RECEVIER UNIT-A (ROHS) FOR CARRIER OPTIMAX</t>
  </si>
  <si>
    <t>1521.009.
COPLND.0
216</t>
  </si>
  <si>
    <t>121</t>
  </si>
  <si>
    <t>Freezer condenser fan motor with its blades diameter 30 CM FOR COBLEND FREEZER UNIT H2G2</t>
  </si>
  <si>
    <t>1520.010.
GENRAL.0
927</t>
  </si>
  <si>
    <t>1854.027.
GENRAL.0
031</t>
  </si>
  <si>
    <t>LIQUID LINE FILTER DRYER, COPPER, SOLDER CONNECTION, 1/4 CONNECTION SIZE (IN.), FOR MINI BAR REFREGIRATORS ( REF. P/N : 6X527 GRAINGER CAT.)</t>
  </si>
  <si>
    <t>25R009100</t>
  </si>
  <si>
    <t>DUCT TAPE SILVER 2" WIDTH , 50 METER , WATERPROOF STRONG ADHESIVE TAPE , PLASTIC , HEAVEY DUTEY</t>
  </si>
  <si>
    <t>FLUORESCENT LAMP 18W,TL-D 18W/54-765 COOLDAYLIGHT</t>
  </si>
  <si>
    <t>2215.004.GENRAL.7603</t>
  </si>
  <si>
    <t>10312141</t>
  </si>
  <si>
    <t>P/N : 10312141 , BATT WATERPROOF ELECTRICAL BOX 10*15, UPVC FOR JANA LIGHT CAMP ELECTRIC</t>
  </si>
  <si>
    <t>5720.009.GENRAL.0973</t>
  </si>
  <si>
    <t>300AMP-400AMP,50-70SQ MM</t>
  </si>
  <si>
    <t>P/N: 300AMP-400AMP,50-70SQ MM , ELECTRIC ARC WELDING QUICK CONNECTORS PAIR , DINSE STYLE ( SET = MALE &amp; FEMALE )</t>
  </si>
  <si>
    <t>2211.008.GENRAL.0159</t>
  </si>
  <si>
    <t>1SDA058195R1</t>
  </si>
  <si>
    <t>P/N : 1SDA058195R1 , TRIP UNIT DSU CIRCUIT-BREAKER ABB CAT.</t>
  </si>
  <si>
    <t>2211.099.GENRAL.0259</t>
  </si>
  <si>
    <t>P/N : YO-1SDA038292R1 YC-1SDA038302R1 YU-1SDA038312R1 , SACE S.P.A YO- YC- YU ABB CAT.</t>
  </si>
  <si>
    <t>2211.008.GENRAL.0161</t>
  </si>
  <si>
    <t>MN/UVR 33671</t>
  </si>
  <si>
    <t>P/N : MN/UVR 33671 , GENERATOR CIRCUIT-BREAKER UNDERVOLTAGE SCHNEIDER CAT.</t>
  </si>
  <si>
    <t>2211.008.GENRAL.0162</t>
  </si>
  <si>
    <t>33662</t>
  </si>
  <si>
    <t>P/N : 33662 , GENERATOR CIRCUIT-BREAKER MX-XF/SHT-SHC SCHNEIDER CAT.</t>
  </si>
  <si>
    <t>1521.027.GENRAL.0013</t>
  </si>
  <si>
    <t>XB7EV04MP</t>
  </si>
  <si>
    <t>P/N : XB7EV04MP , RED INDICATION LAMP 230V FOR MAIN FREEZER MODEL LH114/4DES-7Y MAKER SCHNEIDER</t>
  </si>
  <si>
    <t>1521.027.GENRAL.0014</t>
  </si>
  <si>
    <t>XB7EV03MP</t>
  </si>
  <si>
    <t>P/N : XB7EV03MP , GREEN INDICATION LAMP 230V FOR MAIN FREEZER MODEL LH114/4DES-7Y MAKER SCHNEIDER</t>
  </si>
  <si>
    <t>1521.027.GENRAL.0015</t>
  </si>
  <si>
    <t>XB7EV07MP</t>
  </si>
  <si>
    <t>P/N : XB7EV07MP , WHITE INDICATION LAMP 230V FOR MAIN FREEZER MODEL LH114/4DES-7Y MAKER SCHNEIDER</t>
  </si>
  <si>
    <t>43" LED T.V 43" LED, BUILT-IN RECEIVER ( TORNADO / TOSHIBA )</t>
  </si>
  <si>
    <t>25R009101</t>
  </si>
  <si>
    <t>25R009249</t>
  </si>
  <si>
    <t>25R009250</t>
  </si>
  <si>
    <t>SUCTION FAN FOR GALLEY ( ROSENBERG CAT.)</t>
  </si>
  <si>
    <t>25R009251</t>
  </si>
  <si>
    <t>FRESH AIR FAN FOR GALLEY ( ROSENBERG CAT.)</t>
  </si>
  <si>
    <t>BRAUN SOMMELIER WATER KETTLE WK300 1.6 LITERS 2200W 220-240V 50-60 HZ 1.85K TO 2.2KW CHINA</t>
  </si>
  <si>
    <t>25R009257</t>
  </si>
  <si>
    <t>JAC MICROWAVE 25 LITER DIGITAL CONTROL PANEL WITH GRILL</t>
  </si>
  <si>
    <t>ARZUM OKKA AUTOMATIC 220V TURKISH/GREEK COFFEE MACHINE ( REF. MODEL : OK002W )</t>
  </si>
  <si>
    <t>TORNADO AUTOMATIC TURKISH COFFEE MAKER 330ML, 735 WATT, TCME-100</t>
  </si>
  <si>
    <t>25R009267</t>
  </si>
  <si>
    <t>EVAPORTATING THERMOSTAT FOR BREMA &amp; LUXIA ICEMAKER MODEL CB640 &amp; FC72AE1, OLD P/N : K22-L2021</t>
  </si>
  <si>
    <t>25R009283</t>
  </si>
  <si>
    <t>25R009300</t>
  </si>
  <si>
    <t>1531.033.GENRAL.7.534</t>
  </si>
  <si>
    <t>25R009318</t>
  </si>
  <si>
    <t>25R009325</t>
  </si>
  <si>
    <t>LED SMALL PANEL- 21 W- 65W1MZ - 6500K WITH CONSTANT CURRENT LED.21 W</t>
  </si>
  <si>
    <t>P/N : 10713008-001 , GAUGE DIAL : PRESSURE: GAUGE 5 IN : 6000 PSI : SINGLE SCALE : TRU-VUE YASKAWA CAT.</t>
  </si>
  <si>
    <t>P/N : 10795235-001 , GAUGE DIAL : PRESSURE : GAUGE 5 IN , 0-10 PSI ' SINGLE SCALE 200 SUBDIVISION YASKAWA CAT.</t>
  </si>
  <si>
    <t>2997208900</t>
  </si>
  <si>
    <t>P/N : 2997208900 , TERMAINAL ASSORTMENT KIT (THOMAS &amp; BETT ) ( OLD P/N : STAKIT )</t>
  </si>
  <si>
    <t>25R009327</t>
  </si>
  <si>
    <t>DRIER FILTER LIQUID SIZE 3, .50 FOR FREEZER AND A/C</t>
  </si>
  <si>
    <t>25R009085</t>
  </si>
  <si>
    <t>THERMAL EXPANSION VALVE FOR FREEZER AND A/C</t>
  </si>
  <si>
    <t>3/8'' FILTER WITH NUTFOR FREEZER UNIT SDML-163</t>
  </si>
  <si>
    <t>LEGRAND DIN RAIL MOUNT TIMER ANALOGUE 16 A/250 V FOR LEGRAND FREEZER UNIT MICROREX T31</t>
  </si>
  <si>
    <t>2211.010.GENRAL.0068</t>
  </si>
  <si>
    <t>EF19-6.3</t>
  </si>
  <si>
    <t>P/N : EF19-6.3 , SELF-SUPPLIED ELECTRONIC OVERLOAD RELAY, SETTING RANGE 1.9 ... 6.3 A, NUMBER OF POLES 3 ( ABB CAT.)</t>
  </si>
  <si>
    <t>25R009107</t>
  </si>
  <si>
    <t>2211.001.GENRAL.0080</t>
  </si>
  <si>
    <t>AF26-30-00-14</t>
  </si>
  <si>
    <t>P/N : AF26-30-00-14 , 3 POLE - 690 V IEC OR 600 UL CONTACTOR RATED CONTROL CIRCUIT VOLTAGE (UC):60 HZ 250 ... 500 V ( ABB CAT.)</t>
  </si>
  <si>
    <t>026225</t>
  </si>
  <si>
    <t>P/N : 026225 , 3C12 OIL AND MUD RESISTANT CABLE 3 CONDUCTORS X 12 AWG ( EA = 1 FT ) ( BOSTRIG CAT./ AMERCABLE # 37-102-516 )</t>
  </si>
  <si>
    <t>25R009111</t>
  </si>
  <si>
    <t>026226</t>
  </si>
  <si>
    <t>P/N : 026226 , 4C12 OIL AND MUD RESISTANT CABLE 4 CONDUCTORS X 12 AWG ( EA = 1 FT ) ( BOSTRIG CAT.) Manufacture TMC</t>
  </si>
  <si>
    <t>P/N : T26080 , 4C06 OIL AND MUD RESISTANT CABLE 4 CONDUCTORS X 06 AWG ( EA = 1 FT ) ( BOSTRIG CAT.) Manufacture TMC</t>
  </si>
  <si>
    <t>25R009218</t>
  </si>
  <si>
    <t>LEFT BRACKET FOR A/C CARRIER QG MODEL 42QG18H</t>
  </si>
  <si>
    <t>25R009109</t>
  </si>
  <si>
    <t>RIGHT BRACKET FOR A/C CARRIER QG 42QG18H</t>
  </si>
  <si>
    <t>1854.014.CARIER.7508</t>
  </si>
  <si>
    <t>INTERNAL BLOWER FOR A/C CARRIER QG MODEL 42QG18H AIR CONDATION CARRIER 42QG18H</t>
  </si>
  <si>
    <t>1854.014.CARIER.7510</t>
  </si>
  <si>
    <t>COMPRESSOR WITH CABILLARY GMCC 2 1/2HP FOR A/C CARRIER QG MODEL 42QG18H</t>
  </si>
  <si>
    <t>CONTACTOR FOR A/C CARRIER QG AIR CONDATION 42QG18H</t>
  </si>
  <si>
    <t>1854.014.CARIER.7512</t>
  </si>
  <si>
    <t>REVERSE VALVE FOR A/C CARRIER QG MODEL 42QG18H</t>
  </si>
  <si>
    <t>1520.010.GENRAL.7001</t>
  </si>
  <si>
    <t>068-2009</t>
  </si>
  <si>
    <t>DANFOSS 068-2009 ORIFICE NO.06 FOR THERMO EXPANSION VALVE NEW , FOR DANFOSS DRILL CABAIN AIR CONDITION</t>
  </si>
  <si>
    <t>1854.002.CARIER.7520</t>
  </si>
  <si>
    <t>02300403</t>
  </si>
  <si>
    <t>SERVICE VALVE C/W NEEDLE AND CAP FOR CARRIER A/C FOR CARRIER A/C CARRIER A/C CARRIER A/C</t>
  </si>
  <si>
    <t>1854.002.CARIER.0889</t>
  </si>
  <si>
    <t>WHITE ISOLATION TAPE FOR A/C AND FREEZER STANDARD SIZE 1 EA = KG.</t>
  </si>
  <si>
    <t>FILTER DRYER 3/8" DANFOSS FOR YORK AIR CONDITION # 1 SCR ROOM HERMRTEC / E1212E</t>
  </si>
  <si>
    <t>1854.002.CARIER.0900</t>
  </si>
  <si>
    <t>1500237</t>
  </si>
  <si>
    <t>(Liquid restrictor)CAPILLARY TUBE FOR HITACHI COMPRESSOR MODEL SHX33SC4-U FOR CARRIER A/C TYPE 42Q18H</t>
  </si>
  <si>
    <t>02501438</t>
  </si>
  <si>
    <t>REMOTE CONTROLLER (20 - 28 DEGREE) FOR OPTIMAX SPLIT AIR CONDITIONER INDOOR UNIT FOR CARRIER AIR CONDITIONER 42QHCT18-708J</t>
  </si>
  <si>
    <t>02804231</t>
  </si>
  <si>
    <t>AXIAL FAN 425*127*8-3ASG20- 12100105000057 FOR OPTIMAX SPLIT AIR CONDITIONER OUTDOOR UNIT FOR CARRIER AIR CONDITIONER 38QHCT18-708</t>
  </si>
  <si>
    <t>1854.002.CARIER.7607</t>
  </si>
  <si>
    <t>36311364</t>
  </si>
  <si>
    <t>CONTROL BOX ASSEMBLY FOR CARRIER SPLIT MODEL: 53QPC18-H</t>
  </si>
  <si>
    <t>3DXH6</t>
  </si>
  <si>
    <t>QUICK COUPLER, NO DEPRESSOR: 1/4 IN MALE X 3/8 IN FEMALE CONNECTION SIZE ( REF. P/N : 3DXH6 GRAINGER CAT.)</t>
  </si>
  <si>
    <t>1854.002.CARIER.7623</t>
  </si>
  <si>
    <t>ASF205V1UKTB3</t>
  </si>
  <si>
    <t>COMPRESSOR, GMCC, SINGLE PHASE, 220V, R410A, 17350 BTU/H, FOR 2.25 HP CARRIER OPTIMAX PRO AIR CONITION FOR CARRIER AIR CONDITION MODEL 38QHCT18N-708</t>
  </si>
  <si>
    <t>P25E12750</t>
  </si>
  <si>
    <t>P25E12734</t>
  </si>
  <si>
    <t>P25E12125</t>
  </si>
  <si>
    <t>P25E11932</t>
  </si>
  <si>
    <t>24/06/2025</t>
  </si>
  <si>
    <t>P25E11290</t>
  </si>
  <si>
    <t>P25E11431</t>
  </si>
  <si>
    <t>P25E11574</t>
  </si>
  <si>
    <t>19/06/2025</t>
  </si>
  <si>
    <t>P25E11520</t>
  </si>
  <si>
    <t>P25E11821</t>
  </si>
  <si>
    <t>23/06/2025</t>
  </si>
  <si>
    <t>P25E11886</t>
  </si>
  <si>
    <t>P25E11857</t>
  </si>
  <si>
    <t>P25E11861</t>
  </si>
  <si>
    <t>P25E11930</t>
  </si>
  <si>
    <t>P25E11947</t>
  </si>
  <si>
    <t>P25E11894</t>
  </si>
  <si>
    <t>VERTICAL COOLING REFREGERATOR , SINGLE DOOR REACH IN COOLING , DIM. : 70X80X210 CM. , CAPACITY : 600 LITERS APPROX. , MADE OF STAINLESS STEEL 304 WITH 4 WIRE SHELVES , TEMPERATURE +2: +8 DEG VOLTAGE :220 VOLT 50HZ , DOOR GLASS</t>
  </si>
  <si>
    <t>25R008220</t>
  </si>
  <si>
    <t>VERTICAL FREEZING REFREGERATOR , SINGLE DOOR REACH IN FREEZER , DIM. : 70X80X210 cm. , capacity : 600 LITERS APPROX. , MADE OF STAINLESS STEEL 304 WITH 4 WIRE SHELVES , TEMPERATURE RANGE : -10 : -23 DEG., VOLTAGE : 220 VOLT/50/1</t>
  </si>
  <si>
    <t>SALAD REFRIGERATOR, DIM 150CM X 70CM X 85CM, CAPACITY: 8 GN 1/2 WITH LIDS, MADE: S.S 304, WITH 2 LOWER HINGED DOORS&amp;meddde shelf, thermostat range: +2/+8, COOLING/CONDENSAING UNITS IS EUROPEAN MADE, VOLTAGE : 220V/50/1</t>
  </si>
  <si>
    <t>25R008448</t>
  </si>
  <si>
    <t>25R008449</t>
  </si>
  <si>
    <t>25R008451</t>
  </si>
  <si>
    <t>25R008635</t>
  </si>
  <si>
    <t>CONTACTOR FOR COMPRSSOR, 024-00580-8-1 ,208/240 VAC,50/60 HZ</t>
  </si>
  <si>
    <t>25R008714</t>
  </si>
  <si>
    <t>P25E12322</t>
  </si>
  <si>
    <t>30/06/2025</t>
  </si>
  <si>
    <t>P25E12868</t>
  </si>
  <si>
    <t>P25E12891</t>
  </si>
  <si>
    <t>P25E12724</t>
  </si>
  <si>
    <t>25R009336</t>
  </si>
  <si>
    <t>2215.002.GENRAL.7550</t>
  </si>
  <si>
    <t>ALT 33VH10</t>
  </si>
  <si>
    <t>P/N : ALT 33VH10 , 25 FT. THIN WALL HEAT SHRINK TUBING, FLEXIBLE POLYOLEFIN, SHRINK RATIO 2:1, MFR. MODEL # CPGI-RNF-100-1-BK-25 ( OLD P/N : 22LA37 )</t>
  </si>
  <si>
    <t>2215.002.GENRAL.7551</t>
  </si>
  <si>
    <t>22LA17</t>
  </si>
  <si>
    <t>P/N : 22LA17, 25 FT. THIN WALL HEAT SHRINK TUBING, FLEXIBLE POLYOLEFIN, SHRINK RATIO 2:1, MFR. MODEL # CPGI-RNF-100-3/4-BK-25</t>
  </si>
  <si>
    <t>2215.002.GENRAL.7553</t>
  </si>
  <si>
    <t>ALT 33VH22</t>
  </si>
  <si>
    <t>P/N : ALT 33VH22 , 25 FT. THIN WALL HEAT SHRINK TUBING, FLEXIBLE POLYOLEFIN, SHRINK RATIO 2:1, MFR. MODEL # CPGI-RNF-100-2-BK-25 ( OLD P/N : 22LA79 )</t>
  </si>
  <si>
    <t>P25E13038</t>
  </si>
  <si>
    <t>P25E12953</t>
  </si>
  <si>
    <t>P25E12933</t>
  </si>
  <si>
    <t>P25E13001</t>
  </si>
  <si>
    <t>P25E13031</t>
  </si>
  <si>
    <t>DOUBLE GEAR WHEEL FIMAR MEAT MINCER MODEL 22/C</t>
  </si>
  <si>
    <t>25R009403</t>
  </si>
  <si>
    <t>2171.001.GENRAL.0008</t>
  </si>
  <si>
    <t>GALLEY MOTOR , MODEL : D-90441 , 220V/460V , 50/60 HZ ( SIEMENS CAT.)</t>
  </si>
  <si>
    <t>25R009418</t>
  </si>
  <si>
    <t>P25E12851</t>
  </si>
  <si>
    <t>P25E12056</t>
  </si>
  <si>
    <t>5790.081.GENRAL.9737</t>
  </si>
  <si>
    <t>BROOM,PLASTIC W/HAND</t>
  </si>
  <si>
    <t>25R009436</t>
  </si>
  <si>
    <t>DONE</t>
  </si>
  <si>
    <t>0666.009.GENRAL.0008</t>
  </si>
  <si>
    <t>RACKET HAND HELD ELECTRIC MOSQUITO BAT -FLY, MOSQUITO,MOTH,ROACH KILLER - NET LAYER: 3 NETS RECHARGABLE 220V</t>
  </si>
  <si>
    <t>25R009439</t>
  </si>
  <si>
    <t>25R009440</t>
  </si>
  <si>
    <t>25R009441</t>
  </si>
  <si>
    <t>1854.002.CARIER.0729</t>
  </si>
  <si>
    <t>1854.002.CARIER.7519</t>
  </si>
  <si>
    <t>1854.002.CARIER.0744</t>
  </si>
  <si>
    <t>1854.002.CARIER.0748</t>
  </si>
  <si>
    <t>1854.002.CARIER.0886</t>
  </si>
  <si>
    <t>1521.009.COPLND.0216</t>
  </si>
  <si>
    <t>25R009443</t>
  </si>
  <si>
    <t>P/N : 068-2009 , DANFOSS 068-2009 ORIFICE NO.06 FOR THERMO EXPANSION VALVE NEW , FOR DANFOSS DRILL CABAIN AIR CONDITION</t>
  </si>
  <si>
    <t>P/N : 02300403, SERVICE VALVE C/W NEEDLE AND CAP FOR CARRIER A/C FOR CARRIER A/C CARRIER A/C CARRIER A/C</t>
  </si>
  <si>
    <t>P/N : 1500237, (Liquid restrictor)CAPILLARY TUBE FOR HITACHI COMPRESSOR MODEL SHX33SC4-U FOR CARRIER A/C TYPE 42Q18H</t>
  </si>
  <si>
    <t>P/N : 02300460 , FLARE NUT 3/8 FOR OUTDOOR UNIT A/C CARRIER MODEL OPTIMAX MODEL 38QHCT24-708</t>
  </si>
  <si>
    <t>P/N : 02300463 , FLARE NUT 5/8" FOR OUTDOOR UNIT A/C CARRIER MODEL OPTIMAX MODEL 38QHCT24-708</t>
  </si>
  <si>
    <t>P/N : 36311364 , CONTROL BOX ASSEMBLY FOR CARRIER SPLIT MODEL: 53QPC18-H</t>
  </si>
  <si>
    <t>P/N : ASF205V1UKTB3 , COMPRESSOR, GMCC, SINGLE PHASE, 220V, R410A, 17350 BTU/H, FOR 2.25 HP CARRIER OPTIMAX PRO AIR CONITION FOR CARRIER AIR CONDITION MODEL 38QHCT18N-708</t>
  </si>
  <si>
    <t>0666.007.GENRAL.0095</t>
  </si>
  <si>
    <t>ELECTRIC TILTING PAN, DIM. 80X90X85CM ,CAPACITY 80 LTR, ST STEEL 304, HEAVY DUTY AND SUPPLIED WITH FINEST ACCESSORIES, WITH ADJUSTABLE FEET, WITH THERMOSTAT FOR TEMP. CONTROL (50-3000C) ,ELECTRIC POWER : 12 KW- APPROX , 380V/50/3, MOG CAT.</t>
  </si>
  <si>
    <t>25R009447</t>
  </si>
  <si>
    <t>25R009450</t>
  </si>
  <si>
    <t>25R009451</t>
  </si>
  <si>
    <t>5720.011.GENRAL.9447</t>
  </si>
  <si>
    <t>VP6485</t>
  </si>
  <si>
    <t>VERSAMATE SERIES PLUG 60 AMP 3W4P (LARSON ELECTRONICS CAT.)</t>
  </si>
  <si>
    <t>25R009453</t>
  </si>
  <si>
    <t>WHISK ATTACHMENT (WHIP -TYPE) FOR FIMAR DOUGH MIXER MODEL IP20F</t>
  </si>
  <si>
    <t>25R009454</t>
  </si>
  <si>
    <t>2903361</t>
  </si>
  <si>
    <t>RELAY BASE WITH EJECTOR AND POWER CONTACT RELAY. CONTACT SWITCHING TYPE: 1 N/O CONTACT. INPUT VOLTAGE: 24 V DC,RIF-0-RPT-24DC/ 1 FOR VFD</t>
  </si>
  <si>
    <t>25R009456</t>
  </si>
  <si>
    <t>25R009489</t>
  </si>
  <si>
    <t>25R009491</t>
  </si>
  <si>
    <t>FACE,F/PUSH BUTTON 800H-2HA7 P/NO. 800H-NP15</t>
  </si>
  <si>
    <t>25R009513</t>
  </si>
  <si>
    <t>PSG/421 O M20</t>
  </si>
  <si>
    <t>BRASS PUNCH TOOL NO.1, MULTIPLE UNARMOURED CABLES GLAND ( HAWKE CAT. )</t>
  </si>
  <si>
    <t>PSG/421 O M25</t>
  </si>
  <si>
    <t>BRASS PUNCH TOOL NO.2, MULTIPLE UNARMOURED CABLES GLAND ( HAWKE CAT. )</t>
  </si>
  <si>
    <t>TYPE 501/421 NICKEL PLATED BRASS INDOOR/OUTDOOR NON-ARMOURED CABLE SINGLE SEALED GLANDS ( HAWKE CAT. )</t>
  </si>
  <si>
    <t>501/421, C2, M40</t>
  </si>
  <si>
    <t>EX CABLE GLAND FLAMEPROOF, INCREASED SAFETY, BRASS ( HAWKE CAT. )</t>
  </si>
  <si>
    <t>501/421, C2, 1 1/2''</t>
  </si>
  <si>
    <t>501/421, D, M50</t>
  </si>
  <si>
    <t>501/421, D, 2</t>
  </si>
  <si>
    <t>EX CABLE GLAND FLAMEPROOF, INCREASED SAFETY,BRASS ( HAWKE CAT. )</t>
  </si>
  <si>
    <t>476/R/ ?''/M20</t>
  </si>
  <si>
    <t>ADAPTOR -?'' MALE X M20 FEMALE - BRASS ( HAWKE CAT. )</t>
  </si>
  <si>
    <t>ADAPTOR - ?'' MALE X M20 FEMALE - BRASS ( HAWKE CAT. )</t>
  </si>
  <si>
    <t>REDUCER - M20 MALE X ?'' FEMALE - BRASS ( HAWKE CAT. )</t>
  </si>
  <si>
    <t>476/R/ M25/ ?'</t>
  </si>
  <si>
    <t>ADAPTOR - M25 MALE X ?'' FEMALE - BRASS ( HAWKE CAT. )</t>
  </si>
  <si>
    <t>476/R/ ?''/M25</t>
  </si>
  <si>
    <t>ADAPTOR - ?'' MALE X M25 FEMALE - BRASS ( HAWKE CAT. )</t>
  </si>
  <si>
    <t>476/R/ M32/ 1'</t>
  </si>
  <si>
    <t>REDUCER - M32 MALE X 1'' FEMALE - BRASS ( HAWKE CAT. )</t>
  </si>
  <si>
    <t>476/R/1'' / M32</t>
  </si>
  <si>
    <t>REDUCER - 1'' MALE X M32FEMALE - BRASS ( HAWKE CAT. )</t>
  </si>
  <si>
    <t>STOPPING PLUG,ATEX APPROVED FOR HAZARDOUS AREA,ATEX APPROVED FOR HAZRAD AREA ZONES ( HAWKE CAT. )</t>
  </si>
  <si>
    <t>5720.001.GENRAL.7</t>
  </si>
  <si>
    <t>25R009514</t>
  </si>
  <si>
    <t>2025-07-19</t>
  </si>
  <si>
    <t>2211.011.GENRAL.0004</t>
  </si>
  <si>
    <t>25R009515</t>
  </si>
  <si>
    <t>25R009516</t>
  </si>
  <si>
    <t>P25E13290</t>
  </si>
  <si>
    <t>P25E13292</t>
  </si>
  <si>
    <t>P25E13081</t>
  </si>
  <si>
    <t>P25E13216</t>
  </si>
  <si>
    <t>0L4552</t>
  </si>
  <si>
    <t>DRAIN HOSE FOR ELECTROLUX DISHWAHER MODEL EHT8R0W6 , OLD P/N : 49856</t>
  </si>
  <si>
    <t>25R009521</t>
  </si>
  <si>
    <t>32" LED, T.V 32" LED, BUILT-IN RECEIVER ( TORNADO / TOSHIBA )</t>
  </si>
  <si>
    <t>25R009530</t>
  </si>
  <si>
    <t>25R009540</t>
  </si>
  <si>
    <t>32" LED T.V 32" LED, BUILT-IN RECEIVER ( TORNADO / TOSHIBA )</t>
  </si>
  <si>
    <t>25R009541</t>
  </si>
  <si>
    <t>25R009543</t>
  </si>
  <si>
    <t>25R009563</t>
  </si>
  <si>
    <t>25R009564</t>
  </si>
  <si>
    <t>25R009565</t>
  </si>
  <si>
    <t>25R009568</t>
  </si>
  <si>
    <t>AUDIO / VIDEO CABLE 3 X 1 FOR MINI RECIVER ( ASTRA ) TO TV LENGTH 1.5 METER</t>
  </si>
  <si>
    <t>0666.001.GENRAL.0075</t>
  </si>
  <si>
    <t>FRESH STAND FAN WITH REMOTE 18 INCH ,3 PLASTIC BLADES, 220/240V , 50HZ MODEL EL-SHABAH</t>
  </si>
  <si>
    <t>25R009571</t>
  </si>
  <si>
    <t>1276.013.CALPED.7.000</t>
  </si>
  <si>
    <t>SELF PRIMING JET PUMP CALPEDA NG6/18ME 1,5KW 2HP SINGLE PHASE 230V 50HZ FOR CALPEDA WATER MOTOR</t>
  </si>
  <si>
    <t>25R009590</t>
  </si>
  <si>
    <t>2111.001.GENRAL.0033</t>
  </si>
  <si>
    <t>FAN PLASTIC MODEL 463042-000, 15HP, WITH KEY FOR MOTOR BLOWER</t>
  </si>
  <si>
    <t>1276.013.CALPED.7001</t>
  </si>
  <si>
    <t>72A50045206 NGX 6/22</t>
  </si>
  <si>
    <t>P/N : 72A50045206 NGX 6/22 , SELF PRIMING PUMP, CALPIDA, NGX, COMPLETE WITH MOTOR, 2 HP, 3 PH, 230/400, 60 HZ MOTOR, 2 HP, 3 PH, 230/400, 60</t>
  </si>
  <si>
    <t>0666.001.GENRAL.0055</t>
  </si>
  <si>
    <t>ROSE OG-109 STAINLESS STEEL 1.5 LETTER EGG BOILER &amp; MILK BOILER</t>
  </si>
  <si>
    <t>25R009598</t>
  </si>
  <si>
    <t>P/N : 56070737 , BATTERY CHARGING RECTIFIER REGULATOR FOR APT APT DIESEL DRIVEN GENERATOR MODEL SDE6700TA</t>
  </si>
  <si>
    <t>25R009609</t>
  </si>
  <si>
    <t>P/N : 73890965 , OIL PRESSURE SENSOR FOR APT APT DIESEL DRIVEN GENERATOR MODEL SDE6700TA</t>
  </si>
  <si>
    <t>5420.026.GENRAL.0086</t>
  </si>
  <si>
    <t>06008A7D00</t>
  </si>
  <si>
    <t>BOSCH PRESSURE WASHER MACHINE WITH ACCESSORIES - 2100 W ( BOSCH CAT.)</t>
  </si>
  <si>
    <t>25R009616</t>
  </si>
  <si>
    <t>0666.006.GENRAL.0</t>
  </si>
  <si>
    <t>MAT SAFETY RED 1.25 THICK ,HIGH WEAR RESISTANCE ANTI-SLIP POLYURETHANE FOR ROTARY TABLE RIG GRIP SIZE 37-1/2" (NATIONAL D375) DRAWING ATTACHED</t>
  </si>
  <si>
    <t>25R009623</t>
  </si>
  <si>
    <t>1531.033.GENRAL.7209</t>
  </si>
  <si>
    <t>NET4U25NN-N202</t>
  </si>
  <si>
    <t>FAN MOTOR, 230V ~ 50/60 HZ 25/95 W 0.7 A, 1300 RPM FOR ELCO FREEZING UNIT MODEL N 25-45/1327 ( OLD P/N : NET7T25PNN201 )</t>
  </si>
  <si>
    <t>25R009625</t>
  </si>
  <si>
    <t>1551.009.NYBORG.9000</t>
  </si>
  <si>
    <t>0L2653</t>
  </si>
  <si>
    <t>BOILER HEATING ELEMNET ,9KW, 230V , FOR ELECTROLUX DISHWASHER MODEL EHT8ROW6 &amp; TYPE NHT10001</t>
  </si>
  <si>
    <t>1531.011.ELCTLX.7014</t>
  </si>
  <si>
    <t>056945</t>
  </si>
  <si>
    <t>DRO USE ( 1531.032.GENRAL.7019 ) P/N : 056945 , HEATING ELEMENT , 400V FOR ELECTROLUX CONVECTION OVEN MODEL : FCF / E6-0</t>
  </si>
  <si>
    <t>25R009628</t>
  </si>
  <si>
    <t>RUBBER DOOR GASKET SIZE 5.5 MT. REF. PN/ 2101208 FOR FREEZING ROOM</t>
  </si>
  <si>
    <t>25R009643</t>
  </si>
  <si>
    <t>SCHNIEDER CONTACTOR FRANCE TELEMECANIQUE 220V 50/60HZ ITH 50A - 15 KW - 400V , REF. PN/ 2102034 FOR ELECTRIC GRILL &amp; DEEP FAT FRYER</t>
  </si>
  <si>
    <t>FLOUR MIXER, MODEL : IBT 20, CAPACITY 20 LITER , 400V/3 PHASE/50HZ , DIM 385X67X725 MM, EQUIPPED WITH 3 TOOLS (WHIP-HOOK-BEATER) , MAKER : PRISMA FOOD, ITALIAN MADE</t>
  </si>
  <si>
    <t>25R009646</t>
  </si>
  <si>
    <t>56.10549.500 1531.032.GENRAL.7512</t>
  </si>
  <si>
    <t>EGO CDE : (56.10549.500 ) SAFETY THERMOSTAT ( EGO ) GERMANY 230 DEGREE 230OC - 12K , REF. PN/ 2102039 FOR DEEP FAT FRYER &amp; CONVECTION OVEN 6 GN</t>
  </si>
  <si>
    <t>25R009652</t>
  </si>
  <si>
    <t>55.32574.010 1531.032.GENRAL.7525</t>
  </si>
  <si>
    <t>25R009653</t>
  </si>
  <si>
    <t>2102029</t>
  </si>
  <si>
    <t>25R009656</t>
  </si>
  <si>
    <t>P/N : TX033P04 , MOTOR TX033P04 230 400V 50HZFAN FOR HEAT EXCHANGER (XGZA9999W ZIEHL-ABEGG MOTOR TX033P04 230/400V 50HZ REF.-NO. 5001018847)</t>
  </si>
  <si>
    <t>25R009659</t>
  </si>
  <si>
    <t>SELECTOR SWITCH ( EGO ) SELECTOR SWITCH_( EGO ) 32 AMP 4 POSITIONS 32/250 - 25/400 T150 , REF. PN/ 210210 FOR ELECTRIC COOKER,</t>
  </si>
  <si>
    <t>SCHNIEDER CONTACTOR FRANCE TELE-MECHANIQUE 220V 50/60HZ ITH 40A - 11 KW - 400V , REF. PN/ 2102046 FOR ELECTRIC COOKER &amp; WATER BOILER &amp; BAIN MARIE</t>
  </si>
  <si>
    <t>25R009661</t>
  </si>
  <si>
    <t>1531.033.GENRAL.7138</t>
  </si>
  <si>
    <t>1610011</t>
  </si>
  <si>
    <t>THEBEN SYN 161 D TIMER, 230V, 50HZ, CHANNEL, 15 MIN,16A (THEBEN CAT.)</t>
  </si>
  <si>
    <t>HINGE DOOR HINGES (SET) , REF. PN/ 2101099 FOR ELECTRIC COOKER</t>
  </si>
  <si>
    <t>25R009663</t>
  </si>
  <si>
    <t>1854.002.CARIER.7543</t>
  </si>
  <si>
    <t>02500580</t>
  </si>
  <si>
    <t>CONTACTOR FOR CARRIER AIR CONDITION SPLIT</t>
  </si>
  <si>
    <t>25R009679</t>
  </si>
  <si>
    <t>COMPLETE CONTROL BOARD WITH ALL ITS ATTACHED ACCESSORIES FOR INDOOR UNIT FOR CARRIER CARRIER OPTIMAX AIR CONDITION 42QHCT24 - 708 J</t>
  </si>
  <si>
    <t>1854.002.CARIER.7507</t>
  </si>
  <si>
    <t>2802471</t>
  </si>
  <si>
    <t>BRACKET, BEARING AND CUSHION ASSEMPLY. FOR CARRIER AC</t>
  </si>
  <si>
    <t>2025-07-22</t>
  </si>
  <si>
    <t>1854.002.CARIER.0738</t>
  </si>
  <si>
    <t>1854.023.MRVAIR.7003</t>
  </si>
  <si>
    <t>SM161T4VC</t>
  </si>
  <si>
    <t>SCROLL COMPRESSOR PERFORMMER , MODEL SM161T4VC , 380-400 V 3PH 50HZ , LR145A,R22</t>
  </si>
  <si>
    <t>CAPACITOR 50/5 MF,440V,DUAL RUN, ROUND TYPE</t>
  </si>
  <si>
    <t>25R009681</t>
  </si>
  <si>
    <t>25R009683</t>
  </si>
  <si>
    <t>38D880</t>
  </si>
  <si>
    <t>1854.023.TRANE.0010</t>
  </si>
  <si>
    <t>FIL-20252-M10</t>
  </si>
  <si>
    <t>FILTER DIMENSION 20 x 25 x 2 , FOR TRANE AC MODEL TSC120A4R0A2H000000000000D , ( OLD P/N : PFLR2052PLTSTD )</t>
  </si>
  <si>
    <t>02804161</t>
  </si>
  <si>
    <t>STANDARD AIR FILTER FOR CARIER AIR CONDITION MODEL 42QHCT18-708J</t>
  </si>
  <si>
    <t>02400558</t>
  </si>
  <si>
    <t>SINGLE PHASE ASYNCHRONOUS MOTOR FOR CARIER AIR CONDITIONING MODEL 42QHCT18-708J</t>
  </si>
  <si>
    <t>25R009686</t>
  </si>
  <si>
    <t>DUAL CAP 55+3 MF-450 V- 50/60 HZ -P2-85 DEG FOR CARRIER AIR CONDITIONER 38QHCT18-708</t>
  </si>
  <si>
    <t>02508825</t>
  </si>
  <si>
    <t>TEMPERATURE SENSOR FOR CARIER AIR CONDITION MODEL 42QHCT18-708J</t>
  </si>
  <si>
    <t>1854.002.CARIER.7615</t>
  </si>
  <si>
    <t>03505060</t>
  </si>
  <si>
    <t>INDOOR MAIN CONTROL BOARD SUBASSEMBLY ( STICKER ) FOR CARIER AIR CONDITION MODEL 42QHCT18- 708J</t>
  </si>
  <si>
    <t>25R009687</t>
  </si>
  <si>
    <t>2025-07-16</t>
  </si>
  <si>
    <t>1854.002.CARIER.0705</t>
  </si>
  <si>
    <t>02802340</t>
  </si>
  <si>
    <t>PROPELLER FAN ,REF CARRIER CAT.</t>
  </si>
  <si>
    <t>1854.002.CARIER.0740</t>
  </si>
  <si>
    <t>FILTER DRYER 1/4", REFRIGERATION FILTER DRYER 1/4" WELDING , DANFOSS , FOR VERTICAL FREEZING REFRIGERATOR, MOG CAT.</t>
  </si>
  <si>
    <t>OUTDOOR SPEAKER (HORN) 100 WATT XPLOD AUDIO XP-H100( LOCAL MARKET )</t>
  </si>
  <si>
    <t>25R009705</t>
  </si>
  <si>
    <t>CALL STATION PAGING MICROPHONE WITH FLEXIBLE MICROPHONE DESK MIC XPLOD XP-MD898 ( LOCAL MARKET )</t>
  </si>
  <si>
    <t>1421.017.GENRAL.0012</t>
  </si>
  <si>
    <t>SPEAKER AMPLIFIERS 240 WATTS,220 VOLTS XPLOD AUDIO XP-AM240 ( LOCAL MARKET )</t>
  </si>
  <si>
    <t>1421.017.GENRAL.0016</t>
  </si>
  <si>
    <t>INDOOR SPEAKERS 30 WATT XPLOD XW530W ( LOCAL MARKET )</t>
  </si>
  <si>
    <t>5720.002.GENRAL.0042</t>
  </si>
  <si>
    <t>800H-2HAM7</t>
  </si>
  <si>
    <t>START STOP SWITCH ,DUAL PUSH BUTTONS,120V AC/DC FULL VOLT./RED,1 N.O. 1 N.C. ( ALLEN-BRADLEY CAT.)</t>
  </si>
  <si>
    <t>25R009719</t>
  </si>
  <si>
    <t>5720.002.GENRAL.0043</t>
  </si>
  <si>
    <t>800H-2HAD10R7</t>
  </si>
  <si>
    <t>START STOP SWITCH ,ONE PILOT LIGHT, DUAL PUSH BUTTONS,120V AC/DC FULL VOLT./RED,1 N.O. 1 N.C. ( ALLEN-BRADLEY CAT.)</t>
  </si>
  <si>
    <t>2211.001.GENRAL.0029</t>
  </si>
  <si>
    <t>B800-2P-70712014</t>
  </si>
  <si>
    <t>AUXILIARY CONTACTS 1NO+1NC SCHNEIDER LADN11 FOR BAKER MARINE JACKING SYSTEM (FWD, PORT, STBD) MODEL BMPL J800-2P (36 JACKING UNITS ( SCHNIDER CAT.)</t>
  </si>
  <si>
    <t>2211.001.GENRAL.0087</t>
  </si>
  <si>
    <t>LX1FF550</t>
  </si>
  <si>
    <t>TESYS F - CONTACTOR COIL 660 V AC 60 HZ SCHNEIDER CAT.</t>
  </si>
  <si>
    <t>2211.001.GENRAL.0090</t>
  </si>
  <si>
    <t>LX1FF095</t>
  </si>
  <si>
    <t>TESYS F - CONTACTOR COIL120 V AC 60 HZ SCHNEIDER CAT.</t>
  </si>
  <si>
    <t>EMERGENCY LIGHT - WET LOCATION LISTED - LED MR16 LAMPS WATERPROOF , 60 HZ</t>
  </si>
  <si>
    <t>A9F93216 &amp; A9F94216</t>
  </si>
  <si>
    <t>MINIATURE CIRCUIT-BREAKER,ACTI9 IC60L, 2P, 16 A, B CURVE, 15000 A (IEC 60898-1), 25 KA (IEC 60947-2) ( SCHNEIDER CAT.)</t>
  </si>
  <si>
    <t>BATTERY CHARGER { 12/24 VDC), 230V TELWIN MODEL: DYNAMIC START 620</t>
  </si>
  <si>
    <t>Heavy Duty 12 ft. Boosting Dead Battery Booster Cable, ( REF ONLY GRINGER P/N : 11Z390 )</t>
  </si>
  <si>
    <t>5420.027.GENRAL.7594</t>
  </si>
  <si>
    <t>BATTERY TESTER 200A FOR WESTWARD ELECTRICAL SUPPLIES ( REF. P/N : 3Z634 GRAINGER CAT.)</t>
  </si>
  <si>
    <t>2215.003.GENRAL.7508</t>
  </si>
  <si>
    <t>16 TO 14 AWG SPLICE CONNECTOR, VINYL, PK OF 100 ( REF. P/N : 4FRJ1 GRAINGER CAT.)</t>
  </si>
  <si>
    <t>2215.003.GENRAL.7070</t>
  </si>
  <si>
    <t>4 AWG SPLICE CONNECTOR, VINYL, PK OF 20 ( REF. P/N : 4FRE1 GRAINGER CAT.)</t>
  </si>
  <si>
    <t>2215.003.GENRAL.7535</t>
  </si>
  <si>
    <t>ORANGE IN-LINE PUSH-IN CONNECTOR, BUTT SPLICE CONNECTOR TYPE PK= 300 PEC ( REF. P/N : 5VYK1 GRAINGER CAT.)</t>
  </si>
  <si>
    <t>1712.001.GENRAL.7501</t>
  </si>
  <si>
    <t>2-1/2" GENERAL PURPOSE PRESSURE GAUGE , 0 TO 10,000 PSI ( REF. P/N : 3KD57 GRAINGER CAT.)</t>
  </si>
  <si>
    <t>25R009720</t>
  </si>
  <si>
    <t>1224.003.MDEKER.0001</t>
  </si>
  <si>
    <t>WTC100</t>
  </si>
  <si>
    <t>SENSATOR,ASSY.,LOAD CELL E80 , WANGER P/N : WTC100 , ( REF CODE 1001.001.USED.0008 )</t>
  </si>
  <si>
    <t>25R009738</t>
  </si>
  <si>
    <t>3046027</t>
  </si>
  <si>
    <t>25R009739</t>
  </si>
  <si>
    <t>25R009743</t>
  </si>
  <si>
    <t>101860310</t>
  </si>
  <si>
    <t>P/N: 101860310, LOWARA ESHE 40-160/40/P25VSSA EXTENDED SHAFT END SUCTION CENTRIFUGAL PUMP</t>
  </si>
  <si>
    <t>1822.008.GENRAL.7502</t>
  </si>
  <si>
    <t>44395K76</t>
  </si>
  <si>
    <t>P/N : 44395K76 , TYPE 304 STAINLESS STEEL WITH CLAMP-ON COVER, 2 NPT MALE, 112 GPM CORROSION-RESISTANT METAL CARTRIDGE FILTER HOUSING WATER FILTER FOR TANKS 304 STAINLESS STEEL WITH CLAMP-ON COVER, 2 NPT MALE, 112 GPM( MACMASTER CAT.)</t>
  </si>
  <si>
    <t>25R009748</t>
  </si>
  <si>
    <t>FAN MOTOR SQUARE (EXHAUST) 30CM X 30CM .230 V- 50/60 HZ- GERMANY FOR FREEZING ROOM FOR KITCHEN</t>
  </si>
  <si>
    <t>25R009750</t>
  </si>
  <si>
    <t>1531.033.GENRAL.7197</t>
  </si>
  <si>
    <t>550494</t>
  </si>
  <si>
    <t>P/N : 550494 , O-RING VITON THICKNESS 3.53MM ID ? 47.22MM , GEV. 550494 , LOTUS P/N. 536009800 ,FOR LOTUS DEEP FAT FRYER F2/18-98ET</t>
  </si>
  <si>
    <t>25R009758</t>
  </si>
  <si>
    <t>1531.033.GENRAL.7198</t>
  </si>
  <si>
    <t>532725</t>
  </si>
  <si>
    <t>P/N : 532725 , O-RING VITON THICKNESS 3.53MM ID ? 74.61MM, GEV NO. 532725 , LOTUS P/N. 536026700 ,FOR LOTUS DEEP FAT FRYER F2/18-98ET</t>
  </si>
  <si>
    <t>25R009777</t>
  </si>
  <si>
    <t>P/N : 2503244, COMPLETE PC BOARD FOR HARMONEY CARRIER A/C ( MODEL 42VMC 18H) COMPLETE CONTROL BOX ASSEMBLY</t>
  </si>
  <si>
    <t>25R009802</t>
  </si>
  <si>
    <t>P/N : 36314802 , BODY ASSY , FOR CARRIER A/C , 42QG18-H-XM</t>
  </si>
  <si>
    <t>P/N : 121, Freezer condenser fan motor with its blades diameter 30 CM FOR COBLEND FREEZER UNIT H2G2</t>
  </si>
  <si>
    <t>70 MM2CABLE LUGS WITH 10 MM HOLE DIAMETER MADE IN CHINA ( REF CODE 1001.001.USED.0047 )</t>
  </si>
  <si>
    <t>25R009808</t>
  </si>
  <si>
    <t>50 MM2CABLE LUGS WITH 10 MM HOLE DIAMETER MADE IN CHINA</t>
  </si>
  <si>
    <t>1 CONDUCTOR X 10 SQUERE MM YELLOW/GREEN SOFT STRANDED CABLE ( 1 EA = 1 METER )</t>
  </si>
  <si>
    <t>2215.003.GENRAL.7509</t>
  </si>
  <si>
    <t>4FRL5 GRAINGER CAT.</t>
  </si>
  <si>
    <t>12 TO 10 AWG SPLICE CONNECTOR, VINYL, PK OF 50 (YELLOW ) ( REF. P/N : 4FRL5 GRAINGER CAT.)</t>
  </si>
  <si>
    <t>2215.003.GENRAL.7510</t>
  </si>
  <si>
    <t>4FRH9 GRAINGER CAT.</t>
  </si>
  <si>
    <t>22 TO 16 AWG SPLICE CONNECTOR, VINYL, PK OF 100 (RED ) ( REF.P/N : 4FRH9 GRAINGER CAT.)</t>
  </si>
  <si>
    <t>P/N : 3P - 630-MCCB , TYPE NSX630N - MICR2.3- 50KA</t>
  </si>
  <si>
    <t>25R009811</t>
  </si>
  <si>
    <t>CAT No.#TY5253MX, TY-RAP BLACK NYLON 6/6 WEATHER RESISTANT 0.185" W X 11.6" L, Ref to THOMAS &amp; BETT</t>
  </si>
  <si>
    <t>2215.005.GENRAL.7002</t>
  </si>
  <si>
    <t>CATNo.#TY525MX</t>
  </si>
  <si>
    <t>CAT No.#TY525MX, TY-RAP BLACK NYLON 6/6 WEATHER RESISTANT 0.185" W X 7.31" L, Ref to THOMAS &amp; BETT</t>
  </si>
  <si>
    <t>CAT No.#TY5275MX, TY-RAP BLACK NYLON 6/6 WEATHER RESISTANT 0.270" W X 18" L, Ref to THOMAS &amp; BETT</t>
  </si>
  <si>
    <t>2215.005.GENRAL.7000</t>
  </si>
  <si>
    <t>CATNo.#TY524MX</t>
  </si>
  <si>
    <t>CAT No.#TY524MX, TY-RAP BLACK NYLON 6/6 WEATHER RESISTANT 0.140" W X 8.19" L, Ref to THOMAS &amp; BETT</t>
  </si>
  <si>
    <t>PN: TY524MX ,TY-RAP BLACK NYLON 6/6 WEATHER RESISTANT 0.140" W X 8.19" L</t>
  </si>
  <si>
    <t>PN: TY5253MX ,TY-RAP BLACK NYLON 6/6 WEATHER RESISTANT 0.185" W X 11.6" L</t>
  </si>
  <si>
    <t>PN: TY525MX ,TY-RAP BLACK NYLON 6/6 WEATHER RESISTANT 0.185" W X 7.31" L</t>
  </si>
  <si>
    <t>TY RAP CABLE TIE TY-527M, CV-360, KSS , BLACK , (6.9MM W X 343MM) (PCE=PACK OF 2100) MADE IN TAIWAN</t>
  </si>
  <si>
    <t>BRENNENSTUHL CORD REEL WITH 50 MTR ELECTRIC CABLE WITH 4 OUTLET</t>
  </si>
  <si>
    <t>25R009813</t>
  </si>
  <si>
    <t>COMPLETE TWECO CABLE CONNECTORS FOR EARTH CABLES</t>
  </si>
  <si>
    <t>FORK TERMINAL, YELLOW VINYL, BUTTED SEAM, 12 TO 10 AWG, 50 PK ( REF. P/N : 24C949 GRAINGER CAT.)</t>
  </si>
  <si>
    <t>2215.002.GENRAL.7504</t>
  </si>
  <si>
    <t>FORK TERMINAL, BLUE VINYL, BUTTED SEAM, 16 TO 14 AWG, 100 PK ( REF. P/N : 5UGL3 GRAINGER CAT.)</t>
  </si>
  <si>
    <t>RING TERMINAL SIZE 6MM (INSULATED) (ACCESSORY)</t>
  </si>
  <si>
    <t>CIRCUIT BREAKER, 460V, 10HP, SIEMENS Old PN. 3RV1021-4AA10 , New PN: 3RV20214AA10</t>
  </si>
  <si>
    <t>25R009816</t>
  </si>
  <si>
    <t>CIRCUIT BREAKER, 460V, 15HP, SIEMENS PN. 3RV1021-4CA10, New PN: 3RV2021-4CA10</t>
  </si>
  <si>
    <t>4510214</t>
  </si>
  <si>
    <t>ANALOG INPUT UNIT, P/N: 4510214, SIEMENS 6ES7331-7KF02-0AB0</t>
  </si>
  <si>
    <t>25R009818</t>
  </si>
  <si>
    <t>P/N : 6GK1901-1BB10-2AA0 , PROFINET CABLE CONNECTOR PLC S7-1500 ( SIEMENS CAT.)</t>
  </si>
  <si>
    <t>2211.007.GENRAL.7529</t>
  </si>
  <si>
    <t>NON-ILLUMINATED SELECTOR SWITCH , SIZE: 22MM , POSITION: 3 , ACTION: MAINTAINED / MAINTAINED / MAINTAIN</t>
  </si>
  <si>
    <t>25R009819</t>
  </si>
  <si>
    <t>P/N : CRSM-34/10-1000/250(S5), RAYCHEMCRSM- CABLEWRAPAROUND , REPAIR SLEEVE - HEAT SHRINK</t>
  </si>
  <si>
    <t>25R009836</t>
  </si>
  <si>
    <t>CRSM-53/13-1000/250 (S5)</t>
  </si>
  <si>
    <t>P/N : CRSM-53/13-1000/250 (S5), RAYCHEMCRSM- CABLEWRAPAROUND , REPAIR SLEEVE - HEAT SHRINK</t>
  </si>
  <si>
    <t>CRSM 84/20</t>
  </si>
  <si>
    <t>P/N : CRSM 84/20 , RAYCHEMCRSM- CABLEWRAPAROUND , REPAIR SLEEVE - HEAT SHRINK</t>
  </si>
  <si>
    <t>1854.022.TRANE.7502</t>
  </si>
  <si>
    <t>MOT11526</t>
  </si>
  <si>
    <t>P/N : MOT11526 , FAN MOTOR 1/4" HP 460/60/50/1, 825 RPM , 48 FRAME PSC FOR MOT11526 AIR CONDITION SCR 2TTA0060A4000AA , ( OLD P/N : 2554304 )</t>
  </si>
  <si>
    <t>25R009841</t>
  </si>
  <si>
    <t>1854.022.TRANE.7503</t>
  </si>
  <si>
    <t>FAN06690</t>
  </si>
  <si>
    <t>P/N : FAN06690 , FAN BLADE FOR MOT11526 AIR CONDITION SCR 2TTA0060A4000AA ( OLD P/N : 2509958 , P/N : FAN04004 )</t>
  </si>
  <si>
    <t>P/N : SFCAP5440 , RUN CAPACITOR, 370 VAC, 5 MFD FOR MOT11526 AIR CONDITION SCR 2TTA0060A4000AA ( OLD P/N : 2489161 )</t>
  </si>
  <si>
    <t>25R009856</t>
  </si>
  <si>
    <t>2215.002.GENRAL.7064</t>
  </si>
  <si>
    <t>THIN WALL HEAT SHRINK TUBING KIT CROSS-LINKED POLYOLEFIN ( REF. P/N : 4YF48 GRAINGER CAT.)</t>
  </si>
  <si>
    <t>25R009865</t>
  </si>
  <si>
    <t>1238.001.SAMPLE.1000</t>
  </si>
  <si>
    <t>50-3700034E</t>
  </si>
  <si>
    <t>SHAKSY P/N: 50-3700034E, AUXILARY POWER CABLE, 19 PIN, 200' , 30183959-200-25-4-B, 2 INCH x 200 FT. HOSE, 4 FT. TOP DRIVE, PLUG/SOCKET, 25 FT. VFD RECEPT/ PIN.</t>
  </si>
  <si>
    <t>25R009890</t>
  </si>
  <si>
    <t>1238.001.SAMPLE.1005</t>
  </si>
  <si>
    <t>50-3700033E</t>
  </si>
  <si>
    <t>SHAKSY P/N: 50-3700033E, COMPOSITE CABLE 42 PIN, 200', 122517-200-25-3-B</t>
  </si>
  <si>
    <t>1238.001.SAMPLE.1030</t>
  </si>
  <si>
    <t>503700806E</t>
  </si>
  <si>
    <t>SHAKSY P/N : 503700806E , INNER POWER SERVICE LOOP CABLE, 30175017-86-4-3-B</t>
  </si>
  <si>
    <t>25R009898</t>
  </si>
  <si>
    <t>25R009929</t>
  </si>
  <si>
    <t>5720.025.GENRAL.1156</t>
  </si>
  <si>
    <t>RMP-PMR-2M-G</t>
  </si>
  <si>
    <t>PN: RMP-PMR-2M-G ,RMP II PANEL MOUNT DOUBLE HOLES MALE RECEPTACLE COLOR GRAY</t>
  </si>
  <si>
    <t>25R009973</t>
  </si>
  <si>
    <t>2215.004.GENRAL.7139</t>
  </si>
  <si>
    <t>37102127</t>
  </si>
  <si>
    <t>POWER CABLE, 1C X 777 MCM UNARMORED FROM AMRICABLE ( 1 EACH = 1 FEET )</t>
  </si>
  <si>
    <t>25R010036</t>
  </si>
  <si>
    <t>2211.001.GENRAL.7505</t>
  </si>
  <si>
    <t>3DY53</t>
  </si>
  <si>
    <t>MAGNETIC CONTACTOR , 3POLES , COIL 208 V , 32 FULL LOAD AMP , MFR MODEL (LC1D32LE7) ( REF. P/N : 3DY53 GRAINGER CAT.)</t>
  </si>
  <si>
    <t>25R010042</t>
  </si>
  <si>
    <t>5720.001.GENRAL.0045</t>
  </si>
  <si>
    <t>S80D26R</t>
  </si>
  <si>
    <t>P/N : S80D26R , ACDELCO 70AH 12 VOLT BATTERY FOR PICKUP ( ACDELCO CAT.)</t>
  </si>
  <si>
    <t>P/N : BST-RMR16-WP-LED, EMERGENCY LIGHT - WET LOCATION LISTED - LED MR16 LAMPS WATERPROOF , 60 HZ</t>
  </si>
  <si>
    <t>2025-07-26</t>
  </si>
  <si>
    <t>2211.099.GENRAL.0074</t>
  </si>
  <si>
    <t>52371</t>
  </si>
  <si>
    <t>P/N : 52371 , CEILING LIGHT SENSOR 230 V - 50 HZ.10 AMP ( DETECTOR FLUSH MOUNTED ) MODEL EE805 ( HAGER CAT.)( INDIA, SWEDISH , GERMANY , LOCAL PRODUCT )</t>
  </si>
  <si>
    <t>P/N : P07345 , MN UNDERVOLTAGE RELEASE, COMPACT NSX, RATED VOLTAGE 250 VDC, SCREWLESS SPRING TERMINAL CONNECTIONS -LV249414 SCHNEIDER CAT.</t>
  </si>
  <si>
    <t>LED SMALL PANEL- 21 W- 65W1MZ - 6500K WITH CONSTANT CURRENT LED.21 W , (VENUS CAT.)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</si>
</sst>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28" x14ac:knownFonts="1">
    <font>
      <sz val="11"/>
      <color theme="1"/>
      <name val="Calibri"/>
      <family val="2"/>
      <scheme val="minor"/>
    </font>
    <font>
      <b/>
      <sz val="18"/>
      <color theme="1"/>
      <name val="Arial"/>
      <family val="2"/>
    </font>
    <font>
      <b/>
      <sz val="22"/>
      <color theme="1"/>
      <name val="Arial"/>
      <family val="2"/>
    </font>
    <font>
      <sz val="11"/>
      <color theme="1"/>
      <name val="Arial"/>
      <family val="2"/>
    </font>
    <font>
      <b/>
      <sz val="20"/>
      <color theme="1"/>
      <name val="Arial"/>
      <family val="2"/>
    </font>
    <font>
      <sz val="18"/>
      <color theme="1"/>
      <name val="Arial"/>
      <family val="2"/>
    </font>
    <font>
      <b/>
      <sz val="20"/>
      <color theme="0"/>
      <name val="Arial"/>
      <family val="2"/>
    </font>
    <font>
      <sz val="20"/>
      <color theme="1"/>
      <name val="Arial"/>
      <family val="2"/>
    </font>
    <font>
      <b/>
      <u/>
      <sz val="20"/>
      <color theme="1"/>
      <name val="Arial"/>
      <family val="2"/>
    </font>
    <font>
      <b/>
      <u/>
      <sz val="22"/>
      <color theme="0"/>
      <name val="Arial"/>
      <family val="2"/>
    </font>
    <font>
      <b/>
      <sz val="11"/>
      <color theme="1"/>
      <name val="Arial"/>
      <family val="2"/>
    </font>
    <font>
      <b/>
      <u/>
      <sz val="36"/>
      <color theme="0"/>
      <name val="Arial"/>
      <family val="2"/>
    </font>
    <font>
      <b/>
      <sz val="14"/>
      <color theme="1"/>
      <name val="Arial"/>
      <family val="2"/>
    </font>
    <font>
      <b/>
      <sz val="16"/>
      <color theme="1"/>
      <name val="Arial"/>
      <family val="2"/>
    </font>
    <font>
      <b/>
      <sz val="18"/>
      <color rgb="FFFF0000"/>
      <name val="Arial"/>
      <family val="2"/>
    </font>
    <font>
      <b/>
      <sz val="18"/>
      <color theme="0"/>
      <name val="Arial"/>
      <family val="2"/>
    </font>
    <font>
      <sz val="8"/>
      <name val="Calibri"/>
      <family val="2"/>
      <scheme val="minor"/>
    </font>
    <font>
      <b/>
      <sz val="16"/>
      <color indexed="81"/>
      <name val="Tahoma"/>
      <family val="2"/>
    </font>
    <font>
      <b/>
      <sz val="18"/>
      <color indexed="81"/>
      <name val="Tahoma"/>
      <family val="2"/>
    </font>
    <font>
      <b/>
      <sz val="18"/>
      <color theme="1"/>
      <name val="Arial"/>
      <family val="2"/>
    </font>
    <font>
      <b/>
      <sz val="20"/>
      <color indexed="81"/>
      <name val="Arial"/>
      <family val="2"/>
    </font>
    <font>
      <b/>
      <sz val="9"/>
      <color indexed="81"/>
      <name val="Tahoma"/>
      <family val="2"/>
    </font>
    <font>
      <b/>
      <sz val="11"/>
      <color theme="1"/>
      <name val="Calibri"/>
      <family val="2"/>
      <scheme val="minor"/>
    </font>
    <font>
      <b/>
      <sz val="35"/>
      <color theme="1"/>
      <name val="Calibri"/>
      <family val="2"/>
      <scheme val="minor"/>
    </font>
    <font>
      <b/>
      <sz val="34"/>
      <color theme="1"/>
      <name val="Calibri"/>
      <family val="2"/>
      <scheme val="minor"/>
    </font>
    <font>
      <b/>
      <sz val="18"/>
      <color theme="1"/>
      <name val="Arial"/>
      <family val="2"/>
    </font>
    <font>
      <b/>
      <sz val="16"/>
      <color indexed="81"/>
      <name val="Arial"/>
      <family val="2"/>
    </font>
    <font>
      <b/>
      <sz val="18"/>
      <color theme="1"/>
      <name val="Arial"/>
    </font>
  </fonts>
  <fills count="12">
    <fill>
      <patternFill patternType="none"/>
    </fill>
    <fill>
      <patternFill patternType="gray125"/>
    </fill>
    <fill>
      <patternFill patternType="solid">
        <fgColor theme="3" tint="-0.249977111117893"/>
        <bgColor indexed="64"/>
      </patternFill>
    </fill>
    <fill>
      <patternFill patternType="solid">
        <fgColor theme="3" tint="-0.499984740745262"/>
        <bgColor indexed="64"/>
      </patternFill>
    </fill>
    <fill>
      <patternFill patternType="solid">
        <fgColor theme="3"/>
        <bgColor indexed="64"/>
      </patternFill>
    </fill>
    <fill>
      <patternFill patternType="solid">
        <fgColor theme="0" tint="-0.14999847407452621"/>
        <bgColor indexed="64"/>
      </patternFill>
    </fill>
    <fill>
      <patternFill patternType="solid">
        <fgColor theme="4"/>
        <bgColor theme="4"/>
      </patternFill>
    </fill>
    <fill>
      <patternFill patternType="solid">
        <fgColor rgb="FFFFFF00"/>
        <bgColor indexed="64"/>
      </patternFill>
    </fill>
    <fill>
      <patternFill patternType="solid">
        <fgColor theme="4"/>
        <bgColor indexed="64"/>
      </patternFill>
    </fill>
    <fill>
      <patternFill patternType="solid">
        <fgColor theme="0" tint="-0.14999847407452621"/>
        <bgColor theme="0" tint="-0.14999847407452621"/>
      </patternFill>
    </fill>
    <fill>
      <patternFill patternType="solid">
        <fgColor rgb="FFFF0000"/>
        <bgColor indexed="64"/>
      </patternFill>
    </fill>
    <fill>
      <patternFill patternType="solid">
        <fgColor rgb="FFFFC00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right/>
      <top style="medium">
        <color theme="1"/>
      </top>
      <bottom style="medium">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theme="1"/>
      </bottom>
      <diagonal/>
    </border>
  </borders>
  <cellStyleXfs count="1">
    <xf numFmtId="0" fontId="0" fillId="0" borderId="0"/>
  </cellStyleXfs>
  <cellXfs count="108">
    <xf numFmtId="0" fontId="0" fillId="0" borderId="0" xfId="0"/>
    <xf numFmtId="0" fontId="1" fillId="0" borderId="0" xfId="0" applyFont="1" applyAlignment="1">
      <alignment horizontal="center" vertical="center"/>
    </xf>
    <xf numFmtId="0" fontId="1" fillId="0" borderId="0" xfId="0" applyFont="1" applyAlignment="1">
      <alignment horizontal="center" vertical="center" wrapText="1"/>
    </xf>
    <xf numFmtId="0" fontId="3" fillId="0" borderId="0" xfId="0" applyFont="1"/>
    <xf numFmtId="0" fontId="3" fillId="0" borderId="0" xfId="0" applyFont="1" applyAlignment="1">
      <alignment wrapText="1"/>
    </xf>
    <xf numFmtId="0" fontId="4" fillId="0" borderId="0" xfId="0" applyFont="1" applyAlignment="1">
      <alignment vertical="top" wrapText="1"/>
    </xf>
    <xf numFmtId="0" fontId="4" fillId="0" borderId="0" xfId="0" applyFont="1" applyAlignment="1">
      <alignment vertical="top"/>
    </xf>
    <xf numFmtId="14" fontId="1" fillId="0" borderId="0" xfId="0" applyNumberFormat="1" applyFont="1" applyAlignment="1">
      <alignment horizontal="center" vertical="center"/>
    </xf>
    <xf numFmtId="0" fontId="5" fillId="0" borderId="0" xfId="0" applyFont="1"/>
    <xf numFmtId="0" fontId="3" fillId="0" borderId="0" xfId="0" applyFont="1" applyAlignment="1">
      <alignment horizontal="center" vertical="center"/>
    </xf>
    <xf numFmtId="164" fontId="1" fillId="0" borderId="0" xfId="0" applyNumberFormat="1" applyFont="1" applyAlignment="1">
      <alignment horizontal="center" vertical="center"/>
    </xf>
    <xf numFmtId="1" fontId="1" fillId="0" borderId="0" xfId="0" applyNumberFormat="1" applyFont="1" applyAlignment="1">
      <alignment horizontal="center" vertical="center" wrapText="1"/>
    </xf>
    <xf numFmtId="0" fontId="4" fillId="0" borderId="0" xfId="0" applyFont="1" applyAlignment="1">
      <alignment horizontal="right" vertical="top"/>
    </xf>
    <xf numFmtId="0" fontId="4" fillId="0" borderId="0" xfId="0" applyFont="1" applyAlignment="1">
      <alignment horizontal="center" vertical="top"/>
    </xf>
    <xf numFmtId="0" fontId="7" fillId="0" borderId="1" xfId="0" applyFont="1" applyBorder="1" applyAlignment="1">
      <alignment horizontal="center" vertical="center"/>
    </xf>
    <xf numFmtId="10" fontId="7" fillId="0" borderId="1" xfId="0" applyNumberFormat="1" applyFont="1" applyBorder="1" applyAlignment="1">
      <alignment horizontal="center" vertical="center"/>
    </xf>
    <xf numFmtId="164" fontId="1" fillId="0" borderId="0" xfId="0" applyNumberFormat="1" applyFont="1" applyAlignment="1">
      <alignment horizontal="center" vertical="center" wrapText="1"/>
    </xf>
    <xf numFmtId="164" fontId="3" fillId="0" borderId="0" xfId="0" applyNumberFormat="1" applyFont="1"/>
    <xf numFmtId="0" fontId="9" fillId="3" borderId="0" xfId="0" applyFont="1" applyFill="1" applyAlignment="1">
      <alignment vertical="center"/>
    </xf>
    <xf numFmtId="0" fontId="10" fillId="0" borderId="0" xfId="0" applyFont="1"/>
    <xf numFmtId="0" fontId="10" fillId="0" borderId="0" xfId="0" applyFont="1" applyAlignment="1">
      <alignment horizontal="center" vertical="center"/>
    </xf>
    <xf numFmtId="0" fontId="12" fillId="0" borderId="0" xfId="0" applyFont="1"/>
    <xf numFmtId="0" fontId="13" fillId="0" borderId="0" xfId="0" applyFont="1"/>
    <xf numFmtId="0" fontId="1" fillId="0" borderId="0" xfId="0" applyFont="1"/>
    <xf numFmtId="0" fontId="4" fillId="0" borderId="0" xfId="0" applyFont="1"/>
    <xf numFmtId="164" fontId="13" fillId="5" borderId="2" xfId="0" applyNumberFormat="1" applyFont="1" applyFill="1" applyBorder="1" applyAlignment="1">
      <alignment horizontal="center" vertical="center"/>
    </xf>
    <xf numFmtId="0" fontId="12" fillId="0" borderId="2" xfId="0" applyFont="1" applyBorder="1" applyAlignment="1">
      <alignment horizontal="center" vertical="center"/>
    </xf>
    <xf numFmtId="0" fontId="12" fillId="0" borderId="7" xfId="0" applyFont="1" applyBorder="1" applyAlignment="1">
      <alignment horizontal="center" vertical="center"/>
    </xf>
    <xf numFmtId="49" fontId="1" fillId="0" borderId="0" xfId="0" applyNumberFormat="1" applyFont="1" applyAlignment="1">
      <alignment horizontal="center" vertical="center"/>
    </xf>
    <xf numFmtId="15" fontId="1" fillId="0" borderId="0" xfId="0" applyNumberFormat="1" applyFon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15" fillId="6" borderId="17" xfId="0" applyFont="1" applyFill="1" applyBorder="1" applyAlignment="1">
      <alignment horizontal="center" vertical="center"/>
    </xf>
    <xf numFmtId="0" fontId="15" fillId="6" borderId="17" xfId="0" applyFont="1" applyFill="1" applyBorder="1" applyAlignment="1">
      <alignment horizontal="center" vertical="center" wrapText="1"/>
    </xf>
    <xf numFmtId="2" fontId="1" fillId="0" borderId="0" xfId="0" applyNumberFormat="1" applyFont="1" applyAlignment="1">
      <alignment horizontal="center" vertical="center"/>
    </xf>
    <xf numFmtId="14" fontId="3" fillId="0" borderId="0" xfId="0" applyNumberFormat="1" applyFont="1"/>
    <xf numFmtId="0" fontId="1" fillId="7" borderId="0" xfId="0" applyFont="1" applyFill="1" applyAlignment="1">
      <alignment horizontal="center" vertical="center"/>
    </xf>
    <xf numFmtId="0" fontId="0" fillId="0" borderId="0" xfId="0" applyAlignment="1">
      <alignment horizontal="center"/>
    </xf>
    <xf numFmtId="0" fontId="12" fillId="8" borderId="0" xfId="0" applyFont="1" applyFill="1" applyAlignment="1">
      <alignment horizontal="center" vertical="center"/>
    </xf>
    <xf numFmtId="164" fontId="0" fillId="0" borderId="0" xfId="0" applyNumberFormat="1" applyAlignment="1">
      <alignment horizontal="center"/>
    </xf>
    <xf numFmtId="14" fontId="0" fillId="0" borderId="0" xfId="0" applyNumberFormat="1" applyAlignment="1">
      <alignment horizontal="center"/>
    </xf>
    <xf numFmtId="1" fontId="1" fillId="0" borderId="0" xfId="0" applyNumberFormat="1" applyFont="1" applyAlignment="1">
      <alignment horizontal="center" vertical="center"/>
    </xf>
    <xf numFmtId="3" fontId="1" fillId="0" borderId="0" xfId="0" applyNumberFormat="1" applyFont="1" applyAlignment="1">
      <alignment horizontal="center" vertical="center"/>
    </xf>
    <xf numFmtId="0" fontId="1" fillId="9" borderId="21" xfId="0" applyFont="1" applyFill="1" applyBorder="1" applyAlignment="1">
      <alignment horizontal="center" vertical="center" wrapText="1"/>
    </xf>
    <xf numFmtId="164" fontId="1" fillId="9" borderId="21" xfId="0" applyNumberFormat="1" applyFont="1" applyFill="1" applyBorder="1" applyAlignment="1">
      <alignment horizontal="center" vertical="center"/>
    </xf>
    <xf numFmtId="0" fontId="1" fillId="9" borderId="0" xfId="0" applyFont="1" applyFill="1" applyAlignment="1">
      <alignment horizontal="center" vertical="center" wrapText="1"/>
    </xf>
    <xf numFmtId="164" fontId="1" fillId="9" borderId="0" xfId="0" applyNumberFormat="1" applyFont="1" applyFill="1" applyAlignment="1">
      <alignment horizontal="center" vertical="center"/>
    </xf>
    <xf numFmtId="0" fontId="1" fillId="10" borderId="0" xfId="0" applyFont="1" applyFill="1" applyAlignment="1">
      <alignment horizontal="center" vertical="center"/>
    </xf>
    <xf numFmtId="0" fontId="4" fillId="10" borderId="0" xfId="0" applyFont="1" applyFill="1" applyAlignment="1">
      <alignment horizontal="center" vertical="center" wrapText="1"/>
    </xf>
    <xf numFmtId="0" fontId="4" fillId="11" borderId="0" xfId="0" applyFont="1" applyFill="1" applyAlignment="1">
      <alignment horizontal="center" vertical="center" wrapText="1"/>
    </xf>
    <xf numFmtId="0" fontId="1" fillId="11" borderId="0" xfId="0" applyFont="1" applyFill="1" applyAlignment="1">
      <alignment horizontal="center" vertical="center"/>
    </xf>
    <xf numFmtId="0" fontId="19" fillId="0" borderId="0" xfId="0" applyFont="1" applyAlignment="1">
      <alignment horizontal="center" vertical="center"/>
    </xf>
    <xf numFmtId="0" fontId="19" fillId="0" borderId="0" xfId="0" applyFont="1" applyAlignment="1">
      <alignment horizontal="center" vertical="center" wrapText="1"/>
    </xf>
    <xf numFmtId="164" fontId="19" fillId="0" borderId="0" xfId="0" applyNumberFormat="1" applyFont="1" applyAlignment="1">
      <alignment horizontal="center" vertical="center"/>
    </xf>
    <xf numFmtId="15" fontId="3" fillId="0" borderId="0" xfId="0" applyNumberFormat="1" applyFont="1"/>
    <xf numFmtId="15" fontId="1" fillId="0" borderId="0" xfId="0" applyNumberFormat="1" applyFont="1" applyAlignment="1">
      <alignment horizontal="center" vertical="center"/>
    </xf>
    <xf numFmtId="0" fontId="23" fillId="0" borderId="0" xfId="0" applyFont="1" applyAlignment="1">
      <alignment horizontal="center" vertical="center"/>
    </xf>
    <xf numFmtId="0" fontId="23" fillId="0" borderId="0" xfId="0" applyFont="1" applyAlignment="1">
      <alignment horizontal="center" vertical="center" wrapText="1"/>
    </xf>
    <xf numFmtId="0" fontId="24" fillId="0" borderId="0" xfId="0" applyFont="1" applyAlignment="1">
      <alignment horizontal="center" vertical="center"/>
    </xf>
    <xf numFmtId="0" fontId="24" fillId="0" borderId="0" xfId="0" applyFont="1" applyAlignment="1">
      <alignment horizontal="center" vertical="center" wrapText="1"/>
    </xf>
    <xf numFmtId="14" fontId="24" fillId="0" borderId="0" xfId="0" applyNumberFormat="1" applyFont="1" applyAlignment="1">
      <alignment horizontal="center" vertical="center"/>
    </xf>
    <xf numFmtId="0" fontId="22" fillId="0" borderId="0" xfId="0" applyFont="1" applyAlignment="1">
      <alignment horizontal="center" vertical="center"/>
    </xf>
    <xf numFmtId="0" fontId="22" fillId="0" borderId="0" xfId="0" applyFont="1" applyAlignment="1">
      <alignment horizontal="center" vertical="center" wrapText="1"/>
    </xf>
    <xf numFmtId="0" fontId="25" fillId="0" borderId="0" xfId="0" applyNumberFormat="1" applyFont="1" applyAlignment="1">
      <alignment horizontal="center" vertical="center"/>
    </xf>
    <xf numFmtId="0" fontId="25" fillId="0" borderId="0" xfId="0" applyFont="1" applyAlignment="1">
      <alignment horizontal="center" vertical="center"/>
    </xf>
    <xf numFmtId="0" fontId="25" fillId="0" borderId="0" xfId="0" applyFont="1" applyAlignment="1">
      <alignment horizontal="center" vertical="center" wrapText="1"/>
    </xf>
    <xf numFmtId="164" fontId="25" fillId="0" borderId="0" xfId="0" applyNumberFormat="1" applyFont="1" applyAlignment="1">
      <alignment horizontal="center" vertical="center"/>
    </xf>
    <xf numFmtId="0" fontId="25" fillId="0" borderId="0" xfId="0" applyNumberFormat="1" applyFont="1" applyAlignment="1">
      <alignment horizontal="center" vertical="center" wrapText="1"/>
    </xf>
    <xf numFmtId="0" fontId="27" fillId="0" borderId="0" xfId="0" applyNumberFormat="1" applyFont="1" applyAlignment="1">
      <alignment horizontal="center" vertical="center"/>
    </xf>
    <xf numFmtId="0" fontId="27" fillId="0" borderId="0" xfId="0" applyFont="1" applyAlignment="1">
      <alignment horizontal="center" vertical="center"/>
    </xf>
    <xf numFmtId="0" fontId="27" fillId="0" borderId="0" xfId="0" applyFont="1" applyAlignment="1">
      <alignment horizontal="center" vertical="center" wrapText="1"/>
    </xf>
    <xf numFmtId="164" fontId="27" fillId="0" borderId="0" xfId="0" applyNumberFormat="1" applyFont="1" applyAlignment="1">
      <alignment horizontal="center" vertical="center"/>
    </xf>
    <xf numFmtId="0" fontId="27" fillId="0" borderId="0" xfId="0" applyNumberFormat="1" applyFont="1" applyAlignment="1">
      <alignment horizontal="center" vertical="center" wrapText="1"/>
    </xf>
    <xf numFmtId="0" fontId="6" fillId="2" borderId="18"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20" xfId="0" applyFont="1" applyFill="1" applyBorder="1" applyAlignment="1">
      <alignment horizontal="center" vertical="center"/>
    </xf>
    <xf numFmtId="0" fontId="2" fillId="0" borderId="0" xfId="0" applyFont="1" applyAlignment="1">
      <alignment horizontal="right" wrapText="1"/>
    </xf>
    <xf numFmtId="0" fontId="4" fillId="0" borderId="0" xfId="0" applyFont="1" applyAlignment="1">
      <alignment horizontal="right" vertical="top"/>
    </xf>
    <xf numFmtId="0" fontId="12" fillId="0" borderId="2" xfId="0" applyFont="1" applyBorder="1" applyAlignment="1">
      <alignment horizontal="center" vertical="center"/>
    </xf>
    <xf numFmtId="0" fontId="2" fillId="4" borderId="16" xfId="0" applyFont="1" applyFill="1" applyBorder="1" applyAlignment="1">
      <alignment horizontal="center" vertical="center" textRotation="255"/>
    </xf>
    <xf numFmtId="0" fontId="2" fillId="4" borderId="6" xfId="0" applyFont="1" applyFill="1" applyBorder="1" applyAlignment="1">
      <alignment horizontal="center" vertical="center" textRotation="255"/>
    </xf>
    <xf numFmtId="0" fontId="2" fillId="4" borderId="7" xfId="0" applyFont="1" applyFill="1" applyBorder="1" applyAlignment="1">
      <alignment horizontal="center" vertical="center" textRotation="255"/>
    </xf>
    <xf numFmtId="0" fontId="8" fillId="5" borderId="8" xfId="0" applyFont="1" applyFill="1" applyBorder="1" applyAlignment="1">
      <alignment horizontal="center" vertical="center"/>
    </xf>
    <xf numFmtId="0" fontId="8" fillId="5" borderId="9" xfId="0" applyFont="1" applyFill="1" applyBorder="1" applyAlignment="1">
      <alignment horizontal="center" vertical="center"/>
    </xf>
    <xf numFmtId="0" fontId="8" fillId="5" borderId="11" xfId="0" applyFont="1" applyFill="1" applyBorder="1" applyAlignment="1">
      <alignment horizontal="center" vertical="center"/>
    </xf>
    <xf numFmtId="14" fontId="1" fillId="5" borderId="12" xfId="0" applyNumberFormat="1" applyFont="1" applyFill="1" applyBorder="1" applyAlignment="1">
      <alignment horizontal="center" vertical="center"/>
    </xf>
    <xf numFmtId="14" fontId="1" fillId="5" borderId="13" xfId="0" applyNumberFormat="1" applyFont="1" applyFill="1" applyBorder="1" applyAlignment="1">
      <alignment horizontal="center" vertical="center"/>
    </xf>
    <xf numFmtId="14" fontId="1" fillId="5" borderId="14" xfId="0" applyNumberFormat="1" applyFont="1" applyFill="1" applyBorder="1" applyAlignment="1">
      <alignment horizontal="center" vertical="center"/>
    </xf>
    <xf numFmtId="14" fontId="1" fillId="5" borderId="15" xfId="0" applyNumberFormat="1" applyFont="1" applyFill="1" applyBorder="1" applyAlignment="1">
      <alignment horizontal="center" vertical="center"/>
    </xf>
    <xf numFmtId="14" fontId="13" fillId="5" borderId="3" xfId="0" applyNumberFormat="1" applyFont="1" applyFill="1" applyBorder="1" applyAlignment="1">
      <alignment horizontal="center" vertical="center"/>
    </xf>
    <xf numFmtId="14" fontId="13" fillId="5" borderId="5" xfId="0" applyNumberFormat="1" applyFont="1" applyFill="1" applyBorder="1" applyAlignment="1">
      <alignment horizontal="center" vertical="center"/>
    </xf>
    <xf numFmtId="0" fontId="13" fillId="5" borderId="4" xfId="0" applyFont="1" applyFill="1" applyBorder="1" applyAlignment="1">
      <alignment horizontal="center" vertical="center"/>
    </xf>
    <xf numFmtId="0" fontId="13" fillId="5" borderId="5" xfId="0" applyFont="1" applyFill="1" applyBorder="1" applyAlignment="1">
      <alignment horizontal="center" vertical="center"/>
    </xf>
    <xf numFmtId="0" fontId="12" fillId="0" borderId="7" xfId="0" applyFont="1" applyBorder="1" applyAlignment="1">
      <alignment horizontal="center" vertical="center"/>
    </xf>
    <xf numFmtId="0" fontId="2" fillId="4" borderId="8" xfId="0" applyFont="1" applyFill="1" applyBorder="1" applyAlignment="1">
      <alignment horizontal="center" vertical="center" textRotation="255"/>
    </xf>
    <xf numFmtId="0" fontId="2" fillId="4" borderId="10" xfId="0" applyFont="1" applyFill="1" applyBorder="1" applyAlignment="1">
      <alignment horizontal="center" vertical="center" textRotation="255"/>
    </xf>
    <xf numFmtId="0" fontId="1" fillId="5" borderId="13" xfId="0" applyFont="1" applyFill="1" applyBorder="1" applyAlignment="1">
      <alignment horizontal="center" vertical="center"/>
    </xf>
    <xf numFmtId="0" fontId="1" fillId="5" borderId="14" xfId="0" applyFont="1" applyFill="1" applyBorder="1" applyAlignment="1">
      <alignment horizontal="center" vertical="center"/>
    </xf>
    <xf numFmtId="0" fontId="2" fillId="4" borderId="9" xfId="0" applyFont="1" applyFill="1" applyBorder="1" applyAlignment="1">
      <alignment horizontal="center" vertical="center" textRotation="255"/>
    </xf>
    <xf numFmtId="0" fontId="2" fillId="4" borderId="0" xfId="0" applyFont="1" applyFill="1" applyAlignment="1">
      <alignment horizontal="center" vertical="center" textRotation="255"/>
    </xf>
    <xf numFmtId="164" fontId="1" fillId="5" borderId="10" xfId="0" applyNumberFormat="1" applyFont="1" applyFill="1" applyBorder="1" applyAlignment="1">
      <alignment horizontal="center" vertical="center"/>
    </xf>
    <xf numFmtId="164" fontId="1" fillId="5" borderId="0" xfId="0" applyNumberFormat="1" applyFont="1" applyFill="1" applyAlignment="1">
      <alignment horizontal="center" vertical="center"/>
    </xf>
    <xf numFmtId="164" fontId="1" fillId="5" borderId="15" xfId="0" applyNumberFormat="1" applyFont="1" applyFill="1" applyBorder="1" applyAlignment="1">
      <alignment horizontal="center" vertical="center"/>
    </xf>
    <xf numFmtId="164" fontId="1" fillId="5" borderId="12" xfId="0" applyNumberFormat="1" applyFont="1" applyFill="1" applyBorder="1" applyAlignment="1">
      <alignment horizontal="center" vertical="center"/>
    </xf>
    <xf numFmtId="164" fontId="1" fillId="5" borderId="13" xfId="0" applyNumberFormat="1" applyFont="1" applyFill="1" applyBorder="1" applyAlignment="1">
      <alignment horizontal="center" vertical="center"/>
    </xf>
    <xf numFmtId="164" fontId="1" fillId="5" borderId="14" xfId="0" applyNumberFormat="1" applyFont="1" applyFill="1" applyBorder="1" applyAlignment="1">
      <alignment horizontal="center" vertical="center"/>
    </xf>
    <xf numFmtId="0" fontId="11" fillId="3" borderId="12" xfId="0" applyFont="1" applyFill="1" applyBorder="1" applyAlignment="1">
      <alignment horizontal="center" vertical="center"/>
    </xf>
    <xf numFmtId="0" fontId="11" fillId="3" borderId="13" xfId="0" applyFont="1" applyFill="1" applyBorder="1" applyAlignment="1">
      <alignment horizontal="center" vertical="center"/>
    </xf>
  </cellXfs>
  <cellStyles count="1">
    <cellStyle name="Normal" xfId="0" builtinId="0"/>
  </cellStyles>
  <dxfs count="33">
    <dxf>
      <font>
        <b/>
        <strike val="0"/>
        <outline val="0"/>
        <shadow val="0"/>
        <u val="none"/>
        <vertAlign val="baseline"/>
        <sz val="34"/>
        <color theme="1"/>
        <name val="Calibri"/>
        <scheme val="minor"/>
      </font>
      <numFmt numFmtId="19" formatCode="m/d/yyyy"/>
      <alignment horizontal="center" vertical="center" textRotation="0" wrapText="0" indent="0" justifyLastLine="0" shrinkToFit="0" readingOrder="0"/>
    </dxf>
    <dxf>
      <font>
        <b/>
        <strike val="0"/>
        <outline val="0"/>
        <shadow val="0"/>
        <u val="none"/>
        <vertAlign val="baseline"/>
        <sz val="34"/>
        <color theme="1"/>
        <name val="Calibri"/>
        <scheme val="minor"/>
      </font>
      <alignment horizontal="center" vertical="center" textRotation="0" wrapText="0" indent="0" justifyLastLine="0" shrinkToFit="0" readingOrder="0"/>
    </dxf>
    <dxf>
      <font>
        <b/>
        <strike val="0"/>
        <outline val="0"/>
        <shadow val="0"/>
        <u val="none"/>
        <vertAlign val="baseline"/>
        <sz val="34"/>
        <color theme="1"/>
        <name val="Calibri"/>
        <scheme val="minor"/>
      </font>
      <alignment horizontal="center" vertical="center" textRotation="0" wrapText="0" indent="0" justifyLastLine="0" shrinkToFit="0" readingOrder="0"/>
    </dxf>
    <dxf>
      <font>
        <b/>
        <strike val="0"/>
        <outline val="0"/>
        <shadow val="0"/>
        <u val="none"/>
        <vertAlign val="baseline"/>
        <sz val="34"/>
        <color theme="1"/>
        <name val="Calibri"/>
        <scheme val="minor"/>
      </font>
      <numFmt numFmtId="19" formatCode="m/d/yyyy"/>
      <alignment horizontal="center" vertical="center" textRotation="0" wrapText="0" indent="0" justifyLastLine="0" shrinkToFit="0" readingOrder="0"/>
    </dxf>
    <dxf>
      <font>
        <b/>
        <strike val="0"/>
        <outline val="0"/>
        <shadow val="0"/>
        <u val="none"/>
        <vertAlign val="baseline"/>
        <sz val="34"/>
        <color theme="1"/>
        <name val="Calibri"/>
        <scheme val="minor"/>
      </font>
      <alignment horizontal="center" vertical="center" textRotation="0" wrapText="0" indent="0" justifyLastLine="0" shrinkToFit="0" readingOrder="0"/>
    </dxf>
    <dxf>
      <font>
        <b/>
        <strike val="0"/>
        <outline val="0"/>
        <shadow val="0"/>
        <u val="none"/>
        <vertAlign val="baseline"/>
        <sz val="34"/>
        <color theme="1"/>
        <name val="Calibri"/>
        <scheme val="minor"/>
      </font>
      <alignment horizontal="center" vertical="center" textRotation="0" wrapText="1" indent="0" justifyLastLine="0" shrinkToFit="0" readingOrder="0"/>
    </dxf>
    <dxf>
      <font>
        <b/>
        <strike val="0"/>
        <outline val="0"/>
        <shadow val="0"/>
        <u val="none"/>
        <vertAlign val="baseline"/>
        <sz val="34"/>
        <color theme="1"/>
        <name val="Calibri"/>
        <scheme val="minor"/>
      </font>
      <alignment horizontal="center" vertical="center" textRotation="0" wrapText="0" indent="0" justifyLastLine="0" shrinkToFit="0" readingOrder="0"/>
    </dxf>
    <dxf>
      <font>
        <b/>
        <strike val="0"/>
        <outline val="0"/>
        <shadow val="0"/>
        <u val="none"/>
        <vertAlign val="baseline"/>
        <sz val="34"/>
        <color theme="1"/>
        <name val="Calibri"/>
        <scheme val="minor"/>
      </font>
      <alignment horizontal="center" vertical="center" textRotation="0" wrapText="0" indent="0" justifyLastLine="0" shrinkToFit="0" readingOrder="0"/>
    </dxf>
    <dxf>
      <font>
        <b/>
        <strike val="0"/>
        <outline val="0"/>
        <shadow val="0"/>
        <u val="none"/>
        <vertAlign val="baseline"/>
        <sz val="34"/>
        <color theme="1"/>
        <name val="Calibri"/>
        <scheme val="minor"/>
      </font>
      <alignment horizontal="center" vertical="center" textRotation="0" wrapText="0" indent="0" justifyLastLine="0" shrinkToFit="0" readingOrder="0"/>
    </dxf>
    <dxf>
      <font>
        <b/>
        <strike val="0"/>
        <outline val="0"/>
        <shadow val="0"/>
        <u val="none"/>
        <vertAlign val="baseline"/>
        <sz val="34"/>
        <color theme="1"/>
        <name val="Calibri"/>
        <scheme val="minor"/>
      </font>
      <alignment horizontal="center" vertical="center" textRotation="0" wrapText="0" indent="0" justifyLastLine="0" shrinkToFit="0" readingOrder="0"/>
    </dxf>
    <dxf>
      <font>
        <b/>
        <strike val="0"/>
        <outline val="0"/>
        <shadow val="0"/>
        <u val="none"/>
        <vertAlign val="baseline"/>
        <sz val="35"/>
        <color theme="1"/>
        <name val="Calibri"/>
        <scheme val="minor"/>
      </font>
      <alignment horizontal="center" vertical="center" textRotation="0" wrapText="0" indent="0" justifyLastLine="0" shrinkToFit="0" readingOrder="0"/>
    </dxf>
    <dxf>
      <font>
        <b/>
        <strike val="0"/>
        <outline val="0"/>
        <shadow val="0"/>
        <u val="none"/>
        <vertAlign val="baseline"/>
        <sz val="18"/>
        <color theme="1"/>
        <name val="Arial"/>
        <scheme val="none"/>
      </font>
      <numFmt numFmtId="0" formatCode="General"/>
      <alignment horizontal="center" vertical="center" textRotation="0" indent="0" justifyLastLine="0" shrinkToFit="0" readingOrder="0"/>
    </dxf>
    <dxf>
      <font>
        <b/>
        <strike val="0"/>
        <outline val="0"/>
        <shadow val="0"/>
        <u val="none"/>
        <vertAlign val="baseline"/>
        <sz val="18"/>
        <color theme="1"/>
        <name val="Arial"/>
        <scheme val="none"/>
      </font>
      <alignment horizontal="center" vertical="center" textRotation="0" wrapText="1" indent="0" justifyLastLine="0" shrinkToFit="0" readingOrder="0"/>
    </dxf>
    <dxf>
      <font>
        <b/>
        <i val="0"/>
        <strike val="0"/>
        <condense val="0"/>
        <extend val="0"/>
        <outline val="0"/>
        <shadow val="0"/>
        <u val="none"/>
        <vertAlign val="baseline"/>
        <sz val="18"/>
        <color theme="1"/>
        <name val="Arial"/>
        <scheme val="none"/>
      </font>
      <alignment horizontal="center" vertical="center" textRotation="0" wrapText="1" indent="0" justifyLastLine="0" shrinkToFit="0" readingOrder="0"/>
    </dxf>
    <dxf>
      <font>
        <b/>
        <i val="0"/>
        <strike val="0"/>
        <condense val="0"/>
        <extend val="0"/>
        <outline val="0"/>
        <shadow val="0"/>
        <u val="none"/>
        <vertAlign val="baseline"/>
        <sz val="18"/>
        <color theme="1"/>
        <name val="Arial"/>
        <scheme val="none"/>
      </font>
      <numFmt numFmtId="0" formatCode="General"/>
      <alignment horizontal="center" vertical="center" textRotation="0" wrapText="1" indent="0" justifyLastLine="0" shrinkToFit="0" readingOrder="0"/>
    </dxf>
    <dxf>
      <font>
        <b/>
        <strike val="0"/>
        <outline val="0"/>
        <shadow val="0"/>
        <u val="none"/>
        <vertAlign val="baseline"/>
        <sz val="18"/>
        <color theme="1"/>
        <name val="Arial"/>
        <scheme val="none"/>
      </font>
      <numFmt numFmtId="0" formatCode="General"/>
      <alignment horizontal="center" vertical="center" textRotation="0" wrapText="1"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strike val="0"/>
        <outline val="0"/>
        <shadow val="0"/>
        <u val="none"/>
        <vertAlign val="baseline"/>
        <sz val="18"/>
        <color theme="1"/>
        <name val="Arial"/>
        <scheme val="none"/>
      </font>
      <numFmt numFmtId="164" formatCode="dd/mm/yyyy"/>
      <alignment horizontal="center" vertical="center" textRotation="0" indent="0" justifyLastLine="0" shrinkToFit="0" readingOrder="0"/>
    </dxf>
    <dxf>
      <font>
        <b/>
        <strike val="0"/>
        <outline val="0"/>
        <shadow val="0"/>
        <u val="none"/>
        <vertAlign val="baseline"/>
        <sz val="18"/>
        <color theme="1"/>
        <name val="Arial"/>
        <scheme val="none"/>
      </font>
      <alignment horizontal="center" vertical="center" textRotation="0" wrapText="1" indent="0" justifyLastLine="0" shrinkToFit="0" readingOrder="0"/>
    </dxf>
    <dxf>
      <font>
        <b/>
        <i val="0"/>
        <strike val="0"/>
        <condense val="0"/>
        <extend val="0"/>
        <outline val="0"/>
        <shadow val="0"/>
        <u val="none"/>
        <vertAlign val="baseline"/>
        <sz val="18"/>
        <color theme="1"/>
        <name val="Arial"/>
        <scheme val="none"/>
      </font>
      <alignment horizontal="center" vertical="center" textRotation="0" wrapText="0" indent="0" justifyLastLine="0" shrinkToFit="0" readingOrder="0"/>
    </dxf>
    <dxf>
      <font>
        <b/>
        <i val="0"/>
        <strike val="0"/>
        <condense val="0"/>
        <extend val="0"/>
        <outline val="0"/>
        <shadow val="0"/>
        <u val="none"/>
        <vertAlign val="baseline"/>
        <sz val="18"/>
        <color theme="1"/>
        <name val="Arial"/>
        <scheme val="none"/>
      </font>
      <numFmt numFmtId="164" formatCode="dd/mm/yyyy"/>
      <alignment horizontal="center" vertical="center" textRotation="0" wrapText="0"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strike val="0"/>
        <outline val="0"/>
        <shadow val="0"/>
        <u val="none"/>
        <vertAlign val="baseline"/>
        <sz val="18"/>
        <color theme="1"/>
        <name val="Arial"/>
        <scheme val="none"/>
      </font>
      <alignment horizontal="center" vertical="center" textRotation="0" wrapText="1"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i val="0"/>
        <strike val="0"/>
        <condense val="0"/>
        <extend val="0"/>
        <outline val="0"/>
        <shadow val="0"/>
        <u val="none"/>
        <vertAlign val="baseline"/>
        <sz val="18"/>
        <color theme="1"/>
        <name val="Arial"/>
        <scheme val="none"/>
      </font>
      <alignment horizontal="center" vertical="center" textRotation="0" wrapText="0"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strike val="0"/>
        <outline val="0"/>
        <shadow val="0"/>
        <u val="none"/>
        <vertAlign val="baseline"/>
        <sz val="18"/>
        <color theme="1"/>
        <name val="Arial"/>
        <scheme val="none"/>
      </font>
      <numFmt numFmtId="0" formatCode="General"/>
      <alignment horizontal="center" vertical="center" textRotation="0" indent="0" justifyLastLine="0" shrinkToFit="0" readingOrder="0"/>
    </dxf>
    <dxf>
      <font>
        <b/>
        <strike val="0"/>
        <outline val="0"/>
        <shadow val="0"/>
        <u val="none"/>
        <vertAlign val="baseline"/>
        <sz val="18"/>
        <color theme="1"/>
        <name val="Arial"/>
        <scheme val="none"/>
      </font>
      <alignment horizontal="center" vertical="center" textRotation="0" indent="0" justifyLastLine="0" shrinkToFit="0" readingOrder="0"/>
    </dxf>
    <dxf>
      <font>
        <b/>
        <i val="0"/>
        <strike val="0"/>
        <condense val="0"/>
        <extend val="0"/>
        <outline val="0"/>
        <shadow val="0"/>
        <u val="none"/>
        <vertAlign val="baseline"/>
        <sz val="18"/>
        <color theme="1"/>
        <name val="Arial"/>
        <scheme val="none"/>
      </font>
      <alignment horizontal="center" vertical="center"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12</xdr:col>
      <xdr:colOff>907143</xdr:colOff>
      <xdr:row>0</xdr:row>
      <xdr:rowOff>1</xdr:rowOff>
    </xdr:from>
    <xdr:to>
      <xdr:col>17</xdr:col>
      <xdr:colOff>1883833</xdr:colOff>
      <xdr:row>11</xdr:row>
      <xdr:rowOff>349250</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46028083" y="1"/>
          <a:ext cx="9316357" cy="4921249"/>
        </a:xfrm>
        <a:prstGeom prst="rect">
          <a:avLst/>
        </a:prstGeom>
      </xdr:spPr>
    </xdr:pic>
    <xdr:clientData/>
  </xdr:twoCellAnchor>
</xdr:wsDr>
</file>

<file path=xl/tables/table1.xml><?xml version="1.0" encoding="utf-8"?>
<table xmlns="http://schemas.openxmlformats.org/spreadsheetml/2006/main" id="1" name="Table1" displayName="Table1" ref="A13:T5143" totalsRowShown="0" headerRowDxfId="32" dataDxfId="31">
  <autoFilter ref="A13:T5143">
    <filterColumn colId="2">
      <filters>
        <filter val="1531.032.GENRAL.7528"/>
      </filters>
    </filterColumn>
  </autoFilter>
  <tableColumns count="20">
    <tableColumn id="1" name="s.n" dataDxfId="30">
      <calculatedColumnFormula>ROW(A1)</calculatedColumnFormula>
    </tableColumn>
    <tableColumn id="2" name="UOM" dataDxfId="29"/>
    <tableColumn id="20" name="LINE ITEM" dataDxfId="28"/>
    <tableColumn id="3" name="PART NO" dataDxfId="27"/>
    <tableColumn id="5" name="DESCREPTION" dataDxfId="26"/>
    <tableColumn id="6" name="RFQ" dataDxfId="25"/>
    <tableColumn id="7" name="DATE/RFQ" dataDxfId="24"/>
    <tableColumn id="8" name="QTY" dataDxfId="23"/>
    <tableColumn id="9" name="PRICE/RFQ" dataDxfId="22"/>
    <tableColumn id="16" name="RES. DATE" dataDxfId="21"/>
    <tableColumn id="18" name="Catogry" dataDxfId="20"/>
    <tableColumn id="10" name="PO" dataDxfId="19"/>
    <tableColumn id="11" name="DATE /PO" dataDxfId="18"/>
    <tableColumn id="12" name="Quantity/PO" dataDxfId="17"/>
    <tableColumn id="13" name="PRICE/PO" dataDxfId="16"/>
    <tableColumn id="14" name="TOTAL PO" dataDxfId="15">
      <calculatedColumnFormula>Table1[[#This Row],[PRICE/PO]]*Table1[[#This Row],[Quantity/PO]]</calculatedColumnFormula>
    </tableColumn>
    <tableColumn id="17" name="THE CONDITION OF RFQ" dataDxfId="14">
      <calculatedColumnFormula>IF(AND($J14&lt;TODAY(), $J14&lt;&gt;""), "منتهي", "")</calculatedColumnFormula>
    </tableColumn>
    <tableColumn id="19" name="BUYER" dataDxfId="13"/>
    <tableColumn id="15" name="NOTE" dataDxfId="12"/>
    <tableColumn id="4" name="مطلوب مراجعه السعر" dataDxfId="11">
      <calculatedColumnFormula>IF(AND(COUNTIFS($F$14:$F$1012, $F14, $L$14:$L$1012, "&lt;&gt;")&gt;0, $L14="", $I14&lt;&gt;""), 1, "")</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id="2" name="Table2" displayName="Table2" ref="A1:I24" totalsRowShown="0" headerRowDxfId="10" dataDxfId="9">
  <autoFilter ref="A1:I24">
    <filterColumn colId="8">
      <filters>
        <dateGroupItem year="2025" month="7" day="5" dateTimeGrouping="day"/>
      </filters>
    </filterColumn>
  </autoFilter>
  <tableColumns count="9">
    <tableColumn id="1" name="UOM" dataDxfId="8"/>
    <tableColumn id="2" name="LINE ITEM" dataDxfId="7"/>
    <tableColumn id="3" name="PART NO" dataDxfId="6"/>
    <tableColumn id="4" name="DESCREPTION" dataDxfId="5"/>
    <tableColumn id="5" name="RFQ" dataDxfId="4"/>
    <tableColumn id="6" name="DATE/RFQ" dataDxfId="3"/>
    <tableColumn id="7" name="QTY" dataDxfId="2"/>
    <tableColumn id="8" name="PRICE/RFQ" dataDxfId="1"/>
    <tableColumn id="9" name="RES. DATE"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54631A0-C171-4B36-A2B3-1DEB01BAC42B}">
  <we:reference id="wa200005502" version="1.0.0.11" store="ar-SA" storeType="OMEX"/>
  <we:alternateReferences>
    <we:reference id="wa200005502" version="1.0.0.11" store="wa200005502" storeType="OMEX"/>
  </we:alternateReferences>
  <we:properties>
    <we:property name="docId" value="&quot;2VoA-PZeuSOZ8k07S2Z6O&quot;"/>
  </we:properties>
  <we:bindings/>
  <we:snapshot xmlns:r="http://schemas.openxmlformats.org/officeDocument/2006/relationships"/>
  <we:extLst>
    <a:ext xmlns:a="http://schemas.openxmlformats.org/drawingml/2006/main" uri="{D87F86FE-615C-45B5-9D79-34F1136793EB}">
      <we:containsCustomFunctions xmlns=""/>
    </a:ext>
    <a:ext xmlns:a="http://schemas.openxmlformats.org/drawingml/2006/main" uri="{7C84B067-C214-45C3-A712-C9D94CD141B2}">
      <we:customFunctionIdList xmlns="">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orksheet____1">
    <pageSetUpPr fitToPage="1"/>
  </sheetPr>
  <dimension ref="A1:BN11267"/>
  <sheetViews>
    <sheetView rightToLeft="1" tabSelected="1" topLeftCell="E9" zoomScale="57" zoomScaleNormal="57" workbookViewId="0">
      <selection activeCell="E4527" sqref="E4527"/>
    </sheetView>
  </sheetViews>
  <sheetFormatPr defaultColWidth="8.7265625" defaultRowHeight="14" x14ac:dyDescent="0.3"/>
  <cols>
    <col min="1" max="1" width="14" style="9" customWidth="1"/>
    <col min="2" max="2" width="33.26953125" style="3" customWidth="1"/>
    <col min="3" max="3" width="44.453125" style="3" bestFit="1" customWidth="1"/>
    <col min="4" max="4" width="93.7265625" style="3" bestFit="1" customWidth="1"/>
    <col min="5" max="5" width="104.1796875" style="4" customWidth="1"/>
    <col min="6" max="6" width="21.453125" style="3" bestFit="1" customWidth="1"/>
    <col min="7" max="7" width="26.7265625" style="3" bestFit="1" customWidth="1"/>
    <col min="8" max="8" width="16.54296875" style="3" customWidth="1"/>
    <col min="9" max="9" width="28.81640625" style="3" bestFit="1" customWidth="1"/>
    <col min="10" max="10" width="22.81640625" style="3" customWidth="1"/>
    <col min="11" max="11" width="22.26953125" style="3" bestFit="1" customWidth="1"/>
    <col min="12" max="12" width="38.81640625" style="4" customWidth="1"/>
    <col min="13" max="13" width="24.81640625" style="17" bestFit="1" customWidth="1"/>
    <col min="14" max="14" width="21.7265625" style="3" customWidth="1"/>
    <col min="15" max="15" width="18.453125" style="3" customWidth="1"/>
    <col min="16" max="16" width="24.81640625" style="4" customWidth="1"/>
    <col min="17" max="18" width="29.54296875" style="4" customWidth="1"/>
    <col min="19" max="19" width="39.1796875" style="4" customWidth="1"/>
    <col min="20" max="20" width="34.1796875" style="3" customWidth="1"/>
    <col min="21" max="16384" width="8.7265625" style="3"/>
  </cols>
  <sheetData>
    <row r="1" spans="1:20" ht="39" customHeight="1" x14ac:dyDescent="0.6">
      <c r="A1" s="76" t="s">
        <v>1</v>
      </c>
      <c r="B1" s="76"/>
      <c r="C1" s="76"/>
      <c r="D1" s="76"/>
      <c r="E1" s="76"/>
      <c r="F1" s="76"/>
      <c r="G1" s="76"/>
      <c r="M1" s="3"/>
    </row>
    <row r="2" spans="1:20" ht="33.75" customHeight="1" x14ac:dyDescent="0.3">
      <c r="A2" s="77" t="s">
        <v>0</v>
      </c>
      <c r="B2" s="77"/>
      <c r="C2" s="77"/>
      <c r="D2" s="77"/>
      <c r="E2" s="5"/>
      <c r="F2" s="6"/>
      <c r="G2" s="6"/>
      <c r="M2" s="3"/>
    </row>
    <row r="3" spans="1:20" ht="26.25" customHeight="1" x14ac:dyDescent="0.3">
      <c r="A3" s="77" t="s">
        <v>13</v>
      </c>
      <c r="B3" s="77"/>
      <c r="C3" s="77"/>
      <c r="D3" s="77"/>
      <c r="E3" s="5"/>
      <c r="F3" s="6"/>
      <c r="G3" s="6"/>
      <c r="M3" s="3"/>
    </row>
    <row r="4" spans="1:20" ht="46" customHeight="1" x14ac:dyDescent="0.3">
      <c r="A4" s="77" t="s">
        <v>12</v>
      </c>
      <c r="B4" s="77"/>
      <c r="C4" s="77"/>
      <c r="D4" s="77"/>
      <c r="E4" s="5"/>
      <c r="F4" s="6"/>
      <c r="G4" s="6"/>
      <c r="M4" s="3"/>
    </row>
    <row r="5" spans="1:20" ht="31" customHeight="1" x14ac:dyDescent="0.3">
      <c r="A5" s="12"/>
      <c r="B5" s="12"/>
      <c r="C5" s="12"/>
      <c r="D5" s="12"/>
      <c r="E5" s="5"/>
      <c r="F5" s="6"/>
      <c r="G5" s="6"/>
      <c r="M5" s="3"/>
    </row>
    <row r="6" spans="1:20" ht="31" customHeight="1" x14ac:dyDescent="0.3">
      <c r="A6" s="73" t="s">
        <v>592</v>
      </c>
      <c r="B6" s="74"/>
      <c r="C6" s="75"/>
      <c r="D6" s="14">
        <f>COUNTA(E14:E1000069)</f>
        <v>4920</v>
      </c>
      <c r="E6" s="48" t="s">
        <v>4423</v>
      </c>
      <c r="F6" s="6"/>
      <c r="G6" s="6"/>
      <c r="M6" s="3"/>
    </row>
    <row r="7" spans="1:20" ht="31" customHeight="1" x14ac:dyDescent="0.3">
      <c r="A7" s="73" t="s">
        <v>593</v>
      </c>
      <c r="B7" s="74"/>
      <c r="C7" s="75"/>
      <c r="D7" s="14">
        <f>COUNTA(I14:I1000871)</f>
        <v>1965</v>
      </c>
      <c r="E7" s="49" t="s">
        <v>4451</v>
      </c>
      <c r="F7" s="6"/>
      <c r="G7" s="6"/>
      <c r="M7" s="3"/>
    </row>
    <row r="8" spans="1:20" ht="31" customHeight="1" x14ac:dyDescent="0.3">
      <c r="A8" s="73" t="s">
        <v>594</v>
      </c>
      <c r="B8" s="74"/>
      <c r="C8" s="75"/>
      <c r="D8" s="14">
        <f>COUNTA(L14:L1000870)</f>
        <v>675</v>
      </c>
      <c r="E8" s="5"/>
      <c r="F8" s="6"/>
      <c r="G8" s="6"/>
      <c r="M8" s="3"/>
    </row>
    <row r="9" spans="1:20" ht="31" customHeight="1" x14ac:dyDescent="0.3">
      <c r="A9" s="73" t="s">
        <v>595</v>
      </c>
      <c r="B9" s="74"/>
      <c r="C9" s="75"/>
      <c r="D9" s="15">
        <f>(D7/D6)</f>
        <v>0.39939024390243905</v>
      </c>
      <c r="E9" s="5"/>
      <c r="F9" s="6"/>
      <c r="G9" s="6"/>
      <c r="M9" s="3"/>
    </row>
    <row r="10" spans="1:20" ht="31" customHeight="1" x14ac:dyDescent="0.3">
      <c r="A10" s="73" t="s">
        <v>597</v>
      </c>
      <c r="B10" s="74"/>
      <c r="C10" s="75"/>
      <c r="D10" s="15">
        <f>D8/D7</f>
        <v>0.34351145038167941</v>
      </c>
      <c r="E10" s="5"/>
      <c r="F10" s="6"/>
      <c r="G10" s="6"/>
      <c r="M10" s="3"/>
    </row>
    <row r="11" spans="1:20" ht="31" customHeight="1" x14ac:dyDescent="0.3">
      <c r="A11" s="73" t="s">
        <v>596</v>
      </c>
      <c r="B11" s="74"/>
      <c r="C11" s="75"/>
      <c r="D11" s="15">
        <f>D8/D6</f>
        <v>0.13719512195121952</v>
      </c>
      <c r="E11" s="5"/>
      <c r="F11" s="6"/>
      <c r="G11" s="6"/>
      <c r="M11" s="54"/>
    </row>
    <row r="12" spans="1:20" ht="31" customHeight="1" thickBot="1" x14ac:dyDescent="0.35">
      <c r="A12" s="13"/>
      <c r="B12" s="13"/>
      <c r="C12" s="13"/>
      <c r="D12" s="12"/>
      <c r="E12" s="5"/>
      <c r="F12" s="6"/>
      <c r="G12" s="6"/>
      <c r="J12" s="35"/>
      <c r="L12" s="43"/>
      <c r="M12" s="44"/>
    </row>
    <row r="13" spans="1:20" s="1" customFormat="1" ht="54" customHeight="1" x14ac:dyDescent="0.35">
      <c r="A13" s="1" t="s">
        <v>4865</v>
      </c>
      <c r="B13" s="1" t="s">
        <v>14</v>
      </c>
      <c r="C13" s="1" t="s">
        <v>3</v>
      </c>
      <c r="D13" s="1" t="s">
        <v>2</v>
      </c>
      <c r="E13" s="2" t="s">
        <v>4</v>
      </c>
      <c r="F13" s="1" t="s">
        <v>5</v>
      </c>
      <c r="G13" s="1" t="s">
        <v>6</v>
      </c>
      <c r="H13" s="1" t="s">
        <v>3292</v>
      </c>
      <c r="I13" s="1" t="s">
        <v>7</v>
      </c>
      <c r="J13" s="1" t="s">
        <v>1057</v>
      </c>
      <c r="K13" s="1" t="s">
        <v>3423</v>
      </c>
      <c r="L13" s="2" t="s">
        <v>8</v>
      </c>
      <c r="M13" s="1" t="s">
        <v>9</v>
      </c>
      <c r="N13" s="1" t="s">
        <v>11</v>
      </c>
      <c r="O13" s="1" t="s">
        <v>10</v>
      </c>
      <c r="P13" s="2" t="s">
        <v>1232</v>
      </c>
      <c r="Q13" s="2" t="s">
        <v>1058</v>
      </c>
      <c r="R13" s="2" t="s">
        <v>2338</v>
      </c>
      <c r="S13" s="2" t="s">
        <v>2101</v>
      </c>
      <c r="T13" s="1" t="s">
        <v>3604</v>
      </c>
    </row>
    <row r="14" spans="1:20" s="8" customFormat="1" ht="46" hidden="1" x14ac:dyDescent="0.45">
      <c r="A14" s="1">
        <f>ROW(A1)</f>
        <v>1</v>
      </c>
      <c r="B14" s="1" t="s">
        <v>16</v>
      </c>
      <c r="C14" s="1" t="s">
        <v>2657</v>
      </c>
      <c r="D14" s="1"/>
      <c r="E14" s="2" t="s">
        <v>2658</v>
      </c>
      <c r="F14" s="1" t="s">
        <v>2659</v>
      </c>
      <c r="G14" s="10">
        <v>45662</v>
      </c>
      <c r="H14" s="1">
        <v>2</v>
      </c>
      <c r="I14" s="1">
        <v>225</v>
      </c>
      <c r="J14" s="10">
        <v>45668</v>
      </c>
      <c r="K14" s="1" t="s">
        <v>1077</v>
      </c>
      <c r="L14" s="2" t="s">
        <v>2656</v>
      </c>
      <c r="M14" s="10">
        <v>45712</v>
      </c>
      <c r="N14" s="1">
        <v>2</v>
      </c>
      <c r="O14" s="1">
        <v>225</v>
      </c>
      <c r="P14" s="2">
        <f>Table1[[#This Row],[PRICE/PO]]*Table1[[#This Row],[Quantity/PO]]</f>
        <v>450</v>
      </c>
      <c r="Q14" s="2" t="str">
        <f t="shared" ref="Q14:Q79" ca="1" si="0">IF(AND($J14&lt;TODAY(), $J14&lt;&gt;""), "منتهي", "")</f>
        <v>منتهي</v>
      </c>
      <c r="R14" s="2" t="s">
        <v>2355</v>
      </c>
      <c r="S14" s="2"/>
      <c r="T14" s="1" t="str">
        <f t="shared" ref="T14:T77" si="1">IF(AND(COUNTIFS($F$14:$F$1012, $F14, $L$14:$L$1012, "&lt;&gt;")&gt;0, $L14="", $I14&lt;&gt;""), 1, "")</f>
        <v/>
      </c>
    </row>
    <row r="15" spans="1:20" s="8" customFormat="1" ht="46" hidden="1" x14ac:dyDescent="0.45">
      <c r="A15" s="1">
        <f t="shared" ref="A15:A78" si="2">ROW(A2)</f>
        <v>2</v>
      </c>
      <c r="B15" s="1" t="s">
        <v>16</v>
      </c>
      <c r="C15" s="1" t="s">
        <v>2660</v>
      </c>
      <c r="D15" s="1"/>
      <c r="E15" s="2" t="s">
        <v>2661</v>
      </c>
      <c r="F15" s="1" t="s">
        <v>2659</v>
      </c>
      <c r="G15" s="10">
        <v>45662</v>
      </c>
      <c r="H15" s="1">
        <v>2</v>
      </c>
      <c r="I15" s="1">
        <v>225</v>
      </c>
      <c r="J15" s="10">
        <v>45668</v>
      </c>
      <c r="K15" s="1" t="s">
        <v>1077</v>
      </c>
      <c r="L15" s="2" t="s">
        <v>2656</v>
      </c>
      <c r="M15" s="10">
        <v>45712</v>
      </c>
      <c r="N15" s="1">
        <v>2</v>
      </c>
      <c r="O15" s="1">
        <v>225</v>
      </c>
      <c r="P15" s="2">
        <f>Table1[[#This Row],[PRICE/PO]]*Table1[[#This Row],[Quantity/PO]]</f>
        <v>450</v>
      </c>
      <c r="Q15" s="2" t="str">
        <f t="shared" ca="1" si="0"/>
        <v>منتهي</v>
      </c>
      <c r="R15" s="2" t="s">
        <v>2355</v>
      </c>
      <c r="S15" s="2"/>
      <c r="T15" s="1" t="str">
        <f t="shared" si="1"/>
        <v/>
      </c>
    </row>
    <row r="16" spans="1:20" s="8" customFormat="1" ht="23" hidden="1" x14ac:dyDescent="0.45">
      <c r="A16" s="1">
        <f t="shared" si="2"/>
        <v>3</v>
      </c>
      <c r="B16" s="1" t="s">
        <v>16</v>
      </c>
      <c r="C16" s="1" t="s">
        <v>452</v>
      </c>
      <c r="D16" s="1"/>
      <c r="E16" s="2" t="s">
        <v>238</v>
      </c>
      <c r="F16" s="1" t="s">
        <v>2684</v>
      </c>
      <c r="G16" s="10">
        <v>45663</v>
      </c>
      <c r="H16" s="1"/>
      <c r="I16" s="1">
        <v>17.5</v>
      </c>
      <c r="J16" s="10">
        <v>45667</v>
      </c>
      <c r="K16" s="1" t="s">
        <v>1077</v>
      </c>
      <c r="L16" s="2" t="s">
        <v>2685</v>
      </c>
      <c r="M16" s="10">
        <v>45714</v>
      </c>
      <c r="N16" s="1">
        <v>100</v>
      </c>
      <c r="O16" s="1">
        <v>17.5</v>
      </c>
      <c r="P16" s="2">
        <f>Table1[[#This Row],[PRICE/PO]]*Table1[[#This Row],[Quantity/PO]]</f>
        <v>1750</v>
      </c>
      <c r="Q16" s="2" t="str">
        <f ca="1">IF(AND($J16&lt;TODAY(), $J16&lt;&gt;""), "منتهي", "")</f>
        <v>منتهي</v>
      </c>
      <c r="R16" s="2" t="s">
        <v>2430</v>
      </c>
      <c r="S16" s="2"/>
      <c r="T16" s="1" t="str">
        <f t="shared" si="1"/>
        <v/>
      </c>
    </row>
    <row r="17" spans="1:66" s="8" customFormat="1" ht="23" hidden="1" x14ac:dyDescent="0.45">
      <c r="A17" s="1">
        <f t="shared" si="2"/>
        <v>4</v>
      </c>
      <c r="B17" s="1" t="s">
        <v>16</v>
      </c>
      <c r="C17" s="1" t="s">
        <v>453</v>
      </c>
      <c r="D17" s="1"/>
      <c r="E17" s="2" t="s">
        <v>240</v>
      </c>
      <c r="F17" s="1" t="s">
        <v>2684</v>
      </c>
      <c r="G17" s="10">
        <v>45663</v>
      </c>
      <c r="H17" s="1"/>
      <c r="I17" s="1">
        <v>17.5</v>
      </c>
      <c r="J17" s="10">
        <v>45667</v>
      </c>
      <c r="K17" s="1" t="s">
        <v>1077</v>
      </c>
      <c r="L17" s="2" t="s">
        <v>2685</v>
      </c>
      <c r="M17" s="10">
        <v>45714</v>
      </c>
      <c r="N17" s="1">
        <v>100</v>
      </c>
      <c r="O17" s="1">
        <v>17.5</v>
      </c>
      <c r="P17" s="2">
        <f>Table1[[#This Row],[PRICE/PO]]*Table1[[#This Row],[Quantity/PO]]</f>
        <v>1750</v>
      </c>
      <c r="Q17" s="2" t="str">
        <f ca="1">IF(AND($J17&lt;TODAY(), $J17&lt;&gt;""), "منتهي", "")</f>
        <v>منتهي</v>
      </c>
      <c r="R17" s="2" t="s">
        <v>2430</v>
      </c>
      <c r="S17" s="2"/>
      <c r="T17" s="1" t="str">
        <f t="shared" si="1"/>
        <v/>
      </c>
    </row>
    <row r="18" spans="1:66" s="8" customFormat="1" ht="44.25" hidden="1" customHeight="1" x14ac:dyDescent="0.45">
      <c r="A18" s="1">
        <f t="shared" si="2"/>
        <v>5</v>
      </c>
      <c r="B18" s="1" t="s">
        <v>16</v>
      </c>
      <c r="C18" s="1" t="s">
        <v>33</v>
      </c>
      <c r="D18" s="1" t="s">
        <v>17</v>
      </c>
      <c r="E18" s="2" t="s">
        <v>18</v>
      </c>
      <c r="F18" s="1" t="s">
        <v>15</v>
      </c>
      <c r="G18" s="10">
        <v>45663</v>
      </c>
      <c r="H18" s="1">
        <v>2</v>
      </c>
      <c r="I18" s="1">
        <v>950</v>
      </c>
      <c r="J18" s="10">
        <v>45670</v>
      </c>
      <c r="K18" s="1" t="s">
        <v>1076</v>
      </c>
      <c r="L18" s="2"/>
      <c r="M18" s="10"/>
      <c r="N18" s="1"/>
      <c r="O18" s="1"/>
      <c r="P18" s="2">
        <f>Table1[[#This Row],[PRICE/PO]]*Table1[[#This Row],[Quantity/PO]]</f>
        <v>0</v>
      </c>
      <c r="Q18" s="2" t="str">
        <f t="shared" ca="1" si="0"/>
        <v>منتهي</v>
      </c>
      <c r="R18" s="2"/>
      <c r="S18" s="2"/>
      <c r="T18" s="1">
        <f t="shared" si="1"/>
        <v>1</v>
      </c>
      <c r="AP18" s="8" t="s">
        <v>1074</v>
      </c>
      <c r="BN18" s="8" t="str">
        <f>D18</f>
        <v>TRS/1 CR-A</v>
      </c>
    </row>
    <row r="19" spans="1:66" s="8" customFormat="1" ht="44.25" hidden="1" customHeight="1" x14ac:dyDescent="0.45">
      <c r="A19" s="1">
        <f t="shared" si="2"/>
        <v>6</v>
      </c>
      <c r="B19" s="1" t="s">
        <v>16</v>
      </c>
      <c r="C19" s="1" t="s">
        <v>32</v>
      </c>
      <c r="D19" s="1" t="s">
        <v>19</v>
      </c>
      <c r="E19" s="2" t="s">
        <v>20</v>
      </c>
      <c r="F19" s="1" t="s">
        <v>15</v>
      </c>
      <c r="G19" s="10">
        <v>45663</v>
      </c>
      <c r="H19" s="1">
        <v>1</v>
      </c>
      <c r="I19" s="1">
        <v>7750</v>
      </c>
      <c r="J19" s="10">
        <v>45670</v>
      </c>
      <c r="K19" s="1" t="s">
        <v>1076</v>
      </c>
      <c r="L19" s="2" t="s">
        <v>1203</v>
      </c>
      <c r="M19" s="10">
        <v>45683</v>
      </c>
      <c r="N19" s="1">
        <v>1</v>
      </c>
      <c r="O19" s="1">
        <v>7750</v>
      </c>
      <c r="P19" s="2">
        <f>Table1[[#This Row],[PRICE/PO]]*Table1[[#This Row],[Quantity/PO]]</f>
        <v>7750</v>
      </c>
      <c r="Q19" s="2" t="str">
        <f t="shared" ca="1" si="0"/>
        <v>منتهي</v>
      </c>
      <c r="R19" s="2"/>
      <c r="S19" s="2" t="s">
        <v>21</v>
      </c>
      <c r="T19" s="1" t="str">
        <f t="shared" si="1"/>
        <v/>
      </c>
      <c r="AP19" s="8" t="s">
        <v>1075</v>
      </c>
      <c r="BN19" s="8" t="str">
        <f>D19</f>
        <v>11.33454.247</v>
      </c>
    </row>
    <row r="20" spans="1:66" s="8" customFormat="1" ht="46" hidden="1" x14ac:dyDescent="0.45">
      <c r="A20" s="1">
        <f t="shared" si="2"/>
        <v>7</v>
      </c>
      <c r="B20" s="1" t="s">
        <v>16</v>
      </c>
      <c r="C20" s="1" t="s">
        <v>32</v>
      </c>
      <c r="D20" s="1" t="s">
        <v>19</v>
      </c>
      <c r="E20" s="2" t="s">
        <v>20</v>
      </c>
      <c r="F20" s="1" t="s">
        <v>15</v>
      </c>
      <c r="G20" s="10">
        <v>45663</v>
      </c>
      <c r="H20" s="1">
        <v>1</v>
      </c>
      <c r="I20" s="1">
        <v>10500</v>
      </c>
      <c r="J20" s="10">
        <v>45670</v>
      </c>
      <c r="K20" s="1" t="s">
        <v>1076</v>
      </c>
      <c r="L20" s="2"/>
      <c r="M20" s="10"/>
      <c r="N20" s="1"/>
      <c r="O20" s="1"/>
      <c r="P20" s="2">
        <f>Table1[[#This Row],[PRICE/PO]]*Table1[[#This Row],[Quantity/PO]]</f>
        <v>0</v>
      </c>
      <c r="Q20" s="2" t="str">
        <f t="shared" ca="1" si="0"/>
        <v>منتهي</v>
      </c>
      <c r="R20" s="2"/>
      <c r="S20" s="2" t="s">
        <v>22</v>
      </c>
      <c r="T20" s="1">
        <f t="shared" si="1"/>
        <v>1</v>
      </c>
      <c r="AP20" s="8" t="s">
        <v>1076</v>
      </c>
      <c r="BN20" s="8" t="str">
        <f>D20</f>
        <v>11.33454.247</v>
      </c>
    </row>
    <row r="21" spans="1:66" s="8" customFormat="1" ht="46" hidden="1" x14ac:dyDescent="0.45">
      <c r="A21" s="1">
        <f t="shared" si="2"/>
        <v>8</v>
      </c>
      <c r="B21" s="1" t="s">
        <v>16</v>
      </c>
      <c r="C21" s="1" t="s">
        <v>861</v>
      </c>
      <c r="D21" s="1" t="s">
        <v>189</v>
      </c>
      <c r="E21" s="2" t="s">
        <v>216</v>
      </c>
      <c r="F21" s="1" t="s">
        <v>2638</v>
      </c>
      <c r="G21" s="10">
        <v>45663</v>
      </c>
      <c r="H21" s="1">
        <v>3</v>
      </c>
      <c r="I21" s="1">
        <v>4900</v>
      </c>
      <c r="J21" s="10">
        <v>45671</v>
      </c>
      <c r="K21" s="1" t="s">
        <v>1074</v>
      </c>
      <c r="L21" s="2" t="s">
        <v>2637</v>
      </c>
      <c r="M21" s="10">
        <v>45708</v>
      </c>
      <c r="N21" s="1">
        <v>3</v>
      </c>
      <c r="O21" s="1">
        <v>4000</v>
      </c>
      <c r="P21" s="2">
        <f>Table1[[#This Row],[PRICE/PO]]*Table1[[#This Row],[Quantity/PO]]</f>
        <v>12000</v>
      </c>
      <c r="Q21" s="2" t="str">
        <f t="shared" ca="1" si="0"/>
        <v>منتهي</v>
      </c>
      <c r="R21" s="2"/>
      <c r="S21" s="2" t="s">
        <v>2639</v>
      </c>
      <c r="T21" s="1" t="str">
        <f t="shared" si="1"/>
        <v/>
      </c>
    </row>
    <row r="22" spans="1:66" s="8" customFormat="1" ht="69" hidden="1" x14ac:dyDescent="0.45">
      <c r="A22" s="1">
        <f t="shared" si="2"/>
        <v>9</v>
      </c>
      <c r="B22" s="1" t="s">
        <v>16</v>
      </c>
      <c r="C22" s="1" t="s">
        <v>31</v>
      </c>
      <c r="D22" s="1" t="s">
        <v>23</v>
      </c>
      <c r="E22" s="2" t="s">
        <v>24</v>
      </c>
      <c r="F22" s="1" t="s">
        <v>25</v>
      </c>
      <c r="G22" s="10">
        <v>45665</v>
      </c>
      <c r="H22" s="1">
        <v>1</v>
      </c>
      <c r="I22" s="1">
        <v>10500</v>
      </c>
      <c r="J22" s="10">
        <v>45670</v>
      </c>
      <c r="K22" s="1" t="s">
        <v>1076</v>
      </c>
      <c r="L22" s="2" t="s">
        <v>974</v>
      </c>
      <c r="M22" s="10">
        <v>45677</v>
      </c>
      <c r="N22" s="1">
        <v>1</v>
      </c>
      <c r="O22" s="1">
        <v>10500</v>
      </c>
      <c r="P22" s="2">
        <f>Table1[[#This Row],[PRICE/PO]]*Table1[[#This Row],[Quantity/PO]]</f>
        <v>10500</v>
      </c>
      <c r="Q22" s="2" t="str">
        <f t="shared" ca="1" si="0"/>
        <v>منتهي</v>
      </c>
      <c r="R22" s="2"/>
      <c r="S22" s="2" t="s">
        <v>22</v>
      </c>
      <c r="T22" s="1" t="str">
        <f t="shared" si="1"/>
        <v/>
      </c>
      <c r="AP22" s="8" t="s">
        <v>1077</v>
      </c>
      <c r="BN22" s="8" t="str">
        <f>D22</f>
        <v>11.33473.338</v>
      </c>
    </row>
    <row r="23" spans="1:66" s="8" customFormat="1" ht="69" hidden="1" x14ac:dyDescent="0.45">
      <c r="A23" s="1">
        <f t="shared" si="2"/>
        <v>10</v>
      </c>
      <c r="B23" s="1" t="s">
        <v>16</v>
      </c>
      <c r="C23" s="1" t="s">
        <v>31</v>
      </c>
      <c r="D23" s="1" t="s">
        <v>23</v>
      </c>
      <c r="E23" s="2" t="s">
        <v>24</v>
      </c>
      <c r="F23" s="1" t="s">
        <v>25</v>
      </c>
      <c r="G23" s="10">
        <v>45665</v>
      </c>
      <c r="H23" s="1"/>
      <c r="I23" s="1">
        <v>10500</v>
      </c>
      <c r="J23" s="10">
        <v>45670</v>
      </c>
      <c r="K23" s="1" t="s">
        <v>1076</v>
      </c>
      <c r="L23" s="10" t="s">
        <v>2645</v>
      </c>
      <c r="M23" s="10">
        <v>45711</v>
      </c>
      <c r="N23" s="1">
        <v>8</v>
      </c>
      <c r="O23" s="1">
        <v>10500</v>
      </c>
      <c r="P23" s="2">
        <f>Table1[[#This Row],[PRICE/PO]]*Table1[[#This Row],[Quantity/PO]]</f>
        <v>84000</v>
      </c>
      <c r="Q23" s="2" t="str">
        <f t="shared" ca="1" si="0"/>
        <v>منتهي</v>
      </c>
      <c r="R23" s="2" t="s">
        <v>2339</v>
      </c>
      <c r="S23" s="2" t="s">
        <v>2646</v>
      </c>
      <c r="T23" s="1" t="str">
        <f t="shared" si="1"/>
        <v/>
      </c>
    </row>
    <row r="24" spans="1:66" s="8" customFormat="1" ht="69" hidden="1" x14ac:dyDescent="0.45">
      <c r="A24" s="1">
        <f t="shared" si="2"/>
        <v>11</v>
      </c>
      <c r="B24" s="1" t="s">
        <v>16</v>
      </c>
      <c r="C24" s="1" t="s">
        <v>31</v>
      </c>
      <c r="D24" s="1" t="s">
        <v>23</v>
      </c>
      <c r="E24" s="2" t="s">
        <v>24</v>
      </c>
      <c r="F24" s="1" t="s">
        <v>25</v>
      </c>
      <c r="G24" s="10">
        <v>45665</v>
      </c>
      <c r="H24" s="1">
        <v>1</v>
      </c>
      <c r="I24" s="1">
        <v>7750</v>
      </c>
      <c r="J24" s="10">
        <v>45670</v>
      </c>
      <c r="K24" s="1" t="s">
        <v>1076</v>
      </c>
      <c r="L24" s="2"/>
      <c r="M24" s="10"/>
      <c r="N24" s="1"/>
      <c r="O24" s="1"/>
      <c r="P24" s="2">
        <f>Table1[[#This Row],[PRICE/PO]]*Table1[[#This Row],[Quantity/PO]]</f>
        <v>0</v>
      </c>
      <c r="Q24" s="2" t="str">
        <f t="shared" ca="1" si="0"/>
        <v>منتهي</v>
      </c>
      <c r="R24" s="2"/>
      <c r="S24" s="2" t="s">
        <v>21</v>
      </c>
      <c r="T24" s="1">
        <f t="shared" si="1"/>
        <v>1</v>
      </c>
      <c r="AP24" s="8" t="s">
        <v>1078</v>
      </c>
      <c r="BN24" s="8" t="str">
        <f>D24</f>
        <v>11.33473.338</v>
      </c>
    </row>
    <row r="25" spans="1:66" s="8" customFormat="1" ht="44.25" hidden="1" customHeight="1" x14ac:dyDescent="0.45">
      <c r="A25" s="1">
        <f t="shared" si="2"/>
        <v>12</v>
      </c>
      <c r="B25" s="1" t="s">
        <v>16</v>
      </c>
      <c r="C25" s="1" t="s">
        <v>36</v>
      </c>
      <c r="D25" s="1"/>
      <c r="E25" s="2" t="s">
        <v>26</v>
      </c>
      <c r="F25" s="1" t="s">
        <v>25</v>
      </c>
      <c r="G25" s="10">
        <v>45665</v>
      </c>
      <c r="H25" s="1">
        <v>10</v>
      </c>
      <c r="I25" s="1">
        <v>475</v>
      </c>
      <c r="J25" s="10">
        <v>45670</v>
      </c>
      <c r="K25" s="1" t="s">
        <v>1076</v>
      </c>
      <c r="L25" s="2" t="s">
        <v>974</v>
      </c>
      <c r="M25" s="10">
        <v>45677</v>
      </c>
      <c r="N25" s="1">
        <v>10</v>
      </c>
      <c r="O25" s="1">
        <v>475</v>
      </c>
      <c r="P25" s="2">
        <f>Table1[[#This Row],[PRICE/PO]]*Table1[[#This Row],[Quantity/PO]]</f>
        <v>4750</v>
      </c>
      <c r="Q25" s="2" t="str">
        <f t="shared" ca="1" si="0"/>
        <v>منتهي</v>
      </c>
      <c r="R25" s="2"/>
      <c r="S25" s="2"/>
      <c r="T25" s="1" t="str">
        <f t="shared" si="1"/>
        <v/>
      </c>
      <c r="BN25" s="8">
        <f>D25</f>
        <v>0</v>
      </c>
    </row>
    <row r="26" spans="1:66" s="8" customFormat="1" ht="44.25" hidden="1" customHeight="1" x14ac:dyDescent="0.45">
      <c r="A26" s="1">
        <f t="shared" si="2"/>
        <v>13</v>
      </c>
      <c r="B26" s="1" t="s">
        <v>16</v>
      </c>
      <c r="C26" s="1" t="s">
        <v>36</v>
      </c>
      <c r="D26" s="1"/>
      <c r="E26" s="2" t="s">
        <v>26</v>
      </c>
      <c r="F26" s="1" t="s">
        <v>25</v>
      </c>
      <c r="G26" s="10">
        <v>45665</v>
      </c>
      <c r="H26" s="1"/>
      <c r="I26" s="1">
        <v>475</v>
      </c>
      <c r="J26" s="10">
        <v>45670</v>
      </c>
      <c r="K26" s="1" t="s">
        <v>1076</v>
      </c>
      <c r="L26" s="2" t="s">
        <v>2645</v>
      </c>
      <c r="M26" s="10">
        <v>45711</v>
      </c>
      <c r="N26" s="1">
        <v>12</v>
      </c>
      <c r="O26" s="1">
        <v>475</v>
      </c>
      <c r="P26" s="2">
        <f>Table1[[#This Row],[PRICE/PO]]*Table1[[#This Row],[Quantity/PO]]</f>
        <v>5700</v>
      </c>
      <c r="Q26" s="2" t="str">
        <f t="shared" ca="1" si="0"/>
        <v>منتهي</v>
      </c>
      <c r="R26" s="2"/>
      <c r="S26" s="2" t="s">
        <v>2327</v>
      </c>
      <c r="T26" s="1" t="str">
        <f t="shared" si="1"/>
        <v/>
      </c>
    </row>
    <row r="27" spans="1:66" s="8" customFormat="1" ht="44.25" hidden="1" customHeight="1" x14ac:dyDescent="0.45">
      <c r="A27" s="1">
        <f t="shared" si="2"/>
        <v>14</v>
      </c>
      <c r="B27" s="1" t="s">
        <v>27</v>
      </c>
      <c r="C27" s="1" t="s">
        <v>35</v>
      </c>
      <c r="D27" s="1">
        <v>2101220</v>
      </c>
      <c r="E27" s="2" t="s">
        <v>28</v>
      </c>
      <c r="F27" s="1" t="s">
        <v>25</v>
      </c>
      <c r="G27" s="10">
        <v>45665</v>
      </c>
      <c r="H27" s="1">
        <v>5</v>
      </c>
      <c r="I27" s="1">
        <v>175</v>
      </c>
      <c r="J27" s="10">
        <v>45670</v>
      </c>
      <c r="K27" s="1" t="s">
        <v>1074</v>
      </c>
      <c r="L27" s="2"/>
      <c r="M27" s="10"/>
      <c r="N27" s="1"/>
      <c r="O27" s="1"/>
      <c r="P27" s="2">
        <f>Table1[[#This Row],[PRICE/PO]]*Table1[[#This Row],[Quantity/PO]]</f>
        <v>0</v>
      </c>
      <c r="Q27" s="2" t="str">
        <f t="shared" ca="1" si="0"/>
        <v>منتهي</v>
      </c>
      <c r="R27" s="2"/>
      <c r="S27" s="2"/>
      <c r="T27" s="1">
        <f t="shared" si="1"/>
        <v>1</v>
      </c>
      <c r="BN27" s="8">
        <f t="shared" ref="BN27:BN58" si="3">D27</f>
        <v>2101220</v>
      </c>
    </row>
    <row r="28" spans="1:66" s="8" customFormat="1" ht="92" hidden="1" x14ac:dyDescent="0.45">
      <c r="A28" s="1">
        <f t="shared" si="2"/>
        <v>15</v>
      </c>
      <c r="B28" s="1" t="s">
        <v>16</v>
      </c>
      <c r="C28" s="1" t="s">
        <v>34</v>
      </c>
      <c r="D28" s="1" t="s">
        <v>29</v>
      </c>
      <c r="E28" s="2" t="s">
        <v>41</v>
      </c>
      <c r="F28" s="1" t="s">
        <v>30</v>
      </c>
      <c r="G28" s="10">
        <v>45663</v>
      </c>
      <c r="H28" s="1">
        <v>1</v>
      </c>
      <c r="I28" s="1">
        <v>2200</v>
      </c>
      <c r="J28" s="10">
        <v>45670</v>
      </c>
      <c r="K28" s="1" t="s">
        <v>1076</v>
      </c>
      <c r="L28" s="2"/>
      <c r="M28" s="10"/>
      <c r="N28" s="1"/>
      <c r="O28" s="1"/>
      <c r="P28" s="2">
        <f>Table1[[#This Row],[PRICE/PO]]*Table1[[#This Row],[Quantity/PO]]</f>
        <v>0</v>
      </c>
      <c r="Q28" s="2" t="str">
        <f t="shared" ca="1" si="0"/>
        <v>منتهي</v>
      </c>
      <c r="R28" s="2"/>
      <c r="S28" s="2"/>
      <c r="T28" s="1">
        <f t="shared" si="1"/>
        <v>1</v>
      </c>
      <c r="BN28" s="8" t="str">
        <f t="shared" si="3"/>
        <v>XR10CX=XR10CH</v>
      </c>
    </row>
    <row r="29" spans="1:66" s="8" customFormat="1" ht="44.25" hidden="1" customHeight="1" x14ac:dyDescent="0.45">
      <c r="A29" s="1">
        <f t="shared" si="2"/>
        <v>16</v>
      </c>
      <c r="B29" s="1" t="s">
        <v>16</v>
      </c>
      <c r="C29" s="1" t="s">
        <v>37</v>
      </c>
      <c r="D29" s="1">
        <v>5713</v>
      </c>
      <c r="E29" s="2" t="s">
        <v>39</v>
      </c>
      <c r="F29" s="1" t="s">
        <v>30</v>
      </c>
      <c r="G29" s="10">
        <v>45663</v>
      </c>
      <c r="H29" s="1">
        <v>2</v>
      </c>
      <c r="I29" s="1">
        <v>1900</v>
      </c>
      <c r="J29" s="10">
        <v>45670</v>
      </c>
      <c r="K29" s="1" t="s">
        <v>1076</v>
      </c>
      <c r="L29" s="2" t="s">
        <v>1203</v>
      </c>
      <c r="M29" s="10">
        <v>45683</v>
      </c>
      <c r="N29" s="1">
        <v>2</v>
      </c>
      <c r="O29" s="1">
        <v>1900</v>
      </c>
      <c r="P29" s="2">
        <f>Table1[[#This Row],[PRICE/PO]]*Table1[[#This Row],[Quantity/PO]]</f>
        <v>3800</v>
      </c>
      <c r="Q29" s="2" t="str">
        <f t="shared" ca="1" si="0"/>
        <v>منتهي</v>
      </c>
      <c r="R29" s="2"/>
      <c r="S29" s="2"/>
      <c r="T29" s="1" t="str">
        <f t="shared" si="1"/>
        <v/>
      </c>
      <c r="BN29" s="8">
        <f t="shared" si="3"/>
        <v>5713</v>
      </c>
    </row>
    <row r="30" spans="1:66" s="8" customFormat="1" ht="44.25" hidden="1" customHeight="1" x14ac:dyDescent="0.45">
      <c r="A30" s="1">
        <f t="shared" si="2"/>
        <v>17</v>
      </c>
      <c r="B30" s="1" t="s">
        <v>16</v>
      </c>
      <c r="C30" s="1" t="s">
        <v>40</v>
      </c>
      <c r="D30" s="1">
        <v>2102043</v>
      </c>
      <c r="E30" s="2" t="s">
        <v>38</v>
      </c>
      <c r="F30" s="1" t="s">
        <v>30</v>
      </c>
      <c r="G30" s="10">
        <v>45663</v>
      </c>
      <c r="H30" s="1">
        <v>4</v>
      </c>
      <c r="I30" s="1">
        <v>1050</v>
      </c>
      <c r="J30" s="10">
        <v>45670</v>
      </c>
      <c r="K30" s="1" t="s">
        <v>1076</v>
      </c>
      <c r="L30" s="2" t="s">
        <v>2196</v>
      </c>
      <c r="M30" s="10">
        <v>45700</v>
      </c>
      <c r="N30" s="1">
        <v>4</v>
      </c>
      <c r="O30" s="1">
        <v>950</v>
      </c>
      <c r="P30" s="2">
        <f>Table1[[#This Row],[PRICE/PO]]*Table1[[#This Row],[Quantity/PO]]</f>
        <v>3800</v>
      </c>
      <c r="Q30" s="2" t="str">
        <f t="shared" ca="1" si="0"/>
        <v>منتهي</v>
      </c>
      <c r="R30" s="2"/>
      <c r="S30" s="2"/>
      <c r="T30" s="1" t="str">
        <f t="shared" si="1"/>
        <v/>
      </c>
      <c r="BN30" s="8">
        <f t="shared" si="3"/>
        <v>2102043</v>
      </c>
    </row>
    <row r="31" spans="1:66" s="8" customFormat="1" ht="44.25" hidden="1" customHeight="1" x14ac:dyDescent="0.45">
      <c r="A31" s="1">
        <f t="shared" si="2"/>
        <v>18</v>
      </c>
      <c r="B31" s="1" t="s">
        <v>43</v>
      </c>
      <c r="C31" s="1" t="s">
        <v>47</v>
      </c>
      <c r="D31" s="1" t="s">
        <v>42</v>
      </c>
      <c r="E31" s="2" t="s">
        <v>44</v>
      </c>
      <c r="F31" s="1" t="s">
        <v>52</v>
      </c>
      <c r="G31" s="10">
        <v>45662</v>
      </c>
      <c r="H31" s="1">
        <v>5</v>
      </c>
      <c r="I31" s="1">
        <v>7750</v>
      </c>
      <c r="J31" s="10">
        <v>45669</v>
      </c>
      <c r="K31" s="1" t="s">
        <v>1077</v>
      </c>
      <c r="L31" s="2"/>
      <c r="M31" s="10"/>
      <c r="N31" s="1"/>
      <c r="O31" s="1"/>
      <c r="P31" s="2">
        <f>Table1[[#This Row],[PRICE/PO]]*Table1[[#This Row],[Quantity/PO]]</f>
        <v>0</v>
      </c>
      <c r="Q31" s="2" t="str">
        <f t="shared" ca="1" si="0"/>
        <v>منتهي</v>
      </c>
      <c r="R31" s="2"/>
      <c r="S31" s="2"/>
      <c r="T31" s="1" t="str">
        <f t="shared" si="1"/>
        <v/>
      </c>
      <c r="BN31" s="8" t="str">
        <f t="shared" si="3"/>
        <v>32" LED</v>
      </c>
    </row>
    <row r="32" spans="1:66" s="8" customFormat="1" ht="44.25" hidden="1" customHeight="1" x14ac:dyDescent="0.45">
      <c r="A32" s="1">
        <f t="shared" si="2"/>
        <v>19</v>
      </c>
      <c r="B32" s="1" t="s">
        <v>43</v>
      </c>
      <c r="C32" s="1" t="s">
        <v>47</v>
      </c>
      <c r="D32" s="1" t="s">
        <v>42</v>
      </c>
      <c r="E32" s="2" t="s">
        <v>44</v>
      </c>
      <c r="F32" s="1" t="s">
        <v>52</v>
      </c>
      <c r="G32" s="10">
        <v>45662</v>
      </c>
      <c r="H32" s="1">
        <v>2</v>
      </c>
      <c r="I32" s="1">
        <v>7750</v>
      </c>
      <c r="J32" s="10">
        <v>45669</v>
      </c>
      <c r="K32" s="1" t="s">
        <v>1077</v>
      </c>
      <c r="L32" s="2"/>
      <c r="M32" s="10"/>
      <c r="N32" s="1"/>
      <c r="O32" s="1"/>
      <c r="P32" s="2">
        <f>Table1[[#This Row],[PRICE/PO]]*Table1[[#This Row],[Quantity/PO]]</f>
        <v>0</v>
      </c>
      <c r="Q32" s="2" t="str">
        <f t="shared" ca="1" si="0"/>
        <v>منتهي</v>
      </c>
      <c r="R32" s="2"/>
      <c r="S32" s="2"/>
      <c r="T32" s="1" t="str">
        <f t="shared" si="1"/>
        <v/>
      </c>
      <c r="BN32" s="8" t="str">
        <f t="shared" si="3"/>
        <v>32" LED</v>
      </c>
    </row>
    <row r="33" spans="1:66" s="8" customFormat="1" ht="44.25" hidden="1" customHeight="1" x14ac:dyDescent="0.45">
      <c r="A33" s="1">
        <f t="shared" si="2"/>
        <v>20</v>
      </c>
      <c r="B33" s="1" t="s">
        <v>43</v>
      </c>
      <c r="C33" s="1" t="s">
        <v>48</v>
      </c>
      <c r="D33" s="1" t="s">
        <v>45</v>
      </c>
      <c r="E33" s="2" t="s">
        <v>46</v>
      </c>
      <c r="F33" s="1" t="s">
        <v>52</v>
      </c>
      <c r="G33" s="10">
        <v>45662</v>
      </c>
      <c r="H33" s="1">
        <v>1</v>
      </c>
      <c r="I33" s="1">
        <v>13200</v>
      </c>
      <c r="J33" s="10">
        <v>45669</v>
      </c>
      <c r="K33" s="1" t="s">
        <v>1077</v>
      </c>
      <c r="L33" s="2"/>
      <c r="M33" s="10"/>
      <c r="N33" s="1"/>
      <c r="O33" s="1"/>
      <c r="P33" s="2">
        <f>Table1[[#This Row],[PRICE/PO]]*Table1[[#This Row],[Quantity/PO]]</f>
        <v>0</v>
      </c>
      <c r="Q33" s="2" t="str">
        <f t="shared" ca="1" si="0"/>
        <v>منتهي</v>
      </c>
      <c r="R33" s="2"/>
      <c r="S33" s="2"/>
      <c r="T33" s="1" t="str">
        <f t="shared" si="1"/>
        <v/>
      </c>
      <c r="BN33" s="8" t="str">
        <f t="shared" si="3"/>
        <v>43" LED</v>
      </c>
    </row>
    <row r="34" spans="1:66" s="8" customFormat="1" ht="44.25" hidden="1" customHeight="1" x14ac:dyDescent="0.45">
      <c r="A34" s="1">
        <f t="shared" si="2"/>
        <v>21</v>
      </c>
      <c r="B34" s="1" t="s">
        <v>43</v>
      </c>
      <c r="C34" s="1" t="s">
        <v>47</v>
      </c>
      <c r="D34" s="1" t="s">
        <v>42</v>
      </c>
      <c r="E34" s="2" t="s">
        <v>44</v>
      </c>
      <c r="F34" s="1" t="s">
        <v>52</v>
      </c>
      <c r="G34" s="10">
        <v>45662</v>
      </c>
      <c r="H34" s="1">
        <v>3</v>
      </c>
      <c r="I34" s="1">
        <v>7750</v>
      </c>
      <c r="J34" s="10">
        <v>45669</v>
      </c>
      <c r="K34" s="1" t="s">
        <v>1077</v>
      </c>
      <c r="L34" s="2"/>
      <c r="M34" s="10"/>
      <c r="N34" s="1"/>
      <c r="O34" s="1"/>
      <c r="P34" s="2">
        <f>Table1[[#This Row],[PRICE/PO]]*Table1[[#This Row],[Quantity/PO]]</f>
        <v>0</v>
      </c>
      <c r="Q34" s="2" t="str">
        <f t="shared" ca="1" si="0"/>
        <v>منتهي</v>
      </c>
      <c r="R34" s="2"/>
      <c r="S34" s="2"/>
      <c r="T34" s="1" t="str">
        <f t="shared" si="1"/>
        <v/>
      </c>
      <c r="BN34" s="8" t="str">
        <f t="shared" si="3"/>
        <v>32" LED</v>
      </c>
    </row>
    <row r="35" spans="1:66" s="8" customFormat="1" ht="44.25" hidden="1" customHeight="1" x14ac:dyDescent="0.45">
      <c r="A35" s="1">
        <f t="shared" si="2"/>
        <v>22</v>
      </c>
      <c r="B35" s="1" t="s">
        <v>16</v>
      </c>
      <c r="C35" s="1" t="s">
        <v>50</v>
      </c>
      <c r="D35" s="1" t="s">
        <v>49</v>
      </c>
      <c r="E35" s="2" t="s">
        <v>51</v>
      </c>
      <c r="F35" s="1" t="s">
        <v>52</v>
      </c>
      <c r="G35" s="10">
        <v>45662</v>
      </c>
      <c r="H35" s="1">
        <v>1</v>
      </c>
      <c r="I35" s="1">
        <v>20900</v>
      </c>
      <c r="J35" s="10">
        <v>45669</v>
      </c>
      <c r="K35" s="1" t="s">
        <v>1077</v>
      </c>
      <c r="L35" s="2"/>
      <c r="M35" s="10"/>
      <c r="N35" s="1"/>
      <c r="O35" s="1"/>
      <c r="P35" s="2">
        <f>Table1[[#This Row],[PRICE/PO]]*Table1[[#This Row],[Quantity/PO]]</f>
        <v>0</v>
      </c>
      <c r="Q35" s="2" t="str">
        <f t="shared" ca="1" si="0"/>
        <v>منتهي</v>
      </c>
      <c r="R35" s="2"/>
      <c r="S35" s="2"/>
      <c r="T35" s="1" t="str">
        <f t="shared" si="1"/>
        <v/>
      </c>
      <c r="BN35" s="8" t="str">
        <f t="shared" si="3"/>
        <v>UA55CU7000UXEG</v>
      </c>
    </row>
    <row r="36" spans="1:66" s="8" customFormat="1" ht="44.25" hidden="1" customHeight="1" x14ac:dyDescent="0.45">
      <c r="A36" s="1">
        <f t="shared" si="2"/>
        <v>23</v>
      </c>
      <c r="B36" s="1" t="s">
        <v>43</v>
      </c>
      <c r="C36" s="1" t="s">
        <v>48</v>
      </c>
      <c r="D36" s="1" t="s">
        <v>45</v>
      </c>
      <c r="E36" s="2" t="s">
        <v>46</v>
      </c>
      <c r="F36" s="1" t="s">
        <v>52</v>
      </c>
      <c r="G36" s="10">
        <v>45662</v>
      </c>
      <c r="H36" s="1">
        <v>4</v>
      </c>
      <c r="I36" s="1">
        <v>13200</v>
      </c>
      <c r="J36" s="10">
        <v>45669</v>
      </c>
      <c r="K36" s="1" t="s">
        <v>1077</v>
      </c>
      <c r="L36" s="2"/>
      <c r="M36" s="10"/>
      <c r="N36" s="1"/>
      <c r="O36" s="1"/>
      <c r="P36" s="2">
        <f>Table1[[#This Row],[PRICE/PO]]*Table1[[#This Row],[Quantity/PO]]</f>
        <v>0</v>
      </c>
      <c r="Q36" s="2" t="str">
        <f t="shared" ca="1" si="0"/>
        <v>منتهي</v>
      </c>
      <c r="R36" s="2"/>
      <c r="S36" s="2"/>
      <c r="T36" s="1" t="str">
        <f t="shared" si="1"/>
        <v/>
      </c>
      <c r="BN36" s="8" t="str">
        <f t="shared" si="3"/>
        <v>43" LED</v>
      </c>
    </row>
    <row r="37" spans="1:66" s="8" customFormat="1" ht="44.25" hidden="1" customHeight="1" x14ac:dyDescent="0.45">
      <c r="A37" s="1">
        <f t="shared" si="2"/>
        <v>24</v>
      </c>
      <c r="B37" s="1" t="s">
        <v>43</v>
      </c>
      <c r="C37" s="1" t="s">
        <v>47</v>
      </c>
      <c r="D37" s="1" t="s">
        <v>42</v>
      </c>
      <c r="E37" s="2" t="s">
        <v>44</v>
      </c>
      <c r="F37" s="1" t="s">
        <v>52</v>
      </c>
      <c r="G37" s="10">
        <v>45662</v>
      </c>
      <c r="H37" s="1">
        <v>2</v>
      </c>
      <c r="I37" s="1">
        <v>7750</v>
      </c>
      <c r="J37" s="10">
        <v>45669</v>
      </c>
      <c r="K37" s="1" t="s">
        <v>1077</v>
      </c>
      <c r="L37" s="2"/>
      <c r="M37" s="10"/>
      <c r="N37" s="1"/>
      <c r="O37" s="1"/>
      <c r="P37" s="2">
        <f>Table1[[#This Row],[PRICE/PO]]*Table1[[#This Row],[Quantity/PO]]</f>
        <v>0</v>
      </c>
      <c r="Q37" s="2" t="str">
        <f t="shared" ca="1" si="0"/>
        <v>منتهي</v>
      </c>
      <c r="R37" s="2"/>
      <c r="S37" s="2"/>
      <c r="T37" s="1" t="str">
        <f t="shared" si="1"/>
        <v/>
      </c>
      <c r="BN37" s="8" t="str">
        <f t="shared" si="3"/>
        <v>32" LED</v>
      </c>
    </row>
    <row r="38" spans="1:66" s="8" customFormat="1" ht="69" hidden="1" x14ac:dyDescent="0.45">
      <c r="A38" s="1">
        <f t="shared" si="2"/>
        <v>25</v>
      </c>
      <c r="B38" s="1" t="s">
        <v>16</v>
      </c>
      <c r="C38" s="1" t="s">
        <v>54</v>
      </c>
      <c r="D38" s="1" t="s">
        <v>2394</v>
      </c>
      <c r="E38" s="2" t="s">
        <v>55</v>
      </c>
      <c r="F38" s="1" t="s">
        <v>56</v>
      </c>
      <c r="G38" s="10">
        <v>45663</v>
      </c>
      <c r="H38" s="1">
        <v>4</v>
      </c>
      <c r="I38" s="1">
        <v>3300</v>
      </c>
      <c r="J38" s="10">
        <v>45670</v>
      </c>
      <c r="K38" s="1" t="s">
        <v>1074</v>
      </c>
      <c r="L38" s="2" t="s">
        <v>2333</v>
      </c>
      <c r="M38" s="10">
        <v>45704</v>
      </c>
      <c r="N38" s="1">
        <v>12</v>
      </c>
      <c r="O38" s="1">
        <v>3300</v>
      </c>
      <c r="P38" s="2">
        <f>Table1[[#This Row],[PRICE/PO]]*Table1[[#This Row],[Quantity/PO]]</f>
        <v>39600</v>
      </c>
      <c r="Q38" s="2" t="str">
        <f t="shared" ca="1" si="0"/>
        <v>منتهي</v>
      </c>
      <c r="R38" s="2"/>
      <c r="S38" s="2"/>
      <c r="T38" s="1" t="str">
        <f t="shared" si="1"/>
        <v/>
      </c>
      <c r="BN38" s="8" t="str">
        <f t="shared" si="3"/>
        <v>LC1D 32M7</v>
      </c>
    </row>
    <row r="39" spans="1:66" s="8" customFormat="1" ht="92" hidden="1" x14ac:dyDescent="0.45">
      <c r="A39" s="1">
        <f t="shared" si="2"/>
        <v>26</v>
      </c>
      <c r="B39" s="1" t="s">
        <v>16</v>
      </c>
      <c r="C39" s="1" t="s">
        <v>58</v>
      </c>
      <c r="D39" s="1" t="s">
        <v>607</v>
      </c>
      <c r="E39" s="2" t="s">
        <v>62</v>
      </c>
      <c r="F39" s="1" t="s">
        <v>56</v>
      </c>
      <c r="G39" s="10">
        <v>45663</v>
      </c>
      <c r="H39" s="1">
        <v>4</v>
      </c>
      <c r="I39" s="1">
        <v>2700</v>
      </c>
      <c r="J39" s="10">
        <v>45670</v>
      </c>
      <c r="K39" s="1" t="s">
        <v>1074</v>
      </c>
      <c r="L39" s="2"/>
      <c r="M39" s="10"/>
      <c r="N39" s="1"/>
      <c r="O39" s="1"/>
      <c r="P39" s="2">
        <f>Table1[[#This Row],[PRICE/PO]]*Table1[[#This Row],[Quantity/PO]]</f>
        <v>0</v>
      </c>
      <c r="Q39" s="2" t="str">
        <f t="shared" ca="1" si="0"/>
        <v>منتهي</v>
      </c>
      <c r="R39" s="2"/>
      <c r="S39" s="2"/>
      <c r="T39" s="1">
        <f t="shared" si="1"/>
        <v>1</v>
      </c>
      <c r="BN39" s="8" t="str">
        <f t="shared" si="3"/>
        <v xml:space="preserve">LC1D 25M7 </v>
      </c>
    </row>
    <row r="40" spans="1:66" s="8" customFormat="1" ht="44.25" hidden="1" customHeight="1" x14ac:dyDescent="0.45">
      <c r="A40" s="1">
        <f t="shared" si="2"/>
        <v>27</v>
      </c>
      <c r="B40" s="1" t="s">
        <v>16</v>
      </c>
      <c r="C40" s="1" t="s">
        <v>60</v>
      </c>
      <c r="D40" s="1" t="s">
        <v>59</v>
      </c>
      <c r="E40" s="2" t="s">
        <v>61</v>
      </c>
      <c r="F40" s="1" t="s">
        <v>56</v>
      </c>
      <c r="G40" s="10">
        <v>45663</v>
      </c>
      <c r="H40" s="1">
        <v>2</v>
      </c>
      <c r="I40" s="1">
        <v>1750</v>
      </c>
      <c r="J40" s="10">
        <v>45670</v>
      </c>
      <c r="K40" s="1" t="s">
        <v>1076</v>
      </c>
      <c r="L40" s="2"/>
      <c r="M40" s="10"/>
      <c r="N40" s="1"/>
      <c r="O40" s="1"/>
      <c r="P40" s="2">
        <f>Table1[[#This Row],[PRICE/PO]]*Table1[[#This Row],[Quantity/PO]]</f>
        <v>0</v>
      </c>
      <c r="Q40" s="2" t="str">
        <f t="shared" ca="1" si="0"/>
        <v>منتهي</v>
      </c>
      <c r="R40" s="2"/>
      <c r="S40" s="2"/>
      <c r="T40" s="1">
        <f t="shared" si="1"/>
        <v>1</v>
      </c>
      <c r="BN40" s="8" t="str">
        <f t="shared" si="3"/>
        <v>43.27232.000</v>
      </c>
    </row>
    <row r="41" spans="1:66" s="8" customFormat="1" ht="44.25" hidden="1" customHeight="1" x14ac:dyDescent="0.45">
      <c r="A41" s="1">
        <f t="shared" si="2"/>
        <v>28</v>
      </c>
      <c r="B41" s="1" t="s">
        <v>43</v>
      </c>
      <c r="C41" s="1" t="s">
        <v>63</v>
      </c>
      <c r="D41" s="1"/>
      <c r="E41" s="2" t="s">
        <v>64</v>
      </c>
      <c r="F41" s="1" t="s">
        <v>2682</v>
      </c>
      <c r="G41" s="10">
        <v>45663</v>
      </c>
      <c r="H41" s="1">
        <v>1</v>
      </c>
      <c r="I41" s="1">
        <v>5600</v>
      </c>
      <c r="J41" s="10">
        <v>45669</v>
      </c>
      <c r="K41" s="1" t="s">
        <v>1077</v>
      </c>
      <c r="L41" s="2"/>
      <c r="M41" s="10"/>
      <c r="N41" s="1"/>
      <c r="O41" s="1"/>
      <c r="P41" s="2">
        <f>Table1[[#This Row],[PRICE/PO]]*Table1[[#This Row],[Quantity/PO]]</f>
        <v>0</v>
      </c>
      <c r="Q41" s="2" t="str">
        <f t="shared" ca="1" si="0"/>
        <v>منتهي</v>
      </c>
      <c r="R41" s="2"/>
      <c r="S41" s="2"/>
      <c r="T41" s="1">
        <f t="shared" si="1"/>
        <v>1</v>
      </c>
      <c r="BN41" s="8">
        <f t="shared" si="3"/>
        <v>0</v>
      </c>
    </row>
    <row r="42" spans="1:66" s="8" customFormat="1" ht="44.25" hidden="1" customHeight="1" x14ac:dyDescent="0.45">
      <c r="A42" s="1">
        <f t="shared" si="2"/>
        <v>29</v>
      </c>
      <c r="B42" s="1" t="s">
        <v>43</v>
      </c>
      <c r="C42" s="1" t="s">
        <v>65</v>
      </c>
      <c r="D42" s="1"/>
      <c r="E42" s="2" t="s">
        <v>66</v>
      </c>
      <c r="F42" s="1" t="s">
        <v>2682</v>
      </c>
      <c r="G42" s="10">
        <v>45663</v>
      </c>
      <c r="H42" s="1">
        <v>5</v>
      </c>
      <c r="I42" s="1">
        <v>1350</v>
      </c>
      <c r="J42" s="10">
        <v>45669</v>
      </c>
      <c r="K42" s="1" t="s">
        <v>1076</v>
      </c>
      <c r="L42" s="2"/>
      <c r="M42" s="10"/>
      <c r="N42" s="1"/>
      <c r="O42" s="1"/>
      <c r="P42" s="2">
        <f>Table1[[#This Row],[PRICE/PO]]*Table1[[#This Row],[Quantity/PO]]</f>
        <v>0</v>
      </c>
      <c r="Q42" s="2" t="str">
        <f t="shared" ca="1" si="0"/>
        <v>منتهي</v>
      </c>
      <c r="R42" s="2"/>
      <c r="S42" s="2"/>
      <c r="T42" s="1">
        <f t="shared" si="1"/>
        <v>1</v>
      </c>
      <c r="BN42" s="8">
        <f t="shared" si="3"/>
        <v>0</v>
      </c>
    </row>
    <row r="43" spans="1:66" s="8" customFormat="1" ht="44.25" hidden="1" customHeight="1" x14ac:dyDescent="0.45">
      <c r="A43" s="1">
        <f t="shared" si="2"/>
        <v>30</v>
      </c>
      <c r="B43" s="1" t="s">
        <v>16</v>
      </c>
      <c r="C43" s="1" t="s">
        <v>67</v>
      </c>
      <c r="D43" s="1" t="s">
        <v>69</v>
      </c>
      <c r="E43" s="2" t="s">
        <v>68</v>
      </c>
      <c r="F43" s="1" t="s">
        <v>2682</v>
      </c>
      <c r="G43" s="10">
        <v>45663</v>
      </c>
      <c r="H43" s="1">
        <v>1</v>
      </c>
      <c r="I43" s="1">
        <v>11200</v>
      </c>
      <c r="J43" s="10">
        <v>45669</v>
      </c>
      <c r="K43" s="1" t="s">
        <v>1077</v>
      </c>
      <c r="L43" s="2" t="s">
        <v>1203</v>
      </c>
      <c r="M43" s="10">
        <v>45683</v>
      </c>
      <c r="N43" s="1">
        <v>1</v>
      </c>
      <c r="O43" s="1">
        <v>11200</v>
      </c>
      <c r="P43" s="2">
        <f>Table1[[#This Row],[PRICE/PO]]*Table1[[#This Row],[Quantity/PO]]</f>
        <v>11200</v>
      </c>
      <c r="Q43" s="2" t="str">
        <f t="shared" ca="1" si="0"/>
        <v>منتهي</v>
      </c>
      <c r="R43" s="2"/>
      <c r="S43" s="2"/>
      <c r="T43" s="1" t="str">
        <f t="shared" si="1"/>
        <v/>
      </c>
      <c r="BN43" s="8" t="str">
        <f t="shared" si="3"/>
        <v>B3 CT42030V</v>
      </c>
    </row>
    <row r="44" spans="1:66" s="8" customFormat="1" ht="44.25" hidden="1" customHeight="1" x14ac:dyDescent="0.45">
      <c r="A44" s="1">
        <f t="shared" si="2"/>
        <v>31</v>
      </c>
      <c r="B44" s="1" t="s">
        <v>43</v>
      </c>
      <c r="C44" s="1" t="s">
        <v>70</v>
      </c>
      <c r="D44" s="1"/>
      <c r="E44" s="2" t="s">
        <v>71</v>
      </c>
      <c r="F44" s="1" t="s">
        <v>72</v>
      </c>
      <c r="G44" s="10">
        <v>45662</v>
      </c>
      <c r="H44" s="1">
        <v>5</v>
      </c>
      <c r="I44" s="1">
        <v>625</v>
      </c>
      <c r="J44" s="10">
        <v>45669</v>
      </c>
      <c r="K44" s="1" t="s">
        <v>1077</v>
      </c>
      <c r="L44" s="2"/>
      <c r="M44" s="10"/>
      <c r="N44" s="1"/>
      <c r="O44" s="1"/>
      <c r="P44" s="2">
        <f>Table1[[#This Row],[PRICE/PO]]*Table1[[#This Row],[Quantity/PO]]</f>
        <v>0</v>
      </c>
      <c r="Q44" s="2" t="str">
        <f t="shared" ca="1" si="0"/>
        <v>منتهي</v>
      </c>
      <c r="R44" s="2"/>
      <c r="S44" s="2"/>
      <c r="T44" s="1">
        <f t="shared" si="1"/>
        <v>1</v>
      </c>
      <c r="BN44" s="8">
        <f t="shared" si="3"/>
        <v>0</v>
      </c>
    </row>
    <row r="45" spans="1:66" s="8" customFormat="1" ht="44.25" hidden="1" customHeight="1" x14ac:dyDescent="0.45">
      <c r="A45" s="1">
        <f t="shared" si="2"/>
        <v>32</v>
      </c>
      <c r="B45" s="1" t="s">
        <v>43</v>
      </c>
      <c r="C45" s="1" t="s">
        <v>73</v>
      </c>
      <c r="D45" s="1"/>
      <c r="E45" s="2" t="s">
        <v>74</v>
      </c>
      <c r="F45" s="1" t="s">
        <v>72</v>
      </c>
      <c r="G45" s="10">
        <v>45662</v>
      </c>
      <c r="H45" s="1">
        <v>10</v>
      </c>
      <c r="I45" s="1">
        <v>25</v>
      </c>
      <c r="J45" s="10">
        <v>45669</v>
      </c>
      <c r="K45" s="1" t="s">
        <v>1077</v>
      </c>
      <c r="L45" s="2"/>
      <c r="M45" s="10"/>
      <c r="N45" s="1"/>
      <c r="O45" s="1"/>
      <c r="P45" s="2">
        <f>Table1[[#This Row],[PRICE/PO]]*Table1[[#This Row],[Quantity/PO]]</f>
        <v>0</v>
      </c>
      <c r="Q45" s="2" t="str">
        <f t="shared" ca="1" si="0"/>
        <v>منتهي</v>
      </c>
      <c r="R45" s="2"/>
      <c r="S45" s="2"/>
      <c r="T45" s="1">
        <f t="shared" si="1"/>
        <v>1</v>
      </c>
      <c r="BN45" s="8">
        <f t="shared" si="3"/>
        <v>0</v>
      </c>
    </row>
    <row r="46" spans="1:66" s="8" customFormat="1" ht="44.25" hidden="1" customHeight="1" x14ac:dyDescent="0.45">
      <c r="A46" s="1">
        <f t="shared" si="2"/>
        <v>33</v>
      </c>
      <c r="B46" s="1" t="s">
        <v>43</v>
      </c>
      <c r="C46" s="1" t="s">
        <v>75</v>
      </c>
      <c r="D46" s="1"/>
      <c r="E46" s="2" t="s">
        <v>76</v>
      </c>
      <c r="F46" s="1" t="s">
        <v>72</v>
      </c>
      <c r="G46" s="10">
        <v>45662</v>
      </c>
      <c r="H46" s="1">
        <v>3</v>
      </c>
      <c r="I46" s="1">
        <v>625</v>
      </c>
      <c r="J46" s="10">
        <v>45669</v>
      </c>
      <c r="K46" s="1" t="s">
        <v>1077</v>
      </c>
      <c r="L46" s="2"/>
      <c r="M46" s="10"/>
      <c r="N46" s="1"/>
      <c r="O46" s="1"/>
      <c r="P46" s="2">
        <f>Table1[[#This Row],[PRICE/PO]]*Table1[[#This Row],[Quantity/PO]]</f>
        <v>0</v>
      </c>
      <c r="Q46" s="2" t="str">
        <f t="shared" ca="1" si="0"/>
        <v>منتهي</v>
      </c>
      <c r="R46" s="2"/>
      <c r="S46" s="2"/>
      <c r="T46" s="1">
        <f t="shared" si="1"/>
        <v>1</v>
      </c>
      <c r="BN46" s="8">
        <f t="shared" si="3"/>
        <v>0</v>
      </c>
    </row>
    <row r="47" spans="1:66" s="8" customFormat="1" ht="44.25" hidden="1" customHeight="1" x14ac:dyDescent="0.45">
      <c r="A47" s="1">
        <f t="shared" si="2"/>
        <v>34</v>
      </c>
      <c r="B47" s="1" t="s">
        <v>43</v>
      </c>
      <c r="C47" s="1" t="s">
        <v>77</v>
      </c>
      <c r="D47" s="1"/>
      <c r="E47" s="2" t="s">
        <v>78</v>
      </c>
      <c r="F47" s="1" t="s">
        <v>72</v>
      </c>
      <c r="G47" s="10">
        <v>45662</v>
      </c>
      <c r="H47" s="1">
        <v>10</v>
      </c>
      <c r="I47" s="1">
        <v>25</v>
      </c>
      <c r="J47" s="10">
        <v>45669</v>
      </c>
      <c r="K47" s="1" t="s">
        <v>1077</v>
      </c>
      <c r="L47" s="2"/>
      <c r="M47" s="10"/>
      <c r="N47" s="1"/>
      <c r="O47" s="1"/>
      <c r="P47" s="2">
        <f>Table1[[#This Row],[PRICE/PO]]*Table1[[#This Row],[Quantity/PO]]</f>
        <v>0</v>
      </c>
      <c r="Q47" s="2" t="str">
        <f t="shared" ca="1" si="0"/>
        <v>منتهي</v>
      </c>
      <c r="R47" s="2"/>
      <c r="S47" s="2"/>
      <c r="T47" s="1">
        <f t="shared" si="1"/>
        <v>1</v>
      </c>
      <c r="BN47" s="8">
        <f t="shared" si="3"/>
        <v>0</v>
      </c>
    </row>
    <row r="48" spans="1:66" s="8" customFormat="1" ht="44.25" hidden="1" customHeight="1" x14ac:dyDescent="0.45">
      <c r="A48" s="1">
        <f t="shared" si="2"/>
        <v>35</v>
      </c>
      <c r="B48" s="1" t="s">
        <v>43</v>
      </c>
      <c r="C48" s="1" t="s">
        <v>75</v>
      </c>
      <c r="D48" s="1"/>
      <c r="E48" s="2" t="s">
        <v>76</v>
      </c>
      <c r="F48" s="1" t="s">
        <v>72</v>
      </c>
      <c r="G48" s="10">
        <v>45662</v>
      </c>
      <c r="H48" s="1">
        <v>2</v>
      </c>
      <c r="I48" s="1">
        <v>625</v>
      </c>
      <c r="J48" s="10">
        <v>45669</v>
      </c>
      <c r="K48" s="1" t="s">
        <v>1077</v>
      </c>
      <c r="L48" s="2"/>
      <c r="M48" s="10"/>
      <c r="N48" s="1"/>
      <c r="O48" s="1"/>
      <c r="P48" s="2">
        <f>Table1[[#This Row],[PRICE/PO]]*Table1[[#This Row],[Quantity/PO]]</f>
        <v>0</v>
      </c>
      <c r="Q48" s="2" t="str">
        <f t="shared" ca="1" si="0"/>
        <v>منتهي</v>
      </c>
      <c r="R48" s="2"/>
      <c r="S48" s="2"/>
      <c r="T48" s="1">
        <f t="shared" si="1"/>
        <v>1</v>
      </c>
      <c r="BN48" s="8">
        <f t="shared" si="3"/>
        <v>0</v>
      </c>
    </row>
    <row r="49" spans="1:66" s="8" customFormat="1" ht="44.25" hidden="1" customHeight="1" x14ac:dyDescent="0.45">
      <c r="A49" s="1">
        <f t="shared" si="2"/>
        <v>36</v>
      </c>
      <c r="B49" s="1" t="s">
        <v>43</v>
      </c>
      <c r="C49" s="1" t="s">
        <v>79</v>
      </c>
      <c r="D49" s="1"/>
      <c r="E49" s="2" t="s">
        <v>80</v>
      </c>
      <c r="F49" s="1" t="s">
        <v>72</v>
      </c>
      <c r="G49" s="10">
        <v>45662</v>
      </c>
      <c r="H49" s="1">
        <v>2</v>
      </c>
      <c r="I49" s="1">
        <v>325</v>
      </c>
      <c r="J49" s="10">
        <v>45669</v>
      </c>
      <c r="K49" s="1" t="s">
        <v>1077</v>
      </c>
      <c r="L49" s="2"/>
      <c r="M49" s="10"/>
      <c r="N49" s="1"/>
      <c r="O49" s="1"/>
      <c r="P49" s="2">
        <f>Table1[[#This Row],[PRICE/PO]]*Table1[[#This Row],[Quantity/PO]]</f>
        <v>0</v>
      </c>
      <c r="Q49" s="2" t="str">
        <f t="shared" ca="1" si="0"/>
        <v>منتهي</v>
      </c>
      <c r="R49" s="2"/>
      <c r="S49" s="2"/>
      <c r="T49" s="1">
        <f t="shared" si="1"/>
        <v>1</v>
      </c>
      <c r="BN49" s="8">
        <f t="shared" si="3"/>
        <v>0</v>
      </c>
    </row>
    <row r="50" spans="1:66" s="8" customFormat="1" ht="44.25" hidden="1" customHeight="1" x14ac:dyDescent="0.45">
      <c r="A50" s="1">
        <f t="shared" si="2"/>
        <v>37</v>
      </c>
      <c r="B50" s="1" t="s">
        <v>43</v>
      </c>
      <c r="C50" s="1" t="s">
        <v>81</v>
      </c>
      <c r="D50" s="1"/>
      <c r="E50" s="2" t="s">
        <v>82</v>
      </c>
      <c r="F50" s="1" t="s">
        <v>72</v>
      </c>
      <c r="G50" s="10">
        <v>45662</v>
      </c>
      <c r="H50" s="1">
        <v>2</v>
      </c>
      <c r="I50" s="1">
        <v>200</v>
      </c>
      <c r="J50" s="10">
        <v>45669</v>
      </c>
      <c r="K50" s="1" t="s">
        <v>1077</v>
      </c>
      <c r="L50" s="2" t="s">
        <v>974</v>
      </c>
      <c r="M50" s="10">
        <v>45677</v>
      </c>
      <c r="N50" s="1">
        <v>2</v>
      </c>
      <c r="O50" s="1">
        <v>200</v>
      </c>
      <c r="P50" s="2">
        <f>Table1[[#This Row],[PRICE/PO]]*Table1[[#This Row],[Quantity/PO]]</f>
        <v>400</v>
      </c>
      <c r="Q50" s="2" t="str">
        <f t="shared" ca="1" si="0"/>
        <v>منتهي</v>
      </c>
      <c r="R50" s="2"/>
      <c r="S50" s="2"/>
      <c r="T50" s="1" t="str">
        <f t="shared" si="1"/>
        <v/>
      </c>
      <c r="BN50" s="8">
        <f t="shared" si="3"/>
        <v>0</v>
      </c>
    </row>
    <row r="51" spans="1:66" s="8" customFormat="1" ht="44.25" hidden="1" customHeight="1" x14ac:dyDescent="0.45">
      <c r="A51" s="1">
        <f t="shared" si="2"/>
        <v>38</v>
      </c>
      <c r="B51" s="1" t="s">
        <v>43</v>
      </c>
      <c r="C51" s="1" t="s">
        <v>83</v>
      </c>
      <c r="D51" s="1"/>
      <c r="E51" s="2" t="s">
        <v>71</v>
      </c>
      <c r="F51" s="1" t="s">
        <v>72</v>
      </c>
      <c r="G51" s="10">
        <v>45662</v>
      </c>
      <c r="H51" s="1">
        <v>5</v>
      </c>
      <c r="I51" s="1">
        <v>625</v>
      </c>
      <c r="J51" s="10">
        <v>45669</v>
      </c>
      <c r="K51" s="1" t="s">
        <v>1077</v>
      </c>
      <c r="L51" s="2"/>
      <c r="M51" s="10"/>
      <c r="N51" s="1"/>
      <c r="O51" s="1"/>
      <c r="P51" s="2">
        <f>Table1[[#This Row],[PRICE/PO]]*Table1[[#This Row],[Quantity/PO]]</f>
        <v>0</v>
      </c>
      <c r="Q51" s="2" t="str">
        <f t="shared" ca="1" si="0"/>
        <v>منتهي</v>
      </c>
      <c r="R51" s="2"/>
      <c r="S51" s="2"/>
      <c r="T51" s="1">
        <f t="shared" si="1"/>
        <v>1</v>
      </c>
      <c r="BN51" s="8">
        <f t="shared" si="3"/>
        <v>0</v>
      </c>
    </row>
    <row r="52" spans="1:66" s="8" customFormat="1" ht="44.25" hidden="1" customHeight="1" x14ac:dyDescent="0.45">
      <c r="A52" s="1">
        <f t="shared" si="2"/>
        <v>39</v>
      </c>
      <c r="B52" s="1" t="s">
        <v>43</v>
      </c>
      <c r="C52" s="1" t="s">
        <v>83</v>
      </c>
      <c r="D52" s="1"/>
      <c r="E52" s="2" t="s">
        <v>71</v>
      </c>
      <c r="F52" s="1" t="s">
        <v>72</v>
      </c>
      <c r="G52" s="10">
        <v>45662</v>
      </c>
      <c r="H52" s="1">
        <v>3</v>
      </c>
      <c r="I52" s="1">
        <v>625</v>
      </c>
      <c r="J52" s="10">
        <v>45669</v>
      </c>
      <c r="K52" s="1" t="s">
        <v>1077</v>
      </c>
      <c r="L52" s="2"/>
      <c r="M52" s="10"/>
      <c r="N52" s="1"/>
      <c r="O52" s="1"/>
      <c r="P52" s="2">
        <f>Table1[[#This Row],[PRICE/PO]]*Table1[[#This Row],[Quantity/PO]]</f>
        <v>0</v>
      </c>
      <c r="Q52" s="2" t="str">
        <f t="shared" ca="1" si="0"/>
        <v>منتهي</v>
      </c>
      <c r="R52" s="2"/>
      <c r="S52" s="2"/>
      <c r="T52" s="1">
        <f t="shared" si="1"/>
        <v>1</v>
      </c>
      <c r="BN52" s="8">
        <f t="shared" si="3"/>
        <v>0</v>
      </c>
    </row>
    <row r="53" spans="1:66" s="8" customFormat="1" ht="44.25" hidden="1" customHeight="1" x14ac:dyDescent="0.45">
      <c r="A53" s="1">
        <f t="shared" si="2"/>
        <v>40</v>
      </c>
      <c r="B53" s="1" t="s">
        <v>43</v>
      </c>
      <c r="C53" s="1" t="s">
        <v>73</v>
      </c>
      <c r="D53" s="1"/>
      <c r="E53" s="2" t="s">
        <v>74</v>
      </c>
      <c r="F53" s="1" t="s">
        <v>72</v>
      </c>
      <c r="G53" s="10">
        <v>45662</v>
      </c>
      <c r="H53" s="1">
        <v>8</v>
      </c>
      <c r="I53" s="1">
        <v>25</v>
      </c>
      <c r="J53" s="10">
        <v>45669</v>
      </c>
      <c r="K53" s="1" t="s">
        <v>1077</v>
      </c>
      <c r="L53" s="2"/>
      <c r="M53" s="10"/>
      <c r="N53" s="1"/>
      <c r="O53" s="1"/>
      <c r="P53" s="2">
        <f>Table1[[#This Row],[PRICE/PO]]*Table1[[#This Row],[Quantity/PO]]</f>
        <v>0</v>
      </c>
      <c r="Q53" s="2" t="str">
        <f t="shared" ca="1" si="0"/>
        <v>منتهي</v>
      </c>
      <c r="R53" s="2"/>
      <c r="S53" s="2"/>
      <c r="T53" s="1">
        <f t="shared" si="1"/>
        <v>1</v>
      </c>
      <c r="BN53" s="8">
        <f t="shared" si="3"/>
        <v>0</v>
      </c>
    </row>
    <row r="54" spans="1:66" s="8" customFormat="1" ht="44.25" hidden="1" customHeight="1" x14ac:dyDescent="0.45">
      <c r="A54" s="1">
        <f t="shared" si="2"/>
        <v>41</v>
      </c>
      <c r="B54" s="1" t="s">
        <v>43</v>
      </c>
      <c r="C54" s="1" t="s">
        <v>75</v>
      </c>
      <c r="D54" s="1"/>
      <c r="E54" s="2" t="s">
        <v>76</v>
      </c>
      <c r="F54" s="1" t="s">
        <v>72</v>
      </c>
      <c r="G54" s="10">
        <v>45662</v>
      </c>
      <c r="H54" s="1">
        <v>5</v>
      </c>
      <c r="I54" s="1">
        <v>625</v>
      </c>
      <c r="J54" s="10">
        <v>45669</v>
      </c>
      <c r="K54" s="1" t="s">
        <v>1077</v>
      </c>
      <c r="L54" s="2"/>
      <c r="M54" s="10"/>
      <c r="N54" s="1"/>
      <c r="O54" s="1"/>
      <c r="P54" s="2">
        <f>Table1[[#This Row],[PRICE/PO]]*Table1[[#This Row],[Quantity/PO]]</f>
        <v>0</v>
      </c>
      <c r="Q54" s="2" t="str">
        <f t="shared" ca="1" si="0"/>
        <v>منتهي</v>
      </c>
      <c r="R54" s="2"/>
      <c r="S54" s="2"/>
      <c r="T54" s="1">
        <f t="shared" si="1"/>
        <v>1</v>
      </c>
      <c r="BN54" s="8">
        <f t="shared" si="3"/>
        <v>0</v>
      </c>
    </row>
    <row r="55" spans="1:66" s="8" customFormat="1" ht="44.25" hidden="1" customHeight="1" x14ac:dyDescent="0.45">
      <c r="A55" s="1">
        <f t="shared" si="2"/>
        <v>42</v>
      </c>
      <c r="B55" s="1" t="s">
        <v>43</v>
      </c>
      <c r="C55" s="1" t="s">
        <v>84</v>
      </c>
      <c r="D55" s="1"/>
      <c r="E55" s="2" t="s">
        <v>85</v>
      </c>
      <c r="F55" s="1" t="s">
        <v>72</v>
      </c>
      <c r="G55" s="10">
        <v>45662</v>
      </c>
      <c r="H55" s="1">
        <v>2</v>
      </c>
      <c r="I55" s="1">
        <v>1750</v>
      </c>
      <c r="J55" s="10">
        <v>45669</v>
      </c>
      <c r="K55" s="1" t="s">
        <v>1076</v>
      </c>
      <c r="L55" s="2"/>
      <c r="M55" s="10"/>
      <c r="N55" s="1"/>
      <c r="O55" s="1"/>
      <c r="P55" s="2">
        <f>Table1[[#This Row],[PRICE/PO]]*Table1[[#This Row],[Quantity/PO]]</f>
        <v>0</v>
      </c>
      <c r="Q55" s="2" t="str">
        <f t="shared" ca="1" si="0"/>
        <v>منتهي</v>
      </c>
      <c r="R55" s="2"/>
      <c r="S55" s="2"/>
      <c r="T55" s="1">
        <f t="shared" si="1"/>
        <v>1</v>
      </c>
      <c r="BN55" s="8">
        <f t="shared" si="3"/>
        <v>0</v>
      </c>
    </row>
    <row r="56" spans="1:66" s="8" customFormat="1" ht="44.25" hidden="1" customHeight="1" x14ac:dyDescent="0.45">
      <c r="A56" s="1">
        <f t="shared" si="2"/>
        <v>43</v>
      </c>
      <c r="B56" s="1" t="s">
        <v>43</v>
      </c>
      <c r="C56" s="1" t="s">
        <v>75</v>
      </c>
      <c r="D56" s="1"/>
      <c r="E56" s="2" t="s">
        <v>76</v>
      </c>
      <c r="F56" s="1" t="s">
        <v>72</v>
      </c>
      <c r="G56" s="10">
        <v>45662</v>
      </c>
      <c r="H56" s="1">
        <v>2</v>
      </c>
      <c r="I56" s="1">
        <v>625</v>
      </c>
      <c r="J56" s="10">
        <v>45669</v>
      </c>
      <c r="K56" s="1" t="s">
        <v>1077</v>
      </c>
      <c r="L56" s="2"/>
      <c r="M56" s="10"/>
      <c r="N56" s="1"/>
      <c r="O56" s="1"/>
      <c r="P56" s="2">
        <f>Table1[[#This Row],[PRICE/PO]]*Table1[[#This Row],[Quantity/PO]]</f>
        <v>0</v>
      </c>
      <c r="Q56" s="2" t="str">
        <f t="shared" ca="1" si="0"/>
        <v>منتهي</v>
      </c>
      <c r="R56" s="2"/>
      <c r="S56" s="2"/>
      <c r="T56" s="1">
        <f t="shared" si="1"/>
        <v>1</v>
      </c>
      <c r="BN56" s="8">
        <f t="shared" si="3"/>
        <v>0</v>
      </c>
    </row>
    <row r="57" spans="1:66" s="8" customFormat="1" ht="44.25" hidden="1" customHeight="1" x14ac:dyDescent="0.45">
      <c r="A57" s="1">
        <f t="shared" si="2"/>
        <v>44</v>
      </c>
      <c r="B57" s="1" t="s">
        <v>43</v>
      </c>
      <c r="C57" s="1" t="s">
        <v>77</v>
      </c>
      <c r="D57" s="1"/>
      <c r="E57" s="2" t="s">
        <v>78</v>
      </c>
      <c r="F57" s="1" t="s">
        <v>72</v>
      </c>
      <c r="G57" s="10">
        <v>45662</v>
      </c>
      <c r="H57" s="1">
        <v>5</v>
      </c>
      <c r="I57" s="1">
        <v>25</v>
      </c>
      <c r="J57" s="10">
        <v>45669</v>
      </c>
      <c r="K57" s="1" t="s">
        <v>1077</v>
      </c>
      <c r="L57" s="2"/>
      <c r="M57" s="10"/>
      <c r="N57" s="1"/>
      <c r="O57" s="1"/>
      <c r="P57" s="2">
        <f>Table1[[#This Row],[PRICE/PO]]*Table1[[#This Row],[Quantity/PO]]</f>
        <v>0</v>
      </c>
      <c r="Q57" s="2" t="str">
        <f t="shared" ca="1" si="0"/>
        <v>منتهي</v>
      </c>
      <c r="R57" s="2"/>
      <c r="S57" s="2"/>
      <c r="T57" s="1">
        <f t="shared" si="1"/>
        <v>1</v>
      </c>
      <c r="BN57" s="8">
        <f t="shared" si="3"/>
        <v>0</v>
      </c>
    </row>
    <row r="58" spans="1:66" s="8" customFormat="1" ht="44.25" hidden="1" customHeight="1" x14ac:dyDescent="0.45">
      <c r="A58" s="1">
        <f t="shared" si="2"/>
        <v>45</v>
      </c>
      <c r="B58" s="1" t="s">
        <v>43</v>
      </c>
      <c r="C58" s="1" t="s">
        <v>83</v>
      </c>
      <c r="D58" s="1"/>
      <c r="E58" s="2" t="s">
        <v>71</v>
      </c>
      <c r="F58" s="1" t="s">
        <v>72</v>
      </c>
      <c r="G58" s="10">
        <v>45662</v>
      </c>
      <c r="H58" s="1">
        <v>5</v>
      </c>
      <c r="I58" s="1">
        <v>625</v>
      </c>
      <c r="J58" s="10">
        <v>45669</v>
      </c>
      <c r="K58" s="1" t="s">
        <v>1077</v>
      </c>
      <c r="L58" s="2"/>
      <c r="M58" s="10"/>
      <c r="N58" s="1"/>
      <c r="O58" s="1"/>
      <c r="P58" s="2">
        <f>Table1[[#This Row],[PRICE/PO]]*Table1[[#This Row],[Quantity/PO]]</f>
        <v>0</v>
      </c>
      <c r="Q58" s="2" t="str">
        <f t="shared" ca="1" si="0"/>
        <v>منتهي</v>
      </c>
      <c r="R58" s="2"/>
      <c r="S58" s="2"/>
      <c r="T58" s="1">
        <f t="shared" si="1"/>
        <v>1</v>
      </c>
      <c r="BN58" s="8">
        <f t="shared" si="3"/>
        <v>0</v>
      </c>
    </row>
    <row r="59" spans="1:66" s="8" customFormat="1" ht="44.25" hidden="1" customHeight="1" x14ac:dyDescent="0.45">
      <c r="A59" s="1">
        <f t="shared" si="2"/>
        <v>46</v>
      </c>
      <c r="B59" s="1" t="s">
        <v>43</v>
      </c>
      <c r="C59" s="1" t="s">
        <v>73</v>
      </c>
      <c r="D59" s="1"/>
      <c r="E59" s="2" t="s">
        <v>74</v>
      </c>
      <c r="F59" s="1" t="s">
        <v>72</v>
      </c>
      <c r="G59" s="10">
        <v>45662</v>
      </c>
      <c r="H59" s="1">
        <v>4</v>
      </c>
      <c r="I59" s="1">
        <v>25</v>
      </c>
      <c r="J59" s="10">
        <v>45669</v>
      </c>
      <c r="K59" s="1" t="s">
        <v>1077</v>
      </c>
      <c r="L59" s="2"/>
      <c r="M59" s="10"/>
      <c r="N59" s="1"/>
      <c r="O59" s="1"/>
      <c r="P59" s="2">
        <f>Table1[[#This Row],[PRICE/PO]]*Table1[[#This Row],[Quantity/PO]]</f>
        <v>0</v>
      </c>
      <c r="Q59" s="2" t="str">
        <f t="shared" ca="1" si="0"/>
        <v>منتهي</v>
      </c>
      <c r="R59" s="2"/>
      <c r="S59" s="2"/>
      <c r="T59" s="1">
        <f t="shared" si="1"/>
        <v>1</v>
      </c>
      <c r="BN59" s="8">
        <f t="shared" ref="BN59:BN90" si="4">D59</f>
        <v>0</v>
      </c>
    </row>
    <row r="60" spans="1:66" s="8" customFormat="1" ht="44.25" hidden="1" customHeight="1" x14ac:dyDescent="0.45">
      <c r="A60" s="1">
        <f t="shared" si="2"/>
        <v>47</v>
      </c>
      <c r="B60" s="1" t="s">
        <v>43</v>
      </c>
      <c r="C60" s="1" t="s">
        <v>75</v>
      </c>
      <c r="D60" s="1"/>
      <c r="E60" s="2" t="s">
        <v>76</v>
      </c>
      <c r="F60" s="1" t="s">
        <v>72</v>
      </c>
      <c r="G60" s="10">
        <v>45662</v>
      </c>
      <c r="H60" s="1">
        <v>2</v>
      </c>
      <c r="I60" s="1">
        <v>625</v>
      </c>
      <c r="J60" s="10">
        <v>45669</v>
      </c>
      <c r="K60" s="1" t="s">
        <v>1077</v>
      </c>
      <c r="L60" s="2"/>
      <c r="M60" s="10"/>
      <c r="N60" s="1"/>
      <c r="O60" s="1"/>
      <c r="P60" s="2">
        <f>Table1[[#This Row],[PRICE/PO]]*Table1[[#This Row],[Quantity/PO]]</f>
        <v>0</v>
      </c>
      <c r="Q60" s="2" t="str">
        <f t="shared" ca="1" si="0"/>
        <v>منتهي</v>
      </c>
      <c r="R60" s="2"/>
      <c r="S60" s="2"/>
      <c r="T60" s="1">
        <f t="shared" si="1"/>
        <v>1</v>
      </c>
      <c r="BN60" s="8">
        <f t="shared" si="4"/>
        <v>0</v>
      </c>
    </row>
    <row r="61" spans="1:66" s="8" customFormat="1" ht="44.25" hidden="1" customHeight="1" x14ac:dyDescent="0.45">
      <c r="A61" s="1">
        <f t="shared" si="2"/>
        <v>48</v>
      </c>
      <c r="B61" s="1" t="s">
        <v>43</v>
      </c>
      <c r="C61" s="1" t="s">
        <v>79</v>
      </c>
      <c r="D61" s="1"/>
      <c r="E61" s="2" t="s">
        <v>80</v>
      </c>
      <c r="F61" s="1" t="s">
        <v>72</v>
      </c>
      <c r="G61" s="10">
        <v>45662</v>
      </c>
      <c r="H61" s="1">
        <v>2</v>
      </c>
      <c r="I61" s="1">
        <v>325</v>
      </c>
      <c r="J61" s="10">
        <v>45669</v>
      </c>
      <c r="K61" s="1" t="s">
        <v>1077</v>
      </c>
      <c r="L61" s="2"/>
      <c r="M61" s="10"/>
      <c r="N61" s="1"/>
      <c r="O61" s="1"/>
      <c r="P61" s="2">
        <f>Table1[[#This Row],[PRICE/PO]]*Table1[[#This Row],[Quantity/PO]]</f>
        <v>0</v>
      </c>
      <c r="Q61" s="2" t="str">
        <f t="shared" ca="1" si="0"/>
        <v>منتهي</v>
      </c>
      <c r="R61" s="2"/>
      <c r="S61" s="2"/>
      <c r="T61" s="1">
        <f t="shared" si="1"/>
        <v>1</v>
      </c>
      <c r="BN61" s="8">
        <f t="shared" si="4"/>
        <v>0</v>
      </c>
    </row>
    <row r="62" spans="1:66" s="8" customFormat="1" ht="44.25" hidden="1" customHeight="1" x14ac:dyDescent="0.45">
      <c r="A62" s="1">
        <f t="shared" si="2"/>
        <v>49</v>
      </c>
      <c r="B62" s="1" t="s">
        <v>43</v>
      </c>
      <c r="C62" s="1" t="s">
        <v>77</v>
      </c>
      <c r="D62" s="1"/>
      <c r="E62" s="2" t="s">
        <v>78</v>
      </c>
      <c r="F62" s="1" t="s">
        <v>72</v>
      </c>
      <c r="G62" s="10">
        <v>45662</v>
      </c>
      <c r="H62" s="1">
        <v>4</v>
      </c>
      <c r="I62" s="1">
        <v>25</v>
      </c>
      <c r="J62" s="10">
        <v>45669</v>
      </c>
      <c r="K62" s="1" t="s">
        <v>1077</v>
      </c>
      <c r="L62" s="2"/>
      <c r="M62" s="10"/>
      <c r="N62" s="1"/>
      <c r="O62" s="1"/>
      <c r="P62" s="2">
        <f>Table1[[#This Row],[PRICE/PO]]*Table1[[#This Row],[Quantity/PO]]</f>
        <v>0</v>
      </c>
      <c r="Q62" s="2" t="str">
        <f t="shared" ca="1" si="0"/>
        <v>منتهي</v>
      </c>
      <c r="R62" s="2"/>
      <c r="S62" s="2"/>
      <c r="T62" s="1">
        <f t="shared" si="1"/>
        <v>1</v>
      </c>
      <c r="BN62" s="8">
        <f t="shared" si="4"/>
        <v>0</v>
      </c>
    </row>
    <row r="63" spans="1:66" s="8" customFormat="1" ht="44.25" hidden="1" customHeight="1" x14ac:dyDescent="0.45">
      <c r="A63" s="1">
        <f t="shared" si="2"/>
        <v>50</v>
      </c>
      <c r="B63" s="1" t="s">
        <v>43</v>
      </c>
      <c r="C63" s="1" t="s">
        <v>83</v>
      </c>
      <c r="D63" s="1"/>
      <c r="E63" s="2" t="s">
        <v>71</v>
      </c>
      <c r="F63" s="1" t="s">
        <v>72</v>
      </c>
      <c r="G63" s="10">
        <v>45662</v>
      </c>
      <c r="H63" s="1">
        <v>10</v>
      </c>
      <c r="I63" s="1">
        <v>625</v>
      </c>
      <c r="J63" s="10">
        <v>45669</v>
      </c>
      <c r="K63" s="1" t="s">
        <v>1077</v>
      </c>
      <c r="L63" s="2"/>
      <c r="M63" s="10"/>
      <c r="N63" s="1"/>
      <c r="O63" s="1"/>
      <c r="P63" s="2">
        <f>Table1[[#This Row],[PRICE/PO]]*Table1[[#This Row],[Quantity/PO]]</f>
        <v>0</v>
      </c>
      <c r="Q63" s="2" t="str">
        <f t="shared" ca="1" si="0"/>
        <v>منتهي</v>
      </c>
      <c r="R63" s="2"/>
      <c r="S63" s="2"/>
      <c r="T63" s="1">
        <f t="shared" si="1"/>
        <v>1</v>
      </c>
      <c r="BN63" s="8">
        <f t="shared" si="4"/>
        <v>0</v>
      </c>
    </row>
    <row r="64" spans="1:66" s="8" customFormat="1" ht="44.25" hidden="1" customHeight="1" x14ac:dyDescent="0.45">
      <c r="A64" s="1">
        <f t="shared" si="2"/>
        <v>51</v>
      </c>
      <c r="B64" s="1" t="s">
        <v>43</v>
      </c>
      <c r="C64" s="1" t="s">
        <v>75</v>
      </c>
      <c r="D64" s="1"/>
      <c r="E64" s="2" t="s">
        <v>76</v>
      </c>
      <c r="F64" s="1" t="s">
        <v>72</v>
      </c>
      <c r="G64" s="10">
        <v>45662</v>
      </c>
      <c r="H64" s="1">
        <v>3</v>
      </c>
      <c r="I64" s="1">
        <v>625</v>
      </c>
      <c r="J64" s="10">
        <v>45669</v>
      </c>
      <c r="K64" s="1" t="s">
        <v>1077</v>
      </c>
      <c r="L64" s="2"/>
      <c r="M64" s="10"/>
      <c r="N64" s="1"/>
      <c r="O64" s="1"/>
      <c r="P64" s="2">
        <f>Table1[[#This Row],[PRICE/PO]]*Table1[[#This Row],[Quantity/PO]]</f>
        <v>0</v>
      </c>
      <c r="Q64" s="2" t="str">
        <f t="shared" ca="1" si="0"/>
        <v>منتهي</v>
      </c>
      <c r="R64" s="2"/>
      <c r="S64" s="2"/>
      <c r="T64" s="1">
        <f t="shared" si="1"/>
        <v>1</v>
      </c>
      <c r="BN64" s="8">
        <f t="shared" si="4"/>
        <v>0</v>
      </c>
    </row>
    <row r="65" spans="1:66" s="8" customFormat="1" ht="44.25" hidden="1" customHeight="1" x14ac:dyDescent="0.45">
      <c r="A65" s="1">
        <f t="shared" si="2"/>
        <v>52</v>
      </c>
      <c r="B65" s="1" t="s">
        <v>43</v>
      </c>
      <c r="C65" s="1" t="s">
        <v>79</v>
      </c>
      <c r="D65" s="1"/>
      <c r="E65" s="2" t="s">
        <v>80</v>
      </c>
      <c r="F65" s="1" t="s">
        <v>72</v>
      </c>
      <c r="G65" s="10">
        <v>45662</v>
      </c>
      <c r="H65" s="1">
        <v>3</v>
      </c>
      <c r="I65" s="1">
        <v>325</v>
      </c>
      <c r="J65" s="10">
        <v>45669</v>
      </c>
      <c r="K65" s="1" t="s">
        <v>1077</v>
      </c>
      <c r="L65" s="2"/>
      <c r="M65" s="10"/>
      <c r="N65" s="1"/>
      <c r="O65" s="1"/>
      <c r="P65" s="2">
        <f>Table1[[#This Row],[PRICE/PO]]*Table1[[#This Row],[Quantity/PO]]</f>
        <v>0</v>
      </c>
      <c r="Q65" s="2" t="str">
        <f t="shared" ca="1" si="0"/>
        <v>منتهي</v>
      </c>
      <c r="R65" s="2"/>
      <c r="S65" s="2"/>
      <c r="T65" s="1">
        <f t="shared" si="1"/>
        <v>1</v>
      </c>
      <c r="BN65" s="8">
        <f t="shared" si="4"/>
        <v>0</v>
      </c>
    </row>
    <row r="66" spans="1:66" s="8" customFormat="1" ht="44.25" hidden="1" customHeight="1" x14ac:dyDescent="0.45">
      <c r="A66" s="1">
        <f t="shared" si="2"/>
        <v>53</v>
      </c>
      <c r="B66" s="1" t="s">
        <v>43</v>
      </c>
      <c r="C66" s="1" t="s">
        <v>86</v>
      </c>
      <c r="D66" s="1"/>
      <c r="E66" s="2" t="s">
        <v>87</v>
      </c>
      <c r="F66" s="1" t="s">
        <v>72</v>
      </c>
      <c r="G66" s="10">
        <v>45662</v>
      </c>
      <c r="H66" s="1">
        <v>4</v>
      </c>
      <c r="I66" s="1">
        <v>125</v>
      </c>
      <c r="J66" s="10">
        <v>45669</v>
      </c>
      <c r="K66" s="1" t="s">
        <v>1077</v>
      </c>
      <c r="L66" s="2"/>
      <c r="M66" s="10"/>
      <c r="N66" s="1"/>
      <c r="O66" s="1"/>
      <c r="P66" s="2">
        <f>Table1[[#This Row],[PRICE/PO]]*Table1[[#This Row],[Quantity/PO]]</f>
        <v>0</v>
      </c>
      <c r="Q66" s="2" t="str">
        <f t="shared" ca="1" si="0"/>
        <v>منتهي</v>
      </c>
      <c r="R66" s="2"/>
      <c r="S66" s="2"/>
      <c r="T66" s="1">
        <f t="shared" si="1"/>
        <v>1</v>
      </c>
      <c r="BN66" s="8">
        <f t="shared" si="4"/>
        <v>0</v>
      </c>
    </row>
    <row r="67" spans="1:66" s="8" customFormat="1" ht="44.25" hidden="1" customHeight="1" x14ac:dyDescent="0.45">
      <c r="A67" s="1">
        <f t="shared" si="2"/>
        <v>54</v>
      </c>
      <c r="B67" s="1" t="s">
        <v>43</v>
      </c>
      <c r="C67" s="1" t="s">
        <v>88</v>
      </c>
      <c r="D67" s="1"/>
      <c r="E67" s="2" t="s">
        <v>89</v>
      </c>
      <c r="F67" s="1" t="s">
        <v>90</v>
      </c>
      <c r="G67" s="10">
        <v>45662</v>
      </c>
      <c r="H67" s="1">
        <v>5</v>
      </c>
      <c r="I67" s="1">
        <v>3500</v>
      </c>
      <c r="J67" s="10">
        <v>45665</v>
      </c>
      <c r="K67" s="1" t="s">
        <v>1076</v>
      </c>
      <c r="L67" s="2"/>
      <c r="M67" s="10"/>
      <c r="N67" s="1"/>
      <c r="O67" s="1"/>
      <c r="P67" s="2">
        <f>Table1[[#This Row],[PRICE/PO]]*Table1[[#This Row],[Quantity/PO]]</f>
        <v>0</v>
      </c>
      <c r="Q67" s="2" t="str">
        <f t="shared" ca="1" si="0"/>
        <v>منتهي</v>
      </c>
      <c r="R67" s="2"/>
      <c r="S67" s="2"/>
      <c r="T67" s="1" t="str">
        <f t="shared" si="1"/>
        <v/>
      </c>
      <c r="BN67" s="8">
        <f t="shared" si="4"/>
        <v>0</v>
      </c>
    </row>
    <row r="68" spans="1:66" s="8" customFormat="1" ht="44.25" hidden="1" customHeight="1" x14ac:dyDescent="0.45">
      <c r="A68" s="1">
        <f t="shared" si="2"/>
        <v>55</v>
      </c>
      <c r="B68" s="1" t="s">
        <v>43</v>
      </c>
      <c r="C68" s="1" t="s">
        <v>91</v>
      </c>
      <c r="D68" s="1"/>
      <c r="E68" s="2" t="s">
        <v>92</v>
      </c>
      <c r="F68" s="1" t="s">
        <v>90</v>
      </c>
      <c r="G68" s="10">
        <v>45662</v>
      </c>
      <c r="H68" s="1">
        <v>2</v>
      </c>
      <c r="I68" s="1">
        <v>3400</v>
      </c>
      <c r="J68" s="10">
        <v>45665</v>
      </c>
      <c r="K68" s="1" t="s">
        <v>1076</v>
      </c>
      <c r="L68" s="2"/>
      <c r="M68" s="10"/>
      <c r="N68" s="1"/>
      <c r="O68" s="1"/>
      <c r="P68" s="2">
        <f>Table1[[#This Row],[PRICE/PO]]*Table1[[#This Row],[Quantity/PO]]</f>
        <v>0</v>
      </c>
      <c r="Q68" s="2" t="str">
        <f t="shared" ca="1" si="0"/>
        <v>منتهي</v>
      </c>
      <c r="R68" s="2"/>
      <c r="S68" s="2"/>
      <c r="T68" s="1" t="str">
        <f t="shared" si="1"/>
        <v/>
      </c>
      <c r="BN68" s="8">
        <f t="shared" si="4"/>
        <v>0</v>
      </c>
    </row>
    <row r="69" spans="1:66" s="8" customFormat="1" ht="44.25" hidden="1" customHeight="1" x14ac:dyDescent="0.45">
      <c r="A69" s="1">
        <f t="shared" si="2"/>
        <v>56</v>
      </c>
      <c r="B69" s="1" t="s">
        <v>16</v>
      </c>
      <c r="C69" s="1" t="s">
        <v>93</v>
      </c>
      <c r="D69" s="1"/>
      <c r="E69" s="2" t="s">
        <v>94</v>
      </c>
      <c r="F69" s="1" t="s">
        <v>90</v>
      </c>
      <c r="G69" s="10">
        <v>45662</v>
      </c>
      <c r="H69" s="1">
        <v>2</v>
      </c>
      <c r="I69" s="1">
        <v>12600</v>
      </c>
      <c r="J69" s="10">
        <v>45665</v>
      </c>
      <c r="K69" s="1" t="s">
        <v>1076</v>
      </c>
      <c r="L69" s="2"/>
      <c r="M69" s="10"/>
      <c r="N69" s="1"/>
      <c r="O69" s="1"/>
      <c r="P69" s="2">
        <f>Table1[[#This Row],[PRICE/PO]]*Table1[[#This Row],[Quantity/PO]]</f>
        <v>0</v>
      </c>
      <c r="Q69" s="2" t="str">
        <f t="shared" ca="1" si="0"/>
        <v>منتهي</v>
      </c>
      <c r="R69" s="2"/>
      <c r="S69" s="2"/>
      <c r="T69" s="1" t="str">
        <f t="shared" si="1"/>
        <v/>
      </c>
      <c r="BN69" s="8">
        <f t="shared" si="4"/>
        <v>0</v>
      </c>
    </row>
    <row r="70" spans="1:66" s="8" customFormat="1" ht="44.25" hidden="1" customHeight="1" x14ac:dyDescent="0.45">
      <c r="A70" s="1">
        <f t="shared" si="2"/>
        <v>57</v>
      </c>
      <c r="B70" s="1" t="s">
        <v>16</v>
      </c>
      <c r="C70" s="1" t="s">
        <v>93</v>
      </c>
      <c r="D70" s="1"/>
      <c r="E70" s="2" t="s">
        <v>94</v>
      </c>
      <c r="F70" s="1" t="s">
        <v>90</v>
      </c>
      <c r="G70" s="10">
        <v>45662</v>
      </c>
      <c r="H70" s="1">
        <v>1</v>
      </c>
      <c r="I70" s="1">
        <v>12600</v>
      </c>
      <c r="J70" s="10">
        <v>45665</v>
      </c>
      <c r="K70" s="1" t="s">
        <v>1076</v>
      </c>
      <c r="L70" s="2"/>
      <c r="M70" s="10"/>
      <c r="N70" s="1"/>
      <c r="O70" s="1"/>
      <c r="P70" s="2">
        <f>Table1[[#This Row],[PRICE/PO]]*Table1[[#This Row],[Quantity/PO]]</f>
        <v>0</v>
      </c>
      <c r="Q70" s="2" t="str">
        <f t="shared" ca="1" si="0"/>
        <v>منتهي</v>
      </c>
      <c r="R70" s="2"/>
      <c r="S70" s="2"/>
      <c r="T70" s="1" t="str">
        <f t="shared" si="1"/>
        <v/>
      </c>
      <c r="BN70" s="8">
        <f t="shared" si="4"/>
        <v>0</v>
      </c>
    </row>
    <row r="71" spans="1:66" s="8" customFormat="1" ht="44.25" hidden="1" customHeight="1" x14ac:dyDescent="0.45">
      <c r="A71" s="1">
        <f t="shared" si="2"/>
        <v>58</v>
      </c>
      <c r="B71" s="1" t="s">
        <v>43</v>
      </c>
      <c r="C71" s="1" t="s">
        <v>91</v>
      </c>
      <c r="D71" s="1"/>
      <c r="E71" s="2" t="s">
        <v>92</v>
      </c>
      <c r="F71" s="1" t="s">
        <v>90</v>
      </c>
      <c r="G71" s="10">
        <v>45662</v>
      </c>
      <c r="H71" s="1">
        <v>1</v>
      </c>
      <c r="I71" s="1">
        <v>3400</v>
      </c>
      <c r="J71" s="10">
        <v>45665</v>
      </c>
      <c r="K71" s="1" t="s">
        <v>1076</v>
      </c>
      <c r="L71" s="2"/>
      <c r="M71" s="10"/>
      <c r="N71" s="1"/>
      <c r="O71" s="1"/>
      <c r="P71" s="2">
        <f>Table1[[#This Row],[PRICE/PO]]*Table1[[#This Row],[Quantity/PO]]</f>
        <v>0</v>
      </c>
      <c r="Q71" s="2" t="str">
        <f t="shared" ca="1" si="0"/>
        <v>منتهي</v>
      </c>
      <c r="R71" s="2"/>
      <c r="S71" s="2"/>
      <c r="T71" s="1" t="str">
        <f t="shared" si="1"/>
        <v/>
      </c>
      <c r="BN71" s="8">
        <f t="shared" si="4"/>
        <v>0</v>
      </c>
    </row>
    <row r="72" spans="1:66" s="8" customFormat="1" ht="44.25" hidden="1" customHeight="1" x14ac:dyDescent="0.45">
      <c r="A72" s="1">
        <f t="shared" si="2"/>
        <v>59</v>
      </c>
      <c r="B72" s="1" t="s">
        <v>43</v>
      </c>
      <c r="C72" s="1" t="s">
        <v>91</v>
      </c>
      <c r="D72" s="1"/>
      <c r="E72" s="2" t="s">
        <v>92</v>
      </c>
      <c r="F72" s="1" t="s">
        <v>90</v>
      </c>
      <c r="G72" s="10">
        <v>45662</v>
      </c>
      <c r="H72" s="1">
        <v>4</v>
      </c>
      <c r="I72" s="1">
        <v>3400</v>
      </c>
      <c r="J72" s="10">
        <v>45665</v>
      </c>
      <c r="K72" s="1" t="s">
        <v>1076</v>
      </c>
      <c r="L72" s="2"/>
      <c r="M72" s="10"/>
      <c r="N72" s="1"/>
      <c r="O72" s="1"/>
      <c r="P72" s="2">
        <f>Table1[[#This Row],[PRICE/PO]]*Table1[[#This Row],[Quantity/PO]]</f>
        <v>0</v>
      </c>
      <c r="Q72" s="2" t="str">
        <f t="shared" ca="1" si="0"/>
        <v>منتهي</v>
      </c>
      <c r="R72" s="2"/>
      <c r="S72" s="2"/>
      <c r="T72" s="1" t="str">
        <f t="shared" si="1"/>
        <v/>
      </c>
      <c r="BN72" s="8">
        <f t="shared" si="4"/>
        <v>0</v>
      </c>
    </row>
    <row r="73" spans="1:66" s="8" customFormat="1" ht="44.25" hidden="1" customHeight="1" x14ac:dyDescent="0.45">
      <c r="A73" s="1">
        <f t="shared" si="2"/>
        <v>60</v>
      </c>
      <c r="B73" s="1" t="s">
        <v>43</v>
      </c>
      <c r="C73" s="1" t="s">
        <v>91</v>
      </c>
      <c r="D73" s="1"/>
      <c r="E73" s="2" t="s">
        <v>92</v>
      </c>
      <c r="F73" s="1" t="s">
        <v>90</v>
      </c>
      <c r="G73" s="10">
        <v>45662</v>
      </c>
      <c r="H73" s="1">
        <v>5</v>
      </c>
      <c r="I73" s="1">
        <v>3400</v>
      </c>
      <c r="J73" s="10">
        <v>45665</v>
      </c>
      <c r="K73" s="1" t="s">
        <v>1076</v>
      </c>
      <c r="L73" s="2"/>
      <c r="M73" s="10"/>
      <c r="N73" s="1"/>
      <c r="O73" s="1"/>
      <c r="P73" s="2">
        <f>Table1[[#This Row],[PRICE/PO]]*Table1[[#This Row],[Quantity/PO]]</f>
        <v>0</v>
      </c>
      <c r="Q73" s="2" t="str">
        <f t="shared" ca="1" si="0"/>
        <v>منتهي</v>
      </c>
      <c r="R73" s="2"/>
      <c r="S73" s="2"/>
      <c r="T73" s="1" t="str">
        <f t="shared" si="1"/>
        <v/>
      </c>
      <c r="BN73" s="8">
        <f t="shared" si="4"/>
        <v>0</v>
      </c>
    </row>
    <row r="74" spans="1:66" s="8" customFormat="1" ht="44.25" hidden="1" customHeight="1" x14ac:dyDescent="0.45">
      <c r="A74" s="1">
        <f t="shared" si="2"/>
        <v>61</v>
      </c>
      <c r="B74" s="1" t="s">
        <v>43</v>
      </c>
      <c r="C74" s="1" t="s">
        <v>95</v>
      </c>
      <c r="D74" s="1"/>
      <c r="E74" s="2" t="s">
        <v>96</v>
      </c>
      <c r="F74" s="1" t="s">
        <v>90</v>
      </c>
      <c r="G74" s="10">
        <v>45662</v>
      </c>
      <c r="H74" s="1">
        <v>2</v>
      </c>
      <c r="I74" s="1">
        <v>3300</v>
      </c>
      <c r="J74" s="10">
        <v>45665</v>
      </c>
      <c r="K74" s="1" t="s">
        <v>1076</v>
      </c>
      <c r="L74" s="2"/>
      <c r="M74" s="10"/>
      <c r="N74" s="1"/>
      <c r="O74" s="1"/>
      <c r="P74" s="2">
        <f>Table1[[#This Row],[PRICE/PO]]*Table1[[#This Row],[Quantity/PO]]</f>
        <v>0</v>
      </c>
      <c r="Q74" s="2" t="str">
        <f t="shared" ca="1" si="0"/>
        <v>منتهي</v>
      </c>
      <c r="R74" s="2"/>
      <c r="S74" s="2"/>
      <c r="T74" s="1" t="str">
        <f t="shared" si="1"/>
        <v/>
      </c>
      <c r="BN74" s="8">
        <f t="shared" si="4"/>
        <v>0</v>
      </c>
    </row>
    <row r="75" spans="1:66" s="8" customFormat="1" ht="44.25" hidden="1" customHeight="1" x14ac:dyDescent="0.45">
      <c r="A75" s="1">
        <f t="shared" si="2"/>
        <v>62</v>
      </c>
      <c r="B75" s="1" t="s">
        <v>16</v>
      </c>
      <c r="C75" s="1" t="s">
        <v>97</v>
      </c>
      <c r="D75" s="1"/>
      <c r="E75" s="2" t="s">
        <v>98</v>
      </c>
      <c r="F75" s="1" t="s">
        <v>99</v>
      </c>
      <c r="G75" s="10">
        <v>45663</v>
      </c>
      <c r="H75" s="1">
        <v>6</v>
      </c>
      <c r="I75" s="1">
        <v>450</v>
      </c>
      <c r="J75" s="10">
        <v>45670</v>
      </c>
      <c r="K75" s="1" t="s">
        <v>1076</v>
      </c>
      <c r="L75" s="2"/>
      <c r="M75" s="10"/>
      <c r="N75" s="1"/>
      <c r="O75" s="1"/>
      <c r="P75" s="2">
        <f>Table1[[#This Row],[PRICE/PO]]*Table1[[#This Row],[Quantity/PO]]</f>
        <v>0</v>
      </c>
      <c r="Q75" s="2" t="str">
        <f t="shared" ca="1" si="0"/>
        <v>منتهي</v>
      </c>
      <c r="R75" s="2"/>
      <c r="S75" s="2"/>
      <c r="T75" s="1">
        <f t="shared" si="1"/>
        <v>1</v>
      </c>
      <c r="BN75" s="8">
        <f t="shared" si="4"/>
        <v>0</v>
      </c>
    </row>
    <row r="76" spans="1:66" s="8" customFormat="1" ht="44.25" hidden="1" customHeight="1" x14ac:dyDescent="0.45">
      <c r="A76" s="1">
        <f t="shared" si="2"/>
        <v>63</v>
      </c>
      <c r="B76" s="1" t="s">
        <v>16</v>
      </c>
      <c r="C76" s="1" t="s">
        <v>36</v>
      </c>
      <c r="D76" s="1"/>
      <c r="E76" s="2" t="s">
        <v>26</v>
      </c>
      <c r="F76" s="1" t="s">
        <v>99</v>
      </c>
      <c r="G76" s="10">
        <v>45663</v>
      </c>
      <c r="H76" s="1">
        <v>4</v>
      </c>
      <c r="I76" s="1">
        <v>475</v>
      </c>
      <c r="J76" s="10">
        <v>45670</v>
      </c>
      <c r="K76" s="1" t="s">
        <v>1076</v>
      </c>
      <c r="L76" s="2" t="s">
        <v>1203</v>
      </c>
      <c r="M76" s="10">
        <v>45683</v>
      </c>
      <c r="N76" s="1">
        <v>4</v>
      </c>
      <c r="O76" s="1">
        <v>475</v>
      </c>
      <c r="P76" s="2">
        <f>Table1[[#This Row],[PRICE/PO]]*Table1[[#This Row],[Quantity/PO]]</f>
        <v>1900</v>
      </c>
      <c r="Q76" s="2" t="str">
        <f t="shared" ca="1" si="0"/>
        <v>منتهي</v>
      </c>
      <c r="R76" s="2"/>
      <c r="S76" s="2"/>
      <c r="T76" s="1" t="str">
        <f t="shared" si="1"/>
        <v/>
      </c>
      <c r="BN76" s="8">
        <f t="shared" si="4"/>
        <v>0</v>
      </c>
    </row>
    <row r="77" spans="1:66" s="8" customFormat="1" ht="44.25" hidden="1" customHeight="1" x14ac:dyDescent="0.45">
      <c r="A77" s="1">
        <f t="shared" si="2"/>
        <v>64</v>
      </c>
      <c r="B77" s="1" t="s">
        <v>16</v>
      </c>
      <c r="C77" s="1" t="s">
        <v>101</v>
      </c>
      <c r="D77" s="1" t="s">
        <v>100</v>
      </c>
      <c r="E77" s="2" t="s">
        <v>102</v>
      </c>
      <c r="F77" s="1" t="s">
        <v>99</v>
      </c>
      <c r="G77" s="10">
        <v>45663</v>
      </c>
      <c r="H77" s="1">
        <v>2</v>
      </c>
      <c r="I77" s="1">
        <v>750</v>
      </c>
      <c r="J77" s="10">
        <v>45670</v>
      </c>
      <c r="K77" s="1" t="s">
        <v>1076</v>
      </c>
      <c r="L77" s="2" t="s">
        <v>1203</v>
      </c>
      <c r="M77" s="10">
        <v>45683</v>
      </c>
      <c r="N77" s="1">
        <v>2</v>
      </c>
      <c r="O77" s="1">
        <v>750</v>
      </c>
      <c r="P77" s="2">
        <f>Table1[[#This Row],[PRICE/PO]]*Table1[[#This Row],[Quantity/PO]]</f>
        <v>1500</v>
      </c>
      <c r="Q77" s="2" t="str">
        <f t="shared" ca="1" si="0"/>
        <v>منتهي</v>
      </c>
      <c r="R77" s="2"/>
      <c r="S77" s="2"/>
      <c r="T77" s="1" t="str">
        <f t="shared" si="1"/>
        <v/>
      </c>
      <c r="BN77" s="8" t="str">
        <f t="shared" si="4"/>
        <v>55.19022.819</v>
      </c>
    </row>
    <row r="78" spans="1:66" s="8" customFormat="1" ht="44.25" hidden="1" customHeight="1" x14ac:dyDescent="0.45">
      <c r="A78" s="1">
        <f t="shared" si="2"/>
        <v>65</v>
      </c>
      <c r="B78" s="1" t="s">
        <v>16</v>
      </c>
      <c r="C78" s="1" t="s">
        <v>110</v>
      </c>
      <c r="D78" s="1">
        <v>56384</v>
      </c>
      <c r="E78" s="2" t="s">
        <v>103</v>
      </c>
      <c r="F78" s="1" t="s">
        <v>99</v>
      </c>
      <c r="G78" s="10">
        <v>45663</v>
      </c>
      <c r="H78" s="1">
        <v>3</v>
      </c>
      <c r="I78" s="1">
        <v>2000</v>
      </c>
      <c r="J78" s="10">
        <v>45670</v>
      </c>
      <c r="K78" s="1" t="s">
        <v>1076</v>
      </c>
      <c r="L78" s="2"/>
      <c r="M78" s="10"/>
      <c r="N78" s="1"/>
      <c r="O78" s="1"/>
      <c r="P78" s="2">
        <f>Table1[[#This Row],[PRICE/PO]]*Table1[[#This Row],[Quantity/PO]]</f>
        <v>0</v>
      </c>
      <c r="Q78" s="2" t="str">
        <f t="shared" ca="1" si="0"/>
        <v>منتهي</v>
      </c>
      <c r="R78" s="2"/>
      <c r="S78" s="2"/>
      <c r="T78" s="1">
        <f t="shared" ref="T78:T141" si="5">IF(AND(COUNTIFS($F$14:$F$1012, $F78, $L$14:$L$1012, "&lt;&gt;")&gt;0, $L78="", $I78&lt;&gt;""), 1, "")</f>
        <v>1</v>
      </c>
      <c r="BN78" s="8">
        <f t="shared" si="4"/>
        <v>56384</v>
      </c>
    </row>
    <row r="79" spans="1:66" s="8" customFormat="1" ht="44.25" hidden="1" customHeight="1" x14ac:dyDescent="0.45">
      <c r="A79" s="1">
        <f t="shared" ref="A79:A142" si="6">ROW(A66)</f>
        <v>66</v>
      </c>
      <c r="B79" s="1" t="s">
        <v>16</v>
      </c>
      <c r="C79" s="1" t="s">
        <v>36</v>
      </c>
      <c r="D79" s="1"/>
      <c r="E79" s="2" t="s">
        <v>26</v>
      </c>
      <c r="F79" s="1" t="s">
        <v>99</v>
      </c>
      <c r="G79" s="10">
        <v>45663</v>
      </c>
      <c r="H79" s="1">
        <v>10</v>
      </c>
      <c r="I79" s="1">
        <v>475</v>
      </c>
      <c r="J79" s="10">
        <v>45670</v>
      </c>
      <c r="K79" s="1" t="s">
        <v>1076</v>
      </c>
      <c r="L79" s="29" t="s">
        <v>2096</v>
      </c>
      <c r="M79" s="10">
        <v>45697</v>
      </c>
      <c r="N79" s="1">
        <v>10</v>
      </c>
      <c r="O79" s="1">
        <v>475</v>
      </c>
      <c r="P79" s="2">
        <f>Table1[[#This Row],[PRICE/PO]]*Table1[[#This Row],[Quantity/PO]]</f>
        <v>4750</v>
      </c>
      <c r="Q79" s="2" t="str">
        <f t="shared" ca="1" si="0"/>
        <v>منتهي</v>
      </c>
      <c r="R79" s="2"/>
      <c r="S79" s="2"/>
      <c r="T79" s="1" t="str">
        <f t="shared" si="5"/>
        <v/>
      </c>
      <c r="BN79" s="8">
        <f t="shared" si="4"/>
        <v>0</v>
      </c>
    </row>
    <row r="80" spans="1:66" s="8" customFormat="1" ht="44.25" hidden="1" customHeight="1" x14ac:dyDescent="0.45">
      <c r="A80" s="1">
        <f t="shared" si="6"/>
        <v>67</v>
      </c>
      <c r="B80" s="1" t="s">
        <v>16</v>
      </c>
      <c r="C80" s="1" t="s">
        <v>97</v>
      </c>
      <c r="D80" s="1"/>
      <c r="E80" s="2" t="s">
        <v>98</v>
      </c>
      <c r="F80" s="1" t="s">
        <v>99</v>
      </c>
      <c r="G80" s="10">
        <v>45663</v>
      </c>
      <c r="H80" s="1">
        <v>3</v>
      </c>
      <c r="I80" s="1">
        <v>450</v>
      </c>
      <c r="J80" s="10">
        <v>45670</v>
      </c>
      <c r="K80" s="1" t="s">
        <v>1076</v>
      </c>
      <c r="L80" s="2"/>
      <c r="M80" s="10"/>
      <c r="N80" s="1"/>
      <c r="O80" s="1"/>
      <c r="P80" s="2">
        <f>Table1[[#This Row],[PRICE/PO]]*Table1[[#This Row],[Quantity/PO]]</f>
        <v>0</v>
      </c>
      <c r="Q80" s="2" t="str">
        <f t="shared" ref="Q80:Q143" ca="1" si="7">IF(AND($J80&lt;TODAY(), $J80&lt;&gt;""), "منتهي", "")</f>
        <v>منتهي</v>
      </c>
      <c r="R80" s="2"/>
      <c r="S80" s="2"/>
      <c r="T80" s="1">
        <f t="shared" si="5"/>
        <v>1</v>
      </c>
      <c r="BN80" s="8">
        <f t="shared" si="4"/>
        <v>0</v>
      </c>
    </row>
    <row r="81" spans="1:66" s="8" customFormat="1" ht="44.25" hidden="1" customHeight="1" x14ac:dyDescent="0.45">
      <c r="A81" s="1">
        <f t="shared" si="6"/>
        <v>68</v>
      </c>
      <c r="B81" s="1" t="s">
        <v>16</v>
      </c>
      <c r="C81" s="1" t="s">
        <v>104</v>
      </c>
      <c r="D81" s="1">
        <v>2102030</v>
      </c>
      <c r="E81" s="2" t="s">
        <v>105</v>
      </c>
      <c r="F81" s="1" t="s">
        <v>99</v>
      </c>
      <c r="G81" s="10">
        <v>45663</v>
      </c>
      <c r="H81" s="1">
        <v>6</v>
      </c>
      <c r="I81" s="1">
        <v>650</v>
      </c>
      <c r="J81" s="10">
        <v>45670</v>
      </c>
      <c r="K81" s="1" t="s">
        <v>1076</v>
      </c>
      <c r="L81" s="2"/>
      <c r="M81" s="10"/>
      <c r="N81" s="1"/>
      <c r="O81" s="1"/>
      <c r="P81" s="2">
        <f>Table1[[#This Row],[PRICE/PO]]*Table1[[#This Row],[Quantity/PO]]</f>
        <v>0</v>
      </c>
      <c r="Q81" s="2" t="str">
        <f t="shared" ca="1" si="7"/>
        <v>منتهي</v>
      </c>
      <c r="R81" s="2"/>
      <c r="S81" s="2"/>
      <c r="T81" s="1">
        <f t="shared" si="5"/>
        <v>1</v>
      </c>
      <c r="BN81" s="8">
        <f t="shared" si="4"/>
        <v>2102030</v>
      </c>
    </row>
    <row r="82" spans="1:66" s="8" customFormat="1" ht="44.25" hidden="1" customHeight="1" x14ac:dyDescent="0.45">
      <c r="A82" s="1">
        <f t="shared" si="6"/>
        <v>69</v>
      </c>
      <c r="B82" s="1" t="s">
        <v>16</v>
      </c>
      <c r="C82" s="1" t="s">
        <v>106</v>
      </c>
      <c r="D82" s="1">
        <v>56945</v>
      </c>
      <c r="E82" s="2" t="s">
        <v>107</v>
      </c>
      <c r="F82" s="1" t="s">
        <v>99</v>
      </c>
      <c r="G82" s="10">
        <v>45663</v>
      </c>
      <c r="H82" s="1">
        <v>3</v>
      </c>
      <c r="I82" s="1">
        <v>2750</v>
      </c>
      <c r="J82" s="10">
        <v>45670</v>
      </c>
      <c r="K82" s="1" t="s">
        <v>1076</v>
      </c>
      <c r="L82" s="2"/>
      <c r="M82" s="10"/>
      <c r="N82" s="1"/>
      <c r="O82" s="1"/>
      <c r="P82" s="2">
        <f>Table1[[#This Row],[PRICE/PO]]*Table1[[#This Row],[Quantity/PO]]</f>
        <v>0</v>
      </c>
      <c r="Q82" s="2" t="str">
        <f t="shared" ca="1" si="7"/>
        <v>منتهي</v>
      </c>
      <c r="R82" s="2"/>
      <c r="S82" s="2"/>
      <c r="T82" s="1">
        <f t="shared" si="5"/>
        <v>1</v>
      </c>
      <c r="BN82" s="8">
        <f t="shared" si="4"/>
        <v>56945</v>
      </c>
    </row>
    <row r="83" spans="1:66" s="8" customFormat="1" ht="44.25" hidden="1" customHeight="1" x14ac:dyDescent="0.45">
      <c r="A83" s="1">
        <f t="shared" si="6"/>
        <v>70</v>
      </c>
      <c r="B83" s="1" t="s">
        <v>16</v>
      </c>
      <c r="C83" s="1" t="s">
        <v>108</v>
      </c>
      <c r="D83" s="1"/>
      <c r="E83" s="2" t="s">
        <v>109</v>
      </c>
      <c r="F83" s="1" t="s">
        <v>99</v>
      </c>
      <c r="G83" s="10">
        <v>45663</v>
      </c>
      <c r="H83" s="1">
        <v>3</v>
      </c>
      <c r="I83" s="1">
        <v>450</v>
      </c>
      <c r="J83" s="10">
        <v>45670</v>
      </c>
      <c r="K83" s="1" t="s">
        <v>1076</v>
      </c>
      <c r="L83" s="2"/>
      <c r="M83" s="10"/>
      <c r="N83" s="1"/>
      <c r="O83" s="1"/>
      <c r="P83" s="2">
        <f>Table1[[#This Row],[PRICE/PO]]*Table1[[#This Row],[Quantity/PO]]</f>
        <v>0</v>
      </c>
      <c r="Q83" s="2" t="str">
        <f t="shared" ca="1" si="7"/>
        <v>منتهي</v>
      </c>
      <c r="R83" s="2"/>
      <c r="S83" s="2"/>
      <c r="T83" s="1">
        <f t="shared" si="5"/>
        <v>1</v>
      </c>
      <c r="BN83" s="8">
        <f t="shared" si="4"/>
        <v>0</v>
      </c>
    </row>
    <row r="84" spans="1:66" s="8" customFormat="1" ht="92" hidden="1" x14ac:dyDescent="0.45">
      <c r="A84" s="1">
        <f t="shared" si="6"/>
        <v>71</v>
      </c>
      <c r="B84" s="1" t="s">
        <v>16</v>
      </c>
      <c r="C84" s="1" t="s">
        <v>34</v>
      </c>
      <c r="D84" s="1" t="s">
        <v>29</v>
      </c>
      <c r="E84" s="2" t="s">
        <v>41</v>
      </c>
      <c r="F84" s="1" t="s">
        <v>99</v>
      </c>
      <c r="G84" s="10">
        <v>45663</v>
      </c>
      <c r="H84" s="1">
        <v>1</v>
      </c>
      <c r="I84" s="1">
        <v>2200</v>
      </c>
      <c r="J84" s="10">
        <v>45670</v>
      </c>
      <c r="K84" s="1" t="s">
        <v>1076</v>
      </c>
      <c r="L84" s="2"/>
      <c r="M84" s="10"/>
      <c r="N84" s="1"/>
      <c r="O84" s="1"/>
      <c r="P84" s="2">
        <f>Table1[[#This Row],[PRICE/PO]]*Table1[[#This Row],[Quantity/PO]]</f>
        <v>0</v>
      </c>
      <c r="Q84" s="2" t="str">
        <f t="shared" ca="1" si="7"/>
        <v>منتهي</v>
      </c>
      <c r="R84" s="2"/>
      <c r="S84" s="2"/>
      <c r="T84" s="1">
        <f t="shared" si="5"/>
        <v>1</v>
      </c>
      <c r="BN84" s="8" t="str">
        <f t="shared" si="4"/>
        <v>XR10CX=XR10CH</v>
      </c>
    </row>
    <row r="85" spans="1:66" s="8" customFormat="1" ht="44.25" hidden="1" customHeight="1" x14ac:dyDescent="0.45">
      <c r="A85" s="1">
        <f t="shared" si="6"/>
        <v>72</v>
      </c>
      <c r="B85" s="1" t="s">
        <v>16</v>
      </c>
      <c r="C85" s="1" t="s">
        <v>36</v>
      </c>
      <c r="D85" s="1"/>
      <c r="E85" s="2" t="s">
        <v>26</v>
      </c>
      <c r="F85" s="1" t="s">
        <v>99</v>
      </c>
      <c r="G85" s="10">
        <v>45663</v>
      </c>
      <c r="H85" s="1">
        <v>5</v>
      </c>
      <c r="I85" s="1">
        <v>475</v>
      </c>
      <c r="J85" s="10">
        <v>45670</v>
      </c>
      <c r="K85" s="1" t="s">
        <v>1076</v>
      </c>
      <c r="L85" s="2" t="s">
        <v>1203</v>
      </c>
      <c r="M85" s="10">
        <v>45683</v>
      </c>
      <c r="N85" s="1">
        <v>5</v>
      </c>
      <c r="O85" s="1">
        <v>475</v>
      </c>
      <c r="P85" s="2">
        <f>Table1[[#This Row],[PRICE/PO]]*Table1[[#This Row],[Quantity/PO]]</f>
        <v>2375</v>
      </c>
      <c r="Q85" s="2" t="str">
        <f t="shared" ca="1" si="7"/>
        <v>منتهي</v>
      </c>
      <c r="R85" s="2"/>
      <c r="S85" s="2"/>
      <c r="T85" s="1" t="str">
        <f t="shared" si="5"/>
        <v/>
      </c>
      <c r="BN85" s="8">
        <f t="shared" si="4"/>
        <v>0</v>
      </c>
    </row>
    <row r="86" spans="1:66" s="8" customFormat="1" ht="46" hidden="1" x14ac:dyDescent="0.45">
      <c r="A86" s="1">
        <f t="shared" si="6"/>
        <v>73</v>
      </c>
      <c r="B86" s="1" t="s">
        <v>16</v>
      </c>
      <c r="C86" s="1" t="s">
        <v>111</v>
      </c>
      <c r="D86" s="1"/>
      <c r="E86" s="2" t="s">
        <v>112</v>
      </c>
      <c r="F86" s="1" t="s">
        <v>113</v>
      </c>
      <c r="G86" s="10">
        <v>45662</v>
      </c>
      <c r="H86" s="1">
        <v>1</v>
      </c>
      <c r="I86" s="1">
        <v>1350</v>
      </c>
      <c r="J86" s="10">
        <v>45669</v>
      </c>
      <c r="K86" s="1" t="s">
        <v>1077</v>
      </c>
      <c r="L86" s="2" t="s">
        <v>1598</v>
      </c>
      <c r="M86" s="10">
        <v>45691</v>
      </c>
      <c r="N86" s="1">
        <v>2</v>
      </c>
      <c r="O86" s="1">
        <v>1350</v>
      </c>
      <c r="P86" s="2">
        <f>Table1[[#This Row],[PRICE/PO]]*Table1[[#This Row],[Quantity/PO]]</f>
        <v>2700</v>
      </c>
      <c r="Q86" s="2" t="str">
        <f t="shared" ca="1" si="7"/>
        <v>منتهي</v>
      </c>
      <c r="R86" s="2"/>
      <c r="S86" s="2"/>
      <c r="T86" s="1" t="str">
        <f t="shared" si="5"/>
        <v/>
      </c>
      <c r="BN86" s="8">
        <f t="shared" si="4"/>
        <v>0</v>
      </c>
    </row>
    <row r="87" spans="1:66" s="8" customFormat="1" ht="44.25" hidden="1" customHeight="1" x14ac:dyDescent="0.45">
      <c r="A87" s="1">
        <f t="shared" si="6"/>
        <v>74</v>
      </c>
      <c r="B87" s="1" t="s">
        <v>43</v>
      </c>
      <c r="C87" s="1" t="s">
        <v>115</v>
      </c>
      <c r="D87" s="1"/>
      <c r="E87" s="2" t="s">
        <v>114</v>
      </c>
      <c r="F87" s="1" t="s">
        <v>116</v>
      </c>
      <c r="G87" s="10">
        <v>45662</v>
      </c>
      <c r="H87" s="1">
        <v>4</v>
      </c>
      <c r="I87" s="1">
        <v>1350</v>
      </c>
      <c r="J87" s="10">
        <v>45666</v>
      </c>
      <c r="K87" s="1" t="s">
        <v>1076</v>
      </c>
      <c r="L87" s="2"/>
      <c r="M87" s="10"/>
      <c r="N87" s="1"/>
      <c r="O87" s="1"/>
      <c r="P87" s="2">
        <f>Table1[[#This Row],[PRICE/PO]]*Table1[[#This Row],[Quantity/PO]]</f>
        <v>0</v>
      </c>
      <c r="Q87" s="2" t="str">
        <f t="shared" ca="1" si="7"/>
        <v>منتهي</v>
      </c>
      <c r="R87" s="2"/>
      <c r="S87" s="2"/>
      <c r="T87" s="1" t="str">
        <f t="shared" si="5"/>
        <v/>
      </c>
      <c r="BN87" s="8">
        <f t="shared" si="4"/>
        <v>0</v>
      </c>
    </row>
    <row r="88" spans="1:66" s="8" customFormat="1" ht="44.25" hidden="1" customHeight="1" x14ac:dyDescent="0.45">
      <c r="A88" s="1">
        <f t="shared" si="6"/>
        <v>75</v>
      </c>
      <c r="B88" s="1" t="s">
        <v>16</v>
      </c>
      <c r="C88" s="1" t="s">
        <v>118</v>
      </c>
      <c r="D88" s="1" t="s">
        <v>117</v>
      </c>
      <c r="E88" s="2" t="s">
        <v>119</v>
      </c>
      <c r="F88" s="1" t="s">
        <v>120</v>
      </c>
      <c r="G88" s="10">
        <v>45663</v>
      </c>
      <c r="H88" s="1">
        <v>10</v>
      </c>
      <c r="I88" s="1">
        <v>4500</v>
      </c>
      <c r="J88" s="10">
        <v>45669</v>
      </c>
      <c r="K88" s="1" t="s">
        <v>1076</v>
      </c>
      <c r="L88" s="2"/>
      <c r="M88" s="10"/>
      <c r="N88" s="1"/>
      <c r="O88" s="1"/>
      <c r="P88" s="2">
        <f>Table1[[#This Row],[PRICE/PO]]*Table1[[#This Row],[Quantity/PO]]</f>
        <v>0</v>
      </c>
      <c r="Q88" s="2" t="str">
        <f t="shared" ca="1" si="7"/>
        <v>منتهي</v>
      </c>
      <c r="R88" s="2"/>
      <c r="S88" s="2" t="s">
        <v>121</v>
      </c>
      <c r="T88" s="1" t="str">
        <f t="shared" si="5"/>
        <v/>
      </c>
      <c r="BN88" s="8" t="str">
        <f t="shared" si="4"/>
        <v>R134A</v>
      </c>
    </row>
    <row r="89" spans="1:66" s="8" customFormat="1" ht="44.25" hidden="1" customHeight="1" x14ac:dyDescent="0.45">
      <c r="A89" s="1">
        <f t="shared" si="6"/>
        <v>76</v>
      </c>
      <c r="B89" s="1" t="s">
        <v>16</v>
      </c>
      <c r="C89" s="1" t="s">
        <v>118</v>
      </c>
      <c r="D89" s="1" t="s">
        <v>117</v>
      </c>
      <c r="E89" s="2" t="s">
        <v>119</v>
      </c>
      <c r="F89" s="1" t="s">
        <v>120</v>
      </c>
      <c r="G89" s="10">
        <v>45663</v>
      </c>
      <c r="H89" s="1">
        <v>10</v>
      </c>
      <c r="I89" s="1">
        <v>4900</v>
      </c>
      <c r="J89" s="10">
        <v>45669</v>
      </c>
      <c r="K89" s="1" t="s">
        <v>1076</v>
      </c>
      <c r="L89" s="2"/>
      <c r="M89" s="16"/>
      <c r="N89" s="1"/>
      <c r="O89" s="7"/>
      <c r="P89" s="1">
        <f>Table1[[#This Row],[PRICE/PO]]*Table1[[#This Row],[Quantity/PO]]</f>
        <v>0</v>
      </c>
      <c r="Q89" s="1" t="str">
        <f t="shared" ca="1" si="7"/>
        <v>منتهي</v>
      </c>
      <c r="R89" s="1"/>
      <c r="S89" s="2" t="s">
        <v>122</v>
      </c>
      <c r="T89" s="1" t="str">
        <f t="shared" si="5"/>
        <v/>
      </c>
      <c r="BN89" s="8" t="str">
        <f t="shared" si="4"/>
        <v>R134A</v>
      </c>
    </row>
    <row r="90" spans="1:66" s="8" customFormat="1" ht="44.25" hidden="1" customHeight="1" x14ac:dyDescent="0.45">
      <c r="A90" s="1">
        <f t="shared" si="6"/>
        <v>77</v>
      </c>
      <c r="B90" s="1" t="s">
        <v>16</v>
      </c>
      <c r="C90" s="1" t="s">
        <v>118</v>
      </c>
      <c r="D90" s="1" t="s">
        <v>117</v>
      </c>
      <c r="E90" s="2" t="s">
        <v>119</v>
      </c>
      <c r="F90" s="1" t="s">
        <v>120</v>
      </c>
      <c r="G90" s="10">
        <v>45663</v>
      </c>
      <c r="H90" s="1">
        <v>10</v>
      </c>
      <c r="I90" s="1">
        <v>5600</v>
      </c>
      <c r="J90" s="10">
        <v>45669</v>
      </c>
      <c r="K90" s="1" t="s">
        <v>1076</v>
      </c>
      <c r="L90" s="2"/>
      <c r="M90" s="10"/>
      <c r="N90" s="1"/>
      <c r="O90" s="1"/>
      <c r="P90" s="2">
        <f>Table1[[#This Row],[PRICE/PO]]*Table1[[#This Row],[Quantity/PO]]</f>
        <v>0</v>
      </c>
      <c r="Q90" s="2" t="str">
        <f t="shared" ca="1" si="7"/>
        <v>منتهي</v>
      </c>
      <c r="R90" s="2"/>
      <c r="S90" s="2" t="s">
        <v>123</v>
      </c>
      <c r="T90" s="1" t="str">
        <f t="shared" si="5"/>
        <v/>
      </c>
      <c r="BN90" s="8" t="str">
        <f t="shared" si="4"/>
        <v>R134A</v>
      </c>
    </row>
    <row r="91" spans="1:66" s="8" customFormat="1" ht="44.25" hidden="1" customHeight="1" x14ac:dyDescent="0.45">
      <c r="A91" s="1">
        <f t="shared" si="6"/>
        <v>78</v>
      </c>
      <c r="B91" s="1" t="s">
        <v>16</v>
      </c>
      <c r="C91" s="1" t="s">
        <v>124</v>
      </c>
      <c r="D91" s="1"/>
      <c r="E91" s="2" t="s">
        <v>135</v>
      </c>
      <c r="F91" s="1" t="s">
        <v>120</v>
      </c>
      <c r="G91" s="10">
        <v>45663</v>
      </c>
      <c r="H91" s="1">
        <v>10</v>
      </c>
      <c r="I91" s="1">
        <v>4100</v>
      </c>
      <c r="J91" s="10">
        <v>45669</v>
      </c>
      <c r="K91" s="1" t="s">
        <v>1076</v>
      </c>
      <c r="L91" s="2"/>
      <c r="M91" s="10"/>
      <c r="N91" s="1"/>
      <c r="O91" s="1"/>
      <c r="P91" s="2">
        <f>Table1[[#This Row],[PRICE/PO]]*Table1[[#This Row],[Quantity/PO]]</f>
        <v>0</v>
      </c>
      <c r="Q91" s="2" t="str">
        <f t="shared" ca="1" si="7"/>
        <v>منتهي</v>
      </c>
      <c r="R91" s="2"/>
      <c r="S91" s="2" t="s">
        <v>121</v>
      </c>
      <c r="T91" s="1" t="str">
        <f t="shared" si="5"/>
        <v/>
      </c>
      <c r="BN91" s="8">
        <f t="shared" ref="BN91:BN122" si="8">D91</f>
        <v>0</v>
      </c>
    </row>
    <row r="92" spans="1:66" s="8" customFormat="1" ht="44.25" hidden="1" customHeight="1" x14ac:dyDescent="0.45">
      <c r="A92" s="1">
        <f t="shared" si="6"/>
        <v>79</v>
      </c>
      <c r="B92" s="1" t="s">
        <v>16</v>
      </c>
      <c r="C92" s="1" t="s">
        <v>124</v>
      </c>
      <c r="D92" s="1"/>
      <c r="E92" s="2" t="s">
        <v>135</v>
      </c>
      <c r="F92" s="1" t="s">
        <v>120</v>
      </c>
      <c r="G92" s="10">
        <v>45663</v>
      </c>
      <c r="H92" s="1">
        <v>10</v>
      </c>
      <c r="I92" s="1">
        <v>4350</v>
      </c>
      <c r="J92" s="10">
        <v>45669</v>
      </c>
      <c r="K92" s="1" t="s">
        <v>1076</v>
      </c>
      <c r="L92" s="2"/>
      <c r="M92" s="10"/>
      <c r="N92" s="1"/>
      <c r="O92" s="1"/>
      <c r="P92" s="2">
        <f>Table1[[#This Row],[PRICE/PO]]*Table1[[#This Row],[Quantity/PO]]</f>
        <v>0</v>
      </c>
      <c r="Q92" s="2" t="str">
        <f t="shared" ca="1" si="7"/>
        <v>منتهي</v>
      </c>
      <c r="R92" s="2"/>
      <c r="S92" s="2" t="s">
        <v>125</v>
      </c>
      <c r="T92" s="1" t="str">
        <f t="shared" si="5"/>
        <v/>
      </c>
      <c r="BN92" s="8">
        <f t="shared" si="8"/>
        <v>0</v>
      </c>
    </row>
    <row r="93" spans="1:66" s="8" customFormat="1" ht="44.25" hidden="1" customHeight="1" x14ac:dyDescent="0.45">
      <c r="A93" s="1">
        <f t="shared" si="6"/>
        <v>80</v>
      </c>
      <c r="B93" s="1" t="s">
        <v>16</v>
      </c>
      <c r="C93" s="1" t="s">
        <v>124</v>
      </c>
      <c r="D93" s="1"/>
      <c r="E93" s="2" t="s">
        <v>135</v>
      </c>
      <c r="F93" s="1" t="s">
        <v>120</v>
      </c>
      <c r="G93" s="10">
        <v>45663</v>
      </c>
      <c r="H93" s="1">
        <v>10</v>
      </c>
      <c r="I93" s="1">
        <v>4800</v>
      </c>
      <c r="J93" s="10">
        <v>45669</v>
      </c>
      <c r="K93" s="1" t="s">
        <v>1076</v>
      </c>
      <c r="L93" s="2"/>
      <c r="M93" s="10"/>
      <c r="N93" s="1"/>
      <c r="O93" s="1"/>
      <c r="P93" s="2">
        <f>Table1[[#This Row],[PRICE/PO]]*Table1[[#This Row],[Quantity/PO]]</f>
        <v>0</v>
      </c>
      <c r="Q93" s="2" t="str">
        <f t="shared" ca="1" si="7"/>
        <v>منتهي</v>
      </c>
      <c r="R93" s="2"/>
      <c r="S93" s="2" t="s">
        <v>123</v>
      </c>
      <c r="T93" s="1" t="str">
        <f t="shared" si="5"/>
        <v/>
      </c>
      <c r="BN93" s="8">
        <f t="shared" si="8"/>
        <v>0</v>
      </c>
    </row>
    <row r="94" spans="1:66" s="8" customFormat="1" ht="44.25" hidden="1" customHeight="1" x14ac:dyDescent="0.45">
      <c r="A94" s="1">
        <f t="shared" si="6"/>
        <v>81</v>
      </c>
      <c r="B94" s="1" t="s">
        <v>16</v>
      </c>
      <c r="C94" s="1" t="s">
        <v>118</v>
      </c>
      <c r="D94" s="1" t="s">
        <v>117</v>
      </c>
      <c r="E94" s="2" t="s">
        <v>119</v>
      </c>
      <c r="F94" s="1" t="s">
        <v>126</v>
      </c>
      <c r="G94" s="10">
        <v>45663</v>
      </c>
      <c r="H94" s="1">
        <v>10</v>
      </c>
      <c r="I94" s="1">
        <v>4500</v>
      </c>
      <c r="J94" s="10">
        <v>45668</v>
      </c>
      <c r="K94" s="1" t="s">
        <v>1076</v>
      </c>
      <c r="L94" s="2"/>
      <c r="M94" s="10"/>
      <c r="N94" s="1"/>
      <c r="O94" s="1"/>
      <c r="P94" s="2">
        <f>Table1[[#This Row],[PRICE/PO]]*Table1[[#This Row],[Quantity/PO]]</f>
        <v>0</v>
      </c>
      <c r="Q94" s="2" t="str">
        <f t="shared" ca="1" si="7"/>
        <v>منتهي</v>
      </c>
      <c r="R94" s="2"/>
      <c r="S94" s="2" t="s">
        <v>121</v>
      </c>
      <c r="T94" s="1" t="str">
        <f t="shared" si="5"/>
        <v/>
      </c>
      <c r="BN94" s="8" t="str">
        <f t="shared" si="8"/>
        <v>R134A</v>
      </c>
    </row>
    <row r="95" spans="1:66" s="8" customFormat="1" ht="44.25" hidden="1" customHeight="1" x14ac:dyDescent="0.45">
      <c r="A95" s="1">
        <f t="shared" si="6"/>
        <v>82</v>
      </c>
      <c r="B95" s="1" t="s">
        <v>16</v>
      </c>
      <c r="C95" s="1" t="s">
        <v>118</v>
      </c>
      <c r="D95" s="1" t="s">
        <v>117</v>
      </c>
      <c r="E95" s="2" t="s">
        <v>119</v>
      </c>
      <c r="F95" s="1" t="s">
        <v>126</v>
      </c>
      <c r="G95" s="10">
        <v>45663</v>
      </c>
      <c r="H95" s="1">
        <v>10</v>
      </c>
      <c r="I95" s="1">
        <v>4900</v>
      </c>
      <c r="J95" s="10">
        <v>45668</v>
      </c>
      <c r="K95" s="1" t="s">
        <v>1076</v>
      </c>
      <c r="L95" s="2"/>
      <c r="M95" s="10"/>
      <c r="N95" s="1"/>
      <c r="O95" s="1"/>
      <c r="P95" s="2">
        <f>Table1[[#This Row],[PRICE/PO]]*Table1[[#This Row],[Quantity/PO]]</f>
        <v>0</v>
      </c>
      <c r="Q95" s="2" t="str">
        <f t="shared" ca="1" si="7"/>
        <v>منتهي</v>
      </c>
      <c r="R95" s="2"/>
      <c r="S95" s="2" t="s">
        <v>122</v>
      </c>
      <c r="T95" s="1" t="str">
        <f t="shared" si="5"/>
        <v/>
      </c>
      <c r="BN95" s="8" t="str">
        <f t="shared" si="8"/>
        <v>R134A</v>
      </c>
    </row>
    <row r="96" spans="1:66" s="8" customFormat="1" ht="44.25" hidden="1" customHeight="1" x14ac:dyDescent="0.45">
      <c r="A96" s="1">
        <f t="shared" si="6"/>
        <v>83</v>
      </c>
      <c r="B96" s="1" t="s">
        <v>16</v>
      </c>
      <c r="C96" s="1" t="s">
        <v>118</v>
      </c>
      <c r="D96" s="1" t="s">
        <v>117</v>
      </c>
      <c r="E96" s="2" t="s">
        <v>119</v>
      </c>
      <c r="F96" s="1" t="s">
        <v>126</v>
      </c>
      <c r="G96" s="10">
        <v>45663</v>
      </c>
      <c r="H96" s="1">
        <v>10</v>
      </c>
      <c r="I96" s="1">
        <v>5600</v>
      </c>
      <c r="J96" s="10">
        <v>45668</v>
      </c>
      <c r="K96" s="1" t="s">
        <v>1076</v>
      </c>
      <c r="L96" s="2"/>
      <c r="M96" s="10"/>
      <c r="N96" s="1"/>
      <c r="O96" s="1"/>
      <c r="P96" s="2">
        <f>Table1[[#This Row],[PRICE/PO]]*Table1[[#This Row],[Quantity/PO]]</f>
        <v>0</v>
      </c>
      <c r="Q96" s="2" t="str">
        <f t="shared" ca="1" si="7"/>
        <v>منتهي</v>
      </c>
      <c r="R96" s="2"/>
      <c r="S96" s="2" t="s">
        <v>123</v>
      </c>
      <c r="T96" s="1" t="str">
        <f t="shared" si="5"/>
        <v/>
      </c>
      <c r="BN96" s="8" t="str">
        <f t="shared" si="8"/>
        <v>R134A</v>
      </c>
    </row>
    <row r="97" spans="1:66" s="8" customFormat="1" ht="44.25" hidden="1" customHeight="1" x14ac:dyDescent="0.45">
      <c r="A97" s="1">
        <f t="shared" si="6"/>
        <v>84</v>
      </c>
      <c r="B97" s="1" t="s">
        <v>16</v>
      </c>
      <c r="C97" s="1" t="s">
        <v>127</v>
      </c>
      <c r="D97" s="1"/>
      <c r="E97" s="2" t="s">
        <v>128</v>
      </c>
      <c r="F97" s="1" t="s">
        <v>129</v>
      </c>
      <c r="G97" s="10">
        <v>45662</v>
      </c>
      <c r="H97" s="1">
        <v>2</v>
      </c>
      <c r="I97" s="1">
        <v>4200</v>
      </c>
      <c r="J97" s="10">
        <v>45668</v>
      </c>
      <c r="K97" s="1" t="s">
        <v>1076</v>
      </c>
      <c r="L97" s="2"/>
      <c r="M97" s="10"/>
      <c r="N97" s="1"/>
      <c r="O97" s="1"/>
      <c r="P97" s="2">
        <f>Table1[[#This Row],[PRICE/PO]]*Table1[[#This Row],[Quantity/PO]]</f>
        <v>0</v>
      </c>
      <c r="Q97" s="2" t="str">
        <f t="shared" ca="1" si="7"/>
        <v>منتهي</v>
      </c>
      <c r="R97" s="2"/>
      <c r="S97" s="2" t="s">
        <v>121</v>
      </c>
      <c r="T97" s="1" t="str">
        <f t="shared" si="5"/>
        <v/>
      </c>
      <c r="BN97" s="8">
        <f t="shared" si="8"/>
        <v>0</v>
      </c>
    </row>
    <row r="98" spans="1:66" s="8" customFormat="1" ht="44.25" hidden="1" customHeight="1" x14ac:dyDescent="0.45">
      <c r="A98" s="1">
        <f t="shared" si="6"/>
        <v>85</v>
      </c>
      <c r="B98" s="1" t="s">
        <v>16</v>
      </c>
      <c r="C98" s="1" t="s">
        <v>127</v>
      </c>
      <c r="D98" s="1"/>
      <c r="E98" s="2" t="s">
        <v>128</v>
      </c>
      <c r="F98" s="1" t="s">
        <v>129</v>
      </c>
      <c r="G98" s="10">
        <v>45662</v>
      </c>
      <c r="H98" s="1">
        <v>2</v>
      </c>
      <c r="I98" s="1">
        <v>4750</v>
      </c>
      <c r="J98" s="10">
        <v>45668</v>
      </c>
      <c r="K98" s="1" t="s">
        <v>1076</v>
      </c>
      <c r="L98" s="2"/>
      <c r="M98" s="10"/>
      <c r="N98" s="1"/>
      <c r="O98" s="1"/>
      <c r="P98" s="2">
        <f>Table1[[#This Row],[PRICE/PO]]*Table1[[#This Row],[Quantity/PO]]</f>
        <v>0</v>
      </c>
      <c r="Q98" s="2" t="str">
        <f t="shared" ca="1" si="7"/>
        <v>منتهي</v>
      </c>
      <c r="R98" s="2"/>
      <c r="S98" s="2"/>
      <c r="T98" s="1" t="str">
        <f t="shared" si="5"/>
        <v/>
      </c>
      <c r="BN98" s="8">
        <f t="shared" si="8"/>
        <v>0</v>
      </c>
    </row>
    <row r="99" spans="1:66" s="8" customFormat="1" ht="44.25" hidden="1" customHeight="1" x14ac:dyDescent="0.45">
      <c r="A99" s="1">
        <f t="shared" si="6"/>
        <v>86</v>
      </c>
      <c r="B99" s="1" t="s">
        <v>16</v>
      </c>
      <c r="C99" s="1" t="s">
        <v>124</v>
      </c>
      <c r="D99" s="1"/>
      <c r="E99" s="2" t="s">
        <v>135</v>
      </c>
      <c r="F99" s="1" t="s">
        <v>130</v>
      </c>
      <c r="G99" s="10">
        <v>45662</v>
      </c>
      <c r="H99" s="1">
        <v>6</v>
      </c>
      <c r="I99" s="1">
        <v>4100</v>
      </c>
      <c r="J99" s="10">
        <v>45668</v>
      </c>
      <c r="K99" s="1" t="s">
        <v>1076</v>
      </c>
      <c r="L99" s="2"/>
      <c r="M99" s="10"/>
      <c r="N99" s="1"/>
      <c r="O99" s="1"/>
      <c r="P99" s="2">
        <f>Table1[[#This Row],[PRICE/PO]]*Table1[[#This Row],[Quantity/PO]]</f>
        <v>0</v>
      </c>
      <c r="Q99" s="2" t="str">
        <f t="shared" ca="1" si="7"/>
        <v>منتهي</v>
      </c>
      <c r="R99" s="2"/>
      <c r="S99" s="2" t="s">
        <v>121</v>
      </c>
      <c r="T99" s="1" t="str">
        <f t="shared" si="5"/>
        <v/>
      </c>
      <c r="BN99" s="8">
        <f t="shared" si="8"/>
        <v>0</v>
      </c>
    </row>
    <row r="100" spans="1:66" s="8" customFormat="1" ht="44.25" hidden="1" customHeight="1" x14ac:dyDescent="0.45">
      <c r="A100" s="1">
        <f t="shared" si="6"/>
        <v>87</v>
      </c>
      <c r="B100" s="1" t="s">
        <v>16</v>
      </c>
      <c r="C100" s="1" t="s">
        <v>124</v>
      </c>
      <c r="D100" s="1"/>
      <c r="E100" s="2" t="s">
        <v>135</v>
      </c>
      <c r="F100" s="1" t="s">
        <v>130</v>
      </c>
      <c r="G100" s="10">
        <v>45662</v>
      </c>
      <c r="H100" s="1">
        <v>6</v>
      </c>
      <c r="I100" s="1">
        <v>4350</v>
      </c>
      <c r="J100" s="10">
        <v>45668</v>
      </c>
      <c r="K100" s="1" t="s">
        <v>1076</v>
      </c>
      <c r="L100" s="2"/>
      <c r="M100" s="10"/>
      <c r="N100" s="1"/>
      <c r="O100" s="1"/>
      <c r="P100" s="2">
        <f>Table1[[#This Row],[PRICE/PO]]*Table1[[#This Row],[Quantity/PO]]</f>
        <v>0</v>
      </c>
      <c r="Q100" s="2" t="str">
        <f t="shared" ca="1" si="7"/>
        <v>منتهي</v>
      </c>
      <c r="R100" s="2"/>
      <c r="S100" s="2" t="s">
        <v>131</v>
      </c>
      <c r="T100" s="1" t="str">
        <f t="shared" si="5"/>
        <v/>
      </c>
      <c r="BN100" s="8">
        <f t="shared" si="8"/>
        <v>0</v>
      </c>
    </row>
    <row r="101" spans="1:66" s="8" customFormat="1" ht="44.25" hidden="1" customHeight="1" x14ac:dyDescent="0.45">
      <c r="A101" s="1">
        <f t="shared" si="6"/>
        <v>88</v>
      </c>
      <c r="B101" s="1" t="s">
        <v>16</v>
      </c>
      <c r="C101" s="1" t="s">
        <v>124</v>
      </c>
      <c r="D101" s="1"/>
      <c r="E101" s="2" t="s">
        <v>135</v>
      </c>
      <c r="F101" s="1" t="s">
        <v>130</v>
      </c>
      <c r="G101" s="10">
        <v>45662</v>
      </c>
      <c r="H101" s="1">
        <v>6</v>
      </c>
      <c r="I101" s="1">
        <v>4800</v>
      </c>
      <c r="J101" s="10">
        <v>45668</v>
      </c>
      <c r="K101" s="1" t="s">
        <v>1076</v>
      </c>
      <c r="L101" s="2"/>
      <c r="M101" s="10"/>
      <c r="N101" s="1"/>
      <c r="O101" s="1"/>
      <c r="P101" s="2">
        <f>Table1[[#This Row],[PRICE/PO]]*Table1[[#This Row],[Quantity/PO]]</f>
        <v>0</v>
      </c>
      <c r="Q101" s="2" t="str">
        <f t="shared" ca="1" si="7"/>
        <v>منتهي</v>
      </c>
      <c r="R101" s="2"/>
      <c r="S101" s="2" t="s">
        <v>123</v>
      </c>
      <c r="T101" s="1" t="str">
        <f t="shared" si="5"/>
        <v/>
      </c>
      <c r="BN101" s="8">
        <f t="shared" si="8"/>
        <v>0</v>
      </c>
    </row>
    <row r="102" spans="1:66" s="8" customFormat="1" ht="44.25" hidden="1" customHeight="1" x14ac:dyDescent="0.45">
      <c r="A102" s="1">
        <f t="shared" si="6"/>
        <v>89</v>
      </c>
      <c r="B102" s="1" t="s">
        <v>16</v>
      </c>
      <c r="C102" s="1" t="s">
        <v>118</v>
      </c>
      <c r="D102" s="1" t="s">
        <v>117</v>
      </c>
      <c r="E102" s="2" t="s">
        <v>119</v>
      </c>
      <c r="F102" s="1" t="s">
        <v>130</v>
      </c>
      <c r="G102" s="10">
        <v>45662</v>
      </c>
      <c r="H102" s="1">
        <v>4</v>
      </c>
      <c r="I102" s="1">
        <v>4500</v>
      </c>
      <c r="J102" s="10">
        <v>45668</v>
      </c>
      <c r="K102" s="1" t="s">
        <v>1076</v>
      </c>
      <c r="L102" s="2"/>
      <c r="M102" s="10"/>
      <c r="N102" s="1"/>
      <c r="O102" s="1"/>
      <c r="P102" s="2">
        <f>Table1[[#This Row],[PRICE/PO]]*Table1[[#This Row],[Quantity/PO]]</f>
        <v>0</v>
      </c>
      <c r="Q102" s="2" t="str">
        <f t="shared" ca="1" si="7"/>
        <v>منتهي</v>
      </c>
      <c r="R102" s="2"/>
      <c r="S102" s="2" t="s">
        <v>121</v>
      </c>
      <c r="T102" s="1" t="str">
        <f t="shared" si="5"/>
        <v/>
      </c>
      <c r="BN102" s="8" t="str">
        <f t="shared" si="8"/>
        <v>R134A</v>
      </c>
    </row>
    <row r="103" spans="1:66" s="8" customFormat="1" ht="44.25" hidden="1" customHeight="1" x14ac:dyDescent="0.45">
      <c r="A103" s="1">
        <f t="shared" si="6"/>
        <v>90</v>
      </c>
      <c r="B103" s="1" t="s">
        <v>16</v>
      </c>
      <c r="C103" s="1" t="s">
        <v>118</v>
      </c>
      <c r="D103" s="1" t="s">
        <v>117</v>
      </c>
      <c r="E103" s="2" t="s">
        <v>119</v>
      </c>
      <c r="F103" s="1" t="s">
        <v>130</v>
      </c>
      <c r="G103" s="10">
        <v>45662</v>
      </c>
      <c r="H103" s="1">
        <v>4</v>
      </c>
      <c r="I103" s="1">
        <v>4900</v>
      </c>
      <c r="J103" s="10">
        <v>45668</v>
      </c>
      <c r="K103" s="1" t="s">
        <v>1076</v>
      </c>
      <c r="L103" s="2"/>
      <c r="M103" s="10"/>
      <c r="N103" s="1"/>
      <c r="O103" s="1"/>
      <c r="P103" s="2">
        <f>Table1[[#This Row],[PRICE/PO]]*Table1[[#This Row],[Quantity/PO]]</f>
        <v>0</v>
      </c>
      <c r="Q103" s="2" t="str">
        <f t="shared" ca="1" si="7"/>
        <v>منتهي</v>
      </c>
      <c r="R103" s="2"/>
      <c r="S103" s="2" t="s">
        <v>131</v>
      </c>
      <c r="T103" s="1" t="str">
        <f t="shared" si="5"/>
        <v/>
      </c>
      <c r="BN103" s="8" t="str">
        <f t="shared" si="8"/>
        <v>R134A</v>
      </c>
    </row>
    <row r="104" spans="1:66" s="8" customFormat="1" ht="44.25" hidden="1" customHeight="1" x14ac:dyDescent="0.45">
      <c r="A104" s="1">
        <f t="shared" si="6"/>
        <v>91</v>
      </c>
      <c r="B104" s="1" t="s">
        <v>16</v>
      </c>
      <c r="C104" s="1" t="s">
        <v>118</v>
      </c>
      <c r="D104" s="1" t="s">
        <v>117</v>
      </c>
      <c r="E104" s="2" t="s">
        <v>119</v>
      </c>
      <c r="F104" s="1" t="s">
        <v>130</v>
      </c>
      <c r="G104" s="10">
        <v>45662</v>
      </c>
      <c r="H104" s="1">
        <v>4</v>
      </c>
      <c r="I104" s="1">
        <v>5600</v>
      </c>
      <c r="J104" s="10">
        <v>45668</v>
      </c>
      <c r="K104" s="1" t="s">
        <v>1076</v>
      </c>
      <c r="L104" s="2"/>
      <c r="M104" s="10"/>
      <c r="N104" s="1"/>
      <c r="O104" s="1"/>
      <c r="P104" s="2">
        <f>Table1[[#This Row],[PRICE/PO]]*Table1[[#This Row],[Quantity/PO]]</f>
        <v>0</v>
      </c>
      <c r="Q104" s="2" t="str">
        <f t="shared" ca="1" si="7"/>
        <v>منتهي</v>
      </c>
      <c r="R104" s="2"/>
      <c r="S104" s="2" t="s">
        <v>123</v>
      </c>
      <c r="T104" s="1" t="str">
        <f t="shared" si="5"/>
        <v/>
      </c>
      <c r="BN104" s="8" t="str">
        <f t="shared" si="8"/>
        <v>R134A</v>
      </c>
    </row>
    <row r="105" spans="1:66" s="8" customFormat="1" ht="44.25" hidden="1" customHeight="1" x14ac:dyDescent="0.45">
      <c r="A105" s="1">
        <f t="shared" si="6"/>
        <v>92</v>
      </c>
      <c r="B105" s="1" t="s">
        <v>16</v>
      </c>
      <c r="C105" s="1" t="s">
        <v>124</v>
      </c>
      <c r="D105" s="1"/>
      <c r="E105" s="2" t="s">
        <v>135</v>
      </c>
      <c r="F105" s="1" t="s">
        <v>130</v>
      </c>
      <c r="G105" s="10">
        <v>45662</v>
      </c>
      <c r="H105" s="1">
        <v>3</v>
      </c>
      <c r="I105" s="1">
        <v>4100</v>
      </c>
      <c r="J105" s="10">
        <v>45668</v>
      </c>
      <c r="K105" s="1" t="s">
        <v>1076</v>
      </c>
      <c r="L105" s="2"/>
      <c r="M105" s="10"/>
      <c r="N105" s="1"/>
      <c r="O105" s="1"/>
      <c r="P105" s="2">
        <f>Table1[[#This Row],[PRICE/PO]]*Table1[[#This Row],[Quantity/PO]]</f>
        <v>0</v>
      </c>
      <c r="Q105" s="2" t="str">
        <f t="shared" ca="1" si="7"/>
        <v>منتهي</v>
      </c>
      <c r="R105" s="2"/>
      <c r="S105" s="2" t="s">
        <v>121</v>
      </c>
      <c r="T105" s="1" t="str">
        <f t="shared" si="5"/>
        <v/>
      </c>
      <c r="BN105" s="8">
        <f t="shared" si="8"/>
        <v>0</v>
      </c>
    </row>
    <row r="106" spans="1:66" s="8" customFormat="1" ht="44.25" hidden="1" customHeight="1" x14ac:dyDescent="0.45">
      <c r="A106" s="1">
        <f t="shared" si="6"/>
        <v>93</v>
      </c>
      <c r="B106" s="1" t="s">
        <v>16</v>
      </c>
      <c r="C106" s="1" t="s">
        <v>124</v>
      </c>
      <c r="D106" s="1"/>
      <c r="E106" s="2" t="s">
        <v>135</v>
      </c>
      <c r="F106" s="1" t="s">
        <v>130</v>
      </c>
      <c r="G106" s="10">
        <v>45662</v>
      </c>
      <c r="H106" s="1">
        <v>3</v>
      </c>
      <c r="I106" s="1">
        <v>4350</v>
      </c>
      <c r="J106" s="10">
        <v>45668</v>
      </c>
      <c r="K106" s="1" t="s">
        <v>1076</v>
      </c>
      <c r="L106" s="2"/>
      <c r="M106" s="10"/>
      <c r="N106" s="1"/>
      <c r="O106" s="1"/>
      <c r="P106" s="2">
        <f>Table1[[#This Row],[PRICE/PO]]*Table1[[#This Row],[Quantity/PO]]</f>
        <v>0</v>
      </c>
      <c r="Q106" s="2" t="str">
        <f t="shared" ca="1" si="7"/>
        <v>منتهي</v>
      </c>
      <c r="R106" s="2"/>
      <c r="S106" s="2" t="s">
        <v>131</v>
      </c>
      <c r="T106" s="1" t="str">
        <f t="shared" si="5"/>
        <v/>
      </c>
      <c r="BN106" s="8">
        <f t="shared" si="8"/>
        <v>0</v>
      </c>
    </row>
    <row r="107" spans="1:66" s="8" customFormat="1" ht="44.25" hidden="1" customHeight="1" x14ac:dyDescent="0.45">
      <c r="A107" s="1">
        <f t="shared" si="6"/>
        <v>94</v>
      </c>
      <c r="B107" s="1" t="s">
        <v>16</v>
      </c>
      <c r="C107" s="1" t="s">
        <v>124</v>
      </c>
      <c r="D107" s="1"/>
      <c r="E107" s="2" t="s">
        <v>135</v>
      </c>
      <c r="F107" s="1" t="s">
        <v>130</v>
      </c>
      <c r="G107" s="10">
        <v>45662</v>
      </c>
      <c r="H107" s="1">
        <v>3</v>
      </c>
      <c r="I107" s="1">
        <v>4800</v>
      </c>
      <c r="J107" s="10">
        <v>45668</v>
      </c>
      <c r="K107" s="1" t="s">
        <v>1076</v>
      </c>
      <c r="L107" s="2"/>
      <c r="M107" s="10"/>
      <c r="N107" s="1"/>
      <c r="O107" s="1"/>
      <c r="P107" s="2">
        <f>Table1[[#This Row],[PRICE/PO]]*Table1[[#This Row],[Quantity/PO]]</f>
        <v>0</v>
      </c>
      <c r="Q107" s="2" t="str">
        <f t="shared" ca="1" si="7"/>
        <v>منتهي</v>
      </c>
      <c r="R107" s="2"/>
      <c r="S107" s="2" t="s">
        <v>123</v>
      </c>
      <c r="T107" s="1" t="str">
        <f t="shared" si="5"/>
        <v/>
      </c>
      <c r="BN107" s="8">
        <f t="shared" si="8"/>
        <v>0</v>
      </c>
    </row>
    <row r="108" spans="1:66" s="8" customFormat="1" ht="44.25" hidden="1" customHeight="1" x14ac:dyDescent="0.45">
      <c r="A108" s="1">
        <f t="shared" si="6"/>
        <v>95</v>
      </c>
      <c r="B108" s="1" t="s">
        <v>16</v>
      </c>
      <c r="C108" s="1" t="s">
        <v>124</v>
      </c>
      <c r="D108" s="1"/>
      <c r="E108" s="2" t="s">
        <v>135</v>
      </c>
      <c r="F108" s="1" t="s">
        <v>130</v>
      </c>
      <c r="G108" s="10">
        <v>45662</v>
      </c>
      <c r="H108" s="1">
        <v>4</v>
      </c>
      <c r="I108" s="1">
        <v>4100</v>
      </c>
      <c r="J108" s="10">
        <v>45668</v>
      </c>
      <c r="K108" s="1" t="s">
        <v>1076</v>
      </c>
      <c r="L108" s="2"/>
      <c r="M108" s="10"/>
      <c r="N108" s="1"/>
      <c r="O108" s="1"/>
      <c r="P108" s="2">
        <f>Table1[[#This Row],[PRICE/PO]]*Table1[[#This Row],[Quantity/PO]]</f>
        <v>0</v>
      </c>
      <c r="Q108" s="2" t="str">
        <f t="shared" ca="1" si="7"/>
        <v>منتهي</v>
      </c>
      <c r="R108" s="2"/>
      <c r="S108" s="2" t="s">
        <v>121</v>
      </c>
      <c r="T108" s="1" t="str">
        <f t="shared" si="5"/>
        <v/>
      </c>
      <c r="BN108" s="8">
        <f t="shared" si="8"/>
        <v>0</v>
      </c>
    </row>
    <row r="109" spans="1:66" s="8" customFormat="1" ht="44.25" hidden="1" customHeight="1" x14ac:dyDescent="0.45">
      <c r="A109" s="1">
        <f t="shared" si="6"/>
        <v>96</v>
      </c>
      <c r="B109" s="1" t="s">
        <v>16</v>
      </c>
      <c r="C109" s="1" t="s">
        <v>124</v>
      </c>
      <c r="D109" s="1"/>
      <c r="E109" s="2" t="s">
        <v>135</v>
      </c>
      <c r="F109" s="1" t="s">
        <v>130</v>
      </c>
      <c r="G109" s="10">
        <v>45662</v>
      </c>
      <c r="H109" s="1">
        <v>4</v>
      </c>
      <c r="I109" s="1">
        <v>4350</v>
      </c>
      <c r="J109" s="10">
        <v>45668</v>
      </c>
      <c r="K109" s="1" t="s">
        <v>1076</v>
      </c>
      <c r="L109" s="2"/>
      <c r="M109" s="10"/>
      <c r="N109" s="1"/>
      <c r="O109" s="1"/>
      <c r="P109" s="2">
        <f>Table1[[#This Row],[PRICE/PO]]*Table1[[#This Row],[Quantity/PO]]</f>
        <v>0</v>
      </c>
      <c r="Q109" s="2" t="str">
        <f t="shared" ca="1" si="7"/>
        <v>منتهي</v>
      </c>
      <c r="R109" s="2"/>
      <c r="S109" s="2" t="s">
        <v>131</v>
      </c>
      <c r="T109" s="1" t="str">
        <f t="shared" si="5"/>
        <v/>
      </c>
      <c r="BN109" s="8">
        <f t="shared" si="8"/>
        <v>0</v>
      </c>
    </row>
    <row r="110" spans="1:66" s="8" customFormat="1" ht="44.25" hidden="1" customHeight="1" x14ac:dyDescent="0.45">
      <c r="A110" s="1">
        <f t="shared" si="6"/>
        <v>97</v>
      </c>
      <c r="B110" s="1" t="s">
        <v>16</v>
      </c>
      <c r="C110" s="1" t="s">
        <v>124</v>
      </c>
      <c r="D110" s="1"/>
      <c r="E110" s="2" t="s">
        <v>135</v>
      </c>
      <c r="F110" s="1" t="s">
        <v>130</v>
      </c>
      <c r="G110" s="10">
        <v>45662</v>
      </c>
      <c r="H110" s="1">
        <v>4</v>
      </c>
      <c r="I110" s="1">
        <v>4800</v>
      </c>
      <c r="J110" s="10">
        <v>45668</v>
      </c>
      <c r="K110" s="1" t="s">
        <v>1076</v>
      </c>
      <c r="L110" s="2"/>
      <c r="M110" s="10"/>
      <c r="N110" s="1"/>
      <c r="O110" s="1"/>
      <c r="P110" s="2">
        <f>Table1[[#This Row],[PRICE/PO]]*Table1[[#This Row],[Quantity/PO]]</f>
        <v>0</v>
      </c>
      <c r="Q110" s="2" t="str">
        <f t="shared" ca="1" si="7"/>
        <v>منتهي</v>
      </c>
      <c r="R110" s="2"/>
      <c r="S110" s="2" t="s">
        <v>123</v>
      </c>
      <c r="T110" s="1" t="str">
        <f t="shared" si="5"/>
        <v/>
      </c>
      <c r="BN110" s="8">
        <f t="shared" si="8"/>
        <v>0</v>
      </c>
    </row>
    <row r="111" spans="1:66" s="8" customFormat="1" ht="44.25" hidden="1" customHeight="1" x14ac:dyDescent="0.45">
      <c r="A111" s="1">
        <f t="shared" si="6"/>
        <v>98</v>
      </c>
      <c r="B111" s="1" t="s">
        <v>16</v>
      </c>
      <c r="C111" s="1" t="s">
        <v>118</v>
      </c>
      <c r="D111" s="1" t="s">
        <v>117</v>
      </c>
      <c r="E111" s="2" t="s">
        <v>119</v>
      </c>
      <c r="F111" s="1" t="s">
        <v>130</v>
      </c>
      <c r="G111" s="10">
        <v>45662</v>
      </c>
      <c r="H111" s="1">
        <v>4</v>
      </c>
      <c r="I111" s="1">
        <v>4500</v>
      </c>
      <c r="J111" s="10">
        <v>45668</v>
      </c>
      <c r="K111" s="1" t="s">
        <v>1076</v>
      </c>
      <c r="L111" s="2"/>
      <c r="M111" s="10"/>
      <c r="N111" s="1"/>
      <c r="O111" s="1"/>
      <c r="P111" s="2">
        <f>Table1[[#This Row],[PRICE/PO]]*Table1[[#This Row],[Quantity/PO]]</f>
        <v>0</v>
      </c>
      <c r="Q111" s="2" t="str">
        <f t="shared" ca="1" si="7"/>
        <v>منتهي</v>
      </c>
      <c r="R111" s="2"/>
      <c r="S111" s="2" t="s">
        <v>121</v>
      </c>
      <c r="T111" s="1" t="str">
        <f t="shared" si="5"/>
        <v/>
      </c>
      <c r="BN111" s="8" t="str">
        <f t="shared" si="8"/>
        <v>R134A</v>
      </c>
    </row>
    <row r="112" spans="1:66" s="8" customFormat="1" ht="44.25" hidden="1" customHeight="1" x14ac:dyDescent="0.45">
      <c r="A112" s="1">
        <f t="shared" si="6"/>
        <v>99</v>
      </c>
      <c r="B112" s="1" t="s">
        <v>16</v>
      </c>
      <c r="C112" s="1" t="s">
        <v>118</v>
      </c>
      <c r="D112" s="1" t="s">
        <v>117</v>
      </c>
      <c r="E112" s="2" t="s">
        <v>119</v>
      </c>
      <c r="F112" s="1" t="s">
        <v>130</v>
      </c>
      <c r="G112" s="10">
        <v>45662</v>
      </c>
      <c r="H112" s="1">
        <v>4</v>
      </c>
      <c r="I112" s="1">
        <v>4900</v>
      </c>
      <c r="J112" s="10">
        <v>45668</v>
      </c>
      <c r="K112" s="1" t="s">
        <v>1076</v>
      </c>
      <c r="L112" s="2"/>
      <c r="M112" s="10"/>
      <c r="N112" s="1"/>
      <c r="O112" s="1"/>
      <c r="P112" s="2">
        <f>Table1[[#This Row],[PRICE/PO]]*Table1[[#This Row],[Quantity/PO]]</f>
        <v>0</v>
      </c>
      <c r="Q112" s="2" t="str">
        <f t="shared" ca="1" si="7"/>
        <v>منتهي</v>
      </c>
      <c r="R112" s="2"/>
      <c r="S112" s="2" t="s">
        <v>131</v>
      </c>
      <c r="T112" s="1" t="str">
        <f t="shared" si="5"/>
        <v/>
      </c>
      <c r="BN112" s="8" t="str">
        <f t="shared" si="8"/>
        <v>R134A</v>
      </c>
    </row>
    <row r="113" spans="1:66" s="8" customFormat="1" ht="44.25" hidden="1" customHeight="1" x14ac:dyDescent="0.45">
      <c r="A113" s="1">
        <f t="shared" si="6"/>
        <v>100</v>
      </c>
      <c r="B113" s="1" t="s">
        <v>16</v>
      </c>
      <c r="C113" s="1" t="s">
        <v>118</v>
      </c>
      <c r="D113" s="1" t="s">
        <v>117</v>
      </c>
      <c r="E113" s="2" t="s">
        <v>119</v>
      </c>
      <c r="F113" s="1" t="s">
        <v>130</v>
      </c>
      <c r="G113" s="10">
        <v>45662</v>
      </c>
      <c r="H113" s="1">
        <v>4</v>
      </c>
      <c r="I113" s="1">
        <v>5600</v>
      </c>
      <c r="J113" s="10">
        <v>45668</v>
      </c>
      <c r="K113" s="1" t="s">
        <v>1076</v>
      </c>
      <c r="L113" s="2"/>
      <c r="M113" s="10"/>
      <c r="N113" s="1"/>
      <c r="O113" s="1"/>
      <c r="P113" s="2">
        <f>Table1[[#This Row],[PRICE/PO]]*Table1[[#This Row],[Quantity/PO]]</f>
        <v>0</v>
      </c>
      <c r="Q113" s="2" t="str">
        <f t="shared" ca="1" si="7"/>
        <v>منتهي</v>
      </c>
      <c r="R113" s="2"/>
      <c r="S113" s="2" t="s">
        <v>123</v>
      </c>
      <c r="T113" s="1" t="str">
        <f t="shared" si="5"/>
        <v/>
      </c>
      <c r="BN113" s="8" t="str">
        <f t="shared" si="8"/>
        <v>R134A</v>
      </c>
    </row>
    <row r="114" spans="1:66" s="8" customFormat="1" ht="44.25" hidden="1" customHeight="1" x14ac:dyDescent="0.45">
      <c r="A114" s="1">
        <f t="shared" si="6"/>
        <v>101</v>
      </c>
      <c r="B114" s="1" t="s">
        <v>16</v>
      </c>
      <c r="C114" s="1" t="s">
        <v>133</v>
      </c>
      <c r="D114" s="1" t="s">
        <v>132</v>
      </c>
      <c r="E114" s="2" t="s">
        <v>134</v>
      </c>
      <c r="F114" s="1" t="s">
        <v>130</v>
      </c>
      <c r="G114" s="10">
        <v>45662</v>
      </c>
      <c r="H114" s="1">
        <v>6</v>
      </c>
      <c r="I114" s="1">
        <v>4300</v>
      </c>
      <c r="J114" s="10">
        <v>45668</v>
      </c>
      <c r="K114" s="1" t="s">
        <v>1076</v>
      </c>
      <c r="L114" s="2"/>
      <c r="M114" s="10"/>
      <c r="N114" s="1"/>
      <c r="O114" s="1"/>
      <c r="P114" s="2">
        <f>Table1[[#This Row],[PRICE/PO]]*Table1[[#This Row],[Quantity/PO]]</f>
        <v>0</v>
      </c>
      <c r="Q114" s="2" t="str">
        <f t="shared" ca="1" si="7"/>
        <v>منتهي</v>
      </c>
      <c r="R114" s="2"/>
      <c r="S114" s="2" t="s">
        <v>121</v>
      </c>
      <c r="T114" s="1" t="str">
        <f t="shared" si="5"/>
        <v/>
      </c>
      <c r="BN114" s="8" t="str">
        <f t="shared" si="8"/>
        <v>410A</v>
      </c>
    </row>
    <row r="115" spans="1:66" s="8" customFormat="1" ht="44.25" hidden="1" customHeight="1" x14ac:dyDescent="0.45">
      <c r="A115" s="1">
        <f t="shared" si="6"/>
        <v>102</v>
      </c>
      <c r="B115" s="1" t="s">
        <v>16</v>
      </c>
      <c r="C115" s="1" t="s">
        <v>133</v>
      </c>
      <c r="D115" s="1" t="s">
        <v>132</v>
      </c>
      <c r="E115" s="2" t="s">
        <v>134</v>
      </c>
      <c r="F115" s="1" t="s">
        <v>130</v>
      </c>
      <c r="G115" s="10">
        <v>45662</v>
      </c>
      <c r="H115" s="1">
        <v>6</v>
      </c>
      <c r="I115" s="1">
        <v>4800</v>
      </c>
      <c r="J115" s="10">
        <v>45668</v>
      </c>
      <c r="K115" s="1" t="s">
        <v>1076</v>
      </c>
      <c r="L115" s="2"/>
      <c r="M115" s="10"/>
      <c r="N115" s="1"/>
      <c r="O115" s="1"/>
      <c r="P115" s="2">
        <f>Table1[[#This Row],[PRICE/PO]]*Table1[[#This Row],[Quantity/PO]]</f>
        <v>0</v>
      </c>
      <c r="Q115" s="2" t="str">
        <f t="shared" ca="1" si="7"/>
        <v>منتهي</v>
      </c>
      <c r="R115" s="2"/>
      <c r="S115" s="2" t="s">
        <v>131</v>
      </c>
      <c r="T115" s="1" t="str">
        <f t="shared" si="5"/>
        <v/>
      </c>
      <c r="BN115" s="8" t="str">
        <f t="shared" si="8"/>
        <v>410A</v>
      </c>
    </row>
    <row r="116" spans="1:66" s="8" customFormat="1" ht="44.25" hidden="1" customHeight="1" x14ac:dyDescent="0.45">
      <c r="A116" s="1">
        <f t="shared" si="6"/>
        <v>103</v>
      </c>
      <c r="B116" s="1" t="s">
        <v>16</v>
      </c>
      <c r="C116" s="1" t="s">
        <v>133</v>
      </c>
      <c r="D116" s="1" t="s">
        <v>132</v>
      </c>
      <c r="E116" s="2" t="s">
        <v>134</v>
      </c>
      <c r="F116" s="1" t="s">
        <v>130</v>
      </c>
      <c r="G116" s="10">
        <v>45662</v>
      </c>
      <c r="H116" s="1">
        <v>6</v>
      </c>
      <c r="I116" s="1">
        <v>5800</v>
      </c>
      <c r="J116" s="10">
        <v>45668</v>
      </c>
      <c r="K116" s="1" t="s">
        <v>1076</v>
      </c>
      <c r="L116" s="2"/>
      <c r="M116" s="10"/>
      <c r="N116" s="1"/>
      <c r="O116" s="1"/>
      <c r="P116" s="2">
        <f>Table1[[#This Row],[PRICE/PO]]*Table1[[#This Row],[Quantity/PO]]</f>
        <v>0</v>
      </c>
      <c r="Q116" s="2" t="str">
        <f t="shared" ca="1" si="7"/>
        <v>منتهي</v>
      </c>
      <c r="R116" s="2"/>
      <c r="S116" s="2" t="s">
        <v>123</v>
      </c>
      <c r="T116" s="1" t="str">
        <f t="shared" si="5"/>
        <v/>
      </c>
      <c r="BN116" s="8" t="str">
        <f t="shared" si="8"/>
        <v>410A</v>
      </c>
    </row>
    <row r="117" spans="1:66" s="8" customFormat="1" ht="44.25" hidden="1" customHeight="1" x14ac:dyDescent="0.45">
      <c r="A117" s="1">
        <f t="shared" si="6"/>
        <v>104</v>
      </c>
      <c r="B117" s="1" t="s">
        <v>16</v>
      </c>
      <c r="C117" s="1" t="s">
        <v>124</v>
      </c>
      <c r="D117" s="1"/>
      <c r="E117" s="2" t="s">
        <v>135</v>
      </c>
      <c r="F117" s="1" t="s">
        <v>130</v>
      </c>
      <c r="G117" s="10">
        <v>45662</v>
      </c>
      <c r="H117" s="1">
        <v>2</v>
      </c>
      <c r="I117" s="1">
        <v>4100</v>
      </c>
      <c r="J117" s="10">
        <v>45668</v>
      </c>
      <c r="K117" s="1" t="s">
        <v>1076</v>
      </c>
      <c r="L117" s="2"/>
      <c r="M117" s="10"/>
      <c r="N117" s="1"/>
      <c r="O117" s="1"/>
      <c r="P117" s="2">
        <f>Table1[[#This Row],[PRICE/PO]]*Table1[[#This Row],[Quantity/PO]]</f>
        <v>0</v>
      </c>
      <c r="Q117" s="2" t="str">
        <f t="shared" ca="1" si="7"/>
        <v>منتهي</v>
      </c>
      <c r="R117" s="2"/>
      <c r="S117" s="2" t="s">
        <v>136</v>
      </c>
      <c r="T117" s="1" t="str">
        <f t="shared" si="5"/>
        <v/>
      </c>
      <c r="BN117" s="8">
        <f t="shared" si="8"/>
        <v>0</v>
      </c>
    </row>
    <row r="118" spans="1:66" s="8" customFormat="1" ht="44.25" hidden="1" customHeight="1" x14ac:dyDescent="0.45">
      <c r="A118" s="1">
        <f t="shared" si="6"/>
        <v>105</v>
      </c>
      <c r="B118" s="1" t="s">
        <v>16</v>
      </c>
      <c r="C118" s="1" t="s">
        <v>124</v>
      </c>
      <c r="D118" s="1"/>
      <c r="E118" s="2" t="s">
        <v>135</v>
      </c>
      <c r="F118" s="1" t="s">
        <v>130</v>
      </c>
      <c r="G118" s="10">
        <v>45662</v>
      </c>
      <c r="H118" s="1">
        <v>2</v>
      </c>
      <c r="I118" s="1">
        <v>4350</v>
      </c>
      <c r="J118" s="10">
        <v>45668</v>
      </c>
      <c r="K118" s="1" t="s">
        <v>1076</v>
      </c>
      <c r="L118" s="2"/>
      <c r="M118" s="10"/>
      <c r="N118" s="1"/>
      <c r="O118" s="1"/>
      <c r="P118" s="2">
        <f>Table1[[#This Row],[PRICE/PO]]*Table1[[#This Row],[Quantity/PO]]</f>
        <v>0</v>
      </c>
      <c r="Q118" s="2" t="str">
        <f t="shared" ca="1" si="7"/>
        <v>منتهي</v>
      </c>
      <c r="R118" s="2"/>
      <c r="S118" s="2" t="s">
        <v>122</v>
      </c>
      <c r="T118" s="1" t="str">
        <f t="shared" si="5"/>
        <v/>
      </c>
      <c r="BN118" s="8">
        <f t="shared" si="8"/>
        <v>0</v>
      </c>
    </row>
    <row r="119" spans="1:66" s="8" customFormat="1" ht="44.25" hidden="1" customHeight="1" x14ac:dyDescent="0.45">
      <c r="A119" s="1">
        <f t="shared" si="6"/>
        <v>106</v>
      </c>
      <c r="B119" s="1" t="s">
        <v>16</v>
      </c>
      <c r="C119" s="1" t="s">
        <v>124</v>
      </c>
      <c r="D119" s="1"/>
      <c r="E119" s="2" t="s">
        <v>135</v>
      </c>
      <c r="F119" s="1" t="s">
        <v>130</v>
      </c>
      <c r="G119" s="10">
        <v>45662</v>
      </c>
      <c r="H119" s="1">
        <v>2</v>
      </c>
      <c r="I119" s="1">
        <v>4800</v>
      </c>
      <c r="J119" s="10">
        <v>45668</v>
      </c>
      <c r="K119" s="1" t="s">
        <v>1076</v>
      </c>
      <c r="L119" s="2"/>
      <c r="M119" s="10"/>
      <c r="N119" s="1"/>
      <c r="O119" s="1"/>
      <c r="P119" s="2">
        <f>Table1[[#This Row],[PRICE/PO]]*Table1[[#This Row],[Quantity/PO]]</f>
        <v>0</v>
      </c>
      <c r="Q119" s="2" t="str">
        <f t="shared" ca="1" si="7"/>
        <v>منتهي</v>
      </c>
      <c r="R119" s="2"/>
      <c r="S119" s="2" t="s">
        <v>123</v>
      </c>
      <c r="T119" s="1" t="str">
        <f t="shared" si="5"/>
        <v/>
      </c>
      <c r="BN119" s="8">
        <f t="shared" si="8"/>
        <v>0</v>
      </c>
    </row>
    <row r="120" spans="1:66" s="8" customFormat="1" ht="44.25" hidden="1" customHeight="1" x14ac:dyDescent="0.45">
      <c r="A120" s="1">
        <f t="shared" si="6"/>
        <v>107</v>
      </c>
      <c r="B120" s="1" t="s">
        <v>16</v>
      </c>
      <c r="C120" s="1" t="s">
        <v>137</v>
      </c>
      <c r="D120" s="1"/>
      <c r="E120" s="2" t="s">
        <v>138</v>
      </c>
      <c r="F120" s="1" t="s">
        <v>130</v>
      </c>
      <c r="G120" s="10">
        <v>45662</v>
      </c>
      <c r="H120" s="1">
        <v>2</v>
      </c>
      <c r="I120" s="1">
        <v>4300</v>
      </c>
      <c r="J120" s="10">
        <v>45668</v>
      </c>
      <c r="K120" s="1" t="s">
        <v>1076</v>
      </c>
      <c r="L120" s="2"/>
      <c r="M120" s="10"/>
      <c r="N120" s="1"/>
      <c r="O120" s="1"/>
      <c r="P120" s="2">
        <f>Table1[[#This Row],[PRICE/PO]]*Table1[[#This Row],[Quantity/PO]]</f>
        <v>0</v>
      </c>
      <c r="Q120" s="2" t="str">
        <f t="shared" ca="1" si="7"/>
        <v>منتهي</v>
      </c>
      <c r="R120" s="2"/>
      <c r="S120" s="2" t="s">
        <v>136</v>
      </c>
      <c r="T120" s="1" t="str">
        <f t="shared" si="5"/>
        <v/>
      </c>
      <c r="BN120" s="8">
        <f t="shared" si="8"/>
        <v>0</v>
      </c>
    </row>
    <row r="121" spans="1:66" s="8" customFormat="1" ht="44.25" hidden="1" customHeight="1" x14ac:dyDescent="0.45">
      <c r="A121" s="1">
        <f t="shared" si="6"/>
        <v>108</v>
      </c>
      <c r="B121" s="1" t="s">
        <v>16</v>
      </c>
      <c r="C121" s="1" t="s">
        <v>137</v>
      </c>
      <c r="D121" s="1"/>
      <c r="E121" s="2" t="s">
        <v>138</v>
      </c>
      <c r="F121" s="1" t="s">
        <v>130</v>
      </c>
      <c r="G121" s="10">
        <v>45662</v>
      </c>
      <c r="H121" s="1">
        <v>2</v>
      </c>
      <c r="I121" s="1">
        <v>4800</v>
      </c>
      <c r="J121" s="10">
        <v>45668</v>
      </c>
      <c r="K121" s="1" t="s">
        <v>1076</v>
      </c>
      <c r="L121" s="2"/>
      <c r="M121" s="10"/>
      <c r="N121" s="1"/>
      <c r="O121" s="1"/>
      <c r="P121" s="2">
        <f>Table1[[#This Row],[PRICE/PO]]*Table1[[#This Row],[Quantity/PO]]</f>
        <v>0</v>
      </c>
      <c r="Q121" s="2" t="str">
        <f t="shared" ca="1" si="7"/>
        <v>منتهي</v>
      </c>
      <c r="R121" s="2"/>
      <c r="S121" s="2" t="s">
        <v>131</v>
      </c>
      <c r="T121" s="1" t="str">
        <f t="shared" si="5"/>
        <v/>
      </c>
      <c r="BN121" s="8">
        <f t="shared" si="8"/>
        <v>0</v>
      </c>
    </row>
    <row r="122" spans="1:66" s="8" customFormat="1" ht="44.25" hidden="1" customHeight="1" x14ac:dyDescent="0.45">
      <c r="A122" s="1">
        <f t="shared" si="6"/>
        <v>109</v>
      </c>
      <c r="B122" s="1" t="s">
        <v>16</v>
      </c>
      <c r="C122" s="1" t="s">
        <v>137</v>
      </c>
      <c r="D122" s="1"/>
      <c r="E122" s="2" t="s">
        <v>138</v>
      </c>
      <c r="F122" s="1" t="s">
        <v>130</v>
      </c>
      <c r="G122" s="10">
        <v>45662</v>
      </c>
      <c r="H122" s="1">
        <v>2</v>
      </c>
      <c r="I122" s="1">
        <v>5800</v>
      </c>
      <c r="J122" s="10">
        <v>45668</v>
      </c>
      <c r="K122" s="1" t="s">
        <v>1076</v>
      </c>
      <c r="L122" s="2"/>
      <c r="M122" s="10"/>
      <c r="N122" s="1"/>
      <c r="O122" s="1"/>
      <c r="P122" s="2">
        <f>Table1[[#This Row],[PRICE/PO]]*Table1[[#This Row],[Quantity/PO]]</f>
        <v>0</v>
      </c>
      <c r="Q122" s="2" t="str">
        <f t="shared" ca="1" si="7"/>
        <v>منتهي</v>
      </c>
      <c r="R122" s="2"/>
      <c r="S122" s="2" t="s">
        <v>123</v>
      </c>
      <c r="T122" s="1" t="str">
        <f t="shared" si="5"/>
        <v/>
      </c>
      <c r="BN122" s="8">
        <f t="shared" si="8"/>
        <v>0</v>
      </c>
    </row>
    <row r="123" spans="1:66" s="8" customFormat="1" ht="44.25" hidden="1" customHeight="1" x14ac:dyDescent="0.45">
      <c r="A123" s="1">
        <f t="shared" si="6"/>
        <v>110</v>
      </c>
      <c r="B123" s="1" t="s">
        <v>16</v>
      </c>
      <c r="C123" s="1" t="s">
        <v>124</v>
      </c>
      <c r="D123" s="1"/>
      <c r="E123" s="2" t="s">
        <v>135</v>
      </c>
      <c r="F123" s="1" t="s">
        <v>130</v>
      </c>
      <c r="G123" s="10">
        <v>45662</v>
      </c>
      <c r="H123" s="1">
        <v>2</v>
      </c>
      <c r="I123" s="1">
        <v>4100</v>
      </c>
      <c r="J123" s="10">
        <v>45668</v>
      </c>
      <c r="K123" s="1" t="s">
        <v>1076</v>
      </c>
      <c r="L123" s="2"/>
      <c r="M123" s="10"/>
      <c r="N123" s="1"/>
      <c r="O123" s="1"/>
      <c r="P123" s="2">
        <f>Table1[[#This Row],[PRICE/PO]]*Table1[[#This Row],[Quantity/PO]]</f>
        <v>0</v>
      </c>
      <c r="Q123" s="2" t="str">
        <f t="shared" ca="1" si="7"/>
        <v>منتهي</v>
      </c>
      <c r="R123" s="2"/>
      <c r="S123" s="2" t="s">
        <v>121</v>
      </c>
      <c r="T123" s="1" t="str">
        <f t="shared" si="5"/>
        <v/>
      </c>
      <c r="BN123" s="8">
        <f t="shared" ref="BN123:BN131" si="9">D123</f>
        <v>0</v>
      </c>
    </row>
    <row r="124" spans="1:66" s="8" customFormat="1" ht="44.25" hidden="1" customHeight="1" x14ac:dyDescent="0.45">
      <c r="A124" s="1">
        <f t="shared" si="6"/>
        <v>111</v>
      </c>
      <c r="B124" s="1" t="s">
        <v>16</v>
      </c>
      <c r="C124" s="1" t="s">
        <v>124</v>
      </c>
      <c r="D124" s="1"/>
      <c r="E124" s="2" t="s">
        <v>135</v>
      </c>
      <c r="F124" s="1" t="s">
        <v>130</v>
      </c>
      <c r="G124" s="10">
        <v>45662</v>
      </c>
      <c r="H124" s="1">
        <v>2</v>
      </c>
      <c r="I124" s="1">
        <v>4350</v>
      </c>
      <c r="J124" s="10">
        <v>45668</v>
      </c>
      <c r="K124" s="1" t="s">
        <v>1076</v>
      </c>
      <c r="L124" s="2"/>
      <c r="M124" s="10"/>
      <c r="N124" s="1"/>
      <c r="O124" s="1"/>
      <c r="P124" s="2">
        <f>Table1[[#This Row],[PRICE/PO]]*Table1[[#This Row],[Quantity/PO]]</f>
        <v>0</v>
      </c>
      <c r="Q124" s="2" t="str">
        <f t="shared" ca="1" si="7"/>
        <v>منتهي</v>
      </c>
      <c r="R124" s="2"/>
      <c r="S124" s="2" t="s">
        <v>131</v>
      </c>
      <c r="T124" s="1" t="str">
        <f t="shared" si="5"/>
        <v/>
      </c>
      <c r="BN124" s="8">
        <f t="shared" si="9"/>
        <v>0</v>
      </c>
    </row>
    <row r="125" spans="1:66" s="8" customFormat="1" ht="44.25" hidden="1" customHeight="1" x14ac:dyDescent="0.45">
      <c r="A125" s="1">
        <f t="shared" si="6"/>
        <v>112</v>
      </c>
      <c r="B125" s="1" t="s">
        <v>16</v>
      </c>
      <c r="C125" s="1" t="s">
        <v>124</v>
      </c>
      <c r="D125" s="1"/>
      <c r="E125" s="2" t="s">
        <v>135</v>
      </c>
      <c r="F125" s="1" t="s">
        <v>130</v>
      </c>
      <c r="G125" s="10">
        <v>45662</v>
      </c>
      <c r="H125" s="1">
        <v>2</v>
      </c>
      <c r="I125" s="1">
        <v>4800</v>
      </c>
      <c r="J125" s="10">
        <v>45668</v>
      </c>
      <c r="K125" s="1" t="s">
        <v>1076</v>
      </c>
      <c r="L125" s="2"/>
      <c r="M125" s="10"/>
      <c r="N125" s="1"/>
      <c r="O125" s="1"/>
      <c r="P125" s="2">
        <f>Table1[[#This Row],[PRICE/PO]]*Table1[[#This Row],[Quantity/PO]]</f>
        <v>0</v>
      </c>
      <c r="Q125" s="2" t="str">
        <f t="shared" ca="1" si="7"/>
        <v>منتهي</v>
      </c>
      <c r="R125" s="2"/>
      <c r="S125" s="2" t="s">
        <v>123</v>
      </c>
      <c r="T125" s="1" t="str">
        <f t="shared" si="5"/>
        <v/>
      </c>
      <c r="BN125" s="8">
        <f t="shared" si="9"/>
        <v>0</v>
      </c>
    </row>
    <row r="126" spans="1:66" s="8" customFormat="1" ht="44.25" hidden="1" customHeight="1" x14ac:dyDescent="0.45">
      <c r="A126" s="1">
        <f t="shared" si="6"/>
        <v>113</v>
      </c>
      <c r="B126" s="1" t="s">
        <v>16</v>
      </c>
      <c r="C126" s="1" t="s">
        <v>118</v>
      </c>
      <c r="D126" s="1" t="s">
        <v>117</v>
      </c>
      <c r="E126" s="2" t="s">
        <v>119</v>
      </c>
      <c r="F126" s="1" t="s">
        <v>130</v>
      </c>
      <c r="G126" s="10">
        <v>45662</v>
      </c>
      <c r="H126" s="1">
        <v>2</v>
      </c>
      <c r="I126" s="1">
        <v>4500</v>
      </c>
      <c r="J126" s="10">
        <v>45668</v>
      </c>
      <c r="K126" s="1" t="s">
        <v>1076</v>
      </c>
      <c r="L126" s="2"/>
      <c r="M126" s="10"/>
      <c r="N126" s="1"/>
      <c r="O126" s="1"/>
      <c r="P126" s="2">
        <f>Table1[[#This Row],[PRICE/PO]]*Table1[[#This Row],[Quantity/PO]]</f>
        <v>0</v>
      </c>
      <c r="Q126" s="2" t="str">
        <f t="shared" ca="1" si="7"/>
        <v>منتهي</v>
      </c>
      <c r="R126" s="2"/>
      <c r="S126" s="2" t="s">
        <v>121</v>
      </c>
      <c r="T126" s="1" t="str">
        <f t="shared" si="5"/>
        <v/>
      </c>
      <c r="BN126" s="8" t="str">
        <f t="shared" si="9"/>
        <v>R134A</v>
      </c>
    </row>
    <row r="127" spans="1:66" s="8" customFormat="1" ht="44.25" hidden="1" customHeight="1" x14ac:dyDescent="0.45">
      <c r="A127" s="1">
        <f t="shared" si="6"/>
        <v>114</v>
      </c>
      <c r="B127" s="1" t="s">
        <v>16</v>
      </c>
      <c r="C127" s="1" t="s">
        <v>118</v>
      </c>
      <c r="D127" s="1" t="s">
        <v>117</v>
      </c>
      <c r="E127" s="2" t="s">
        <v>119</v>
      </c>
      <c r="F127" s="1" t="s">
        <v>130</v>
      </c>
      <c r="G127" s="10">
        <v>45662</v>
      </c>
      <c r="H127" s="1">
        <v>2</v>
      </c>
      <c r="I127" s="1">
        <v>4900</v>
      </c>
      <c r="J127" s="10">
        <v>45668</v>
      </c>
      <c r="K127" s="1" t="s">
        <v>1076</v>
      </c>
      <c r="L127" s="2"/>
      <c r="M127" s="10"/>
      <c r="N127" s="1"/>
      <c r="O127" s="1"/>
      <c r="P127" s="2">
        <f>Table1[[#This Row],[PRICE/PO]]*Table1[[#This Row],[Quantity/PO]]</f>
        <v>0</v>
      </c>
      <c r="Q127" s="2" t="str">
        <f t="shared" ca="1" si="7"/>
        <v>منتهي</v>
      </c>
      <c r="R127" s="2"/>
      <c r="S127" s="2" t="s">
        <v>131</v>
      </c>
      <c r="T127" s="1" t="str">
        <f t="shared" si="5"/>
        <v/>
      </c>
      <c r="BN127" s="8" t="str">
        <f t="shared" si="9"/>
        <v>R134A</v>
      </c>
    </row>
    <row r="128" spans="1:66" s="8" customFormat="1" ht="44.25" hidden="1" customHeight="1" x14ac:dyDescent="0.45">
      <c r="A128" s="1">
        <f t="shared" si="6"/>
        <v>115</v>
      </c>
      <c r="B128" s="1" t="s">
        <v>16</v>
      </c>
      <c r="C128" s="1" t="s">
        <v>118</v>
      </c>
      <c r="D128" s="1" t="s">
        <v>117</v>
      </c>
      <c r="E128" s="2" t="s">
        <v>119</v>
      </c>
      <c r="F128" s="1" t="s">
        <v>130</v>
      </c>
      <c r="G128" s="10">
        <v>45662</v>
      </c>
      <c r="H128" s="1">
        <v>2</v>
      </c>
      <c r="I128" s="1">
        <v>5600</v>
      </c>
      <c r="J128" s="10">
        <v>45668</v>
      </c>
      <c r="K128" s="1" t="s">
        <v>1076</v>
      </c>
      <c r="L128" s="2"/>
      <c r="M128" s="10"/>
      <c r="N128" s="1"/>
      <c r="O128" s="1"/>
      <c r="P128" s="2">
        <f>Table1[[#This Row],[PRICE/PO]]*Table1[[#This Row],[Quantity/PO]]</f>
        <v>0</v>
      </c>
      <c r="Q128" s="2" t="str">
        <f t="shared" ca="1" si="7"/>
        <v>منتهي</v>
      </c>
      <c r="R128" s="2"/>
      <c r="S128" s="2" t="s">
        <v>123</v>
      </c>
      <c r="T128" s="1" t="str">
        <f t="shared" si="5"/>
        <v/>
      </c>
      <c r="BN128" s="8" t="str">
        <f t="shared" si="9"/>
        <v>R134A</v>
      </c>
    </row>
    <row r="129" spans="1:66" s="8" customFormat="1" ht="44.25" hidden="1" customHeight="1" x14ac:dyDescent="0.45">
      <c r="A129" s="1">
        <f t="shared" si="6"/>
        <v>116</v>
      </c>
      <c r="B129" s="1" t="s">
        <v>16</v>
      </c>
      <c r="C129" s="1" t="s">
        <v>133</v>
      </c>
      <c r="D129" s="1" t="s">
        <v>132</v>
      </c>
      <c r="E129" s="2" t="s">
        <v>134</v>
      </c>
      <c r="F129" s="1" t="s">
        <v>130</v>
      </c>
      <c r="G129" s="10">
        <v>45662</v>
      </c>
      <c r="H129" s="1">
        <v>4</v>
      </c>
      <c r="I129" s="1">
        <v>4300</v>
      </c>
      <c r="J129" s="10">
        <v>45668</v>
      </c>
      <c r="K129" s="1" t="s">
        <v>1076</v>
      </c>
      <c r="L129" s="2"/>
      <c r="M129" s="10"/>
      <c r="N129" s="1"/>
      <c r="O129" s="1"/>
      <c r="P129" s="2">
        <f>Table1[[#This Row],[PRICE/PO]]*Table1[[#This Row],[Quantity/PO]]</f>
        <v>0</v>
      </c>
      <c r="Q129" s="2" t="str">
        <f t="shared" ca="1" si="7"/>
        <v>منتهي</v>
      </c>
      <c r="R129" s="2"/>
      <c r="S129" s="2" t="s">
        <v>121</v>
      </c>
      <c r="T129" s="1" t="str">
        <f t="shared" si="5"/>
        <v/>
      </c>
      <c r="BN129" s="8" t="str">
        <f t="shared" si="9"/>
        <v>410A</v>
      </c>
    </row>
    <row r="130" spans="1:66" s="8" customFormat="1" ht="44.25" hidden="1" customHeight="1" x14ac:dyDescent="0.45">
      <c r="A130" s="1">
        <f t="shared" si="6"/>
        <v>117</v>
      </c>
      <c r="B130" s="1" t="s">
        <v>16</v>
      </c>
      <c r="C130" s="1" t="s">
        <v>133</v>
      </c>
      <c r="D130" s="1" t="s">
        <v>132</v>
      </c>
      <c r="E130" s="2" t="s">
        <v>134</v>
      </c>
      <c r="F130" s="1" t="s">
        <v>130</v>
      </c>
      <c r="G130" s="10">
        <v>45662</v>
      </c>
      <c r="H130" s="1">
        <v>4</v>
      </c>
      <c r="I130" s="1">
        <v>4800</v>
      </c>
      <c r="J130" s="10">
        <v>45668</v>
      </c>
      <c r="K130" s="1" t="s">
        <v>1076</v>
      </c>
      <c r="L130" s="2"/>
      <c r="M130" s="10"/>
      <c r="N130" s="1"/>
      <c r="O130" s="1"/>
      <c r="P130" s="2">
        <f>Table1[[#This Row],[PRICE/PO]]*Table1[[#This Row],[Quantity/PO]]</f>
        <v>0</v>
      </c>
      <c r="Q130" s="2" t="str">
        <f t="shared" ca="1" si="7"/>
        <v>منتهي</v>
      </c>
      <c r="R130" s="2"/>
      <c r="S130" s="2" t="s">
        <v>131</v>
      </c>
      <c r="T130" s="1" t="str">
        <f t="shared" si="5"/>
        <v/>
      </c>
      <c r="BN130" s="8" t="str">
        <f t="shared" si="9"/>
        <v>410A</v>
      </c>
    </row>
    <row r="131" spans="1:66" s="8" customFormat="1" ht="44.25" hidden="1" customHeight="1" x14ac:dyDescent="0.45">
      <c r="A131" s="1">
        <f t="shared" si="6"/>
        <v>118</v>
      </c>
      <c r="B131" s="1" t="s">
        <v>16</v>
      </c>
      <c r="C131" s="1" t="s">
        <v>133</v>
      </c>
      <c r="D131" s="1" t="s">
        <v>132</v>
      </c>
      <c r="E131" s="2" t="s">
        <v>134</v>
      </c>
      <c r="F131" s="1" t="s">
        <v>130</v>
      </c>
      <c r="G131" s="10">
        <v>45662</v>
      </c>
      <c r="H131" s="1">
        <v>4</v>
      </c>
      <c r="I131" s="1">
        <v>5800</v>
      </c>
      <c r="J131" s="10">
        <v>45668</v>
      </c>
      <c r="K131" s="1" t="s">
        <v>1076</v>
      </c>
      <c r="L131" s="2"/>
      <c r="M131" s="10"/>
      <c r="N131" s="1"/>
      <c r="O131" s="1"/>
      <c r="P131" s="2">
        <f>Table1[[#This Row],[PRICE/PO]]*Table1[[#This Row],[Quantity/PO]]</f>
        <v>0</v>
      </c>
      <c r="Q131" s="2" t="str">
        <f t="shared" ca="1" si="7"/>
        <v>منتهي</v>
      </c>
      <c r="R131" s="2"/>
      <c r="S131" s="2" t="s">
        <v>123</v>
      </c>
      <c r="T131" s="1" t="str">
        <f t="shared" si="5"/>
        <v/>
      </c>
      <c r="BN131" s="8" t="str">
        <f t="shared" si="9"/>
        <v>410A</v>
      </c>
    </row>
    <row r="132" spans="1:66" s="8" customFormat="1" ht="44.25" hidden="1" customHeight="1" x14ac:dyDescent="0.45">
      <c r="A132" s="1">
        <f t="shared" si="6"/>
        <v>119</v>
      </c>
      <c r="B132" s="1" t="s">
        <v>16</v>
      </c>
      <c r="C132" s="1" t="s">
        <v>495</v>
      </c>
      <c r="D132" s="1" t="s">
        <v>494</v>
      </c>
      <c r="E132" s="2" t="s">
        <v>2632</v>
      </c>
      <c r="F132" s="1" t="s">
        <v>140</v>
      </c>
      <c r="G132" s="10">
        <v>45663</v>
      </c>
      <c r="H132" s="1">
        <v>4</v>
      </c>
      <c r="I132" s="1">
        <v>750</v>
      </c>
      <c r="J132" s="10">
        <v>45670</v>
      </c>
      <c r="K132" s="1" t="s">
        <v>1074</v>
      </c>
      <c r="L132" s="2" t="s">
        <v>2633</v>
      </c>
      <c r="M132" s="10">
        <v>45708</v>
      </c>
      <c r="N132" s="1">
        <v>6</v>
      </c>
      <c r="O132" s="1">
        <v>750</v>
      </c>
      <c r="P132" s="2">
        <f>Table1[[#This Row],[PRICE/PO]]*Table1[[#This Row],[Quantity/PO]]</f>
        <v>4500</v>
      </c>
      <c r="Q132" s="2" t="str">
        <f t="shared" ca="1" si="7"/>
        <v>منتهي</v>
      </c>
      <c r="R132" s="2"/>
      <c r="S132" s="2"/>
      <c r="T132" s="1" t="str">
        <f t="shared" si="5"/>
        <v/>
      </c>
    </row>
    <row r="133" spans="1:66" s="8" customFormat="1" ht="69" hidden="1" x14ac:dyDescent="0.45">
      <c r="A133" s="1">
        <f t="shared" si="6"/>
        <v>120</v>
      </c>
      <c r="B133" s="1" t="s">
        <v>16</v>
      </c>
      <c r="C133" s="1" t="s">
        <v>139</v>
      </c>
      <c r="D133" s="1">
        <v>23047</v>
      </c>
      <c r="E133" s="2" t="s">
        <v>143</v>
      </c>
      <c r="F133" s="1" t="s">
        <v>140</v>
      </c>
      <c r="G133" s="10">
        <v>45663</v>
      </c>
      <c r="H133" s="1">
        <v>2</v>
      </c>
      <c r="I133" s="1">
        <v>5900</v>
      </c>
      <c r="J133" s="10">
        <v>45670</v>
      </c>
      <c r="K133" s="1" t="s">
        <v>1074</v>
      </c>
      <c r="L133" s="2"/>
      <c r="M133" s="10"/>
      <c r="N133" s="1"/>
      <c r="O133" s="1"/>
      <c r="P133" s="2">
        <f>Table1[[#This Row],[PRICE/PO]]*Table1[[#This Row],[Quantity/PO]]</f>
        <v>0</v>
      </c>
      <c r="Q133" s="2" t="str">
        <f t="shared" ca="1" si="7"/>
        <v>منتهي</v>
      </c>
      <c r="R133" s="2"/>
      <c r="S133" s="2"/>
      <c r="T133" s="1">
        <f t="shared" si="5"/>
        <v>1</v>
      </c>
      <c r="BN133" s="8">
        <f t="shared" ref="BN133:BN164" si="10">D133</f>
        <v>23047</v>
      </c>
    </row>
    <row r="134" spans="1:66" s="8" customFormat="1" ht="69" hidden="1" x14ac:dyDescent="0.45">
      <c r="A134" s="1">
        <f t="shared" si="6"/>
        <v>121</v>
      </c>
      <c r="B134" s="1" t="s">
        <v>16</v>
      </c>
      <c r="C134" s="1" t="s">
        <v>142</v>
      </c>
      <c r="D134" s="1" t="s">
        <v>141</v>
      </c>
      <c r="E134" s="2" t="s">
        <v>144</v>
      </c>
      <c r="F134" s="1" t="s">
        <v>140</v>
      </c>
      <c r="G134" s="10">
        <v>45663</v>
      </c>
      <c r="H134" s="1">
        <v>2</v>
      </c>
      <c r="I134" s="1">
        <v>5450</v>
      </c>
      <c r="J134" s="10">
        <v>45670</v>
      </c>
      <c r="K134" s="1" t="s">
        <v>1074</v>
      </c>
      <c r="L134" s="2"/>
      <c r="M134" s="10"/>
      <c r="N134" s="1"/>
      <c r="O134" s="1"/>
      <c r="P134" s="2">
        <f>Table1[[#This Row],[PRICE/PO]]*Table1[[#This Row],[Quantity/PO]]</f>
        <v>0</v>
      </c>
      <c r="Q134" s="2" t="str">
        <f t="shared" ca="1" si="7"/>
        <v>منتهي</v>
      </c>
      <c r="R134" s="2"/>
      <c r="S134" s="2"/>
      <c r="T134" s="1">
        <f t="shared" si="5"/>
        <v>1</v>
      </c>
      <c r="BN134" s="8" t="str">
        <f t="shared" si="10"/>
        <v>A9R81440</v>
      </c>
    </row>
    <row r="135" spans="1:66" s="8" customFormat="1" ht="44.25" hidden="1" customHeight="1" x14ac:dyDescent="0.45">
      <c r="A135" s="1">
        <f t="shared" si="6"/>
        <v>122</v>
      </c>
      <c r="B135" s="1" t="s">
        <v>16</v>
      </c>
      <c r="C135" s="1" t="s">
        <v>146</v>
      </c>
      <c r="D135" s="1" t="s">
        <v>145</v>
      </c>
      <c r="E135" s="2" t="s">
        <v>147</v>
      </c>
      <c r="F135" s="1" t="s">
        <v>148</v>
      </c>
      <c r="G135" s="10">
        <v>45663</v>
      </c>
      <c r="H135" s="1">
        <v>5</v>
      </c>
      <c r="I135" s="1">
        <v>2200</v>
      </c>
      <c r="J135" s="10">
        <v>45669</v>
      </c>
      <c r="K135" s="1" t="s">
        <v>1074</v>
      </c>
      <c r="L135" s="2"/>
      <c r="M135" s="10"/>
      <c r="N135" s="1"/>
      <c r="O135" s="1"/>
      <c r="P135" s="2">
        <f>Table1[[#This Row],[PRICE/PO]]*Table1[[#This Row],[Quantity/PO]]</f>
        <v>0</v>
      </c>
      <c r="Q135" s="2" t="str">
        <f t="shared" ca="1" si="7"/>
        <v>منتهي</v>
      </c>
      <c r="R135" s="2"/>
      <c r="S135" s="2"/>
      <c r="T135" s="1" t="str">
        <f t="shared" si="5"/>
        <v/>
      </c>
      <c r="BN135" s="8" t="str">
        <f t="shared" si="10"/>
        <v>LC1-D18</v>
      </c>
    </row>
    <row r="136" spans="1:66" s="8" customFormat="1" ht="44.25" hidden="1" customHeight="1" x14ac:dyDescent="0.45">
      <c r="A136" s="1">
        <f t="shared" si="6"/>
        <v>123</v>
      </c>
      <c r="B136" s="1" t="s">
        <v>16</v>
      </c>
      <c r="C136" s="1" t="s">
        <v>149</v>
      </c>
      <c r="D136" s="1"/>
      <c r="E136" s="2" t="s">
        <v>150</v>
      </c>
      <c r="F136" s="1" t="s">
        <v>148</v>
      </c>
      <c r="G136" s="10">
        <v>45663</v>
      </c>
      <c r="H136" s="1">
        <v>2</v>
      </c>
      <c r="I136" s="1">
        <v>1550</v>
      </c>
      <c r="J136" s="10">
        <v>45669</v>
      </c>
      <c r="K136" s="1" t="s">
        <v>1075</v>
      </c>
      <c r="L136" s="2"/>
      <c r="M136" s="10"/>
      <c r="N136" s="1"/>
      <c r="O136" s="1"/>
      <c r="P136" s="2">
        <f>Table1[[#This Row],[PRICE/PO]]*Table1[[#This Row],[Quantity/PO]]</f>
        <v>0</v>
      </c>
      <c r="Q136" s="2" t="str">
        <f t="shared" ca="1" si="7"/>
        <v>منتهي</v>
      </c>
      <c r="R136" s="2"/>
      <c r="S136" s="2"/>
      <c r="T136" s="1" t="str">
        <f t="shared" si="5"/>
        <v/>
      </c>
      <c r="BN136" s="8">
        <f t="shared" si="10"/>
        <v>0</v>
      </c>
    </row>
    <row r="137" spans="1:66" s="8" customFormat="1" ht="69" hidden="1" x14ac:dyDescent="0.45">
      <c r="A137" s="1">
        <f t="shared" si="6"/>
        <v>124</v>
      </c>
      <c r="B137" s="1" t="s">
        <v>16</v>
      </c>
      <c r="C137" s="1" t="s">
        <v>142</v>
      </c>
      <c r="D137" s="1" t="s">
        <v>141</v>
      </c>
      <c r="E137" s="2" t="s">
        <v>157</v>
      </c>
      <c r="F137" s="1" t="s">
        <v>151</v>
      </c>
      <c r="G137" s="10">
        <v>45663</v>
      </c>
      <c r="H137" s="1">
        <v>1</v>
      </c>
      <c r="I137" s="1">
        <v>5450</v>
      </c>
      <c r="J137" s="10">
        <v>45669</v>
      </c>
      <c r="K137" s="1" t="s">
        <v>1074</v>
      </c>
      <c r="L137" s="2"/>
      <c r="M137" s="10"/>
      <c r="N137" s="1"/>
      <c r="O137" s="1"/>
      <c r="P137" s="2">
        <f>Table1[[#This Row],[PRICE/PO]]*Table1[[#This Row],[Quantity/PO]]</f>
        <v>0</v>
      </c>
      <c r="Q137" s="2" t="str">
        <f t="shared" ca="1" si="7"/>
        <v>منتهي</v>
      </c>
      <c r="R137" s="2"/>
      <c r="S137" s="2"/>
      <c r="T137" s="1" t="str">
        <f t="shared" si="5"/>
        <v/>
      </c>
      <c r="BN137" s="8" t="str">
        <f t="shared" si="10"/>
        <v>A9R81440</v>
      </c>
    </row>
    <row r="138" spans="1:66" s="8" customFormat="1" ht="44.25" hidden="1" customHeight="1" x14ac:dyDescent="0.45">
      <c r="A138" s="1">
        <f t="shared" si="6"/>
        <v>125</v>
      </c>
      <c r="B138" s="1" t="s">
        <v>16</v>
      </c>
      <c r="C138" s="1" t="s">
        <v>152</v>
      </c>
      <c r="D138" s="1"/>
      <c r="E138" s="2" t="s">
        <v>156</v>
      </c>
      <c r="F138" s="1" t="s">
        <v>151</v>
      </c>
      <c r="G138" s="10">
        <v>45663</v>
      </c>
      <c r="H138" s="1">
        <v>3</v>
      </c>
      <c r="I138" s="1">
        <v>2500</v>
      </c>
      <c r="J138" s="10">
        <v>45669</v>
      </c>
      <c r="K138" s="1" t="s">
        <v>1074</v>
      </c>
      <c r="L138" s="2"/>
      <c r="M138" s="10"/>
      <c r="N138" s="1"/>
      <c r="O138" s="1"/>
      <c r="P138" s="2">
        <f>Table1[[#This Row],[PRICE/PO]]*Table1[[#This Row],[Quantity/PO]]</f>
        <v>0</v>
      </c>
      <c r="Q138" s="2" t="str">
        <f t="shared" ca="1" si="7"/>
        <v>منتهي</v>
      </c>
      <c r="R138" s="2"/>
      <c r="S138" s="2"/>
      <c r="T138" s="1" t="str">
        <f t="shared" si="5"/>
        <v/>
      </c>
      <c r="BN138" s="8">
        <f t="shared" si="10"/>
        <v>0</v>
      </c>
    </row>
    <row r="139" spans="1:66" s="8" customFormat="1" ht="44.25" hidden="1" customHeight="1" x14ac:dyDescent="0.45">
      <c r="A139" s="1">
        <f t="shared" si="6"/>
        <v>126</v>
      </c>
      <c r="B139" s="1" t="s">
        <v>16</v>
      </c>
      <c r="C139" s="1" t="s">
        <v>154</v>
      </c>
      <c r="D139" s="1" t="s">
        <v>153</v>
      </c>
      <c r="E139" s="2" t="s">
        <v>155</v>
      </c>
      <c r="F139" s="1" t="s">
        <v>151</v>
      </c>
      <c r="G139" s="10">
        <v>45663</v>
      </c>
      <c r="H139" s="1">
        <v>3</v>
      </c>
      <c r="I139" s="1">
        <v>2200</v>
      </c>
      <c r="J139" s="10">
        <v>45669</v>
      </c>
      <c r="K139" s="1" t="s">
        <v>1074</v>
      </c>
      <c r="L139" s="2"/>
      <c r="M139" s="10"/>
      <c r="N139" s="1"/>
      <c r="O139" s="1"/>
      <c r="P139" s="2">
        <f>Table1[[#This Row],[PRICE/PO]]*Table1[[#This Row],[Quantity/PO]]</f>
        <v>0</v>
      </c>
      <c r="Q139" s="2" t="str">
        <f t="shared" ca="1" si="7"/>
        <v>منتهي</v>
      </c>
      <c r="R139" s="2"/>
      <c r="S139" s="2"/>
      <c r="T139" s="1" t="str">
        <f t="shared" si="5"/>
        <v/>
      </c>
      <c r="BN139" s="8" t="str">
        <f t="shared" si="10"/>
        <v>LC1D18M7</v>
      </c>
    </row>
    <row r="140" spans="1:66" s="8" customFormat="1" ht="44.25" hidden="1" customHeight="1" x14ac:dyDescent="0.45">
      <c r="A140" s="1">
        <f t="shared" si="6"/>
        <v>127</v>
      </c>
      <c r="B140" s="1" t="s">
        <v>16</v>
      </c>
      <c r="C140" s="1" t="s">
        <v>142</v>
      </c>
      <c r="D140" s="1" t="s">
        <v>141</v>
      </c>
      <c r="E140" s="2" t="s">
        <v>144</v>
      </c>
      <c r="F140" s="1" t="s">
        <v>158</v>
      </c>
      <c r="G140" s="10">
        <v>45663</v>
      </c>
      <c r="H140" s="1">
        <v>5</v>
      </c>
      <c r="I140" s="1">
        <v>5450</v>
      </c>
      <c r="J140" s="10">
        <v>45670</v>
      </c>
      <c r="K140" s="1" t="s">
        <v>1074</v>
      </c>
      <c r="L140" s="2"/>
      <c r="M140" s="10"/>
      <c r="N140" s="1"/>
      <c r="O140" s="1"/>
      <c r="P140" s="2">
        <f>Table1[[#This Row],[PRICE/PO]]*Table1[[#This Row],[Quantity/PO]]</f>
        <v>0</v>
      </c>
      <c r="Q140" s="2" t="str">
        <f t="shared" ca="1" si="7"/>
        <v>منتهي</v>
      </c>
      <c r="R140" s="2"/>
      <c r="S140" s="2"/>
      <c r="T140" s="1" t="str">
        <f t="shared" si="5"/>
        <v/>
      </c>
      <c r="BN140" s="8" t="str">
        <f t="shared" si="10"/>
        <v>A9R81440</v>
      </c>
    </row>
    <row r="141" spans="1:66" s="8" customFormat="1" ht="69" hidden="1" x14ac:dyDescent="0.45">
      <c r="A141" s="1">
        <f t="shared" si="6"/>
        <v>128</v>
      </c>
      <c r="B141" s="1" t="s">
        <v>16</v>
      </c>
      <c r="C141" s="1" t="s">
        <v>139</v>
      </c>
      <c r="D141" s="1">
        <v>23047</v>
      </c>
      <c r="E141" s="2" t="s">
        <v>143</v>
      </c>
      <c r="F141" s="1" t="s">
        <v>158</v>
      </c>
      <c r="G141" s="10">
        <v>45663</v>
      </c>
      <c r="H141" s="1">
        <v>6</v>
      </c>
      <c r="I141" s="1">
        <v>5900</v>
      </c>
      <c r="J141" s="10">
        <v>45670</v>
      </c>
      <c r="K141" s="1" t="s">
        <v>1074</v>
      </c>
      <c r="L141" s="2"/>
      <c r="M141" s="10"/>
      <c r="N141" s="1"/>
      <c r="O141" s="1"/>
      <c r="P141" s="2">
        <f>Table1[[#This Row],[PRICE/PO]]*Table1[[#This Row],[Quantity/PO]]</f>
        <v>0</v>
      </c>
      <c r="Q141" s="2" t="str">
        <f t="shared" ca="1" si="7"/>
        <v>منتهي</v>
      </c>
      <c r="R141" s="2"/>
      <c r="S141" s="2"/>
      <c r="T141" s="1" t="str">
        <f t="shared" si="5"/>
        <v/>
      </c>
      <c r="BN141" s="8">
        <f t="shared" si="10"/>
        <v>23047</v>
      </c>
    </row>
    <row r="142" spans="1:66" s="8" customFormat="1" ht="44.25" hidden="1" customHeight="1" x14ac:dyDescent="0.45">
      <c r="A142" s="1">
        <f t="shared" si="6"/>
        <v>129</v>
      </c>
      <c r="B142" s="1" t="s">
        <v>16</v>
      </c>
      <c r="C142" s="1" t="s">
        <v>142</v>
      </c>
      <c r="D142" s="1" t="s">
        <v>141</v>
      </c>
      <c r="E142" s="2" t="s">
        <v>144</v>
      </c>
      <c r="F142" s="1" t="s">
        <v>158</v>
      </c>
      <c r="G142" s="10">
        <v>45663</v>
      </c>
      <c r="H142" s="1">
        <v>5</v>
      </c>
      <c r="I142" s="1">
        <v>5450</v>
      </c>
      <c r="J142" s="10">
        <v>45670</v>
      </c>
      <c r="K142" s="1" t="s">
        <v>1074</v>
      </c>
      <c r="L142" s="2"/>
      <c r="M142" s="10"/>
      <c r="N142" s="1"/>
      <c r="O142" s="1"/>
      <c r="P142" s="2">
        <f>Table1[[#This Row],[PRICE/PO]]*Table1[[#This Row],[Quantity/PO]]</f>
        <v>0</v>
      </c>
      <c r="Q142" s="2" t="str">
        <f t="shared" ca="1" si="7"/>
        <v>منتهي</v>
      </c>
      <c r="R142" s="2"/>
      <c r="S142" s="2"/>
      <c r="T142" s="1" t="str">
        <f t="shared" ref="T142:T205" si="11">IF(AND(COUNTIFS($F$14:$F$1012, $F142, $L$14:$L$1012, "&lt;&gt;")&gt;0, $L142="", $I142&lt;&gt;""), 1, "")</f>
        <v/>
      </c>
      <c r="BN142" s="8" t="str">
        <f t="shared" si="10"/>
        <v>A9R81440</v>
      </c>
    </row>
    <row r="143" spans="1:66" s="8" customFormat="1" ht="69" hidden="1" x14ac:dyDescent="0.45">
      <c r="A143" s="1">
        <f t="shared" ref="A143:A206" si="12">ROW(A130)</f>
        <v>130</v>
      </c>
      <c r="B143" s="1" t="s">
        <v>16</v>
      </c>
      <c r="C143" s="1" t="s">
        <v>159</v>
      </c>
      <c r="D143" s="1"/>
      <c r="E143" s="2" t="s">
        <v>165</v>
      </c>
      <c r="F143" s="2" t="s">
        <v>2691</v>
      </c>
      <c r="G143" s="10">
        <v>45523</v>
      </c>
      <c r="H143" s="1">
        <v>14</v>
      </c>
      <c r="I143" s="1">
        <v>110</v>
      </c>
      <c r="J143" s="10">
        <v>45536</v>
      </c>
      <c r="K143" s="1" t="s">
        <v>1076</v>
      </c>
      <c r="L143" s="2" t="s">
        <v>1068</v>
      </c>
      <c r="M143" s="10">
        <v>45669</v>
      </c>
      <c r="N143" s="1">
        <v>14</v>
      </c>
      <c r="O143" s="1">
        <v>110</v>
      </c>
      <c r="P143" s="2">
        <f>Table1[[#This Row],[PRICE/PO]]*Table1[[#This Row],[Quantity/PO]]</f>
        <v>1540</v>
      </c>
      <c r="Q143" s="2" t="str">
        <f t="shared" ca="1" si="7"/>
        <v>منتهي</v>
      </c>
      <c r="R143" s="2"/>
      <c r="S143" s="2"/>
      <c r="T143" s="1" t="str">
        <f t="shared" si="11"/>
        <v/>
      </c>
      <c r="BN143" s="8">
        <f t="shared" si="10"/>
        <v>0</v>
      </c>
    </row>
    <row r="144" spans="1:66" s="8" customFormat="1" ht="44.25" hidden="1" customHeight="1" x14ac:dyDescent="0.45">
      <c r="A144" s="1">
        <f t="shared" si="12"/>
        <v>131</v>
      </c>
      <c r="B144" s="1" t="s">
        <v>43</v>
      </c>
      <c r="C144" s="1" t="s">
        <v>161</v>
      </c>
      <c r="D144" s="2" t="s">
        <v>1515</v>
      </c>
      <c r="E144" s="2" t="s">
        <v>162</v>
      </c>
      <c r="F144" s="2" t="s">
        <v>2692</v>
      </c>
      <c r="G144" s="10">
        <v>45593</v>
      </c>
      <c r="H144" s="1">
        <v>1</v>
      </c>
      <c r="I144" s="1">
        <v>62600</v>
      </c>
      <c r="J144" s="10">
        <v>45599</v>
      </c>
      <c r="K144" s="1" t="s">
        <v>1076</v>
      </c>
      <c r="L144" s="2" t="s">
        <v>163</v>
      </c>
      <c r="M144" s="10">
        <v>45669</v>
      </c>
      <c r="N144" s="1">
        <v>1</v>
      </c>
      <c r="O144" s="1">
        <v>62600</v>
      </c>
      <c r="P144" s="2">
        <f>Table1[[#This Row],[PRICE/PO]]*Table1[[#This Row],[Quantity/PO]]</f>
        <v>62600</v>
      </c>
      <c r="Q144" s="2" t="str">
        <f t="shared" ref="Q144:Q208" ca="1" si="13">IF(AND($J144&lt;TODAY(), $J144&lt;&gt;""), "منتهي", "")</f>
        <v>منتهي</v>
      </c>
      <c r="R144" s="2"/>
      <c r="S144" s="2"/>
      <c r="T144" s="1" t="str">
        <f t="shared" si="11"/>
        <v/>
      </c>
      <c r="BN144" s="8" t="str">
        <f t="shared" si="10"/>
        <v>HRES03-450</v>
      </c>
    </row>
    <row r="145" spans="1:66" s="8" customFormat="1" ht="44.25" hidden="1" customHeight="1" x14ac:dyDescent="0.45">
      <c r="A145" s="1">
        <f t="shared" si="12"/>
        <v>132</v>
      </c>
      <c r="B145" s="1" t="s">
        <v>43</v>
      </c>
      <c r="C145" s="1" t="s">
        <v>164</v>
      </c>
      <c r="D145" s="2" t="s">
        <v>1517</v>
      </c>
      <c r="E145" s="2" t="s">
        <v>168</v>
      </c>
      <c r="F145" s="2" t="s">
        <v>2692</v>
      </c>
      <c r="G145" s="10">
        <v>45593</v>
      </c>
      <c r="H145" s="1">
        <v>1</v>
      </c>
      <c r="I145" s="1">
        <v>37000</v>
      </c>
      <c r="J145" s="10">
        <v>45599</v>
      </c>
      <c r="K145" s="1" t="s">
        <v>1075</v>
      </c>
      <c r="L145" s="2" t="s">
        <v>163</v>
      </c>
      <c r="M145" s="10">
        <v>45669</v>
      </c>
      <c r="N145" s="1">
        <v>1</v>
      </c>
      <c r="O145" s="1">
        <v>37000</v>
      </c>
      <c r="P145" s="2">
        <f>Table1[[#This Row],[PRICE/PO]]*Table1[[#This Row],[Quantity/PO]]</f>
        <v>37000</v>
      </c>
      <c r="Q145" s="2" t="str">
        <f t="shared" ca="1" si="13"/>
        <v>منتهي</v>
      </c>
      <c r="R145" s="2"/>
      <c r="S145" s="2"/>
      <c r="T145" s="1" t="str">
        <f t="shared" si="11"/>
        <v/>
      </c>
      <c r="BN145" s="8" t="str">
        <f t="shared" si="10"/>
        <v>UNO-67-500-4D</v>
      </c>
    </row>
    <row r="146" spans="1:66" s="8" customFormat="1" ht="44.25" hidden="1" customHeight="1" x14ac:dyDescent="0.45">
      <c r="A146" s="1">
        <f t="shared" si="12"/>
        <v>133</v>
      </c>
      <c r="B146" s="1" t="s">
        <v>16</v>
      </c>
      <c r="C146" s="1" t="s">
        <v>159</v>
      </c>
      <c r="D146" s="1"/>
      <c r="E146" s="2" t="s">
        <v>165</v>
      </c>
      <c r="F146" s="2" t="s">
        <v>2693</v>
      </c>
      <c r="G146" s="10">
        <v>45372</v>
      </c>
      <c r="H146" s="1">
        <v>14</v>
      </c>
      <c r="I146" s="1">
        <v>110</v>
      </c>
      <c r="J146" s="10">
        <v>45376</v>
      </c>
      <c r="K146" s="1" t="s">
        <v>1076</v>
      </c>
      <c r="L146" s="2" t="s">
        <v>160</v>
      </c>
      <c r="M146" s="10">
        <v>45669</v>
      </c>
      <c r="N146" s="1">
        <v>14</v>
      </c>
      <c r="O146" s="1">
        <v>110</v>
      </c>
      <c r="P146" s="2">
        <f>Table1[[#This Row],[PRICE/PO]]*Table1[[#This Row],[Quantity/PO]]</f>
        <v>1540</v>
      </c>
      <c r="Q146" s="2" t="str">
        <f t="shared" ca="1" si="13"/>
        <v>منتهي</v>
      </c>
      <c r="R146" s="2"/>
      <c r="S146" s="2"/>
      <c r="T146" s="1" t="str">
        <f t="shared" si="11"/>
        <v/>
      </c>
      <c r="BN146" s="8">
        <f t="shared" si="10"/>
        <v>0</v>
      </c>
    </row>
    <row r="147" spans="1:66" s="8" customFormat="1" ht="44.25" hidden="1" customHeight="1" x14ac:dyDescent="0.45">
      <c r="A147" s="1">
        <f t="shared" si="12"/>
        <v>134</v>
      </c>
      <c r="B147" s="1" t="s">
        <v>16</v>
      </c>
      <c r="C147" s="1" t="s">
        <v>159</v>
      </c>
      <c r="D147" s="1"/>
      <c r="E147" s="2" t="s">
        <v>165</v>
      </c>
      <c r="F147" s="2" t="s">
        <v>2693</v>
      </c>
      <c r="G147" s="10">
        <v>45372</v>
      </c>
      <c r="H147" s="1">
        <v>29</v>
      </c>
      <c r="I147" s="1">
        <v>110</v>
      </c>
      <c r="J147" s="10">
        <v>45376</v>
      </c>
      <c r="K147" s="1" t="s">
        <v>1076</v>
      </c>
      <c r="L147" s="2" t="s">
        <v>160</v>
      </c>
      <c r="M147" s="10">
        <v>45669</v>
      </c>
      <c r="N147" s="1">
        <v>29</v>
      </c>
      <c r="O147" s="1">
        <v>110</v>
      </c>
      <c r="P147" s="2">
        <f>Table1[[#This Row],[PRICE/PO]]*Table1[[#This Row],[Quantity/PO]]</f>
        <v>3190</v>
      </c>
      <c r="Q147" s="2" t="str">
        <f t="shared" ca="1" si="13"/>
        <v>منتهي</v>
      </c>
      <c r="R147" s="2"/>
      <c r="S147" s="2"/>
      <c r="T147" s="1" t="str">
        <f t="shared" si="11"/>
        <v/>
      </c>
      <c r="BN147" s="8">
        <f t="shared" si="10"/>
        <v>0</v>
      </c>
    </row>
    <row r="148" spans="1:66" s="8" customFormat="1" ht="46" hidden="1" x14ac:dyDescent="0.45">
      <c r="A148" s="1">
        <f t="shared" si="12"/>
        <v>135</v>
      </c>
      <c r="B148" s="1" t="s">
        <v>16</v>
      </c>
      <c r="C148" s="1" t="s">
        <v>169</v>
      </c>
      <c r="D148" s="1"/>
      <c r="E148" s="2" t="s">
        <v>170</v>
      </c>
      <c r="F148" s="1" t="s">
        <v>171</v>
      </c>
      <c r="G148" s="10">
        <v>45662</v>
      </c>
      <c r="H148" s="1">
        <v>20</v>
      </c>
      <c r="I148" s="1"/>
      <c r="J148" s="10">
        <v>45669</v>
      </c>
      <c r="K148" s="1" t="s">
        <v>1075</v>
      </c>
      <c r="L148" s="2"/>
      <c r="M148" s="10"/>
      <c r="N148" s="1"/>
      <c r="O148" s="1"/>
      <c r="P148" s="2">
        <f>Table1[[#This Row],[PRICE/PO]]*Table1[[#This Row],[Quantity/PO]]</f>
        <v>0</v>
      </c>
      <c r="Q148" s="2" t="str">
        <f t="shared" ca="1" si="13"/>
        <v>منتهي</v>
      </c>
      <c r="R148" s="2"/>
      <c r="S148" s="2"/>
      <c r="T148" s="1" t="str">
        <f t="shared" si="11"/>
        <v/>
      </c>
      <c r="BN148" s="8">
        <f t="shared" si="10"/>
        <v>0</v>
      </c>
    </row>
    <row r="149" spans="1:66" s="8" customFormat="1" ht="69" hidden="1" x14ac:dyDescent="0.45">
      <c r="A149" s="1">
        <f t="shared" si="12"/>
        <v>136</v>
      </c>
      <c r="B149" s="1" t="s">
        <v>16</v>
      </c>
      <c r="C149" s="1" t="s">
        <v>172</v>
      </c>
      <c r="D149" s="1">
        <v>430559</v>
      </c>
      <c r="E149" s="2" t="s">
        <v>173</v>
      </c>
      <c r="F149" s="1" t="s">
        <v>171</v>
      </c>
      <c r="G149" s="10">
        <v>45662</v>
      </c>
      <c r="H149" s="1">
        <v>3</v>
      </c>
      <c r="I149" s="1"/>
      <c r="J149" s="10">
        <v>45669</v>
      </c>
      <c r="K149" s="1" t="s">
        <v>1075</v>
      </c>
      <c r="L149" s="2"/>
      <c r="M149" s="10"/>
      <c r="N149" s="1"/>
      <c r="O149" s="1"/>
      <c r="P149" s="2">
        <f>Table1[[#This Row],[PRICE/PO]]*Table1[[#This Row],[Quantity/PO]]</f>
        <v>0</v>
      </c>
      <c r="Q149" s="2" t="str">
        <f t="shared" ca="1" si="13"/>
        <v>منتهي</v>
      </c>
      <c r="R149" s="2"/>
      <c r="S149" s="2"/>
      <c r="T149" s="1" t="str">
        <f t="shared" si="11"/>
        <v/>
      </c>
      <c r="BN149" s="8">
        <f t="shared" si="10"/>
        <v>430559</v>
      </c>
    </row>
    <row r="150" spans="1:66" s="8" customFormat="1" ht="138" hidden="1" x14ac:dyDescent="0.45">
      <c r="A150" s="1">
        <f t="shared" si="12"/>
        <v>137</v>
      </c>
      <c r="B150" s="1" t="s">
        <v>16</v>
      </c>
      <c r="C150" s="1" t="s">
        <v>175</v>
      </c>
      <c r="D150" s="2" t="s">
        <v>174</v>
      </c>
      <c r="E150" s="2" t="s">
        <v>176</v>
      </c>
      <c r="F150" s="1" t="s">
        <v>171</v>
      </c>
      <c r="G150" s="10">
        <v>45662</v>
      </c>
      <c r="H150" s="1">
        <v>1</v>
      </c>
      <c r="I150" s="1"/>
      <c r="J150" s="10">
        <v>45669</v>
      </c>
      <c r="K150" s="1" t="s">
        <v>1075</v>
      </c>
      <c r="L150" s="2"/>
      <c r="M150" s="10"/>
      <c r="N150" s="1"/>
      <c r="O150" s="1"/>
      <c r="P150" s="2">
        <f>Table1[[#This Row],[PRICE/PO]]*Table1[[#This Row],[Quantity/PO]]</f>
        <v>0</v>
      </c>
      <c r="Q150" s="2" t="str">
        <f t="shared" ca="1" si="13"/>
        <v>منتهي</v>
      </c>
      <c r="R150" s="2"/>
      <c r="S150" s="2"/>
      <c r="T150" s="1" t="str">
        <f t="shared" si="11"/>
        <v/>
      </c>
      <c r="BN150" s="8" t="str">
        <f t="shared" si="10"/>
        <v xml:space="preserve">SPXCDAL
MTXF </v>
      </c>
    </row>
    <row r="151" spans="1:66" s="8" customFormat="1" ht="138" hidden="1" x14ac:dyDescent="0.45">
      <c r="A151" s="1">
        <f t="shared" si="12"/>
        <v>138</v>
      </c>
      <c r="B151" s="1" t="s">
        <v>16</v>
      </c>
      <c r="C151" s="1" t="s">
        <v>178</v>
      </c>
      <c r="D151" s="2" t="s">
        <v>177</v>
      </c>
      <c r="E151" s="2" t="s">
        <v>179</v>
      </c>
      <c r="F151" s="1" t="s">
        <v>171</v>
      </c>
      <c r="G151" s="10">
        <v>45662</v>
      </c>
      <c r="H151" s="1">
        <v>1</v>
      </c>
      <c r="I151" s="1"/>
      <c r="J151" s="10">
        <v>45669</v>
      </c>
      <c r="K151" s="1" t="s">
        <v>1075</v>
      </c>
      <c r="L151" s="2"/>
      <c r="M151" s="10"/>
      <c r="N151" s="1"/>
      <c r="O151" s="1"/>
      <c r="P151" s="2">
        <f>Table1[[#This Row],[PRICE/PO]]*Table1[[#This Row],[Quantity/PO]]</f>
        <v>0</v>
      </c>
      <c r="Q151" s="2" t="str">
        <f t="shared" ca="1" si="13"/>
        <v>منتهي</v>
      </c>
      <c r="R151" s="2"/>
      <c r="S151" s="2"/>
      <c r="T151" s="1" t="str">
        <f t="shared" si="11"/>
        <v/>
      </c>
      <c r="BN151" s="8" t="str">
        <f t="shared" si="10"/>
        <v xml:space="preserve">SPXCDAL
MTXT </v>
      </c>
    </row>
    <row r="152" spans="1:66" s="8" customFormat="1" ht="69" hidden="1" x14ac:dyDescent="0.45">
      <c r="A152" s="1">
        <f t="shared" si="12"/>
        <v>139</v>
      </c>
      <c r="B152" s="1" t="s">
        <v>16</v>
      </c>
      <c r="C152" s="1" t="s">
        <v>172</v>
      </c>
      <c r="D152" s="2">
        <v>430559</v>
      </c>
      <c r="E152" s="2" t="s">
        <v>173</v>
      </c>
      <c r="F152" s="1" t="s">
        <v>171</v>
      </c>
      <c r="G152" s="10">
        <v>45662</v>
      </c>
      <c r="H152" s="1">
        <v>2</v>
      </c>
      <c r="I152" s="1"/>
      <c r="J152" s="10">
        <v>45669</v>
      </c>
      <c r="K152" s="1" t="s">
        <v>1075</v>
      </c>
      <c r="L152" s="2"/>
      <c r="M152" s="10"/>
      <c r="N152" s="1"/>
      <c r="O152" s="1"/>
      <c r="P152" s="2">
        <f>Table1[[#This Row],[PRICE/PO]]*Table1[[#This Row],[Quantity/PO]]</f>
        <v>0</v>
      </c>
      <c r="Q152" s="2" t="str">
        <f t="shared" ca="1" si="13"/>
        <v>منتهي</v>
      </c>
      <c r="R152" s="2"/>
      <c r="S152" s="2"/>
      <c r="T152" s="1" t="str">
        <f t="shared" si="11"/>
        <v/>
      </c>
      <c r="BN152" s="8">
        <f t="shared" si="10"/>
        <v>430559</v>
      </c>
    </row>
    <row r="153" spans="1:66" s="8" customFormat="1" ht="115" hidden="1" x14ac:dyDescent="0.45">
      <c r="A153" s="1">
        <f t="shared" si="12"/>
        <v>140</v>
      </c>
      <c r="B153" s="1" t="s">
        <v>16</v>
      </c>
      <c r="C153" s="1" t="s">
        <v>181</v>
      </c>
      <c r="D153" s="2" t="s">
        <v>180</v>
      </c>
      <c r="E153" s="2" t="s">
        <v>182</v>
      </c>
      <c r="F153" s="1" t="s">
        <v>171</v>
      </c>
      <c r="G153" s="10">
        <v>45662</v>
      </c>
      <c r="H153" s="1">
        <v>1</v>
      </c>
      <c r="I153" s="1"/>
      <c r="J153" s="10">
        <v>45669</v>
      </c>
      <c r="K153" s="1" t="s">
        <v>1075</v>
      </c>
      <c r="L153" s="2"/>
      <c r="M153" s="10"/>
      <c r="N153" s="1"/>
      <c r="O153" s="1"/>
      <c r="P153" s="2">
        <f>Table1[[#This Row],[PRICE/PO]]*Table1[[#This Row],[Quantity/PO]]</f>
        <v>0</v>
      </c>
      <c r="Q153" s="2" t="str">
        <f t="shared" ca="1" si="13"/>
        <v>منتهي</v>
      </c>
      <c r="R153" s="2"/>
      <c r="S153" s="2"/>
      <c r="T153" s="1" t="str">
        <f t="shared" si="11"/>
        <v/>
      </c>
      <c r="BN153" s="8" t="str">
        <f t="shared" si="10"/>
        <v>SPXCDAL
MFX</v>
      </c>
    </row>
    <row r="154" spans="1:66" s="8" customFormat="1" ht="69" hidden="1" x14ac:dyDescent="0.45">
      <c r="A154" s="1">
        <f t="shared" si="12"/>
        <v>141</v>
      </c>
      <c r="B154" s="1" t="s">
        <v>16</v>
      </c>
      <c r="C154" s="1" t="s">
        <v>903</v>
      </c>
      <c r="D154" s="2" t="s">
        <v>2089</v>
      </c>
      <c r="E154" s="2" t="s">
        <v>184</v>
      </c>
      <c r="F154" s="1" t="s">
        <v>183</v>
      </c>
      <c r="G154" s="10">
        <v>45670</v>
      </c>
      <c r="H154" s="1">
        <v>50</v>
      </c>
      <c r="I154" s="1"/>
      <c r="J154" s="10">
        <v>45676</v>
      </c>
      <c r="K154" s="1" t="s">
        <v>1074</v>
      </c>
      <c r="L154" s="2"/>
      <c r="M154" s="10"/>
      <c r="N154" s="1"/>
      <c r="O154" s="1"/>
      <c r="P154" s="2">
        <f>Table1[[#This Row],[PRICE/PO]]*Table1[[#This Row],[Quantity/PO]]</f>
        <v>0</v>
      </c>
      <c r="Q154" s="2" t="str">
        <f t="shared" ca="1" si="13"/>
        <v>منتهي</v>
      </c>
      <c r="R154" s="2"/>
      <c r="S154" s="2"/>
      <c r="T154" s="1" t="str">
        <f t="shared" si="11"/>
        <v/>
      </c>
      <c r="BN154" s="8" t="str">
        <f t="shared" si="10"/>
        <v>P/N :98338A12</v>
      </c>
    </row>
    <row r="155" spans="1:66" s="8" customFormat="1" ht="44.25" hidden="1" customHeight="1" x14ac:dyDescent="0.45">
      <c r="A155" s="1">
        <f t="shared" si="12"/>
        <v>142</v>
      </c>
      <c r="B155" s="1" t="s">
        <v>16</v>
      </c>
      <c r="C155" s="1" t="s">
        <v>2091</v>
      </c>
      <c r="D155" s="2" t="s">
        <v>2088</v>
      </c>
      <c r="E155" s="2" t="s">
        <v>185</v>
      </c>
      <c r="F155" s="1" t="s">
        <v>183</v>
      </c>
      <c r="G155" s="10">
        <v>45670</v>
      </c>
      <c r="H155" s="1">
        <v>50</v>
      </c>
      <c r="I155" s="1"/>
      <c r="J155" s="10">
        <v>45676</v>
      </c>
      <c r="K155" s="1" t="s">
        <v>1074</v>
      </c>
      <c r="L155" s="2"/>
      <c r="M155" s="10"/>
      <c r="N155" s="1"/>
      <c r="O155" s="1"/>
      <c r="P155" s="2">
        <f>Table1[[#This Row],[PRICE/PO]]*Table1[[#This Row],[Quantity/PO]]</f>
        <v>0</v>
      </c>
      <c r="Q155" s="2" t="str">
        <f t="shared" ca="1" si="13"/>
        <v>منتهي</v>
      </c>
      <c r="R155" s="2"/>
      <c r="S155" s="2"/>
      <c r="T155" s="1" t="str">
        <f t="shared" si="11"/>
        <v/>
      </c>
      <c r="BN155" s="8" t="str">
        <f t="shared" si="10"/>
        <v>P/N :98355A340</v>
      </c>
    </row>
    <row r="156" spans="1:66" s="8" customFormat="1" ht="46" hidden="1" x14ac:dyDescent="0.45">
      <c r="A156" s="1">
        <f t="shared" si="12"/>
        <v>143</v>
      </c>
      <c r="B156" s="1" t="s">
        <v>16</v>
      </c>
      <c r="C156" s="1" t="s">
        <v>2090</v>
      </c>
      <c r="D156" s="1" t="s">
        <v>186</v>
      </c>
      <c r="E156" s="2" t="s">
        <v>187</v>
      </c>
      <c r="F156" s="1" t="s">
        <v>183</v>
      </c>
      <c r="G156" s="10">
        <v>45670</v>
      </c>
      <c r="H156" s="1">
        <v>40</v>
      </c>
      <c r="I156" s="1"/>
      <c r="J156" s="10">
        <v>45676</v>
      </c>
      <c r="K156" s="1" t="s">
        <v>1074</v>
      </c>
      <c r="L156" s="2"/>
      <c r="M156" s="10"/>
      <c r="N156" s="1"/>
      <c r="O156" s="1"/>
      <c r="P156" s="2">
        <f>Table1[[#This Row],[PRICE/PO]]*Table1[[#This Row],[Quantity/PO]]</f>
        <v>0</v>
      </c>
      <c r="Q156" s="2" t="str">
        <f t="shared" ca="1" si="13"/>
        <v>منتهي</v>
      </c>
      <c r="R156" s="2"/>
      <c r="S156" s="2"/>
      <c r="T156" s="1" t="str">
        <f t="shared" si="11"/>
        <v/>
      </c>
      <c r="BN156" s="8" t="str">
        <f t="shared" si="10"/>
        <v>P/N : 98355A405</v>
      </c>
    </row>
    <row r="157" spans="1:66" s="8" customFormat="1" ht="69" hidden="1" x14ac:dyDescent="0.45">
      <c r="A157" s="1">
        <f t="shared" si="12"/>
        <v>144</v>
      </c>
      <c r="B157" s="1" t="s">
        <v>16</v>
      </c>
      <c r="C157" s="1" t="s">
        <v>887</v>
      </c>
      <c r="D157" s="1"/>
      <c r="E157" s="2" t="s">
        <v>188</v>
      </c>
      <c r="F157" s="1" t="s">
        <v>183</v>
      </c>
      <c r="G157" s="10">
        <v>45670</v>
      </c>
      <c r="H157" s="1">
        <v>5</v>
      </c>
      <c r="I157" s="1">
        <v>825</v>
      </c>
      <c r="J157" s="10">
        <v>45676</v>
      </c>
      <c r="K157" s="1" t="s">
        <v>1074</v>
      </c>
      <c r="L157" s="2"/>
      <c r="M157" s="10"/>
      <c r="N157" s="1"/>
      <c r="O157" s="1"/>
      <c r="P157" s="2">
        <f>Table1[[#This Row],[PRICE/PO]]*Table1[[#This Row],[Quantity/PO]]</f>
        <v>0</v>
      </c>
      <c r="Q157" s="2" t="str">
        <f t="shared" ca="1" si="13"/>
        <v>منتهي</v>
      </c>
      <c r="R157" s="2"/>
      <c r="S157" s="2"/>
      <c r="T157" s="1">
        <f t="shared" si="11"/>
        <v>1</v>
      </c>
      <c r="BN157" s="8">
        <f t="shared" si="10"/>
        <v>0</v>
      </c>
    </row>
    <row r="158" spans="1:66" s="8" customFormat="1" ht="46" hidden="1" x14ac:dyDescent="0.45">
      <c r="A158" s="1">
        <f t="shared" si="12"/>
        <v>145</v>
      </c>
      <c r="B158" s="1" t="s">
        <v>16</v>
      </c>
      <c r="C158" s="1" t="s">
        <v>861</v>
      </c>
      <c r="D158" s="1" t="s">
        <v>189</v>
      </c>
      <c r="E158" s="2" t="s">
        <v>190</v>
      </c>
      <c r="F158" s="1" t="s">
        <v>183</v>
      </c>
      <c r="G158" s="10">
        <v>45670</v>
      </c>
      <c r="H158" s="1">
        <v>1</v>
      </c>
      <c r="I158" s="1">
        <v>4900</v>
      </c>
      <c r="J158" s="10">
        <v>45676</v>
      </c>
      <c r="K158" s="1" t="s">
        <v>1074</v>
      </c>
      <c r="L158" s="2"/>
      <c r="M158" s="10"/>
      <c r="N158" s="1"/>
      <c r="O158" s="1"/>
      <c r="P158" s="2">
        <f>Table1[[#This Row],[PRICE/PO]]*Table1[[#This Row],[Quantity/PO]]</f>
        <v>0</v>
      </c>
      <c r="Q158" s="2" t="str">
        <f t="shared" ca="1" si="13"/>
        <v>منتهي</v>
      </c>
      <c r="R158" s="2"/>
      <c r="S158" s="2"/>
      <c r="T158" s="1">
        <f t="shared" si="11"/>
        <v>1</v>
      </c>
      <c r="BN158" s="8" t="str">
        <f t="shared" si="10"/>
        <v>WITH 4 OUTLET</v>
      </c>
    </row>
    <row r="159" spans="1:66" s="8" customFormat="1" ht="69" hidden="1" x14ac:dyDescent="0.45">
      <c r="A159" s="1">
        <f t="shared" si="12"/>
        <v>146</v>
      </c>
      <c r="B159" s="1" t="s">
        <v>16</v>
      </c>
      <c r="C159" s="1" t="s">
        <v>887</v>
      </c>
      <c r="D159" s="1"/>
      <c r="E159" s="2" t="s">
        <v>188</v>
      </c>
      <c r="F159" s="1" t="s">
        <v>183</v>
      </c>
      <c r="G159" s="10">
        <v>45670</v>
      </c>
      <c r="H159" s="1">
        <v>4</v>
      </c>
      <c r="I159" s="1">
        <v>825</v>
      </c>
      <c r="J159" s="10">
        <v>45676</v>
      </c>
      <c r="K159" s="1" t="s">
        <v>1074</v>
      </c>
      <c r="L159" s="2"/>
      <c r="M159" s="10"/>
      <c r="N159" s="1"/>
      <c r="O159" s="1"/>
      <c r="P159" s="2">
        <f>Table1[[#This Row],[PRICE/PO]]*Table1[[#This Row],[Quantity/PO]]</f>
        <v>0</v>
      </c>
      <c r="Q159" s="2" t="str">
        <f t="shared" ca="1" si="13"/>
        <v>منتهي</v>
      </c>
      <c r="R159" s="2"/>
      <c r="S159" s="2"/>
      <c r="T159" s="1">
        <f t="shared" si="11"/>
        <v>1</v>
      </c>
      <c r="BN159" s="8">
        <f t="shared" si="10"/>
        <v>0</v>
      </c>
    </row>
    <row r="160" spans="1:66" s="8" customFormat="1" ht="69" hidden="1" x14ac:dyDescent="0.45">
      <c r="A160" s="1">
        <f t="shared" si="12"/>
        <v>147</v>
      </c>
      <c r="B160" s="1" t="s">
        <v>16</v>
      </c>
      <c r="C160" s="1" t="s">
        <v>877</v>
      </c>
      <c r="D160" s="1"/>
      <c r="E160" s="2" t="s">
        <v>191</v>
      </c>
      <c r="F160" s="1" t="s">
        <v>183</v>
      </c>
      <c r="G160" s="10">
        <v>45670</v>
      </c>
      <c r="H160" s="1">
        <v>60</v>
      </c>
      <c r="I160" s="1">
        <v>38</v>
      </c>
      <c r="J160" s="10">
        <v>45676</v>
      </c>
      <c r="K160" s="1" t="s">
        <v>1074</v>
      </c>
      <c r="L160" s="2"/>
      <c r="M160" s="10"/>
      <c r="N160" s="1"/>
      <c r="O160" s="1"/>
      <c r="P160" s="2">
        <f>Table1[[#This Row],[PRICE/PO]]*Table1[[#This Row],[Quantity/PO]]</f>
        <v>0</v>
      </c>
      <c r="Q160" s="2" t="str">
        <f t="shared" ca="1" si="13"/>
        <v>منتهي</v>
      </c>
      <c r="R160" s="2"/>
      <c r="S160" s="2" t="s">
        <v>363</v>
      </c>
      <c r="T160" s="1">
        <f t="shared" si="11"/>
        <v>1</v>
      </c>
      <c r="BN160" s="8">
        <f t="shared" si="10"/>
        <v>0</v>
      </c>
    </row>
    <row r="161" spans="1:66" s="8" customFormat="1" ht="46" hidden="1" x14ac:dyDescent="0.45">
      <c r="A161" s="1">
        <f t="shared" si="12"/>
        <v>148</v>
      </c>
      <c r="B161" s="1" t="s">
        <v>16</v>
      </c>
      <c r="C161" s="1" t="s">
        <v>878</v>
      </c>
      <c r="D161" s="1"/>
      <c r="E161" s="2" t="s">
        <v>192</v>
      </c>
      <c r="F161" s="1" t="s">
        <v>183</v>
      </c>
      <c r="G161" s="10">
        <v>45670</v>
      </c>
      <c r="H161" s="1">
        <v>40</v>
      </c>
      <c r="I161" s="1">
        <v>25</v>
      </c>
      <c r="J161" s="10">
        <v>45676</v>
      </c>
      <c r="K161" s="1" t="s">
        <v>1074</v>
      </c>
      <c r="L161" s="2" t="s">
        <v>2094</v>
      </c>
      <c r="M161" s="10">
        <v>45692</v>
      </c>
      <c r="N161" s="1">
        <v>40</v>
      </c>
      <c r="O161" s="1">
        <v>25</v>
      </c>
      <c r="P161" s="2">
        <f>Table1[[#This Row],[PRICE/PO]]*Table1[[#This Row],[Quantity/PO]]</f>
        <v>1000</v>
      </c>
      <c r="Q161" s="2" t="str">
        <f t="shared" ca="1" si="13"/>
        <v>منتهي</v>
      </c>
      <c r="R161" s="2"/>
      <c r="S161" s="2" t="s">
        <v>363</v>
      </c>
      <c r="T161" s="1" t="str">
        <f t="shared" si="11"/>
        <v/>
      </c>
      <c r="BN161" s="8">
        <f t="shared" si="10"/>
        <v>0</v>
      </c>
    </row>
    <row r="162" spans="1:66" s="8" customFormat="1" ht="46" hidden="1" x14ac:dyDescent="0.45">
      <c r="A162" s="1">
        <f t="shared" si="12"/>
        <v>149</v>
      </c>
      <c r="B162" s="1" t="s">
        <v>16</v>
      </c>
      <c r="C162" s="1" t="s">
        <v>882</v>
      </c>
      <c r="D162" s="1"/>
      <c r="E162" s="2" t="s">
        <v>194</v>
      </c>
      <c r="F162" s="1" t="s">
        <v>183</v>
      </c>
      <c r="G162" s="10">
        <v>45670</v>
      </c>
      <c r="H162" s="1">
        <v>30</v>
      </c>
      <c r="I162" s="1">
        <v>12</v>
      </c>
      <c r="J162" s="10">
        <v>45676</v>
      </c>
      <c r="K162" s="1" t="s">
        <v>1074</v>
      </c>
      <c r="L162" s="2"/>
      <c r="M162" s="10"/>
      <c r="N162" s="1"/>
      <c r="O162" s="1"/>
      <c r="P162" s="2">
        <f>Table1[[#This Row],[PRICE/PO]]*Table1[[#This Row],[Quantity/PO]]</f>
        <v>0</v>
      </c>
      <c r="Q162" s="2" t="str">
        <f t="shared" ca="1" si="13"/>
        <v>منتهي</v>
      </c>
      <c r="R162" s="2"/>
      <c r="S162" s="2" t="s">
        <v>363</v>
      </c>
      <c r="T162" s="1">
        <f t="shared" si="11"/>
        <v>1</v>
      </c>
      <c r="BN162" s="8">
        <f t="shared" si="10"/>
        <v>0</v>
      </c>
    </row>
    <row r="163" spans="1:66" s="8" customFormat="1" ht="46" hidden="1" x14ac:dyDescent="0.45">
      <c r="A163" s="1">
        <f t="shared" si="12"/>
        <v>150</v>
      </c>
      <c r="B163" s="1" t="s">
        <v>16</v>
      </c>
      <c r="C163" s="1" t="s">
        <v>879</v>
      </c>
      <c r="D163" s="1"/>
      <c r="E163" s="2" t="s">
        <v>195</v>
      </c>
      <c r="F163" s="1" t="s">
        <v>183</v>
      </c>
      <c r="G163" s="10">
        <v>45670</v>
      </c>
      <c r="H163" s="1">
        <v>30</v>
      </c>
      <c r="I163" s="1">
        <v>11</v>
      </c>
      <c r="J163" s="10">
        <v>45676</v>
      </c>
      <c r="K163" s="1" t="s">
        <v>1074</v>
      </c>
      <c r="L163" s="2"/>
      <c r="M163" s="10"/>
      <c r="N163" s="1"/>
      <c r="O163" s="1"/>
      <c r="P163" s="2">
        <f>Table1[[#This Row],[PRICE/PO]]*Table1[[#This Row],[Quantity/PO]]</f>
        <v>0</v>
      </c>
      <c r="Q163" s="2" t="str">
        <f t="shared" ca="1" si="13"/>
        <v>منتهي</v>
      </c>
      <c r="R163" s="2"/>
      <c r="S163" s="2" t="s">
        <v>363</v>
      </c>
      <c r="T163" s="1">
        <f t="shared" si="11"/>
        <v>1</v>
      </c>
      <c r="BN163" s="8">
        <f t="shared" si="10"/>
        <v>0</v>
      </c>
    </row>
    <row r="164" spans="1:66" s="8" customFormat="1" ht="46" hidden="1" x14ac:dyDescent="0.45">
      <c r="A164" s="1">
        <f t="shared" si="12"/>
        <v>151</v>
      </c>
      <c r="B164" s="1" t="s">
        <v>16</v>
      </c>
      <c r="C164" s="1" t="s">
        <v>880</v>
      </c>
      <c r="D164" s="1"/>
      <c r="E164" s="2" t="s">
        <v>197</v>
      </c>
      <c r="F164" s="1" t="s">
        <v>183</v>
      </c>
      <c r="G164" s="10">
        <v>45670</v>
      </c>
      <c r="H164" s="1">
        <v>30</v>
      </c>
      <c r="I164" s="1">
        <v>7</v>
      </c>
      <c r="J164" s="10">
        <v>45676</v>
      </c>
      <c r="K164" s="1" t="s">
        <v>1074</v>
      </c>
      <c r="L164" s="2"/>
      <c r="M164" s="10"/>
      <c r="N164" s="1"/>
      <c r="O164" s="1"/>
      <c r="P164" s="2">
        <f>Table1[[#This Row],[PRICE/PO]]*Table1[[#This Row],[Quantity/PO]]</f>
        <v>0</v>
      </c>
      <c r="Q164" s="2" t="str">
        <f t="shared" ca="1" si="13"/>
        <v>منتهي</v>
      </c>
      <c r="R164" s="2"/>
      <c r="S164" s="2" t="s">
        <v>363</v>
      </c>
      <c r="T164" s="1">
        <f t="shared" si="11"/>
        <v>1</v>
      </c>
      <c r="BN164" s="8">
        <f t="shared" si="10"/>
        <v>0</v>
      </c>
    </row>
    <row r="165" spans="1:66" s="8" customFormat="1" ht="23" hidden="1" x14ac:dyDescent="0.45">
      <c r="A165" s="1">
        <f t="shared" si="12"/>
        <v>152</v>
      </c>
      <c r="B165" s="1" t="s">
        <v>27</v>
      </c>
      <c r="C165" s="1" t="s">
        <v>2092</v>
      </c>
      <c r="D165" s="1"/>
      <c r="E165" s="2" t="s">
        <v>198</v>
      </c>
      <c r="F165" s="1" t="s">
        <v>183</v>
      </c>
      <c r="G165" s="10">
        <v>45670</v>
      </c>
      <c r="H165" s="1">
        <v>30</v>
      </c>
      <c r="I165" s="1">
        <v>100</v>
      </c>
      <c r="J165" s="10">
        <v>45676</v>
      </c>
      <c r="K165" s="1" t="s">
        <v>1074</v>
      </c>
      <c r="L165" s="2"/>
      <c r="M165" s="10"/>
      <c r="N165" s="1"/>
      <c r="O165" s="1"/>
      <c r="P165" s="2">
        <f>Table1[[#This Row],[PRICE/PO]]*Table1[[#This Row],[Quantity/PO]]</f>
        <v>0</v>
      </c>
      <c r="Q165" s="2" t="str">
        <f t="shared" ca="1" si="13"/>
        <v>منتهي</v>
      </c>
      <c r="R165" s="2"/>
      <c r="S165" s="2" t="s">
        <v>363</v>
      </c>
      <c r="T165" s="1">
        <f t="shared" si="11"/>
        <v>1</v>
      </c>
      <c r="BN165" s="8">
        <f t="shared" ref="BN165:BN192" si="14">D165</f>
        <v>0</v>
      </c>
    </row>
    <row r="166" spans="1:66" s="8" customFormat="1" ht="23" hidden="1" x14ac:dyDescent="0.45">
      <c r="A166" s="1">
        <f t="shared" si="12"/>
        <v>153</v>
      </c>
      <c r="B166" s="1" t="s">
        <v>27</v>
      </c>
      <c r="C166" s="1" t="s">
        <v>2093</v>
      </c>
      <c r="D166" s="1"/>
      <c r="E166" s="2" t="s">
        <v>199</v>
      </c>
      <c r="F166" s="1" t="s">
        <v>183</v>
      </c>
      <c r="G166" s="10">
        <v>45670</v>
      </c>
      <c r="H166" s="1">
        <v>30</v>
      </c>
      <c r="I166" s="1">
        <v>150</v>
      </c>
      <c r="J166" s="10">
        <v>45676</v>
      </c>
      <c r="K166" s="1" t="s">
        <v>1074</v>
      </c>
      <c r="L166" s="2" t="s">
        <v>2094</v>
      </c>
      <c r="M166" s="10">
        <v>45692</v>
      </c>
      <c r="N166" s="1">
        <v>30</v>
      </c>
      <c r="O166" s="1">
        <v>150</v>
      </c>
      <c r="P166" s="2">
        <f>Table1[[#This Row],[PRICE/PO]]*Table1[[#This Row],[Quantity/PO]]</f>
        <v>4500</v>
      </c>
      <c r="Q166" s="2" t="str">
        <f t="shared" ca="1" si="13"/>
        <v>منتهي</v>
      </c>
      <c r="R166" s="2"/>
      <c r="S166" s="2" t="s">
        <v>363</v>
      </c>
      <c r="T166" s="1" t="str">
        <f t="shared" si="11"/>
        <v/>
      </c>
      <c r="BN166" s="8">
        <f t="shared" si="14"/>
        <v>0</v>
      </c>
    </row>
    <row r="167" spans="1:66" s="8" customFormat="1" ht="46" hidden="1" x14ac:dyDescent="0.45">
      <c r="A167" s="1">
        <f t="shared" si="12"/>
        <v>154</v>
      </c>
      <c r="B167" s="1" t="s">
        <v>27</v>
      </c>
      <c r="C167" s="1" t="s">
        <v>1405</v>
      </c>
      <c r="D167" s="1"/>
      <c r="E167" s="2" t="s">
        <v>201</v>
      </c>
      <c r="F167" s="1" t="s">
        <v>183</v>
      </c>
      <c r="G167" s="10">
        <v>45670</v>
      </c>
      <c r="H167" s="1">
        <v>50</v>
      </c>
      <c r="I167" s="1">
        <v>225</v>
      </c>
      <c r="J167" s="10">
        <v>45676</v>
      </c>
      <c r="K167" s="1" t="s">
        <v>1074</v>
      </c>
      <c r="L167" s="2"/>
      <c r="M167" s="10"/>
      <c r="N167" s="1"/>
      <c r="O167" s="1"/>
      <c r="P167" s="2">
        <f>Table1[[#This Row],[PRICE/PO]]*Table1[[#This Row],[Quantity/PO]]</f>
        <v>0</v>
      </c>
      <c r="Q167" s="2" t="str">
        <f t="shared" ca="1" si="13"/>
        <v>منتهي</v>
      </c>
      <c r="R167" s="2"/>
      <c r="S167" s="2" t="s">
        <v>363</v>
      </c>
      <c r="T167" s="1">
        <f t="shared" si="11"/>
        <v>1</v>
      </c>
      <c r="BN167" s="8">
        <f t="shared" si="14"/>
        <v>0</v>
      </c>
    </row>
    <row r="168" spans="1:66" s="8" customFormat="1" ht="46" hidden="1" x14ac:dyDescent="0.45">
      <c r="A168" s="1">
        <f t="shared" si="12"/>
        <v>155</v>
      </c>
      <c r="B168" s="1" t="s">
        <v>27</v>
      </c>
      <c r="C168" s="1" t="s">
        <v>872</v>
      </c>
      <c r="D168" s="1"/>
      <c r="E168" s="2" t="s">
        <v>202</v>
      </c>
      <c r="F168" s="1" t="s">
        <v>183</v>
      </c>
      <c r="G168" s="10">
        <v>45670</v>
      </c>
      <c r="H168" s="1">
        <v>100</v>
      </c>
      <c r="I168" s="1">
        <v>385</v>
      </c>
      <c r="J168" s="10">
        <v>45676</v>
      </c>
      <c r="K168" s="1" t="s">
        <v>1074</v>
      </c>
      <c r="L168" s="2"/>
      <c r="M168" s="10"/>
      <c r="N168" s="1"/>
      <c r="O168" s="1"/>
      <c r="P168" s="2">
        <f>Table1[[#This Row],[PRICE/PO]]*Table1[[#This Row],[Quantity/PO]]</f>
        <v>0</v>
      </c>
      <c r="Q168" s="2" t="str">
        <f t="shared" ca="1" si="13"/>
        <v>منتهي</v>
      </c>
      <c r="R168" s="2"/>
      <c r="S168" s="2" t="s">
        <v>363</v>
      </c>
      <c r="T168" s="1">
        <f t="shared" si="11"/>
        <v>1</v>
      </c>
      <c r="BN168" s="8">
        <f t="shared" si="14"/>
        <v>0</v>
      </c>
    </row>
    <row r="169" spans="1:66" s="8" customFormat="1" ht="46" hidden="1" x14ac:dyDescent="0.45">
      <c r="A169" s="1">
        <f t="shared" si="12"/>
        <v>156</v>
      </c>
      <c r="B169" s="1" t="s">
        <v>27</v>
      </c>
      <c r="C169" s="1" t="s">
        <v>888</v>
      </c>
      <c r="D169" s="1"/>
      <c r="E169" s="2" t="s">
        <v>203</v>
      </c>
      <c r="F169" s="1" t="s">
        <v>183</v>
      </c>
      <c r="G169" s="10">
        <v>45670</v>
      </c>
      <c r="H169" s="1">
        <v>200</v>
      </c>
      <c r="I169" s="1">
        <v>505</v>
      </c>
      <c r="J169" s="10">
        <v>45676</v>
      </c>
      <c r="K169" s="1" t="s">
        <v>1074</v>
      </c>
      <c r="L169" s="2" t="s">
        <v>2094</v>
      </c>
      <c r="M169" s="10">
        <v>45692</v>
      </c>
      <c r="N169" s="1">
        <v>200</v>
      </c>
      <c r="O169" s="1">
        <v>505</v>
      </c>
      <c r="P169" s="2">
        <f>Table1[[#This Row],[PRICE/PO]]*Table1[[#This Row],[Quantity/PO]]</f>
        <v>101000</v>
      </c>
      <c r="Q169" s="2" t="str">
        <f t="shared" ca="1" si="13"/>
        <v>منتهي</v>
      </c>
      <c r="R169" s="2"/>
      <c r="S169" s="2" t="s">
        <v>363</v>
      </c>
      <c r="T169" s="1" t="str">
        <f t="shared" si="11"/>
        <v/>
      </c>
      <c r="BN169" s="8">
        <f t="shared" si="14"/>
        <v>0</v>
      </c>
    </row>
    <row r="170" spans="1:66" s="8" customFormat="1" ht="46" hidden="1" x14ac:dyDescent="0.45">
      <c r="A170" s="1">
        <f t="shared" si="12"/>
        <v>157</v>
      </c>
      <c r="B170" s="1" t="s">
        <v>16</v>
      </c>
      <c r="C170" s="1" t="s">
        <v>193</v>
      </c>
      <c r="D170" s="1"/>
      <c r="E170" s="2" t="s">
        <v>194</v>
      </c>
      <c r="F170" s="1" t="s">
        <v>204</v>
      </c>
      <c r="G170" s="10">
        <v>45670</v>
      </c>
      <c r="H170" s="1">
        <v>50</v>
      </c>
      <c r="I170" s="1">
        <v>12</v>
      </c>
      <c r="J170" s="10">
        <v>45677</v>
      </c>
      <c r="K170" s="1" t="s">
        <v>1074</v>
      </c>
      <c r="L170" s="2"/>
      <c r="M170" s="10"/>
      <c r="N170" s="1"/>
      <c r="O170" s="1"/>
      <c r="P170" s="2">
        <f>Table1[[#This Row],[PRICE/PO]]*Table1[[#This Row],[Quantity/PO]]</f>
        <v>0</v>
      </c>
      <c r="Q170" s="2" t="str">
        <f t="shared" ca="1" si="13"/>
        <v>منتهي</v>
      </c>
      <c r="R170" s="2"/>
      <c r="S170" s="2"/>
      <c r="T170" s="1">
        <f t="shared" si="11"/>
        <v>1</v>
      </c>
      <c r="BN170" s="8">
        <f t="shared" si="14"/>
        <v>0</v>
      </c>
    </row>
    <row r="171" spans="1:66" s="8" customFormat="1" ht="46" hidden="1" x14ac:dyDescent="0.45">
      <c r="A171" s="1">
        <f t="shared" si="12"/>
        <v>158</v>
      </c>
      <c r="B171" s="1" t="s">
        <v>16</v>
      </c>
      <c r="C171" s="1" t="s">
        <v>205</v>
      </c>
      <c r="D171" s="1"/>
      <c r="E171" s="2" t="s">
        <v>195</v>
      </c>
      <c r="F171" s="1" t="s">
        <v>204</v>
      </c>
      <c r="G171" s="10">
        <v>45670</v>
      </c>
      <c r="H171" s="1">
        <v>50</v>
      </c>
      <c r="I171" s="1">
        <v>11</v>
      </c>
      <c r="J171" s="10">
        <v>45677</v>
      </c>
      <c r="K171" s="1" t="s">
        <v>1074</v>
      </c>
      <c r="L171" s="2"/>
      <c r="M171" s="10"/>
      <c r="N171" s="1"/>
      <c r="O171" s="1"/>
      <c r="P171" s="2">
        <f>Table1[[#This Row],[PRICE/PO]]*Table1[[#This Row],[Quantity/PO]]</f>
        <v>0</v>
      </c>
      <c r="Q171" s="2" t="str">
        <f t="shared" ca="1" si="13"/>
        <v>منتهي</v>
      </c>
      <c r="R171" s="2"/>
      <c r="S171" s="2"/>
      <c r="T171" s="1">
        <f t="shared" si="11"/>
        <v>1</v>
      </c>
      <c r="BN171" s="8">
        <f t="shared" si="14"/>
        <v>0</v>
      </c>
    </row>
    <row r="172" spans="1:66" s="8" customFormat="1" ht="69" hidden="1" x14ac:dyDescent="0.45">
      <c r="A172" s="1">
        <f t="shared" si="12"/>
        <v>159</v>
      </c>
      <c r="B172" s="1" t="s">
        <v>16</v>
      </c>
      <c r="C172" s="1" t="s">
        <v>880</v>
      </c>
      <c r="D172" s="1"/>
      <c r="E172" s="2" t="s">
        <v>206</v>
      </c>
      <c r="F172" s="1" t="s">
        <v>204</v>
      </c>
      <c r="G172" s="10">
        <v>45670</v>
      </c>
      <c r="H172" s="1">
        <v>50</v>
      </c>
      <c r="I172" s="1">
        <v>7</v>
      </c>
      <c r="J172" s="10">
        <v>45677</v>
      </c>
      <c r="K172" s="1" t="s">
        <v>1074</v>
      </c>
      <c r="L172" s="2"/>
      <c r="M172" s="10"/>
      <c r="N172" s="1"/>
      <c r="O172" s="1"/>
      <c r="P172" s="2">
        <f>Table1[[#This Row],[PRICE/PO]]*Table1[[#This Row],[Quantity/PO]]</f>
        <v>0</v>
      </c>
      <c r="Q172" s="2" t="str">
        <f t="shared" ca="1" si="13"/>
        <v>منتهي</v>
      </c>
      <c r="R172" s="2"/>
      <c r="S172" s="2"/>
      <c r="T172" s="1">
        <f t="shared" si="11"/>
        <v>1</v>
      </c>
      <c r="BN172" s="8">
        <f t="shared" si="14"/>
        <v>0</v>
      </c>
    </row>
    <row r="173" spans="1:66" s="8" customFormat="1" ht="69" hidden="1" x14ac:dyDescent="0.45">
      <c r="A173" s="1">
        <f t="shared" si="12"/>
        <v>160</v>
      </c>
      <c r="B173" s="1" t="s">
        <v>16</v>
      </c>
      <c r="C173" s="1" t="s">
        <v>887</v>
      </c>
      <c r="D173" s="1"/>
      <c r="E173" s="2" t="s">
        <v>188</v>
      </c>
      <c r="F173" s="1" t="s">
        <v>204</v>
      </c>
      <c r="G173" s="10">
        <v>45670</v>
      </c>
      <c r="H173" s="1">
        <v>5</v>
      </c>
      <c r="I173" s="1">
        <v>825</v>
      </c>
      <c r="J173" s="10">
        <v>45677</v>
      </c>
      <c r="K173" s="1" t="s">
        <v>1074</v>
      </c>
      <c r="L173" s="2"/>
      <c r="M173" s="10"/>
      <c r="N173" s="1"/>
      <c r="O173" s="1"/>
      <c r="P173" s="2">
        <f>Table1[[#This Row],[PRICE/PO]]*Table1[[#This Row],[Quantity/PO]]</f>
        <v>0</v>
      </c>
      <c r="Q173" s="2" t="str">
        <f t="shared" ca="1" si="13"/>
        <v>منتهي</v>
      </c>
      <c r="R173" s="2"/>
      <c r="S173" s="2"/>
      <c r="T173" s="1">
        <f t="shared" si="11"/>
        <v>1</v>
      </c>
      <c r="BN173" s="8">
        <f t="shared" si="14"/>
        <v>0</v>
      </c>
    </row>
    <row r="174" spans="1:66" s="8" customFormat="1" ht="46" hidden="1" x14ac:dyDescent="0.45">
      <c r="A174" s="1">
        <f t="shared" si="12"/>
        <v>161</v>
      </c>
      <c r="B174" s="1" t="s">
        <v>207</v>
      </c>
      <c r="C174" s="1" t="s">
        <v>872</v>
      </c>
      <c r="D174" s="1"/>
      <c r="E174" s="2" t="s">
        <v>202</v>
      </c>
      <c r="F174" s="1" t="s">
        <v>204</v>
      </c>
      <c r="G174" s="10">
        <v>45670</v>
      </c>
      <c r="H174" s="1">
        <v>100</v>
      </c>
      <c r="I174" s="1">
        <v>385</v>
      </c>
      <c r="J174" s="10">
        <v>45677</v>
      </c>
      <c r="K174" s="1" t="s">
        <v>1074</v>
      </c>
      <c r="L174" s="2"/>
      <c r="M174" s="10"/>
      <c r="N174" s="1"/>
      <c r="O174" s="1"/>
      <c r="P174" s="2">
        <f>Table1[[#This Row],[PRICE/PO]]*Table1[[#This Row],[Quantity/PO]]</f>
        <v>0</v>
      </c>
      <c r="Q174" s="2" t="str">
        <f t="shared" ca="1" si="13"/>
        <v>منتهي</v>
      </c>
      <c r="R174" s="2"/>
      <c r="S174" s="2"/>
      <c r="T174" s="1">
        <f t="shared" si="11"/>
        <v>1</v>
      </c>
      <c r="BN174" s="8">
        <f t="shared" si="14"/>
        <v>0</v>
      </c>
    </row>
    <row r="175" spans="1:66" s="8" customFormat="1" ht="46" hidden="1" x14ac:dyDescent="0.45">
      <c r="A175" s="1">
        <f t="shared" si="12"/>
        <v>162</v>
      </c>
      <c r="B175" s="1" t="s">
        <v>27</v>
      </c>
      <c r="C175" s="1" t="s">
        <v>888</v>
      </c>
      <c r="D175" s="1"/>
      <c r="E175" s="2" t="s">
        <v>203</v>
      </c>
      <c r="F175" s="1" t="s">
        <v>204</v>
      </c>
      <c r="G175" s="10">
        <v>45670</v>
      </c>
      <c r="H175" s="1">
        <v>100</v>
      </c>
      <c r="I175" s="1">
        <v>505</v>
      </c>
      <c r="J175" s="10">
        <v>45677</v>
      </c>
      <c r="K175" s="1" t="s">
        <v>1074</v>
      </c>
      <c r="L175" s="2"/>
      <c r="M175" s="10"/>
      <c r="N175" s="1"/>
      <c r="O175" s="1"/>
      <c r="P175" s="2">
        <f>Table1[[#This Row],[PRICE/PO]]*Table1[[#This Row],[Quantity/PO]]</f>
        <v>0</v>
      </c>
      <c r="Q175" s="2" t="str">
        <f t="shared" ca="1" si="13"/>
        <v>منتهي</v>
      </c>
      <c r="R175" s="2"/>
      <c r="S175" s="2"/>
      <c r="T175" s="1">
        <f t="shared" si="11"/>
        <v>1</v>
      </c>
      <c r="BN175" s="8">
        <f t="shared" si="14"/>
        <v>0</v>
      </c>
    </row>
    <row r="176" spans="1:66" s="8" customFormat="1" ht="46" hidden="1" x14ac:dyDescent="0.45">
      <c r="A176" s="1">
        <f t="shared" si="12"/>
        <v>163</v>
      </c>
      <c r="B176" s="1" t="s">
        <v>16</v>
      </c>
      <c r="C176" s="1" t="s">
        <v>881</v>
      </c>
      <c r="D176" s="1"/>
      <c r="E176" s="2" t="s">
        <v>208</v>
      </c>
      <c r="F176" s="1" t="s">
        <v>204</v>
      </c>
      <c r="G176" s="10">
        <v>45670</v>
      </c>
      <c r="H176" s="1">
        <v>50</v>
      </c>
      <c r="I176" s="1">
        <v>38</v>
      </c>
      <c r="J176" s="10">
        <v>45677</v>
      </c>
      <c r="K176" s="1" t="s">
        <v>1074</v>
      </c>
      <c r="L176" s="2" t="s">
        <v>3780</v>
      </c>
      <c r="M176" s="10">
        <v>45754</v>
      </c>
      <c r="N176" s="1">
        <v>50</v>
      </c>
      <c r="O176" s="1">
        <v>34</v>
      </c>
      <c r="P176" s="2">
        <f>Table1[[#This Row],[PRICE/PO]]*Table1[[#This Row],[Quantity/PO]]</f>
        <v>1700</v>
      </c>
      <c r="Q176" s="2" t="str">
        <f t="shared" ca="1" si="13"/>
        <v>منتهي</v>
      </c>
      <c r="R176" s="2"/>
      <c r="S176" s="2"/>
      <c r="T176" s="1" t="str">
        <f t="shared" si="11"/>
        <v/>
      </c>
      <c r="BN176" s="8">
        <f t="shared" si="14"/>
        <v>0</v>
      </c>
    </row>
    <row r="177" spans="1:66" s="8" customFormat="1" ht="69" hidden="1" x14ac:dyDescent="0.45">
      <c r="A177" s="1">
        <f t="shared" si="12"/>
        <v>164</v>
      </c>
      <c r="B177" s="1" t="s">
        <v>16</v>
      </c>
      <c r="C177" s="2" t="s">
        <v>2239</v>
      </c>
      <c r="D177" s="1"/>
      <c r="E177" s="2" t="s">
        <v>209</v>
      </c>
      <c r="F177" s="1" t="s">
        <v>204</v>
      </c>
      <c r="G177" s="10">
        <v>45670</v>
      </c>
      <c r="H177" s="1">
        <v>50</v>
      </c>
      <c r="I177" s="1"/>
      <c r="J177" s="10">
        <v>45677</v>
      </c>
      <c r="K177" s="1" t="s">
        <v>1074</v>
      </c>
      <c r="L177" s="2"/>
      <c r="M177" s="10"/>
      <c r="N177" s="1"/>
      <c r="O177" s="1"/>
      <c r="P177" s="2">
        <f>Table1[[#This Row],[PRICE/PO]]*Table1[[#This Row],[Quantity/PO]]</f>
        <v>0</v>
      </c>
      <c r="Q177" s="2" t="str">
        <f t="shared" ca="1" si="13"/>
        <v>منتهي</v>
      </c>
      <c r="R177" s="2"/>
      <c r="S177" s="2"/>
      <c r="T177" s="1" t="str">
        <f t="shared" si="11"/>
        <v/>
      </c>
      <c r="BN177" s="8">
        <f t="shared" si="14"/>
        <v>0</v>
      </c>
    </row>
    <row r="178" spans="1:66" s="8" customFormat="1" ht="69" hidden="1" x14ac:dyDescent="0.45">
      <c r="A178" s="1">
        <f t="shared" si="12"/>
        <v>165</v>
      </c>
      <c r="B178" s="1" t="s">
        <v>16</v>
      </c>
      <c r="C178" s="1" t="s">
        <v>887</v>
      </c>
      <c r="D178" s="1"/>
      <c r="E178" s="2" t="s">
        <v>188</v>
      </c>
      <c r="F178" s="1" t="s">
        <v>204</v>
      </c>
      <c r="G178" s="10">
        <v>45670</v>
      </c>
      <c r="H178" s="1">
        <v>5</v>
      </c>
      <c r="I178" s="1">
        <v>825</v>
      </c>
      <c r="J178" s="10">
        <v>45677</v>
      </c>
      <c r="K178" s="1" t="s">
        <v>1074</v>
      </c>
      <c r="L178" s="2"/>
      <c r="M178" s="10"/>
      <c r="N178" s="1"/>
      <c r="O178" s="1"/>
      <c r="P178" s="2">
        <f>Table1[[#This Row],[PRICE/PO]]*Table1[[#This Row],[Quantity/PO]]</f>
        <v>0</v>
      </c>
      <c r="Q178" s="2" t="str">
        <f t="shared" ca="1" si="13"/>
        <v>منتهي</v>
      </c>
      <c r="R178" s="2"/>
      <c r="S178" s="2"/>
      <c r="T178" s="1">
        <f t="shared" si="11"/>
        <v>1</v>
      </c>
      <c r="BN178" s="8">
        <f t="shared" si="14"/>
        <v>0</v>
      </c>
    </row>
    <row r="179" spans="1:66" s="8" customFormat="1" ht="46" hidden="1" x14ac:dyDescent="0.45">
      <c r="A179" s="1">
        <f t="shared" si="12"/>
        <v>166</v>
      </c>
      <c r="B179" s="1" t="s">
        <v>207</v>
      </c>
      <c r="C179" s="1" t="s">
        <v>872</v>
      </c>
      <c r="D179" s="1"/>
      <c r="E179" s="2" t="s">
        <v>202</v>
      </c>
      <c r="F179" s="1" t="s">
        <v>204</v>
      </c>
      <c r="G179" s="10">
        <v>45670</v>
      </c>
      <c r="H179" s="1">
        <v>100</v>
      </c>
      <c r="I179" s="1">
        <v>385</v>
      </c>
      <c r="J179" s="10">
        <v>45677</v>
      </c>
      <c r="K179" s="1" t="s">
        <v>1074</v>
      </c>
      <c r="L179" s="2"/>
      <c r="M179" s="10"/>
      <c r="N179" s="1"/>
      <c r="O179" s="1"/>
      <c r="P179" s="2">
        <f>Table1[[#This Row],[PRICE/PO]]*Table1[[#This Row],[Quantity/PO]]</f>
        <v>0</v>
      </c>
      <c r="Q179" s="2" t="str">
        <f t="shared" ca="1" si="13"/>
        <v>منتهي</v>
      </c>
      <c r="R179" s="2"/>
      <c r="S179" s="2"/>
      <c r="T179" s="1">
        <f t="shared" si="11"/>
        <v>1</v>
      </c>
      <c r="BN179" s="8">
        <f t="shared" si="14"/>
        <v>0</v>
      </c>
    </row>
    <row r="180" spans="1:66" s="8" customFormat="1" ht="46" hidden="1" x14ac:dyDescent="0.45">
      <c r="A180" s="1">
        <f t="shared" si="12"/>
        <v>167</v>
      </c>
      <c r="B180" s="1" t="s">
        <v>27</v>
      </c>
      <c r="C180" s="1" t="s">
        <v>888</v>
      </c>
      <c r="D180" s="1"/>
      <c r="E180" s="2" t="s">
        <v>203</v>
      </c>
      <c r="F180" s="1" t="s">
        <v>204</v>
      </c>
      <c r="G180" s="10">
        <v>45670</v>
      </c>
      <c r="H180" s="1">
        <v>100</v>
      </c>
      <c r="I180" s="1">
        <v>505</v>
      </c>
      <c r="J180" s="10">
        <v>45677</v>
      </c>
      <c r="K180" s="1" t="s">
        <v>1074</v>
      </c>
      <c r="L180" s="2"/>
      <c r="M180" s="10"/>
      <c r="N180" s="1"/>
      <c r="O180" s="1"/>
      <c r="P180" s="2">
        <f>Table1[[#This Row],[PRICE/PO]]*Table1[[#This Row],[Quantity/PO]]</f>
        <v>0</v>
      </c>
      <c r="Q180" s="2" t="str">
        <f t="shared" ca="1" si="13"/>
        <v>منتهي</v>
      </c>
      <c r="R180" s="2"/>
      <c r="S180" s="2"/>
      <c r="T180" s="1">
        <f t="shared" si="11"/>
        <v>1</v>
      </c>
      <c r="BN180" s="8">
        <f t="shared" si="14"/>
        <v>0</v>
      </c>
    </row>
    <row r="181" spans="1:66" s="8" customFormat="1" ht="46" hidden="1" x14ac:dyDescent="0.45">
      <c r="A181" s="1">
        <f t="shared" si="12"/>
        <v>168</v>
      </c>
      <c r="B181" s="1" t="s">
        <v>16</v>
      </c>
      <c r="C181" s="1" t="s">
        <v>881</v>
      </c>
      <c r="D181" s="1"/>
      <c r="E181" s="2" t="s">
        <v>208</v>
      </c>
      <c r="F181" s="1" t="s">
        <v>204</v>
      </c>
      <c r="G181" s="10">
        <v>45670</v>
      </c>
      <c r="H181" s="1">
        <v>50</v>
      </c>
      <c r="I181" s="1">
        <v>38</v>
      </c>
      <c r="J181" s="10">
        <v>45677</v>
      </c>
      <c r="K181" s="1" t="s">
        <v>1074</v>
      </c>
      <c r="L181" s="2" t="s">
        <v>3780</v>
      </c>
      <c r="M181" s="10">
        <v>45754</v>
      </c>
      <c r="N181" s="1">
        <v>50</v>
      </c>
      <c r="O181" s="1">
        <v>34</v>
      </c>
      <c r="P181" s="2">
        <f>Table1[[#This Row],[PRICE/PO]]*Table1[[#This Row],[Quantity/PO]]</f>
        <v>1700</v>
      </c>
      <c r="Q181" s="2" t="str">
        <f t="shared" ca="1" si="13"/>
        <v>منتهي</v>
      </c>
      <c r="R181" s="2" t="s">
        <v>2430</v>
      </c>
      <c r="S181" s="2" t="s">
        <v>363</v>
      </c>
      <c r="T181" s="1" t="str">
        <f t="shared" si="11"/>
        <v/>
      </c>
      <c r="BN181" s="8">
        <f t="shared" si="14"/>
        <v>0</v>
      </c>
    </row>
    <row r="182" spans="1:66" s="8" customFormat="1" ht="46" hidden="1" x14ac:dyDescent="0.45">
      <c r="A182" s="1">
        <f t="shared" si="12"/>
        <v>169</v>
      </c>
      <c r="B182" s="1" t="s">
        <v>16</v>
      </c>
      <c r="C182" s="2" t="s">
        <v>2239</v>
      </c>
      <c r="D182" s="1"/>
      <c r="E182" s="2" t="s">
        <v>210</v>
      </c>
      <c r="F182" s="1" t="s">
        <v>204</v>
      </c>
      <c r="G182" s="10">
        <v>45670</v>
      </c>
      <c r="H182" s="1">
        <v>50</v>
      </c>
      <c r="I182" s="1"/>
      <c r="J182" s="10">
        <v>45677</v>
      </c>
      <c r="K182" s="1" t="s">
        <v>1074</v>
      </c>
      <c r="L182" s="2"/>
      <c r="M182" s="10"/>
      <c r="N182" s="1"/>
      <c r="O182" s="1"/>
      <c r="P182" s="2">
        <f>Table1[[#This Row],[PRICE/PO]]*Table1[[#This Row],[Quantity/PO]]</f>
        <v>0</v>
      </c>
      <c r="Q182" s="2" t="str">
        <f t="shared" ca="1" si="13"/>
        <v>منتهي</v>
      </c>
      <c r="R182" s="2"/>
      <c r="S182" s="2"/>
      <c r="T182" s="1" t="str">
        <f t="shared" si="11"/>
        <v/>
      </c>
      <c r="BN182" s="8">
        <f t="shared" si="14"/>
        <v>0</v>
      </c>
    </row>
    <row r="183" spans="1:66" s="8" customFormat="1" ht="46" hidden="1" x14ac:dyDescent="0.45">
      <c r="A183" s="1">
        <f t="shared" si="12"/>
        <v>170</v>
      </c>
      <c r="B183" s="1" t="s">
        <v>16</v>
      </c>
      <c r="C183" s="1" t="s">
        <v>211</v>
      </c>
      <c r="D183" s="1"/>
      <c r="E183" s="2" t="s">
        <v>201</v>
      </c>
      <c r="F183" s="1" t="s">
        <v>204</v>
      </c>
      <c r="G183" s="10">
        <v>45670</v>
      </c>
      <c r="H183" s="1">
        <v>100</v>
      </c>
      <c r="I183" s="1">
        <v>225</v>
      </c>
      <c r="J183" s="10">
        <v>45677</v>
      </c>
      <c r="K183" s="1" t="s">
        <v>1074</v>
      </c>
      <c r="L183" s="2"/>
      <c r="M183" s="10"/>
      <c r="N183" s="1"/>
      <c r="O183" s="1"/>
      <c r="P183" s="2">
        <f>Table1[[#This Row],[PRICE/PO]]*Table1[[#This Row],[Quantity/PO]]</f>
        <v>0</v>
      </c>
      <c r="Q183" s="2" t="str">
        <f t="shared" ca="1" si="13"/>
        <v>منتهي</v>
      </c>
      <c r="R183" s="2"/>
      <c r="S183" s="2"/>
      <c r="T183" s="1">
        <f t="shared" si="11"/>
        <v>1</v>
      </c>
      <c r="BN183" s="8">
        <f t="shared" si="14"/>
        <v>0</v>
      </c>
    </row>
    <row r="184" spans="1:66" s="8" customFormat="1" ht="46" hidden="1" x14ac:dyDescent="0.45">
      <c r="A184" s="1">
        <f t="shared" si="12"/>
        <v>171</v>
      </c>
      <c r="B184" s="1" t="s">
        <v>16</v>
      </c>
      <c r="C184" s="1" t="s">
        <v>213</v>
      </c>
      <c r="D184" s="2" t="s">
        <v>212</v>
      </c>
      <c r="E184" s="2" t="s">
        <v>214</v>
      </c>
      <c r="F184" s="1" t="s">
        <v>204</v>
      </c>
      <c r="G184" s="10">
        <v>45670</v>
      </c>
      <c r="H184" s="1">
        <v>50</v>
      </c>
      <c r="I184" s="1"/>
      <c r="J184" s="10">
        <v>45677</v>
      </c>
      <c r="K184" s="1" t="s">
        <v>1074</v>
      </c>
      <c r="L184" s="2"/>
      <c r="M184" s="10"/>
      <c r="N184" s="1"/>
      <c r="O184" s="1"/>
      <c r="P184" s="2">
        <f>Table1[[#This Row],[PRICE/PO]]*Table1[[#This Row],[Quantity/PO]]</f>
        <v>0</v>
      </c>
      <c r="Q184" s="2" t="str">
        <f t="shared" ca="1" si="13"/>
        <v>منتهي</v>
      </c>
      <c r="R184" s="2"/>
      <c r="S184" s="2"/>
      <c r="T184" s="1" t="str">
        <f t="shared" si="11"/>
        <v/>
      </c>
      <c r="BN184" s="8" t="str">
        <f t="shared" si="14"/>
        <v xml:space="preserve">1CONDACTORX95SQ.MM </v>
      </c>
    </row>
    <row r="185" spans="1:66" s="8" customFormat="1" ht="46" hidden="1" x14ac:dyDescent="0.45">
      <c r="A185" s="1">
        <f t="shared" si="12"/>
        <v>172</v>
      </c>
      <c r="B185" s="1" t="s">
        <v>16</v>
      </c>
      <c r="C185" s="2" t="s">
        <v>861</v>
      </c>
      <c r="D185" s="1" t="s">
        <v>215</v>
      </c>
      <c r="E185" s="2" t="s">
        <v>216</v>
      </c>
      <c r="F185" s="1" t="s">
        <v>204</v>
      </c>
      <c r="G185" s="10">
        <v>45670</v>
      </c>
      <c r="H185" s="1">
        <v>10</v>
      </c>
      <c r="I185" s="1">
        <v>4900</v>
      </c>
      <c r="J185" s="10">
        <v>45677</v>
      </c>
      <c r="K185" s="1" t="s">
        <v>1074</v>
      </c>
      <c r="L185" s="2"/>
      <c r="M185" s="10"/>
      <c r="N185" s="1"/>
      <c r="O185" s="1"/>
      <c r="P185" s="2">
        <f>Table1[[#This Row],[PRICE/PO]]*Table1[[#This Row],[Quantity/PO]]</f>
        <v>0</v>
      </c>
      <c r="Q185" s="2" t="str">
        <f t="shared" ca="1" si="13"/>
        <v>منتهي</v>
      </c>
      <c r="R185" s="2"/>
      <c r="S185" s="2"/>
      <c r="T185" s="1">
        <f t="shared" si="11"/>
        <v>1</v>
      </c>
      <c r="BN185" s="8" t="str">
        <f t="shared" si="14"/>
        <v>WITH 4
OUTLET</v>
      </c>
    </row>
    <row r="186" spans="1:66" s="8" customFormat="1" ht="44.25" hidden="1" customHeight="1" x14ac:dyDescent="0.45">
      <c r="A186" s="1">
        <f t="shared" si="12"/>
        <v>173</v>
      </c>
      <c r="B186" s="1" t="s">
        <v>27</v>
      </c>
      <c r="C186" s="1" t="s">
        <v>888</v>
      </c>
      <c r="D186" s="1"/>
      <c r="E186" s="2" t="s">
        <v>203</v>
      </c>
      <c r="F186" s="1" t="s">
        <v>217</v>
      </c>
      <c r="G186" s="10">
        <v>45670</v>
      </c>
      <c r="H186" s="1">
        <v>100</v>
      </c>
      <c r="I186" s="1">
        <v>505</v>
      </c>
      <c r="J186" s="10">
        <v>45677</v>
      </c>
      <c r="K186" s="1" t="s">
        <v>1074</v>
      </c>
      <c r="L186" s="2" t="s">
        <v>2094</v>
      </c>
      <c r="M186" s="10">
        <v>45692</v>
      </c>
      <c r="N186" s="1">
        <v>100</v>
      </c>
      <c r="O186" s="1">
        <v>505</v>
      </c>
      <c r="P186" s="2">
        <f>Table1[[#This Row],[PRICE/PO]]*Table1[[#This Row],[Quantity/PO]]</f>
        <v>50500</v>
      </c>
      <c r="Q186" s="2" t="str">
        <f t="shared" ca="1" si="13"/>
        <v>منتهي</v>
      </c>
      <c r="R186" s="2"/>
      <c r="S186" s="2"/>
      <c r="T186" s="1" t="str">
        <f t="shared" si="11"/>
        <v/>
      </c>
      <c r="BN186" s="8">
        <f t="shared" si="14"/>
        <v>0</v>
      </c>
    </row>
    <row r="187" spans="1:66" s="8" customFormat="1" ht="44.25" hidden="1" customHeight="1" x14ac:dyDescent="0.45">
      <c r="A187" s="1">
        <f t="shared" si="12"/>
        <v>174</v>
      </c>
      <c r="B187" s="1" t="s">
        <v>207</v>
      </c>
      <c r="C187" s="1" t="s">
        <v>872</v>
      </c>
      <c r="D187" s="1"/>
      <c r="E187" s="2" t="s">
        <v>202</v>
      </c>
      <c r="F187" s="2" t="s">
        <v>217</v>
      </c>
      <c r="G187" s="10">
        <v>45670</v>
      </c>
      <c r="H187" s="1">
        <v>50</v>
      </c>
      <c r="I187" s="1">
        <v>385</v>
      </c>
      <c r="J187" s="10">
        <v>45677</v>
      </c>
      <c r="K187" s="1" t="s">
        <v>1074</v>
      </c>
      <c r="L187" s="2"/>
      <c r="M187" s="10"/>
      <c r="N187" s="1"/>
      <c r="O187" s="1"/>
      <c r="P187" s="2">
        <f>Table1[[#This Row],[PRICE/PO]]*Table1[[#This Row],[Quantity/PO]]</f>
        <v>0</v>
      </c>
      <c r="Q187" s="2" t="str">
        <f t="shared" ca="1" si="13"/>
        <v>منتهي</v>
      </c>
      <c r="R187" s="2"/>
      <c r="S187" s="2"/>
      <c r="T187" s="1">
        <f t="shared" si="11"/>
        <v>1</v>
      </c>
      <c r="BN187" s="8">
        <f t="shared" si="14"/>
        <v>0</v>
      </c>
    </row>
    <row r="188" spans="1:66" s="8" customFormat="1" ht="44.25" hidden="1" customHeight="1" x14ac:dyDescent="0.45">
      <c r="A188" s="1">
        <f t="shared" si="12"/>
        <v>175</v>
      </c>
      <c r="B188" s="1" t="s">
        <v>207</v>
      </c>
      <c r="C188" s="1" t="s">
        <v>872</v>
      </c>
      <c r="D188" s="1"/>
      <c r="E188" s="2" t="s">
        <v>202</v>
      </c>
      <c r="F188" s="2" t="s">
        <v>217</v>
      </c>
      <c r="G188" s="10">
        <v>45670</v>
      </c>
      <c r="H188" s="1">
        <v>100</v>
      </c>
      <c r="I188" s="1">
        <v>385</v>
      </c>
      <c r="J188" s="10">
        <v>45677</v>
      </c>
      <c r="K188" s="1" t="s">
        <v>1074</v>
      </c>
      <c r="L188" s="2"/>
      <c r="M188" s="10"/>
      <c r="N188" s="1"/>
      <c r="O188" s="1"/>
      <c r="P188" s="2">
        <f>Table1[[#This Row],[PRICE/PO]]*Table1[[#This Row],[Quantity/PO]]</f>
        <v>0</v>
      </c>
      <c r="Q188" s="2" t="str">
        <f t="shared" ca="1" si="13"/>
        <v>منتهي</v>
      </c>
      <c r="R188" s="2"/>
      <c r="S188" s="2"/>
      <c r="T188" s="1">
        <f t="shared" si="11"/>
        <v>1</v>
      </c>
      <c r="BN188" s="8">
        <f t="shared" si="14"/>
        <v>0</v>
      </c>
    </row>
    <row r="189" spans="1:66" s="8" customFormat="1" ht="44.25" hidden="1" customHeight="1" x14ac:dyDescent="0.45">
      <c r="A189" s="1">
        <f t="shared" si="12"/>
        <v>176</v>
      </c>
      <c r="B189" s="1" t="s">
        <v>27</v>
      </c>
      <c r="C189" s="1" t="s">
        <v>888</v>
      </c>
      <c r="D189" s="1"/>
      <c r="E189" s="2" t="s">
        <v>203</v>
      </c>
      <c r="F189" s="1" t="s">
        <v>217</v>
      </c>
      <c r="G189" s="10">
        <v>45670</v>
      </c>
      <c r="H189" s="1">
        <v>100</v>
      </c>
      <c r="I189" s="1">
        <v>505</v>
      </c>
      <c r="J189" s="10">
        <v>45677</v>
      </c>
      <c r="K189" s="1" t="s">
        <v>1074</v>
      </c>
      <c r="L189" s="2" t="s">
        <v>2094</v>
      </c>
      <c r="M189" s="10">
        <v>45692</v>
      </c>
      <c r="N189" s="1">
        <v>100</v>
      </c>
      <c r="O189" s="1">
        <v>505</v>
      </c>
      <c r="P189" s="2">
        <f>Table1[[#This Row],[PRICE/PO]]*Table1[[#This Row],[Quantity/PO]]</f>
        <v>50500</v>
      </c>
      <c r="Q189" s="2" t="str">
        <f t="shared" ca="1" si="13"/>
        <v>منتهي</v>
      </c>
      <c r="R189" s="2"/>
      <c r="S189" s="2"/>
      <c r="T189" s="1" t="str">
        <f t="shared" si="11"/>
        <v/>
      </c>
      <c r="BN189" s="8">
        <f t="shared" si="14"/>
        <v>0</v>
      </c>
    </row>
    <row r="190" spans="1:66" s="8" customFormat="1" ht="46" hidden="1" x14ac:dyDescent="0.45">
      <c r="A190" s="1">
        <f t="shared" si="12"/>
        <v>177</v>
      </c>
      <c r="B190" s="1" t="s">
        <v>207</v>
      </c>
      <c r="C190" s="2" t="s">
        <v>1405</v>
      </c>
      <c r="D190" s="1"/>
      <c r="E190" s="2" t="s">
        <v>218</v>
      </c>
      <c r="F190" s="1" t="s">
        <v>217</v>
      </c>
      <c r="G190" s="10">
        <v>45670</v>
      </c>
      <c r="H190" s="1">
        <v>50</v>
      </c>
      <c r="I190" s="1">
        <v>225</v>
      </c>
      <c r="J190" s="10">
        <v>45677</v>
      </c>
      <c r="K190" s="1" t="s">
        <v>1074</v>
      </c>
      <c r="L190" s="2"/>
      <c r="M190" s="10"/>
      <c r="N190" s="1"/>
      <c r="O190" s="1"/>
      <c r="P190" s="2">
        <f>Table1[[#This Row],[PRICE/PO]]*Table1[[#This Row],[Quantity/PO]]</f>
        <v>0</v>
      </c>
      <c r="Q190" s="2" t="str">
        <f t="shared" ca="1" si="13"/>
        <v>منتهي</v>
      </c>
      <c r="R190" s="2"/>
      <c r="S190" s="2"/>
      <c r="T190" s="1">
        <f t="shared" si="11"/>
        <v>1</v>
      </c>
      <c r="BN190" s="8">
        <f t="shared" si="14"/>
        <v>0</v>
      </c>
    </row>
    <row r="191" spans="1:66" s="8" customFormat="1" ht="46" hidden="1" x14ac:dyDescent="0.45">
      <c r="A191" s="1">
        <f t="shared" si="12"/>
        <v>178</v>
      </c>
      <c r="B191" s="1" t="s">
        <v>207</v>
      </c>
      <c r="C191" s="1" t="s">
        <v>872</v>
      </c>
      <c r="D191" s="1"/>
      <c r="E191" s="2" t="s">
        <v>202</v>
      </c>
      <c r="F191" s="2" t="s">
        <v>217</v>
      </c>
      <c r="G191" s="10">
        <v>45670</v>
      </c>
      <c r="H191" s="1">
        <v>500</v>
      </c>
      <c r="I191" s="1">
        <v>385</v>
      </c>
      <c r="J191" s="10">
        <v>45677</v>
      </c>
      <c r="K191" s="1" t="s">
        <v>1074</v>
      </c>
      <c r="L191" s="2"/>
      <c r="M191" s="10"/>
      <c r="N191" s="1"/>
      <c r="O191" s="1"/>
      <c r="P191" s="2">
        <f>Table1[[#This Row],[PRICE/PO]]*Table1[[#This Row],[Quantity/PO]]</f>
        <v>0</v>
      </c>
      <c r="Q191" s="2" t="str">
        <f t="shared" ca="1" si="13"/>
        <v>منتهي</v>
      </c>
      <c r="R191" s="2"/>
      <c r="S191" s="2"/>
      <c r="T191" s="1">
        <f t="shared" si="11"/>
        <v>1</v>
      </c>
      <c r="BN191" s="8">
        <f t="shared" si="14"/>
        <v>0</v>
      </c>
    </row>
    <row r="192" spans="1:66" s="8" customFormat="1" ht="69" hidden="1" x14ac:dyDescent="0.45">
      <c r="A192" s="1">
        <f t="shared" si="12"/>
        <v>179</v>
      </c>
      <c r="B192" s="1" t="s">
        <v>16</v>
      </c>
      <c r="C192" s="2" t="s">
        <v>897</v>
      </c>
      <c r="D192" s="1"/>
      <c r="E192" s="2" t="s">
        <v>219</v>
      </c>
      <c r="F192" s="1" t="s">
        <v>217</v>
      </c>
      <c r="G192" s="10">
        <v>45670</v>
      </c>
      <c r="H192" s="1">
        <v>10</v>
      </c>
      <c r="I192" s="1">
        <v>65</v>
      </c>
      <c r="J192" s="10">
        <v>45677</v>
      </c>
      <c r="K192" s="1" t="s">
        <v>1074</v>
      </c>
      <c r="L192" s="2" t="s">
        <v>1801</v>
      </c>
      <c r="M192" s="10">
        <v>45693</v>
      </c>
      <c r="N192" s="1">
        <v>10</v>
      </c>
      <c r="O192" s="1">
        <v>65</v>
      </c>
      <c r="P192" s="2">
        <f>Table1[[#This Row],[PRICE/PO]]*Table1[[#This Row],[Quantity/PO]]</f>
        <v>650</v>
      </c>
      <c r="Q192" s="2" t="str">
        <f t="shared" ca="1" si="13"/>
        <v>منتهي</v>
      </c>
      <c r="R192" s="2"/>
      <c r="S192" s="2"/>
      <c r="T192" s="1" t="str">
        <f t="shared" si="11"/>
        <v/>
      </c>
      <c r="BN192" s="8">
        <f t="shared" si="14"/>
        <v>0</v>
      </c>
    </row>
    <row r="193" spans="1:66" s="8" customFormat="1" ht="69" hidden="1" x14ac:dyDescent="0.45">
      <c r="A193" s="1">
        <f t="shared" si="12"/>
        <v>180</v>
      </c>
      <c r="B193" s="1" t="s">
        <v>16</v>
      </c>
      <c r="C193" s="2" t="s">
        <v>897</v>
      </c>
      <c r="D193" s="1"/>
      <c r="E193" s="2" t="s">
        <v>219</v>
      </c>
      <c r="F193" s="1" t="s">
        <v>217</v>
      </c>
      <c r="G193" s="10">
        <v>45670</v>
      </c>
      <c r="H193" s="1"/>
      <c r="I193" s="1">
        <v>65</v>
      </c>
      <c r="J193" s="10">
        <v>45677</v>
      </c>
      <c r="K193" s="1" t="s">
        <v>1074</v>
      </c>
      <c r="L193" s="2" t="s">
        <v>2649</v>
      </c>
      <c r="M193" s="10">
        <v>45711</v>
      </c>
      <c r="N193" s="1">
        <v>10</v>
      </c>
      <c r="O193" s="1">
        <v>65</v>
      </c>
      <c r="P193" s="2">
        <f>Table1[[#This Row],[PRICE/PO]]*Table1[[#This Row],[Quantity/PO]]</f>
        <v>650</v>
      </c>
      <c r="Q193" s="2" t="str">
        <f t="shared" ca="1" si="13"/>
        <v>منتهي</v>
      </c>
      <c r="R193" s="2"/>
      <c r="S193" s="2" t="s">
        <v>2327</v>
      </c>
      <c r="T193" s="1" t="str">
        <f t="shared" si="11"/>
        <v/>
      </c>
    </row>
    <row r="194" spans="1:66" s="8" customFormat="1" ht="69" hidden="1" x14ac:dyDescent="0.45">
      <c r="A194" s="1">
        <f t="shared" si="12"/>
        <v>181</v>
      </c>
      <c r="B194" s="1" t="s">
        <v>16</v>
      </c>
      <c r="C194" s="2" t="s">
        <v>897</v>
      </c>
      <c r="D194" s="1"/>
      <c r="E194" s="2" t="s">
        <v>219</v>
      </c>
      <c r="F194" s="1" t="s">
        <v>217</v>
      </c>
      <c r="G194" s="10">
        <v>45670</v>
      </c>
      <c r="H194" s="1"/>
      <c r="I194" s="1">
        <v>65</v>
      </c>
      <c r="J194" s="10">
        <v>45677</v>
      </c>
      <c r="K194" s="1" t="s">
        <v>1074</v>
      </c>
      <c r="L194" s="2" t="s">
        <v>2649</v>
      </c>
      <c r="M194" s="10">
        <v>45711</v>
      </c>
      <c r="N194" s="1">
        <v>5</v>
      </c>
      <c r="O194" s="1">
        <v>65</v>
      </c>
      <c r="P194" s="2">
        <f>Table1[[#This Row],[PRICE/PO]]*Table1[[#This Row],[Quantity/PO]]</f>
        <v>325</v>
      </c>
      <c r="Q194" s="2" t="str">
        <f t="shared" ca="1" si="13"/>
        <v>منتهي</v>
      </c>
      <c r="R194" s="2"/>
      <c r="S194" s="2" t="s">
        <v>2327</v>
      </c>
      <c r="T194" s="1" t="str">
        <f t="shared" si="11"/>
        <v/>
      </c>
    </row>
    <row r="195" spans="1:66" s="8" customFormat="1" ht="44.25" hidden="1" customHeight="1" x14ac:dyDescent="0.45">
      <c r="A195" s="1">
        <f t="shared" si="12"/>
        <v>182</v>
      </c>
      <c r="B195" s="1" t="s">
        <v>220</v>
      </c>
      <c r="C195" s="1" t="s">
        <v>901</v>
      </c>
      <c r="D195" s="1"/>
      <c r="E195" s="2" t="s">
        <v>221</v>
      </c>
      <c r="F195" s="1" t="s">
        <v>217</v>
      </c>
      <c r="G195" s="10">
        <v>45670</v>
      </c>
      <c r="H195" s="1">
        <v>10</v>
      </c>
      <c r="I195" s="1">
        <v>35</v>
      </c>
      <c r="J195" s="10">
        <v>45677</v>
      </c>
      <c r="K195" s="1" t="s">
        <v>1074</v>
      </c>
      <c r="L195" s="2"/>
      <c r="M195" s="10"/>
      <c r="N195" s="1"/>
      <c r="O195" s="1"/>
      <c r="P195" s="2">
        <f>Table1[[#This Row],[PRICE/PO]]*Table1[[#This Row],[Quantity/PO]]</f>
        <v>0</v>
      </c>
      <c r="Q195" s="2" t="str">
        <f t="shared" ca="1" si="13"/>
        <v>منتهي</v>
      </c>
      <c r="R195" s="2"/>
      <c r="S195" s="2"/>
      <c r="T195" s="1">
        <f t="shared" si="11"/>
        <v>1</v>
      </c>
      <c r="BN195" s="8">
        <f t="shared" ref="BN195:BN200" si="15">D195</f>
        <v>0</v>
      </c>
    </row>
    <row r="196" spans="1:66" s="8" customFormat="1" ht="44.25" hidden="1" customHeight="1" x14ac:dyDescent="0.45">
      <c r="A196" s="1">
        <f t="shared" si="12"/>
        <v>183</v>
      </c>
      <c r="B196" s="1" t="s">
        <v>16</v>
      </c>
      <c r="C196" s="1" t="s">
        <v>877</v>
      </c>
      <c r="D196" s="1"/>
      <c r="E196" s="2" t="s">
        <v>222</v>
      </c>
      <c r="F196" s="1" t="s">
        <v>217</v>
      </c>
      <c r="G196" s="10">
        <v>45670</v>
      </c>
      <c r="H196" s="1">
        <v>100</v>
      </c>
      <c r="I196" s="1">
        <v>38</v>
      </c>
      <c r="J196" s="10">
        <v>45677</v>
      </c>
      <c r="K196" s="1" t="s">
        <v>1074</v>
      </c>
      <c r="L196" s="2"/>
      <c r="M196" s="10"/>
      <c r="N196" s="1"/>
      <c r="O196" s="1"/>
      <c r="P196" s="2">
        <f>Table1[[#This Row],[PRICE/PO]]*Table1[[#This Row],[Quantity/PO]]</f>
        <v>0</v>
      </c>
      <c r="Q196" s="2" t="str">
        <f t="shared" ca="1" si="13"/>
        <v>منتهي</v>
      </c>
      <c r="R196" s="2"/>
      <c r="S196" s="2"/>
      <c r="T196" s="1">
        <f t="shared" si="11"/>
        <v>1</v>
      </c>
      <c r="BN196" s="8">
        <f t="shared" si="15"/>
        <v>0</v>
      </c>
    </row>
    <row r="197" spans="1:66" s="8" customFormat="1" ht="44.25" hidden="1" customHeight="1" x14ac:dyDescent="0.45">
      <c r="A197" s="1">
        <f t="shared" si="12"/>
        <v>184</v>
      </c>
      <c r="B197" s="1" t="s">
        <v>16</v>
      </c>
      <c r="C197" s="1" t="s">
        <v>878</v>
      </c>
      <c r="D197" s="1"/>
      <c r="E197" s="2" t="s">
        <v>223</v>
      </c>
      <c r="F197" s="1" t="s">
        <v>217</v>
      </c>
      <c r="G197" s="10">
        <v>45670</v>
      </c>
      <c r="H197" s="1">
        <v>100</v>
      </c>
      <c r="I197" s="1">
        <v>25</v>
      </c>
      <c r="J197" s="10">
        <v>45677</v>
      </c>
      <c r="K197" s="1" t="s">
        <v>1074</v>
      </c>
      <c r="L197" s="2"/>
      <c r="M197" s="10"/>
      <c r="N197" s="1"/>
      <c r="O197" s="1"/>
      <c r="P197" s="2">
        <f>Table1[[#This Row],[PRICE/PO]]*Table1[[#This Row],[Quantity/PO]]</f>
        <v>0</v>
      </c>
      <c r="Q197" s="2" t="str">
        <f t="shared" ca="1" si="13"/>
        <v>منتهي</v>
      </c>
      <c r="R197" s="2"/>
      <c r="S197" s="2"/>
      <c r="T197" s="1">
        <f t="shared" si="11"/>
        <v>1</v>
      </c>
      <c r="BN197" s="8">
        <f t="shared" si="15"/>
        <v>0</v>
      </c>
    </row>
    <row r="198" spans="1:66" s="8" customFormat="1" ht="44.25" hidden="1" customHeight="1" x14ac:dyDescent="0.45">
      <c r="A198" s="1">
        <f t="shared" si="12"/>
        <v>185</v>
      </c>
      <c r="B198" s="1" t="s">
        <v>16</v>
      </c>
      <c r="C198" s="1" t="s">
        <v>887</v>
      </c>
      <c r="D198" s="1"/>
      <c r="E198" s="2" t="s">
        <v>224</v>
      </c>
      <c r="F198" s="1" t="s">
        <v>217</v>
      </c>
      <c r="G198" s="10">
        <v>45670</v>
      </c>
      <c r="H198" s="1">
        <v>24</v>
      </c>
      <c r="I198" s="1">
        <v>825</v>
      </c>
      <c r="J198" s="10">
        <v>45677</v>
      </c>
      <c r="K198" s="1" t="s">
        <v>1074</v>
      </c>
      <c r="L198" s="2"/>
      <c r="M198" s="10"/>
      <c r="N198" s="1"/>
      <c r="O198" s="1"/>
      <c r="P198" s="2">
        <f>Table1[[#This Row],[PRICE/PO]]*Table1[[#This Row],[Quantity/PO]]</f>
        <v>0</v>
      </c>
      <c r="Q198" s="2" t="str">
        <f t="shared" ca="1" si="13"/>
        <v>منتهي</v>
      </c>
      <c r="R198" s="2"/>
      <c r="S198" s="2"/>
      <c r="T198" s="1">
        <f t="shared" si="11"/>
        <v>1</v>
      </c>
      <c r="BN198" s="8">
        <f t="shared" si="15"/>
        <v>0</v>
      </c>
    </row>
    <row r="199" spans="1:66" s="8" customFormat="1" ht="44.25" hidden="1" customHeight="1" x14ac:dyDescent="0.45">
      <c r="A199" s="1">
        <f t="shared" si="12"/>
        <v>186</v>
      </c>
      <c r="B199" s="1" t="s">
        <v>16</v>
      </c>
      <c r="C199" s="1" t="s">
        <v>881</v>
      </c>
      <c r="D199" s="1"/>
      <c r="E199" s="2" t="s">
        <v>225</v>
      </c>
      <c r="F199" s="1" t="s">
        <v>217</v>
      </c>
      <c r="G199" s="10">
        <v>45670</v>
      </c>
      <c r="H199" s="1">
        <v>100</v>
      </c>
      <c r="I199" s="1">
        <v>38</v>
      </c>
      <c r="J199" s="10">
        <v>45677</v>
      </c>
      <c r="K199" s="1" t="s">
        <v>1074</v>
      </c>
      <c r="L199" s="2"/>
      <c r="M199" s="10"/>
      <c r="N199" s="1"/>
      <c r="O199" s="1"/>
      <c r="P199" s="2">
        <f>Table1[[#This Row],[PRICE/PO]]*Table1[[#This Row],[Quantity/PO]]</f>
        <v>0</v>
      </c>
      <c r="Q199" s="2" t="str">
        <f t="shared" ca="1" si="13"/>
        <v>منتهي</v>
      </c>
      <c r="R199" s="2"/>
      <c r="S199" s="2"/>
      <c r="T199" s="1">
        <f t="shared" si="11"/>
        <v>1</v>
      </c>
      <c r="BN199" s="8">
        <f t="shared" si="15"/>
        <v>0</v>
      </c>
    </row>
    <row r="200" spans="1:66" s="8" customFormat="1" ht="44.25" hidden="1" customHeight="1" x14ac:dyDescent="0.45">
      <c r="A200" s="1">
        <f t="shared" si="12"/>
        <v>187</v>
      </c>
      <c r="B200" s="1" t="s">
        <v>16</v>
      </c>
      <c r="C200" s="1" t="s">
        <v>897</v>
      </c>
      <c r="D200" s="1"/>
      <c r="E200" s="2" t="s">
        <v>226</v>
      </c>
      <c r="F200" s="1" t="s">
        <v>227</v>
      </c>
      <c r="G200" s="10">
        <v>45670</v>
      </c>
      <c r="H200" s="1">
        <v>3</v>
      </c>
      <c r="I200" s="1">
        <v>65</v>
      </c>
      <c r="J200" s="10">
        <v>45677</v>
      </c>
      <c r="K200" s="1" t="s">
        <v>1074</v>
      </c>
      <c r="L200" s="2" t="s">
        <v>1246</v>
      </c>
      <c r="M200" s="10">
        <v>45686</v>
      </c>
      <c r="N200" s="1">
        <v>3</v>
      </c>
      <c r="O200" s="1">
        <v>65</v>
      </c>
      <c r="P200" s="2">
        <f>Table1[[#This Row],[PRICE/PO]]*Table1[[#This Row],[Quantity/PO]]</f>
        <v>195</v>
      </c>
      <c r="Q200" s="2" t="str">
        <f t="shared" ca="1" si="13"/>
        <v>منتهي</v>
      </c>
      <c r="R200" s="2"/>
      <c r="S200" s="2"/>
      <c r="T200" s="1" t="str">
        <f t="shared" si="11"/>
        <v/>
      </c>
      <c r="BN200" s="8">
        <f t="shared" si="15"/>
        <v>0</v>
      </c>
    </row>
    <row r="201" spans="1:66" s="8" customFormat="1" ht="44.25" hidden="1" customHeight="1" x14ac:dyDescent="0.45">
      <c r="A201" s="1">
        <f t="shared" si="12"/>
        <v>188</v>
      </c>
      <c r="B201" s="1" t="s">
        <v>16</v>
      </c>
      <c r="C201" s="1" t="s">
        <v>897</v>
      </c>
      <c r="D201" s="1"/>
      <c r="E201" s="2" t="s">
        <v>226</v>
      </c>
      <c r="F201" s="1" t="s">
        <v>227</v>
      </c>
      <c r="G201" s="10">
        <v>45670</v>
      </c>
      <c r="H201" s="1"/>
      <c r="I201" s="1">
        <v>65</v>
      </c>
      <c r="J201" s="10">
        <v>45677</v>
      </c>
      <c r="K201" s="1" t="s">
        <v>1074</v>
      </c>
      <c r="L201" s="2" t="s">
        <v>2649</v>
      </c>
      <c r="M201" s="10">
        <v>45711</v>
      </c>
      <c r="N201" s="1">
        <v>5</v>
      </c>
      <c r="O201" s="1">
        <v>65</v>
      </c>
      <c r="P201" s="2">
        <f>Table1[[#This Row],[PRICE/PO]]*Table1[[#This Row],[Quantity/PO]]</f>
        <v>325</v>
      </c>
      <c r="Q201" s="2" t="str">
        <f t="shared" ca="1" si="13"/>
        <v>منتهي</v>
      </c>
      <c r="R201" s="2"/>
      <c r="S201" s="2" t="s">
        <v>2327</v>
      </c>
      <c r="T201" s="1" t="str">
        <f t="shared" si="11"/>
        <v/>
      </c>
    </row>
    <row r="202" spans="1:66" s="8" customFormat="1" ht="44.25" hidden="1" customHeight="1" x14ac:dyDescent="0.45">
      <c r="A202" s="1">
        <f t="shared" si="12"/>
        <v>189</v>
      </c>
      <c r="B202" s="1" t="s">
        <v>16</v>
      </c>
      <c r="C202" s="1" t="s">
        <v>897</v>
      </c>
      <c r="D202" s="1"/>
      <c r="E202" s="2" t="s">
        <v>226</v>
      </c>
      <c r="F202" s="1" t="s">
        <v>227</v>
      </c>
      <c r="G202" s="10">
        <v>45670</v>
      </c>
      <c r="H202" s="1"/>
      <c r="I202" s="1">
        <v>65</v>
      </c>
      <c r="J202" s="10">
        <v>45677</v>
      </c>
      <c r="K202" s="1" t="s">
        <v>1074</v>
      </c>
      <c r="L202" s="2" t="s">
        <v>3258</v>
      </c>
      <c r="M202" s="10">
        <v>45722</v>
      </c>
      <c r="N202" s="1">
        <v>2</v>
      </c>
      <c r="O202" s="1">
        <v>65</v>
      </c>
      <c r="P202" s="2">
        <f>Table1[[#This Row],[PRICE/PO]]*Table1[[#This Row],[Quantity/PO]]</f>
        <v>130</v>
      </c>
      <c r="Q202" s="2" t="str">
        <f ca="1">IF(AND($J202&lt;TODAY(), $J202&lt;&gt;""), "منتهي", "")</f>
        <v>منتهي</v>
      </c>
      <c r="R202" s="2"/>
      <c r="S202" s="2" t="s">
        <v>2327</v>
      </c>
      <c r="T202" s="1" t="str">
        <f t="shared" si="11"/>
        <v/>
      </c>
    </row>
    <row r="203" spans="1:66" s="8" customFormat="1" ht="44.25" hidden="1" customHeight="1" x14ac:dyDescent="0.45">
      <c r="A203" s="1">
        <f t="shared" si="12"/>
        <v>190</v>
      </c>
      <c r="B203" s="1" t="s">
        <v>16</v>
      </c>
      <c r="C203" s="1" t="s">
        <v>883</v>
      </c>
      <c r="D203" s="1"/>
      <c r="E203" s="2" t="s">
        <v>228</v>
      </c>
      <c r="F203" s="1" t="s">
        <v>227</v>
      </c>
      <c r="G203" s="10">
        <v>45670</v>
      </c>
      <c r="H203" s="1">
        <v>6</v>
      </c>
      <c r="I203" s="1">
        <v>205</v>
      </c>
      <c r="J203" s="10">
        <v>45677</v>
      </c>
      <c r="K203" s="1" t="s">
        <v>1074</v>
      </c>
      <c r="L203" s="2" t="s">
        <v>1246</v>
      </c>
      <c r="M203" s="10">
        <v>45686</v>
      </c>
      <c r="N203" s="1">
        <v>6</v>
      </c>
      <c r="O203" s="1">
        <v>205</v>
      </c>
      <c r="P203" s="2">
        <f>Table1[[#This Row],[PRICE/PO]]*Table1[[#This Row],[Quantity/PO]]</f>
        <v>1230</v>
      </c>
      <c r="Q203" s="2" t="str">
        <f t="shared" ca="1" si="13"/>
        <v>منتهي</v>
      </c>
      <c r="R203" s="2"/>
      <c r="S203" s="2"/>
      <c r="T203" s="1" t="str">
        <f t="shared" si="11"/>
        <v/>
      </c>
      <c r="BN203" s="8">
        <f t="shared" ref="BN203:BN222" si="16">D203</f>
        <v>0</v>
      </c>
    </row>
    <row r="204" spans="1:66" s="8" customFormat="1" ht="44.25" hidden="1" customHeight="1" x14ac:dyDescent="0.45">
      <c r="A204" s="1">
        <f t="shared" si="12"/>
        <v>191</v>
      </c>
      <c r="B204" s="1" t="s">
        <v>16</v>
      </c>
      <c r="C204" s="1" t="s">
        <v>885</v>
      </c>
      <c r="D204" s="1"/>
      <c r="E204" s="2" t="s">
        <v>229</v>
      </c>
      <c r="F204" s="1" t="s">
        <v>227</v>
      </c>
      <c r="G204" s="10">
        <v>45670</v>
      </c>
      <c r="H204" s="1">
        <v>4</v>
      </c>
      <c r="I204" s="1">
        <v>1020</v>
      </c>
      <c r="J204" s="10">
        <v>45677</v>
      </c>
      <c r="K204" s="1" t="s">
        <v>1074</v>
      </c>
      <c r="L204" s="2"/>
      <c r="M204" s="10"/>
      <c r="N204" s="1"/>
      <c r="O204" s="1"/>
      <c r="P204" s="2">
        <f>Table1[[#This Row],[PRICE/PO]]*Table1[[#This Row],[Quantity/PO]]</f>
        <v>0</v>
      </c>
      <c r="Q204" s="2" t="str">
        <f t="shared" ca="1" si="13"/>
        <v>منتهي</v>
      </c>
      <c r="R204" s="2"/>
      <c r="S204" s="2"/>
      <c r="T204" s="1">
        <f t="shared" si="11"/>
        <v>1</v>
      </c>
      <c r="BN204" s="8">
        <f t="shared" si="16"/>
        <v>0</v>
      </c>
    </row>
    <row r="205" spans="1:66" s="8" customFormat="1" ht="44.25" hidden="1" customHeight="1" x14ac:dyDescent="0.45">
      <c r="A205" s="1">
        <f t="shared" si="12"/>
        <v>192</v>
      </c>
      <c r="B205" s="1" t="s">
        <v>220</v>
      </c>
      <c r="C205" s="1" t="s">
        <v>901</v>
      </c>
      <c r="D205" s="1"/>
      <c r="E205" s="2" t="s">
        <v>221</v>
      </c>
      <c r="F205" s="1" t="s">
        <v>227</v>
      </c>
      <c r="G205" s="10">
        <v>45670</v>
      </c>
      <c r="H205" s="1">
        <v>3</v>
      </c>
      <c r="I205" s="1">
        <v>35</v>
      </c>
      <c r="J205" s="10">
        <v>45677</v>
      </c>
      <c r="K205" s="1" t="s">
        <v>1074</v>
      </c>
      <c r="L205" s="2"/>
      <c r="M205" s="10"/>
      <c r="N205" s="1"/>
      <c r="O205" s="1"/>
      <c r="P205" s="2">
        <f>Table1[[#This Row],[PRICE/PO]]*Table1[[#This Row],[Quantity/PO]]</f>
        <v>0</v>
      </c>
      <c r="Q205" s="2" t="str">
        <f t="shared" ca="1" si="13"/>
        <v>منتهي</v>
      </c>
      <c r="R205" s="2"/>
      <c r="S205" s="2"/>
      <c r="T205" s="1">
        <f t="shared" si="11"/>
        <v>1</v>
      </c>
      <c r="BN205" s="8">
        <f t="shared" si="16"/>
        <v>0</v>
      </c>
    </row>
    <row r="206" spans="1:66" s="8" customFormat="1" ht="44.25" hidden="1" customHeight="1" x14ac:dyDescent="0.45">
      <c r="A206" s="1">
        <f t="shared" si="12"/>
        <v>193</v>
      </c>
      <c r="B206" s="1" t="s">
        <v>16</v>
      </c>
      <c r="C206" s="1" t="s">
        <v>863</v>
      </c>
      <c r="D206" s="1"/>
      <c r="E206" s="2" t="s">
        <v>230</v>
      </c>
      <c r="F206" s="1" t="s">
        <v>227</v>
      </c>
      <c r="G206" s="10">
        <v>45670</v>
      </c>
      <c r="H206" s="1">
        <v>10</v>
      </c>
      <c r="I206" s="1"/>
      <c r="J206" s="10">
        <v>45677</v>
      </c>
      <c r="K206" s="1" t="s">
        <v>1074</v>
      </c>
      <c r="L206" s="2"/>
      <c r="M206" s="10"/>
      <c r="N206" s="1"/>
      <c r="O206" s="1"/>
      <c r="P206" s="2">
        <f>Table1[[#This Row],[PRICE/PO]]*Table1[[#This Row],[Quantity/PO]]</f>
        <v>0</v>
      </c>
      <c r="Q206" s="2" t="str">
        <f t="shared" ca="1" si="13"/>
        <v>منتهي</v>
      </c>
      <c r="R206" s="2"/>
      <c r="S206" s="2"/>
      <c r="T206" s="1" t="str">
        <f t="shared" ref="T206:T269" si="17">IF(AND(COUNTIFS($F$14:$F$1012, $F206, $L$14:$L$1012, "&lt;&gt;")&gt;0, $L206="", $I206&lt;&gt;""), 1, "")</f>
        <v/>
      </c>
      <c r="BN206" s="8">
        <f t="shared" si="16"/>
        <v>0</v>
      </c>
    </row>
    <row r="207" spans="1:66" s="8" customFormat="1" ht="92" hidden="1" x14ac:dyDescent="0.45">
      <c r="A207" s="1">
        <f t="shared" ref="A207:A270" si="18">ROW(A194)</f>
        <v>194</v>
      </c>
      <c r="B207" s="1" t="s">
        <v>16</v>
      </c>
      <c r="C207" s="1" t="s">
        <v>1255</v>
      </c>
      <c r="D207" s="1"/>
      <c r="E207" s="2" t="s">
        <v>231</v>
      </c>
      <c r="F207" s="1" t="s">
        <v>227</v>
      </c>
      <c r="G207" s="10">
        <v>45670</v>
      </c>
      <c r="H207" s="1">
        <v>100</v>
      </c>
      <c r="I207" s="1"/>
      <c r="J207" s="10">
        <v>45677</v>
      </c>
      <c r="K207" s="1" t="s">
        <v>1074</v>
      </c>
      <c r="L207" s="2"/>
      <c r="M207" s="10"/>
      <c r="N207" s="1"/>
      <c r="O207" s="1"/>
      <c r="P207" s="2">
        <f>Table1[[#This Row],[PRICE/PO]]*Table1[[#This Row],[Quantity/PO]]</f>
        <v>0</v>
      </c>
      <c r="Q207" s="2" t="str">
        <f t="shared" ca="1" si="13"/>
        <v>منتهي</v>
      </c>
      <c r="R207" s="2"/>
      <c r="S207" s="2"/>
      <c r="T207" s="1" t="str">
        <f t="shared" si="17"/>
        <v/>
      </c>
      <c r="BN207" s="8">
        <f t="shared" si="16"/>
        <v>0</v>
      </c>
    </row>
    <row r="208" spans="1:66" s="8" customFormat="1" ht="23" hidden="1" x14ac:dyDescent="0.45">
      <c r="A208" s="1">
        <f t="shared" si="18"/>
        <v>195</v>
      </c>
      <c r="B208" s="1" t="s">
        <v>16</v>
      </c>
      <c r="C208" s="1" t="s">
        <v>757</v>
      </c>
      <c r="D208" s="1" t="s">
        <v>232</v>
      </c>
      <c r="E208" s="2" t="s">
        <v>233</v>
      </c>
      <c r="F208" s="1" t="s">
        <v>227</v>
      </c>
      <c r="G208" s="10">
        <v>45670</v>
      </c>
      <c r="H208" s="1">
        <v>50</v>
      </c>
      <c r="I208" s="1">
        <v>38</v>
      </c>
      <c r="J208" s="10">
        <v>45677</v>
      </c>
      <c r="K208" s="1" t="s">
        <v>1074</v>
      </c>
      <c r="L208" s="2"/>
      <c r="M208" s="10"/>
      <c r="N208" s="1"/>
      <c r="O208" s="1"/>
      <c r="P208" s="2">
        <f>Table1[[#This Row],[PRICE/PO]]*Table1[[#This Row],[Quantity/PO]]</f>
        <v>0</v>
      </c>
      <c r="Q208" s="2" t="str">
        <f t="shared" ca="1" si="13"/>
        <v>منتهي</v>
      </c>
      <c r="R208" s="2"/>
      <c r="S208" s="2"/>
      <c r="T208" s="1">
        <f t="shared" si="17"/>
        <v>1</v>
      </c>
      <c r="BN208" s="8" t="str">
        <f t="shared" si="16"/>
        <v>SC 70-12</v>
      </c>
    </row>
    <row r="209" spans="1:66" s="8" customFormat="1" ht="46" hidden="1" x14ac:dyDescent="0.45">
      <c r="A209" s="1">
        <f t="shared" si="18"/>
        <v>196</v>
      </c>
      <c r="B209" s="1" t="s">
        <v>16</v>
      </c>
      <c r="C209" s="1" t="s">
        <v>1253</v>
      </c>
      <c r="D209" s="1"/>
      <c r="E209" s="2" t="s">
        <v>234</v>
      </c>
      <c r="F209" s="1" t="s">
        <v>227</v>
      </c>
      <c r="G209" s="10">
        <v>45670</v>
      </c>
      <c r="H209" s="1">
        <v>50</v>
      </c>
      <c r="I209" s="1">
        <v>42</v>
      </c>
      <c r="J209" s="10">
        <v>45677</v>
      </c>
      <c r="K209" s="1" t="s">
        <v>1074</v>
      </c>
      <c r="L209" s="2" t="s">
        <v>1256</v>
      </c>
      <c r="M209" s="10">
        <v>45686</v>
      </c>
      <c r="N209" s="1">
        <v>50</v>
      </c>
      <c r="O209" s="1">
        <v>42</v>
      </c>
      <c r="P209" s="2">
        <f>Table1[[#This Row],[PRICE/PO]]*Table1[[#This Row],[Quantity/PO]]</f>
        <v>2100</v>
      </c>
      <c r="Q209" s="2" t="str">
        <f t="shared" ref="Q209:Q273" ca="1" si="19">IF(AND($J209&lt;TODAY(), $J209&lt;&gt;""), "منتهي", "")</f>
        <v>منتهي</v>
      </c>
      <c r="R209" s="2"/>
      <c r="S209" s="2"/>
      <c r="T209" s="1" t="str">
        <f t="shared" si="17"/>
        <v/>
      </c>
      <c r="BN209" s="8">
        <f t="shared" si="16"/>
        <v>0</v>
      </c>
    </row>
    <row r="210" spans="1:66" s="8" customFormat="1" ht="46" hidden="1" x14ac:dyDescent="0.45">
      <c r="A210" s="1">
        <f t="shared" si="18"/>
        <v>197</v>
      </c>
      <c r="B210" s="1" t="s">
        <v>16</v>
      </c>
      <c r="C210" s="2" t="s">
        <v>1254</v>
      </c>
      <c r="D210" s="1"/>
      <c r="E210" s="2" t="s">
        <v>235</v>
      </c>
      <c r="F210" s="1" t="s">
        <v>227</v>
      </c>
      <c r="G210" s="10">
        <v>45670</v>
      </c>
      <c r="H210" s="1">
        <v>50</v>
      </c>
      <c r="I210" s="1">
        <v>82</v>
      </c>
      <c r="J210" s="10">
        <v>45677</v>
      </c>
      <c r="K210" s="1" t="s">
        <v>1074</v>
      </c>
      <c r="L210" s="2" t="s">
        <v>1256</v>
      </c>
      <c r="M210" s="10">
        <v>45686</v>
      </c>
      <c r="N210" s="1">
        <v>50</v>
      </c>
      <c r="O210" s="1">
        <v>82</v>
      </c>
      <c r="P210" s="2">
        <f>Table1[[#This Row],[PRICE/PO]]*Table1[[#This Row],[Quantity/PO]]</f>
        <v>4100</v>
      </c>
      <c r="Q210" s="2" t="str">
        <f t="shared" ca="1" si="19"/>
        <v>منتهي</v>
      </c>
      <c r="R210" s="2"/>
      <c r="S210" s="2"/>
      <c r="T210" s="1" t="str">
        <f t="shared" si="17"/>
        <v/>
      </c>
      <c r="BN210" s="8">
        <f t="shared" si="16"/>
        <v>0</v>
      </c>
    </row>
    <row r="211" spans="1:66" s="8" customFormat="1" ht="44.25" hidden="1" customHeight="1" x14ac:dyDescent="0.45">
      <c r="A211" s="1">
        <f t="shared" si="18"/>
        <v>198</v>
      </c>
      <c r="B211" s="1" t="s">
        <v>16</v>
      </c>
      <c r="C211" s="1" t="s">
        <v>452</v>
      </c>
      <c r="D211" s="1"/>
      <c r="E211" s="2" t="s">
        <v>238</v>
      </c>
      <c r="F211" s="1" t="s">
        <v>239</v>
      </c>
      <c r="G211" s="10">
        <v>45671</v>
      </c>
      <c r="H211" s="1">
        <v>70</v>
      </c>
      <c r="I211" s="1"/>
      <c r="J211" s="10">
        <v>45679</v>
      </c>
      <c r="K211" s="1" t="s">
        <v>1077</v>
      </c>
      <c r="L211" s="2"/>
      <c r="M211" s="10"/>
      <c r="N211" s="1"/>
      <c r="O211" s="1"/>
      <c r="P211" s="2">
        <f>Table1[[#This Row],[PRICE/PO]]*Table1[[#This Row],[Quantity/PO]]</f>
        <v>0</v>
      </c>
      <c r="Q211" s="2" t="str">
        <f t="shared" ca="1" si="19"/>
        <v>منتهي</v>
      </c>
      <c r="R211" s="2"/>
      <c r="S211" s="2"/>
      <c r="T211" s="1" t="str">
        <f t="shared" si="17"/>
        <v/>
      </c>
      <c r="BN211" s="8">
        <f t="shared" si="16"/>
        <v>0</v>
      </c>
    </row>
    <row r="212" spans="1:66" s="8" customFormat="1" ht="44.25" hidden="1" customHeight="1" x14ac:dyDescent="0.45">
      <c r="A212" s="1">
        <f t="shared" si="18"/>
        <v>199</v>
      </c>
      <c r="B212" s="1" t="s">
        <v>16</v>
      </c>
      <c r="C212" s="1" t="s">
        <v>453</v>
      </c>
      <c r="D212" s="1"/>
      <c r="E212" s="2" t="s">
        <v>240</v>
      </c>
      <c r="F212" s="1" t="s">
        <v>239</v>
      </c>
      <c r="G212" s="10">
        <v>45671</v>
      </c>
      <c r="H212" s="1">
        <v>70</v>
      </c>
      <c r="I212" s="1"/>
      <c r="J212" s="10">
        <v>45679</v>
      </c>
      <c r="K212" s="1" t="s">
        <v>1077</v>
      </c>
      <c r="L212" s="2"/>
      <c r="M212" s="10"/>
      <c r="N212" s="1"/>
      <c r="O212" s="1"/>
      <c r="P212" s="2">
        <f>Table1[[#This Row],[PRICE/PO]]*Table1[[#This Row],[Quantity/PO]]</f>
        <v>0</v>
      </c>
      <c r="Q212" s="2" t="str">
        <f t="shared" ca="1" si="19"/>
        <v>منتهي</v>
      </c>
      <c r="R212" s="2"/>
      <c r="S212" s="2"/>
      <c r="T212" s="1" t="str">
        <f t="shared" si="17"/>
        <v/>
      </c>
      <c r="BN212" s="8">
        <f t="shared" si="16"/>
        <v>0</v>
      </c>
    </row>
    <row r="213" spans="1:66" s="8" customFormat="1" ht="44.25" hidden="1" customHeight="1" x14ac:dyDescent="0.45">
      <c r="A213" s="1">
        <f t="shared" si="18"/>
        <v>200</v>
      </c>
      <c r="B213" s="1" t="s">
        <v>16</v>
      </c>
      <c r="C213" s="1" t="s">
        <v>2651</v>
      </c>
      <c r="D213" s="1"/>
      <c r="E213" s="2" t="s">
        <v>242</v>
      </c>
      <c r="F213" s="1" t="s">
        <v>239</v>
      </c>
      <c r="G213" s="10">
        <v>45671</v>
      </c>
      <c r="H213" s="1">
        <v>10</v>
      </c>
      <c r="I213" s="1"/>
      <c r="J213" s="10">
        <v>45679</v>
      </c>
      <c r="K213" s="1" t="s">
        <v>1074</v>
      </c>
      <c r="L213" s="2"/>
      <c r="M213" s="10"/>
      <c r="N213" s="1"/>
      <c r="O213" s="1"/>
      <c r="P213" s="2">
        <f>Table1[[#This Row],[PRICE/PO]]*Table1[[#This Row],[Quantity/PO]]</f>
        <v>0</v>
      </c>
      <c r="Q213" s="2" t="str">
        <f t="shared" ca="1" si="19"/>
        <v>منتهي</v>
      </c>
      <c r="R213" s="2"/>
      <c r="S213" s="2"/>
      <c r="T213" s="1" t="str">
        <f t="shared" si="17"/>
        <v/>
      </c>
      <c r="BN213" s="8">
        <f t="shared" si="16"/>
        <v>0</v>
      </c>
    </row>
    <row r="214" spans="1:66" s="8" customFormat="1" ht="44.25" hidden="1" customHeight="1" x14ac:dyDescent="0.45">
      <c r="A214" s="1">
        <f t="shared" si="18"/>
        <v>201</v>
      </c>
      <c r="B214" s="1" t="s">
        <v>16</v>
      </c>
      <c r="C214" s="1" t="s">
        <v>981</v>
      </c>
      <c r="D214" s="1"/>
      <c r="E214" s="2" t="s">
        <v>244</v>
      </c>
      <c r="F214" s="1" t="s">
        <v>239</v>
      </c>
      <c r="G214" s="10">
        <v>45671</v>
      </c>
      <c r="H214" s="1">
        <v>10</v>
      </c>
      <c r="I214" s="1"/>
      <c r="J214" s="10">
        <v>45679</v>
      </c>
      <c r="K214" s="1" t="s">
        <v>1074</v>
      </c>
      <c r="L214" s="2"/>
      <c r="M214" s="10"/>
      <c r="N214" s="1"/>
      <c r="O214" s="1"/>
      <c r="P214" s="2">
        <f>Table1[[#This Row],[PRICE/PO]]*Table1[[#This Row],[Quantity/PO]]</f>
        <v>0</v>
      </c>
      <c r="Q214" s="2" t="str">
        <f t="shared" ca="1" si="19"/>
        <v>منتهي</v>
      </c>
      <c r="R214" s="2"/>
      <c r="S214" s="2"/>
      <c r="T214" s="1" t="str">
        <f t="shared" si="17"/>
        <v/>
      </c>
      <c r="BN214" s="8">
        <f t="shared" si="16"/>
        <v>0</v>
      </c>
    </row>
    <row r="215" spans="1:66" s="8" customFormat="1" ht="44.25" hidden="1" customHeight="1" x14ac:dyDescent="0.45">
      <c r="A215" s="1">
        <f t="shared" si="18"/>
        <v>202</v>
      </c>
      <c r="B215" s="1" t="s">
        <v>16</v>
      </c>
      <c r="C215" s="1" t="s">
        <v>983</v>
      </c>
      <c r="D215" s="1"/>
      <c r="E215" s="2" t="s">
        <v>246</v>
      </c>
      <c r="F215" s="1" t="s">
        <v>239</v>
      </c>
      <c r="G215" s="10">
        <v>45671</v>
      </c>
      <c r="H215" s="1">
        <v>10</v>
      </c>
      <c r="I215" s="1"/>
      <c r="J215" s="10">
        <v>45679</v>
      </c>
      <c r="K215" s="1" t="s">
        <v>1074</v>
      </c>
      <c r="L215" s="2"/>
      <c r="M215" s="10"/>
      <c r="N215" s="1"/>
      <c r="O215" s="1"/>
      <c r="P215" s="2">
        <f>Table1[[#This Row],[PRICE/PO]]*Table1[[#This Row],[Quantity/PO]]</f>
        <v>0</v>
      </c>
      <c r="Q215" s="2" t="str">
        <f t="shared" ca="1" si="19"/>
        <v>منتهي</v>
      </c>
      <c r="R215" s="2"/>
      <c r="S215" s="2"/>
      <c r="T215" s="1" t="str">
        <f t="shared" si="17"/>
        <v/>
      </c>
      <c r="BN215" s="8">
        <f t="shared" si="16"/>
        <v>0</v>
      </c>
    </row>
    <row r="216" spans="1:66" s="8" customFormat="1" ht="44.25" hidden="1" customHeight="1" x14ac:dyDescent="0.45">
      <c r="A216" s="1">
        <f t="shared" si="18"/>
        <v>203</v>
      </c>
      <c r="B216" s="1" t="s">
        <v>27</v>
      </c>
      <c r="C216" s="1" t="s">
        <v>888</v>
      </c>
      <c r="D216" s="1"/>
      <c r="E216" s="2" t="s">
        <v>247</v>
      </c>
      <c r="F216" s="1" t="s">
        <v>239</v>
      </c>
      <c r="G216" s="10">
        <v>45671</v>
      </c>
      <c r="H216" s="1">
        <v>100</v>
      </c>
      <c r="I216" s="1">
        <v>505</v>
      </c>
      <c r="J216" s="10">
        <v>45679</v>
      </c>
      <c r="K216" s="1" t="s">
        <v>1074</v>
      </c>
      <c r="L216" s="2"/>
      <c r="M216" s="10"/>
      <c r="N216" s="1"/>
      <c r="O216" s="1"/>
      <c r="P216" s="2">
        <f>Table1[[#This Row],[PRICE/PO]]*Table1[[#This Row],[Quantity/PO]]</f>
        <v>0</v>
      </c>
      <c r="Q216" s="2" t="str">
        <f t="shared" ca="1" si="19"/>
        <v>منتهي</v>
      </c>
      <c r="R216" s="2"/>
      <c r="S216" s="2"/>
      <c r="T216" s="1">
        <f t="shared" si="17"/>
        <v>1</v>
      </c>
      <c r="BN216" s="8">
        <f t="shared" si="16"/>
        <v>0</v>
      </c>
    </row>
    <row r="217" spans="1:66" s="8" customFormat="1" ht="44.25" hidden="1" customHeight="1" x14ac:dyDescent="0.45">
      <c r="A217" s="1">
        <f t="shared" si="18"/>
        <v>204</v>
      </c>
      <c r="B217" s="1" t="s">
        <v>27</v>
      </c>
      <c r="C217" s="1" t="s">
        <v>872</v>
      </c>
      <c r="D217" s="1"/>
      <c r="E217" s="2" t="s">
        <v>248</v>
      </c>
      <c r="F217" s="1" t="s">
        <v>239</v>
      </c>
      <c r="G217" s="10">
        <v>45671</v>
      </c>
      <c r="H217" s="1">
        <v>100</v>
      </c>
      <c r="I217" s="1">
        <v>385</v>
      </c>
      <c r="J217" s="10">
        <v>45679</v>
      </c>
      <c r="K217" s="1" t="s">
        <v>1074</v>
      </c>
      <c r="L217" s="2"/>
      <c r="M217" s="10"/>
      <c r="N217" s="1"/>
      <c r="O217" s="1"/>
      <c r="P217" s="2">
        <f>Table1[[#This Row],[PRICE/PO]]*Table1[[#This Row],[Quantity/PO]]</f>
        <v>0</v>
      </c>
      <c r="Q217" s="2" t="str">
        <f t="shared" ca="1" si="19"/>
        <v>منتهي</v>
      </c>
      <c r="R217" s="2"/>
      <c r="S217" s="2"/>
      <c r="T217" s="1">
        <f t="shared" si="17"/>
        <v>1</v>
      </c>
      <c r="BN217" s="8">
        <f t="shared" si="16"/>
        <v>0</v>
      </c>
    </row>
    <row r="218" spans="1:66" s="8" customFormat="1" ht="44.25" hidden="1" customHeight="1" x14ac:dyDescent="0.45">
      <c r="A218" s="1">
        <f t="shared" si="18"/>
        <v>205</v>
      </c>
      <c r="B218" s="1" t="s">
        <v>16</v>
      </c>
      <c r="C218" s="1" t="s">
        <v>2650</v>
      </c>
      <c r="D218" s="1" t="s">
        <v>249</v>
      </c>
      <c r="E218" s="2" t="s">
        <v>251</v>
      </c>
      <c r="F218" s="1" t="s">
        <v>239</v>
      </c>
      <c r="G218" s="10">
        <v>45671</v>
      </c>
      <c r="H218" s="1">
        <v>2</v>
      </c>
      <c r="I218" s="1"/>
      <c r="J218" s="10">
        <v>45679</v>
      </c>
      <c r="K218" s="1" t="s">
        <v>1074</v>
      </c>
      <c r="L218" s="2"/>
      <c r="M218" s="10"/>
      <c r="N218" s="1"/>
      <c r="O218" s="1"/>
      <c r="P218" s="2">
        <f>Table1[[#This Row],[PRICE/PO]]*Table1[[#This Row],[Quantity/PO]]</f>
        <v>0</v>
      </c>
      <c r="Q218" s="2" t="str">
        <f t="shared" ca="1" si="19"/>
        <v>منتهي</v>
      </c>
      <c r="R218" s="2"/>
      <c r="S218" s="2"/>
      <c r="T218" s="1" t="str">
        <f t="shared" si="17"/>
        <v/>
      </c>
      <c r="BN218" s="8" t="str">
        <f t="shared" si="16"/>
        <v xml:space="preserve">FSKD5-15 </v>
      </c>
    </row>
    <row r="219" spans="1:66" s="8" customFormat="1" ht="44.25" hidden="1" customHeight="1" x14ac:dyDescent="0.45">
      <c r="A219" s="1">
        <f t="shared" si="18"/>
        <v>206</v>
      </c>
      <c r="B219" s="1" t="s">
        <v>16</v>
      </c>
      <c r="C219" s="1" t="s">
        <v>881</v>
      </c>
      <c r="D219" s="1"/>
      <c r="E219" s="2" t="s">
        <v>252</v>
      </c>
      <c r="F219" s="1" t="s">
        <v>239</v>
      </c>
      <c r="G219" s="10">
        <v>45671</v>
      </c>
      <c r="H219" s="1">
        <v>100</v>
      </c>
      <c r="I219" s="1">
        <v>38</v>
      </c>
      <c r="J219" s="10">
        <v>45679</v>
      </c>
      <c r="K219" s="1" t="s">
        <v>1074</v>
      </c>
      <c r="L219" s="2"/>
      <c r="M219" s="10"/>
      <c r="N219" s="1"/>
      <c r="O219" s="1"/>
      <c r="P219" s="2">
        <f>Table1[[#This Row],[PRICE/PO]]*Table1[[#This Row],[Quantity/PO]]</f>
        <v>0</v>
      </c>
      <c r="Q219" s="2" t="str">
        <f t="shared" ca="1" si="19"/>
        <v>منتهي</v>
      </c>
      <c r="R219" s="2"/>
      <c r="S219" s="2"/>
      <c r="T219" s="1">
        <f t="shared" si="17"/>
        <v>1</v>
      </c>
      <c r="BN219" s="8">
        <f t="shared" si="16"/>
        <v>0</v>
      </c>
    </row>
    <row r="220" spans="1:66" s="8" customFormat="1" ht="44.25" hidden="1" customHeight="1" x14ac:dyDescent="0.45">
      <c r="A220" s="1">
        <f t="shared" si="18"/>
        <v>207</v>
      </c>
      <c r="B220" s="1" t="s">
        <v>16</v>
      </c>
      <c r="C220" s="1" t="s">
        <v>2652</v>
      </c>
      <c r="D220" s="1"/>
      <c r="E220" s="2" t="s">
        <v>254</v>
      </c>
      <c r="F220" s="1" t="s">
        <v>239</v>
      </c>
      <c r="G220" s="10">
        <v>45671</v>
      </c>
      <c r="H220" s="1">
        <v>100</v>
      </c>
      <c r="I220" s="1"/>
      <c r="J220" s="10">
        <v>45679</v>
      </c>
      <c r="K220" s="1" t="s">
        <v>1074</v>
      </c>
      <c r="L220" s="2"/>
      <c r="M220" s="10"/>
      <c r="N220" s="1"/>
      <c r="O220" s="1"/>
      <c r="P220" s="2">
        <f>Table1[[#This Row],[PRICE/PO]]*Table1[[#This Row],[Quantity/PO]]</f>
        <v>0</v>
      </c>
      <c r="Q220" s="2" t="str">
        <f t="shared" ca="1" si="19"/>
        <v>منتهي</v>
      </c>
      <c r="R220" s="2"/>
      <c r="S220" s="2"/>
      <c r="T220" s="1" t="str">
        <f t="shared" si="17"/>
        <v/>
      </c>
      <c r="BN220" s="8">
        <f t="shared" si="16"/>
        <v>0</v>
      </c>
    </row>
    <row r="221" spans="1:66" s="8" customFormat="1" ht="44.25" hidden="1" customHeight="1" x14ac:dyDescent="0.45">
      <c r="A221" s="1">
        <f t="shared" si="18"/>
        <v>208</v>
      </c>
      <c r="B221" s="1" t="s">
        <v>16</v>
      </c>
      <c r="C221" s="1" t="s">
        <v>877</v>
      </c>
      <c r="D221" s="1"/>
      <c r="E221" s="2" t="s">
        <v>255</v>
      </c>
      <c r="F221" s="1" t="s">
        <v>239</v>
      </c>
      <c r="G221" s="10">
        <v>45671</v>
      </c>
      <c r="H221" s="1">
        <v>70</v>
      </c>
      <c r="I221" s="1">
        <v>38</v>
      </c>
      <c r="J221" s="10">
        <v>45679</v>
      </c>
      <c r="K221" s="1" t="s">
        <v>1074</v>
      </c>
      <c r="L221" s="2"/>
      <c r="M221" s="10"/>
      <c r="N221" s="1"/>
      <c r="O221" s="1"/>
      <c r="P221" s="2">
        <f>Table1[[#This Row],[PRICE/PO]]*Table1[[#This Row],[Quantity/PO]]</f>
        <v>0</v>
      </c>
      <c r="Q221" s="2" t="str">
        <f t="shared" ca="1" si="19"/>
        <v>منتهي</v>
      </c>
      <c r="R221" s="2"/>
      <c r="S221" s="2"/>
      <c r="T221" s="1">
        <f t="shared" si="17"/>
        <v>1</v>
      </c>
      <c r="BN221" s="8">
        <f t="shared" si="16"/>
        <v>0</v>
      </c>
    </row>
    <row r="222" spans="1:66" s="8" customFormat="1" ht="44.25" hidden="1" customHeight="1" x14ac:dyDescent="0.45">
      <c r="A222" s="1">
        <f t="shared" si="18"/>
        <v>209</v>
      </c>
      <c r="B222" s="1" t="s">
        <v>16</v>
      </c>
      <c r="C222" s="1" t="s">
        <v>878</v>
      </c>
      <c r="D222" s="1"/>
      <c r="E222" s="2" t="s">
        <v>256</v>
      </c>
      <c r="F222" s="1" t="s">
        <v>239</v>
      </c>
      <c r="G222" s="10">
        <v>45671</v>
      </c>
      <c r="H222" s="1">
        <v>25</v>
      </c>
      <c r="I222" s="1">
        <v>25</v>
      </c>
      <c r="J222" s="10">
        <v>45679</v>
      </c>
      <c r="K222" s="1" t="s">
        <v>1074</v>
      </c>
      <c r="L222" s="2" t="s">
        <v>1246</v>
      </c>
      <c r="M222" s="10">
        <v>45686</v>
      </c>
      <c r="N222" s="1">
        <v>25</v>
      </c>
      <c r="O222" s="1">
        <v>35</v>
      </c>
      <c r="P222" s="2">
        <f>Table1[[#This Row],[PRICE/PO]]*Table1[[#This Row],[Quantity/PO]]</f>
        <v>875</v>
      </c>
      <c r="Q222" s="2" t="str">
        <f t="shared" ca="1" si="19"/>
        <v>منتهي</v>
      </c>
      <c r="R222" s="2"/>
      <c r="S222" s="2"/>
      <c r="T222" s="1" t="str">
        <f t="shared" si="17"/>
        <v/>
      </c>
      <c r="BN222" s="8">
        <f t="shared" si="16"/>
        <v>0</v>
      </c>
    </row>
    <row r="223" spans="1:66" s="8" customFormat="1" ht="44.25" hidden="1" customHeight="1" x14ac:dyDescent="0.45">
      <c r="A223" s="1">
        <f t="shared" si="18"/>
        <v>210</v>
      </c>
      <c r="B223" s="1" t="s">
        <v>16</v>
      </c>
      <c r="C223" s="1" t="s">
        <v>878</v>
      </c>
      <c r="D223" s="1"/>
      <c r="E223" s="2" t="s">
        <v>256</v>
      </c>
      <c r="F223" s="1" t="s">
        <v>239</v>
      </c>
      <c r="G223" s="10">
        <v>45671</v>
      </c>
      <c r="H223" s="1"/>
      <c r="I223" s="1">
        <v>25</v>
      </c>
      <c r="J223" s="10">
        <v>45679</v>
      </c>
      <c r="K223" s="1" t="s">
        <v>1074</v>
      </c>
      <c r="L223" s="2" t="s">
        <v>2655</v>
      </c>
      <c r="M223" s="10">
        <v>45711</v>
      </c>
      <c r="N223" s="1">
        <v>100</v>
      </c>
      <c r="O223" s="1">
        <v>25</v>
      </c>
      <c r="P223" s="2">
        <f>Table1[[#This Row],[PRICE/PO]]*Table1[[#This Row],[Quantity/PO]]</f>
        <v>2500</v>
      </c>
      <c r="Q223" s="2" t="str">
        <f t="shared" ca="1" si="19"/>
        <v>منتهي</v>
      </c>
      <c r="R223" s="2" t="s">
        <v>2430</v>
      </c>
      <c r="S223" s="2"/>
      <c r="T223" s="1" t="str">
        <f t="shared" si="17"/>
        <v/>
      </c>
    </row>
    <row r="224" spans="1:66" s="8" customFormat="1" ht="44.25" hidden="1" customHeight="1" x14ac:dyDescent="0.45">
      <c r="A224" s="1">
        <f t="shared" si="18"/>
        <v>211</v>
      </c>
      <c r="B224" s="1" t="s">
        <v>16</v>
      </c>
      <c r="C224" s="1" t="s">
        <v>878</v>
      </c>
      <c r="D224" s="1"/>
      <c r="E224" s="2" t="s">
        <v>256</v>
      </c>
      <c r="F224" s="1" t="s">
        <v>239</v>
      </c>
      <c r="G224" s="10">
        <v>45671</v>
      </c>
      <c r="H224" s="1"/>
      <c r="I224" s="1">
        <v>25</v>
      </c>
      <c r="J224" s="10">
        <v>45679</v>
      </c>
      <c r="K224" s="1" t="s">
        <v>1074</v>
      </c>
      <c r="L224" s="2" t="s">
        <v>3809</v>
      </c>
      <c r="M224" s="10">
        <v>45757</v>
      </c>
      <c r="N224" s="1">
        <v>50</v>
      </c>
      <c r="O224" s="1">
        <v>25</v>
      </c>
      <c r="P224" s="2">
        <f>Table1[[#This Row],[PRICE/PO]]*Table1[[#This Row],[Quantity/PO]]</f>
        <v>1250</v>
      </c>
      <c r="Q224" s="2" t="str">
        <f ca="1">IF(AND($J224&lt;TODAY(), $J224&lt;&gt;""), "منتهي", "")</f>
        <v>منتهي</v>
      </c>
      <c r="R224" s="2" t="s">
        <v>2430</v>
      </c>
      <c r="S224" s="2"/>
      <c r="T224" s="1" t="str">
        <f t="shared" si="17"/>
        <v/>
      </c>
    </row>
    <row r="225" spans="1:66" s="8" customFormat="1" ht="44.25" hidden="1" customHeight="1" x14ac:dyDescent="0.45">
      <c r="A225" s="1">
        <f t="shared" si="18"/>
        <v>212</v>
      </c>
      <c r="B225" s="1" t="s">
        <v>16</v>
      </c>
      <c r="C225" s="1" t="s">
        <v>879</v>
      </c>
      <c r="D225" s="1"/>
      <c r="E225" s="2" t="s">
        <v>257</v>
      </c>
      <c r="F225" s="1" t="s">
        <v>239</v>
      </c>
      <c r="G225" s="10">
        <v>45671</v>
      </c>
      <c r="H225" s="1">
        <v>25</v>
      </c>
      <c r="I225" s="1">
        <v>11</v>
      </c>
      <c r="J225" s="10">
        <v>45679</v>
      </c>
      <c r="K225" s="1" t="s">
        <v>1074</v>
      </c>
      <c r="L225" s="2"/>
      <c r="M225" s="10"/>
      <c r="N225" s="1"/>
      <c r="O225" s="1"/>
      <c r="P225" s="2">
        <f>Table1[[#This Row],[PRICE/PO]]*Table1[[#This Row],[Quantity/PO]]</f>
        <v>0</v>
      </c>
      <c r="Q225" s="2" t="str">
        <f t="shared" ca="1" si="19"/>
        <v>منتهي</v>
      </c>
      <c r="R225" s="2"/>
      <c r="S225" s="2"/>
      <c r="T225" s="1">
        <f t="shared" si="17"/>
        <v>1</v>
      </c>
      <c r="BN225" s="8">
        <f t="shared" ref="BN225:BN255" si="20">D225</f>
        <v>0</v>
      </c>
    </row>
    <row r="226" spans="1:66" s="8" customFormat="1" ht="44.25" hidden="1" customHeight="1" x14ac:dyDescent="0.45">
      <c r="A226" s="1">
        <f t="shared" si="18"/>
        <v>213</v>
      </c>
      <c r="B226" s="1" t="s">
        <v>16</v>
      </c>
      <c r="C226" s="1" t="s">
        <v>880</v>
      </c>
      <c r="D226" s="1"/>
      <c r="E226" s="2" t="s">
        <v>258</v>
      </c>
      <c r="F226" s="1" t="s">
        <v>239</v>
      </c>
      <c r="G226" s="10">
        <v>45671</v>
      </c>
      <c r="H226" s="1">
        <v>25</v>
      </c>
      <c r="I226" s="1">
        <v>7</v>
      </c>
      <c r="J226" s="10">
        <v>45679</v>
      </c>
      <c r="K226" s="1" t="s">
        <v>1074</v>
      </c>
      <c r="L226" s="2"/>
      <c r="M226" s="10"/>
      <c r="N226" s="1"/>
      <c r="O226" s="1"/>
      <c r="P226" s="2">
        <f>Table1[[#This Row],[PRICE/PO]]*Table1[[#This Row],[Quantity/PO]]</f>
        <v>0</v>
      </c>
      <c r="Q226" s="2" t="str">
        <f t="shared" ca="1" si="19"/>
        <v>منتهي</v>
      </c>
      <c r="R226" s="2"/>
      <c r="S226" s="2"/>
      <c r="T226" s="1">
        <f t="shared" si="17"/>
        <v>1</v>
      </c>
      <c r="BN226" s="8">
        <f t="shared" si="20"/>
        <v>0</v>
      </c>
    </row>
    <row r="227" spans="1:66" s="8" customFormat="1" ht="44.25" hidden="1" customHeight="1" x14ac:dyDescent="0.45">
      <c r="A227" s="1">
        <f t="shared" si="18"/>
        <v>214</v>
      </c>
      <c r="B227" s="1" t="s">
        <v>16</v>
      </c>
      <c r="C227" s="1" t="s">
        <v>887</v>
      </c>
      <c r="D227" s="1"/>
      <c r="E227" s="2" t="s">
        <v>259</v>
      </c>
      <c r="F227" s="1" t="s">
        <v>239</v>
      </c>
      <c r="G227" s="10">
        <v>45671</v>
      </c>
      <c r="H227" s="1">
        <v>2</v>
      </c>
      <c r="I227" s="1">
        <v>825</v>
      </c>
      <c r="J227" s="10">
        <v>45679</v>
      </c>
      <c r="K227" s="1" t="s">
        <v>1074</v>
      </c>
      <c r="L227" s="2"/>
      <c r="M227" s="10"/>
      <c r="N227" s="1"/>
      <c r="O227" s="1"/>
      <c r="P227" s="2">
        <f>Table1[[#This Row],[PRICE/PO]]*Table1[[#This Row],[Quantity/PO]]</f>
        <v>0</v>
      </c>
      <c r="Q227" s="2" t="str">
        <f t="shared" ca="1" si="19"/>
        <v>منتهي</v>
      </c>
      <c r="R227" s="2"/>
      <c r="S227" s="2"/>
      <c r="T227" s="1">
        <f t="shared" si="17"/>
        <v>1</v>
      </c>
      <c r="BN227" s="8">
        <f t="shared" si="20"/>
        <v>0</v>
      </c>
    </row>
    <row r="228" spans="1:66" s="8" customFormat="1" ht="69" hidden="1" x14ac:dyDescent="0.45">
      <c r="A228" s="1">
        <f t="shared" si="18"/>
        <v>215</v>
      </c>
      <c r="B228" s="1" t="s">
        <v>27</v>
      </c>
      <c r="C228" s="1" t="s">
        <v>888</v>
      </c>
      <c r="D228" s="1"/>
      <c r="E228" s="2" t="s">
        <v>260</v>
      </c>
      <c r="F228" s="1" t="s">
        <v>239</v>
      </c>
      <c r="G228" s="10">
        <v>45671</v>
      </c>
      <c r="H228" s="1">
        <v>100</v>
      </c>
      <c r="I228" s="1">
        <v>505</v>
      </c>
      <c r="J228" s="10">
        <v>45679</v>
      </c>
      <c r="K228" s="1" t="s">
        <v>1074</v>
      </c>
      <c r="L228" s="2"/>
      <c r="M228" s="10"/>
      <c r="N228" s="1"/>
      <c r="O228" s="1"/>
      <c r="P228" s="2">
        <f>Table1[[#This Row],[PRICE/PO]]*Table1[[#This Row],[Quantity/PO]]</f>
        <v>0</v>
      </c>
      <c r="Q228" s="2" t="str">
        <f t="shared" ca="1" si="19"/>
        <v>منتهي</v>
      </c>
      <c r="R228" s="2"/>
      <c r="S228" s="2"/>
      <c r="T228" s="1">
        <f t="shared" si="17"/>
        <v>1</v>
      </c>
      <c r="BN228" s="8">
        <f t="shared" si="20"/>
        <v>0</v>
      </c>
    </row>
    <row r="229" spans="1:66" s="8" customFormat="1" ht="44.25" hidden="1" customHeight="1" x14ac:dyDescent="0.45">
      <c r="A229" s="1">
        <f t="shared" si="18"/>
        <v>216</v>
      </c>
      <c r="B229" s="1" t="s">
        <v>16</v>
      </c>
      <c r="C229" s="1" t="s">
        <v>2653</v>
      </c>
      <c r="D229" s="1">
        <v>28209</v>
      </c>
      <c r="E229" s="2" t="s">
        <v>262</v>
      </c>
      <c r="F229" s="1" t="s">
        <v>239</v>
      </c>
      <c r="G229" s="10">
        <v>45671</v>
      </c>
      <c r="H229" s="1">
        <v>25</v>
      </c>
      <c r="I229" s="1"/>
      <c r="J229" s="10">
        <v>45679</v>
      </c>
      <c r="K229" s="1" t="s">
        <v>1074</v>
      </c>
      <c r="L229" s="2"/>
      <c r="M229" s="10"/>
      <c r="N229" s="1"/>
      <c r="O229" s="1"/>
      <c r="P229" s="2">
        <f>Table1[[#This Row],[PRICE/PO]]*Table1[[#This Row],[Quantity/PO]]</f>
        <v>0</v>
      </c>
      <c r="Q229" s="2" t="str">
        <f t="shared" ca="1" si="19"/>
        <v>منتهي</v>
      </c>
      <c r="R229" s="2"/>
      <c r="S229" s="2"/>
      <c r="T229" s="1" t="str">
        <f t="shared" si="17"/>
        <v/>
      </c>
      <c r="BN229" s="8">
        <f t="shared" si="20"/>
        <v>28209</v>
      </c>
    </row>
    <row r="230" spans="1:66" s="8" customFormat="1" ht="44.25" hidden="1" customHeight="1" x14ac:dyDescent="0.45">
      <c r="A230" s="1">
        <f t="shared" si="18"/>
        <v>217</v>
      </c>
      <c r="B230" s="1" t="s">
        <v>16</v>
      </c>
      <c r="C230" s="1" t="s">
        <v>2654</v>
      </c>
      <c r="D230" s="1" t="s">
        <v>263</v>
      </c>
      <c r="E230" s="2" t="s">
        <v>265</v>
      </c>
      <c r="F230" s="1" t="s">
        <v>239</v>
      </c>
      <c r="G230" s="10">
        <v>45671</v>
      </c>
      <c r="H230" s="1">
        <v>10</v>
      </c>
      <c r="I230" s="1"/>
      <c r="J230" s="10">
        <v>45679</v>
      </c>
      <c r="K230" s="1" t="s">
        <v>1075</v>
      </c>
      <c r="L230" s="2"/>
      <c r="M230" s="10"/>
      <c r="N230" s="1"/>
      <c r="O230" s="1"/>
      <c r="P230" s="2">
        <f>Table1[[#This Row],[PRICE/PO]]*Table1[[#This Row],[Quantity/PO]]</f>
        <v>0</v>
      </c>
      <c r="Q230" s="2" t="str">
        <f t="shared" ca="1" si="19"/>
        <v>منتهي</v>
      </c>
      <c r="R230" s="2"/>
      <c r="S230" s="2"/>
      <c r="T230" s="1" t="str">
        <f t="shared" si="17"/>
        <v/>
      </c>
      <c r="BN230" s="8" t="str">
        <f t="shared" si="20"/>
        <v>109R0624S4021</v>
      </c>
    </row>
    <row r="231" spans="1:66" s="8" customFormat="1" ht="44.25" hidden="1" customHeight="1" x14ac:dyDescent="0.45">
      <c r="A231" s="1">
        <f t="shared" si="18"/>
        <v>218</v>
      </c>
      <c r="B231" s="1" t="s">
        <v>27</v>
      </c>
      <c r="C231" s="1" t="s">
        <v>888</v>
      </c>
      <c r="D231" s="1"/>
      <c r="E231" s="2" t="s">
        <v>247</v>
      </c>
      <c r="F231" s="1" t="s">
        <v>266</v>
      </c>
      <c r="G231" s="10">
        <v>45671</v>
      </c>
      <c r="H231" s="1">
        <v>50</v>
      </c>
      <c r="I231" s="1">
        <v>505</v>
      </c>
      <c r="J231" s="10">
        <v>45679</v>
      </c>
      <c r="K231" s="1" t="s">
        <v>1074</v>
      </c>
      <c r="L231" s="2"/>
      <c r="M231" s="10"/>
      <c r="N231" s="1"/>
      <c r="O231" s="1"/>
      <c r="P231" s="2">
        <f>Table1[[#This Row],[PRICE/PO]]*Table1[[#This Row],[Quantity/PO]]</f>
        <v>0</v>
      </c>
      <c r="Q231" s="2" t="str">
        <f t="shared" ca="1" si="19"/>
        <v>منتهي</v>
      </c>
      <c r="R231" s="2"/>
      <c r="S231" s="2"/>
      <c r="T231" s="1">
        <f t="shared" si="17"/>
        <v>1</v>
      </c>
      <c r="BN231" s="8">
        <f t="shared" si="20"/>
        <v>0</v>
      </c>
    </row>
    <row r="232" spans="1:66" s="8" customFormat="1" ht="44.25" hidden="1" customHeight="1" x14ac:dyDescent="0.45">
      <c r="A232" s="1">
        <f t="shared" si="18"/>
        <v>219</v>
      </c>
      <c r="B232" s="1" t="s">
        <v>16</v>
      </c>
      <c r="C232" s="1" t="s">
        <v>881</v>
      </c>
      <c r="D232" s="1"/>
      <c r="E232" s="2" t="s">
        <v>252</v>
      </c>
      <c r="F232" s="1" t="s">
        <v>266</v>
      </c>
      <c r="G232" s="10">
        <v>45671</v>
      </c>
      <c r="H232" s="1">
        <v>25</v>
      </c>
      <c r="I232" s="1">
        <v>38</v>
      </c>
      <c r="J232" s="10">
        <v>45679</v>
      </c>
      <c r="K232" s="1" t="s">
        <v>1074</v>
      </c>
      <c r="L232" s="2" t="s">
        <v>3780</v>
      </c>
      <c r="M232" s="10">
        <v>45754</v>
      </c>
      <c r="N232" s="1">
        <v>300</v>
      </c>
      <c r="O232" s="1">
        <v>34</v>
      </c>
      <c r="P232" s="2">
        <f>Table1[[#This Row],[PRICE/PO]]*Table1[[#This Row],[Quantity/PO]]</f>
        <v>10200</v>
      </c>
      <c r="Q232" s="2" t="str">
        <f t="shared" ca="1" si="19"/>
        <v>منتهي</v>
      </c>
      <c r="R232" s="2" t="s">
        <v>2430</v>
      </c>
      <c r="S232" s="2"/>
      <c r="T232" s="1" t="str">
        <f t="shared" si="17"/>
        <v/>
      </c>
      <c r="BN232" s="8">
        <f t="shared" si="20"/>
        <v>0</v>
      </c>
    </row>
    <row r="233" spans="1:66" s="8" customFormat="1" ht="44.25" hidden="1" customHeight="1" x14ac:dyDescent="0.45">
      <c r="A233" s="1">
        <f t="shared" si="18"/>
        <v>220</v>
      </c>
      <c r="B233" s="1" t="s">
        <v>16</v>
      </c>
      <c r="C233" s="1" t="s">
        <v>267</v>
      </c>
      <c r="D233" s="1"/>
      <c r="E233" s="2" t="s">
        <v>268</v>
      </c>
      <c r="F233" s="1" t="s">
        <v>266</v>
      </c>
      <c r="G233" s="10">
        <v>45671</v>
      </c>
      <c r="H233" s="1">
        <v>20</v>
      </c>
      <c r="I233" s="1"/>
      <c r="J233" s="10">
        <v>45679</v>
      </c>
      <c r="K233" s="1" t="s">
        <v>1074</v>
      </c>
      <c r="L233" s="2"/>
      <c r="M233" s="10"/>
      <c r="N233" s="1"/>
      <c r="O233" s="1"/>
      <c r="P233" s="2">
        <f>Table1[[#This Row],[PRICE/PO]]*Table1[[#This Row],[Quantity/PO]]</f>
        <v>0</v>
      </c>
      <c r="Q233" s="2" t="str">
        <f t="shared" ca="1" si="19"/>
        <v>منتهي</v>
      </c>
      <c r="R233" s="2"/>
      <c r="S233" s="2"/>
      <c r="T233" s="1" t="str">
        <f t="shared" si="17"/>
        <v/>
      </c>
      <c r="BN233" s="8">
        <f t="shared" si="20"/>
        <v>0</v>
      </c>
    </row>
    <row r="234" spans="1:66" s="8" customFormat="1" ht="44.25" hidden="1" customHeight="1" x14ac:dyDescent="0.45">
      <c r="A234" s="1">
        <f t="shared" si="18"/>
        <v>221</v>
      </c>
      <c r="B234" s="1" t="s">
        <v>16</v>
      </c>
      <c r="C234" s="1" t="s">
        <v>269</v>
      </c>
      <c r="D234" s="1"/>
      <c r="E234" s="2" t="s">
        <v>270</v>
      </c>
      <c r="F234" s="1" t="s">
        <v>266</v>
      </c>
      <c r="G234" s="10">
        <v>45671</v>
      </c>
      <c r="H234" s="1">
        <v>20</v>
      </c>
      <c r="I234" s="1"/>
      <c r="J234" s="10">
        <v>45679</v>
      </c>
      <c r="K234" s="1" t="s">
        <v>1074</v>
      </c>
      <c r="L234" s="2"/>
      <c r="M234" s="10"/>
      <c r="N234" s="1"/>
      <c r="O234" s="1"/>
      <c r="P234" s="2">
        <f>Table1[[#This Row],[PRICE/PO]]*Table1[[#This Row],[Quantity/PO]]</f>
        <v>0</v>
      </c>
      <c r="Q234" s="2" t="str">
        <f t="shared" ca="1" si="19"/>
        <v>منتهي</v>
      </c>
      <c r="R234" s="2"/>
      <c r="S234" s="2"/>
      <c r="T234" s="1" t="str">
        <f t="shared" si="17"/>
        <v/>
      </c>
      <c r="BN234" s="8">
        <f t="shared" si="20"/>
        <v>0</v>
      </c>
    </row>
    <row r="235" spans="1:66" s="8" customFormat="1" ht="44.25" hidden="1" customHeight="1" x14ac:dyDescent="0.45">
      <c r="A235" s="1">
        <f t="shared" si="18"/>
        <v>222</v>
      </c>
      <c r="B235" s="1" t="s">
        <v>16</v>
      </c>
      <c r="C235" s="1" t="s">
        <v>271</v>
      </c>
      <c r="D235" s="1"/>
      <c r="E235" s="2" t="s">
        <v>272</v>
      </c>
      <c r="F235" s="1" t="s">
        <v>266</v>
      </c>
      <c r="G235" s="10">
        <v>45671</v>
      </c>
      <c r="H235" s="1">
        <v>20</v>
      </c>
      <c r="I235" s="1"/>
      <c r="J235" s="10">
        <v>45679</v>
      </c>
      <c r="K235" s="1" t="s">
        <v>1074</v>
      </c>
      <c r="L235" s="2"/>
      <c r="M235" s="10"/>
      <c r="N235" s="1"/>
      <c r="O235" s="1"/>
      <c r="P235" s="2">
        <f>Table1[[#This Row],[PRICE/PO]]*Table1[[#This Row],[Quantity/PO]]</f>
        <v>0</v>
      </c>
      <c r="Q235" s="2" t="str">
        <f t="shared" ca="1" si="19"/>
        <v>منتهي</v>
      </c>
      <c r="R235" s="2"/>
      <c r="S235" s="2"/>
      <c r="T235" s="1" t="str">
        <f t="shared" si="17"/>
        <v/>
      </c>
      <c r="BN235" s="8">
        <f t="shared" si="20"/>
        <v>0</v>
      </c>
    </row>
    <row r="236" spans="1:66" s="8" customFormat="1" ht="44.25" hidden="1" customHeight="1" x14ac:dyDescent="0.45">
      <c r="A236" s="1">
        <f t="shared" si="18"/>
        <v>223</v>
      </c>
      <c r="B236" s="1" t="s">
        <v>16</v>
      </c>
      <c r="C236" s="1" t="s">
        <v>1442</v>
      </c>
      <c r="D236" s="1" t="s">
        <v>273</v>
      </c>
      <c r="E236" s="2" t="s">
        <v>274</v>
      </c>
      <c r="F236" s="1" t="s">
        <v>266</v>
      </c>
      <c r="G236" s="10">
        <v>45671</v>
      </c>
      <c r="H236" s="1">
        <v>2</v>
      </c>
      <c r="I236" s="1">
        <v>2050</v>
      </c>
      <c r="J236" s="10">
        <v>45679</v>
      </c>
      <c r="K236" s="1" t="s">
        <v>1074</v>
      </c>
      <c r="L236" s="2"/>
      <c r="M236" s="10"/>
      <c r="N236" s="1"/>
      <c r="O236" s="1"/>
      <c r="P236" s="2">
        <f>Table1[[#This Row],[PRICE/PO]]*Table1[[#This Row],[Quantity/PO]]</f>
        <v>0</v>
      </c>
      <c r="Q236" s="2" t="str">
        <f t="shared" ca="1" si="19"/>
        <v>منتهي</v>
      </c>
      <c r="R236" s="2"/>
      <c r="S236" s="2"/>
      <c r="T236" s="1">
        <f t="shared" si="17"/>
        <v>1</v>
      </c>
      <c r="BN236" s="8" t="str">
        <f t="shared" si="20"/>
        <v>A9F77440</v>
      </c>
    </row>
    <row r="237" spans="1:66" s="8" customFormat="1" ht="44.25" hidden="1" customHeight="1" x14ac:dyDescent="0.45">
      <c r="A237" s="1">
        <f t="shared" si="18"/>
        <v>224</v>
      </c>
      <c r="B237" s="1" t="s">
        <v>16</v>
      </c>
      <c r="C237" s="1" t="s">
        <v>1599</v>
      </c>
      <c r="D237" s="1" t="s">
        <v>275</v>
      </c>
      <c r="E237" s="2" t="s">
        <v>276</v>
      </c>
      <c r="F237" s="1" t="s">
        <v>266</v>
      </c>
      <c r="G237" s="10">
        <v>45671</v>
      </c>
      <c r="H237" s="1">
        <v>1</v>
      </c>
      <c r="I237" s="1">
        <v>4400</v>
      </c>
      <c r="J237" s="10">
        <v>45679</v>
      </c>
      <c r="K237" s="1" t="s">
        <v>1074</v>
      </c>
      <c r="L237" s="2"/>
      <c r="M237" s="10"/>
      <c r="N237" s="1"/>
      <c r="O237" s="1"/>
      <c r="P237" s="2">
        <f>Table1[[#This Row],[PRICE/PO]]*Table1[[#This Row],[Quantity/PO]]</f>
        <v>0</v>
      </c>
      <c r="Q237" s="2" t="str">
        <f t="shared" ca="1" si="19"/>
        <v>منتهي</v>
      </c>
      <c r="R237" s="2"/>
      <c r="S237" s="2"/>
      <c r="T237" s="1">
        <f t="shared" si="17"/>
        <v>1</v>
      </c>
      <c r="BN237" s="8" t="str">
        <f t="shared" si="20"/>
        <v xml:space="preserve">LRD340C </v>
      </c>
    </row>
    <row r="238" spans="1:66" s="8" customFormat="1" ht="44.25" hidden="1" customHeight="1" x14ac:dyDescent="0.45">
      <c r="A238" s="1">
        <f t="shared" si="18"/>
        <v>225</v>
      </c>
      <c r="B238" s="1" t="s">
        <v>16</v>
      </c>
      <c r="C238" s="1" t="s">
        <v>1550</v>
      </c>
      <c r="D238" s="1" t="s">
        <v>277</v>
      </c>
      <c r="E238" s="2" t="s">
        <v>278</v>
      </c>
      <c r="F238" s="1" t="s">
        <v>266</v>
      </c>
      <c r="G238" s="10">
        <v>45671</v>
      </c>
      <c r="H238" s="1">
        <v>3</v>
      </c>
      <c r="I238" s="1">
        <v>12250</v>
      </c>
      <c r="J238" s="10">
        <v>45679</v>
      </c>
      <c r="K238" s="1" t="s">
        <v>1074</v>
      </c>
      <c r="L238" s="2"/>
      <c r="M238" s="10"/>
      <c r="N238" s="1"/>
      <c r="O238" s="1"/>
      <c r="P238" s="2">
        <f>Table1[[#This Row],[PRICE/PO]]*Table1[[#This Row],[Quantity/PO]]</f>
        <v>0</v>
      </c>
      <c r="Q238" s="2" t="str">
        <f t="shared" ca="1" si="19"/>
        <v>منتهي</v>
      </c>
      <c r="R238" s="2"/>
      <c r="S238" s="2"/>
      <c r="T238" s="1">
        <f t="shared" si="17"/>
        <v>1</v>
      </c>
      <c r="BN238" s="8" t="str">
        <f t="shared" si="20"/>
        <v>A9D31620</v>
      </c>
    </row>
    <row r="239" spans="1:66" s="8" customFormat="1" ht="44.25" hidden="1" customHeight="1" x14ac:dyDescent="0.45">
      <c r="A239" s="1">
        <f t="shared" si="18"/>
        <v>226</v>
      </c>
      <c r="B239" s="1" t="s">
        <v>16</v>
      </c>
      <c r="C239" s="1" t="s">
        <v>279</v>
      </c>
      <c r="D239" s="1"/>
      <c r="E239" s="2" t="s">
        <v>280</v>
      </c>
      <c r="F239" s="1" t="s">
        <v>266</v>
      </c>
      <c r="G239" s="10">
        <v>45671</v>
      </c>
      <c r="H239" s="1">
        <v>6</v>
      </c>
      <c r="I239" s="1"/>
      <c r="J239" s="10">
        <v>45679</v>
      </c>
      <c r="K239" s="1" t="s">
        <v>1074</v>
      </c>
      <c r="L239" s="2"/>
      <c r="M239" s="10"/>
      <c r="N239" s="1"/>
      <c r="O239" s="1"/>
      <c r="P239" s="2">
        <f>Table1[[#This Row],[PRICE/PO]]*Table1[[#This Row],[Quantity/PO]]</f>
        <v>0</v>
      </c>
      <c r="Q239" s="2" t="str">
        <f t="shared" ca="1" si="19"/>
        <v>منتهي</v>
      </c>
      <c r="R239" s="2"/>
      <c r="S239" s="2"/>
      <c r="T239" s="1" t="str">
        <f t="shared" si="17"/>
        <v/>
      </c>
      <c r="BN239" s="8">
        <f t="shared" si="20"/>
        <v>0</v>
      </c>
    </row>
    <row r="240" spans="1:66" s="8" customFormat="1" ht="44.25" hidden="1" customHeight="1" x14ac:dyDescent="0.45">
      <c r="A240" s="1">
        <f t="shared" si="18"/>
        <v>227</v>
      </c>
      <c r="B240" s="1" t="s">
        <v>16</v>
      </c>
      <c r="C240" s="1" t="s">
        <v>282</v>
      </c>
      <c r="D240" s="1" t="s">
        <v>281</v>
      </c>
      <c r="E240" s="2" t="s">
        <v>283</v>
      </c>
      <c r="F240" s="1" t="s">
        <v>266</v>
      </c>
      <c r="G240" s="10">
        <v>45671</v>
      </c>
      <c r="H240" s="1">
        <v>2</v>
      </c>
      <c r="I240" s="1">
        <v>1750</v>
      </c>
      <c r="J240" s="10">
        <v>45679</v>
      </c>
      <c r="K240" s="1" t="s">
        <v>1074</v>
      </c>
      <c r="L240" s="2"/>
      <c r="M240" s="10"/>
      <c r="N240" s="1"/>
      <c r="O240" s="1"/>
      <c r="P240" s="2">
        <f>Table1[[#This Row],[PRICE/PO]]*Table1[[#This Row],[Quantity/PO]]</f>
        <v>0</v>
      </c>
      <c r="Q240" s="2" t="str">
        <f t="shared" ca="1" si="19"/>
        <v>منتهي</v>
      </c>
      <c r="R240" s="2"/>
      <c r="S240" s="2"/>
      <c r="T240" s="1">
        <f t="shared" si="17"/>
        <v>1</v>
      </c>
      <c r="BN240" s="8" t="str">
        <f t="shared" si="20"/>
        <v xml:space="preserve">LC1D09M7 </v>
      </c>
    </row>
    <row r="241" spans="1:66" s="8" customFormat="1" ht="44.25" hidden="1" customHeight="1" x14ac:dyDescent="0.45">
      <c r="A241" s="1">
        <f t="shared" si="18"/>
        <v>228</v>
      </c>
      <c r="B241" s="1" t="s">
        <v>16</v>
      </c>
      <c r="C241" s="1" t="s">
        <v>1600</v>
      </c>
      <c r="D241" s="1" t="s">
        <v>284</v>
      </c>
      <c r="E241" s="2" t="s">
        <v>285</v>
      </c>
      <c r="F241" s="1" t="s">
        <v>266</v>
      </c>
      <c r="G241" s="10">
        <v>45671</v>
      </c>
      <c r="H241" s="1">
        <v>2</v>
      </c>
      <c r="I241" s="1">
        <v>3350</v>
      </c>
      <c r="J241" s="10">
        <v>45679</v>
      </c>
      <c r="K241" s="1" t="s">
        <v>1074</v>
      </c>
      <c r="L241" s="2"/>
      <c r="M241" s="10"/>
      <c r="N241" s="1"/>
      <c r="O241" s="1"/>
      <c r="P241" s="2">
        <f>Table1[[#This Row],[PRICE/PO]]*Table1[[#This Row],[Quantity/PO]]</f>
        <v>0</v>
      </c>
      <c r="Q241" s="2" t="str">
        <f t="shared" ca="1" si="19"/>
        <v>منتهي</v>
      </c>
      <c r="R241" s="2"/>
      <c r="S241" s="2"/>
      <c r="T241" s="1">
        <f t="shared" si="17"/>
        <v>1</v>
      </c>
      <c r="BN241" s="8" t="str">
        <f t="shared" si="20"/>
        <v xml:space="preserve">LRD32 </v>
      </c>
    </row>
    <row r="242" spans="1:66" s="8" customFormat="1" ht="44.25" hidden="1" customHeight="1" x14ac:dyDescent="0.45">
      <c r="A242" s="1">
        <f t="shared" si="18"/>
        <v>229</v>
      </c>
      <c r="B242" s="1" t="s">
        <v>16</v>
      </c>
      <c r="C242" s="1" t="s">
        <v>287</v>
      </c>
      <c r="D242" s="1" t="s">
        <v>286</v>
      </c>
      <c r="E242" s="2" t="s">
        <v>288</v>
      </c>
      <c r="F242" s="1" t="s">
        <v>266</v>
      </c>
      <c r="G242" s="10">
        <v>45671</v>
      </c>
      <c r="H242" s="1">
        <v>1</v>
      </c>
      <c r="I242" s="1"/>
      <c r="J242" s="10">
        <v>45679</v>
      </c>
      <c r="K242" s="1" t="s">
        <v>1074</v>
      </c>
      <c r="L242" s="2"/>
      <c r="M242" s="10"/>
      <c r="N242" s="1"/>
      <c r="O242" s="1"/>
      <c r="P242" s="2">
        <f>Table1[[#This Row],[PRICE/PO]]*Table1[[#This Row],[Quantity/PO]]</f>
        <v>0</v>
      </c>
      <c r="Q242" s="2" t="str">
        <f t="shared" ca="1" si="19"/>
        <v>منتهي</v>
      </c>
      <c r="R242" s="2"/>
      <c r="S242" s="2"/>
      <c r="T242" s="1" t="str">
        <f t="shared" si="17"/>
        <v/>
      </c>
      <c r="BN242" s="8" t="str">
        <f t="shared" si="20"/>
        <v>TP1616SS</v>
      </c>
    </row>
    <row r="243" spans="1:66" s="8" customFormat="1" ht="44.25" hidden="1" customHeight="1" x14ac:dyDescent="0.45">
      <c r="A243" s="1">
        <f t="shared" si="18"/>
        <v>230</v>
      </c>
      <c r="B243" s="1" t="s">
        <v>16</v>
      </c>
      <c r="C243" s="1" t="s">
        <v>290</v>
      </c>
      <c r="D243" s="2" t="s">
        <v>289</v>
      </c>
      <c r="E243" s="2" t="s">
        <v>291</v>
      </c>
      <c r="F243" s="1" t="s">
        <v>266</v>
      </c>
      <c r="G243" s="10">
        <v>45671</v>
      </c>
      <c r="H243" s="1">
        <v>2</v>
      </c>
      <c r="I243" s="1"/>
      <c r="J243" s="10">
        <v>45679</v>
      </c>
      <c r="K243" s="1" t="s">
        <v>1074</v>
      </c>
      <c r="L243" s="2"/>
      <c r="M243" s="10"/>
      <c r="N243" s="1"/>
      <c r="O243" s="1"/>
      <c r="P243" s="2">
        <f>Table1[[#This Row],[PRICE/PO]]*Table1[[#This Row],[Quantity/PO]]</f>
        <v>0</v>
      </c>
      <c r="Q243" s="2" t="str">
        <f t="shared" ca="1" si="19"/>
        <v>منتهي</v>
      </c>
      <c r="R243" s="2"/>
      <c r="S243" s="2"/>
      <c r="T243" s="1" t="str">
        <f t="shared" si="17"/>
        <v/>
      </c>
      <c r="BN243" s="8" t="str">
        <f t="shared" si="20"/>
        <v xml:space="preserve">EGH3100F
FG </v>
      </c>
    </row>
    <row r="244" spans="1:66" s="8" customFormat="1" ht="44.25" hidden="1" customHeight="1" x14ac:dyDescent="0.45">
      <c r="A244" s="1">
        <f t="shared" si="18"/>
        <v>231</v>
      </c>
      <c r="B244" s="1" t="s">
        <v>16</v>
      </c>
      <c r="C244" s="2" t="s">
        <v>519</v>
      </c>
      <c r="D244" s="1" t="s">
        <v>292</v>
      </c>
      <c r="E244" s="2" t="s">
        <v>293</v>
      </c>
      <c r="F244" s="1" t="s">
        <v>266</v>
      </c>
      <c r="G244" s="10">
        <v>45671</v>
      </c>
      <c r="H244" s="1">
        <v>8</v>
      </c>
      <c r="I244" s="1"/>
      <c r="J244" s="10">
        <v>45679</v>
      </c>
      <c r="K244" s="1" t="s">
        <v>1074</v>
      </c>
      <c r="L244" s="2"/>
      <c r="M244" s="10"/>
      <c r="N244" s="1"/>
      <c r="O244" s="1"/>
      <c r="P244" s="2">
        <f>Table1[[#This Row],[PRICE/PO]]*Table1[[#This Row],[Quantity/PO]]</f>
        <v>0</v>
      </c>
      <c r="Q244" s="2" t="str">
        <f t="shared" ca="1" si="19"/>
        <v>منتهي</v>
      </c>
      <c r="R244" s="2"/>
      <c r="S244" s="2"/>
      <c r="T244" s="1" t="str">
        <f t="shared" si="17"/>
        <v/>
      </c>
      <c r="BN244" s="8" t="str">
        <f t="shared" si="20"/>
        <v>OVA44013</v>
      </c>
    </row>
    <row r="245" spans="1:66" s="8" customFormat="1" ht="44.25" hidden="1" customHeight="1" x14ac:dyDescent="0.45">
      <c r="A245" s="1">
        <f t="shared" si="18"/>
        <v>232</v>
      </c>
      <c r="B245" s="1" t="s">
        <v>16</v>
      </c>
      <c r="C245" s="1" t="s">
        <v>294</v>
      </c>
      <c r="D245" s="1"/>
      <c r="E245" s="2" t="s">
        <v>295</v>
      </c>
      <c r="F245" s="1" t="s">
        <v>296</v>
      </c>
      <c r="G245" s="10">
        <v>45671</v>
      </c>
      <c r="H245" s="1">
        <v>10</v>
      </c>
      <c r="I245" s="1"/>
      <c r="J245" s="10">
        <v>45677</v>
      </c>
      <c r="K245" s="1" t="s">
        <v>1074</v>
      </c>
      <c r="L245" s="2"/>
      <c r="M245" s="10"/>
      <c r="N245" s="1"/>
      <c r="O245" s="1"/>
      <c r="P245" s="2">
        <f>Table1[[#This Row],[PRICE/PO]]*Table1[[#This Row],[Quantity/PO]]</f>
        <v>0</v>
      </c>
      <c r="Q245" s="2" t="str">
        <f t="shared" ca="1" si="19"/>
        <v>منتهي</v>
      </c>
      <c r="R245" s="2"/>
      <c r="S245" s="2"/>
      <c r="T245" s="1" t="str">
        <f t="shared" si="17"/>
        <v/>
      </c>
      <c r="BN245" s="8">
        <f t="shared" si="20"/>
        <v>0</v>
      </c>
    </row>
    <row r="246" spans="1:66" s="8" customFormat="1" ht="44.25" hidden="1" customHeight="1" x14ac:dyDescent="0.45">
      <c r="A246" s="1">
        <f t="shared" si="18"/>
        <v>233</v>
      </c>
      <c r="B246" s="1" t="s">
        <v>16</v>
      </c>
      <c r="C246" s="1" t="s">
        <v>297</v>
      </c>
      <c r="D246" s="1"/>
      <c r="E246" s="2" t="s">
        <v>298</v>
      </c>
      <c r="F246" s="1" t="s">
        <v>299</v>
      </c>
      <c r="G246" s="10">
        <v>45671</v>
      </c>
      <c r="H246" s="1">
        <v>10</v>
      </c>
      <c r="I246" s="1"/>
      <c r="J246" s="10">
        <v>45679</v>
      </c>
      <c r="K246" s="1" t="s">
        <v>1074</v>
      </c>
      <c r="L246" s="2"/>
      <c r="M246" s="10"/>
      <c r="N246" s="1"/>
      <c r="O246" s="1"/>
      <c r="P246" s="2">
        <f>Table1[[#This Row],[PRICE/PO]]*Table1[[#This Row],[Quantity/PO]]</f>
        <v>0</v>
      </c>
      <c r="Q246" s="2" t="str">
        <f t="shared" ca="1" si="19"/>
        <v>منتهي</v>
      </c>
      <c r="R246" s="2"/>
      <c r="S246" s="2"/>
      <c r="T246" s="1" t="str">
        <f t="shared" si="17"/>
        <v/>
      </c>
      <c r="BN246" s="8">
        <f t="shared" si="20"/>
        <v>0</v>
      </c>
    </row>
    <row r="247" spans="1:66" s="8" customFormat="1" ht="44.25" hidden="1" customHeight="1" x14ac:dyDescent="0.45">
      <c r="A247" s="1">
        <f t="shared" si="18"/>
        <v>234</v>
      </c>
      <c r="B247" s="1" t="s">
        <v>16</v>
      </c>
      <c r="C247" s="1" t="s">
        <v>301</v>
      </c>
      <c r="D247" s="2" t="s">
        <v>300</v>
      </c>
      <c r="E247" s="2" t="s">
        <v>302</v>
      </c>
      <c r="F247" s="1" t="s">
        <v>299</v>
      </c>
      <c r="G247" s="10">
        <v>45671</v>
      </c>
      <c r="H247" s="1">
        <v>1</v>
      </c>
      <c r="I247" s="1"/>
      <c r="J247" s="10">
        <v>45679</v>
      </c>
      <c r="K247" s="1" t="s">
        <v>1074</v>
      </c>
      <c r="L247" s="2"/>
      <c r="M247" s="10"/>
      <c r="N247" s="1"/>
      <c r="O247" s="1"/>
      <c r="P247" s="2">
        <f>Table1[[#This Row],[PRICE/PO]]*Table1[[#This Row],[Quantity/PO]]</f>
        <v>0</v>
      </c>
      <c r="Q247" s="2" t="str">
        <f t="shared" ca="1" si="19"/>
        <v>منتهي</v>
      </c>
      <c r="R247" s="2"/>
      <c r="S247" s="2"/>
      <c r="T247" s="1" t="str">
        <f t="shared" si="17"/>
        <v/>
      </c>
      <c r="BN247" s="8" t="str">
        <f t="shared" si="20"/>
        <v>114869-
PB-WHTQD</v>
      </c>
    </row>
    <row r="248" spans="1:66" s="8" customFormat="1" ht="44.25" hidden="1" customHeight="1" x14ac:dyDescent="0.45">
      <c r="A248" s="1">
        <f t="shared" si="18"/>
        <v>235</v>
      </c>
      <c r="B248" s="1" t="s">
        <v>16</v>
      </c>
      <c r="C248" s="1" t="s">
        <v>887</v>
      </c>
      <c r="D248" s="1"/>
      <c r="E248" s="2" t="s">
        <v>303</v>
      </c>
      <c r="F248" s="1" t="s">
        <v>299</v>
      </c>
      <c r="G248" s="10">
        <v>45671</v>
      </c>
      <c r="H248" s="1">
        <v>5</v>
      </c>
      <c r="I248" s="1">
        <v>825</v>
      </c>
      <c r="J248" s="10">
        <v>45679</v>
      </c>
      <c r="K248" s="1" t="s">
        <v>1074</v>
      </c>
      <c r="L248" s="2"/>
      <c r="M248" s="10"/>
      <c r="N248" s="1"/>
      <c r="O248" s="1"/>
      <c r="P248" s="2">
        <f>Table1[[#This Row],[PRICE/PO]]*Table1[[#This Row],[Quantity/PO]]</f>
        <v>0</v>
      </c>
      <c r="Q248" s="2" t="str">
        <f t="shared" ca="1" si="19"/>
        <v>منتهي</v>
      </c>
      <c r="R248" s="2"/>
      <c r="S248" s="2"/>
      <c r="T248" s="1">
        <f t="shared" si="17"/>
        <v>1</v>
      </c>
      <c r="BN248" s="8">
        <f t="shared" si="20"/>
        <v>0</v>
      </c>
    </row>
    <row r="249" spans="1:66" s="8" customFormat="1" ht="44.25" hidden="1" customHeight="1" x14ac:dyDescent="0.45">
      <c r="A249" s="1">
        <f t="shared" si="18"/>
        <v>236</v>
      </c>
      <c r="B249" s="1" t="s">
        <v>27</v>
      </c>
      <c r="C249" s="1" t="s">
        <v>872</v>
      </c>
      <c r="D249" s="1"/>
      <c r="E249" s="2" t="s">
        <v>304</v>
      </c>
      <c r="F249" s="1" t="s">
        <v>299</v>
      </c>
      <c r="G249" s="10">
        <v>45671</v>
      </c>
      <c r="H249" s="1">
        <v>100</v>
      </c>
      <c r="I249" s="1">
        <v>385</v>
      </c>
      <c r="J249" s="10">
        <v>45679</v>
      </c>
      <c r="K249" s="1" t="s">
        <v>1074</v>
      </c>
      <c r="L249" s="2"/>
      <c r="M249" s="10"/>
      <c r="N249" s="1"/>
      <c r="O249" s="1"/>
      <c r="P249" s="2">
        <f>Table1[[#This Row],[PRICE/PO]]*Table1[[#This Row],[Quantity/PO]]</f>
        <v>0</v>
      </c>
      <c r="Q249" s="2" t="str">
        <f t="shared" ca="1" si="19"/>
        <v>منتهي</v>
      </c>
      <c r="R249" s="2"/>
      <c r="S249" s="2"/>
      <c r="T249" s="1">
        <f t="shared" si="17"/>
        <v>1</v>
      </c>
      <c r="BN249" s="8">
        <f t="shared" si="20"/>
        <v>0</v>
      </c>
    </row>
    <row r="250" spans="1:66" s="8" customFormat="1" ht="44.25" hidden="1" customHeight="1" x14ac:dyDescent="0.45">
      <c r="A250" s="1">
        <f t="shared" si="18"/>
        <v>237</v>
      </c>
      <c r="B250" s="1" t="s">
        <v>16</v>
      </c>
      <c r="C250" s="1" t="s">
        <v>305</v>
      </c>
      <c r="D250" s="1">
        <v>1104181</v>
      </c>
      <c r="E250" s="2" t="s">
        <v>306</v>
      </c>
      <c r="F250" s="1" t="s">
        <v>299</v>
      </c>
      <c r="G250" s="10">
        <v>45671</v>
      </c>
      <c r="H250" s="1">
        <v>10</v>
      </c>
      <c r="I250" s="1"/>
      <c r="J250" s="10">
        <v>45679</v>
      </c>
      <c r="K250" s="1" t="s">
        <v>1074</v>
      </c>
      <c r="L250" s="2"/>
      <c r="M250" s="10"/>
      <c r="N250" s="1"/>
      <c r="O250" s="1"/>
      <c r="P250" s="2">
        <f>Table1[[#This Row],[PRICE/PO]]*Table1[[#This Row],[Quantity/PO]]</f>
        <v>0</v>
      </c>
      <c r="Q250" s="2" t="str">
        <f t="shared" ca="1" si="19"/>
        <v>منتهي</v>
      </c>
      <c r="R250" s="2"/>
      <c r="S250" s="2"/>
      <c r="T250" s="1" t="str">
        <f t="shared" si="17"/>
        <v/>
      </c>
      <c r="BN250" s="8">
        <f t="shared" si="20"/>
        <v>1104181</v>
      </c>
    </row>
    <row r="251" spans="1:66" s="8" customFormat="1" ht="44.25" hidden="1" customHeight="1" x14ac:dyDescent="0.45">
      <c r="A251" s="1">
        <f t="shared" si="18"/>
        <v>238</v>
      </c>
      <c r="B251" s="1" t="s">
        <v>16</v>
      </c>
      <c r="C251" s="1" t="s">
        <v>861</v>
      </c>
      <c r="D251" s="2" t="s">
        <v>1431</v>
      </c>
      <c r="E251" s="2" t="s">
        <v>307</v>
      </c>
      <c r="F251" s="1" t="s">
        <v>299</v>
      </c>
      <c r="G251" s="10">
        <v>45671</v>
      </c>
      <c r="H251" s="1">
        <v>3</v>
      </c>
      <c r="I251" s="1">
        <v>4900</v>
      </c>
      <c r="J251" s="10">
        <v>45679</v>
      </c>
      <c r="K251" s="1" t="s">
        <v>1074</v>
      </c>
      <c r="L251" s="2" t="s">
        <v>2637</v>
      </c>
      <c r="M251" s="10">
        <v>45708</v>
      </c>
      <c r="N251" s="1">
        <v>3</v>
      </c>
      <c r="O251" s="1">
        <v>4000</v>
      </c>
      <c r="P251" s="2">
        <f>Table1[[#This Row],[PRICE/PO]]*Table1[[#This Row],[Quantity/PO]]</f>
        <v>12000</v>
      </c>
      <c r="Q251" s="2" t="str">
        <f t="shared" ca="1" si="19"/>
        <v>منتهي</v>
      </c>
      <c r="R251" s="2"/>
      <c r="S251" s="2"/>
      <c r="T251" s="1" t="str">
        <f t="shared" si="17"/>
        <v/>
      </c>
      <c r="BN251" s="8" t="str">
        <f t="shared" si="20"/>
        <v xml:space="preserve">WITH 4 OUTLET </v>
      </c>
    </row>
    <row r="252" spans="1:66" s="8" customFormat="1" ht="44.25" hidden="1" customHeight="1" x14ac:dyDescent="0.45">
      <c r="A252" s="1">
        <f t="shared" si="18"/>
        <v>239</v>
      </c>
      <c r="B252" s="1" t="s">
        <v>16</v>
      </c>
      <c r="C252" s="1" t="s">
        <v>309</v>
      </c>
      <c r="D252" s="1" t="s">
        <v>308</v>
      </c>
      <c r="E252" s="2" t="s">
        <v>310</v>
      </c>
      <c r="F252" s="1" t="s">
        <v>311</v>
      </c>
      <c r="G252" s="10">
        <v>45671</v>
      </c>
      <c r="H252" s="1">
        <v>2</v>
      </c>
      <c r="I252" s="1"/>
      <c r="J252" s="10">
        <v>45672</v>
      </c>
      <c r="K252" s="1" t="s">
        <v>1074</v>
      </c>
      <c r="L252" s="2"/>
      <c r="M252" s="10"/>
      <c r="N252" s="1"/>
      <c r="O252" s="1"/>
      <c r="P252" s="2">
        <f>Table1[[#This Row],[PRICE/PO]]*Table1[[#This Row],[Quantity/PO]]</f>
        <v>0</v>
      </c>
      <c r="Q252" s="2" t="str">
        <f t="shared" ca="1" si="19"/>
        <v>منتهي</v>
      </c>
      <c r="R252" s="2"/>
      <c r="S252" s="2"/>
      <c r="T252" s="1" t="str">
        <f t="shared" si="17"/>
        <v/>
      </c>
      <c r="BN252" s="8" t="str">
        <f t="shared" si="20"/>
        <v>ZFL-H38-1024BM G8~26Fd 2m-J</v>
      </c>
    </row>
    <row r="253" spans="1:66" s="8" customFormat="1" ht="44.25" hidden="1" customHeight="1" x14ac:dyDescent="0.45">
      <c r="A253" s="1">
        <f t="shared" si="18"/>
        <v>240</v>
      </c>
      <c r="B253" s="1" t="s">
        <v>16</v>
      </c>
      <c r="C253" s="1" t="s">
        <v>2624</v>
      </c>
      <c r="D253" s="2" t="s">
        <v>2694</v>
      </c>
      <c r="E253" s="2" t="s">
        <v>313</v>
      </c>
      <c r="F253" s="1" t="s">
        <v>314</v>
      </c>
      <c r="G253" s="10">
        <v>45671</v>
      </c>
      <c r="H253" s="1">
        <v>2</v>
      </c>
      <c r="I253" s="1">
        <v>89000</v>
      </c>
      <c r="J253" s="10">
        <v>45672</v>
      </c>
      <c r="K253" s="1" t="s">
        <v>1075</v>
      </c>
      <c r="L253" s="2"/>
      <c r="M253" s="10"/>
      <c r="N253" s="1"/>
      <c r="O253" s="1"/>
      <c r="P253" s="2">
        <f>Table1[[#This Row],[PRICE/PO]]*Table1[[#This Row],[Quantity/PO]]</f>
        <v>0</v>
      </c>
      <c r="Q253" s="2" t="str">
        <f t="shared" ca="1" si="19"/>
        <v>منتهي</v>
      </c>
      <c r="R253" s="2"/>
      <c r="S253" s="2"/>
      <c r="T253" s="1" t="str">
        <f t="shared" si="17"/>
        <v/>
      </c>
      <c r="BN253" s="8" t="str">
        <f t="shared" si="20"/>
        <v>438975103-07</v>
      </c>
    </row>
    <row r="254" spans="1:66" s="8" customFormat="1" ht="115" hidden="1" x14ac:dyDescent="0.45">
      <c r="A254" s="1">
        <f t="shared" si="18"/>
        <v>241</v>
      </c>
      <c r="B254" s="1" t="s">
        <v>16</v>
      </c>
      <c r="C254" s="1" t="s">
        <v>315</v>
      </c>
      <c r="D254" s="1">
        <v>3505060</v>
      </c>
      <c r="E254" s="2" t="s">
        <v>316</v>
      </c>
      <c r="F254" s="1" t="s">
        <v>317</v>
      </c>
      <c r="G254" s="10">
        <v>45671</v>
      </c>
      <c r="H254" s="1">
        <v>3</v>
      </c>
      <c r="I254" s="1">
        <v>3950</v>
      </c>
      <c r="J254" s="10">
        <v>45675</v>
      </c>
      <c r="K254" s="1" t="s">
        <v>1077</v>
      </c>
      <c r="L254" s="2"/>
      <c r="M254" s="10"/>
      <c r="N254" s="1"/>
      <c r="O254" s="1"/>
      <c r="P254" s="2">
        <f>Table1[[#This Row],[PRICE/PO]]*Table1[[#This Row],[Quantity/PO]]</f>
        <v>0</v>
      </c>
      <c r="Q254" s="2" t="str">
        <f t="shared" ca="1" si="19"/>
        <v>منتهي</v>
      </c>
      <c r="R254" s="2" t="s">
        <v>2355</v>
      </c>
      <c r="S254" s="2"/>
      <c r="T254" s="1" t="str">
        <f t="shared" si="17"/>
        <v/>
      </c>
      <c r="BN254" s="8">
        <f t="shared" si="20"/>
        <v>3505060</v>
      </c>
    </row>
    <row r="255" spans="1:66" s="8" customFormat="1" ht="44.25" hidden="1" customHeight="1" x14ac:dyDescent="0.45">
      <c r="A255" s="1">
        <f t="shared" si="18"/>
        <v>242</v>
      </c>
      <c r="B255" s="1" t="s">
        <v>16</v>
      </c>
      <c r="C255" s="1" t="s">
        <v>883</v>
      </c>
      <c r="D255" s="1"/>
      <c r="E255" s="2" t="s">
        <v>318</v>
      </c>
      <c r="F255" s="1" t="s">
        <v>319</v>
      </c>
      <c r="G255" s="10">
        <v>45671</v>
      </c>
      <c r="H255" s="1">
        <v>10</v>
      </c>
      <c r="I255" s="1">
        <v>205</v>
      </c>
      <c r="J255" s="10">
        <v>45678</v>
      </c>
      <c r="K255" s="1" t="s">
        <v>1074</v>
      </c>
      <c r="L255" s="2" t="s">
        <v>1246</v>
      </c>
      <c r="M255" s="10">
        <v>45686</v>
      </c>
      <c r="N255" s="1">
        <v>10</v>
      </c>
      <c r="O255" s="1">
        <v>205</v>
      </c>
      <c r="P255" s="2">
        <f>Table1[[#This Row],[PRICE/PO]]*Table1[[#This Row],[Quantity/PO]]</f>
        <v>2050</v>
      </c>
      <c r="Q255" s="2" t="str">
        <f t="shared" ca="1" si="19"/>
        <v>منتهي</v>
      </c>
      <c r="R255" s="2" t="s">
        <v>2430</v>
      </c>
      <c r="S255" s="2" t="s">
        <v>2087</v>
      </c>
      <c r="T255" s="1" t="str">
        <f t="shared" si="17"/>
        <v/>
      </c>
      <c r="BN255" s="8">
        <f t="shared" si="20"/>
        <v>0</v>
      </c>
    </row>
    <row r="256" spans="1:66" s="8" customFormat="1" ht="44.25" hidden="1" customHeight="1" x14ac:dyDescent="0.45">
      <c r="A256" s="1">
        <f t="shared" si="18"/>
        <v>243</v>
      </c>
      <c r="B256" s="1" t="s">
        <v>16</v>
      </c>
      <c r="C256" s="1" t="s">
        <v>883</v>
      </c>
      <c r="D256" s="1"/>
      <c r="E256" s="2" t="s">
        <v>318</v>
      </c>
      <c r="F256" s="1" t="s">
        <v>319</v>
      </c>
      <c r="G256" s="10">
        <v>45671</v>
      </c>
      <c r="H256" s="1"/>
      <c r="I256" s="1">
        <v>205</v>
      </c>
      <c r="J256" s="10">
        <v>45678</v>
      </c>
      <c r="K256" s="1" t="s">
        <v>1074</v>
      </c>
      <c r="L256" s="2" t="s">
        <v>2640</v>
      </c>
      <c r="M256" s="10">
        <v>45708</v>
      </c>
      <c r="N256" s="1">
        <v>30</v>
      </c>
      <c r="O256" s="1">
        <v>205</v>
      </c>
      <c r="P256" s="2">
        <f>Table1[[#This Row],[PRICE/PO]]*Table1[[#This Row],[Quantity/PO]]</f>
        <v>6150</v>
      </c>
      <c r="Q256" s="2" t="str">
        <f t="shared" ca="1" si="19"/>
        <v>منتهي</v>
      </c>
      <c r="R256" s="2" t="s">
        <v>2430</v>
      </c>
      <c r="S256" s="2" t="s">
        <v>2327</v>
      </c>
      <c r="T256" s="1" t="str">
        <f t="shared" si="17"/>
        <v/>
      </c>
    </row>
    <row r="257" spans="1:66" s="8" customFormat="1" ht="44.25" hidden="1" customHeight="1" x14ac:dyDescent="0.45">
      <c r="A257" s="1">
        <f t="shared" si="18"/>
        <v>244</v>
      </c>
      <c r="B257" s="1" t="s">
        <v>16</v>
      </c>
      <c r="C257" s="1" t="s">
        <v>885</v>
      </c>
      <c r="D257" s="1"/>
      <c r="E257" s="2" t="s">
        <v>320</v>
      </c>
      <c r="F257" s="1" t="s">
        <v>319</v>
      </c>
      <c r="G257" s="10">
        <v>45671</v>
      </c>
      <c r="H257" s="1">
        <v>10</v>
      </c>
      <c r="I257" s="1">
        <v>1020</v>
      </c>
      <c r="J257" s="10">
        <v>45678</v>
      </c>
      <c r="K257" s="1" t="s">
        <v>1074</v>
      </c>
      <c r="L257" s="2"/>
      <c r="M257" s="10"/>
      <c r="N257" s="1"/>
      <c r="O257" s="1"/>
      <c r="P257" s="2">
        <f>Table1[[#This Row],[PRICE/PO]]*Table1[[#This Row],[Quantity/PO]]</f>
        <v>0</v>
      </c>
      <c r="Q257" s="2" t="str">
        <f t="shared" ca="1" si="19"/>
        <v>منتهي</v>
      </c>
      <c r="R257" s="2"/>
      <c r="S257" s="2"/>
      <c r="T257" s="1">
        <f t="shared" si="17"/>
        <v>1</v>
      </c>
      <c r="BN257" s="8">
        <f t="shared" ref="BN257:BN301" si="21">D257</f>
        <v>0</v>
      </c>
    </row>
    <row r="258" spans="1:66" s="8" customFormat="1" ht="92" hidden="1" x14ac:dyDescent="0.45">
      <c r="A258" s="1">
        <f t="shared" si="18"/>
        <v>245</v>
      </c>
      <c r="B258" s="1" t="s">
        <v>16</v>
      </c>
      <c r="C258" s="1" t="s">
        <v>883</v>
      </c>
      <c r="D258" s="1"/>
      <c r="E258" s="2" t="s">
        <v>321</v>
      </c>
      <c r="F258" s="1" t="s">
        <v>319</v>
      </c>
      <c r="G258" s="10">
        <v>45671</v>
      </c>
      <c r="H258" s="1">
        <v>10</v>
      </c>
      <c r="I258" s="1">
        <v>205</v>
      </c>
      <c r="J258" s="10">
        <v>45678</v>
      </c>
      <c r="K258" s="1" t="s">
        <v>1074</v>
      </c>
      <c r="L258" s="2" t="s">
        <v>1246</v>
      </c>
      <c r="M258" s="10">
        <v>45686</v>
      </c>
      <c r="N258" s="1">
        <v>10</v>
      </c>
      <c r="O258" s="1">
        <v>205</v>
      </c>
      <c r="P258" s="2">
        <f>Table1[[#This Row],[PRICE/PO]]*Table1[[#This Row],[Quantity/PO]]</f>
        <v>2050</v>
      </c>
      <c r="Q258" s="2" t="str">
        <f t="shared" ca="1" si="19"/>
        <v>منتهي</v>
      </c>
      <c r="R258" s="2" t="s">
        <v>2430</v>
      </c>
      <c r="S258" s="2"/>
      <c r="T258" s="1" t="str">
        <f t="shared" si="17"/>
        <v/>
      </c>
      <c r="BN258" s="8">
        <f t="shared" si="21"/>
        <v>0</v>
      </c>
    </row>
    <row r="259" spans="1:66" s="8" customFormat="1" ht="44.25" hidden="1" customHeight="1" x14ac:dyDescent="0.45">
      <c r="A259" s="1">
        <f t="shared" si="18"/>
        <v>246</v>
      </c>
      <c r="B259" s="1" t="s">
        <v>16</v>
      </c>
      <c r="C259" s="1" t="s">
        <v>1247</v>
      </c>
      <c r="D259" s="1"/>
      <c r="E259" s="2" t="s">
        <v>270</v>
      </c>
      <c r="F259" s="1" t="s">
        <v>319</v>
      </c>
      <c r="G259" s="10">
        <v>45671</v>
      </c>
      <c r="H259" s="1">
        <v>10</v>
      </c>
      <c r="I259" s="1"/>
      <c r="J259" s="10">
        <v>45678</v>
      </c>
      <c r="K259" s="1" t="s">
        <v>1074</v>
      </c>
      <c r="L259" s="2"/>
      <c r="M259" s="10"/>
      <c r="N259" s="1"/>
      <c r="O259" s="1"/>
      <c r="P259" s="2">
        <f>Table1[[#This Row],[PRICE/PO]]*Table1[[#This Row],[Quantity/PO]]</f>
        <v>0</v>
      </c>
      <c r="Q259" s="2" t="str">
        <f t="shared" ca="1" si="19"/>
        <v>منتهي</v>
      </c>
      <c r="R259" s="2"/>
      <c r="S259" s="2"/>
      <c r="T259" s="1" t="str">
        <f t="shared" si="17"/>
        <v/>
      </c>
      <c r="BN259" s="8">
        <f t="shared" si="21"/>
        <v>0</v>
      </c>
    </row>
    <row r="260" spans="1:66" s="8" customFormat="1" ht="44.25" hidden="1" customHeight="1" x14ac:dyDescent="0.45">
      <c r="A260" s="1">
        <f t="shared" si="18"/>
        <v>247</v>
      </c>
      <c r="B260" s="1" t="s">
        <v>16</v>
      </c>
      <c r="C260" s="1" t="s">
        <v>1248</v>
      </c>
      <c r="D260" s="1"/>
      <c r="E260" s="2" t="s">
        <v>322</v>
      </c>
      <c r="F260" s="1" t="s">
        <v>319</v>
      </c>
      <c r="G260" s="10">
        <v>45671</v>
      </c>
      <c r="H260" s="1">
        <v>10</v>
      </c>
      <c r="I260" s="1"/>
      <c r="J260" s="10">
        <v>45678</v>
      </c>
      <c r="K260" s="1" t="s">
        <v>1074</v>
      </c>
      <c r="L260" s="2"/>
      <c r="M260" s="10"/>
      <c r="N260" s="1"/>
      <c r="O260" s="1"/>
      <c r="P260" s="2">
        <f>Table1[[#This Row],[PRICE/PO]]*Table1[[#This Row],[Quantity/PO]]</f>
        <v>0</v>
      </c>
      <c r="Q260" s="2" t="str">
        <f t="shared" ca="1" si="19"/>
        <v>منتهي</v>
      </c>
      <c r="R260" s="2"/>
      <c r="S260" s="2"/>
      <c r="T260" s="1" t="str">
        <f t="shared" si="17"/>
        <v/>
      </c>
      <c r="BN260" s="8">
        <f t="shared" si="21"/>
        <v>0</v>
      </c>
    </row>
    <row r="261" spans="1:66" s="8" customFormat="1" ht="44.25" hidden="1" customHeight="1" x14ac:dyDescent="0.45">
      <c r="A261" s="1">
        <f t="shared" si="18"/>
        <v>248</v>
      </c>
      <c r="B261" s="1" t="s">
        <v>16</v>
      </c>
      <c r="C261" s="1" t="s">
        <v>1249</v>
      </c>
      <c r="D261" s="1"/>
      <c r="E261" s="2" t="s">
        <v>323</v>
      </c>
      <c r="F261" s="1" t="s">
        <v>319</v>
      </c>
      <c r="G261" s="10">
        <v>45671</v>
      </c>
      <c r="H261" s="1">
        <v>10</v>
      </c>
      <c r="I261" s="1"/>
      <c r="J261" s="10">
        <v>45678</v>
      </c>
      <c r="K261" s="1" t="s">
        <v>1074</v>
      </c>
      <c r="L261" s="2"/>
      <c r="M261" s="10"/>
      <c r="N261" s="1"/>
      <c r="O261" s="1"/>
      <c r="P261" s="2">
        <f>Table1[[#This Row],[PRICE/PO]]*Table1[[#This Row],[Quantity/PO]]</f>
        <v>0</v>
      </c>
      <c r="Q261" s="2" t="str">
        <f t="shared" ca="1" si="19"/>
        <v>منتهي</v>
      </c>
      <c r="R261" s="2"/>
      <c r="S261" s="2"/>
      <c r="T261" s="1" t="str">
        <f t="shared" si="17"/>
        <v/>
      </c>
      <c r="BN261" s="8">
        <f t="shared" si="21"/>
        <v>0</v>
      </c>
    </row>
    <row r="262" spans="1:66" s="8" customFormat="1" ht="44.25" hidden="1" customHeight="1" x14ac:dyDescent="0.45">
      <c r="A262" s="1">
        <f t="shared" si="18"/>
        <v>249</v>
      </c>
      <c r="B262" s="1" t="s">
        <v>16</v>
      </c>
      <c r="C262" s="1" t="s">
        <v>1250</v>
      </c>
      <c r="D262" s="2" t="s">
        <v>1252</v>
      </c>
      <c r="E262" s="2" t="s">
        <v>324</v>
      </c>
      <c r="F262" s="1" t="s">
        <v>319</v>
      </c>
      <c r="G262" s="10">
        <v>45671</v>
      </c>
      <c r="H262" s="1">
        <v>5</v>
      </c>
      <c r="I262" s="1"/>
      <c r="J262" s="10">
        <v>45678</v>
      </c>
      <c r="K262" s="1" t="s">
        <v>1074</v>
      </c>
      <c r="L262" s="2"/>
      <c r="M262" s="10"/>
      <c r="N262" s="1"/>
      <c r="O262" s="1"/>
      <c r="P262" s="2">
        <f>Table1[[#This Row],[PRICE/PO]]*Table1[[#This Row],[Quantity/PO]]</f>
        <v>0</v>
      </c>
      <c r="Q262" s="2" t="str">
        <f t="shared" ca="1" si="19"/>
        <v>منتهي</v>
      </c>
      <c r="R262" s="2"/>
      <c r="S262" s="2"/>
      <c r="T262" s="1" t="str">
        <f t="shared" si="17"/>
        <v/>
      </c>
      <c r="BN262" s="8" t="str">
        <f t="shared" si="21"/>
        <v>CR123C151B</v>
      </c>
    </row>
    <row r="263" spans="1:66" s="8" customFormat="1" ht="44.25" hidden="1" customHeight="1" x14ac:dyDescent="0.45">
      <c r="A263" s="1">
        <f t="shared" si="18"/>
        <v>250</v>
      </c>
      <c r="B263" s="1" t="s">
        <v>16</v>
      </c>
      <c r="C263" s="1" t="s">
        <v>1251</v>
      </c>
      <c r="D263" s="1"/>
      <c r="E263" s="2" t="s">
        <v>325</v>
      </c>
      <c r="F263" s="1" t="s">
        <v>319</v>
      </c>
      <c r="G263" s="10">
        <v>45671</v>
      </c>
      <c r="H263" s="1">
        <v>1</v>
      </c>
      <c r="I263" s="1"/>
      <c r="J263" s="10">
        <v>45678</v>
      </c>
      <c r="K263" s="1" t="s">
        <v>1074</v>
      </c>
      <c r="L263" s="2"/>
      <c r="M263" s="10"/>
      <c r="N263" s="1"/>
      <c r="O263" s="1"/>
      <c r="P263" s="2">
        <f>Table1[[#This Row],[PRICE/PO]]*Table1[[#This Row],[Quantity/PO]]</f>
        <v>0</v>
      </c>
      <c r="Q263" s="2" t="str">
        <f t="shared" ca="1" si="19"/>
        <v>منتهي</v>
      </c>
      <c r="R263" s="2"/>
      <c r="S263" s="2"/>
      <c r="T263" s="1" t="str">
        <f t="shared" si="17"/>
        <v/>
      </c>
      <c r="BN263" s="8">
        <f t="shared" si="21"/>
        <v>0</v>
      </c>
    </row>
    <row r="264" spans="1:66" s="8" customFormat="1" ht="69" hidden="1" x14ac:dyDescent="0.45">
      <c r="A264" s="1">
        <f t="shared" si="18"/>
        <v>251</v>
      </c>
      <c r="B264" s="1" t="s">
        <v>16</v>
      </c>
      <c r="C264" s="1" t="s">
        <v>326</v>
      </c>
      <c r="D264" s="1"/>
      <c r="E264" s="2" t="s">
        <v>327</v>
      </c>
      <c r="F264" s="1" t="s">
        <v>328</v>
      </c>
      <c r="G264" s="10">
        <v>45671</v>
      </c>
      <c r="H264" s="1">
        <v>50</v>
      </c>
      <c r="I264" s="1"/>
      <c r="J264" s="10">
        <v>45677</v>
      </c>
      <c r="K264" s="1" t="s">
        <v>1078</v>
      </c>
      <c r="L264" s="2"/>
      <c r="M264" s="10"/>
      <c r="N264" s="1"/>
      <c r="O264" s="1"/>
      <c r="P264" s="2">
        <f>Table1[[#This Row],[PRICE/PO]]*Table1[[#This Row],[Quantity/PO]]</f>
        <v>0</v>
      </c>
      <c r="Q264" s="2" t="str">
        <f t="shared" ca="1" si="19"/>
        <v>منتهي</v>
      </c>
      <c r="R264" s="2"/>
      <c r="S264" s="2"/>
      <c r="T264" s="1" t="str">
        <f t="shared" si="17"/>
        <v/>
      </c>
      <c r="BN264" s="8">
        <f t="shared" si="21"/>
        <v>0</v>
      </c>
    </row>
    <row r="265" spans="1:66" s="8" customFormat="1" ht="44.25" hidden="1" customHeight="1" x14ac:dyDescent="0.45">
      <c r="A265" s="1">
        <f t="shared" si="18"/>
        <v>252</v>
      </c>
      <c r="B265" s="1" t="s">
        <v>16</v>
      </c>
      <c r="C265" s="1" t="s">
        <v>329</v>
      </c>
      <c r="D265" s="1"/>
      <c r="E265" s="2" t="s">
        <v>330</v>
      </c>
      <c r="F265" s="1" t="s">
        <v>328</v>
      </c>
      <c r="G265" s="10">
        <v>45671</v>
      </c>
      <c r="H265" s="1">
        <v>50</v>
      </c>
      <c r="I265" s="1"/>
      <c r="J265" s="10">
        <v>45677</v>
      </c>
      <c r="K265" s="1" t="s">
        <v>1078</v>
      </c>
      <c r="L265" s="2"/>
      <c r="M265" s="10"/>
      <c r="N265" s="1"/>
      <c r="O265" s="1"/>
      <c r="P265" s="2">
        <f>Table1[[#This Row],[PRICE/PO]]*Table1[[#This Row],[Quantity/PO]]</f>
        <v>0</v>
      </c>
      <c r="Q265" s="2" t="str">
        <f t="shared" ca="1" si="19"/>
        <v>منتهي</v>
      </c>
      <c r="R265" s="2"/>
      <c r="S265" s="2"/>
      <c r="T265" s="1" t="str">
        <f t="shared" si="17"/>
        <v/>
      </c>
      <c r="BN265" s="8">
        <f t="shared" si="21"/>
        <v>0</v>
      </c>
    </row>
    <row r="266" spans="1:66" s="8" customFormat="1" ht="44.25" hidden="1" customHeight="1" x14ac:dyDescent="0.45">
      <c r="A266" s="1">
        <f t="shared" si="18"/>
        <v>253</v>
      </c>
      <c r="B266" s="1" t="s">
        <v>16</v>
      </c>
      <c r="C266" s="1" t="s">
        <v>331</v>
      </c>
      <c r="D266" s="1"/>
      <c r="E266" s="2" t="s">
        <v>332</v>
      </c>
      <c r="F266" s="1" t="s">
        <v>328</v>
      </c>
      <c r="G266" s="10">
        <v>45671</v>
      </c>
      <c r="H266" s="1">
        <v>50</v>
      </c>
      <c r="I266" s="1"/>
      <c r="J266" s="10">
        <v>45677</v>
      </c>
      <c r="K266" s="1" t="s">
        <v>1078</v>
      </c>
      <c r="L266" s="2"/>
      <c r="M266" s="10"/>
      <c r="N266" s="1"/>
      <c r="O266" s="1"/>
      <c r="P266" s="2">
        <f>Table1[[#This Row],[PRICE/PO]]*Table1[[#This Row],[Quantity/PO]]</f>
        <v>0</v>
      </c>
      <c r="Q266" s="2" t="str">
        <f t="shared" ca="1" si="19"/>
        <v>منتهي</v>
      </c>
      <c r="R266" s="2"/>
      <c r="S266" s="2"/>
      <c r="T266" s="1" t="str">
        <f t="shared" si="17"/>
        <v/>
      </c>
      <c r="BN266" s="8">
        <f t="shared" si="21"/>
        <v>0</v>
      </c>
    </row>
    <row r="267" spans="1:66" s="8" customFormat="1" ht="44.25" hidden="1" customHeight="1" x14ac:dyDescent="0.45">
      <c r="A267" s="1">
        <f t="shared" si="18"/>
        <v>254</v>
      </c>
      <c r="B267" s="1" t="s">
        <v>16</v>
      </c>
      <c r="C267" s="1" t="s">
        <v>333</v>
      </c>
      <c r="D267" s="1"/>
      <c r="E267" s="2" t="s">
        <v>334</v>
      </c>
      <c r="F267" s="1" t="s">
        <v>328</v>
      </c>
      <c r="G267" s="10">
        <v>45671</v>
      </c>
      <c r="H267" s="1">
        <v>50</v>
      </c>
      <c r="I267" s="1"/>
      <c r="J267" s="10">
        <v>45677</v>
      </c>
      <c r="K267" s="1" t="s">
        <v>1078</v>
      </c>
      <c r="L267" s="2"/>
      <c r="M267" s="10"/>
      <c r="N267" s="1"/>
      <c r="O267" s="1"/>
      <c r="P267" s="2">
        <f>Table1[[#This Row],[PRICE/PO]]*Table1[[#This Row],[Quantity/PO]]</f>
        <v>0</v>
      </c>
      <c r="Q267" s="2" t="str">
        <f t="shared" ca="1" si="19"/>
        <v>منتهي</v>
      </c>
      <c r="R267" s="2"/>
      <c r="S267" s="2"/>
      <c r="T267" s="1" t="str">
        <f t="shared" si="17"/>
        <v/>
      </c>
      <c r="BN267" s="8">
        <f t="shared" si="21"/>
        <v>0</v>
      </c>
    </row>
    <row r="268" spans="1:66" s="8" customFormat="1" ht="44.25" hidden="1" customHeight="1" x14ac:dyDescent="0.45">
      <c r="A268" s="1">
        <f t="shared" si="18"/>
        <v>255</v>
      </c>
      <c r="B268" s="1" t="s">
        <v>16</v>
      </c>
      <c r="C268" s="1" t="s">
        <v>335</v>
      </c>
      <c r="D268" s="1"/>
      <c r="E268" s="2" t="s">
        <v>336</v>
      </c>
      <c r="F268" s="1" t="s">
        <v>328</v>
      </c>
      <c r="G268" s="10">
        <v>45671</v>
      </c>
      <c r="H268" s="1">
        <v>50</v>
      </c>
      <c r="I268" s="1"/>
      <c r="J268" s="10">
        <v>45677</v>
      </c>
      <c r="K268" s="1" t="s">
        <v>1078</v>
      </c>
      <c r="L268" s="2"/>
      <c r="M268" s="10"/>
      <c r="N268" s="1"/>
      <c r="O268" s="1"/>
      <c r="P268" s="2">
        <f>Table1[[#This Row],[PRICE/PO]]*Table1[[#This Row],[Quantity/PO]]</f>
        <v>0</v>
      </c>
      <c r="Q268" s="2" t="str">
        <f t="shared" ca="1" si="19"/>
        <v>منتهي</v>
      </c>
      <c r="R268" s="2"/>
      <c r="S268" s="2"/>
      <c r="T268" s="1" t="str">
        <f t="shared" si="17"/>
        <v/>
      </c>
      <c r="BN268" s="8">
        <f t="shared" si="21"/>
        <v>0</v>
      </c>
    </row>
    <row r="269" spans="1:66" s="8" customFormat="1" ht="44.25" hidden="1" customHeight="1" x14ac:dyDescent="0.45">
      <c r="A269" s="1">
        <f t="shared" si="18"/>
        <v>256</v>
      </c>
      <c r="B269" s="1" t="s">
        <v>16</v>
      </c>
      <c r="C269" s="1" t="s">
        <v>337</v>
      </c>
      <c r="D269" s="1"/>
      <c r="E269" s="2" t="s">
        <v>338</v>
      </c>
      <c r="F269" s="1" t="s">
        <v>328</v>
      </c>
      <c r="G269" s="10">
        <v>45671</v>
      </c>
      <c r="H269" s="1">
        <v>50</v>
      </c>
      <c r="I269" s="1"/>
      <c r="J269" s="10">
        <v>45677</v>
      </c>
      <c r="K269" s="1" t="s">
        <v>1078</v>
      </c>
      <c r="L269" s="2"/>
      <c r="M269" s="10"/>
      <c r="N269" s="1"/>
      <c r="O269" s="1"/>
      <c r="P269" s="2">
        <f>Table1[[#This Row],[PRICE/PO]]*Table1[[#This Row],[Quantity/PO]]</f>
        <v>0</v>
      </c>
      <c r="Q269" s="2" t="str">
        <f t="shared" ca="1" si="19"/>
        <v>منتهي</v>
      </c>
      <c r="R269" s="2"/>
      <c r="S269" s="2"/>
      <c r="T269" s="1" t="str">
        <f t="shared" si="17"/>
        <v/>
      </c>
      <c r="BN269" s="8">
        <f t="shared" si="21"/>
        <v>0</v>
      </c>
    </row>
    <row r="270" spans="1:66" s="8" customFormat="1" ht="44.25" hidden="1" customHeight="1" x14ac:dyDescent="0.45">
      <c r="A270" s="1">
        <f t="shared" si="18"/>
        <v>257</v>
      </c>
      <c r="B270" s="1" t="s">
        <v>16</v>
      </c>
      <c r="C270" s="1" t="s">
        <v>339</v>
      </c>
      <c r="D270" s="1"/>
      <c r="E270" s="2" t="s">
        <v>340</v>
      </c>
      <c r="F270" s="1" t="s">
        <v>328</v>
      </c>
      <c r="G270" s="10">
        <v>45671</v>
      </c>
      <c r="H270" s="1">
        <v>50</v>
      </c>
      <c r="I270" s="1"/>
      <c r="J270" s="10">
        <v>45677</v>
      </c>
      <c r="K270" s="1" t="s">
        <v>1078</v>
      </c>
      <c r="L270" s="2"/>
      <c r="M270" s="10"/>
      <c r="N270" s="1"/>
      <c r="O270" s="1"/>
      <c r="P270" s="2">
        <f>Table1[[#This Row],[PRICE/PO]]*Table1[[#This Row],[Quantity/PO]]</f>
        <v>0</v>
      </c>
      <c r="Q270" s="2" t="str">
        <f t="shared" ca="1" si="19"/>
        <v>منتهي</v>
      </c>
      <c r="R270" s="2"/>
      <c r="S270" s="2"/>
      <c r="T270" s="1" t="str">
        <f t="shared" ref="T270:T333" si="22">IF(AND(COUNTIFS($F$14:$F$1012, $F270, $L$14:$L$1012, "&lt;&gt;")&gt;0, $L270="", $I270&lt;&gt;""), 1, "")</f>
        <v/>
      </c>
      <c r="BN270" s="8">
        <f t="shared" si="21"/>
        <v>0</v>
      </c>
    </row>
    <row r="271" spans="1:66" s="8" customFormat="1" ht="44.25" hidden="1" customHeight="1" x14ac:dyDescent="0.45">
      <c r="A271" s="1">
        <f t="shared" ref="A271:A334" si="23">ROW(A258)</f>
        <v>258</v>
      </c>
      <c r="B271" s="1" t="s">
        <v>16</v>
      </c>
      <c r="C271" s="1" t="s">
        <v>341</v>
      </c>
      <c r="D271" s="1"/>
      <c r="E271" s="2" t="s">
        <v>342</v>
      </c>
      <c r="F271" s="1" t="s">
        <v>328</v>
      </c>
      <c r="G271" s="10">
        <v>45671</v>
      </c>
      <c r="H271" s="1">
        <v>50</v>
      </c>
      <c r="I271" s="1"/>
      <c r="J271" s="10">
        <v>45677</v>
      </c>
      <c r="K271" s="1" t="s">
        <v>1078</v>
      </c>
      <c r="L271" s="2"/>
      <c r="M271" s="10"/>
      <c r="N271" s="1"/>
      <c r="O271" s="1"/>
      <c r="P271" s="2">
        <f>Table1[[#This Row],[PRICE/PO]]*Table1[[#This Row],[Quantity/PO]]</f>
        <v>0</v>
      </c>
      <c r="Q271" s="2" t="str">
        <f t="shared" ca="1" si="19"/>
        <v>منتهي</v>
      </c>
      <c r="R271" s="2"/>
      <c r="S271" s="2"/>
      <c r="T271" s="1" t="str">
        <f t="shared" si="22"/>
        <v/>
      </c>
      <c r="BN271" s="8">
        <f t="shared" si="21"/>
        <v>0</v>
      </c>
    </row>
    <row r="272" spans="1:66" s="8" customFormat="1" ht="44.25" hidden="1" customHeight="1" x14ac:dyDescent="0.45">
      <c r="A272" s="1">
        <f t="shared" si="23"/>
        <v>259</v>
      </c>
      <c r="B272" s="1" t="s">
        <v>16</v>
      </c>
      <c r="C272" s="1" t="s">
        <v>343</v>
      </c>
      <c r="D272" s="1"/>
      <c r="E272" s="2" t="s">
        <v>344</v>
      </c>
      <c r="F272" s="1" t="s">
        <v>328</v>
      </c>
      <c r="G272" s="10">
        <v>45671</v>
      </c>
      <c r="H272" s="1">
        <v>50</v>
      </c>
      <c r="I272" s="1"/>
      <c r="J272" s="10">
        <v>45677</v>
      </c>
      <c r="K272" s="1" t="s">
        <v>1078</v>
      </c>
      <c r="L272" s="2"/>
      <c r="M272" s="10"/>
      <c r="N272" s="1"/>
      <c r="O272" s="1"/>
      <c r="P272" s="2">
        <f>Table1[[#This Row],[PRICE/PO]]*Table1[[#This Row],[Quantity/PO]]</f>
        <v>0</v>
      </c>
      <c r="Q272" s="2" t="str">
        <f t="shared" ca="1" si="19"/>
        <v>منتهي</v>
      </c>
      <c r="R272" s="2"/>
      <c r="S272" s="2"/>
      <c r="T272" s="1" t="str">
        <f t="shared" si="22"/>
        <v/>
      </c>
      <c r="BN272" s="8">
        <f t="shared" si="21"/>
        <v>0</v>
      </c>
    </row>
    <row r="273" spans="1:66" s="8" customFormat="1" ht="44.25" hidden="1" customHeight="1" x14ac:dyDescent="0.45">
      <c r="A273" s="1">
        <f t="shared" si="23"/>
        <v>260</v>
      </c>
      <c r="B273" s="1" t="s">
        <v>16</v>
      </c>
      <c r="C273" s="1" t="s">
        <v>345</v>
      </c>
      <c r="D273" s="1"/>
      <c r="E273" s="2" t="s">
        <v>346</v>
      </c>
      <c r="F273" s="1" t="s">
        <v>328</v>
      </c>
      <c r="G273" s="10">
        <v>45671</v>
      </c>
      <c r="H273" s="1">
        <v>50</v>
      </c>
      <c r="I273" s="1"/>
      <c r="J273" s="10">
        <v>45677</v>
      </c>
      <c r="K273" s="1" t="s">
        <v>1078</v>
      </c>
      <c r="L273" s="2"/>
      <c r="M273" s="10"/>
      <c r="N273" s="1"/>
      <c r="O273" s="1"/>
      <c r="P273" s="2">
        <f>Table1[[#This Row],[PRICE/PO]]*Table1[[#This Row],[Quantity/PO]]</f>
        <v>0</v>
      </c>
      <c r="Q273" s="2" t="str">
        <f t="shared" ca="1" si="19"/>
        <v>منتهي</v>
      </c>
      <c r="R273" s="2"/>
      <c r="S273" s="2"/>
      <c r="T273" s="1" t="str">
        <f t="shared" si="22"/>
        <v/>
      </c>
      <c r="BN273" s="8">
        <f t="shared" si="21"/>
        <v>0</v>
      </c>
    </row>
    <row r="274" spans="1:66" s="8" customFormat="1" ht="44.25" hidden="1" customHeight="1" x14ac:dyDescent="0.45">
      <c r="A274" s="1">
        <f t="shared" si="23"/>
        <v>261</v>
      </c>
      <c r="B274" s="1" t="s">
        <v>16</v>
      </c>
      <c r="C274" s="1" t="s">
        <v>347</v>
      </c>
      <c r="D274" s="1"/>
      <c r="E274" s="2" t="s">
        <v>348</v>
      </c>
      <c r="F274" s="1" t="s">
        <v>328</v>
      </c>
      <c r="G274" s="10">
        <v>45671</v>
      </c>
      <c r="H274" s="1">
        <v>50</v>
      </c>
      <c r="I274" s="1"/>
      <c r="J274" s="10">
        <v>45677</v>
      </c>
      <c r="K274" s="1" t="s">
        <v>1078</v>
      </c>
      <c r="L274" s="2"/>
      <c r="M274" s="10"/>
      <c r="N274" s="1"/>
      <c r="O274" s="1"/>
      <c r="P274" s="2">
        <f>Table1[[#This Row],[PRICE/PO]]*Table1[[#This Row],[Quantity/PO]]</f>
        <v>0</v>
      </c>
      <c r="Q274" s="2" t="str">
        <f t="shared" ref="Q274:Q337" ca="1" si="24">IF(AND($J274&lt;TODAY(), $J274&lt;&gt;""), "منتهي", "")</f>
        <v>منتهي</v>
      </c>
      <c r="R274" s="2"/>
      <c r="S274" s="2"/>
      <c r="T274" s="1" t="str">
        <f t="shared" si="22"/>
        <v/>
      </c>
      <c r="BN274" s="8">
        <f t="shared" si="21"/>
        <v>0</v>
      </c>
    </row>
    <row r="275" spans="1:66" s="8" customFormat="1" ht="44.25" hidden="1" customHeight="1" x14ac:dyDescent="0.45">
      <c r="A275" s="1">
        <f t="shared" si="23"/>
        <v>262</v>
      </c>
      <c r="B275" s="1" t="s">
        <v>27</v>
      </c>
      <c r="C275" s="1" t="s">
        <v>888</v>
      </c>
      <c r="D275" s="1"/>
      <c r="E275" s="2" t="s">
        <v>247</v>
      </c>
      <c r="F275" s="1" t="s">
        <v>349</v>
      </c>
      <c r="G275" s="10">
        <v>45671</v>
      </c>
      <c r="H275" s="1">
        <v>50</v>
      </c>
      <c r="I275" s="1">
        <v>505</v>
      </c>
      <c r="J275" s="10">
        <v>45678</v>
      </c>
      <c r="K275" s="1" t="s">
        <v>1074</v>
      </c>
      <c r="L275" s="2"/>
      <c r="M275" s="10"/>
      <c r="N275" s="1"/>
      <c r="O275" s="1"/>
      <c r="P275" s="2">
        <f>Table1[[#This Row],[PRICE/PO]]*Table1[[#This Row],[Quantity/PO]]</f>
        <v>0</v>
      </c>
      <c r="Q275" s="2" t="str">
        <f t="shared" ca="1" si="24"/>
        <v>منتهي</v>
      </c>
      <c r="R275" s="2"/>
      <c r="S275" s="2"/>
      <c r="T275" s="1" t="str">
        <f t="shared" si="22"/>
        <v/>
      </c>
      <c r="BN275" s="8">
        <f t="shared" si="21"/>
        <v>0</v>
      </c>
    </row>
    <row r="276" spans="1:66" s="8" customFormat="1" ht="44.25" hidden="1" customHeight="1" x14ac:dyDescent="0.45">
      <c r="A276" s="1">
        <f t="shared" si="23"/>
        <v>263</v>
      </c>
      <c r="B276" s="1" t="s">
        <v>16</v>
      </c>
      <c r="C276" s="1" t="s">
        <v>877</v>
      </c>
      <c r="D276" s="1"/>
      <c r="E276" s="2" t="s">
        <v>350</v>
      </c>
      <c r="F276" s="1" t="s">
        <v>349</v>
      </c>
      <c r="G276" s="10">
        <v>45671</v>
      </c>
      <c r="H276" s="1">
        <v>100</v>
      </c>
      <c r="I276" s="1">
        <v>38</v>
      </c>
      <c r="J276" s="10">
        <v>45678</v>
      </c>
      <c r="K276" s="1" t="s">
        <v>1074</v>
      </c>
      <c r="L276" s="2"/>
      <c r="M276" s="10"/>
      <c r="N276" s="1"/>
      <c r="O276" s="1"/>
      <c r="P276" s="2">
        <f>Table1[[#This Row],[PRICE/PO]]*Table1[[#This Row],[Quantity/PO]]</f>
        <v>0</v>
      </c>
      <c r="Q276" s="2" t="str">
        <f t="shared" ca="1" si="24"/>
        <v>منتهي</v>
      </c>
      <c r="R276" s="2"/>
      <c r="S276" s="2"/>
      <c r="T276" s="1" t="str">
        <f t="shared" si="22"/>
        <v/>
      </c>
      <c r="BN276" s="8">
        <f t="shared" si="21"/>
        <v>0</v>
      </c>
    </row>
    <row r="277" spans="1:66" s="8" customFormat="1" ht="44.25" hidden="1" customHeight="1" x14ac:dyDescent="0.45">
      <c r="A277" s="1">
        <f t="shared" si="23"/>
        <v>264</v>
      </c>
      <c r="B277" s="1" t="s">
        <v>16</v>
      </c>
      <c r="C277" s="1" t="s">
        <v>193</v>
      </c>
      <c r="D277" s="1"/>
      <c r="E277" s="2" t="s">
        <v>351</v>
      </c>
      <c r="F277" s="1" t="s">
        <v>349</v>
      </c>
      <c r="G277" s="10">
        <v>45671</v>
      </c>
      <c r="H277" s="1">
        <v>100</v>
      </c>
      <c r="I277" s="1">
        <v>12</v>
      </c>
      <c r="J277" s="10">
        <v>45678</v>
      </c>
      <c r="K277" s="1" t="s">
        <v>1074</v>
      </c>
      <c r="L277" s="2"/>
      <c r="M277" s="10"/>
      <c r="N277" s="1"/>
      <c r="O277" s="1"/>
      <c r="P277" s="2">
        <f>Table1[[#This Row],[PRICE/PO]]*Table1[[#This Row],[Quantity/PO]]</f>
        <v>0</v>
      </c>
      <c r="Q277" s="2" t="str">
        <f t="shared" ca="1" si="24"/>
        <v>منتهي</v>
      </c>
      <c r="R277" s="2"/>
      <c r="S277" s="2"/>
      <c r="T277" s="1" t="str">
        <f t="shared" si="22"/>
        <v/>
      </c>
      <c r="BN277" s="8">
        <f t="shared" si="21"/>
        <v>0</v>
      </c>
    </row>
    <row r="278" spans="1:66" s="8" customFormat="1" ht="69" hidden="1" x14ac:dyDescent="0.45">
      <c r="A278" s="1">
        <f t="shared" si="23"/>
        <v>265</v>
      </c>
      <c r="B278" s="1" t="s">
        <v>27</v>
      </c>
      <c r="C278" s="1" t="s">
        <v>200</v>
      </c>
      <c r="D278" s="1"/>
      <c r="E278" s="2" t="s">
        <v>352</v>
      </c>
      <c r="F278" s="1" t="s">
        <v>349</v>
      </c>
      <c r="G278" s="10">
        <v>45671</v>
      </c>
      <c r="H278" s="1">
        <v>100</v>
      </c>
      <c r="I278" s="1">
        <v>225</v>
      </c>
      <c r="J278" s="10">
        <v>45678</v>
      </c>
      <c r="K278" s="1" t="s">
        <v>1074</v>
      </c>
      <c r="L278" s="2"/>
      <c r="M278" s="10"/>
      <c r="N278" s="1"/>
      <c r="O278" s="1"/>
      <c r="P278" s="2">
        <f>Table1[[#This Row],[PRICE/PO]]*Table1[[#This Row],[Quantity/PO]]</f>
        <v>0</v>
      </c>
      <c r="Q278" s="2" t="str">
        <f t="shared" ca="1" si="24"/>
        <v>منتهي</v>
      </c>
      <c r="R278" s="2"/>
      <c r="S278" s="2"/>
      <c r="T278" s="1" t="str">
        <f t="shared" si="22"/>
        <v/>
      </c>
      <c r="BN278" s="8">
        <f t="shared" si="21"/>
        <v>0</v>
      </c>
    </row>
    <row r="279" spans="1:66" s="8" customFormat="1" ht="44.25" hidden="1" customHeight="1" x14ac:dyDescent="0.45">
      <c r="A279" s="1">
        <f t="shared" si="23"/>
        <v>266</v>
      </c>
      <c r="B279" s="1" t="s">
        <v>27</v>
      </c>
      <c r="C279" s="1" t="s">
        <v>888</v>
      </c>
      <c r="D279" s="1"/>
      <c r="E279" s="2" t="s">
        <v>247</v>
      </c>
      <c r="F279" s="1" t="s">
        <v>349</v>
      </c>
      <c r="G279" s="10">
        <v>45671</v>
      </c>
      <c r="H279" s="1">
        <v>100</v>
      </c>
      <c r="I279" s="1">
        <v>505</v>
      </c>
      <c r="J279" s="10">
        <v>45678</v>
      </c>
      <c r="K279" s="1" t="s">
        <v>1074</v>
      </c>
      <c r="L279" s="2"/>
      <c r="M279" s="10"/>
      <c r="N279" s="1"/>
      <c r="O279" s="1"/>
      <c r="P279" s="2">
        <f>Table1[[#This Row],[PRICE/PO]]*Table1[[#This Row],[Quantity/PO]]</f>
        <v>0</v>
      </c>
      <c r="Q279" s="2" t="str">
        <f t="shared" ca="1" si="24"/>
        <v>منتهي</v>
      </c>
      <c r="R279" s="2"/>
      <c r="S279" s="2"/>
      <c r="T279" s="1" t="str">
        <f t="shared" si="22"/>
        <v/>
      </c>
      <c r="BN279" s="8">
        <f t="shared" si="21"/>
        <v>0</v>
      </c>
    </row>
    <row r="280" spans="1:66" s="8" customFormat="1" ht="44.25" hidden="1" customHeight="1" x14ac:dyDescent="0.45">
      <c r="A280" s="1">
        <f t="shared" si="23"/>
        <v>267</v>
      </c>
      <c r="B280" s="1" t="s">
        <v>16</v>
      </c>
      <c r="C280" s="1" t="s">
        <v>861</v>
      </c>
      <c r="D280" s="2" t="s">
        <v>189</v>
      </c>
      <c r="E280" s="2" t="s">
        <v>307</v>
      </c>
      <c r="F280" s="1" t="s">
        <v>349</v>
      </c>
      <c r="G280" s="10">
        <v>45671</v>
      </c>
      <c r="H280" s="1">
        <v>4</v>
      </c>
      <c r="I280" s="1">
        <v>4900</v>
      </c>
      <c r="J280" s="10">
        <v>45678</v>
      </c>
      <c r="K280" s="1" t="s">
        <v>1074</v>
      </c>
      <c r="L280" s="2"/>
      <c r="M280" s="10"/>
      <c r="N280" s="1"/>
      <c r="O280" s="1"/>
      <c r="P280" s="2">
        <f>Table1[[#This Row],[PRICE/PO]]*Table1[[#This Row],[Quantity/PO]]</f>
        <v>0</v>
      </c>
      <c r="Q280" s="2" t="str">
        <f t="shared" ca="1" si="24"/>
        <v>منتهي</v>
      </c>
      <c r="R280" s="2"/>
      <c r="S280" s="2"/>
      <c r="T280" s="1" t="str">
        <f t="shared" si="22"/>
        <v/>
      </c>
      <c r="BN280" s="8" t="str">
        <f t="shared" si="21"/>
        <v>WITH 4 OUTLET</v>
      </c>
    </row>
    <row r="281" spans="1:66" s="8" customFormat="1" ht="44.25" hidden="1" customHeight="1" x14ac:dyDescent="0.45">
      <c r="A281" s="1">
        <f t="shared" si="23"/>
        <v>268</v>
      </c>
      <c r="B281" s="1" t="s">
        <v>16</v>
      </c>
      <c r="C281" s="1" t="s">
        <v>354</v>
      </c>
      <c r="D281" s="1" t="s">
        <v>353</v>
      </c>
      <c r="E281" s="2" t="s">
        <v>355</v>
      </c>
      <c r="F281" s="1" t="s">
        <v>349</v>
      </c>
      <c r="G281" s="10">
        <v>45671</v>
      </c>
      <c r="H281" s="1">
        <v>1</v>
      </c>
      <c r="I281" s="1"/>
      <c r="J281" s="10">
        <v>45678</v>
      </c>
      <c r="K281" s="1" t="s">
        <v>1074</v>
      </c>
      <c r="L281" s="2"/>
      <c r="M281" s="10"/>
      <c r="N281" s="1"/>
      <c r="O281" s="1"/>
      <c r="P281" s="2">
        <f>Table1[[#This Row],[PRICE/PO]]*Table1[[#This Row],[Quantity/PO]]</f>
        <v>0</v>
      </c>
      <c r="Q281" s="2" t="str">
        <f t="shared" ca="1" si="24"/>
        <v>منتهي</v>
      </c>
      <c r="R281" s="2"/>
      <c r="S281" s="2"/>
      <c r="T281" s="1" t="str">
        <f t="shared" si="22"/>
        <v/>
      </c>
      <c r="BN281" s="8" t="str">
        <f t="shared" si="21"/>
        <v>800HNP15</v>
      </c>
    </row>
    <row r="282" spans="1:66" s="8" customFormat="1" ht="44.25" hidden="1" customHeight="1" x14ac:dyDescent="0.45">
      <c r="A282" s="1">
        <f t="shared" si="23"/>
        <v>269</v>
      </c>
      <c r="B282" s="1" t="s">
        <v>16</v>
      </c>
      <c r="C282" s="1" t="s">
        <v>237</v>
      </c>
      <c r="D282" s="1"/>
      <c r="E282" s="2" t="s">
        <v>238</v>
      </c>
      <c r="F282" s="1" t="s">
        <v>349</v>
      </c>
      <c r="G282" s="10">
        <v>45671</v>
      </c>
      <c r="H282" s="1">
        <v>100</v>
      </c>
      <c r="I282" s="1"/>
      <c r="J282" s="10">
        <v>45678</v>
      </c>
      <c r="K282" s="1" t="s">
        <v>1074</v>
      </c>
      <c r="L282" s="2"/>
      <c r="M282" s="10"/>
      <c r="N282" s="1"/>
      <c r="O282" s="1"/>
      <c r="P282" s="2">
        <f>Table1[[#This Row],[PRICE/PO]]*Table1[[#This Row],[Quantity/PO]]</f>
        <v>0</v>
      </c>
      <c r="Q282" s="2" t="str">
        <f t="shared" ca="1" si="24"/>
        <v>منتهي</v>
      </c>
      <c r="R282" s="2"/>
      <c r="S282" s="2"/>
      <c r="T282" s="1" t="str">
        <f t="shared" si="22"/>
        <v/>
      </c>
      <c r="BN282" s="8">
        <f t="shared" si="21"/>
        <v>0</v>
      </c>
    </row>
    <row r="283" spans="1:66" s="8" customFormat="1" ht="44.25" hidden="1" customHeight="1" x14ac:dyDescent="0.45">
      <c r="A283" s="1">
        <f t="shared" si="23"/>
        <v>270</v>
      </c>
      <c r="B283" s="1" t="s">
        <v>16</v>
      </c>
      <c r="C283" s="1" t="s">
        <v>453</v>
      </c>
      <c r="D283" s="1"/>
      <c r="E283" s="2" t="s">
        <v>240</v>
      </c>
      <c r="F283" s="1" t="s">
        <v>349</v>
      </c>
      <c r="G283" s="10">
        <v>45671</v>
      </c>
      <c r="H283" s="1">
        <v>100</v>
      </c>
      <c r="I283" s="1"/>
      <c r="J283" s="10">
        <v>45678</v>
      </c>
      <c r="K283" s="1" t="s">
        <v>1077</v>
      </c>
      <c r="L283" s="2"/>
      <c r="M283" s="10"/>
      <c r="N283" s="1"/>
      <c r="O283" s="1"/>
      <c r="P283" s="2">
        <f>Table1[[#This Row],[PRICE/PO]]*Table1[[#This Row],[Quantity/PO]]</f>
        <v>0</v>
      </c>
      <c r="Q283" s="2" t="str">
        <f t="shared" ca="1" si="24"/>
        <v>منتهي</v>
      </c>
      <c r="R283" s="2"/>
      <c r="S283" s="2"/>
      <c r="T283" s="1" t="str">
        <f t="shared" si="22"/>
        <v/>
      </c>
      <c r="BN283" s="8">
        <f t="shared" si="21"/>
        <v>0</v>
      </c>
    </row>
    <row r="284" spans="1:66" s="8" customFormat="1" ht="44.25" hidden="1" customHeight="1" x14ac:dyDescent="0.45">
      <c r="A284" s="1">
        <f t="shared" si="23"/>
        <v>271</v>
      </c>
      <c r="B284" s="1" t="s">
        <v>16</v>
      </c>
      <c r="C284" s="2" t="s">
        <v>733</v>
      </c>
      <c r="D284" s="1"/>
      <c r="E284" s="2" t="s">
        <v>356</v>
      </c>
      <c r="F284" s="1" t="s">
        <v>349</v>
      </c>
      <c r="G284" s="10">
        <v>45671</v>
      </c>
      <c r="H284" s="1">
        <v>300</v>
      </c>
      <c r="I284" s="1">
        <v>25</v>
      </c>
      <c r="J284" s="10">
        <v>45678</v>
      </c>
      <c r="K284" s="1" t="s">
        <v>1074</v>
      </c>
      <c r="L284" s="2"/>
      <c r="M284" s="10"/>
      <c r="N284" s="1"/>
      <c r="O284" s="1"/>
      <c r="P284" s="2">
        <f>Table1[[#This Row],[PRICE/PO]]*Table1[[#This Row],[Quantity/PO]]</f>
        <v>0</v>
      </c>
      <c r="Q284" s="2" t="str">
        <f t="shared" ca="1" si="24"/>
        <v>منتهي</v>
      </c>
      <c r="R284" s="2"/>
      <c r="S284" s="2"/>
      <c r="T284" s="1" t="str">
        <f t="shared" si="22"/>
        <v/>
      </c>
      <c r="BN284" s="8">
        <f t="shared" si="21"/>
        <v>0</v>
      </c>
    </row>
    <row r="285" spans="1:66" s="8" customFormat="1" ht="44.25" hidden="1" customHeight="1" x14ac:dyDescent="0.45">
      <c r="A285" s="1">
        <f t="shared" si="23"/>
        <v>272</v>
      </c>
      <c r="B285" s="1" t="s">
        <v>16</v>
      </c>
      <c r="C285" s="1" t="s">
        <v>480</v>
      </c>
      <c r="D285" s="1"/>
      <c r="E285" s="2" t="s">
        <v>358</v>
      </c>
      <c r="F285" s="1" t="s">
        <v>349</v>
      </c>
      <c r="G285" s="10">
        <v>45671</v>
      </c>
      <c r="H285" s="1">
        <v>4</v>
      </c>
      <c r="I285" s="1"/>
      <c r="J285" s="10">
        <v>45678</v>
      </c>
      <c r="K285" s="1" t="s">
        <v>1074</v>
      </c>
      <c r="L285" s="2"/>
      <c r="M285" s="10"/>
      <c r="N285" s="1"/>
      <c r="O285" s="1"/>
      <c r="P285" s="2">
        <f>Table1[[#This Row],[PRICE/PO]]*Table1[[#This Row],[Quantity/PO]]</f>
        <v>0</v>
      </c>
      <c r="Q285" s="2" t="str">
        <f t="shared" ca="1" si="24"/>
        <v>منتهي</v>
      </c>
      <c r="R285" s="2"/>
      <c r="S285" s="2"/>
      <c r="T285" s="1" t="str">
        <f t="shared" si="22"/>
        <v/>
      </c>
      <c r="BN285" s="8">
        <f t="shared" si="21"/>
        <v>0</v>
      </c>
    </row>
    <row r="286" spans="1:66" s="8" customFormat="1" ht="44.25" hidden="1" customHeight="1" x14ac:dyDescent="0.45">
      <c r="A286" s="1">
        <f t="shared" si="23"/>
        <v>273</v>
      </c>
      <c r="B286" s="1" t="s">
        <v>16</v>
      </c>
      <c r="C286" s="1" t="s">
        <v>1601</v>
      </c>
      <c r="D286" s="1" t="s">
        <v>359</v>
      </c>
      <c r="E286" s="2" t="s">
        <v>360</v>
      </c>
      <c r="F286" s="1" t="s">
        <v>349</v>
      </c>
      <c r="G286" s="10">
        <v>45671</v>
      </c>
      <c r="H286" s="1">
        <v>1</v>
      </c>
      <c r="I286" s="1">
        <v>4950</v>
      </c>
      <c r="J286" s="10">
        <v>45678</v>
      </c>
      <c r="K286" s="1" t="s">
        <v>1074</v>
      </c>
      <c r="L286" s="2"/>
      <c r="M286" s="10"/>
      <c r="N286" s="1"/>
      <c r="O286" s="1"/>
      <c r="P286" s="2">
        <f>Table1[[#This Row],[PRICE/PO]]*Table1[[#This Row],[Quantity/PO]]</f>
        <v>0</v>
      </c>
      <c r="Q286" s="2" t="str">
        <f t="shared" ca="1" si="24"/>
        <v>منتهي</v>
      </c>
      <c r="R286" s="2"/>
      <c r="S286" s="2"/>
      <c r="T286" s="1" t="str">
        <f t="shared" si="22"/>
        <v/>
      </c>
      <c r="BN286" s="8" t="str">
        <f t="shared" si="21"/>
        <v xml:space="preserve">R9R51463 </v>
      </c>
    </row>
    <row r="287" spans="1:66" s="8" customFormat="1" ht="44.25" hidden="1" customHeight="1" x14ac:dyDescent="0.45">
      <c r="A287" s="1">
        <f t="shared" si="23"/>
        <v>274</v>
      </c>
      <c r="B287" s="1" t="s">
        <v>16</v>
      </c>
      <c r="C287" s="1" t="s">
        <v>243</v>
      </c>
      <c r="D287" s="1"/>
      <c r="E287" s="2" t="s">
        <v>361</v>
      </c>
      <c r="F287" s="1" t="s">
        <v>349</v>
      </c>
      <c r="G287" s="10">
        <v>45671</v>
      </c>
      <c r="H287" s="1">
        <v>24</v>
      </c>
      <c r="I287" s="1"/>
      <c r="J287" s="10">
        <v>45678</v>
      </c>
      <c r="K287" s="1" t="s">
        <v>1074</v>
      </c>
      <c r="L287" s="2"/>
      <c r="M287" s="10"/>
      <c r="N287" s="1"/>
      <c r="O287" s="1"/>
      <c r="P287" s="2">
        <f>Table1[[#This Row],[PRICE/PO]]*Table1[[#This Row],[Quantity/PO]]</f>
        <v>0</v>
      </c>
      <c r="Q287" s="2" t="str">
        <f t="shared" ca="1" si="24"/>
        <v>منتهي</v>
      </c>
      <c r="R287" s="2"/>
      <c r="S287" s="2"/>
      <c r="T287" s="1" t="str">
        <f t="shared" si="22"/>
        <v/>
      </c>
      <c r="BN287" s="8">
        <f t="shared" si="21"/>
        <v>0</v>
      </c>
    </row>
    <row r="288" spans="1:66" s="8" customFormat="1" ht="44.25" hidden="1" customHeight="1" x14ac:dyDescent="0.45">
      <c r="A288" s="1">
        <f t="shared" si="23"/>
        <v>275</v>
      </c>
      <c r="B288" s="1" t="s">
        <v>16</v>
      </c>
      <c r="C288" s="1" t="s">
        <v>985</v>
      </c>
      <c r="D288" s="1"/>
      <c r="E288" s="2" t="s">
        <v>362</v>
      </c>
      <c r="F288" s="1" t="s">
        <v>349</v>
      </c>
      <c r="G288" s="10">
        <v>45671</v>
      </c>
      <c r="H288" s="1">
        <v>24</v>
      </c>
      <c r="I288" s="1">
        <v>80</v>
      </c>
      <c r="J288" s="10">
        <v>45678</v>
      </c>
      <c r="K288" s="1" t="s">
        <v>1074</v>
      </c>
      <c r="L288" s="2"/>
      <c r="M288" s="10"/>
      <c r="N288" s="1"/>
      <c r="O288" s="1"/>
      <c r="P288" s="2">
        <f>Table1[[#This Row],[PRICE/PO]]*Table1[[#This Row],[Quantity/PO]]</f>
        <v>0</v>
      </c>
      <c r="Q288" s="2" t="str">
        <f t="shared" ca="1" si="24"/>
        <v>منتهي</v>
      </c>
      <c r="R288" s="2"/>
      <c r="S288" s="2"/>
      <c r="T288" s="1" t="str">
        <f t="shared" si="22"/>
        <v/>
      </c>
      <c r="BN288" s="8">
        <f t="shared" si="21"/>
        <v>0</v>
      </c>
    </row>
    <row r="289" spans="1:66" s="8" customFormat="1" ht="44.25" hidden="1" customHeight="1" x14ac:dyDescent="0.45">
      <c r="A289" s="1">
        <f t="shared" si="23"/>
        <v>276</v>
      </c>
      <c r="B289" s="1" t="s">
        <v>16</v>
      </c>
      <c r="C289" s="1" t="s">
        <v>364</v>
      </c>
      <c r="D289" s="1">
        <v>562302</v>
      </c>
      <c r="E289" s="2" t="s">
        <v>365</v>
      </c>
      <c r="F289" s="1" t="s">
        <v>366</v>
      </c>
      <c r="G289" s="10">
        <v>45663</v>
      </c>
      <c r="H289" s="1">
        <v>100</v>
      </c>
      <c r="I289" s="1">
        <v>405</v>
      </c>
      <c r="J289" s="10">
        <v>45677</v>
      </c>
      <c r="K289" s="1" t="s">
        <v>1074</v>
      </c>
      <c r="L289" s="2"/>
      <c r="M289" s="10"/>
      <c r="N289" s="1"/>
      <c r="O289" s="1"/>
      <c r="P289" s="2">
        <f>Table1[[#This Row],[PRICE/PO]]*Table1[[#This Row],[Quantity/PO]]</f>
        <v>0</v>
      </c>
      <c r="Q289" s="2" t="str">
        <f t="shared" ca="1" si="24"/>
        <v>منتهي</v>
      </c>
      <c r="R289" s="2"/>
      <c r="S289" s="2"/>
      <c r="T289" s="1" t="str">
        <f t="shared" si="22"/>
        <v/>
      </c>
      <c r="BN289" s="8">
        <f t="shared" si="21"/>
        <v>562302</v>
      </c>
    </row>
    <row r="290" spans="1:66" s="8" customFormat="1" ht="44.25" hidden="1" customHeight="1" x14ac:dyDescent="0.45">
      <c r="A290" s="1">
        <f t="shared" si="23"/>
        <v>277</v>
      </c>
      <c r="B290" s="1" t="s">
        <v>16</v>
      </c>
      <c r="C290" s="1" t="s">
        <v>368</v>
      </c>
      <c r="D290" s="1"/>
      <c r="E290" s="2" t="s">
        <v>369</v>
      </c>
      <c r="F290" s="1" t="s">
        <v>367</v>
      </c>
      <c r="G290" s="10">
        <v>45672</v>
      </c>
      <c r="H290" s="1">
        <v>13</v>
      </c>
      <c r="I290" s="1">
        <v>3550</v>
      </c>
      <c r="J290" s="10">
        <v>45677</v>
      </c>
      <c r="K290" s="1" t="s">
        <v>1076</v>
      </c>
      <c r="L290" s="2"/>
      <c r="M290" s="10"/>
      <c r="N290" s="1"/>
      <c r="O290" s="1"/>
      <c r="P290" s="2">
        <f>Table1[[#This Row],[PRICE/PO]]*Table1[[#This Row],[Quantity/PO]]</f>
        <v>0</v>
      </c>
      <c r="Q290" s="2" t="str">
        <f t="shared" ca="1" si="24"/>
        <v>منتهي</v>
      </c>
      <c r="R290" s="2"/>
      <c r="S290" s="2"/>
      <c r="T290" s="1" t="str">
        <f t="shared" si="22"/>
        <v/>
      </c>
      <c r="BN290" s="8">
        <f t="shared" si="21"/>
        <v>0</v>
      </c>
    </row>
    <row r="291" spans="1:66" s="8" customFormat="1" ht="44.25" hidden="1" customHeight="1" x14ac:dyDescent="0.45">
      <c r="A291" s="1">
        <f t="shared" si="23"/>
        <v>278</v>
      </c>
      <c r="B291" s="1" t="s">
        <v>16</v>
      </c>
      <c r="C291" s="1" t="s">
        <v>370</v>
      </c>
      <c r="D291" s="1"/>
      <c r="E291" s="2" t="s">
        <v>371</v>
      </c>
      <c r="F291" s="1" t="s">
        <v>367</v>
      </c>
      <c r="G291" s="10">
        <v>45672</v>
      </c>
      <c r="H291" s="1">
        <v>5</v>
      </c>
      <c r="I291" s="1">
        <v>3150</v>
      </c>
      <c r="J291" s="10">
        <v>45677</v>
      </c>
      <c r="K291" s="1" t="s">
        <v>1077</v>
      </c>
      <c r="L291" s="2"/>
      <c r="M291" s="10"/>
      <c r="N291" s="1"/>
      <c r="O291" s="1"/>
      <c r="P291" s="2">
        <f>Table1[[#This Row],[PRICE/PO]]*Table1[[#This Row],[Quantity/PO]]</f>
        <v>0</v>
      </c>
      <c r="Q291" s="2" t="str">
        <f t="shared" ca="1" si="24"/>
        <v>منتهي</v>
      </c>
      <c r="R291" s="2"/>
      <c r="S291" s="2"/>
      <c r="T291" s="1" t="str">
        <f t="shared" si="22"/>
        <v/>
      </c>
      <c r="BN291" s="8">
        <f t="shared" si="21"/>
        <v>0</v>
      </c>
    </row>
    <row r="292" spans="1:66" s="8" customFormat="1" ht="44.25" hidden="1" customHeight="1" x14ac:dyDescent="0.45">
      <c r="A292" s="1">
        <f t="shared" si="23"/>
        <v>279</v>
      </c>
      <c r="B292" s="1" t="s">
        <v>16</v>
      </c>
      <c r="C292" s="2" t="s">
        <v>368</v>
      </c>
      <c r="D292" s="1"/>
      <c r="E292" s="2" t="s">
        <v>369</v>
      </c>
      <c r="F292" s="1" t="s">
        <v>367</v>
      </c>
      <c r="G292" s="10">
        <v>45672</v>
      </c>
      <c r="H292" s="1">
        <v>2</v>
      </c>
      <c r="I292" s="1">
        <v>3550</v>
      </c>
      <c r="J292" s="10">
        <v>45677</v>
      </c>
      <c r="K292" s="1" t="s">
        <v>1076</v>
      </c>
      <c r="L292" s="2"/>
      <c r="M292" s="10"/>
      <c r="N292" s="1"/>
      <c r="O292" s="1"/>
      <c r="P292" s="2">
        <f>Table1[[#This Row],[PRICE/PO]]*Table1[[#This Row],[Quantity/PO]]</f>
        <v>0</v>
      </c>
      <c r="Q292" s="2" t="str">
        <f t="shared" ca="1" si="24"/>
        <v>منتهي</v>
      </c>
      <c r="R292" s="2"/>
      <c r="S292" s="2"/>
      <c r="T292" s="1" t="str">
        <f t="shared" si="22"/>
        <v/>
      </c>
      <c r="BN292" s="8">
        <f t="shared" si="21"/>
        <v>0</v>
      </c>
    </row>
    <row r="293" spans="1:66" s="8" customFormat="1" ht="69" hidden="1" x14ac:dyDescent="0.45">
      <c r="A293" s="1">
        <f t="shared" si="23"/>
        <v>280</v>
      </c>
      <c r="B293" s="1" t="s">
        <v>16</v>
      </c>
      <c r="C293" s="1" t="s">
        <v>373</v>
      </c>
      <c r="D293" s="1"/>
      <c r="E293" s="2" t="s">
        <v>2976</v>
      </c>
      <c r="F293" s="1" t="s">
        <v>367</v>
      </c>
      <c r="G293" s="10">
        <v>45672</v>
      </c>
      <c r="H293" s="1">
        <v>1</v>
      </c>
      <c r="I293" s="1">
        <v>14900</v>
      </c>
      <c r="J293" s="10">
        <v>45677</v>
      </c>
      <c r="K293" s="1" t="s">
        <v>1077</v>
      </c>
      <c r="L293" s="2"/>
      <c r="M293" s="10"/>
      <c r="N293" s="1"/>
      <c r="O293" s="1"/>
      <c r="P293" s="2">
        <f>Table1[[#This Row],[PRICE/PO]]*Table1[[#This Row],[Quantity/PO]]</f>
        <v>0</v>
      </c>
      <c r="Q293" s="2" t="str">
        <f t="shared" ca="1" si="24"/>
        <v>منتهي</v>
      </c>
      <c r="R293" s="2"/>
      <c r="S293" s="2"/>
      <c r="T293" s="1" t="str">
        <f t="shared" si="22"/>
        <v/>
      </c>
      <c r="BN293" s="8">
        <f t="shared" si="21"/>
        <v>0</v>
      </c>
    </row>
    <row r="294" spans="1:66" s="8" customFormat="1" ht="44.25" hidden="1" customHeight="1" x14ac:dyDescent="0.45">
      <c r="A294" s="1">
        <f t="shared" si="23"/>
        <v>281</v>
      </c>
      <c r="B294" s="1" t="s">
        <v>16</v>
      </c>
      <c r="C294" s="1" t="s">
        <v>375</v>
      </c>
      <c r="D294" s="1"/>
      <c r="E294" s="2" t="s">
        <v>376</v>
      </c>
      <c r="F294" s="1" t="s">
        <v>374</v>
      </c>
      <c r="G294" s="10">
        <v>45673</v>
      </c>
      <c r="H294" s="1">
        <v>200</v>
      </c>
      <c r="I294" s="1">
        <v>205</v>
      </c>
      <c r="J294" s="10">
        <v>45678</v>
      </c>
      <c r="K294" s="1" t="s">
        <v>1074</v>
      </c>
      <c r="L294" s="2"/>
      <c r="M294" s="10"/>
      <c r="N294" s="1"/>
      <c r="O294" s="1"/>
      <c r="P294" s="2">
        <f>Table1[[#This Row],[PRICE/PO]]*Table1[[#This Row],[Quantity/PO]]</f>
        <v>0</v>
      </c>
      <c r="Q294" s="2" t="str">
        <f t="shared" ca="1" si="24"/>
        <v>منتهي</v>
      </c>
      <c r="R294" s="2"/>
      <c r="S294" s="2"/>
      <c r="T294" s="1" t="str">
        <f t="shared" si="22"/>
        <v/>
      </c>
      <c r="BN294" s="8">
        <f t="shared" si="21"/>
        <v>0</v>
      </c>
    </row>
    <row r="295" spans="1:66" s="8" customFormat="1" ht="44.25" hidden="1" customHeight="1" x14ac:dyDescent="0.45">
      <c r="A295" s="1">
        <f t="shared" si="23"/>
        <v>282</v>
      </c>
      <c r="B295" s="1" t="s">
        <v>16</v>
      </c>
      <c r="C295" s="2" t="s">
        <v>378</v>
      </c>
      <c r="D295" s="1"/>
      <c r="E295" s="2" t="s">
        <v>377</v>
      </c>
      <c r="F295" s="1" t="s">
        <v>374</v>
      </c>
      <c r="G295" s="10">
        <v>45673</v>
      </c>
      <c r="H295" s="1">
        <v>150</v>
      </c>
      <c r="I295" s="1">
        <v>350</v>
      </c>
      <c r="J295" s="10">
        <v>45678</v>
      </c>
      <c r="K295" s="1" t="s">
        <v>1074</v>
      </c>
      <c r="L295" s="2"/>
      <c r="M295" s="10"/>
      <c r="N295" s="1"/>
      <c r="O295" s="1"/>
      <c r="P295" s="2">
        <f>Table1[[#This Row],[PRICE/PO]]*Table1[[#This Row],[Quantity/PO]]</f>
        <v>0</v>
      </c>
      <c r="Q295" s="2" t="str">
        <f t="shared" ca="1" si="24"/>
        <v>منتهي</v>
      </c>
      <c r="R295" s="2"/>
      <c r="S295" s="2"/>
      <c r="T295" s="1" t="str">
        <f t="shared" si="22"/>
        <v/>
      </c>
      <c r="BN295" s="8">
        <f t="shared" si="21"/>
        <v>0</v>
      </c>
    </row>
    <row r="296" spans="1:66" s="8" customFormat="1" ht="44.25" hidden="1" customHeight="1" x14ac:dyDescent="0.45">
      <c r="A296" s="1">
        <f t="shared" si="23"/>
        <v>283</v>
      </c>
      <c r="B296" s="1" t="s">
        <v>43</v>
      </c>
      <c r="C296" s="2" t="s">
        <v>91</v>
      </c>
      <c r="D296" s="1"/>
      <c r="E296" s="2" t="s">
        <v>92</v>
      </c>
      <c r="F296" s="1" t="s">
        <v>379</v>
      </c>
      <c r="G296" s="10">
        <v>45673</v>
      </c>
      <c r="H296" s="1">
        <v>6</v>
      </c>
      <c r="I296" s="1">
        <v>3400</v>
      </c>
      <c r="J296" s="10">
        <v>45679</v>
      </c>
      <c r="K296" s="1" t="s">
        <v>1076</v>
      </c>
      <c r="L296" s="2"/>
      <c r="M296" s="10"/>
      <c r="N296" s="1"/>
      <c r="O296" s="1"/>
      <c r="P296" s="2">
        <f>Table1[[#This Row],[PRICE/PO]]*Table1[[#This Row],[Quantity/PO]]</f>
        <v>0</v>
      </c>
      <c r="Q296" s="2" t="str">
        <f t="shared" ca="1" si="24"/>
        <v>منتهي</v>
      </c>
      <c r="R296" s="2"/>
      <c r="S296" s="2"/>
      <c r="T296" s="1">
        <f t="shared" si="22"/>
        <v>1</v>
      </c>
      <c r="BN296" s="8">
        <f t="shared" si="21"/>
        <v>0</v>
      </c>
    </row>
    <row r="297" spans="1:66" s="8" customFormat="1" ht="44.25" hidden="1" customHeight="1" x14ac:dyDescent="0.45">
      <c r="A297" s="1">
        <f t="shared" si="23"/>
        <v>284</v>
      </c>
      <c r="B297" s="1" t="s">
        <v>43</v>
      </c>
      <c r="C297" s="2" t="s">
        <v>91</v>
      </c>
      <c r="D297" s="1"/>
      <c r="E297" s="2" t="s">
        <v>92</v>
      </c>
      <c r="F297" s="1" t="s">
        <v>379</v>
      </c>
      <c r="G297" s="10">
        <v>45673</v>
      </c>
      <c r="H297" s="1">
        <v>2</v>
      </c>
      <c r="I297" s="1">
        <v>3400</v>
      </c>
      <c r="J297" s="10">
        <v>45679</v>
      </c>
      <c r="K297" s="1" t="s">
        <v>1076</v>
      </c>
      <c r="L297" s="2"/>
      <c r="M297" s="10"/>
      <c r="N297" s="1"/>
      <c r="O297" s="1"/>
      <c r="P297" s="2">
        <f>Table1[[#This Row],[PRICE/PO]]*Table1[[#This Row],[Quantity/PO]]</f>
        <v>0</v>
      </c>
      <c r="Q297" s="2" t="str">
        <f t="shared" ca="1" si="24"/>
        <v>منتهي</v>
      </c>
      <c r="R297" s="2"/>
      <c r="S297" s="2"/>
      <c r="T297" s="1">
        <f t="shared" si="22"/>
        <v>1</v>
      </c>
      <c r="BN297" s="8">
        <f t="shared" si="21"/>
        <v>0</v>
      </c>
    </row>
    <row r="298" spans="1:66" s="8" customFormat="1" ht="44.25" hidden="1" customHeight="1" x14ac:dyDescent="0.45">
      <c r="A298" s="1">
        <f t="shared" si="23"/>
        <v>285</v>
      </c>
      <c r="B298" s="1" t="s">
        <v>43</v>
      </c>
      <c r="C298" s="1" t="s">
        <v>380</v>
      </c>
      <c r="D298" s="1"/>
      <c r="E298" s="2" t="s">
        <v>381</v>
      </c>
      <c r="F298" s="1" t="s">
        <v>379</v>
      </c>
      <c r="G298" s="10">
        <v>45673</v>
      </c>
      <c r="H298" s="1">
        <v>2</v>
      </c>
      <c r="I298" s="1">
        <v>21500</v>
      </c>
      <c r="J298" s="10">
        <v>45679</v>
      </c>
      <c r="K298" s="1" t="s">
        <v>1076</v>
      </c>
      <c r="L298" s="2"/>
      <c r="M298" s="10"/>
      <c r="N298" s="1"/>
      <c r="O298" s="1"/>
      <c r="P298" s="2">
        <f>Table1[[#This Row],[PRICE/PO]]*Table1[[#This Row],[Quantity/PO]]</f>
        <v>0</v>
      </c>
      <c r="Q298" s="2" t="str">
        <f t="shared" ca="1" si="24"/>
        <v>منتهي</v>
      </c>
      <c r="R298" s="2"/>
      <c r="S298" s="2"/>
      <c r="T298" s="1">
        <f t="shared" si="22"/>
        <v>1</v>
      </c>
      <c r="BN298" s="8">
        <f t="shared" si="21"/>
        <v>0</v>
      </c>
    </row>
    <row r="299" spans="1:66" s="8" customFormat="1" ht="44.25" hidden="1" customHeight="1" x14ac:dyDescent="0.45">
      <c r="A299" s="1">
        <f t="shared" si="23"/>
        <v>286</v>
      </c>
      <c r="B299" s="1" t="s">
        <v>43</v>
      </c>
      <c r="C299" s="2" t="s">
        <v>91</v>
      </c>
      <c r="D299" s="1"/>
      <c r="E299" s="2" t="s">
        <v>92</v>
      </c>
      <c r="F299" s="1" t="s">
        <v>379</v>
      </c>
      <c r="G299" s="10">
        <v>45673</v>
      </c>
      <c r="H299" s="1">
        <v>6</v>
      </c>
      <c r="I299" s="1">
        <v>3400</v>
      </c>
      <c r="J299" s="10">
        <v>45679</v>
      </c>
      <c r="K299" s="1" t="s">
        <v>1076</v>
      </c>
      <c r="L299" s="2"/>
      <c r="M299" s="10"/>
      <c r="N299" s="1"/>
      <c r="O299" s="1"/>
      <c r="P299" s="2">
        <f>Table1[[#This Row],[PRICE/PO]]*Table1[[#This Row],[Quantity/PO]]</f>
        <v>0</v>
      </c>
      <c r="Q299" s="2" t="str">
        <f t="shared" ca="1" si="24"/>
        <v>منتهي</v>
      </c>
      <c r="R299" s="2"/>
      <c r="S299" s="2"/>
      <c r="T299" s="1">
        <f t="shared" si="22"/>
        <v>1</v>
      </c>
      <c r="BN299" s="8">
        <f t="shared" si="21"/>
        <v>0</v>
      </c>
    </row>
    <row r="300" spans="1:66" s="8" customFormat="1" ht="44.25" hidden="1" customHeight="1" x14ac:dyDescent="0.45">
      <c r="A300" s="1">
        <f t="shared" si="23"/>
        <v>287</v>
      </c>
      <c r="B300" s="1" t="s">
        <v>43</v>
      </c>
      <c r="C300" s="2" t="s">
        <v>91</v>
      </c>
      <c r="D300" s="1"/>
      <c r="E300" s="2" t="s">
        <v>92</v>
      </c>
      <c r="F300" s="1" t="s">
        <v>379</v>
      </c>
      <c r="G300" s="10">
        <v>45673</v>
      </c>
      <c r="H300" s="1">
        <v>5</v>
      </c>
      <c r="I300" s="1">
        <v>3400</v>
      </c>
      <c r="J300" s="10">
        <v>45679</v>
      </c>
      <c r="K300" s="1" t="s">
        <v>1076</v>
      </c>
      <c r="L300" s="2"/>
      <c r="M300" s="10"/>
      <c r="N300" s="1"/>
      <c r="O300" s="1"/>
      <c r="P300" s="2">
        <f>Table1[[#This Row],[PRICE/PO]]*Table1[[#This Row],[Quantity/PO]]</f>
        <v>0</v>
      </c>
      <c r="Q300" s="2" t="str">
        <f t="shared" ca="1" si="24"/>
        <v>منتهي</v>
      </c>
      <c r="R300" s="2"/>
      <c r="S300" s="2"/>
      <c r="T300" s="1">
        <f t="shared" si="22"/>
        <v>1</v>
      </c>
      <c r="BN300" s="8">
        <f t="shared" si="21"/>
        <v>0</v>
      </c>
    </row>
    <row r="301" spans="1:66" s="8" customFormat="1" ht="44.25" hidden="1" customHeight="1" x14ac:dyDescent="0.45">
      <c r="A301" s="1">
        <f t="shared" si="23"/>
        <v>288</v>
      </c>
      <c r="B301" s="1" t="s">
        <v>16</v>
      </c>
      <c r="C301" s="1" t="s">
        <v>382</v>
      </c>
      <c r="D301" s="1"/>
      <c r="E301" s="2" t="s">
        <v>383</v>
      </c>
      <c r="F301" s="1" t="s">
        <v>379</v>
      </c>
      <c r="G301" s="10">
        <v>45673</v>
      </c>
      <c r="H301" s="1">
        <v>1</v>
      </c>
      <c r="I301" s="1">
        <v>9500</v>
      </c>
      <c r="J301" s="10">
        <v>45679</v>
      </c>
      <c r="K301" s="1" t="s">
        <v>1076</v>
      </c>
      <c r="L301" s="2" t="s">
        <v>2325</v>
      </c>
      <c r="M301" s="10">
        <v>45704</v>
      </c>
      <c r="N301" s="1">
        <v>1</v>
      </c>
      <c r="O301" s="1">
        <v>9500</v>
      </c>
      <c r="P301" s="2">
        <f>Table1[[#This Row],[PRICE/PO]]*Table1[[#This Row],[Quantity/PO]]</f>
        <v>9500</v>
      </c>
      <c r="Q301" s="2" t="str">
        <f t="shared" ca="1" si="24"/>
        <v>منتهي</v>
      </c>
      <c r="R301" s="2"/>
      <c r="S301" s="2"/>
      <c r="T301" s="1" t="str">
        <f t="shared" si="22"/>
        <v/>
      </c>
      <c r="BN301" s="8">
        <f t="shared" si="21"/>
        <v>0</v>
      </c>
    </row>
    <row r="302" spans="1:66" s="8" customFormat="1" ht="44.25" hidden="1" customHeight="1" x14ac:dyDescent="0.45">
      <c r="A302" s="1">
        <f t="shared" si="23"/>
        <v>289</v>
      </c>
      <c r="B302" s="1" t="s">
        <v>16</v>
      </c>
      <c r="C302" s="1" t="s">
        <v>382</v>
      </c>
      <c r="D302" s="1"/>
      <c r="E302" s="2" t="s">
        <v>383</v>
      </c>
      <c r="F302" s="1" t="s">
        <v>379</v>
      </c>
      <c r="G302" s="10">
        <v>45673</v>
      </c>
      <c r="H302" s="1"/>
      <c r="I302" s="1">
        <v>9500</v>
      </c>
      <c r="J302" s="10">
        <v>45679</v>
      </c>
      <c r="K302" s="1" t="s">
        <v>1076</v>
      </c>
      <c r="L302" s="2" t="s">
        <v>2425</v>
      </c>
      <c r="M302" s="10">
        <v>45705</v>
      </c>
      <c r="N302" s="1">
        <v>4</v>
      </c>
      <c r="O302" s="1">
        <v>9500</v>
      </c>
      <c r="P302" s="2">
        <f>Table1[[#This Row],[PRICE/PO]]*Table1[[#This Row],[Quantity/PO]]</f>
        <v>38000</v>
      </c>
      <c r="Q302" s="2" t="str">
        <f t="shared" ca="1" si="24"/>
        <v>منتهي</v>
      </c>
      <c r="R302" s="2"/>
      <c r="S302" s="2" t="s">
        <v>2327</v>
      </c>
      <c r="T302" s="1" t="str">
        <f t="shared" si="22"/>
        <v/>
      </c>
    </row>
    <row r="303" spans="1:66" s="8" customFormat="1" ht="44.25" hidden="1" customHeight="1" x14ac:dyDescent="0.45">
      <c r="A303" s="1">
        <f t="shared" si="23"/>
        <v>290</v>
      </c>
      <c r="B303" s="1" t="s">
        <v>43</v>
      </c>
      <c r="C303" s="2" t="s">
        <v>91</v>
      </c>
      <c r="D303" s="1"/>
      <c r="E303" s="2" t="s">
        <v>92</v>
      </c>
      <c r="F303" s="1" t="s">
        <v>379</v>
      </c>
      <c r="G303" s="10">
        <v>45673</v>
      </c>
      <c r="H303" s="1">
        <v>4</v>
      </c>
      <c r="I303" s="1">
        <v>3400</v>
      </c>
      <c r="J303" s="10">
        <v>45679</v>
      </c>
      <c r="K303" s="1" t="s">
        <v>1076</v>
      </c>
      <c r="L303" s="2"/>
      <c r="M303" s="10"/>
      <c r="N303" s="1"/>
      <c r="O303" s="1"/>
      <c r="P303" s="2">
        <f>Table1[[#This Row],[PRICE/PO]]*Table1[[#This Row],[Quantity/PO]]</f>
        <v>0</v>
      </c>
      <c r="Q303" s="2" t="str">
        <f t="shared" ca="1" si="24"/>
        <v>منتهي</v>
      </c>
      <c r="R303" s="2"/>
      <c r="S303" s="2"/>
      <c r="T303" s="1">
        <f t="shared" si="22"/>
        <v>1</v>
      </c>
      <c r="BN303" s="8">
        <f t="shared" ref="BN303:BN334" si="25">D303</f>
        <v>0</v>
      </c>
    </row>
    <row r="304" spans="1:66" s="8" customFormat="1" ht="44.25" hidden="1" customHeight="1" x14ac:dyDescent="0.45">
      <c r="A304" s="1">
        <f t="shared" si="23"/>
        <v>291</v>
      </c>
      <c r="B304" s="1" t="s">
        <v>43</v>
      </c>
      <c r="C304" s="1" t="s">
        <v>380</v>
      </c>
      <c r="D304" s="1"/>
      <c r="E304" s="2" t="s">
        <v>381</v>
      </c>
      <c r="F304" s="1" t="s">
        <v>379</v>
      </c>
      <c r="G304" s="10">
        <v>45673</v>
      </c>
      <c r="H304" s="1">
        <v>1</v>
      </c>
      <c r="I304" s="1">
        <v>21500</v>
      </c>
      <c r="J304" s="10">
        <v>45679</v>
      </c>
      <c r="K304" s="1" t="s">
        <v>1076</v>
      </c>
      <c r="L304" s="2"/>
      <c r="M304" s="10"/>
      <c r="N304" s="1"/>
      <c r="O304" s="1"/>
      <c r="P304" s="2">
        <f>Table1[[#This Row],[PRICE/PO]]*Table1[[#This Row],[Quantity/PO]]</f>
        <v>0</v>
      </c>
      <c r="Q304" s="2" t="str">
        <f t="shared" ca="1" si="24"/>
        <v>منتهي</v>
      </c>
      <c r="R304" s="2"/>
      <c r="S304" s="2"/>
      <c r="T304" s="1">
        <f t="shared" si="22"/>
        <v>1</v>
      </c>
      <c r="BN304" s="8">
        <f t="shared" si="25"/>
        <v>0</v>
      </c>
    </row>
    <row r="305" spans="1:66" s="8" customFormat="1" ht="44.25" hidden="1" customHeight="1" x14ac:dyDescent="0.45">
      <c r="A305" s="1">
        <f t="shared" si="23"/>
        <v>292</v>
      </c>
      <c r="B305" s="1" t="s">
        <v>43</v>
      </c>
      <c r="C305" s="2" t="s">
        <v>91</v>
      </c>
      <c r="D305" s="1"/>
      <c r="E305" s="2" t="s">
        <v>92</v>
      </c>
      <c r="F305" s="1" t="s">
        <v>379</v>
      </c>
      <c r="G305" s="10">
        <v>45673</v>
      </c>
      <c r="H305" s="1">
        <v>4</v>
      </c>
      <c r="I305" s="1">
        <v>3400</v>
      </c>
      <c r="J305" s="10">
        <v>45679</v>
      </c>
      <c r="K305" s="1" t="s">
        <v>1076</v>
      </c>
      <c r="L305" s="2"/>
      <c r="M305" s="10"/>
      <c r="N305" s="1"/>
      <c r="O305" s="1"/>
      <c r="P305" s="2">
        <f>Table1[[#This Row],[PRICE/PO]]*Table1[[#This Row],[Quantity/PO]]</f>
        <v>0</v>
      </c>
      <c r="Q305" s="2" t="str">
        <f t="shared" ca="1" si="24"/>
        <v>منتهي</v>
      </c>
      <c r="R305" s="2"/>
      <c r="S305" s="2"/>
      <c r="T305" s="1">
        <f t="shared" si="22"/>
        <v>1</v>
      </c>
      <c r="BN305" s="8">
        <f t="shared" si="25"/>
        <v>0</v>
      </c>
    </row>
    <row r="306" spans="1:66" s="8" customFormat="1" ht="44.25" hidden="1" customHeight="1" x14ac:dyDescent="0.45">
      <c r="A306" s="1">
        <f t="shared" si="23"/>
        <v>293</v>
      </c>
      <c r="B306" s="1" t="s">
        <v>43</v>
      </c>
      <c r="C306" s="2" t="s">
        <v>91</v>
      </c>
      <c r="D306" s="1"/>
      <c r="E306" s="2" t="s">
        <v>92</v>
      </c>
      <c r="F306" s="1" t="s">
        <v>379</v>
      </c>
      <c r="G306" s="10">
        <v>45673</v>
      </c>
      <c r="H306" s="1">
        <v>4</v>
      </c>
      <c r="I306" s="1">
        <v>3400</v>
      </c>
      <c r="J306" s="10">
        <v>45679</v>
      </c>
      <c r="K306" s="1" t="s">
        <v>1076</v>
      </c>
      <c r="L306" s="2"/>
      <c r="M306" s="10"/>
      <c r="N306" s="1"/>
      <c r="O306" s="1"/>
      <c r="P306" s="2">
        <f>Table1[[#This Row],[PRICE/PO]]*Table1[[#This Row],[Quantity/PO]]</f>
        <v>0</v>
      </c>
      <c r="Q306" s="2" t="str">
        <f t="shared" ca="1" si="24"/>
        <v>منتهي</v>
      </c>
      <c r="R306" s="2"/>
      <c r="S306" s="2"/>
      <c r="T306" s="1">
        <f t="shared" si="22"/>
        <v>1</v>
      </c>
      <c r="BN306" s="8">
        <f t="shared" si="25"/>
        <v>0</v>
      </c>
    </row>
    <row r="307" spans="1:66" s="8" customFormat="1" ht="44.25" hidden="1" customHeight="1" x14ac:dyDescent="0.45">
      <c r="A307" s="1">
        <f t="shared" si="23"/>
        <v>294</v>
      </c>
      <c r="B307" s="1" t="s">
        <v>16</v>
      </c>
      <c r="C307" s="1" t="s">
        <v>93</v>
      </c>
      <c r="D307" s="1"/>
      <c r="E307" s="2" t="s">
        <v>384</v>
      </c>
      <c r="F307" s="1" t="s">
        <v>379</v>
      </c>
      <c r="G307" s="10">
        <v>45673</v>
      </c>
      <c r="H307" s="1">
        <v>1</v>
      </c>
      <c r="I307" s="1">
        <v>12600</v>
      </c>
      <c r="J307" s="10">
        <v>45679</v>
      </c>
      <c r="K307" s="1" t="s">
        <v>1076</v>
      </c>
      <c r="L307" s="2"/>
      <c r="M307" s="10"/>
      <c r="N307" s="1"/>
      <c r="O307" s="1"/>
      <c r="P307" s="2">
        <f>Table1[[#This Row],[PRICE/PO]]*Table1[[#This Row],[Quantity/PO]]</f>
        <v>0</v>
      </c>
      <c r="Q307" s="2" t="str">
        <f t="shared" ca="1" si="24"/>
        <v>منتهي</v>
      </c>
      <c r="R307" s="2"/>
      <c r="S307" s="2"/>
      <c r="T307" s="1">
        <f t="shared" si="22"/>
        <v>1</v>
      </c>
      <c r="BN307" s="8">
        <f t="shared" si="25"/>
        <v>0</v>
      </c>
    </row>
    <row r="308" spans="1:66" s="8" customFormat="1" ht="44.25" hidden="1" customHeight="1" x14ac:dyDescent="0.45">
      <c r="A308" s="1">
        <f t="shared" si="23"/>
        <v>295</v>
      </c>
      <c r="B308" s="1" t="s">
        <v>16</v>
      </c>
      <c r="C308" s="1" t="s">
        <v>93</v>
      </c>
      <c r="D308" s="1"/>
      <c r="E308" s="2" t="s">
        <v>384</v>
      </c>
      <c r="F308" s="1" t="s">
        <v>379</v>
      </c>
      <c r="G308" s="10">
        <v>45673</v>
      </c>
      <c r="H308" s="1">
        <v>1</v>
      </c>
      <c r="I308" s="1">
        <v>12600</v>
      </c>
      <c r="J308" s="10">
        <v>45679</v>
      </c>
      <c r="K308" s="1" t="s">
        <v>1076</v>
      </c>
      <c r="L308" s="2"/>
      <c r="M308" s="10"/>
      <c r="N308" s="1"/>
      <c r="O308" s="1"/>
      <c r="P308" s="2">
        <f>Table1[[#This Row],[PRICE/PO]]*Table1[[#This Row],[Quantity/PO]]</f>
        <v>0</v>
      </c>
      <c r="Q308" s="2" t="str">
        <f t="shared" ca="1" si="24"/>
        <v>منتهي</v>
      </c>
      <c r="R308" s="2"/>
      <c r="S308" s="2"/>
      <c r="T308" s="1">
        <f t="shared" si="22"/>
        <v>1</v>
      </c>
      <c r="BN308" s="8">
        <f t="shared" si="25"/>
        <v>0</v>
      </c>
    </row>
    <row r="309" spans="1:66" s="8" customFormat="1" ht="44.25" hidden="1" customHeight="1" x14ac:dyDescent="0.45">
      <c r="A309" s="1">
        <f t="shared" si="23"/>
        <v>296</v>
      </c>
      <c r="B309" s="1" t="s">
        <v>43</v>
      </c>
      <c r="C309" s="2" t="s">
        <v>91</v>
      </c>
      <c r="D309" s="1"/>
      <c r="E309" s="2" t="s">
        <v>92</v>
      </c>
      <c r="F309" s="1" t="s">
        <v>379</v>
      </c>
      <c r="G309" s="10">
        <v>45673</v>
      </c>
      <c r="H309" s="1">
        <v>5</v>
      </c>
      <c r="I309" s="1">
        <v>3400</v>
      </c>
      <c r="J309" s="10">
        <v>45679</v>
      </c>
      <c r="K309" s="1" t="s">
        <v>1076</v>
      </c>
      <c r="L309" s="2"/>
      <c r="M309" s="10"/>
      <c r="N309" s="1"/>
      <c r="O309" s="1"/>
      <c r="P309" s="2">
        <f>Table1[[#This Row],[PRICE/PO]]*Table1[[#This Row],[Quantity/PO]]</f>
        <v>0</v>
      </c>
      <c r="Q309" s="2" t="str">
        <f t="shared" ca="1" si="24"/>
        <v>منتهي</v>
      </c>
      <c r="R309" s="2"/>
      <c r="S309" s="2"/>
      <c r="T309" s="1">
        <f t="shared" si="22"/>
        <v>1</v>
      </c>
      <c r="BN309" s="8">
        <f t="shared" si="25"/>
        <v>0</v>
      </c>
    </row>
    <row r="310" spans="1:66" s="8" customFormat="1" ht="44.25" hidden="1" customHeight="1" x14ac:dyDescent="0.45">
      <c r="A310" s="1">
        <f t="shared" si="23"/>
        <v>297</v>
      </c>
      <c r="B310" s="1" t="s">
        <v>43</v>
      </c>
      <c r="C310" s="2" t="s">
        <v>91</v>
      </c>
      <c r="D310" s="1"/>
      <c r="E310" s="2" t="s">
        <v>92</v>
      </c>
      <c r="F310" s="1" t="s">
        <v>379</v>
      </c>
      <c r="G310" s="10">
        <v>45673</v>
      </c>
      <c r="H310" s="1">
        <v>3</v>
      </c>
      <c r="I310" s="1">
        <v>3400</v>
      </c>
      <c r="J310" s="10">
        <v>45679</v>
      </c>
      <c r="K310" s="1" t="s">
        <v>1076</v>
      </c>
      <c r="L310" s="2"/>
      <c r="M310" s="10"/>
      <c r="N310" s="1"/>
      <c r="O310" s="1"/>
      <c r="P310" s="2">
        <f>Table1[[#This Row],[PRICE/PO]]*Table1[[#This Row],[Quantity/PO]]</f>
        <v>0</v>
      </c>
      <c r="Q310" s="2" t="str">
        <f t="shared" ca="1" si="24"/>
        <v>منتهي</v>
      </c>
      <c r="R310" s="2"/>
      <c r="S310" s="2"/>
      <c r="T310" s="1">
        <f t="shared" si="22"/>
        <v>1</v>
      </c>
      <c r="BN310" s="8">
        <f t="shared" si="25"/>
        <v>0</v>
      </c>
    </row>
    <row r="311" spans="1:66" s="8" customFormat="1" ht="44.25" hidden="1" customHeight="1" x14ac:dyDescent="0.45">
      <c r="A311" s="1">
        <f t="shared" si="23"/>
        <v>298</v>
      </c>
      <c r="B311" s="1" t="s">
        <v>43</v>
      </c>
      <c r="C311" s="1" t="s">
        <v>88</v>
      </c>
      <c r="D311" s="1"/>
      <c r="E311" s="2" t="s">
        <v>89</v>
      </c>
      <c r="F311" s="1" t="s">
        <v>379</v>
      </c>
      <c r="G311" s="10">
        <v>45673</v>
      </c>
      <c r="H311" s="1">
        <v>10</v>
      </c>
      <c r="I311" s="1">
        <v>3500</v>
      </c>
      <c r="J311" s="10">
        <v>45679</v>
      </c>
      <c r="K311" s="1" t="s">
        <v>1076</v>
      </c>
      <c r="L311" s="2"/>
      <c r="M311" s="10"/>
      <c r="N311" s="1"/>
      <c r="O311" s="1"/>
      <c r="P311" s="2">
        <f>Table1[[#This Row],[PRICE/PO]]*Table1[[#This Row],[Quantity/PO]]</f>
        <v>0</v>
      </c>
      <c r="Q311" s="2" t="str">
        <f t="shared" ca="1" si="24"/>
        <v>منتهي</v>
      </c>
      <c r="R311" s="2"/>
      <c r="S311" s="2"/>
      <c r="T311" s="1">
        <f t="shared" si="22"/>
        <v>1</v>
      </c>
      <c r="BN311" s="8">
        <f t="shared" si="25"/>
        <v>0</v>
      </c>
    </row>
    <row r="312" spans="1:66" s="8" customFormat="1" ht="44.25" hidden="1" customHeight="1" x14ac:dyDescent="0.45">
      <c r="A312" s="1">
        <f t="shared" si="23"/>
        <v>299</v>
      </c>
      <c r="B312" s="1" t="s">
        <v>16</v>
      </c>
      <c r="C312" s="1" t="s">
        <v>386</v>
      </c>
      <c r="D312" s="2" t="s">
        <v>387</v>
      </c>
      <c r="E312" s="2" t="s">
        <v>388</v>
      </c>
      <c r="F312" s="1" t="s">
        <v>385</v>
      </c>
      <c r="G312" s="10">
        <v>45673</v>
      </c>
      <c r="H312" s="1">
        <v>2</v>
      </c>
      <c r="I312" s="1">
        <v>14800</v>
      </c>
      <c r="J312" s="10">
        <v>45679</v>
      </c>
      <c r="K312" s="1" t="s">
        <v>1074</v>
      </c>
      <c r="L312" s="2"/>
      <c r="M312" s="10"/>
      <c r="N312" s="1"/>
      <c r="O312" s="1"/>
      <c r="P312" s="2">
        <f>Table1[[#This Row],[PRICE/PO]]*Table1[[#This Row],[Quantity/PO]]</f>
        <v>0</v>
      </c>
      <c r="Q312" s="2" t="str">
        <f t="shared" ca="1" si="24"/>
        <v>منتهي</v>
      </c>
      <c r="R312" s="2"/>
      <c r="S312" s="2"/>
      <c r="T312" s="1" t="str">
        <f t="shared" si="22"/>
        <v/>
      </c>
      <c r="BN312" s="8" t="str">
        <f t="shared" si="25"/>
        <v xml:space="preserve">6EP1333-4BA00 </v>
      </c>
    </row>
    <row r="313" spans="1:66" s="8" customFormat="1" ht="44.25" hidden="1" customHeight="1" x14ac:dyDescent="0.45">
      <c r="A313" s="1">
        <f t="shared" si="23"/>
        <v>300</v>
      </c>
      <c r="B313" s="1" t="s">
        <v>27</v>
      </c>
      <c r="C313" s="1" t="s">
        <v>390</v>
      </c>
      <c r="D313" s="1"/>
      <c r="E313" s="2" t="s">
        <v>391</v>
      </c>
      <c r="F313" s="2" t="s">
        <v>389</v>
      </c>
      <c r="G313" s="10">
        <v>45673</v>
      </c>
      <c r="H313" s="1">
        <v>300</v>
      </c>
      <c r="I313" s="1">
        <v>5</v>
      </c>
      <c r="J313" s="10">
        <v>45679</v>
      </c>
      <c r="K313" s="1" t="s">
        <v>1077</v>
      </c>
      <c r="L313" s="2"/>
      <c r="M313" s="10"/>
      <c r="N313" s="1"/>
      <c r="O313" s="1"/>
      <c r="P313" s="2">
        <f>Table1[[#This Row],[PRICE/PO]]*Table1[[#This Row],[Quantity/PO]]</f>
        <v>0</v>
      </c>
      <c r="Q313" s="2" t="str">
        <f t="shared" ca="1" si="24"/>
        <v>منتهي</v>
      </c>
      <c r="R313" s="2"/>
      <c r="S313" s="2"/>
      <c r="T313" s="1" t="str">
        <f t="shared" si="22"/>
        <v/>
      </c>
      <c r="BN313" s="8">
        <f t="shared" si="25"/>
        <v>0</v>
      </c>
    </row>
    <row r="314" spans="1:66" s="8" customFormat="1" ht="44.25" hidden="1" customHeight="1" x14ac:dyDescent="0.45">
      <c r="A314" s="1">
        <f t="shared" si="23"/>
        <v>301</v>
      </c>
      <c r="B314" s="1" t="s">
        <v>43</v>
      </c>
      <c r="C314" s="1" t="s">
        <v>392</v>
      </c>
      <c r="D314" s="1"/>
      <c r="E314" s="2" t="s">
        <v>393</v>
      </c>
      <c r="F314" s="2" t="s">
        <v>389</v>
      </c>
      <c r="G314" s="10">
        <v>45673</v>
      </c>
      <c r="H314" s="1">
        <v>100</v>
      </c>
      <c r="I314" s="1">
        <v>5</v>
      </c>
      <c r="J314" s="10">
        <v>45679</v>
      </c>
      <c r="K314" s="1" t="s">
        <v>1077</v>
      </c>
      <c r="L314" s="2"/>
      <c r="M314" s="10"/>
      <c r="N314" s="1"/>
      <c r="O314" s="1"/>
      <c r="P314" s="2">
        <f>Table1[[#This Row],[PRICE/PO]]*Table1[[#This Row],[Quantity/PO]]</f>
        <v>0</v>
      </c>
      <c r="Q314" s="2" t="str">
        <f t="shared" ca="1" si="24"/>
        <v>منتهي</v>
      </c>
      <c r="R314" s="2"/>
      <c r="S314" s="2"/>
      <c r="T314" s="1" t="str">
        <f t="shared" si="22"/>
        <v/>
      </c>
      <c r="BN314" s="8">
        <f t="shared" si="25"/>
        <v>0</v>
      </c>
    </row>
    <row r="315" spans="1:66" s="8" customFormat="1" ht="44.25" hidden="1" customHeight="1" x14ac:dyDescent="0.45">
      <c r="A315" s="1">
        <f t="shared" si="23"/>
        <v>302</v>
      </c>
      <c r="B315" s="1" t="s">
        <v>43</v>
      </c>
      <c r="C315" s="2" t="s">
        <v>75</v>
      </c>
      <c r="D315" s="1"/>
      <c r="E315" s="2" t="s">
        <v>394</v>
      </c>
      <c r="F315" s="2" t="s">
        <v>389</v>
      </c>
      <c r="G315" s="10">
        <v>45673</v>
      </c>
      <c r="H315" s="1">
        <v>2</v>
      </c>
      <c r="I315" s="1">
        <v>625</v>
      </c>
      <c r="J315" s="10">
        <v>45679</v>
      </c>
      <c r="K315" s="1" t="s">
        <v>1077</v>
      </c>
      <c r="L315" s="2"/>
      <c r="M315" s="10"/>
      <c r="N315" s="1"/>
      <c r="O315" s="1"/>
      <c r="P315" s="2">
        <f>Table1[[#This Row],[PRICE/PO]]*Table1[[#This Row],[Quantity/PO]]</f>
        <v>0</v>
      </c>
      <c r="Q315" s="2" t="str">
        <f t="shared" ca="1" si="24"/>
        <v>منتهي</v>
      </c>
      <c r="R315" s="2"/>
      <c r="S315" s="2"/>
      <c r="T315" s="1" t="str">
        <f t="shared" si="22"/>
        <v/>
      </c>
      <c r="BN315" s="8">
        <f t="shared" si="25"/>
        <v>0</v>
      </c>
    </row>
    <row r="316" spans="1:66" s="8" customFormat="1" ht="44.25" hidden="1" customHeight="1" x14ac:dyDescent="0.45">
      <c r="A316" s="1">
        <f t="shared" si="23"/>
        <v>303</v>
      </c>
      <c r="B316" s="1" t="s">
        <v>27</v>
      </c>
      <c r="C316" s="1" t="s">
        <v>390</v>
      </c>
      <c r="D316" s="1"/>
      <c r="E316" s="2" t="s">
        <v>391</v>
      </c>
      <c r="F316" s="2" t="s">
        <v>389</v>
      </c>
      <c r="G316" s="10">
        <v>45673</v>
      </c>
      <c r="H316" s="1">
        <v>300</v>
      </c>
      <c r="I316" s="1">
        <v>5</v>
      </c>
      <c r="J316" s="10">
        <v>45679</v>
      </c>
      <c r="K316" s="1" t="s">
        <v>1077</v>
      </c>
      <c r="L316" s="2"/>
      <c r="M316" s="10"/>
      <c r="N316" s="1"/>
      <c r="O316" s="1"/>
      <c r="P316" s="2">
        <f>Table1[[#This Row],[PRICE/PO]]*Table1[[#This Row],[Quantity/PO]]</f>
        <v>0</v>
      </c>
      <c r="Q316" s="2" t="str">
        <f t="shared" ca="1" si="24"/>
        <v>منتهي</v>
      </c>
      <c r="R316" s="2"/>
      <c r="S316" s="2"/>
      <c r="T316" s="1" t="str">
        <f t="shared" si="22"/>
        <v/>
      </c>
      <c r="BN316" s="8">
        <f t="shared" si="25"/>
        <v>0</v>
      </c>
    </row>
    <row r="317" spans="1:66" s="8" customFormat="1" ht="44.25" hidden="1" customHeight="1" x14ac:dyDescent="0.45">
      <c r="A317" s="1">
        <f t="shared" si="23"/>
        <v>304</v>
      </c>
      <c r="B317" s="1" t="s">
        <v>43</v>
      </c>
      <c r="C317" s="1" t="s">
        <v>392</v>
      </c>
      <c r="D317" s="1"/>
      <c r="E317" s="2" t="s">
        <v>393</v>
      </c>
      <c r="F317" s="2" t="s">
        <v>389</v>
      </c>
      <c r="G317" s="10">
        <v>45673</v>
      </c>
      <c r="H317" s="1">
        <v>50</v>
      </c>
      <c r="I317" s="1">
        <v>5</v>
      </c>
      <c r="J317" s="10">
        <v>45679</v>
      </c>
      <c r="K317" s="1" t="s">
        <v>1077</v>
      </c>
      <c r="L317" s="2"/>
      <c r="M317" s="10"/>
      <c r="N317" s="1"/>
      <c r="O317" s="1"/>
      <c r="P317" s="2">
        <f>Table1[[#This Row],[PRICE/PO]]*Table1[[#This Row],[Quantity/PO]]</f>
        <v>0</v>
      </c>
      <c r="Q317" s="2" t="str">
        <f t="shared" ca="1" si="24"/>
        <v>منتهي</v>
      </c>
      <c r="R317" s="2"/>
      <c r="S317" s="2"/>
      <c r="T317" s="1" t="str">
        <f t="shared" si="22"/>
        <v/>
      </c>
      <c r="BN317" s="8">
        <f t="shared" si="25"/>
        <v>0</v>
      </c>
    </row>
    <row r="318" spans="1:66" s="8" customFormat="1" ht="44.25" hidden="1" customHeight="1" x14ac:dyDescent="0.45">
      <c r="A318" s="1">
        <f t="shared" si="23"/>
        <v>305</v>
      </c>
      <c r="B318" s="1" t="s">
        <v>16</v>
      </c>
      <c r="C318" s="2" t="s">
        <v>79</v>
      </c>
      <c r="D318" s="1"/>
      <c r="E318" s="2" t="s">
        <v>395</v>
      </c>
      <c r="F318" s="2" t="s">
        <v>389</v>
      </c>
      <c r="G318" s="10">
        <v>45673</v>
      </c>
      <c r="H318" s="1">
        <v>3</v>
      </c>
      <c r="I318" s="1">
        <v>325</v>
      </c>
      <c r="J318" s="10">
        <v>45679</v>
      </c>
      <c r="K318" s="1" t="s">
        <v>1077</v>
      </c>
      <c r="L318" s="2"/>
      <c r="M318" s="10"/>
      <c r="N318" s="1"/>
      <c r="O318" s="1"/>
      <c r="P318" s="2">
        <f>Table1[[#This Row],[PRICE/PO]]*Table1[[#This Row],[Quantity/PO]]</f>
        <v>0</v>
      </c>
      <c r="Q318" s="2" t="str">
        <f t="shared" ca="1" si="24"/>
        <v>منتهي</v>
      </c>
      <c r="R318" s="2"/>
      <c r="S318" s="2"/>
      <c r="T318" s="1" t="str">
        <f t="shared" si="22"/>
        <v/>
      </c>
      <c r="BN318" s="8">
        <f t="shared" si="25"/>
        <v>0</v>
      </c>
    </row>
    <row r="319" spans="1:66" s="8" customFormat="1" ht="44.25" hidden="1" customHeight="1" x14ac:dyDescent="0.45">
      <c r="A319" s="1">
        <f t="shared" si="23"/>
        <v>306</v>
      </c>
      <c r="B319" s="1" t="s">
        <v>43</v>
      </c>
      <c r="C319" s="1" t="s">
        <v>83</v>
      </c>
      <c r="D319" s="1"/>
      <c r="E319" s="2" t="s">
        <v>396</v>
      </c>
      <c r="F319" s="2" t="s">
        <v>389</v>
      </c>
      <c r="G319" s="10">
        <v>45673</v>
      </c>
      <c r="H319" s="1">
        <v>6</v>
      </c>
      <c r="I319" s="1">
        <v>625</v>
      </c>
      <c r="J319" s="10">
        <v>45679</v>
      </c>
      <c r="K319" s="1" t="s">
        <v>1077</v>
      </c>
      <c r="L319" s="2"/>
      <c r="M319" s="10"/>
      <c r="N319" s="1"/>
      <c r="O319" s="1"/>
      <c r="P319" s="2">
        <f>Table1[[#This Row],[PRICE/PO]]*Table1[[#This Row],[Quantity/PO]]</f>
        <v>0</v>
      </c>
      <c r="Q319" s="2" t="str">
        <f t="shared" ca="1" si="24"/>
        <v>منتهي</v>
      </c>
      <c r="R319" s="2"/>
      <c r="S319" s="2"/>
      <c r="T319" s="1" t="str">
        <f t="shared" si="22"/>
        <v/>
      </c>
      <c r="BN319" s="8">
        <f t="shared" si="25"/>
        <v>0</v>
      </c>
    </row>
    <row r="320" spans="1:66" s="8" customFormat="1" ht="44.25" hidden="1" customHeight="1" x14ac:dyDescent="0.45">
      <c r="A320" s="1">
        <f t="shared" si="23"/>
        <v>307</v>
      </c>
      <c r="B320" s="1" t="s">
        <v>43</v>
      </c>
      <c r="C320" s="2" t="s">
        <v>73</v>
      </c>
      <c r="D320" s="1"/>
      <c r="E320" s="2" t="s">
        <v>397</v>
      </c>
      <c r="F320" s="2" t="s">
        <v>389</v>
      </c>
      <c r="G320" s="10">
        <v>45673</v>
      </c>
      <c r="H320" s="1">
        <v>5</v>
      </c>
      <c r="I320" s="1">
        <v>25</v>
      </c>
      <c r="J320" s="10">
        <v>45679</v>
      </c>
      <c r="K320" s="1" t="s">
        <v>1077</v>
      </c>
      <c r="L320" s="2"/>
      <c r="M320" s="10"/>
      <c r="N320" s="1"/>
      <c r="O320" s="1"/>
      <c r="P320" s="2">
        <f>Table1[[#This Row],[PRICE/PO]]*Table1[[#This Row],[Quantity/PO]]</f>
        <v>0</v>
      </c>
      <c r="Q320" s="2" t="str">
        <f t="shared" ca="1" si="24"/>
        <v>منتهي</v>
      </c>
      <c r="R320" s="2"/>
      <c r="S320" s="2"/>
      <c r="T320" s="1" t="str">
        <f t="shared" si="22"/>
        <v/>
      </c>
      <c r="BN320" s="8">
        <f t="shared" si="25"/>
        <v>0</v>
      </c>
    </row>
    <row r="321" spans="1:66" s="8" customFormat="1" ht="44.25" hidden="1" customHeight="1" x14ac:dyDescent="0.45">
      <c r="A321" s="1">
        <f t="shared" si="23"/>
        <v>308</v>
      </c>
      <c r="B321" s="1" t="s">
        <v>43</v>
      </c>
      <c r="C321" s="1" t="s">
        <v>83</v>
      </c>
      <c r="D321" s="1"/>
      <c r="E321" s="2" t="s">
        <v>396</v>
      </c>
      <c r="F321" s="2" t="s">
        <v>389</v>
      </c>
      <c r="G321" s="10">
        <v>45673</v>
      </c>
      <c r="H321" s="1">
        <v>6</v>
      </c>
      <c r="I321" s="1">
        <v>625</v>
      </c>
      <c r="J321" s="10">
        <v>45679</v>
      </c>
      <c r="K321" s="1" t="s">
        <v>1077</v>
      </c>
      <c r="L321" s="2"/>
      <c r="M321" s="10"/>
      <c r="N321" s="1"/>
      <c r="O321" s="1"/>
      <c r="P321" s="2">
        <f>Table1[[#This Row],[PRICE/PO]]*Table1[[#This Row],[Quantity/PO]]</f>
        <v>0</v>
      </c>
      <c r="Q321" s="2" t="str">
        <f t="shared" ca="1" si="24"/>
        <v>منتهي</v>
      </c>
      <c r="R321" s="2"/>
      <c r="S321" s="2"/>
      <c r="T321" s="1" t="str">
        <f t="shared" si="22"/>
        <v/>
      </c>
      <c r="BN321" s="8">
        <f t="shared" si="25"/>
        <v>0</v>
      </c>
    </row>
    <row r="322" spans="1:66" s="8" customFormat="1" ht="44.25" hidden="1" customHeight="1" x14ac:dyDescent="0.45">
      <c r="A322" s="1">
        <f t="shared" si="23"/>
        <v>309</v>
      </c>
      <c r="B322" s="1" t="s">
        <v>43</v>
      </c>
      <c r="C322" s="2" t="s">
        <v>75</v>
      </c>
      <c r="D322" s="1"/>
      <c r="E322" s="2" t="s">
        <v>394</v>
      </c>
      <c r="F322" s="2" t="s">
        <v>389</v>
      </c>
      <c r="G322" s="10">
        <v>45673</v>
      </c>
      <c r="H322" s="1">
        <v>4</v>
      </c>
      <c r="I322" s="1">
        <v>625</v>
      </c>
      <c r="J322" s="10">
        <v>45679</v>
      </c>
      <c r="K322" s="1" t="s">
        <v>1077</v>
      </c>
      <c r="L322" s="2"/>
      <c r="M322" s="10"/>
      <c r="N322" s="1"/>
      <c r="O322" s="1"/>
      <c r="P322" s="2">
        <f>Table1[[#This Row],[PRICE/PO]]*Table1[[#This Row],[Quantity/PO]]</f>
        <v>0</v>
      </c>
      <c r="Q322" s="2" t="str">
        <f t="shared" ca="1" si="24"/>
        <v>منتهي</v>
      </c>
      <c r="R322" s="2"/>
      <c r="S322" s="2"/>
      <c r="T322" s="1" t="str">
        <f t="shared" si="22"/>
        <v/>
      </c>
      <c r="BN322" s="8">
        <f t="shared" si="25"/>
        <v>0</v>
      </c>
    </row>
    <row r="323" spans="1:66" s="8" customFormat="1" ht="44.25" hidden="1" customHeight="1" x14ac:dyDescent="0.45">
      <c r="A323" s="1">
        <f t="shared" si="23"/>
        <v>310</v>
      </c>
      <c r="B323" s="1" t="s">
        <v>43</v>
      </c>
      <c r="C323" s="2" t="s">
        <v>75</v>
      </c>
      <c r="D323" s="1"/>
      <c r="E323" s="2" t="s">
        <v>394</v>
      </c>
      <c r="F323" s="2" t="s">
        <v>389</v>
      </c>
      <c r="G323" s="10">
        <v>45673</v>
      </c>
      <c r="H323" s="1">
        <v>2</v>
      </c>
      <c r="I323" s="1">
        <v>625</v>
      </c>
      <c r="J323" s="10">
        <v>45679</v>
      </c>
      <c r="K323" s="1" t="s">
        <v>1077</v>
      </c>
      <c r="L323" s="2"/>
      <c r="M323" s="10"/>
      <c r="N323" s="1"/>
      <c r="O323" s="1"/>
      <c r="P323" s="2">
        <f>Table1[[#This Row],[PRICE/PO]]*Table1[[#This Row],[Quantity/PO]]</f>
        <v>0</v>
      </c>
      <c r="Q323" s="2" t="str">
        <f t="shared" ca="1" si="24"/>
        <v>منتهي</v>
      </c>
      <c r="R323" s="2"/>
      <c r="S323" s="2"/>
      <c r="T323" s="1" t="str">
        <f t="shared" si="22"/>
        <v/>
      </c>
      <c r="BN323" s="8">
        <f t="shared" si="25"/>
        <v>0</v>
      </c>
    </row>
    <row r="324" spans="1:66" s="8" customFormat="1" ht="44.25" hidden="1" customHeight="1" x14ac:dyDescent="0.45">
      <c r="A324" s="1">
        <f t="shared" si="23"/>
        <v>311</v>
      </c>
      <c r="B324" s="1" t="s">
        <v>27</v>
      </c>
      <c r="C324" s="1" t="s">
        <v>390</v>
      </c>
      <c r="D324" s="1"/>
      <c r="E324" s="2" t="s">
        <v>391</v>
      </c>
      <c r="F324" s="2" t="s">
        <v>389</v>
      </c>
      <c r="G324" s="10">
        <v>45673</v>
      </c>
      <c r="H324" s="1">
        <v>600</v>
      </c>
      <c r="I324" s="1">
        <v>5</v>
      </c>
      <c r="J324" s="10">
        <v>45679</v>
      </c>
      <c r="K324" s="1" t="s">
        <v>1077</v>
      </c>
      <c r="L324" s="2"/>
      <c r="M324" s="10"/>
      <c r="N324" s="1"/>
      <c r="O324" s="1"/>
      <c r="P324" s="2">
        <f>Table1[[#This Row],[PRICE/PO]]*Table1[[#This Row],[Quantity/PO]]</f>
        <v>0</v>
      </c>
      <c r="Q324" s="2" t="str">
        <f t="shared" ca="1" si="24"/>
        <v>منتهي</v>
      </c>
      <c r="R324" s="2"/>
      <c r="S324" s="2"/>
      <c r="T324" s="1" t="str">
        <f t="shared" si="22"/>
        <v/>
      </c>
      <c r="BN324" s="8">
        <f t="shared" si="25"/>
        <v>0</v>
      </c>
    </row>
    <row r="325" spans="1:66" s="8" customFormat="1" ht="44.25" hidden="1" customHeight="1" x14ac:dyDescent="0.45">
      <c r="A325" s="1">
        <f t="shared" si="23"/>
        <v>312</v>
      </c>
      <c r="B325" s="1" t="s">
        <v>43</v>
      </c>
      <c r="C325" s="1" t="s">
        <v>392</v>
      </c>
      <c r="D325" s="1"/>
      <c r="E325" s="2" t="s">
        <v>393</v>
      </c>
      <c r="F325" s="2" t="s">
        <v>389</v>
      </c>
      <c r="G325" s="10">
        <v>45673</v>
      </c>
      <c r="H325" s="1">
        <v>100</v>
      </c>
      <c r="I325" s="1">
        <v>5</v>
      </c>
      <c r="J325" s="10">
        <v>45679</v>
      </c>
      <c r="K325" s="1" t="s">
        <v>1077</v>
      </c>
      <c r="L325" s="2"/>
      <c r="M325" s="10"/>
      <c r="N325" s="1"/>
      <c r="O325" s="1"/>
      <c r="P325" s="2">
        <f>Table1[[#This Row],[PRICE/PO]]*Table1[[#This Row],[Quantity/PO]]</f>
        <v>0</v>
      </c>
      <c r="Q325" s="2" t="str">
        <f t="shared" ca="1" si="24"/>
        <v>منتهي</v>
      </c>
      <c r="R325" s="2"/>
      <c r="S325" s="2"/>
      <c r="T325" s="1" t="str">
        <f t="shared" si="22"/>
        <v/>
      </c>
      <c r="BN325" s="8">
        <f t="shared" si="25"/>
        <v>0</v>
      </c>
    </row>
    <row r="326" spans="1:66" s="8" customFormat="1" ht="44.25" hidden="1" customHeight="1" x14ac:dyDescent="0.45">
      <c r="A326" s="1">
        <f t="shared" si="23"/>
        <v>313</v>
      </c>
      <c r="B326" s="1" t="s">
        <v>43</v>
      </c>
      <c r="C326" s="1" t="s">
        <v>83</v>
      </c>
      <c r="D326" s="1"/>
      <c r="E326" s="2" t="s">
        <v>396</v>
      </c>
      <c r="F326" s="2" t="s">
        <v>389</v>
      </c>
      <c r="G326" s="10">
        <v>45673</v>
      </c>
      <c r="H326" s="1">
        <v>3</v>
      </c>
      <c r="I326" s="1">
        <v>625</v>
      </c>
      <c r="J326" s="10">
        <v>45679</v>
      </c>
      <c r="K326" s="1" t="s">
        <v>1077</v>
      </c>
      <c r="L326" s="2"/>
      <c r="M326" s="10"/>
      <c r="N326" s="1"/>
      <c r="O326" s="1"/>
      <c r="P326" s="2">
        <f>Table1[[#This Row],[PRICE/PO]]*Table1[[#This Row],[Quantity/PO]]</f>
        <v>0</v>
      </c>
      <c r="Q326" s="2" t="str">
        <f t="shared" ca="1" si="24"/>
        <v>منتهي</v>
      </c>
      <c r="R326" s="2"/>
      <c r="S326" s="2"/>
      <c r="T326" s="1" t="str">
        <f t="shared" si="22"/>
        <v/>
      </c>
      <c r="BN326" s="8">
        <f t="shared" si="25"/>
        <v>0</v>
      </c>
    </row>
    <row r="327" spans="1:66" s="8" customFormat="1" ht="44.25" hidden="1" customHeight="1" x14ac:dyDescent="0.45">
      <c r="A327" s="1">
        <f t="shared" si="23"/>
        <v>314</v>
      </c>
      <c r="B327" s="1" t="s">
        <v>43</v>
      </c>
      <c r="C327" s="1" t="s">
        <v>398</v>
      </c>
      <c r="D327" s="1"/>
      <c r="E327" s="2" t="s">
        <v>399</v>
      </c>
      <c r="F327" s="2" t="s">
        <v>389</v>
      </c>
      <c r="G327" s="10">
        <v>45673</v>
      </c>
      <c r="H327" s="1">
        <v>6</v>
      </c>
      <c r="I327" s="1"/>
      <c r="J327" s="10">
        <v>45679</v>
      </c>
      <c r="K327" s="1" t="s">
        <v>1077</v>
      </c>
      <c r="L327" s="2"/>
      <c r="M327" s="10"/>
      <c r="N327" s="1"/>
      <c r="O327" s="1"/>
      <c r="P327" s="2">
        <f>Table1[[#This Row],[PRICE/PO]]*Table1[[#This Row],[Quantity/PO]]</f>
        <v>0</v>
      </c>
      <c r="Q327" s="2" t="str">
        <f t="shared" ca="1" si="24"/>
        <v>منتهي</v>
      </c>
      <c r="R327" s="2"/>
      <c r="S327" s="2"/>
      <c r="T327" s="1" t="str">
        <f t="shared" si="22"/>
        <v/>
      </c>
      <c r="BN327" s="8">
        <f t="shared" si="25"/>
        <v>0</v>
      </c>
    </row>
    <row r="328" spans="1:66" s="8" customFormat="1" ht="44.25" hidden="1" customHeight="1" x14ac:dyDescent="0.45">
      <c r="A328" s="1">
        <f t="shared" si="23"/>
        <v>315</v>
      </c>
      <c r="B328" s="1" t="s">
        <v>16</v>
      </c>
      <c r="C328" s="2" t="s">
        <v>79</v>
      </c>
      <c r="D328" s="1"/>
      <c r="E328" s="2" t="s">
        <v>395</v>
      </c>
      <c r="F328" s="2" t="s">
        <v>389</v>
      </c>
      <c r="G328" s="10">
        <v>45673</v>
      </c>
      <c r="H328" s="1">
        <v>2</v>
      </c>
      <c r="I328" s="1">
        <v>325</v>
      </c>
      <c r="J328" s="10">
        <v>45679</v>
      </c>
      <c r="K328" s="1" t="s">
        <v>1077</v>
      </c>
      <c r="L328" s="2"/>
      <c r="M328" s="10"/>
      <c r="N328" s="1"/>
      <c r="O328" s="1"/>
      <c r="P328" s="2">
        <f>Table1[[#This Row],[PRICE/PO]]*Table1[[#This Row],[Quantity/PO]]</f>
        <v>0</v>
      </c>
      <c r="Q328" s="2" t="str">
        <f t="shared" ca="1" si="24"/>
        <v>منتهي</v>
      </c>
      <c r="R328" s="2"/>
      <c r="S328" s="2"/>
      <c r="T328" s="1" t="str">
        <f t="shared" si="22"/>
        <v/>
      </c>
      <c r="BN328" s="8">
        <f t="shared" si="25"/>
        <v>0</v>
      </c>
    </row>
    <row r="329" spans="1:66" s="8" customFormat="1" ht="44.25" hidden="1" customHeight="1" x14ac:dyDescent="0.45">
      <c r="A329" s="1">
        <f t="shared" si="23"/>
        <v>316</v>
      </c>
      <c r="B329" s="1" t="s">
        <v>43</v>
      </c>
      <c r="C329" s="2" t="s">
        <v>75</v>
      </c>
      <c r="D329" s="1"/>
      <c r="E329" s="2" t="s">
        <v>394</v>
      </c>
      <c r="F329" s="2" t="s">
        <v>389</v>
      </c>
      <c r="G329" s="10">
        <v>45673</v>
      </c>
      <c r="H329" s="1">
        <v>2</v>
      </c>
      <c r="I329" s="1">
        <v>625</v>
      </c>
      <c r="J329" s="10">
        <v>45679</v>
      </c>
      <c r="K329" s="1" t="s">
        <v>1077</v>
      </c>
      <c r="L329" s="2"/>
      <c r="M329" s="10"/>
      <c r="N329" s="1"/>
      <c r="O329" s="1"/>
      <c r="P329" s="2">
        <f>Table1[[#This Row],[PRICE/PO]]*Table1[[#This Row],[Quantity/PO]]</f>
        <v>0</v>
      </c>
      <c r="Q329" s="2" t="str">
        <f t="shared" ca="1" si="24"/>
        <v>منتهي</v>
      </c>
      <c r="R329" s="2"/>
      <c r="S329" s="2"/>
      <c r="T329" s="1" t="str">
        <f t="shared" si="22"/>
        <v/>
      </c>
      <c r="BN329" s="8">
        <f t="shared" si="25"/>
        <v>0</v>
      </c>
    </row>
    <row r="330" spans="1:66" s="8" customFormat="1" ht="44.25" hidden="1" customHeight="1" x14ac:dyDescent="0.45">
      <c r="A330" s="1">
        <f t="shared" si="23"/>
        <v>317</v>
      </c>
      <c r="B330" s="1" t="s">
        <v>27</v>
      </c>
      <c r="C330" s="1" t="s">
        <v>390</v>
      </c>
      <c r="D330" s="1"/>
      <c r="E330" s="2" t="s">
        <v>391</v>
      </c>
      <c r="F330" s="2" t="s">
        <v>389</v>
      </c>
      <c r="G330" s="10">
        <v>45673</v>
      </c>
      <c r="H330" s="1">
        <v>300</v>
      </c>
      <c r="I330" s="1">
        <v>5</v>
      </c>
      <c r="J330" s="10">
        <v>45679</v>
      </c>
      <c r="K330" s="1" t="s">
        <v>1077</v>
      </c>
      <c r="L330" s="2"/>
      <c r="M330" s="10"/>
      <c r="N330" s="1"/>
      <c r="O330" s="1"/>
      <c r="P330" s="2">
        <f>Table1[[#This Row],[PRICE/PO]]*Table1[[#This Row],[Quantity/PO]]</f>
        <v>0</v>
      </c>
      <c r="Q330" s="2" t="str">
        <f t="shared" ca="1" si="24"/>
        <v>منتهي</v>
      </c>
      <c r="R330" s="2"/>
      <c r="S330" s="2"/>
      <c r="T330" s="1" t="str">
        <f t="shared" si="22"/>
        <v/>
      </c>
      <c r="BN330" s="8">
        <f t="shared" si="25"/>
        <v>0</v>
      </c>
    </row>
    <row r="331" spans="1:66" s="8" customFormat="1" ht="44.25" hidden="1" customHeight="1" x14ac:dyDescent="0.45">
      <c r="A331" s="1">
        <f t="shared" si="23"/>
        <v>318</v>
      </c>
      <c r="B331" s="1" t="s">
        <v>43</v>
      </c>
      <c r="C331" s="1" t="s">
        <v>83</v>
      </c>
      <c r="D331" s="1"/>
      <c r="E331" s="2" t="s">
        <v>396</v>
      </c>
      <c r="F331" s="2" t="s">
        <v>389</v>
      </c>
      <c r="G331" s="10">
        <v>45673</v>
      </c>
      <c r="H331" s="1">
        <v>5</v>
      </c>
      <c r="I331" s="1">
        <v>625</v>
      </c>
      <c r="J331" s="10">
        <v>45679</v>
      </c>
      <c r="K331" s="1" t="s">
        <v>1077</v>
      </c>
      <c r="L331" s="2"/>
      <c r="M331" s="10"/>
      <c r="N331" s="1"/>
      <c r="O331" s="1"/>
      <c r="P331" s="2">
        <f>Table1[[#This Row],[PRICE/PO]]*Table1[[#This Row],[Quantity/PO]]</f>
        <v>0</v>
      </c>
      <c r="Q331" s="2" t="str">
        <f t="shared" ca="1" si="24"/>
        <v>منتهي</v>
      </c>
      <c r="R331" s="2"/>
      <c r="S331" s="2"/>
      <c r="T331" s="1" t="str">
        <f t="shared" si="22"/>
        <v/>
      </c>
      <c r="BN331" s="8">
        <f t="shared" si="25"/>
        <v>0</v>
      </c>
    </row>
    <row r="332" spans="1:66" s="8" customFormat="1" ht="44.25" hidden="1" customHeight="1" x14ac:dyDescent="0.45">
      <c r="A332" s="1">
        <f t="shared" si="23"/>
        <v>319</v>
      </c>
      <c r="B332" s="1" t="s">
        <v>43</v>
      </c>
      <c r="C332" s="1" t="s">
        <v>392</v>
      </c>
      <c r="D332" s="1"/>
      <c r="E332" s="2" t="s">
        <v>393</v>
      </c>
      <c r="F332" s="2" t="s">
        <v>389</v>
      </c>
      <c r="G332" s="10">
        <v>45673</v>
      </c>
      <c r="H332" s="1">
        <v>50</v>
      </c>
      <c r="I332" s="1">
        <v>5</v>
      </c>
      <c r="J332" s="10">
        <v>45679</v>
      </c>
      <c r="K332" s="1" t="s">
        <v>1077</v>
      </c>
      <c r="L332" s="2"/>
      <c r="M332" s="10"/>
      <c r="N332" s="1"/>
      <c r="O332" s="1"/>
      <c r="P332" s="2">
        <f>Table1[[#This Row],[PRICE/PO]]*Table1[[#This Row],[Quantity/PO]]</f>
        <v>0</v>
      </c>
      <c r="Q332" s="2" t="str">
        <f t="shared" ca="1" si="24"/>
        <v>منتهي</v>
      </c>
      <c r="R332" s="2"/>
      <c r="S332" s="2"/>
      <c r="T332" s="1" t="str">
        <f t="shared" si="22"/>
        <v/>
      </c>
      <c r="BN332" s="8">
        <f t="shared" si="25"/>
        <v>0</v>
      </c>
    </row>
    <row r="333" spans="1:66" s="8" customFormat="1" ht="44.25" hidden="1" customHeight="1" x14ac:dyDescent="0.45">
      <c r="A333" s="1">
        <f t="shared" si="23"/>
        <v>320</v>
      </c>
      <c r="B333" s="1" t="s">
        <v>43</v>
      </c>
      <c r="C333" s="2" t="s">
        <v>79</v>
      </c>
      <c r="D333" s="1"/>
      <c r="E333" s="2" t="s">
        <v>395</v>
      </c>
      <c r="F333" s="2" t="s">
        <v>389</v>
      </c>
      <c r="G333" s="10">
        <v>45673</v>
      </c>
      <c r="H333" s="1">
        <v>2</v>
      </c>
      <c r="I333" s="1">
        <v>325</v>
      </c>
      <c r="J333" s="10">
        <v>45679</v>
      </c>
      <c r="K333" s="1" t="s">
        <v>1077</v>
      </c>
      <c r="L333" s="2"/>
      <c r="M333" s="10"/>
      <c r="N333" s="1"/>
      <c r="O333" s="1"/>
      <c r="P333" s="2">
        <f>Table1[[#This Row],[PRICE/PO]]*Table1[[#This Row],[Quantity/PO]]</f>
        <v>0</v>
      </c>
      <c r="Q333" s="2" t="str">
        <f t="shared" ca="1" si="24"/>
        <v>منتهي</v>
      </c>
      <c r="R333" s="2"/>
      <c r="S333" s="2"/>
      <c r="T333" s="1" t="str">
        <f t="shared" si="22"/>
        <v/>
      </c>
      <c r="BN333" s="8">
        <f t="shared" si="25"/>
        <v>0</v>
      </c>
    </row>
    <row r="334" spans="1:66" s="8" customFormat="1" ht="44.25" hidden="1" customHeight="1" x14ac:dyDescent="0.45">
      <c r="A334" s="1">
        <f t="shared" si="23"/>
        <v>321</v>
      </c>
      <c r="B334" s="1" t="s">
        <v>43</v>
      </c>
      <c r="C334" s="2" t="s">
        <v>73</v>
      </c>
      <c r="D334" s="1"/>
      <c r="E334" s="2" t="s">
        <v>400</v>
      </c>
      <c r="F334" s="2" t="s">
        <v>389</v>
      </c>
      <c r="G334" s="10">
        <v>45673</v>
      </c>
      <c r="H334" s="1">
        <v>10</v>
      </c>
      <c r="I334" s="1">
        <v>25</v>
      </c>
      <c r="J334" s="10">
        <v>45679</v>
      </c>
      <c r="K334" s="1" t="s">
        <v>1077</v>
      </c>
      <c r="L334" s="2"/>
      <c r="M334" s="10"/>
      <c r="N334" s="1"/>
      <c r="O334" s="1"/>
      <c r="P334" s="2">
        <f>Table1[[#This Row],[PRICE/PO]]*Table1[[#This Row],[Quantity/PO]]</f>
        <v>0</v>
      </c>
      <c r="Q334" s="2" t="str">
        <f t="shared" ca="1" si="24"/>
        <v>منتهي</v>
      </c>
      <c r="R334" s="2"/>
      <c r="S334" s="2"/>
      <c r="T334" s="1" t="str">
        <f t="shared" ref="T334:T397" si="26">IF(AND(COUNTIFS($F$14:$F$1012, $F334, $L$14:$L$1012, "&lt;&gt;")&gt;0, $L334="", $I334&lt;&gt;""), 1, "")</f>
        <v/>
      </c>
      <c r="BN334" s="8">
        <f t="shared" si="25"/>
        <v>0</v>
      </c>
    </row>
    <row r="335" spans="1:66" s="8" customFormat="1" ht="44.25" hidden="1" customHeight="1" x14ac:dyDescent="0.45">
      <c r="A335" s="1">
        <f t="shared" ref="A335:A398" si="27">ROW(A322)</f>
        <v>322</v>
      </c>
      <c r="B335" s="1" t="s">
        <v>43</v>
      </c>
      <c r="C335" s="2" t="s">
        <v>115</v>
      </c>
      <c r="D335" s="1"/>
      <c r="E335" s="2" t="s">
        <v>401</v>
      </c>
      <c r="F335" s="2" t="s">
        <v>389</v>
      </c>
      <c r="G335" s="10">
        <v>45673</v>
      </c>
      <c r="H335" s="1">
        <v>4</v>
      </c>
      <c r="I335" s="1">
        <v>1325</v>
      </c>
      <c r="J335" s="10">
        <v>45679</v>
      </c>
      <c r="K335" s="1" t="s">
        <v>1076</v>
      </c>
      <c r="L335" s="2"/>
      <c r="M335" s="10"/>
      <c r="N335" s="1"/>
      <c r="O335" s="1"/>
      <c r="P335" s="2">
        <f>Table1[[#This Row],[PRICE/PO]]*Table1[[#This Row],[Quantity/PO]]</f>
        <v>0</v>
      </c>
      <c r="Q335" s="2" t="str">
        <f t="shared" ca="1" si="24"/>
        <v>منتهي</v>
      </c>
      <c r="R335" s="2"/>
      <c r="S335" s="2"/>
      <c r="T335" s="1" t="str">
        <f t="shared" si="26"/>
        <v/>
      </c>
      <c r="BN335" s="8">
        <f t="shared" ref="BN335:BN366" si="28">D335</f>
        <v>0</v>
      </c>
    </row>
    <row r="336" spans="1:66" s="8" customFormat="1" ht="44.25" hidden="1" customHeight="1" x14ac:dyDescent="0.45">
      <c r="A336" s="1">
        <f t="shared" si="27"/>
        <v>323</v>
      </c>
      <c r="B336" s="1" t="s">
        <v>43</v>
      </c>
      <c r="C336" s="1" t="s">
        <v>402</v>
      </c>
      <c r="D336" s="1"/>
      <c r="E336" s="2" t="s">
        <v>403</v>
      </c>
      <c r="F336" s="2" t="s">
        <v>389</v>
      </c>
      <c r="G336" s="10">
        <v>45673</v>
      </c>
      <c r="H336" s="1">
        <v>5</v>
      </c>
      <c r="I336" s="1"/>
      <c r="J336" s="10">
        <v>45679</v>
      </c>
      <c r="K336" s="1" t="s">
        <v>1077</v>
      </c>
      <c r="L336" s="2"/>
      <c r="M336" s="10"/>
      <c r="N336" s="1"/>
      <c r="O336" s="1"/>
      <c r="P336" s="2">
        <f>Table1[[#This Row],[PRICE/PO]]*Table1[[#This Row],[Quantity/PO]]</f>
        <v>0</v>
      </c>
      <c r="Q336" s="2" t="str">
        <f t="shared" ca="1" si="24"/>
        <v>منتهي</v>
      </c>
      <c r="R336" s="2"/>
      <c r="S336" s="2"/>
      <c r="T336" s="1" t="str">
        <f t="shared" si="26"/>
        <v/>
      </c>
      <c r="BN336" s="8">
        <f t="shared" si="28"/>
        <v>0</v>
      </c>
    </row>
    <row r="337" spans="1:66" s="8" customFormat="1" ht="44.25" hidden="1" customHeight="1" x14ac:dyDescent="0.45">
      <c r="A337" s="1">
        <f t="shared" si="27"/>
        <v>324</v>
      </c>
      <c r="B337" s="1" t="s">
        <v>43</v>
      </c>
      <c r="C337" s="1" t="s">
        <v>86</v>
      </c>
      <c r="D337" s="1"/>
      <c r="E337" s="2" t="s">
        <v>404</v>
      </c>
      <c r="F337" s="2" t="s">
        <v>389</v>
      </c>
      <c r="G337" s="10">
        <v>45673</v>
      </c>
      <c r="H337" s="1">
        <v>3</v>
      </c>
      <c r="I337" s="1">
        <v>100</v>
      </c>
      <c r="J337" s="10">
        <v>45679</v>
      </c>
      <c r="K337" s="1" t="s">
        <v>1077</v>
      </c>
      <c r="L337" s="2"/>
      <c r="M337" s="10"/>
      <c r="N337" s="1"/>
      <c r="O337" s="1"/>
      <c r="P337" s="2">
        <f>Table1[[#This Row],[PRICE/PO]]*Table1[[#This Row],[Quantity/PO]]</f>
        <v>0</v>
      </c>
      <c r="Q337" s="2" t="str">
        <f t="shared" ca="1" si="24"/>
        <v>منتهي</v>
      </c>
      <c r="R337" s="2"/>
      <c r="S337" s="2"/>
      <c r="T337" s="1" t="str">
        <f t="shared" si="26"/>
        <v/>
      </c>
      <c r="BN337" s="8">
        <f t="shared" si="28"/>
        <v>0</v>
      </c>
    </row>
    <row r="338" spans="1:66" s="8" customFormat="1" ht="44.25" hidden="1" customHeight="1" x14ac:dyDescent="0.45">
      <c r="A338" s="1">
        <f t="shared" si="27"/>
        <v>325</v>
      </c>
      <c r="B338" s="1" t="s">
        <v>43</v>
      </c>
      <c r="C338" s="1" t="s">
        <v>75</v>
      </c>
      <c r="D338" s="1"/>
      <c r="E338" s="2" t="s">
        <v>394</v>
      </c>
      <c r="F338" s="2" t="s">
        <v>389</v>
      </c>
      <c r="G338" s="10">
        <v>45673</v>
      </c>
      <c r="H338" s="1">
        <v>3</v>
      </c>
      <c r="I338" s="1">
        <v>625</v>
      </c>
      <c r="J338" s="10">
        <v>45679</v>
      </c>
      <c r="K338" s="1" t="s">
        <v>1077</v>
      </c>
      <c r="L338" s="2"/>
      <c r="M338" s="10"/>
      <c r="N338" s="1"/>
      <c r="O338" s="1"/>
      <c r="P338" s="2">
        <f>Table1[[#This Row],[PRICE/PO]]*Table1[[#This Row],[Quantity/PO]]</f>
        <v>0</v>
      </c>
      <c r="Q338" s="2" t="str">
        <f t="shared" ref="Q338:Q401" ca="1" si="29">IF(AND($J338&lt;TODAY(), $J338&lt;&gt;""), "منتهي", "")</f>
        <v>منتهي</v>
      </c>
      <c r="R338" s="2"/>
      <c r="S338" s="2"/>
      <c r="T338" s="1" t="str">
        <f t="shared" si="26"/>
        <v/>
      </c>
      <c r="BN338" s="8">
        <f t="shared" si="28"/>
        <v>0</v>
      </c>
    </row>
    <row r="339" spans="1:66" s="8" customFormat="1" ht="44.25" hidden="1" customHeight="1" x14ac:dyDescent="0.45">
      <c r="A339" s="1">
        <f t="shared" si="27"/>
        <v>326</v>
      </c>
      <c r="B339" s="1" t="s">
        <v>27</v>
      </c>
      <c r="C339" s="1" t="s">
        <v>390</v>
      </c>
      <c r="D339" s="1"/>
      <c r="E339" s="2" t="s">
        <v>391</v>
      </c>
      <c r="F339" s="2" t="s">
        <v>389</v>
      </c>
      <c r="G339" s="10">
        <v>45673</v>
      </c>
      <c r="H339" s="1">
        <v>200</v>
      </c>
      <c r="I339" s="1">
        <v>5</v>
      </c>
      <c r="J339" s="10">
        <v>45679</v>
      </c>
      <c r="K339" s="1" t="s">
        <v>1077</v>
      </c>
      <c r="L339" s="2"/>
      <c r="M339" s="10"/>
      <c r="N339" s="1"/>
      <c r="O339" s="1"/>
      <c r="P339" s="2">
        <f>Table1[[#This Row],[PRICE/PO]]*Table1[[#This Row],[Quantity/PO]]</f>
        <v>0</v>
      </c>
      <c r="Q339" s="2" t="str">
        <f t="shared" ca="1" si="29"/>
        <v>منتهي</v>
      </c>
      <c r="R339" s="2"/>
      <c r="S339" s="2"/>
      <c r="T339" s="1" t="str">
        <f t="shared" si="26"/>
        <v/>
      </c>
      <c r="BN339" s="8">
        <f t="shared" si="28"/>
        <v>0</v>
      </c>
    </row>
    <row r="340" spans="1:66" s="8" customFormat="1" ht="44.25" hidden="1" customHeight="1" x14ac:dyDescent="0.45">
      <c r="A340" s="1">
        <f t="shared" si="27"/>
        <v>327</v>
      </c>
      <c r="B340" s="1" t="s">
        <v>43</v>
      </c>
      <c r="C340" s="1" t="s">
        <v>392</v>
      </c>
      <c r="D340" s="1"/>
      <c r="E340" s="2" t="s">
        <v>405</v>
      </c>
      <c r="F340" s="2" t="s">
        <v>389</v>
      </c>
      <c r="G340" s="10">
        <v>45673</v>
      </c>
      <c r="H340" s="1">
        <v>100</v>
      </c>
      <c r="I340" s="1">
        <v>5</v>
      </c>
      <c r="J340" s="10">
        <v>45679</v>
      </c>
      <c r="K340" s="1" t="s">
        <v>1077</v>
      </c>
      <c r="L340" s="2"/>
      <c r="M340" s="10"/>
      <c r="N340" s="1"/>
      <c r="O340" s="1"/>
      <c r="P340" s="2">
        <f>Table1[[#This Row],[PRICE/PO]]*Table1[[#This Row],[Quantity/PO]]</f>
        <v>0</v>
      </c>
      <c r="Q340" s="2" t="str">
        <f t="shared" ca="1" si="29"/>
        <v>منتهي</v>
      </c>
      <c r="R340" s="2"/>
      <c r="S340" s="2"/>
      <c r="T340" s="1" t="str">
        <f t="shared" si="26"/>
        <v/>
      </c>
      <c r="BN340" s="8">
        <f t="shared" si="28"/>
        <v>0</v>
      </c>
    </row>
    <row r="341" spans="1:66" s="8" customFormat="1" ht="44.25" hidden="1" customHeight="1" x14ac:dyDescent="0.45">
      <c r="A341" s="1">
        <f t="shared" si="27"/>
        <v>328</v>
      </c>
      <c r="B341" s="1" t="s">
        <v>43</v>
      </c>
      <c r="C341" s="2" t="s">
        <v>79</v>
      </c>
      <c r="D341" s="1"/>
      <c r="E341" s="2" t="s">
        <v>395</v>
      </c>
      <c r="F341" s="2" t="s">
        <v>389</v>
      </c>
      <c r="G341" s="10">
        <v>45673</v>
      </c>
      <c r="H341" s="1">
        <v>4</v>
      </c>
      <c r="I341" s="1">
        <v>325</v>
      </c>
      <c r="J341" s="10">
        <v>45679</v>
      </c>
      <c r="K341" s="1" t="s">
        <v>1077</v>
      </c>
      <c r="L341" s="2"/>
      <c r="M341" s="10"/>
      <c r="N341" s="1"/>
      <c r="O341" s="1"/>
      <c r="P341" s="2">
        <f>Table1[[#This Row],[PRICE/PO]]*Table1[[#This Row],[Quantity/PO]]</f>
        <v>0</v>
      </c>
      <c r="Q341" s="2" t="str">
        <f t="shared" ca="1" si="29"/>
        <v>منتهي</v>
      </c>
      <c r="R341" s="2"/>
      <c r="S341" s="2"/>
      <c r="T341" s="1" t="str">
        <f t="shared" si="26"/>
        <v/>
      </c>
      <c r="BN341" s="8">
        <f t="shared" si="28"/>
        <v>0</v>
      </c>
    </row>
    <row r="342" spans="1:66" s="8" customFormat="1" ht="44.25" hidden="1" customHeight="1" x14ac:dyDescent="0.45">
      <c r="A342" s="1">
        <f t="shared" si="27"/>
        <v>329</v>
      </c>
      <c r="B342" s="1" t="s">
        <v>27</v>
      </c>
      <c r="C342" s="1" t="s">
        <v>390</v>
      </c>
      <c r="D342" s="1"/>
      <c r="E342" s="2" t="s">
        <v>391</v>
      </c>
      <c r="F342" s="2" t="s">
        <v>389</v>
      </c>
      <c r="G342" s="10">
        <v>45673</v>
      </c>
      <c r="H342" s="1">
        <v>400</v>
      </c>
      <c r="I342" s="1">
        <v>5</v>
      </c>
      <c r="J342" s="10">
        <v>45679</v>
      </c>
      <c r="K342" s="1" t="s">
        <v>1077</v>
      </c>
      <c r="L342" s="2"/>
      <c r="M342" s="10"/>
      <c r="N342" s="1"/>
      <c r="O342" s="1"/>
      <c r="P342" s="2">
        <f>Table1[[#This Row],[PRICE/PO]]*Table1[[#This Row],[Quantity/PO]]</f>
        <v>0</v>
      </c>
      <c r="Q342" s="2" t="str">
        <f t="shared" ca="1" si="29"/>
        <v>منتهي</v>
      </c>
      <c r="R342" s="2"/>
      <c r="S342" s="2"/>
      <c r="T342" s="1" t="str">
        <f t="shared" si="26"/>
        <v/>
      </c>
      <c r="BN342" s="8">
        <f t="shared" si="28"/>
        <v>0</v>
      </c>
    </row>
    <row r="343" spans="1:66" s="8" customFormat="1" ht="44.25" hidden="1" customHeight="1" x14ac:dyDescent="0.45">
      <c r="A343" s="1">
        <f t="shared" si="27"/>
        <v>330</v>
      </c>
      <c r="B343" s="1" t="s">
        <v>43</v>
      </c>
      <c r="C343" s="1" t="s">
        <v>392</v>
      </c>
      <c r="D343" s="1"/>
      <c r="E343" s="2" t="s">
        <v>405</v>
      </c>
      <c r="F343" s="2" t="s">
        <v>389</v>
      </c>
      <c r="G343" s="10">
        <v>45673</v>
      </c>
      <c r="H343" s="1">
        <v>100</v>
      </c>
      <c r="I343" s="1">
        <v>5</v>
      </c>
      <c r="J343" s="10">
        <v>45679</v>
      </c>
      <c r="K343" s="1" t="s">
        <v>1077</v>
      </c>
      <c r="L343" s="2"/>
      <c r="M343" s="10"/>
      <c r="N343" s="1"/>
      <c r="O343" s="1"/>
      <c r="P343" s="2">
        <f>Table1[[#This Row],[PRICE/PO]]*Table1[[#This Row],[Quantity/PO]]</f>
        <v>0</v>
      </c>
      <c r="Q343" s="2" t="str">
        <f t="shared" ca="1" si="29"/>
        <v>منتهي</v>
      </c>
      <c r="R343" s="2"/>
      <c r="S343" s="2"/>
      <c r="T343" s="1" t="str">
        <f t="shared" si="26"/>
        <v/>
      </c>
      <c r="BN343" s="8">
        <f t="shared" si="28"/>
        <v>0</v>
      </c>
    </row>
    <row r="344" spans="1:66" s="8" customFormat="1" ht="44.25" hidden="1" customHeight="1" x14ac:dyDescent="0.45">
      <c r="A344" s="1">
        <f t="shared" si="27"/>
        <v>331</v>
      </c>
      <c r="B344" s="1" t="s">
        <v>43</v>
      </c>
      <c r="C344" s="1" t="s">
        <v>83</v>
      </c>
      <c r="D344" s="1"/>
      <c r="E344" s="2" t="s">
        <v>396</v>
      </c>
      <c r="F344" s="2" t="s">
        <v>389</v>
      </c>
      <c r="G344" s="10">
        <v>45673</v>
      </c>
      <c r="H344" s="1">
        <v>3</v>
      </c>
      <c r="I344" s="1">
        <v>625</v>
      </c>
      <c r="J344" s="10">
        <v>45679</v>
      </c>
      <c r="K344" s="1" t="s">
        <v>1077</v>
      </c>
      <c r="L344" s="2"/>
      <c r="M344" s="10"/>
      <c r="N344" s="1"/>
      <c r="O344" s="1"/>
      <c r="P344" s="2">
        <f>Table1[[#This Row],[PRICE/PO]]*Table1[[#This Row],[Quantity/PO]]</f>
        <v>0</v>
      </c>
      <c r="Q344" s="2" t="str">
        <f t="shared" ca="1" si="29"/>
        <v>منتهي</v>
      </c>
      <c r="R344" s="2"/>
      <c r="S344" s="2"/>
      <c r="T344" s="1" t="str">
        <f t="shared" si="26"/>
        <v/>
      </c>
      <c r="BN344" s="8">
        <f t="shared" si="28"/>
        <v>0</v>
      </c>
    </row>
    <row r="345" spans="1:66" s="8" customFormat="1" ht="44.25" hidden="1" customHeight="1" x14ac:dyDescent="0.45">
      <c r="A345" s="1">
        <f t="shared" si="27"/>
        <v>332</v>
      </c>
      <c r="B345" s="1" t="s">
        <v>43</v>
      </c>
      <c r="C345" s="2" t="s">
        <v>73</v>
      </c>
      <c r="D345" s="1"/>
      <c r="E345" s="2" t="s">
        <v>400</v>
      </c>
      <c r="F345" s="2" t="s">
        <v>389</v>
      </c>
      <c r="G345" s="10">
        <v>45673</v>
      </c>
      <c r="H345" s="1">
        <v>6</v>
      </c>
      <c r="I345" s="1">
        <v>25</v>
      </c>
      <c r="J345" s="10">
        <v>45679</v>
      </c>
      <c r="K345" s="1" t="s">
        <v>1077</v>
      </c>
      <c r="L345" s="2"/>
      <c r="M345" s="10"/>
      <c r="N345" s="1"/>
      <c r="O345" s="1"/>
      <c r="P345" s="2">
        <f>Table1[[#This Row],[PRICE/PO]]*Table1[[#This Row],[Quantity/PO]]</f>
        <v>0</v>
      </c>
      <c r="Q345" s="2" t="str">
        <f t="shared" ca="1" si="29"/>
        <v>منتهي</v>
      </c>
      <c r="R345" s="2"/>
      <c r="S345" s="2"/>
      <c r="T345" s="1" t="str">
        <f t="shared" si="26"/>
        <v/>
      </c>
      <c r="BN345" s="8">
        <f t="shared" si="28"/>
        <v>0</v>
      </c>
    </row>
    <row r="346" spans="1:66" s="8" customFormat="1" ht="44.25" hidden="1" customHeight="1" x14ac:dyDescent="0.45">
      <c r="A346" s="1">
        <f t="shared" si="27"/>
        <v>333</v>
      </c>
      <c r="B346" s="1" t="s">
        <v>43</v>
      </c>
      <c r="C346" s="1" t="s">
        <v>406</v>
      </c>
      <c r="D346" s="1"/>
      <c r="E346" s="2" t="s">
        <v>407</v>
      </c>
      <c r="F346" s="2" t="s">
        <v>389</v>
      </c>
      <c r="G346" s="10">
        <v>45673</v>
      </c>
      <c r="H346" s="1">
        <v>50</v>
      </c>
      <c r="I346" s="1">
        <v>10</v>
      </c>
      <c r="J346" s="10">
        <v>45679</v>
      </c>
      <c r="K346" s="1" t="s">
        <v>1077</v>
      </c>
      <c r="L346" s="2"/>
      <c r="M346" s="10"/>
      <c r="N346" s="1"/>
      <c r="O346" s="1"/>
      <c r="P346" s="2">
        <f>Table1[[#This Row],[PRICE/PO]]*Table1[[#This Row],[Quantity/PO]]</f>
        <v>0</v>
      </c>
      <c r="Q346" s="2" t="str">
        <f t="shared" ca="1" si="29"/>
        <v>منتهي</v>
      </c>
      <c r="R346" s="2"/>
      <c r="S346" s="2"/>
      <c r="T346" s="1" t="str">
        <f t="shared" si="26"/>
        <v/>
      </c>
      <c r="BN346" s="8">
        <f t="shared" si="28"/>
        <v>0</v>
      </c>
    </row>
    <row r="347" spans="1:66" s="8" customFormat="1" ht="44.25" hidden="1" customHeight="1" x14ac:dyDescent="0.45">
      <c r="A347" s="1">
        <f t="shared" si="27"/>
        <v>334</v>
      </c>
      <c r="B347" s="1" t="s">
        <v>43</v>
      </c>
      <c r="C347" s="1" t="s">
        <v>408</v>
      </c>
      <c r="D347" s="1"/>
      <c r="E347" s="2" t="s">
        <v>409</v>
      </c>
      <c r="F347" s="2" t="s">
        <v>389</v>
      </c>
      <c r="G347" s="10">
        <v>45673</v>
      </c>
      <c r="H347" s="1">
        <v>8</v>
      </c>
      <c r="I347" s="1"/>
      <c r="J347" s="10">
        <v>45679</v>
      </c>
      <c r="K347" s="1" t="s">
        <v>1077</v>
      </c>
      <c r="L347" s="2"/>
      <c r="M347" s="10"/>
      <c r="N347" s="1"/>
      <c r="O347" s="1"/>
      <c r="P347" s="2">
        <f>Table1[[#This Row],[PRICE/PO]]*Table1[[#This Row],[Quantity/PO]]</f>
        <v>0</v>
      </c>
      <c r="Q347" s="2" t="str">
        <f t="shared" ca="1" si="29"/>
        <v>منتهي</v>
      </c>
      <c r="R347" s="2"/>
      <c r="S347" s="2"/>
      <c r="T347" s="1" t="str">
        <f t="shared" si="26"/>
        <v/>
      </c>
      <c r="BN347" s="8">
        <f t="shared" si="28"/>
        <v>0</v>
      </c>
    </row>
    <row r="348" spans="1:66" s="8" customFormat="1" ht="44.25" hidden="1" customHeight="1" x14ac:dyDescent="0.45">
      <c r="A348" s="1">
        <f t="shared" si="27"/>
        <v>335</v>
      </c>
      <c r="B348" s="1" t="s">
        <v>43</v>
      </c>
      <c r="C348" s="1" t="s">
        <v>77</v>
      </c>
      <c r="D348" s="1"/>
      <c r="E348" s="2" t="s">
        <v>410</v>
      </c>
      <c r="F348" s="2" t="s">
        <v>389</v>
      </c>
      <c r="G348" s="10">
        <v>45673</v>
      </c>
      <c r="H348" s="1">
        <v>6</v>
      </c>
      <c r="I348" s="1">
        <v>25</v>
      </c>
      <c r="J348" s="10">
        <v>45679</v>
      </c>
      <c r="K348" s="1" t="s">
        <v>1077</v>
      </c>
      <c r="L348" s="2"/>
      <c r="M348" s="10"/>
      <c r="N348" s="1"/>
      <c r="O348" s="1"/>
      <c r="P348" s="2">
        <f>Table1[[#This Row],[PRICE/PO]]*Table1[[#This Row],[Quantity/PO]]</f>
        <v>0</v>
      </c>
      <c r="Q348" s="2" t="str">
        <f t="shared" ca="1" si="29"/>
        <v>منتهي</v>
      </c>
      <c r="R348" s="2"/>
      <c r="S348" s="2"/>
      <c r="T348" s="1" t="str">
        <f t="shared" si="26"/>
        <v/>
      </c>
      <c r="BN348" s="8">
        <f t="shared" si="28"/>
        <v>0</v>
      </c>
    </row>
    <row r="349" spans="1:66" s="8" customFormat="1" ht="44.25" hidden="1" customHeight="1" x14ac:dyDescent="0.45">
      <c r="A349" s="1">
        <f t="shared" si="27"/>
        <v>336</v>
      </c>
      <c r="B349" s="1" t="s">
        <v>43</v>
      </c>
      <c r="C349" s="1" t="s">
        <v>392</v>
      </c>
      <c r="D349" s="1"/>
      <c r="E349" s="2" t="s">
        <v>393</v>
      </c>
      <c r="F349" s="2" t="s">
        <v>389</v>
      </c>
      <c r="G349" s="10">
        <v>45673</v>
      </c>
      <c r="H349" s="1">
        <v>50</v>
      </c>
      <c r="I349" s="1">
        <v>5</v>
      </c>
      <c r="J349" s="10">
        <v>45679</v>
      </c>
      <c r="K349" s="1" t="s">
        <v>1077</v>
      </c>
      <c r="L349" s="2"/>
      <c r="M349" s="10"/>
      <c r="N349" s="1"/>
      <c r="O349" s="1"/>
      <c r="P349" s="2">
        <f>Table1[[#This Row],[PRICE/PO]]*Table1[[#This Row],[Quantity/PO]]</f>
        <v>0</v>
      </c>
      <c r="Q349" s="2" t="str">
        <f t="shared" ca="1" si="29"/>
        <v>منتهي</v>
      </c>
      <c r="R349" s="2"/>
      <c r="S349" s="2"/>
      <c r="T349" s="1" t="str">
        <f t="shared" si="26"/>
        <v/>
      </c>
      <c r="BN349" s="8">
        <f t="shared" si="28"/>
        <v>0</v>
      </c>
    </row>
    <row r="350" spans="1:66" s="8" customFormat="1" ht="44.25" hidden="1" customHeight="1" x14ac:dyDescent="0.45">
      <c r="A350" s="1">
        <f t="shared" si="27"/>
        <v>337</v>
      </c>
      <c r="B350" s="1" t="s">
        <v>27</v>
      </c>
      <c r="C350" s="1" t="s">
        <v>390</v>
      </c>
      <c r="D350" s="1"/>
      <c r="E350" s="2" t="s">
        <v>391</v>
      </c>
      <c r="F350" s="2" t="s">
        <v>389</v>
      </c>
      <c r="G350" s="10">
        <v>45673</v>
      </c>
      <c r="H350" s="1">
        <v>300</v>
      </c>
      <c r="I350" s="1">
        <v>5</v>
      </c>
      <c r="J350" s="10">
        <v>45679</v>
      </c>
      <c r="K350" s="1" t="s">
        <v>1077</v>
      </c>
      <c r="L350" s="2"/>
      <c r="M350" s="10"/>
      <c r="N350" s="1"/>
      <c r="O350" s="1"/>
      <c r="P350" s="2">
        <f>Table1[[#This Row],[PRICE/PO]]*Table1[[#This Row],[Quantity/PO]]</f>
        <v>0</v>
      </c>
      <c r="Q350" s="2" t="str">
        <f t="shared" ca="1" si="29"/>
        <v>منتهي</v>
      </c>
      <c r="R350" s="2"/>
      <c r="S350" s="2"/>
      <c r="T350" s="1" t="str">
        <f t="shared" si="26"/>
        <v/>
      </c>
      <c r="BN350" s="8">
        <f t="shared" si="28"/>
        <v>0</v>
      </c>
    </row>
    <row r="351" spans="1:66" s="8" customFormat="1" ht="44.25" hidden="1" customHeight="1" x14ac:dyDescent="0.45">
      <c r="A351" s="1">
        <f t="shared" si="27"/>
        <v>338</v>
      </c>
      <c r="B351" s="1" t="s">
        <v>27</v>
      </c>
      <c r="C351" s="1" t="s">
        <v>390</v>
      </c>
      <c r="D351" s="1"/>
      <c r="E351" s="2" t="s">
        <v>391</v>
      </c>
      <c r="F351" s="2" t="s">
        <v>389</v>
      </c>
      <c r="G351" s="10">
        <v>45673</v>
      </c>
      <c r="H351" s="1">
        <v>4</v>
      </c>
      <c r="I351" s="1"/>
      <c r="J351" s="10">
        <v>45679</v>
      </c>
      <c r="K351" s="1" t="s">
        <v>1077</v>
      </c>
      <c r="L351" s="2"/>
      <c r="M351" s="10"/>
      <c r="N351" s="1"/>
      <c r="O351" s="1"/>
      <c r="P351" s="2">
        <f>Table1[[#This Row],[PRICE/PO]]*Table1[[#This Row],[Quantity/PO]]</f>
        <v>0</v>
      </c>
      <c r="Q351" s="2" t="str">
        <f t="shared" ca="1" si="29"/>
        <v>منتهي</v>
      </c>
      <c r="R351" s="2"/>
      <c r="S351" s="2"/>
      <c r="T351" s="1" t="str">
        <f t="shared" si="26"/>
        <v/>
      </c>
      <c r="BN351" s="8">
        <f t="shared" si="28"/>
        <v>0</v>
      </c>
    </row>
    <row r="352" spans="1:66" s="8" customFormat="1" ht="44.25" hidden="1" customHeight="1" x14ac:dyDescent="0.45">
      <c r="A352" s="1">
        <f t="shared" si="27"/>
        <v>339</v>
      </c>
      <c r="B352" s="1" t="s">
        <v>43</v>
      </c>
      <c r="C352" s="2" t="s">
        <v>411</v>
      </c>
      <c r="D352" s="1"/>
      <c r="E352" s="2" t="s">
        <v>412</v>
      </c>
      <c r="F352" s="2" t="s">
        <v>389</v>
      </c>
      <c r="G352" s="10">
        <v>45673</v>
      </c>
      <c r="H352" s="1">
        <v>3</v>
      </c>
      <c r="I352" s="1"/>
      <c r="J352" s="10">
        <v>45679</v>
      </c>
      <c r="K352" s="1" t="s">
        <v>1077</v>
      </c>
      <c r="L352" s="2"/>
      <c r="M352" s="10"/>
      <c r="N352" s="1"/>
      <c r="O352" s="1"/>
      <c r="P352" s="2">
        <f>Table1[[#This Row],[PRICE/PO]]*Table1[[#This Row],[Quantity/PO]]</f>
        <v>0</v>
      </c>
      <c r="Q352" s="2" t="str">
        <f t="shared" ca="1" si="29"/>
        <v>منتهي</v>
      </c>
      <c r="R352" s="2"/>
      <c r="S352" s="2"/>
      <c r="T352" s="1" t="str">
        <f t="shared" si="26"/>
        <v/>
      </c>
      <c r="BN352" s="8">
        <f t="shared" si="28"/>
        <v>0</v>
      </c>
    </row>
    <row r="353" spans="1:66" s="8" customFormat="1" ht="44.25" hidden="1" customHeight="1" x14ac:dyDescent="0.45">
      <c r="A353" s="1">
        <f t="shared" si="27"/>
        <v>340</v>
      </c>
      <c r="B353" s="1" t="s">
        <v>43</v>
      </c>
      <c r="C353" s="1" t="s">
        <v>75</v>
      </c>
      <c r="D353" s="1"/>
      <c r="E353" s="2" t="s">
        <v>394</v>
      </c>
      <c r="F353" s="2" t="s">
        <v>389</v>
      </c>
      <c r="G353" s="10">
        <v>45673</v>
      </c>
      <c r="H353" s="1">
        <v>1</v>
      </c>
      <c r="I353" s="1">
        <v>625</v>
      </c>
      <c r="J353" s="10">
        <v>45679</v>
      </c>
      <c r="K353" s="1" t="s">
        <v>1077</v>
      </c>
      <c r="L353" s="2"/>
      <c r="M353" s="10"/>
      <c r="N353" s="1"/>
      <c r="O353" s="1"/>
      <c r="P353" s="2">
        <f>Table1[[#This Row],[PRICE/PO]]*Table1[[#This Row],[Quantity/PO]]</f>
        <v>0</v>
      </c>
      <c r="Q353" s="2" t="str">
        <f t="shared" ca="1" si="29"/>
        <v>منتهي</v>
      </c>
      <c r="R353" s="2"/>
      <c r="S353" s="2"/>
      <c r="T353" s="1" t="str">
        <f t="shared" si="26"/>
        <v/>
      </c>
      <c r="BN353" s="8">
        <f t="shared" si="28"/>
        <v>0</v>
      </c>
    </row>
    <row r="354" spans="1:66" s="8" customFormat="1" ht="44.25" hidden="1" customHeight="1" x14ac:dyDescent="0.45">
      <c r="A354" s="1">
        <f t="shared" si="27"/>
        <v>341</v>
      </c>
      <c r="B354" s="1" t="s">
        <v>27</v>
      </c>
      <c r="C354" s="1" t="s">
        <v>390</v>
      </c>
      <c r="D354" s="1"/>
      <c r="E354" s="2" t="s">
        <v>391</v>
      </c>
      <c r="F354" s="2" t="s">
        <v>389</v>
      </c>
      <c r="G354" s="10">
        <v>45673</v>
      </c>
      <c r="H354" s="1">
        <v>150</v>
      </c>
      <c r="I354" s="1">
        <v>5</v>
      </c>
      <c r="J354" s="10">
        <v>45679</v>
      </c>
      <c r="K354" s="1" t="s">
        <v>1077</v>
      </c>
      <c r="L354" s="2"/>
      <c r="M354" s="10"/>
      <c r="N354" s="1"/>
      <c r="O354" s="1"/>
      <c r="P354" s="2">
        <f>Table1[[#This Row],[PRICE/PO]]*Table1[[#This Row],[Quantity/PO]]</f>
        <v>0</v>
      </c>
      <c r="Q354" s="2" t="str">
        <f t="shared" ca="1" si="29"/>
        <v>منتهي</v>
      </c>
      <c r="R354" s="2"/>
      <c r="S354" s="2"/>
      <c r="T354" s="1" t="str">
        <f t="shared" si="26"/>
        <v/>
      </c>
      <c r="BN354" s="8">
        <f t="shared" si="28"/>
        <v>0</v>
      </c>
    </row>
    <row r="355" spans="1:66" s="8" customFormat="1" ht="44.25" hidden="1" customHeight="1" x14ac:dyDescent="0.45">
      <c r="A355" s="1">
        <f t="shared" si="27"/>
        <v>342</v>
      </c>
      <c r="B355" s="1" t="s">
        <v>43</v>
      </c>
      <c r="C355" s="1" t="s">
        <v>406</v>
      </c>
      <c r="D355" s="1"/>
      <c r="E355" s="2" t="s">
        <v>407</v>
      </c>
      <c r="F355" s="2" t="s">
        <v>389</v>
      </c>
      <c r="G355" s="10">
        <v>45673</v>
      </c>
      <c r="H355" s="1">
        <v>50</v>
      </c>
      <c r="I355" s="1">
        <v>10</v>
      </c>
      <c r="J355" s="10">
        <v>45679</v>
      </c>
      <c r="K355" s="1" t="s">
        <v>1077</v>
      </c>
      <c r="L355" s="2"/>
      <c r="M355" s="10"/>
      <c r="N355" s="1"/>
      <c r="O355" s="1"/>
      <c r="P355" s="2">
        <f>Table1[[#This Row],[PRICE/PO]]*Table1[[#This Row],[Quantity/PO]]</f>
        <v>0</v>
      </c>
      <c r="Q355" s="2" t="str">
        <f t="shared" ca="1" si="29"/>
        <v>منتهي</v>
      </c>
      <c r="R355" s="2"/>
      <c r="S355" s="2"/>
      <c r="T355" s="1" t="str">
        <f t="shared" si="26"/>
        <v/>
      </c>
      <c r="BN355" s="8">
        <f t="shared" si="28"/>
        <v>0</v>
      </c>
    </row>
    <row r="356" spans="1:66" s="8" customFormat="1" ht="44.25" hidden="1" customHeight="1" x14ac:dyDescent="0.45">
      <c r="A356" s="1">
        <f t="shared" si="27"/>
        <v>343</v>
      </c>
      <c r="B356" s="1" t="s">
        <v>43</v>
      </c>
      <c r="C356" s="2" t="s">
        <v>115</v>
      </c>
      <c r="D356" s="1"/>
      <c r="E356" s="2" t="s">
        <v>401</v>
      </c>
      <c r="F356" s="1" t="s">
        <v>413</v>
      </c>
      <c r="G356" s="10">
        <v>45673</v>
      </c>
      <c r="H356" s="1">
        <v>5</v>
      </c>
      <c r="I356" s="1">
        <v>1325</v>
      </c>
      <c r="J356" s="10">
        <v>45678</v>
      </c>
      <c r="K356" s="1" t="s">
        <v>1076</v>
      </c>
      <c r="L356" s="2"/>
      <c r="M356" s="10"/>
      <c r="N356" s="1"/>
      <c r="O356" s="1"/>
      <c r="P356" s="2">
        <f>Table1[[#This Row],[PRICE/PO]]*Table1[[#This Row],[Quantity/PO]]</f>
        <v>0</v>
      </c>
      <c r="Q356" s="2" t="str">
        <f t="shared" ca="1" si="29"/>
        <v>منتهي</v>
      </c>
      <c r="R356" s="2"/>
      <c r="S356" s="2"/>
      <c r="T356" s="1" t="str">
        <f t="shared" si="26"/>
        <v/>
      </c>
      <c r="BN356" s="8">
        <f t="shared" si="28"/>
        <v>0</v>
      </c>
    </row>
    <row r="357" spans="1:66" s="8" customFormat="1" ht="44.25" hidden="1" customHeight="1" x14ac:dyDescent="0.45">
      <c r="A357" s="1">
        <f t="shared" si="27"/>
        <v>344</v>
      </c>
      <c r="B357" s="1" t="s">
        <v>43</v>
      </c>
      <c r="C357" s="2" t="s">
        <v>65</v>
      </c>
      <c r="D357" s="1"/>
      <c r="E357" s="2" t="s">
        <v>414</v>
      </c>
      <c r="F357" s="1" t="s">
        <v>413</v>
      </c>
      <c r="G357" s="10">
        <v>45673</v>
      </c>
      <c r="H357" s="1">
        <v>5</v>
      </c>
      <c r="I357" s="1">
        <v>1350</v>
      </c>
      <c r="J357" s="10">
        <v>45678</v>
      </c>
      <c r="K357" s="1" t="s">
        <v>1076</v>
      </c>
      <c r="L357" s="2"/>
      <c r="M357" s="10"/>
      <c r="N357" s="1"/>
      <c r="O357" s="1"/>
      <c r="P357" s="2">
        <f>Table1[[#This Row],[PRICE/PO]]*Table1[[#This Row],[Quantity/PO]]</f>
        <v>0</v>
      </c>
      <c r="Q357" s="2" t="str">
        <f t="shared" ca="1" si="29"/>
        <v>منتهي</v>
      </c>
      <c r="R357" s="2"/>
      <c r="S357" s="2"/>
      <c r="T357" s="1" t="str">
        <f t="shared" si="26"/>
        <v/>
      </c>
      <c r="BN357" s="8">
        <f t="shared" si="28"/>
        <v>0</v>
      </c>
    </row>
    <row r="358" spans="1:66" s="8" customFormat="1" ht="44.25" hidden="1" customHeight="1" x14ac:dyDescent="0.45">
      <c r="A358" s="1">
        <f t="shared" si="27"/>
        <v>345</v>
      </c>
      <c r="B358" s="1" t="s">
        <v>16</v>
      </c>
      <c r="C358" s="1" t="s">
        <v>415</v>
      </c>
      <c r="D358" s="1"/>
      <c r="E358" s="2" t="s">
        <v>416</v>
      </c>
      <c r="F358" s="1" t="s">
        <v>413</v>
      </c>
      <c r="G358" s="10">
        <v>45673</v>
      </c>
      <c r="H358" s="1">
        <v>1</v>
      </c>
      <c r="I358" s="1"/>
      <c r="J358" s="10">
        <v>45678</v>
      </c>
      <c r="K358" s="1" t="s">
        <v>1077</v>
      </c>
      <c r="L358" s="2"/>
      <c r="M358" s="10"/>
      <c r="N358" s="1"/>
      <c r="O358" s="1"/>
      <c r="P358" s="2">
        <f>Table1[[#This Row],[PRICE/PO]]*Table1[[#This Row],[Quantity/PO]]</f>
        <v>0</v>
      </c>
      <c r="Q358" s="2" t="str">
        <f t="shared" ca="1" si="29"/>
        <v>منتهي</v>
      </c>
      <c r="R358" s="2"/>
      <c r="S358" s="2"/>
      <c r="T358" s="1" t="str">
        <f t="shared" si="26"/>
        <v/>
      </c>
      <c r="BN358" s="8">
        <f t="shared" si="28"/>
        <v>0</v>
      </c>
    </row>
    <row r="359" spans="1:66" s="8" customFormat="1" ht="44.25" hidden="1" customHeight="1" x14ac:dyDescent="0.45">
      <c r="A359" s="1">
        <f t="shared" si="27"/>
        <v>346</v>
      </c>
      <c r="B359" s="1" t="s">
        <v>16</v>
      </c>
      <c r="C359" s="1" t="s">
        <v>418</v>
      </c>
      <c r="D359" s="1" t="s">
        <v>417</v>
      </c>
      <c r="E359" s="2" t="s">
        <v>419</v>
      </c>
      <c r="F359" s="1" t="s">
        <v>413</v>
      </c>
      <c r="G359" s="10">
        <v>45673</v>
      </c>
      <c r="H359" s="1">
        <v>1</v>
      </c>
      <c r="I359" s="1"/>
      <c r="J359" s="10">
        <v>45678</v>
      </c>
      <c r="K359" s="1" t="s">
        <v>1077</v>
      </c>
      <c r="L359" s="2"/>
      <c r="M359" s="10"/>
      <c r="N359" s="1"/>
      <c r="O359" s="1"/>
      <c r="P359" s="2">
        <f>Table1[[#This Row],[PRICE/PO]]*Table1[[#This Row],[Quantity/PO]]</f>
        <v>0</v>
      </c>
      <c r="Q359" s="2" t="str">
        <f t="shared" ca="1" si="29"/>
        <v>منتهي</v>
      </c>
      <c r="R359" s="2"/>
      <c r="S359" s="2"/>
      <c r="T359" s="1" t="str">
        <f t="shared" si="26"/>
        <v/>
      </c>
      <c r="BN359" s="8" t="str">
        <f t="shared" si="28"/>
        <v>SJ-PC48AWHT</v>
      </c>
    </row>
    <row r="360" spans="1:66" s="8" customFormat="1" ht="44.25" hidden="1" customHeight="1" x14ac:dyDescent="0.45">
      <c r="A360" s="1">
        <f t="shared" si="27"/>
        <v>347</v>
      </c>
      <c r="B360" s="1" t="s">
        <v>16</v>
      </c>
      <c r="C360" s="1" t="s">
        <v>421</v>
      </c>
      <c r="D360" s="1"/>
      <c r="E360" s="2" t="s">
        <v>422</v>
      </c>
      <c r="F360" s="1" t="s">
        <v>420</v>
      </c>
      <c r="G360" s="10">
        <v>45673</v>
      </c>
      <c r="H360" s="1">
        <v>2</v>
      </c>
      <c r="I360" s="1"/>
      <c r="J360" s="10">
        <v>45679</v>
      </c>
      <c r="K360" s="1" t="s">
        <v>1077</v>
      </c>
      <c r="L360" s="2"/>
      <c r="M360" s="10"/>
      <c r="N360" s="1"/>
      <c r="O360" s="1"/>
      <c r="P360" s="2">
        <f>Table1[[#This Row],[PRICE/PO]]*Table1[[#This Row],[Quantity/PO]]</f>
        <v>0</v>
      </c>
      <c r="Q360" s="2" t="str">
        <f t="shared" ca="1" si="29"/>
        <v>منتهي</v>
      </c>
      <c r="R360" s="2"/>
      <c r="S360" s="2"/>
      <c r="T360" s="1" t="str">
        <f t="shared" si="26"/>
        <v/>
      </c>
      <c r="BN360" s="8">
        <f t="shared" si="28"/>
        <v>0</v>
      </c>
    </row>
    <row r="361" spans="1:66" s="8" customFormat="1" ht="44.25" hidden="1" customHeight="1" x14ac:dyDescent="0.45">
      <c r="A361" s="1">
        <f t="shared" si="27"/>
        <v>348</v>
      </c>
      <c r="B361" s="1" t="s">
        <v>16</v>
      </c>
      <c r="C361" s="1" t="s">
        <v>111</v>
      </c>
      <c r="D361" s="1"/>
      <c r="E361" s="2" t="s">
        <v>423</v>
      </c>
      <c r="F361" s="1" t="s">
        <v>420</v>
      </c>
      <c r="G361" s="10">
        <v>45673</v>
      </c>
      <c r="H361" s="1">
        <v>1</v>
      </c>
      <c r="I361" s="1"/>
      <c r="J361" s="10">
        <v>45679</v>
      </c>
      <c r="K361" s="1" t="s">
        <v>1077</v>
      </c>
      <c r="L361" s="2"/>
      <c r="M361" s="10"/>
      <c r="N361" s="1"/>
      <c r="O361" s="1"/>
      <c r="P361" s="2">
        <f>Table1[[#This Row],[PRICE/PO]]*Table1[[#This Row],[Quantity/PO]]</f>
        <v>0</v>
      </c>
      <c r="Q361" s="2" t="str">
        <f t="shared" ca="1" si="29"/>
        <v>منتهي</v>
      </c>
      <c r="R361" s="2"/>
      <c r="S361" s="2"/>
      <c r="T361" s="1" t="str">
        <f t="shared" si="26"/>
        <v/>
      </c>
      <c r="BN361" s="8">
        <f t="shared" si="28"/>
        <v>0</v>
      </c>
    </row>
    <row r="362" spans="1:66" s="8" customFormat="1" ht="44.25" hidden="1" customHeight="1" x14ac:dyDescent="0.45">
      <c r="A362" s="1">
        <f t="shared" si="27"/>
        <v>349</v>
      </c>
      <c r="B362" s="1" t="s">
        <v>16</v>
      </c>
      <c r="C362" s="1" t="s">
        <v>424</v>
      </c>
      <c r="D362" s="1"/>
      <c r="E362" s="2" t="s">
        <v>425</v>
      </c>
      <c r="F362" s="1" t="s">
        <v>420</v>
      </c>
      <c r="G362" s="10">
        <v>45673</v>
      </c>
      <c r="H362" s="1">
        <v>1</v>
      </c>
      <c r="I362" s="1"/>
      <c r="J362" s="10">
        <v>45679</v>
      </c>
      <c r="K362" s="1" t="s">
        <v>1077</v>
      </c>
      <c r="L362" s="2"/>
      <c r="M362" s="10"/>
      <c r="N362" s="1"/>
      <c r="O362" s="1"/>
      <c r="P362" s="2">
        <f>Table1[[#This Row],[PRICE/PO]]*Table1[[#This Row],[Quantity/PO]]</f>
        <v>0</v>
      </c>
      <c r="Q362" s="2" t="str">
        <f t="shared" ca="1" si="29"/>
        <v>منتهي</v>
      </c>
      <c r="R362" s="2"/>
      <c r="S362" s="2"/>
      <c r="T362" s="1" t="str">
        <f t="shared" si="26"/>
        <v/>
      </c>
      <c r="BN362" s="8">
        <f t="shared" si="28"/>
        <v>0</v>
      </c>
    </row>
    <row r="363" spans="1:66" s="8" customFormat="1" ht="44.25" hidden="1" customHeight="1" x14ac:dyDescent="0.45">
      <c r="A363" s="1">
        <f t="shared" si="27"/>
        <v>350</v>
      </c>
      <c r="B363" s="1" t="s">
        <v>426</v>
      </c>
      <c r="C363" s="1" t="s">
        <v>428</v>
      </c>
      <c r="D363" s="1" t="s">
        <v>427</v>
      </c>
      <c r="E363" s="2" t="s">
        <v>429</v>
      </c>
      <c r="F363" s="1" t="s">
        <v>420</v>
      </c>
      <c r="G363" s="10">
        <v>45673</v>
      </c>
      <c r="H363" s="1">
        <v>500</v>
      </c>
      <c r="I363" s="1"/>
      <c r="J363" s="10">
        <v>45679</v>
      </c>
      <c r="K363" s="1" t="s">
        <v>1074</v>
      </c>
      <c r="L363" s="2"/>
      <c r="M363" s="10"/>
      <c r="N363" s="1"/>
      <c r="O363" s="1"/>
      <c r="P363" s="2">
        <f>Table1[[#This Row],[PRICE/PO]]*Table1[[#This Row],[Quantity/PO]]</f>
        <v>0</v>
      </c>
      <c r="Q363" s="2" t="str">
        <f t="shared" ca="1" si="29"/>
        <v>منتهي</v>
      </c>
      <c r="R363" s="2"/>
      <c r="S363" s="2"/>
      <c r="T363" s="1" t="str">
        <f t="shared" si="26"/>
        <v/>
      </c>
      <c r="BN363" s="8" t="str">
        <f t="shared" si="28"/>
        <v xml:space="preserve">60021-301 </v>
      </c>
    </row>
    <row r="364" spans="1:66" s="8" customFormat="1" ht="44.25" hidden="1" customHeight="1" x14ac:dyDescent="0.45">
      <c r="A364" s="1">
        <f t="shared" si="27"/>
        <v>351</v>
      </c>
      <c r="B364" s="1" t="s">
        <v>16</v>
      </c>
      <c r="C364" s="1" t="s">
        <v>430</v>
      </c>
      <c r="D364" s="1" t="s">
        <v>432</v>
      </c>
      <c r="E364" s="2" t="s">
        <v>431</v>
      </c>
      <c r="F364" s="1" t="s">
        <v>420</v>
      </c>
      <c r="G364" s="10">
        <v>45673</v>
      </c>
      <c r="H364" s="1">
        <v>5</v>
      </c>
      <c r="I364" s="1"/>
      <c r="J364" s="10">
        <v>45679</v>
      </c>
      <c r="K364" s="1" t="s">
        <v>1077</v>
      </c>
      <c r="L364" s="2"/>
      <c r="M364" s="10"/>
      <c r="N364" s="1"/>
      <c r="O364" s="1"/>
      <c r="P364" s="2">
        <f>Table1[[#This Row],[PRICE/PO]]*Table1[[#This Row],[Quantity/PO]]</f>
        <v>0</v>
      </c>
      <c r="Q364" s="2" t="str">
        <f t="shared" ca="1" si="29"/>
        <v>منتهي</v>
      </c>
      <c r="R364" s="2"/>
      <c r="S364" s="2"/>
      <c r="T364" s="1" t="str">
        <f t="shared" si="26"/>
        <v/>
      </c>
      <c r="BN364" s="8" t="str">
        <f t="shared" si="28"/>
        <v xml:space="preserve">coupleur RJ45/RJ45 </v>
      </c>
    </row>
    <row r="365" spans="1:66" s="8" customFormat="1" ht="44.25" hidden="1" customHeight="1" x14ac:dyDescent="0.45">
      <c r="A365" s="1">
        <f t="shared" si="27"/>
        <v>352</v>
      </c>
      <c r="B365" s="1" t="s">
        <v>16</v>
      </c>
      <c r="C365" s="1" t="s">
        <v>434</v>
      </c>
      <c r="D365" s="1" t="s">
        <v>433</v>
      </c>
      <c r="E365" s="2" t="s">
        <v>435</v>
      </c>
      <c r="F365" s="1" t="s">
        <v>420</v>
      </c>
      <c r="G365" s="10">
        <v>45673</v>
      </c>
      <c r="H365" s="1">
        <v>3</v>
      </c>
      <c r="I365" s="1"/>
      <c r="J365" s="10">
        <v>45679</v>
      </c>
      <c r="K365" s="1" t="s">
        <v>1077</v>
      </c>
      <c r="L365" s="2"/>
      <c r="M365" s="10"/>
      <c r="N365" s="1"/>
      <c r="O365" s="1"/>
      <c r="P365" s="2">
        <f>Table1[[#This Row],[PRICE/PO]]*Table1[[#This Row],[Quantity/PO]]</f>
        <v>0</v>
      </c>
      <c r="Q365" s="2" t="str">
        <f t="shared" ca="1" si="29"/>
        <v>منتهي</v>
      </c>
      <c r="R365" s="2"/>
      <c r="S365" s="2"/>
      <c r="T365" s="1" t="str">
        <f t="shared" si="26"/>
        <v/>
      </c>
      <c r="BN365" s="8" t="str">
        <f t="shared" si="28"/>
        <v xml:space="preserve">GZ-2 </v>
      </c>
    </row>
    <row r="366" spans="1:66" s="8" customFormat="1" ht="44.25" hidden="1" customHeight="1" x14ac:dyDescent="0.45">
      <c r="A366" s="1">
        <f t="shared" si="27"/>
        <v>353</v>
      </c>
      <c r="B366" s="1" t="s">
        <v>16</v>
      </c>
      <c r="C366" s="1" t="s">
        <v>437</v>
      </c>
      <c r="D366" s="1">
        <v>472991314</v>
      </c>
      <c r="E366" s="2" t="s">
        <v>438</v>
      </c>
      <c r="F366" s="1" t="s">
        <v>436</v>
      </c>
      <c r="G366" s="10">
        <v>45673</v>
      </c>
      <c r="H366" s="1">
        <v>2</v>
      </c>
      <c r="I366" s="1"/>
      <c r="J366" s="10">
        <v>45677</v>
      </c>
      <c r="K366" s="1" t="s">
        <v>1077</v>
      </c>
      <c r="L366" s="2"/>
      <c r="M366" s="10"/>
      <c r="N366" s="1"/>
      <c r="O366" s="1"/>
      <c r="P366" s="2">
        <f>Table1[[#This Row],[PRICE/PO]]*Table1[[#This Row],[Quantity/PO]]</f>
        <v>0</v>
      </c>
      <c r="Q366" s="2" t="str">
        <f t="shared" ca="1" si="29"/>
        <v>منتهي</v>
      </c>
      <c r="R366" s="2"/>
      <c r="S366" s="2"/>
      <c r="T366" s="1" t="str">
        <f t="shared" si="26"/>
        <v/>
      </c>
      <c r="BN366" s="8">
        <f t="shared" si="28"/>
        <v>472991314</v>
      </c>
    </row>
    <row r="367" spans="1:66" s="8" customFormat="1" ht="44.25" hidden="1" customHeight="1" x14ac:dyDescent="0.45">
      <c r="A367" s="1">
        <f t="shared" si="27"/>
        <v>354</v>
      </c>
      <c r="B367" s="1" t="s">
        <v>16</v>
      </c>
      <c r="C367" s="1" t="s">
        <v>159</v>
      </c>
      <c r="D367" s="1"/>
      <c r="E367" s="2" t="s">
        <v>439</v>
      </c>
      <c r="F367" s="1" t="s">
        <v>436</v>
      </c>
      <c r="G367" s="10">
        <v>45673</v>
      </c>
      <c r="H367" s="1">
        <v>1</v>
      </c>
      <c r="I367" s="1"/>
      <c r="J367" s="10">
        <v>45677</v>
      </c>
      <c r="K367" s="1" t="s">
        <v>1076</v>
      </c>
      <c r="L367" s="2"/>
      <c r="M367" s="10"/>
      <c r="N367" s="1"/>
      <c r="O367" s="1"/>
      <c r="P367" s="2">
        <f>Table1[[#This Row],[PRICE/PO]]*Table1[[#This Row],[Quantity/PO]]</f>
        <v>0</v>
      </c>
      <c r="Q367" s="2" t="str">
        <f t="shared" ca="1" si="29"/>
        <v>منتهي</v>
      </c>
      <c r="R367" s="2"/>
      <c r="S367" s="2"/>
      <c r="T367" s="1" t="str">
        <f t="shared" si="26"/>
        <v/>
      </c>
      <c r="BN367" s="8">
        <f t="shared" ref="BN367:BN398" si="30">D367</f>
        <v>0</v>
      </c>
    </row>
    <row r="368" spans="1:66" s="8" customFormat="1" ht="44.25" hidden="1" customHeight="1" x14ac:dyDescent="0.45">
      <c r="A368" s="1">
        <f t="shared" si="27"/>
        <v>355</v>
      </c>
      <c r="B368" s="1" t="s">
        <v>16</v>
      </c>
      <c r="C368" s="1" t="s">
        <v>441</v>
      </c>
      <c r="D368" s="2" t="s">
        <v>440</v>
      </c>
      <c r="E368" s="2" t="s">
        <v>442</v>
      </c>
      <c r="F368" s="1" t="s">
        <v>436</v>
      </c>
      <c r="G368" s="10">
        <v>45673</v>
      </c>
      <c r="H368" s="1">
        <v>1</v>
      </c>
      <c r="I368" s="1"/>
      <c r="J368" s="10">
        <v>45677</v>
      </c>
      <c r="K368" s="1" t="s">
        <v>1076</v>
      </c>
      <c r="L368" s="2"/>
      <c r="M368" s="10"/>
      <c r="N368" s="1"/>
      <c r="O368" s="1"/>
      <c r="P368" s="2">
        <f>Table1[[#This Row],[PRICE/PO]]*Table1[[#This Row],[Quantity/PO]]</f>
        <v>0</v>
      </c>
      <c r="Q368" s="2" t="str">
        <f t="shared" ca="1" si="29"/>
        <v>منتهي</v>
      </c>
      <c r="R368" s="2"/>
      <c r="S368" s="2"/>
      <c r="T368" s="1" t="str">
        <f t="shared" si="26"/>
        <v/>
      </c>
      <c r="BN368" s="8" t="str">
        <f t="shared" si="30"/>
        <v xml:space="preserve">CR0589660 </v>
      </c>
    </row>
    <row r="369" spans="1:66" s="8" customFormat="1" ht="44.25" hidden="1" customHeight="1" x14ac:dyDescent="0.45">
      <c r="A369" s="1">
        <f t="shared" si="27"/>
        <v>356</v>
      </c>
      <c r="B369" s="1" t="s">
        <v>16</v>
      </c>
      <c r="C369" s="2" t="s">
        <v>443</v>
      </c>
      <c r="D369" s="1">
        <v>49856</v>
      </c>
      <c r="E369" s="2" t="s">
        <v>444</v>
      </c>
      <c r="F369" s="1" t="s">
        <v>436</v>
      </c>
      <c r="G369" s="10">
        <v>45673</v>
      </c>
      <c r="H369" s="1">
        <v>2</v>
      </c>
      <c r="I369" s="1"/>
      <c r="J369" s="10">
        <v>45677</v>
      </c>
      <c r="K369" s="1" t="s">
        <v>1077</v>
      </c>
      <c r="L369" s="2"/>
      <c r="M369" s="10"/>
      <c r="N369" s="1"/>
      <c r="O369" s="1"/>
      <c r="P369" s="2">
        <f>Table1[[#This Row],[PRICE/PO]]*Table1[[#This Row],[Quantity/PO]]</f>
        <v>0</v>
      </c>
      <c r="Q369" s="2" t="str">
        <f t="shared" ca="1" si="29"/>
        <v>منتهي</v>
      </c>
      <c r="R369" s="2"/>
      <c r="S369" s="2"/>
      <c r="T369" s="1" t="str">
        <f t="shared" si="26"/>
        <v/>
      </c>
      <c r="BN369" s="8">
        <f t="shared" si="30"/>
        <v>49856</v>
      </c>
    </row>
    <row r="370" spans="1:66" s="8" customFormat="1" ht="44.25" hidden="1" customHeight="1" x14ac:dyDescent="0.45">
      <c r="A370" s="1">
        <f t="shared" si="27"/>
        <v>357</v>
      </c>
      <c r="B370" s="1" t="s">
        <v>16</v>
      </c>
      <c r="C370" s="2" t="s">
        <v>445</v>
      </c>
      <c r="D370" s="1"/>
      <c r="E370" s="2" t="s">
        <v>446</v>
      </c>
      <c r="F370" s="1" t="s">
        <v>436</v>
      </c>
      <c r="G370" s="10">
        <v>45673</v>
      </c>
      <c r="H370" s="1">
        <v>3</v>
      </c>
      <c r="I370" s="1"/>
      <c r="J370" s="10">
        <v>45677</v>
      </c>
      <c r="K370" s="1" t="s">
        <v>1075</v>
      </c>
      <c r="L370" s="2"/>
      <c r="M370" s="10"/>
      <c r="N370" s="1"/>
      <c r="O370" s="1"/>
      <c r="P370" s="2">
        <f>Table1[[#This Row],[PRICE/PO]]*Table1[[#This Row],[Quantity/PO]]</f>
        <v>0</v>
      </c>
      <c r="Q370" s="2" t="str">
        <f t="shared" ca="1" si="29"/>
        <v>منتهي</v>
      </c>
      <c r="R370" s="2"/>
      <c r="S370" s="2"/>
      <c r="T370" s="1" t="str">
        <f t="shared" si="26"/>
        <v/>
      </c>
      <c r="BN370" s="8">
        <f t="shared" si="30"/>
        <v>0</v>
      </c>
    </row>
    <row r="371" spans="1:66" s="8" customFormat="1" ht="44.25" hidden="1" customHeight="1" x14ac:dyDescent="0.45">
      <c r="A371" s="1">
        <f t="shared" si="27"/>
        <v>358</v>
      </c>
      <c r="B371" s="1" t="s">
        <v>16</v>
      </c>
      <c r="C371" s="1" t="s">
        <v>447</v>
      </c>
      <c r="D371" s="1"/>
      <c r="E371" s="2" t="s">
        <v>448</v>
      </c>
      <c r="F371" s="1" t="s">
        <v>436</v>
      </c>
      <c r="G371" s="10">
        <v>45673</v>
      </c>
      <c r="H371" s="1">
        <v>1</v>
      </c>
      <c r="I371" s="1">
        <v>86000</v>
      </c>
      <c r="J371" s="10">
        <v>45677</v>
      </c>
      <c r="K371" s="1" t="s">
        <v>1074</v>
      </c>
      <c r="L371" s="2" t="s">
        <v>2668</v>
      </c>
      <c r="M371" s="10">
        <v>45713</v>
      </c>
      <c r="N371" s="1">
        <v>2</v>
      </c>
      <c r="O371" s="1">
        <v>86000</v>
      </c>
      <c r="P371" s="2">
        <f>Table1[[#This Row],[PRICE/PO]]*Table1[[#This Row],[Quantity/PO]]</f>
        <v>172000</v>
      </c>
      <c r="Q371" s="2" t="str">
        <f t="shared" ca="1" si="29"/>
        <v>منتهي</v>
      </c>
      <c r="R371" s="2" t="s">
        <v>2339</v>
      </c>
      <c r="S371" s="2"/>
      <c r="T371" s="1" t="str">
        <f t="shared" si="26"/>
        <v/>
      </c>
      <c r="BN371" s="8">
        <f t="shared" si="30"/>
        <v>0</v>
      </c>
    </row>
    <row r="372" spans="1:66" s="8" customFormat="1" ht="44.25" hidden="1" customHeight="1" x14ac:dyDescent="0.45">
      <c r="A372" s="1">
        <f t="shared" si="27"/>
        <v>359</v>
      </c>
      <c r="B372" s="1" t="s">
        <v>16</v>
      </c>
      <c r="C372" s="1" t="s">
        <v>443</v>
      </c>
      <c r="D372" s="1">
        <v>49856</v>
      </c>
      <c r="E372" s="2" t="s">
        <v>444</v>
      </c>
      <c r="F372" s="1" t="s">
        <v>436</v>
      </c>
      <c r="G372" s="10">
        <v>45673</v>
      </c>
      <c r="H372" s="1">
        <v>1</v>
      </c>
      <c r="I372" s="1"/>
      <c r="J372" s="10">
        <v>45677</v>
      </c>
      <c r="K372" s="1" t="s">
        <v>1077</v>
      </c>
      <c r="L372" s="2"/>
      <c r="M372" s="10"/>
      <c r="N372" s="1"/>
      <c r="O372" s="1"/>
      <c r="P372" s="2">
        <f>Table1[[#This Row],[PRICE/PO]]*Table1[[#This Row],[Quantity/PO]]</f>
        <v>0</v>
      </c>
      <c r="Q372" s="2" t="str">
        <f t="shared" ca="1" si="29"/>
        <v>منتهي</v>
      </c>
      <c r="R372" s="2"/>
      <c r="S372" s="2"/>
      <c r="T372" s="1" t="str">
        <f t="shared" si="26"/>
        <v/>
      </c>
      <c r="BN372" s="8">
        <f t="shared" si="30"/>
        <v>49856</v>
      </c>
    </row>
    <row r="373" spans="1:66" s="8" customFormat="1" ht="44.25" hidden="1" customHeight="1" x14ac:dyDescent="0.45">
      <c r="A373" s="1">
        <f t="shared" si="27"/>
        <v>360</v>
      </c>
      <c r="B373" s="1" t="s">
        <v>16</v>
      </c>
      <c r="C373" s="1" t="s">
        <v>449</v>
      </c>
      <c r="D373" s="1">
        <v>33596</v>
      </c>
      <c r="E373" s="2" t="s">
        <v>450</v>
      </c>
      <c r="F373" s="1" t="s">
        <v>436</v>
      </c>
      <c r="G373" s="10">
        <v>45673</v>
      </c>
      <c r="H373" s="1">
        <v>5</v>
      </c>
      <c r="I373" s="1">
        <v>550</v>
      </c>
      <c r="J373" s="10">
        <v>45677</v>
      </c>
      <c r="K373" s="1" t="s">
        <v>1076</v>
      </c>
      <c r="L373" s="2" t="s">
        <v>1203</v>
      </c>
      <c r="M373" s="10">
        <v>45683</v>
      </c>
      <c r="N373" s="1">
        <v>5</v>
      </c>
      <c r="O373" s="1">
        <v>550</v>
      </c>
      <c r="P373" s="2">
        <f>Table1[[#This Row],[PRICE/PO]]*Table1[[#This Row],[Quantity/PO]]</f>
        <v>2750</v>
      </c>
      <c r="Q373" s="2" t="str">
        <f t="shared" ca="1" si="29"/>
        <v>منتهي</v>
      </c>
      <c r="R373" s="2" t="s">
        <v>2339</v>
      </c>
      <c r="S373" s="2"/>
      <c r="T373" s="1" t="str">
        <f t="shared" si="26"/>
        <v/>
      </c>
      <c r="BN373" s="8">
        <f t="shared" si="30"/>
        <v>33596</v>
      </c>
    </row>
    <row r="374" spans="1:66" s="8" customFormat="1" ht="44.25" hidden="1" customHeight="1" x14ac:dyDescent="0.45">
      <c r="A374" s="1">
        <f t="shared" si="27"/>
        <v>361</v>
      </c>
      <c r="B374" s="1" t="s">
        <v>16</v>
      </c>
      <c r="C374" s="2" t="s">
        <v>452</v>
      </c>
      <c r="D374" s="1"/>
      <c r="E374" s="2" t="s">
        <v>238</v>
      </c>
      <c r="F374" s="1" t="s">
        <v>451</v>
      </c>
      <c r="G374" s="10">
        <v>45673</v>
      </c>
      <c r="H374" s="1">
        <v>50</v>
      </c>
      <c r="I374" s="1"/>
      <c r="J374" s="10">
        <v>45678</v>
      </c>
      <c r="K374" s="1" t="s">
        <v>1077</v>
      </c>
      <c r="L374" s="2"/>
      <c r="M374" s="10"/>
      <c r="N374" s="1"/>
      <c r="O374" s="1"/>
      <c r="P374" s="2">
        <f>Table1[[#This Row],[PRICE/PO]]*Table1[[#This Row],[Quantity/PO]]</f>
        <v>0</v>
      </c>
      <c r="Q374" s="2" t="str">
        <f t="shared" ca="1" si="29"/>
        <v>منتهي</v>
      </c>
      <c r="R374" s="2"/>
      <c r="S374" s="2"/>
      <c r="T374" s="1" t="str">
        <f t="shared" si="26"/>
        <v/>
      </c>
      <c r="BN374" s="8">
        <f t="shared" si="30"/>
        <v>0</v>
      </c>
    </row>
    <row r="375" spans="1:66" s="8" customFormat="1" ht="44.25" hidden="1" customHeight="1" x14ac:dyDescent="0.45">
      <c r="A375" s="1">
        <f t="shared" si="27"/>
        <v>362</v>
      </c>
      <c r="B375" s="1" t="s">
        <v>16</v>
      </c>
      <c r="C375" s="1" t="s">
        <v>453</v>
      </c>
      <c r="D375" s="1"/>
      <c r="E375" s="2" t="s">
        <v>240</v>
      </c>
      <c r="F375" s="1" t="s">
        <v>451</v>
      </c>
      <c r="G375" s="10">
        <v>45673</v>
      </c>
      <c r="H375" s="1">
        <v>50</v>
      </c>
      <c r="I375" s="1"/>
      <c r="J375" s="10">
        <v>45678</v>
      </c>
      <c r="K375" s="1" t="s">
        <v>1077</v>
      </c>
      <c r="L375" s="2"/>
      <c r="M375" s="10"/>
      <c r="N375" s="1"/>
      <c r="O375" s="1"/>
      <c r="P375" s="2">
        <f>Table1[[#This Row],[PRICE/PO]]*Table1[[#This Row],[Quantity/PO]]</f>
        <v>0</v>
      </c>
      <c r="Q375" s="2" t="str">
        <f t="shared" ca="1" si="29"/>
        <v>منتهي</v>
      </c>
      <c r="R375" s="2"/>
      <c r="S375" s="2"/>
      <c r="T375" s="1" t="str">
        <f t="shared" si="26"/>
        <v/>
      </c>
      <c r="BN375" s="8">
        <f t="shared" si="30"/>
        <v>0</v>
      </c>
    </row>
    <row r="376" spans="1:66" s="8" customFormat="1" ht="44.25" hidden="1" customHeight="1" x14ac:dyDescent="0.45">
      <c r="A376" s="1">
        <f t="shared" si="27"/>
        <v>363</v>
      </c>
      <c r="B376" s="1" t="s">
        <v>16</v>
      </c>
      <c r="C376" s="1" t="s">
        <v>455</v>
      </c>
      <c r="D376" s="1"/>
      <c r="E376" s="2" t="s">
        <v>454</v>
      </c>
      <c r="F376" s="1" t="s">
        <v>451</v>
      </c>
      <c r="G376" s="10">
        <v>45673</v>
      </c>
      <c r="H376" s="1">
        <v>24</v>
      </c>
      <c r="I376" s="1"/>
      <c r="J376" s="10">
        <v>45678</v>
      </c>
      <c r="K376" s="1" t="s">
        <v>1074</v>
      </c>
      <c r="L376" s="2"/>
      <c r="M376" s="10"/>
      <c r="N376" s="1"/>
      <c r="O376" s="1"/>
      <c r="P376" s="2">
        <f>Table1[[#This Row],[PRICE/PO]]*Table1[[#This Row],[Quantity/PO]]</f>
        <v>0</v>
      </c>
      <c r="Q376" s="2" t="str">
        <f t="shared" ca="1" si="29"/>
        <v>منتهي</v>
      </c>
      <c r="R376" s="2"/>
      <c r="S376" s="2"/>
      <c r="T376" s="1" t="str">
        <f t="shared" si="26"/>
        <v/>
      </c>
      <c r="BN376" s="8">
        <f t="shared" si="30"/>
        <v>0</v>
      </c>
    </row>
    <row r="377" spans="1:66" s="8" customFormat="1" ht="44.25" hidden="1" customHeight="1" x14ac:dyDescent="0.45">
      <c r="A377" s="1">
        <f t="shared" si="27"/>
        <v>364</v>
      </c>
      <c r="B377" s="1" t="s">
        <v>16</v>
      </c>
      <c r="C377" s="1" t="s">
        <v>456</v>
      </c>
      <c r="D377" s="1"/>
      <c r="E377" s="2" t="s">
        <v>457</v>
      </c>
      <c r="F377" s="1" t="s">
        <v>451</v>
      </c>
      <c r="G377" s="10">
        <v>45673</v>
      </c>
      <c r="H377" s="1">
        <v>10</v>
      </c>
      <c r="I377" s="1">
        <v>750</v>
      </c>
      <c r="J377" s="10">
        <v>45678</v>
      </c>
      <c r="K377" s="1" t="s">
        <v>1074</v>
      </c>
      <c r="L377" s="2"/>
      <c r="M377" s="10"/>
      <c r="N377" s="1"/>
      <c r="O377" s="1"/>
      <c r="P377" s="2">
        <f>Table1[[#This Row],[PRICE/PO]]*Table1[[#This Row],[Quantity/PO]]</f>
        <v>0</v>
      </c>
      <c r="Q377" s="2" t="str">
        <f t="shared" ca="1" si="29"/>
        <v>منتهي</v>
      </c>
      <c r="R377" s="2"/>
      <c r="S377" s="2"/>
      <c r="T377" s="1" t="str">
        <f t="shared" si="26"/>
        <v/>
      </c>
      <c r="BN377" s="8">
        <f t="shared" si="30"/>
        <v>0</v>
      </c>
    </row>
    <row r="378" spans="1:66" s="8" customFormat="1" ht="44.25" hidden="1" customHeight="1" x14ac:dyDescent="0.45">
      <c r="A378" s="1">
        <f t="shared" si="27"/>
        <v>365</v>
      </c>
      <c r="B378" s="1" t="s">
        <v>16</v>
      </c>
      <c r="C378" s="2" t="s">
        <v>461</v>
      </c>
      <c r="D378" s="1"/>
      <c r="E378" s="2" t="s">
        <v>458</v>
      </c>
      <c r="F378" s="1" t="s">
        <v>451</v>
      </c>
      <c r="G378" s="10">
        <v>45673</v>
      </c>
      <c r="H378" s="1">
        <v>10</v>
      </c>
      <c r="I378" s="1">
        <v>850</v>
      </c>
      <c r="J378" s="10">
        <v>45678</v>
      </c>
      <c r="K378" s="1" t="s">
        <v>1074</v>
      </c>
      <c r="L378" s="2"/>
      <c r="M378" s="10"/>
      <c r="N378" s="1"/>
      <c r="O378" s="1"/>
      <c r="P378" s="2">
        <f>Table1[[#This Row],[PRICE/PO]]*Table1[[#This Row],[Quantity/PO]]</f>
        <v>0</v>
      </c>
      <c r="Q378" s="2" t="str">
        <f t="shared" ca="1" si="29"/>
        <v>منتهي</v>
      </c>
      <c r="R378" s="2"/>
      <c r="S378" s="2"/>
      <c r="T378" s="1" t="str">
        <f t="shared" si="26"/>
        <v/>
      </c>
      <c r="BN378" s="8">
        <f t="shared" si="30"/>
        <v>0</v>
      </c>
    </row>
    <row r="379" spans="1:66" s="8" customFormat="1" ht="44.25" hidden="1" customHeight="1" x14ac:dyDescent="0.45">
      <c r="A379" s="1">
        <f t="shared" si="27"/>
        <v>366</v>
      </c>
      <c r="B379" s="1" t="s">
        <v>16</v>
      </c>
      <c r="C379" s="1" t="s">
        <v>460</v>
      </c>
      <c r="D379" s="1" t="s">
        <v>459</v>
      </c>
      <c r="E379" s="2" t="s">
        <v>462</v>
      </c>
      <c r="F379" s="1" t="s">
        <v>451</v>
      </c>
      <c r="G379" s="10">
        <v>45673</v>
      </c>
      <c r="H379" s="1">
        <v>1</v>
      </c>
      <c r="I379" s="1"/>
      <c r="J379" s="10">
        <v>45678</v>
      </c>
      <c r="K379" s="1" t="s">
        <v>1074</v>
      </c>
      <c r="L379" s="2"/>
      <c r="M379" s="10"/>
      <c r="N379" s="1"/>
      <c r="O379" s="1"/>
      <c r="P379" s="2">
        <f>Table1[[#This Row],[PRICE/PO]]*Table1[[#This Row],[Quantity/PO]]</f>
        <v>0</v>
      </c>
      <c r="Q379" s="2" t="str">
        <f t="shared" ca="1" si="29"/>
        <v>منتهي</v>
      </c>
      <c r="R379" s="2"/>
      <c r="S379" s="2"/>
      <c r="T379" s="1" t="str">
        <f t="shared" si="26"/>
        <v/>
      </c>
      <c r="BN379" s="8" t="str">
        <f t="shared" si="30"/>
        <v>LC1D150</v>
      </c>
    </row>
    <row r="380" spans="1:66" s="8" customFormat="1" ht="44.25" hidden="1" customHeight="1" x14ac:dyDescent="0.45">
      <c r="A380" s="1">
        <f t="shared" si="27"/>
        <v>367</v>
      </c>
      <c r="B380" s="1" t="s">
        <v>16</v>
      </c>
      <c r="C380" s="1" t="s">
        <v>464</v>
      </c>
      <c r="D380" s="1" t="s">
        <v>463</v>
      </c>
      <c r="E380" s="2" t="s">
        <v>465</v>
      </c>
      <c r="F380" s="1" t="s">
        <v>451</v>
      </c>
      <c r="G380" s="10">
        <v>45673</v>
      </c>
      <c r="H380" s="1">
        <v>3</v>
      </c>
      <c r="I380" s="1">
        <v>3400</v>
      </c>
      <c r="J380" s="10">
        <v>45678</v>
      </c>
      <c r="K380" s="1" t="s">
        <v>1074</v>
      </c>
      <c r="L380" s="2"/>
      <c r="M380" s="10"/>
      <c r="N380" s="1"/>
      <c r="O380" s="1"/>
      <c r="P380" s="2">
        <f>Table1[[#This Row],[PRICE/PO]]*Table1[[#This Row],[Quantity/PO]]</f>
        <v>0</v>
      </c>
      <c r="Q380" s="2" t="str">
        <f t="shared" ca="1" si="29"/>
        <v>منتهي</v>
      </c>
      <c r="R380" s="2"/>
      <c r="S380" s="2"/>
      <c r="T380" s="1" t="str">
        <f t="shared" si="26"/>
        <v/>
      </c>
      <c r="BN380" s="8" t="str">
        <f t="shared" si="30"/>
        <v>GV2ME20</v>
      </c>
    </row>
    <row r="381" spans="1:66" s="8" customFormat="1" ht="44.25" hidden="1" customHeight="1" x14ac:dyDescent="0.45">
      <c r="A381" s="1">
        <f t="shared" si="27"/>
        <v>368</v>
      </c>
      <c r="B381" s="1" t="s">
        <v>16</v>
      </c>
      <c r="C381" s="2" t="s">
        <v>468</v>
      </c>
      <c r="D381" s="2" t="s">
        <v>467</v>
      </c>
      <c r="E381" s="2" t="s">
        <v>469</v>
      </c>
      <c r="F381" s="1" t="s">
        <v>466</v>
      </c>
      <c r="G381" s="10">
        <v>45673</v>
      </c>
      <c r="H381" s="1">
        <v>2</v>
      </c>
      <c r="I381" s="1"/>
      <c r="J381" s="10">
        <v>45678</v>
      </c>
      <c r="K381" s="1" t="s">
        <v>1074</v>
      </c>
      <c r="L381" s="2"/>
      <c r="M381" s="10"/>
      <c r="N381" s="1"/>
      <c r="O381" s="1"/>
      <c r="P381" s="2">
        <f>Table1[[#This Row],[PRICE/PO]]*Table1[[#This Row],[Quantity/PO]]</f>
        <v>0</v>
      </c>
      <c r="Q381" s="2" t="str">
        <f t="shared" ca="1" si="29"/>
        <v>منتهي</v>
      </c>
      <c r="R381" s="2"/>
      <c r="S381" s="2"/>
      <c r="T381" s="1" t="str">
        <f t="shared" si="26"/>
        <v/>
      </c>
      <c r="BN381" s="8" t="str">
        <f t="shared" si="30"/>
        <v>SFLA36AT0250</v>
      </c>
    </row>
    <row r="382" spans="1:66" s="8" customFormat="1" ht="44.25" hidden="1" customHeight="1" x14ac:dyDescent="0.45">
      <c r="A382" s="1">
        <f t="shared" si="27"/>
        <v>369</v>
      </c>
      <c r="B382" s="1" t="s">
        <v>16</v>
      </c>
      <c r="C382" s="1" t="s">
        <v>142</v>
      </c>
      <c r="D382" s="1" t="s">
        <v>471</v>
      </c>
      <c r="E382" s="2" t="s">
        <v>470</v>
      </c>
      <c r="F382" s="1" t="s">
        <v>466</v>
      </c>
      <c r="G382" s="10">
        <v>45673</v>
      </c>
      <c r="H382" s="1">
        <v>5</v>
      </c>
      <c r="I382" s="1">
        <v>4600</v>
      </c>
      <c r="J382" s="10">
        <v>45678</v>
      </c>
      <c r="K382" s="1" t="s">
        <v>1074</v>
      </c>
      <c r="L382" s="2"/>
      <c r="M382" s="10"/>
      <c r="N382" s="1"/>
      <c r="O382" s="1"/>
      <c r="P382" s="2">
        <f>Table1[[#This Row],[PRICE/PO]]*Table1[[#This Row],[Quantity/PO]]</f>
        <v>0</v>
      </c>
      <c r="Q382" s="2" t="str">
        <f t="shared" ca="1" si="29"/>
        <v>منتهي</v>
      </c>
      <c r="R382" s="2"/>
      <c r="S382" s="2"/>
      <c r="T382" s="1" t="str">
        <f t="shared" si="26"/>
        <v/>
      </c>
      <c r="BN382" s="8" t="str">
        <f t="shared" si="30"/>
        <v xml:space="preserve">A9R81440 </v>
      </c>
    </row>
    <row r="383" spans="1:66" s="8" customFormat="1" ht="44.25" hidden="1" customHeight="1" x14ac:dyDescent="0.45">
      <c r="A383" s="1">
        <f t="shared" si="27"/>
        <v>370</v>
      </c>
      <c r="B383" s="1" t="s">
        <v>16</v>
      </c>
      <c r="C383" s="1" t="s">
        <v>473</v>
      </c>
      <c r="D383" s="1"/>
      <c r="E383" s="2" t="s">
        <v>474</v>
      </c>
      <c r="F383" s="1" t="s">
        <v>472</v>
      </c>
      <c r="G383" s="10">
        <v>45673</v>
      </c>
      <c r="H383" s="1">
        <v>40</v>
      </c>
      <c r="I383" s="1"/>
      <c r="J383" s="10">
        <v>45678</v>
      </c>
      <c r="K383" s="1" t="s">
        <v>1077</v>
      </c>
      <c r="L383" s="2"/>
      <c r="M383" s="10"/>
      <c r="N383" s="1"/>
      <c r="O383" s="1"/>
      <c r="P383" s="2">
        <f>Table1[[#This Row],[PRICE/PO]]*Table1[[#This Row],[Quantity/PO]]</f>
        <v>0</v>
      </c>
      <c r="Q383" s="2" t="str">
        <f t="shared" ca="1" si="29"/>
        <v>منتهي</v>
      </c>
      <c r="R383" s="2"/>
      <c r="S383" s="2"/>
      <c r="T383" s="1" t="str">
        <f t="shared" si="26"/>
        <v/>
      </c>
      <c r="BN383" s="8">
        <f t="shared" si="30"/>
        <v>0</v>
      </c>
    </row>
    <row r="384" spans="1:66" s="8" customFormat="1" ht="44.25" hidden="1" customHeight="1" x14ac:dyDescent="0.45">
      <c r="A384" s="1">
        <f t="shared" si="27"/>
        <v>371</v>
      </c>
      <c r="B384" s="1" t="s">
        <v>16</v>
      </c>
      <c r="C384" s="1" t="s">
        <v>475</v>
      </c>
      <c r="D384" s="1"/>
      <c r="E384" s="2" t="s">
        <v>476</v>
      </c>
      <c r="F384" s="1" t="s">
        <v>472</v>
      </c>
      <c r="G384" s="10">
        <v>45673</v>
      </c>
      <c r="H384" s="1">
        <v>25</v>
      </c>
      <c r="I384" s="1"/>
      <c r="J384" s="10">
        <v>45678</v>
      </c>
      <c r="K384" s="1" t="s">
        <v>1074</v>
      </c>
      <c r="L384" s="2"/>
      <c r="M384" s="10"/>
      <c r="N384" s="1"/>
      <c r="O384" s="1"/>
      <c r="P384" s="2">
        <f>Table1[[#This Row],[PRICE/PO]]*Table1[[#This Row],[Quantity/PO]]</f>
        <v>0</v>
      </c>
      <c r="Q384" s="2" t="str">
        <f t="shared" ca="1" si="29"/>
        <v>منتهي</v>
      </c>
      <c r="R384" s="2"/>
      <c r="S384" s="2"/>
      <c r="T384" s="1" t="str">
        <f t="shared" si="26"/>
        <v/>
      </c>
      <c r="BN384" s="8">
        <f t="shared" si="30"/>
        <v>0</v>
      </c>
    </row>
    <row r="385" spans="1:66" s="8" customFormat="1" ht="44.25" hidden="1" customHeight="1" x14ac:dyDescent="0.45">
      <c r="A385" s="1">
        <f t="shared" si="27"/>
        <v>372</v>
      </c>
      <c r="B385" s="1" t="s">
        <v>16</v>
      </c>
      <c r="C385" s="1" t="s">
        <v>452</v>
      </c>
      <c r="D385" s="1"/>
      <c r="E385" s="2" t="s">
        <v>238</v>
      </c>
      <c r="F385" s="1" t="s">
        <v>472</v>
      </c>
      <c r="G385" s="10">
        <v>45673</v>
      </c>
      <c r="H385" s="1">
        <v>40</v>
      </c>
      <c r="I385" s="1"/>
      <c r="J385" s="10">
        <v>45678</v>
      </c>
      <c r="K385" s="1" t="s">
        <v>1077</v>
      </c>
      <c r="L385" s="2"/>
      <c r="M385" s="10"/>
      <c r="N385" s="1"/>
      <c r="O385" s="1"/>
      <c r="P385" s="2">
        <f>Table1[[#This Row],[PRICE/PO]]*Table1[[#This Row],[Quantity/PO]]</f>
        <v>0</v>
      </c>
      <c r="Q385" s="2" t="str">
        <f t="shared" ca="1" si="29"/>
        <v>منتهي</v>
      </c>
      <c r="R385" s="2"/>
      <c r="S385" s="2"/>
      <c r="T385" s="1" t="str">
        <f t="shared" si="26"/>
        <v/>
      </c>
      <c r="BN385" s="8">
        <f t="shared" si="30"/>
        <v>0</v>
      </c>
    </row>
    <row r="386" spans="1:66" s="8" customFormat="1" ht="44.25" hidden="1" customHeight="1" x14ac:dyDescent="0.45">
      <c r="A386" s="1">
        <f t="shared" si="27"/>
        <v>373</v>
      </c>
      <c r="B386" s="1" t="s">
        <v>16</v>
      </c>
      <c r="C386" s="1" t="s">
        <v>453</v>
      </c>
      <c r="D386" s="1"/>
      <c r="E386" s="2" t="s">
        <v>240</v>
      </c>
      <c r="F386" s="1" t="s">
        <v>472</v>
      </c>
      <c r="G386" s="10">
        <v>45673</v>
      </c>
      <c r="H386" s="1">
        <v>40</v>
      </c>
      <c r="I386" s="1"/>
      <c r="J386" s="10">
        <v>45678</v>
      </c>
      <c r="K386" s="1" t="s">
        <v>1077</v>
      </c>
      <c r="L386" s="2"/>
      <c r="M386" s="10"/>
      <c r="N386" s="1"/>
      <c r="O386" s="1"/>
      <c r="P386" s="2">
        <f>Table1[[#This Row],[PRICE/PO]]*Table1[[#This Row],[Quantity/PO]]</f>
        <v>0</v>
      </c>
      <c r="Q386" s="2" t="str">
        <f t="shared" ca="1" si="29"/>
        <v>منتهي</v>
      </c>
      <c r="R386" s="2"/>
      <c r="S386" s="2"/>
      <c r="T386" s="1" t="str">
        <f t="shared" si="26"/>
        <v/>
      </c>
      <c r="BN386" s="8">
        <f t="shared" si="30"/>
        <v>0</v>
      </c>
    </row>
    <row r="387" spans="1:66" s="8" customFormat="1" ht="44.25" hidden="1" customHeight="1" x14ac:dyDescent="0.45">
      <c r="A387" s="1">
        <f t="shared" si="27"/>
        <v>374</v>
      </c>
      <c r="B387" s="1" t="s">
        <v>16</v>
      </c>
      <c r="C387" s="2" t="s">
        <v>477</v>
      </c>
      <c r="D387" s="1"/>
      <c r="E387" s="2" t="s">
        <v>356</v>
      </c>
      <c r="F387" s="1" t="s">
        <v>472</v>
      </c>
      <c r="G387" s="10">
        <v>45673</v>
      </c>
      <c r="H387" s="1">
        <v>50</v>
      </c>
      <c r="I387" s="1">
        <v>25</v>
      </c>
      <c r="J387" s="10">
        <v>45678</v>
      </c>
      <c r="K387" s="1" t="s">
        <v>1074</v>
      </c>
      <c r="L387" s="2"/>
      <c r="M387" s="10"/>
      <c r="N387" s="1"/>
      <c r="O387" s="1"/>
      <c r="P387" s="2">
        <f>Table1[[#This Row],[PRICE/PO]]*Table1[[#This Row],[Quantity/PO]]</f>
        <v>0</v>
      </c>
      <c r="Q387" s="2" t="str">
        <f t="shared" ca="1" si="29"/>
        <v>منتهي</v>
      </c>
      <c r="R387" s="2"/>
      <c r="S387" s="2"/>
      <c r="T387" s="1" t="str">
        <f t="shared" si="26"/>
        <v/>
      </c>
      <c r="BN387" s="8">
        <f t="shared" si="30"/>
        <v>0</v>
      </c>
    </row>
    <row r="388" spans="1:66" s="8" customFormat="1" ht="44.25" hidden="1" customHeight="1" x14ac:dyDescent="0.45">
      <c r="A388" s="1">
        <f t="shared" si="27"/>
        <v>375</v>
      </c>
      <c r="B388" s="1" t="s">
        <v>16</v>
      </c>
      <c r="C388" s="1" t="s">
        <v>478</v>
      </c>
      <c r="D388" s="1"/>
      <c r="E388" s="2" t="s">
        <v>479</v>
      </c>
      <c r="F388" s="1" t="s">
        <v>472</v>
      </c>
      <c r="G388" s="10">
        <v>45673</v>
      </c>
      <c r="H388" s="1">
        <v>25</v>
      </c>
      <c r="I388" s="1"/>
      <c r="J388" s="10">
        <v>45678</v>
      </c>
      <c r="K388" s="1" t="s">
        <v>1074</v>
      </c>
      <c r="L388" s="2"/>
      <c r="M388" s="10"/>
      <c r="N388" s="1"/>
      <c r="O388" s="1"/>
      <c r="P388" s="2">
        <f>Table1[[#This Row],[PRICE/PO]]*Table1[[#This Row],[Quantity/PO]]</f>
        <v>0</v>
      </c>
      <c r="Q388" s="2" t="str">
        <f t="shared" ca="1" si="29"/>
        <v>منتهي</v>
      </c>
      <c r="R388" s="2"/>
      <c r="S388" s="2"/>
      <c r="T388" s="1" t="str">
        <f t="shared" si="26"/>
        <v/>
      </c>
      <c r="BN388" s="8">
        <f t="shared" si="30"/>
        <v>0</v>
      </c>
    </row>
    <row r="389" spans="1:66" s="8" customFormat="1" ht="44.25" hidden="1" customHeight="1" x14ac:dyDescent="0.45">
      <c r="A389" s="1">
        <f t="shared" si="27"/>
        <v>376</v>
      </c>
      <c r="B389" s="1" t="s">
        <v>16</v>
      </c>
      <c r="C389" s="1" t="s">
        <v>480</v>
      </c>
      <c r="D389" s="1"/>
      <c r="E389" s="2" t="s">
        <v>481</v>
      </c>
      <c r="F389" s="1" t="s">
        <v>472</v>
      </c>
      <c r="G389" s="10">
        <v>45673</v>
      </c>
      <c r="H389" s="1">
        <v>25</v>
      </c>
      <c r="I389" s="1"/>
      <c r="J389" s="10">
        <v>45678</v>
      </c>
      <c r="K389" s="1" t="s">
        <v>1074</v>
      </c>
      <c r="L389" s="2"/>
      <c r="M389" s="10"/>
      <c r="N389" s="1"/>
      <c r="O389" s="1"/>
      <c r="P389" s="2">
        <f>Table1[[#This Row],[PRICE/PO]]*Table1[[#This Row],[Quantity/PO]]</f>
        <v>0</v>
      </c>
      <c r="Q389" s="2" t="str">
        <f t="shared" ca="1" si="29"/>
        <v>منتهي</v>
      </c>
      <c r="R389" s="2"/>
      <c r="S389" s="2"/>
      <c r="T389" s="1" t="str">
        <f t="shared" si="26"/>
        <v/>
      </c>
      <c r="BN389" s="8">
        <f t="shared" si="30"/>
        <v>0</v>
      </c>
    </row>
    <row r="390" spans="1:66" s="8" customFormat="1" ht="44.25" hidden="1" customHeight="1" x14ac:dyDescent="0.45">
      <c r="A390" s="1">
        <f t="shared" si="27"/>
        <v>377</v>
      </c>
      <c r="B390" s="1" t="s">
        <v>16</v>
      </c>
      <c r="C390" s="2" t="s">
        <v>482</v>
      </c>
      <c r="D390" s="1"/>
      <c r="E390" s="2" t="s">
        <v>483</v>
      </c>
      <c r="F390" s="1" t="s">
        <v>472</v>
      </c>
      <c r="G390" s="10">
        <v>45673</v>
      </c>
      <c r="H390" s="1">
        <v>25</v>
      </c>
      <c r="I390" s="1"/>
      <c r="J390" s="10">
        <v>45678</v>
      </c>
      <c r="K390" s="1" t="s">
        <v>1074</v>
      </c>
      <c r="L390" s="2"/>
      <c r="M390" s="10"/>
      <c r="N390" s="1"/>
      <c r="O390" s="1"/>
      <c r="P390" s="2">
        <f>Table1[[#This Row],[PRICE/PO]]*Table1[[#This Row],[Quantity/PO]]</f>
        <v>0</v>
      </c>
      <c r="Q390" s="2" t="str">
        <f t="shared" ca="1" si="29"/>
        <v>منتهي</v>
      </c>
      <c r="R390" s="2"/>
      <c r="S390" s="2"/>
      <c r="T390" s="1" t="str">
        <f t="shared" si="26"/>
        <v/>
      </c>
      <c r="BN390" s="8">
        <f t="shared" si="30"/>
        <v>0</v>
      </c>
    </row>
    <row r="391" spans="1:66" s="8" customFormat="1" ht="44.25" hidden="1" customHeight="1" x14ac:dyDescent="0.45">
      <c r="A391" s="1">
        <f t="shared" si="27"/>
        <v>378</v>
      </c>
      <c r="B391" s="1" t="s">
        <v>16</v>
      </c>
      <c r="C391" s="1" t="s">
        <v>485</v>
      </c>
      <c r="D391" s="1" t="s">
        <v>484</v>
      </c>
      <c r="E391" s="2" t="s">
        <v>486</v>
      </c>
      <c r="F391" s="1" t="s">
        <v>472</v>
      </c>
      <c r="G391" s="10">
        <v>45673</v>
      </c>
      <c r="H391" s="1">
        <v>15</v>
      </c>
      <c r="I391" s="1"/>
      <c r="J391" s="10">
        <v>45678</v>
      </c>
      <c r="K391" s="1" t="s">
        <v>1074</v>
      </c>
      <c r="L391" s="2"/>
      <c r="M391" s="10"/>
      <c r="N391" s="1"/>
      <c r="O391" s="1"/>
      <c r="P391" s="2">
        <f>Table1[[#This Row],[PRICE/PO]]*Table1[[#This Row],[Quantity/PO]]</f>
        <v>0</v>
      </c>
      <c r="Q391" s="2" t="str">
        <f t="shared" ca="1" si="29"/>
        <v>منتهي</v>
      </c>
      <c r="R391" s="2"/>
      <c r="S391" s="2"/>
      <c r="T391" s="1" t="str">
        <f t="shared" si="26"/>
        <v/>
      </c>
      <c r="BN391" s="8" t="str">
        <f t="shared" si="30"/>
        <v xml:space="preserve">BSTRMR16-WP-LED </v>
      </c>
    </row>
    <row r="392" spans="1:66" s="8" customFormat="1" ht="44.25" hidden="1" customHeight="1" x14ac:dyDescent="0.45">
      <c r="A392" s="1">
        <f t="shared" si="27"/>
        <v>379</v>
      </c>
      <c r="B392" s="1" t="s">
        <v>16</v>
      </c>
      <c r="C392" s="1" t="s">
        <v>487</v>
      </c>
      <c r="D392" s="1"/>
      <c r="E392" s="2" t="s">
        <v>488</v>
      </c>
      <c r="F392" s="1" t="s">
        <v>472</v>
      </c>
      <c r="G392" s="10">
        <v>45673</v>
      </c>
      <c r="H392" s="1">
        <v>10</v>
      </c>
      <c r="I392" s="1"/>
      <c r="J392" s="10">
        <v>45678</v>
      </c>
      <c r="K392" s="1" t="s">
        <v>1074</v>
      </c>
      <c r="L392" s="2"/>
      <c r="M392" s="10"/>
      <c r="N392" s="1"/>
      <c r="O392" s="1"/>
      <c r="P392" s="2">
        <f>Table1[[#This Row],[PRICE/PO]]*Table1[[#This Row],[Quantity/PO]]</f>
        <v>0</v>
      </c>
      <c r="Q392" s="2" t="str">
        <f t="shared" ca="1" si="29"/>
        <v>منتهي</v>
      </c>
      <c r="R392" s="2"/>
      <c r="S392" s="2"/>
      <c r="T392" s="1" t="str">
        <f t="shared" si="26"/>
        <v/>
      </c>
      <c r="BN392" s="8">
        <f t="shared" si="30"/>
        <v>0</v>
      </c>
    </row>
    <row r="393" spans="1:66" s="8" customFormat="1" ht="44.25" hidden="1" customHeight="1" x14ac:dyDescent="0.45">
      <c r="A393" s="1">
        <f t="shared" si="27"/>
        <v>380</v>
      </c>
      <c r="B393" s="1" t="s">
        <v>16</v>
      </c>
      <c r="C393" s="2" t="s">
        <v>490</v>
      </c>
      <c r="D393" s="1"/>
      <c r="E393" s="2" t="s">
        <v>491</v>
      </c>
      <c r="F393" s="1" t="s">
        <v>489</v>
      </c>
      <c r="G393" s="10">
        <v>45673</v>
      </c>
      <c r="H393" s="1">
        <v>20</v>
      </c>
      <c r="I393" s="1"/>
      <c r="J393" s="10">
        <v>45679</v>
      </c>
      <c r="K393" s="1" t="s">
        <v>1074</v>
      </c>
      <c r="L393" s="2"/>
      <c r="M393" s="10"/>
      <c r="N393" s="1"/>
      <c r="O393" s="1"/>
      <c r="P393" s="2">
        <f>Table1[[#This Row],[PRICE/PO]]*Table1[[#This Row],[Quantity/PO]]</f>
        <v>0</v>
      </c>
      <c r="Q393" s="2" t="str">
        <f t="shared" ca="1" si="29"/>
        <v>منتهي</v>
      </c>
      <c r="R393" s="2"/>
      <c r="S393" s="2"/>
      <c r="T393" s="1" t="str">
        <f t="shared" si="26"/>
        <v/>
      </c>
      <c r="BN393" s="8">
        <f t="shared" si="30"/>
        <v>0</v>
      </c>
    </row>
    <row r="394" spans="1:66" s="8" customFormat="1" ht="44.25" hidden="1" customHeight="1" x14ac:dyDescent="0.45">
      <c r="A394" s="1">
        <f t="shared" si="27"/>
        <v>381</v>
      </c>
      <c r="B394" s="1" t="s">
        <v>16</v>
      </c>
      <c r="C394" s="1" t="s">
        <v>493</v>
      </c>
      <c r="D394" s="1"/>
      <c r="E394" s="2" t="s">
        <v>492</v>
      </c>
      <c r="F394" s="1" t="s">
        <v>489</v>
      </c>
      <c r="G394" s="10">
        <v>45673</v>
      </c>
      <c r="H394" s="1">
        <v>10</v>
      </c>
      <c r="I394" s="1"/>
      <c r="J394" s="10">
        <v>45679</v>
      </c>
      <c r="K394" s="1" t="s">
        <v>1074</v>
      </c>
      <c r="L394" s="2"/>
      <c r="M394" s="10"/>
      <c r="N394" s="1"/>
      <c r="O394" s="1"/>
      <c r="P394" s="2">
        <f>Table1[[#This Row],[PRICE/PO]]*Table1[[#This Row],[Quantity/PO]]</f>
        <v>0</v>
      </c>
      <c r="Q394" s="2" t="str">
        <f t="shared" ca="1" si="29"/>
        <v>منتهي</v>
      </c>
      <c r="R394" s="2"/>
      <c r="S394" s="2"/>
      <c r="T394" s="1" t="str">
        <f t="shared" si="26"/>
        <v/>
      </c>
      <c r="BN394" s="8">
        <f t="shared" si="30"/>
        <v>0</v>
      </c>
    </row>
    <row r="395" spans="1:66" s="8" customFormat="1" ht="44.25" hidden="1" customHeight="1" x14ac:dyDescent="0.45">
      <c r="A395" s="1">
        <f t="shared" si="27"/>
        <v>382</v>
      </c>
      <c r="B395" s="1" t="s">
        <v>16</v>
      </c>
      <c r="C395" s="1" t="s">
        <v>495</v>
      </c>
      <c r="D395" s="1" t="s">
        <v>494</v>
      </c>
      <c r="E395" s="2" t="s">
        <v>496</v>
      </c>
      <c r="F395" s="1" t="s">
        <v>489</v>
      </c>
      <c r="G395" s="10">
        <v>45673</v>
      </c>
      <c r="H395" s="1">
        <v>6</v>
      </c>
      <c r="I395" s="1"/>
      <c r="J395" s="10">
        <v>45679</v>
      </c>
      <c r="K395" s="1" t="s">
        <v>1074</v>
      </c>
      <c r="L395" s="2"/>
      <c r="M395" s="10"/>
      <c r="N395" s="1"/>
      <c r="O395" s="1"/>
      <c r="P395" s="2">
        <f>Table1[[#This Row],[PRICE/PO]]*Table1[[#This Row],[Quantity/PO]]</f>
        <v>0</v>
      </c>
      <c r="Q395" s="2" t="str">
        <f t="shared" ca="1" si="29"/>
        <v>منتهي</v>
      </c>
      <c r="R395" s="2"/>
      <c r="S395" s="2"/>
      <c r="T395" s="1" t="str">
        <f t="shared" si="26"/>
        <v/>
      </c>
      <c r="BN395" s="8" t="str">
        <f t="shared" si="30"/>
        <v>UXL7-12</v>
      </c>
    </row>
    <row r="396" spans="1:66" s="8" customFormat="1" ht="44.25" hidden="1" customHeight="1" x14ac:dyDescent="0.45">
      <c r="A396" s="1">
        <f t="shared" si="27"/>
        <v>383</v>
      </c>
      <c r="B396" s="1" t="s">
        <v>16</v>
      </c>
      <c r="C396" s="1" t="s">
        <v>498</v>
      </c>
      <c r="D396" s="1" t="s">
        <v>497</v>
      </c>
      <c r="E396" s="2" t="s">
        <v>499</v>
      </c>
      <c r="F396" s="1" t="s">
        <v>489</v>
      </c>
      <c r="G396" s="10">
        <v>45673</v>
      </c>
      <c r="H396" s="1">
        <v>2</v>
      </c>
      <c r="I396" s="1"/>
      <c r="J396" s="10">
        <v>45679</v>
      </c>
      <c r="K396" s="1" t="s">
        <v>1074</v>
      </c>
      <c r="L396" s="2"/>
      <c r="M396" s="10"/>
      <c r="N396" s="1"/>
      <c r="O396" s="1"/>
      <c r="P396" s="2">
        <f>Table1[[#This Row],[PRICE/PO]]*Table1[[#This Row],[Quantity/PO]]</f>
        <v>0</v>
      </c>
      <c r="Q396" s="2" t="str">
        <f t="shared" ca="1" si="29"/>
        <v>منتهي</v>
      </c>
      <c r="R396" s="2"/>
      <c r="S396" s="2"/>
      <c r="T396" s="1" t="str">
        <f t="shared" si="26"/>
        <v/>
      </c>
      <c r="BN396" s="8" t="str">
        <f t="shared" si="30"/>
        <v xml:space="preserve">S-N25 </v>
      </c>
    </row>
    <row r="397" spans="1:66" s="8" customFormat="1" ht="44.25" hidden="1" customHeight="1" x14ac:dyDescent="0.45">
      <c r="A397" s="1">
        <f t="shared" si="27"/>
        <v>384</v>
      </c>
      <c r="B397" s="1" t="s">
        <v>16</v>
      </c>
      <c r="C397" s="2" t="s">
        <v>501</v>
      </c>
      <c r="D397" s="1" t="s">
        <v>500</v>
      </c>
      <c r="E397" s="2" t="s">
        <v>502</v>
      </c>
      <c r="F397" s="1" t="s">
        <v>489</v>
      </c>
      <c r="G397" s="10">
        <v>45673</v>
      </c>
      <c r="H397" s="1">
        <v>4</v>
      </c>
      <c r="I397" s="1"/>
      <c r="J397" s="10">
        <v>45679</v>
      </c>
      <c r="K397" s="1" t="s">
        <v>1074</v>
      </c>
      <c r="L397" s="2"/>
      <c r="M397" s="10"/>
      <c r="N397" s="1"/>
      <c r="O397" s="1"/>
      <c r="P397" s="2">
        <f>Table1[[#This Row],[PRICE/PO]]*Table1[[#This Row],[Quantity/PO]]</f>
        <v>0</v>
      </c>
      <c r="Q397" s="2" t="str">
        <f t="shared" ca="1" si="29"/>
        <v>منتهي</v>
      </c>
      <c r="R397" s="2"/>
      <c r="S397" s="2"/>
      <c r="T397" s="1" t="str">
        <f t="shared" si="26"/>
        <v/>
      </c>
      <c r="BN397" s="8" t="str">
        <f t="shared" si="30"/>
        <v xml:space="preserve">S204*C40 </v>
      </c>
    </row>
    <row r="398" spans="1:66" s="8" customFormat="1" ht="44.25" hidden="1" customHeight="1" x14ac:dyDescent="0.45">
      <c r="A398" s="1">
        <f t="shared" si="27"/>
        <v>385</v>
      </c>
      <c r="B398" s="1" t="s">
        <v>16</v>
      </c>
      <c r="C398" s="2" t="s">
        <v>504</v>
      </c>
      <c r="D398" s="1"/>
      <c r="E398" s="2" t="s">
        <v>503</v>
      </c>
      <c r="F398" s="1" t="s">
        <v>489</v>
      </c>
      <c r="G398" s="10">
        <v>45673</v>
      </c>
      <c r="H398" s="1">
        <v>100</v>
      </c>
      <c r="I398" s="1"/>
      <c r="J398" s="10">
        <v>45679</v>
      </c>
      <c r="K398" s="1" t="s">
        <v>1074</v>
      </c>
      <c r="L398" s="2"/>
      <c r="M398" s="10"/>
      <c r="N398" s="1"/>
      <c r="O398" s="1"/>
      <c r="P398" s="2">
        <f>Table1[[#This Row],[PRICE/PO]]*Table1[[#This Row],[Quantity/PO]]</f>
        <v>0</v>
      </c>
      <c r="Q398" s="2" t="str">
        <f t="shared" ca="1" si="29"/>
        <v>منتهي</v>
      </c>
      <c r="R398" s="2"/>
      <c r="S398" s="2"/>
      <c r="T398" s="1" t="str">
        <f t="shared" ref="T398:T461" si="31">IF(AND(COUNTIFS($F$14:$F$1012, $F398, $L$14:$L$1012, "&lt;&gt;")&gt;0, $L398="", $I398&lt;&gt;""), 1, "")</f>
        <v/>
      </c>
      <c r="BN398" s="8">
        <f t="shared" si="30"/>
        <v>0</v>
      </c>
    </row>
    <row r="399" spans="1:66" s="8" customFormat="1" ht="92" hidden="1" x14ac:dyDescent="0.45">
      <c r="A399" s="1">
        <f t="shared" ref="A399:A462" si="32">ROW(A386)</f>
        <v>386</v>
      </c>
      <c r="B399" s="1" t="s">
        <v>16</v>
      </c>
      <c r="C399" s="2" t="s">
        <v>495</v>
      </c>
      <c r="D399" s="1" t="s">
        <v>505</v>
      </c>
      <c r="E399" s="2" t="s">
        <v>496</v>
      </c>
      <c r="F399" s="1" t="s">
        <v>489</v>
      </c>
      <c r="G399" s="10">
        <v>45673</v>
      </c>
      <c r="H399" s="1">
        <v>60</v>
      </c>
      <c r="I399" s="1">
        <v>750</v>
      </c>
      <c r="J399" s="10">
        <v>45679</v>
      </c>
      <c r="K399" s="1" t="s">
        <v>1074</v>
      </c>
      <c r="L399" s="2"/>
      <c r="M399" s="10"/>
      <c r="N399" s="1"/>
      <c r="O399" s="1"/>
      <c r="P399" s="2">
        <f>Table1[[#This Row],[PRICE/PO]]*Table1[[#This Row],[Quantity/PO]]</f>
        <v>0</v>
      </c>
      <c r="Q399" s="2" t="str">
        <f t="shared" ca="1" si="29"/>
        <v>منتهي</v>
      </c>
      <c r="R399" s="2"/>
      <c r="S399" s="2" t="s">
        <v>1201</v>
      </c>
      <c r="T399" s="1" t="str">
        <f t="shared" si="31"/>
        <v/>
      </c>
      <c r="BN399" s="8" t="str">
        <f t="shared" ref="BN399:BN433" si="33">D399</f>
        <v xml:space="preserve">UXL7-12 </v>
      </c>
    </row>
    <row r="400" spans="1:66" s="8" customFormat="1" ht="69" hidden="1" x14ac:dyDescent="0.45">
      <c r="A400" s="1">
        <f t="shared" si="32"/>
        <v>387</v>
      </c>
      <c r="B400" s="1" t="s">
        <v>16</v>
      </c>
      <c r="C400" s="1" t="s">
        <v>487</v>
      </c>
      <c r="D400" s="1"/>
      <c r="E400" s="2" t="s">
        <v>488</v>
      </c>
      <c r="F400" s="1" t="s">
        <v>489</v>
      </c>
      <c r="G400" s="10">
        <v>45673</v>
      </c>
      <c r="H400" s="1">
        <v>12</v>
      </c>
      <c r="I400" s="1"/>
      <c r="J400" s="10">
        <v>45679</v>
      </c>
      <c r="K400" s="1" t="s">
        <v>1074</v>
      </c>
      <c r="L400" s="2"/>
      <c r="M400" s="10"/>
      <c r="N400" s="1"/>
      <c r="O400" s="1"/>
      <c r="P400" s="2">
        <f>Table1[[#This Row],[PRICE/PO]]*Table1[[#This Row],[Quantity/PO]]</f>
        <v>0</v>
      </c>
      <c r="Q400" s="2" t="str">
        <f t="shared" ca="1" si="29"/>
        <v>منتهي</v>
      </c>
      <c r="R400" s="2"/>
      <c r="S400" s="2"/>
      <c r="T400" s="1" t="str">
        <f t="shared" si="31"/>
        <v/>
      </c>
      <c r="BN400" s="8">
        <f t="shared" si="33"/>
        <v>0</v>
      </c>
    </row>
    <row r="401" spans="1:66" s="8" customFormat="1" ht="44.25" hidden="1" customHeight="1" x14ac:dyDescent="0.45">
      <c r="A401" s="1">
        <f t="shared" si="32"/>
        <v>388</v>
      </c>
      <c r="B401" s="1" t="s">
        <v>16</v>
      </c>
      <c r="C401" s="1" t="s">
        <v>507</v>
      </c>
      <c r="D401" s="1" t="s">
        <v>506</v>
      </c>
      <c r="E401" s="2" t="s">
        <v>508</v>
      </c>
      <c r="F401" s="1" t="s">
        <v>489</v>
      </c>
      <c r="G401" s="10">
        <v>45673</v>
      </c>
      <c r="H401" s="1">
        <v>12</v>
      </c>
      <c r="I401" s="1"/>
      <c r="J401" s="10">
        <v>45679</v>
      </c>
      <c r="K401" s="1" t="s">
        <v>1077</v>
      </c>
      <c r="L401" s="2"/>
      <c r="M401" s="10"/>
      <c r="N401" s="1"/>
      <c r="O401" s="1"/>
      <c r="P401" s="2">
        <f>Table1[[#This Row],[PRICE/PO]]*Table1[[#This Row],[Quantity/PO]]</f>
        <v>0</v>
      </c>
      <c r="Q401" s="2" t="str">
        <f t="shared" ca="1" si="29"/>
        <v>منتهي</v>
      </c>
      <c r="R401" s="2"/>
      <c r="S401" s="2"/>
      <c r="T401" s="1" t="str">
        <f t="shared" si="31"/>
        <v/>
      </c>
      <c r="BN401" s="8" t="str">
        <f t="shared" si="33"/>
        <v>Scotch 35</v>
      </c>
    </row>
    <row r="402" spans="1:66" s="8" customFormat="1" ht="44.25" hidden="1" customHeight="1" x14ac:dyDescent="0.45">
      <c r="A402" s="1">
        <f t="shared" si="32"/>
        <v>389</v>
      </c>
      <c r="B402" s="1" t="s">
        <v>16</v>
      </c>
      <c r="C402" s="2" t="s">
        <v>512</v>
      </c>
      <c r="D402" s="1" t="s">
        <v>511</v>
      </c>
      <c r="E402" s="2" t="s">
        <v>510</v>
      </c>
      <c r="F402" s="1" t="s">
        <v>509</v>
      </c>
      <c r="G402" s="10">
        <v>45673</v>
      </c>
      <c r="H402" s="1">
        <v>2</v>
      </c>
      <c r="I402" s="1">
        <v>2200</v>
      </c>
      <c r="J402" s="10">
        <v>45678</v>
      </c>
      <c r="K402" s="1" t="s">
        <v>1074</v>
      </c>
      <c r="L402" s="2" t="s">
        <v>1246</v>
      </c>
      <c r="M402" s="10">
        <v>45686</v>
      </c>
      <c r="N402" s="1">
        <v>2</v>
      </c>
      <c r="O402" s="1">
        <v>2200</v>
      </c>
      <c r="P402" s="2">
        <f>Table1[[#This Row],[PRICE/PO]]*Table1[[#This Row],[Quantity/PO]]</f>
        <v>4400</v>
      </c>
      <c r="Q402" s="2" t="str">
        <f t="shared" ref="Q402:Q468" ca="1" si="34">IF(AND($J402&lt;TODAY(), $J402&lt;&gt;""), "منتهي", "")</f>
        <v>منتهي</v>
      </c>
      <c r="R402" s="2"/>
      <c r="S402" s="2"/>
      <c r="T402" s="1" t="str">
        <f t="shared" si="31"/>
        <v/>
      </c>
      <c r="BN402" s="8" t="str">
        <f t="shared" si="33"/>
        <v>3RV2021</v>
      </c>
    </row>
    <row r="403" spans="1:66" s="8" customFormat="1" ht="44.25" hidden="1" customHeight="1" x14ac:dyDescent="0.45">
      <c r="A403" s="1">
        <f t="shared" si="32"/>
        <v>390</v>
      </c>
      <c r="B403" s="1" t="s">
        <v>16</v>
      </c>
      <c r="C403" s="2" t="s">
        <v>512</v>
      </c>
      <c r="D403" s="1" t="s">
        <v>511</v>
      </c>
      <c r="E403" s="2" t="s">
        <v>510</v>
      </c>
      <c r="F403" s="1" t="s">
        <v>509</v>
      </c>
      <c r="G403" s="10">
        <v>45673</v>
      </c>
      <c r="H403" s="1"/>
      <c r="I403" s="1">
        <v>2200</v>
      </c>
      <c r="J403" s="10">
        <v>45678</v>
      </c>
      <c r="K403" s="1" t="s">
        <v>1074</v>
      </c>
      <c r="L403" s="2" t="s">
        <v>4835</v>
      </c>
      <c r="M403" s="10">
        <v>45799</v>
      </c>
      <c r="N403" s="1">
        <v>1</v>
      </c>
      <c r="O403" s="1">
        <v>2200</v>
      </c>
      <c r="P403" s="2">
        <f>Table1[[#This Row],[PRICE/PO]]*Table1[[#This Row],[Quantity/PO]]</f>
        <v>2200</v>
      </c>
      <c r="Q403" s="2" t="str">
        <f ca="1">IF(AND($J403&lt;TODAY(), $J403&lt;&gt;""), "منتهي", "")</f>
        <v>منتهي</v>
      </c>
      <c r="R403" s="2"/>
      <c r="S403" s="2"/>
      <c r="T403" s="1" t="str">
        <f t="shared" si="31"/>
        <v/>
      </c>
    </row>
    <row r="404" spans="1:66" s="8" customFormat="1" ht="44.25" hidden="1" customHeight="1" x14ac:dyDescent="0.45">
      <c r="A404" s="1">
        <f t="shared" si="32"/>
        <v>391</v>
      </c>
      <c r="B404" s="1" t="s">
        <v>16</v>
      </c>
      <c r="C404" s="2" t="s">
        <v>512</v>
      </c>
      <c r="D404" s="1" t="s">
        <v>511</v>
      </c>
      <c r="E404" s="2" t="s">
        <v>510</v>
      </c>
      <c r="F404" s="1" t="s">
        <v>509</v>
      </c>
      <c r="G404" s="10">
        <v>45673</v>
      </c>
      <c r="H404" s="1"/>
      <c r="I404" s="1">
        <v>2200</v>
      </c>
      <c r="J404" s="10">
        <v>45678</v>
      </c>
      <c r="K404" s="1" t="s">
        <v>1074</v>
      </c>
      <c r="L404" s="2" t="s">
        <v>6049</v>
      </c>
      <c r="M404" s="10">
        <v>45799</v>
      </c>
      <c r="N404" s="1">
        <v>3</v>
      </c>
      <c r="O404" s="1">
        <v>2200</v>
      </c>
      <c r="P404" s="2">
        <f>Table1[[#This Row],[PRICE/PO]]*Table1[[#This Row],[Quantity/PO]]</f>
        <v>6600</v>
      </c>
      <c r="Q404" s="2" t="str">
        <f ca="1">IF(AND($J404&lt;TODAY(), $J404&lt;&gt;""), "منتهي", "")</f>
        <v>منتهي</v>
      </c>
      <c r="R404" s="2" t="s">
        <v>2370</v>
      </c>
      <c r="S404" s="2"/>
      <c r="T404" s="1" t="str">
        <f t="shared" si="31"/>
        <v/>
      </c>
    </row>
    <row r="405" spans="1:66" s="8" customFormat="1" ht="44.25" hidden="1" customHeight="1" x14ac:dyDescent="0.45">
      <c r="A405" s="1">
        <f t="shared" si="32"/>
        <v>392</v>
      </c>
      <c r="B405" s="1" t="s">
        <v>16</v>
      </c>
      <c r="C405" s="2" t="s">
        <v>512</v>
      </c>
      <c r="D405" s="1" t="s">
        <v>511</v>
      </c>
      <c r="E405" s="2" t="s">
        <v>510</v>
      </c>
      <c r="F405" s="1" t="s">
        <v>509</v>
      </c>
      <c r="G405" s="10">
        <v>45673</v>
      </c>
      <c r="H405" s="1"/>
      <c r="I405" s="1">
        <v>2200</v>
      </c>
      <c r="J405" s="10">
        <v>45678</v>
      </c>
      <c r="K405" s="1" t="s">
        <v>1074</v>
      </c>
      <c r="L405" s="2" t="s">
        <v>6058</v>
      </c>
      <c r="M405" s="10">
        <v>45844</v>
      </c>
      <c r="N405" s="1">
        <v>5</v>
      </c>
      <c r="O405" s="1">
        <v>2200</v>
      </c>
      <c r="P405" s="2">
        <f>Table1[[#This Row],[PRICE/PO]]*Table1[[#This Row],[Quantity/PO]]</f>
        <v>11000</v>
      </c>
      <c r="Q405" s="2" t="str">
        <f ca="1">IF(AND($J405&lt;TODAY(), $J405&lt;&gt;""), "منتهي", "")</f>
        <v>منتهي</v>
      </c>
      <c r="R405" s="2" t="s">
        <v>2370</v>
      </c>
      <c r="S405" s="2"/>
      <c r="T405" s="1" t="str">
        <f t="shared" si="31"/>
        <v/>
      </c>
    </row>
    <row r="406" spans="1:66" s="8" customFormat="1" ht="44.25" hidden="1" customHeight="1" x14ac:dyDescent="0.45">
      <c r="A406" s="1">
        <f t="shared" si="32"/>
        <v>393</v>
      </c>
      <c r="B406" s="1" t="s">
        <v>16</v>
      </c>
      <c r="C406" s="1" t="s">
        <v>514</v>
      </c>
      <c r="D406" s="1"/>
      <c r="E406" s="2" t="s">
        <v>515</v>
      </c>
      <c r="F406" s="1" t="s">
        <v>513</v>
      </c>
      <c r="G406" s="10">
        <v>45673</v>
      </c>
      <c r="H406" s="1">
        <v>2</v>
      </c>
      <c r="I406" s="1"/>
      <c r="J406" s="10">
        <v>45678</v>
      </c>
      <c r="K406" s="1" t="s">
        <v>1074</v>
      </c>
      <c r="L406" s="2"/>
      <c r="M406" s="10"/>
      <c r="N406" s="1"/>
      <c r="O406" s="1"/>
      <c r="P406" s="2">
        <f>Table1[[#This Row],[PRICE/PO]]*Table1[[#This Row],[Quantity/PO]]</f>
        <v>0</v>
      </c>
      <c r="Q406" s="2" t="str">
        <f t="shared" ca="1" si="34"/>
        <v>منتهي</v>
      </c>
      <c r="R406" s="2"/>
      <c r="S406" s="2"/>
      <c r="T406" s="1" t="str">
        <f t="shared" si="31"/>
        <v/>
      </c>
      <c r="BN406" s="8">
        <f t="shared" si="33"/>
        <v>0</v>
      </c>
    </row>
    <row r="407" spans="1:66" s="8" customFormat="1" ht="44.25" hidden="1" customHeight="1" x14ac:dyDescent="0.45">
      <c r="A407" s="1">
        <f t="shared" si="32"/>
        <v>394</v>
      </c>
      <c r="B407" s="1" t="s">
        <v>16</v>
      </c>
      <c r="C407" s="1" t="s">
        <v>516</v>
      </c>
      <c r="D407" s="1" t="s">
        <v>517</v>
      </c>
      <c r="E407" s="2" t="s">
        <v>518</v>
      </c>
      <c r="F407" s="1" t="s">
        <v>513</v>
      </c>
      <c r="G407" s="10">
        <v>45673</v>
      </c>
      <c r="H407" s="1">
        <v>2</v>
      </c>
      <c r="I407" s="1"/>
      <c r="J407" s="10">
        <v>45678</v>
      </c>
      <c r="K407" s="1" t="s">
        <v>1074</v>
      </c>
      <c r="L407" s="2"/>
      <c r="M407" s="10"/>
      <c r="N407" s="1"/>
      <c r="O407" s="1"/>
      <c r="P407" s="2">
        <f>Table1[[#This Row],[PRICE/PO]]*Table1[[#This Row],[Quantity/PO]]</f>
        <v>0</v>
      </c>
      <c r="Q407" s="2" t="str">
        <f t="shared" ca="1" si="34"/>
        <v>منتهي</v>
      </c>
      <c r="R407" s="2"/>
      <c r="S407" s="2"/>
      <c r="T407" s="1" t="str">
        <f t="shared" si="31"/>
        <v/>
      </c>
      <c r="BN407" s="8" t="str">
        <f t="shared" si="33"/>
        <v xml:space="preserve">SH-264 </v>
      </c>
    </row>
    <row r="408" spans="1:66" s="8" customFormat="1" ht="44.25" hidden="1" customHeight="1" x14ac:dyDescent="0.45">
      <c r="A408" s="1">
        <f t="shared" si="32"/>
        <v>395</v>
      </c>
      <c r="B408" s="1" t="s">
        <v>16</v>
      </c>
      <c r="C408" s="1" t="s">
        <v>519</v>
      </c>
      <c r="D408" s="1" t="s">
        <v>292</v>
      </c>
      <c r="E408" s="2" t="s">
        <v>520</v>
      </c>
      <c r="F408" s="1" t="s">
        <v>513</v>
      </c>
      <c r="G408" s="10">
        <v>45673</v>
      </c>
      <c r="H408" s="1">
        <v>10</v>
      </c>
      <c r="I408" s="1"/>
      <c r="J408" s="10">
        <v>45678</v>
      </c>
      <c r="K408" s="1" t="s">
        <v>1074</v>
      </c>
      <c r="L408" s="2"/>
      <c r="M408" s="10"/>
      <c r="N408" s="1"/>
      <c r="O408" s="1"/>
      <c r="P408" s="2">
        <f>Table1[[#This Row],[PRICE/PO]]*Table1[[#This Row],[Quantity/PO]]</f>
        <v>0</v>
      </c>
      <c r="Q408" s="2" t="str">
        <f t="shared" ca="1" si="34"/>
        <v>منتهي</v>
      </c>
      <c r="R408" s="2"/>
      <c r="S408" s="2"/>
      <c r="T408" s="1" t="str">
        <f t="shared" si="31"/>
        <v/>
      </c>
      <c r="BN408" s="8" t="str">
        <f t="shared" si="33"/>
        <v>OVA44013</v>
      </c>
    </row>
    <row r="409" spans="1:66" s="8" customFormat="1" ht="44.25" hidden="1" customHeight="1" x14ac:dyDescent="0.45">
      <c r="A409" s="1">
        <f t="shared" si="32"/>
        <v>396</v>
      </c>
      <c r="B409" s="1" t="s">
        <v>16</v>
      </c>
      <c r="C409" s="1" t="s">
        <v>142</v>
      </c>
      <c r="D409" s="1" t="s">
        <v>471</v>
      </c>
      <c r="E409" s="2" t="s">
        <v>470</v>
      </c>
      <c r="F409" s="1" t="s">
        <v>513</v>
      </c>
      <c r="G409" s="10">
        <v>45673</v>
      </c>
      <c r="H409" s="1">
        <v>4</v>
      </c>
      <c r="I409" s="1">
        <v>4600</v>
      </c>
      <c r="J409" s="10">
        <v>45678</v>
      </c>
      <c r="K409" s="1" t="s">
        <v>1074</v>
      </c>
      <c r="L409" s="2"/>
      <c r="M409" s="10"/>
      <c r="N409" s="1"/>
      <c r="O409" s="1"/>
      <c r="P409" s="2">
        <f>Table1[[#This Row],[PRICE/PO]]*Table1[[#This Row],[Quantity/PO]]</f>
        <v>0</v>
      </c>
      <c r="Q409" s="2" t="str">
        <f t="shared" ca="1" si="34"/>
        <v>منتهي</v>
      </c>
      <c r="R409" s="2"/>
      <c r="S409" s="2"/>
      <c r="T409" s="1" t="str">
        <f t="shared" si="31"/>
        <v/>
      </c>
      <c r="BN409" s="8" t="str">
        <f t="shared" si="33"/>
        <v xml:space="preserve">A9R81440 </v>
      </c>
    </row>
    <row r="410" spans="1:66" s="8" customFormat="1" ht="44.25" hidden="1" customHeight="1" x14ac:dyDescent="0.45">
      <c r="A410" s="1">
        <f t="shared" si="32"/>
        <v>397</v>
      </c>
      <c r="B410" s="1" t="s">
        <v>16</v>
      </c>
      <c r="C410" s="2" t="s">
        <v>522</v>
      </c>
      <c r="D410" s="1" t="s">
        <v>521</v>
      </c>
      <c r="E410" s="2" t="s">
        <v>523</v>
      </c>
      <c r="F410" s="1" t="s">
        <v>513</v>
      </c>
      <c r="G410" s="10">
        <v>45673</v>
      </c>
      <c r="H410" s="1">
        <v>2</v>
      </c>
      <c r="I410" s="1">
        <v>3600</v>
      </c>
      <c r="J410" s="10">
        <v>45678</v>
      </c>
      <c r="K410" s="1" t="s">
        <v>1074</v>
      </c>
      <c r="L410" s="2"/>
      <c r="M410" s="10"/>
      <c r="N410" s="1"/>
      <c r="O410" s="1"/>
      <c r="P410" s="2">
        <f>Table1[[#This Row],[PRICE/PO]]*Table1[[#This Row],[Quantity/PO]]</f>
        <v>0</v>
      </c>
      <c r="Q410" s="2" t="str">
        <f t="shared" ca="1" si="34"/>
        <v>منتهي</v>
      </c>
      <c r="R410" s="2"/>
      <c r="S410" s="2"/>
      <c r="T410" s="1" t="str">
        <f t="shared" si="31"/>
        <v/>
      </c>
      <c r="BN410" s="8" t="str">
        <f t="shared" si="33"/>
        <v>A9R41225</v>
      </c>
    </row>
    <row r="411" spans="1:66" s="8" customFormat="1" ht="44.25" hidden="1" customHeight="1" x14ac:dyDescent="0.45">
      <c r="A411" s="1">
        <f t="shared" si="32"/>
        <v>398</v>
      </c>
      <c r="B411" s="1" t="s">
        <v>16</v>
      </c>
      <c r="C411" s="1" t="s">
        <v>526</v>
      </c>
      <c r="D411" s="1" t="s">
        <v>525</v>
      </c>
      <c r="E411" s="2" t="s">
        <v>527</v>
      </c>
      <c r="F411" s="1" t="s">
        <v>524</v>
      </c>
      <c r="G411" s="10">
        <v>45673</v>
      </c>
      <c r="H411" s="1">
        <v>1</v>
      </c>
      <c r="I411" s="1"/>
      <c r="J411" s="10">
        <v>45678</v>
      </c>
      <c r="K411" s="1" t="s">
        <v>1077</v>
      </c>
      <c r="L411" s="2"/>
      <c r="M411" s="10"/>
      <c r="N411" s="1"/>
      <c r="O411" s="1"/>
      <c r="P411" s="2">
        <f>Table1[[#This Row],[PRICE/PO]]*Table1[[#This Row],[Quantity/PO]]</f>
        <v>0</v>
      </c>
      <c r="Q411" s="2" t="str">
        <f t="shared" ca="1" si="34"/>
        <v>منتهي</v>
      </c>
      <c r="R411" s="2"/>
      <c r="S411" s="2"/>
      <c r="T411" s="1" t="str">
        <f t="shared" si="31"/>
        <v/>
      </c>
      <c r="BN411" s="8" t="str">
        <f t="shared" si="33"/>
        <v xml:space="preserve">22/C </v>
      </c>
    </row>
    <row r="412" spans="1:66" s="8" customFormat="1" ht="44.25" hidden="1" customHeight="1" x14ac:dyDescent="0.45">
      <c r="A412" s="1">
        <f t="shared" si="32"/>
        <v>399</v>
      </c>
      <c r="B412" s="1" t="s">
        <v>16</v>
      </c>
      <c r="C412" s="1" t="s">
        <v>529</v>
      </c>
      <c r="D412" s="1"/>
      <c r="E412" s="2" t="s">
        <v>528</v>
      </c>
      <c r="F412" s="1" t="s">
        <v>524</v>
      </c>
      <c r="G412" s="10">
        <v>45673</v>
      </c>
      <c r="H412" s="1">
        <v>1</v>
      </c>
      <c r="I412" s="1"/>
      <c r="J412" s="10">
        <v>45678</v>
      </c>
      <c r="K412" s="1" t="s">
        <v>1077</v>
      </c>
      <c r="L412" s="2"/>
      <c r="M412" s="10"/>
      <c r="N412" s="1"/>
      <c r="O412" s="1"/>
      <c r="P412" s="2">
        <f>Table1[[#This Row],[PRICE/PO]]*Table1[[#This Row],[Quantity/PO]]</f>
        <v>0</v>
      </c>
      <c r="Q412" s="2" t="str">
        <f t="shared" ca="1" si="34"/>
        <v>منتهي</v>
      </c>
      <c r="R412" s="2"/>
      <c r="S412" s="2"/>
      <c r="T412" s="1" t="str">
        <f t="shared" si="31"/>
        <v/>
      </c>
      <c r="BN412" s="8">
        <f t="shared" si="33"/>
        <v>0</v>
      </c>
    </row>
    <row r="413" spans="1:66" s="8" customFormat="1" ht="44.25" hidden="1" customHeight="1" x14ac:dyDescent="0.45">
      <c r="A413" s="1">
        <f t="shared" si="32"/>
        <v>400</v>
      </c>
      <c r="B413" s="1" t="s">
        <v>16</v>
      </c>
      <c r="C413" s="1" t="s">
        <v>530</v>
      </c>
      <c r="D413" s="1"/>
      <c r="E413" s="2" t="s">
        <v>531</v>
      </c>
      <c r="F413" s="1" t="s">
        <v>524</v>
      </c>
      <c r="G413" s="10">
        <v>45673</v>
      </c>
      <c r="H413" s="1">
        <v>1</v>
      </c>
      <c r="I413" s="1"/>
      <c r="J413" s="10">
        <v>45678</v>
      </c>
      <c r="K413" s="1" t="s">
        <v>1077</v>
      </c>
      <c r="L413" s="2"/>
      <c r="M413" s="10"/>
      <c r="N413" s="1"/>
      <c r="O413" s="1"/>
      <c r="P413" s="2">
        <f>Table1[[#This Row],[PRICE/PO]]*Table1[[#This Row],[Quantity/PO]]</f>
        <v>0</v>
      </c>
      <c r="Q413" s="2" t="str">
        <f t="shared" ca="1" si="34"/>
        <v>منتهي</v>
      </c>
      <c r="R413" s="2"/>
      <c r="S413" s="2"/>
      <c r="T413" s="1" t="str">
        <f t="shared" si="31"/>
        <v/>
      </c>
      <c r="BN413" s="8">
        <f t="shared" si="33"/>
        <v>0</v>
      </c>
    </row>
    <row r="414" spans="1:66" s="8" customFormat="1" ht="44.25" hidden="1" customHeight="1" x14ac:dyDescent="0.45">
      <c r="A414" s="1">
        <f t="shared" si="32"/>
        <v>401</v>
      </c>
      <c r="B414" s="1" t="s">
        <v>16</v>
      </c>
      <c r="C414" s="1" t="s">
        <v>526</v>
      </c>
      <c r="D414" s="1"/>
      <c r="E414" s="2" t="s">
        <v>532</v>
      </c>
      <c r="F414" s="1" t="s">
        <v>524</v>
      </c>
      <c r="G414" s="10">
        <v>45673</v>
      </c>
      <c r="H414" s="1">
        <v>1</v>
      </c>
      <c r="I414" s="1"/>
      <c r="J414" s="10">
        <v>45678</v>
      </c>
      <c r="K414" s="1" t="s">
        <v>1077</v>
      </c>
      <c r="L414" s="2"/>
      <c r="M414" s="10"/>
      <c r="N414" s="1"/>
      <c r="O414" s="1"/>
      <c r="P414" s="2">
        <f>Table1[[#This Row],[PRICE/PO]]*Table1[[#This Row],[Quantity/PO]]</f>
        <v>0</v>
      </c>
      <c r="Q414" s="2" t="str">
        <f t="shared" ca="1" si="34"/>
        <v>منتهي</v>
      </c>
      <c r="R414" s="2"/>
      <c r="S414" s="2"/>
      <c r="T414" s="1" t="str">
        <f t="shared" si="31"/>
        <v/>
      </c>
      <c r="BN414" s="8">
        <f t="shared" si="33"/>
        <v>0</v>
      </c>
    </row>
    <row r="415" spans="1:66" s="8" customFormat="1" ht="44.25" hidden="1" customHeight="1" x14ac:dyDescent="0.45">
      <c r="A415" s="1">
        <f t="shared" si="32"/>
        <v>402</v>
      </c>
      <c r="B415" s="1" t="s">
        <v>16</v>
      </c>
      <c r="C415" s="1" t="s">
        <v>529</v>
      </c>
      <c r="D415" s="1"/>
      <c r="E415" s="2" t="s">
        <v>533</v>
      </c>
      <c r="F415" s="1" t="s">
        <v>524</v>
      </c>
      <c r="G415" s="10">
        <v>45673</v>
      </c>
      <c r="H415" s="1">
        <v>1</v>
      </c>
      <c r="I415" s="1"/>
      <c r="J415" s="10">
        <v>45678</v>
      </c>
      <c r="K415" s="1" t="s">
        <v>1077</v>
      </c>
      <c r="L415" s="2"/>
      <c r="M415" s="10"/>
      <c r="N415" s="1"/>
      <c r="O415" s="1"/>
      <c r="P415" s="2">
        <f>Table1[[#This Row],[PRICE/PO]]*Table1[[#This Row],[Quantity/PO]]</f>
        <v>0</v>
      </c>
      <c r="Q415" s="2" t="str">
        <f t="shared" ca="1" si="34"/>
        <v>منتهي</v>
      </c>
      <c r="R415" s="2"/>
      <c r="S415" s="2"/>
      <c r="T415" s="1" t="str">
        <f t="shared" si="31"/>
        <v/>
      </c>
      <c r="BN415" s="8">
        <f t="shared" si="33"/>
        <v>0</v>
      </c>
    </row>
    <row r="416" spans="1:66" s="8" customFormat="1" ht="44.25" hidden="1" customHeight="1" x14ac:dyDescent="0.45">
      <c r="A416" s="1">
        <f t="shared" si="32"/>
        <v>403</v>
      </c>
      <c r="B416" s="1" t="s">
        <v>16</v>
      </c>
      <c r="C416" s="1" t="s">
        <v>534</v>
      </c>
      <c r="D416" s="1"/>
      <c r="E416" s="2" t="s">
        <v>535</v>
      </c>
      <c r="F416" s="1" t="s">
        <v>524</v>
      </c>
      <c r="G416" s="10">
        <v>45673</v>
      </c>
      <c r="H416" s="1">
        <v>1</v>
      </c>
      <c r="I416" s="1"/>
      <c r="J416" s="10">
        <v>45678</v>
      </c>
      <c r="K416" s="1" t="s">
        <v>1077</v>
      </c>
      <c r="L416" s="2"/>
      <c r="M416" s="10"/>
      <c r="N416" s="1"/>
      <c r="O416" s="1"/>
      <c r="P416" s="2">
        <f>Table1[[#This Row],[PRICE/PO]]*Table1[[#This Row],[Quantity/PO]]</f>
        <v>0</v>
      </c>
      <c r="Q416" s="2" t="str">
        <f t="shared" ca="1" si="34"/>
        <v>منتهي</v>
      </c>
      <c r="R416" s="2"/>
      <c r="S416" s="2"/>
      <c r="T416" s="1" t="str">
        <f t="shared" si="31"/>
        <v/>
      </c>
      <c r="BN416" s="8">
        <f t="shared" si="33"/>
        <v>0</v>
      </c>
    </row>
    <row r="417" spans="1:66" s="8" customFormat="1" ht="44.25" hidden="1" customHeight="1" x14ac:dyDescent="0.45">
      <c r="A417" s="1">
        <f t="shared" si="32"/>
        <v>404</v>
      </c>
      <c r="B417" s="1" t="s">
        <v>16</v>
      </c>
      <c r="C417" s="2" t="s">
        <v>534</v>
      </c>
      <c r="D417" s="1"/>
      <c r="E417" s="2" t="s">
        <v>535</v>
      </c>
      <c r="F417" s="1" t="s">
        <v>524</v>
      </c>
      <c r="G417" s="10">
        <v>45673</v>
      </c>
      <c r="H417" s="1">
        <v>1</v>
      </c>
      <c r="I417" s="1"/>
      <c r="J417" s="10">
        <v>45678</v>
      </c>
      <c r="K417" s="1" t="s">
        <v>1077</v>
      </c>
      <c r="L417" s="2"/>
      <c r="M417" s="10"/>
      <c r="N417" s="1"/>
      <c r="O417" s="1"/>
      <c r="P417" s="2">
        <f>Table1[[#This Row],[PRICE/PO]]*Table1[[#This Row],[Quantity/PO]]</f>
        <v>0</v>
      </c>
      <c r="Q417" s="2" t="str">
        <f t="shared" ca="1" si="34"/>
        <v>منتهي</v>
      </c>
      <c r="R417" s="2"/>
      <c r="S417" s="2"/>
      <c r="T417" s="1" t="str">
        <f t="shared" si="31"/>
        <v/>
      </c>
      <c r="BN417" s="8">
        <f t="shared" si="33"/>
        <v>0</v>
      </c>
    </row>
    <row r="418" spans="1:66" s="8" customFormat="1" ht="44.25" hidden="1" customHeight="1" x14ac:dyDescent="0.45">
      <c r="A418" s="1">
        <f t="shared" si="32"/>
        <v>405</v>
      </c>
      <c r="B418" s="1" t="s">
        <v>16</v>
      </c>
      <c r="C418" s="1" t="s">
        <v>534</v>
      </c>
      <c r="D418" s="1"/>
      <c r="E418" s="2" t="s">
        <v>535</v>
      </c>
      <c r="F418" s="1" t="s">
        <v>524</v>
      </c>
      <c r="G418" s="10">
        <v>45673</v>
      </c>
      <c r="H418" s="1">
        <v>1</v>
      </c>
      <c r="I418" s="1"/>
      <c r="J418" s="10">
        <v>45678</v>
      </c>
      <c r="K418" s="1" t="s">
        <v>1077</v>
      </c>
      <c r="L418" s="2"/>
      <c r="M418" s="10"/>
      <c r="N418" s="1"/>
      <c r="O418" s="1"/>
      <c r="P418" s="2">
        <f>Table1[[#This Row],[PRICE/PO]]*Table1[[#This Row],[Quantity/PO]]</f>
        <v>0</v>
      </c>
      <c r="Q418" s="2" t="str">
        <f t="shared" ca="1" si="34"/>
        <v>منتهي</v>
      </c>
      <c r="R418" s="2"/>
      <c r="S418" s="2"/>
      <c r="T418" s="1" t="str">
        <f t="shared" si="31"/>
        <v/>
      </c>
      <c r="BN418" s="8">
        <f t="shared" si="33"/>
        <v>0</v>
      </c>
    </row>
    <row r="419" spans="1:66" s="8" customFormat="1" ht="44.25" hidden="1" customHeight="1" x14ac:dyDescent="0.45">
      <c r="A419" s="1">
        <f t="shared" si="32"/>
        <v>406</v>
      </c>
      <c r="B419" s="1" t="s">
        <v>16</v>
      </c>
      <c r="C419" s="1" t="s">
        <v>536</v>
      </c>
      <c r="D419" s="1" t="s">
        <v>537</v>
      </c>
      <c r="E419" s="2" t="s">
        <v>538</v>
      </c>
      <c r="F419" s="1" t="s">
        <v>539</v>
      </c>
      <c r="G419" s="10">
        <v>45671</v>
      </c>
      <c r="H419" s="1">
        <v>300</v>
      </c>
      <c r="I419" s="1">
        <v>10</v>
      </c>
      <c r="J419" s="10">
        <v>45675</v>
      </c>
      <c r="K419" s="1" t="s">
        <v>1074</v>
      </c>
      <c r="L419" s="2" t="s">
        <v>1105</v>
      </c>
      <c r="M419" s="10">
        <v>45680</v>
      </c>
      <c r="N419" s="1">
        <v>300</v>
      </c>
      <c r="O419" s="1">
        <v>10</v>
      </c>
      <c r="P419" s="2">
        <f>Table1[[#This Row],[PRICE/PO]]*Table1[[#This Row],[Quantity/PO]]</f>
        <v>3000</v>
      </c>
      <c r="Q419" s="2" t="str">
        <f t="shared" ca="1" si="34"/>
        <v>منتهي</v>
      </c>
      <c r="R419" s="2"/>
      <c r="S419" s="2"/>
      <c r="T419" s="1" t="str">
        <f t="shared" si="31"/>
        <v/>
      </c>
      <c r="BN419" s="8" t="str">
        <f t="shared" si="33"/>
        <v>CPD-F001-U04</v>
      </c>
    </row>
    <row r="420" spans="1:66" s="8" customFormat="1" ht="44.25" hidden="1" customHeight="1" x14ac:dyDescent="0.45">
      <c r="A420" s="1">
        <f t="shared" si="32"/>
        <v>407</v>
      </c>
      <c r="B420" s="1" t="s">
        <v>16</v>
      </c>
      <c r="C420" s="2" t="s">
        <v>101</v>
      </c>
      <c r="D420" s="1" t="s">
        <v>541</v>
      </c>
      <c r="E420" s="2" t="s">
        <v>542</v>
      </c>
      <c r="F420" s="1" t="s">
        <v>540</v>
      </c>
      <c r="G420" s="10">
        <v>45673</v>
      </c>
      <c r="H420" s="1">
        <v>1</v>
      </c>
      <c r="I420" s="1">
        <v>750</v>
      </c>
      <c r="J420" s="10">
        <v>45679</v>
      </c>
      <c r="K420" s="1" t="s">
        <v>1076</v>
      </c>
      <c r="L420" s="2" t="s">
        <v>2194</v>
      </c>
      <c r="M420" s="10">
        <v>45700</v>
      </c>
      <c r="N420" s="1">
        <v>1</v>
      </c>
      <c r="O420" s="1">
        <v>725</v>
      </c>
      <c r="P420" s="2">
        <f>Table1[[#This Row],[PRICE/PO]]*Table1[[#This Row],[Quantity/PO]]</f>
        <v>725</v>
      </c>
      <c r="Q420" s="2" t="str">
        <f t="shared" ca="1" si="34"/>
        <v>منتهي</v>
      </c>
      <c r="R420" s="2"/>
      <c r="S420" s="2"/>
      <c r="T420" s="1" t="str">
        <f t="shared" si="31"/>
        <v/>
      </c>
      <c r="BN420" s="8" t="str">
        <f t="shared" si="33"/>
        <v xml:space="preserve"> 55.19022.819 </v>
      </c>
    </row>
    <row r="421" spans="1:66" s="8" customFormat="1" ht="44.25" hidden="1" customHeight="1" x14ac:dyDescent="0.45">
      <c r="A421" s="1">
        <f t="shared" si="32"/>
        <v>408</v>
      </c>
      <c r="B421" s="1" t="s">
        <v>16</v>
      </c>
      <c r="C421" s="2" t="s">
        <v>34</v>
      </c>
      <c r="D421" s="2" t="s">
        <v>29</v>
      </c>
      <c r="E421" s="2" t="s">
        <v>543</v>
      </c>
      <c r="F421" s="1" t="s">
        <v>540</v>
      </c>
      <c r="G421" s="10">
        <v>45673</v>
      </c>
      <c r="H421" s="1">
        <v>2</v>
      </c>
      <c r="I421" s="1">
        <v>2100</v>
      </c>
      <c r="J421" s="10">
        <v>45679</v>
      </c>
      <c r="K421" s="1" t="s">
        <v>1076</v>
      </c>
      <c r="L421" s="2"/>
      <c r="M421" s="10"/>
      <c r="N421" s="1"/>
      <c r="O421" s="1"/>
      <c r="P421" s="2">
        <f>Table1[[#This Row],[PRICE/PO]]*Table1[[#This Row],[Quantity/PO]]</f>
        <v>0</v>
      </c>
      <c r="Q421" s="2" t="str">
        <f t="shared" ca="1" si="34"/>
        <v>منتهي</v>
      </c>
      <c r="R421" s="2"/>
      <c r="S421" s="2"/>
      <c r="T421" s="1">
        <f t="shared" si="31"/>
        <v>1</v>
      </c>
      <c r="BN421" s="8" t="str">
        <f t="shared" si="33"/>
        <v>XR10CX=XR10CH</v>
      </c>
    </row>
    <row r="422" spans="1:66" s="8" customFormat="1" ht="44.25" hidden="1" customHeight="1" x14ac:dyDescent="0.45">
      <c r="A422" s="1">
        <f t="shared" si="32"/>
        <v>409</v>
      </c>
      <c r="B422" s="1" t="s">
        <v>16</v>
      </c>
      <c r="C422" s="2" t="s">
        <v>34</v>
      </c>
      <c r="D422" s="2" t="s">
        <v>29</v>
      </c>
      <c r="E422" s="2" t="s">
        <v>543</v>
      </c>
      <c r="F422" s="1" t="s">
        <v>540</v>
      </c>
      <c r="G422" s="10">
        <v>45673</v>
      </c>
      <c r="H422" s="1">
        <v>4</v>
      </c>
      <c r="I422" s="1">
        <v>2100</v>
      </c>
      <c r="J422" s="10">
        <v>45679</v>
      </c>
      <c r="K422" s="1" t="s">
        <v>1076</v>
      </c>
      <c r="L422" s="2"/>
      <c r="M422" s="10"/>
      <c r="N422" s="1"/>
      <c r="O422" s="1"/>
      <c r="P422" s="2">
        <f>Table1[[#This Row],[PRICE/PO]]*Table1[[#This Row],[Quantity/PO]]</f>
        <v>0</v>
      </c>
      <c r="Q422" s="2" t="str">
        <f t="shared" ca="1" si="34"/>
        <v>منتهي</v>
      </c>
      <c r="R422" s="2"/>
      <c r="S422" s="2"/>
      <c r="T422" s="1">
        <f t="shared" si="31"/>
        <v>1</v>
      </c>
      <c r="BN422" s="8" t="str">
        <f t="shared" si="33"/>
        <v>XR10CX=XR10CH</v>
      </c>
    </row>
    <row r="423" spans="1:66" s="8" customFormat="1" ht="44.25" hidden="1" customHeight="1" x14ac:dyDescent="0.45">
      <c r="A423" s="1">
        <f t="shared" si="32"/>
        <v>410</v>
      </c>
      <c r="B423" s="1" t="s">
        <v>16</v>
      </c>
      <c r="C423" s="2" t="s">
        <v>40</v>
      </c>
      <c r="D423" s="1">
        <v>2102043</v>
      </c>
      <c r="E423" s="2" t="s">
        <v>544</v>
      </c>
      <c r="F423" s="1" t="s">
        <v>540</v>
      </c>
      <c r="G423" s="10">
        <v>45673</v>
      </c>
      <c r="H423" s="1">
        <v>4</v>
      </c>
      <c r="I423" s="1">
        <v>1000</v>
      </c>
      <c r="J423" s="10">
        <v>45679</v>
      </c>
      <c r="K423" s="1" t="s">
        <v>1076</v>
      </c>
      <c r="L423" s="2" t="s">
        <v>2196</v>
      </c>
      <c r="M423" s="10">
        <v>45700</v>
      </c>
      <c r="N423" s="1">
        <v>4</v>
      </c>
      <c r="O423" s="1">
        <v>950</v>
      </c>
      <c r="P423" s="2">
        <f>Table1[[#This Row],[PRICE/PO]]*Table1[[#This Row],[Quantity/PO]]</f>
        <v>3800</v>
      </c>
      <c r="Q423" s="2" t="str">
        <f t="shared" ca="1" si="34"/>
        <v>منتهي</v>
      </c>
      <c r="R423" s="2"/>
      <c r="S423" s="2"/>
      <c r="T423" s="1" t="str">
        <f t="shared" si="31"/>
        <v/>
      </c>
      <c r="BN423" s="8">
        <f t="shared" si="33"/>
        <v>2102043</v>
      </c>
    </row>
    <row r="424" spans="1:66" s="8" customFormat="1" ht="44.25" hidden="1" customHeight="1" x14ac:dyDescent="0.45">
      <c r="A424" s="1">
        <f t="shared" si="32"/>
        <v>411</v>
      </c>
      <c r="B424" s="1" t="s">
        <v>16</v>
      </c>
      <c r="C424" s="1" t="s">
        <v>545</v>
      </c>
      <c r="D424" s="1">
        <v>2101020</v>
      </c>
      <c r="E424" s="2" t="s">
        <v>546</v>
      </c>
      <c r="F424" s="1" t="s">
        <v>540</v>
      </c>
      <c r="G424" s="10">
        <v>45673</v>
      </c>
      <c r="H424" s="1">
        <v>1</v>
      </c>
      <c r="I424" s="1">
        <v>7500</v>
      </c>
      <c r="J424" s="10">
        <v>45679</v>
      </c>
      <c r="K424" s="1" t="s">
        <v>1075</v>
      </c>
      <c r="L424" s="2" t="s">
        <v>2196</v>
      </c>
      <c r="M424" s="10">
        <v>45700</v>
      </c>
      <c r="N424" s="1">
        <v>1</v>
      </c>
      <c r="O424" s="1">
        <v>7500</v>
      </c>
      <c r="P424" s="2">
        <f>Table1[[#This Row],[PRICE/PO]]*Table1[[#This Row],[Quantity/PO]]</f>
        <v>7500</v>
      </c>
      <c r="Q424" s="2" t="str">
        <f t="shared" ca="1" si="34"/>
        <v>منتهي</v>
      </c>
      <c r="R424" s="2"/>
      <c r="S424" s="2"/>
      <c r="T424" s="1" t="str">
        <f t="shared" si="31"/>
        <v/>
      </c>
      <c r="BN424" s="8">
        <f t="shared" si="33"/>
        <v>2101020</v>
      </c>
    </row>
    <row r="425" spans="1:66" s="8" customFormat="1" ht="44.25" hidden="1" customHeight="1" x14ac:dyDescent="0.45">
      <c r="A425" s="1">
        <f t="shared" si="32"/>
        <v>412</v>
      </c>
      <c r="B425" s="1" t="s">
        <v>16</v>
      </c>
      <c r="C425" s="1" t="s">
        <v>547</v>
      </c>
      <c r="D425" s="11">
        <v>243133040311</v>
      </c>
      <c r="E425" s="2" t="s">
        <v>548</v>
      </c>
      <c r="F425" s="1" t="s">
        <v>540</v>
      </c>
      <c r="G425" s="10">
        <v>45673</v>
      </c>
      <c r="H425" s="1">
        <v>2</v>
      </c>
      <c r="I425" s="1"/>
      <c r="J425" s="10">
        <v>45679</v>
      </c>
      <c r="K425" s="1" t="s">
        <v>1076</v>
      </c>
      <c r="L425" s="2"/>
      <c r="M425" s="10"/>
      <c r="N425" s="1"/>
      <c r="O425" s="1"/>
      <c r="P425" s="2">
        <f>Table1[[#This Row],[PRICE/PO]]*Table1[[#This Row],[Quantity/PO]]</f>
        <v>0</v>
      </c>
      <c r="Q425" s="2" t="str">
        <f t="shared" ca="1" si="34"/>
        <v>منتهي</v>
      </c>
      <c r="R425" s="2"/>
      <c r="S425" s="2"/>
      <c r="T425" s="1" t="str">
        <f t="shared" si="31"/>
        <v/>
      </c>
      <c r="BN425" s="8">
        <f t="shared" si="33"/>
        <v>243133040311</v>
      </c>
    </row>
    <row r="426" spans="1:66" s="8" customFormat="1" ht="44.25" hidden="1" customHeight="1" x14ac:dyDescent="0.45">
      <c r="A426" s="1">
        <f t="shared" si="32"/>
        <v>413</v>
      </c>
      <c r="B426" s="1" t="s">
        <v>16</v>
      </c>
      <c r="C426" s="1" t="s">
        <v>101</v>
      </c>
      <c r="D426" s="2" t="s">
        <v>549</v>
      </c>
      <c r="E426" s="2" t="s">
        <v>542</v>
      </c>
      <c r="F426" s="1" t="s">
        <v>540</v>
      </c>
      <c r="G426" s="10">
        <v>45673</v>
      </c>
      <c r="H426" s="1">
        <v>2</v>
      </c>
      <c r="I426" s="1">
        <v>750</v>
      </c>
      <c r="J426" s="10">
        <v>45679</v>
      </c>
      <c r="K426" s="1" t="s">
        <v>1076</v>
      </c>
      <c r="L426" s="2"/>
      <c r="M426" s="10"/>
      <c r="N426" s="1"/>
      <c r="O426" s="1"/>
      <c r="P426" s="2">
        <f>Table1[[#This Row],[PRICE/PO]]*Table1[[#This Row],[Quantity/PO]]</f>
        <v>0</v>
      </c>
      <c r="Q426" s="2" t="str">
        <f t="shared" ca="1" si="34"/>
        <v>منتهي</v>
      </c>
      <c r="R426" s="2"/>
      <c r="S426" s="2"/>
      <c r="T426" s="1">
        <f t="shared" si="31"/>
        <v>1</v>
      </c>
      <c r="BN426" s="8" t="str">
        <f t="shared" si="33"/>
        <v xml:space="preserve">55.19022.819 </v>
      </c>
    </row>
    <row r="427" spans="1:66" s="8" customFormat="1" ht="44.25" hidden="1" customHeight="1" x14ac:dyDescent="0.45">
      <c r="A427" s="1">
        <f t="shared" si="32"/>
        <v>414</v>
      </c>
      <c r="B427" s="1" t="s">
        <v>16</v>
      </c>
      <c r="C427" s="2" t="s">
        <v>551</v>
      </c>
      <c r="D427" s="2" t="s">
        <v>550</v>
      </c>
      <c r="E427" s="2" t="s">
        <v>552</v>
      </c>
      <c r="F427" s="1" t="s">
        <v>540</v>
      </c>
      <c r="G427" s="10">
        <v>45673</v>
      </c>
      <c r="H427" s="1">
        <v>2</v>
      </c>
      <c r="I427" s="1">
        <v>2100</v>
      </c>
      <c r="J427" s="10">
        <v>45679</v>
      </c>
      <c r="K427" s="1" t="s">
        <v>1076</v>
      </c>
      <c r="L427" s="2"/>
      <c r="M427" s="10"/>
      <c r="N427" s="1"/>
      <c r="O427" s="1"/>
      <c r="P427" s="2">
        <f>Table1[[#This Row],[PRICE/PO]]*Table1[[#This Row],[Quantity/PO]]</f>
        <v>0</v>
      </c>
      <c r="Q427" s="2" t="str">
        <f t="shared" ca="1" si="34"/>
        <v>منتهي</v>
      </c>
      <c r="R427" s="2"/>
      <c r="S427" s="2"/>
      <c r="T427" s="1">
        <f t="shared" si="31"/>
        <v>1</v>
      </c>
      <c r="BN427" s="8" t="str">
        <f t="shared" si="33"/>
        <v xml:space="preserve">55.34052.010 </v>
      </c>
    </row>
    <row r="428" spans="1:66" s="8" customFormat="1" ht="44.25" hidden="1" customHeight="1" x14ac:dyDescent="0.45">
      <c r="A428" s="1">
        <f t="shared" si="32"/>
        <v>415</v>
      </c>
      <c r="B428" s="1" t="s">
        <v>16</v>
      </c>
      <c r="C428" s="1" t="s">
        <v>553</v>
      </c>
      <c r="D428" s="1">
        <v>2102190</v>
      </c>
      <c r="E428" s="2" t="s">
        <v>554</v>
      </c>
      <c r="F428" s="1" t="s">
        <v>540</v>
      </c>
      <c r="G428" s="10">
        <v>45673</v>
      </c>
      <c r="H428" s="1">
        <v>2</v>
      </c>
      <c r="I428" s="1"/>
      <c r="J428" s="10">
        <v>45679</v>
      </c>
      <c r="K428" s="1" t="s">
        <v>1075</v>
      </c>
      <c r="L428" s="2"/>
      <c r="M428" s="10"/>
      <c r="N428" s="1"/>
      <c r="O428" s="1"/>
      <c r="P428" s="2">
        <f>Table1[[#This Row],[PRICE/PO]]*Table1[[#This Row],[Quantity/PO]]</f>
        <v>0</v>
      </c>
      <c r="Q428" s="2" t="str">
        <f t="shared" ca="1" si="34"/>
        <v>منتهي</v>
      </c>
      <c r="R428" s="2"/>
      <c r="S428" s="2"/>
      <c r="T428" s="1" t="str">
        <f t="shared" si="31"/>
        <v/>
      </c>
      <c r="BN428" s="8">
        <f t="shared" si="33"/>
        <v>2102190</v>
      </c>
    </row>
    <row r="429" spans="1:66" s="8" customFormat="1" ht="44.25" hidden="1" customHeight="1" x14ac:dyDescent="0.45">
      <c r="A429" s="1">
        <f t="shared" si="32"/>
        <v>416</v>
      </c>
      <c r="B429" s="1" t="s">
        <v>16</v>
      </c>
      <c r="C429" s="1" t="s">
        <v>555</v>
      </c>
      <c r="D429" s="1">
        <v>2102037</v>
      </c>
      <c r="E429" s="2" t="s">
        <v>556</v>
      </c>
      <c r="F429" s="1" t="s">
        <v>540</v>
      </c>
      <c r="G429" s="10">
        <v>45673</v>
      </c>
      <c r="H429" s="1">
        <v>2</v>
      </c>
      <c r="I429" s="1">
        <v>1250</v>
      </c>
      <c r="J429" s="10">
        <v>45679</v>
      </c>
      <c r="K429" s="1" t="s">
        <v>1076</v>
      </c>
      <c r="L429" s="2"/>
      <c r="M429" s="10"/>
      <c r="N429" s="1"/>
      <c r="O429" s="1"/>
      <c r="P429" s="2">
        <f>Table1[[#This Row],[PRICE/PO]]*Table1[[#This Row],[Quantity/PO]]</f>
        <v>0</v>
      </c>
      <c r="Q429" s="2" t="str">
        <f t="shared" ca="1" si="34"/>
        <v>منتهي</v>
      </c>
      <c r="R429" s="2"/>
      <c r="S429" s="2"/>
      <c r="T429" s="1">
        <f t="shared" si="31"/>
        <v>1</v>
      </c>
      <c r="BN429" s="8">
        <f t="shared" si="33"/>
        <v>2102037</v>
      </c>
    </row>
    <row r="430" spans="1:66" s="8" customFormat="1" ht="44.25" hidden="1" customHeight="1" x14ac:dyDescent="0.45">
      <c r="A430" s="1">
        <f t="shared" si="32"/>
        <v>417</v>
      </c>
      <c r="B430" s="1" t="s">
        <v>16</v>
      </c>
      <c r="C430" s="1" t="s">
        <v>40</v>
      </c>
      <c r="D430" s="1">
        <v>2102043</v>
      </c>
      <c r="E430" s="2" t="s">
        <v>544</v>
      </c>
      <c r="F430" s="1" t="s">
        <v>540</v>
      </c>
      <c r="G430" s="10">
        <v>45673</v>
      </c>
      <c r="H430" s="1">
        <v>2</v>
      </c>
      <c r="I430" s="1">
        <v>1000</v>
      </c>
      <c r="J430" s="10">
        <v>45679</v>
      </c>
      <c r="K430" s="1" t="s">
        <v>1076</v>
      </c>
      <c r="L430" s="2" t="s">
        <v>2268</v>
      </c>
      <c r="M430" s="10">
        <v>45704</v>
      </c>
      <c r="N430" s="1">
        <v>2</v>
      </c>
      <c r="O430" s="1">
        <v>950</v>
      </c>
      <c r="P430" s="2">
        <f>Table1[[#This Row],[PRICE/PO]]*Table1[[#This Row],[Quantity/PO]]</f>
        <v>1900</v>
      </c>
      <c r="Q430" s="2" t="str">
        <f t="shared" ca="1" si="34"/>
        <v>منتهي</v>
      </c>
      <c r="R430" s="2"/>
      <c r="S430" s="2" t="s">
        <v>2269</v>
      </c>
      <c r="T430" s="1" t="str">
        <f t="shared" si="31"/>
        <v/>
      </c>
      <c r="BN430" s="8">
        <f t="shared" si="33"/>
        <v>2102043</v>
      </c>
    </row>
    <row r="431" spans="1:66" s="8" customFormat="1" ht="44.25" hidden="1" customHeight="1" x14ac:dyDescent="0.45">
      <c r="A431" s="1">
        <f t="shared" si="32"/>
        <v>418</v>
      </c>
      <c r="B431" s="1" t="s">
        <v>16</v>
      </c>
      <c r="C431" s="1" t="s">
        <v>558</v>
      </c>
      <c r="D431" s="1" t="s">
        <v>557</v>
      </c>
      <c r="E431" s="2" t="s">
        <v>559</v>
      </c>
      <c r="F431" s="1" t="s">
        <v>540</v>
      </c>
      <c r="G431" s="10">
        <v>45673</v>
      </c>
      <c r="H431" s="1">
        <v>4</v>
      </c>
      <c r="I431" s="1"/>
      <c r="J431" s="10">
        <v>45679</v>
      </c>
      <c r="K431" s="1" t="s">
        <v>1076</v>
      </c>
      <c r="L431" s="2"/>
      <c r="M431" s="10"/>
      <c r="N431" s="1"/>
      <c r="O431" s="1"/>
      <c r="P431" s="2">
        <f>Table1[[#This Row],[PRICE/PO]]*Table1[[#This Row],[Quantity/PO]]</f>
        <v>0</v>
      </c>
      <c r="Q431" s="2" t="str">
        <f t="shared" ca="1" si="34"/>
        <v>منتهي</v>
      </c>
      <c r="R431" s="2"/>
      <c r="S431" s="2"/>
      <c r="T431" s="1" t="str">
        <f t="shared" si="31"/>
        <v/>
      </c>
      <c r="BN431" s="8" t="str">
        <f t="shared" si="33"/>
        <v xml:space="preserve">56.10549.500 </v>
      </c>
    </row>
    <row r="432" spans="1:66" s="8" customFormat="1" ht="44.25" hidden="1" customHeight="1" x14ac:dyDescent="0.45">
      <c r="A432" s="1">
        <f t="shared" si="32"/>
        <v>419</v>
      </c>
      <c r="B432" s="1" t="s">
        <v>16</v>
      </c>
      <c r="C432" s="1" t="s">
        <v>561</v>
      </c>
      <c r="D432" s="1" t="s">
        <v>560</v>
      </c>
      <c r="E432" s="2" t="s">
        <v>562</v>
      </c>
      <c r="F432" s="1" t="s">
        <v>540</v>
      </c>
      <c r="G432" s="10">
        <v>45673</v>
      </c>
      <c r="H432" s="1">
        <v>2</v>
      </c>
      <c r="I432" s="1">
        <v>1850</v>
      </c>
      <c r="J432" s="10">
        <v>45679</v>
      </c>
      <c r="K432" s="1" t="s">
        <v>1076</v>
      </c>
      <c r="L432" s="2"/>
      <c r="M432" s="10"/>
      <c r="N432" s="1"/>
      <c r="O432" s="1"/>
      <c r="P432" s="2">
        <f>Table1[[#This Row],[PRICE/PO]]*Table1[[#This Row],[Quantity/PO]]</f>
        <v>0</v>
      </c>
      <c r="Q432" s="2" t="str">
        <f t="shared" ca="1" si="34"/>
        <v>منتهي</v>
      </c>
      <c r="R432" s="2"/>
      <c r="S432" s="2"/>
      <c r="T432" s="1">
        <f t="shared" si="31"/>
        <v>1</v>
      </c>
      <c r="BN432" s="8" t="str">
        <f t="shared" si="33"/>
        <v xml:space="preserve">55.32574.010 </v>
      </c>
    </row>
    <row r="433" spans="1:66" s="8" customFormat="1" ht="44.25" hidden="1" customHeight="1" x14ac:dyDescent="0.45">
      <c r="A433" s="1">
        <f t="shared" si="32"/>
        <v>420</v>
      </c>
      <c r="B433" s="1" t="s">
        <v>16</v>
      </c>
      <c r="C433" s="1" t="s">
        <v>564</v>
      </c>
      <c r="D433" s="1">
        <v>2730</v>
      </c>
      <c r="E433" s="2" t="s">
        <v>563</v>
      </c>
      <c r="F433" s="1" t="s">
        <v>540</v>
      </c>
      <c r="G433" s="10">
        <v>45673</v>
      </c>
      <c r="H433" s="1">
        <v>2</v>
      </c>
      <c r="I433" s="1">
        <v>1850</v>
      </c>
      <c r="J433" s="10">
        <v>45679</v>
      </c>
      <c r="K433" s="1" t="s">
        <v>1076</v>
      </c>
      <c r="L433" s="2" t="s">
        <v>3285</v>
      </c>
      <c r="M433" s="10">
        <v>45722</v>
      </c>
      <c r="N433" s="1">
        <v>2</v>
      </c>
      <c r="O433" s="1">
        <v>1850</v>
      </c>
      <c r="P433" s="2">
        <f>Table1[[#This Row],[PRICE/PO]]*Table1[[#This Row],[Quantity/PO]]</f>
        <v>3700</v>
      </c>
      <c r="Q433" s="2" t="str">
        <f t="shared" ca="1" si="34"/>
        <v>منتهي</v>
      </c>
      <c r="R433" s="2"/>
      <c r="S433" s="2"/>
      <c r="T433" s="1" t="str">
        <f t="shared" si="31"/>
        <v/>
      </c>
      <c r="BN433" s="8">
        <f t="shared" si="33"/>
        <v>2730</v>
      </c>
    </row>
    <row r="434" spans="1:66" s="8" customFormat="1" ht="44.25" hidden="1" customHeight="1" x14ac:dyDescent="0.45">
      <c r="A434" s="1">
        <f t="shared" si="32"/>
        <v>421</v>
      </c>
      <c r="B434" s="1" t="s">
        <v>16</v>
      </c>
      <c r="C434" s="2" t="s">
        <v>40</v>
      </c>
      <c r="D434" s="1">
        <v>2102043</v>
      </c>
      <c r="E434" s="2" t="s">
        <v>544</v>
      </c>
      <c r="F434" s="1" t="s">
        <v>540</v>
      </c>
      <c r="G434" s="10">
        <v>45673</v>
      </c>
      <c r="H434" s="1">
        <v>1</v>
      </c>
      <c r="I434" s="1">
        <v>1000</v>
      </c>
      <c r="J434" s="10">
        <v>45679</v>
      </c>
      <c r="K434" s="1" t="s">
        <v>1076</v>
      </c>
      <c r="L434" s="2" t="s">
        <v>2268</v>
      </c>
      <c r="M434" s="10">
        <v>45704</v>
      </c>
      <c r="N434" s="1">
        <v>1</v>
      </c>
      <c r="O434" s="1">
        <v>950</v>
      </c>
      <c r="P434" s="2">
        <f>Table1[[#This Row],[PRICE/PO]]*Table1[[#This Row],[Quantity/PO]]</f>
        <v>950</v>
      </c>
      <c r="Q434" s="2" t="str">
        <f t="shared" ca="1" si="34"/>
        <v>منتهي</v>
      </c>
      <c r="R434" s="2"/>
      <c r="S434" s="2"/>
      <c r="T434" s="1" t="str">
        <f t="shared" si="31"/>
        <v/>
      </c>
      <c r="BN434" s="8">
        <f t="shared" ref="BN434:BN465" si="35">D434</f>
        <v>2102043</v>
      </c>
    </row>
    <row r="435" spans="1:66" s="8" customFormat="1" ht="44.25" hidden="1" customHeight="1" x14ac:dyDescent="0.45">
      <c r="A435" s="1">
        <f t="shared" si="32"/>
        <v>422</v>
      </c>
      <c r="B435" s="1" t="s">
        <v>16</v>
      </c>
      <c r="C435" s="2" t="s">
        <v>101</v>
      </c>
      <c r="D435" s="1" t="s">
        <v>100</v>
      </c>
      <c r="E435" s="2" t="s">
        <v>542</v>
      </c>
      <c r="F435" s="1" t="s">
        <v>540</v>
      </c>
      <c r="G435" s="10">
        <v>45673</v>
      </c>
      <c r="H435" s="1">
        <v>1</v>
      </c>
      <c r="I435" s="1">
        <v>750</v>
      </c>
      <c r="J435" s="10">
        <v>45679</v>
      </c>
      <c r="K435" s="1" t="s">
        <v>1076</v>
      </c>
      <c r="L435" s="2" t="s">
        <v>2195</v>
      </c>
      <c r="M435" s="10">
        <v>45700</v>
      </c>
      <c r="N435" s="1">
        <v>1</v>
      </c>
      <c r="O435" s="1">
        <v>725</v>
      </c>
      <c r="P435" s="2">
        <f>Table1[[#This Row],[PRICE/PO]]*Table1[[#This Row],[Quantity/PO]]</f>
        <v>725</v>
      </c>
      <c r="Q435" s="2" t="str">
        <f t="shared" ca="1" si="34"/>
        <v>منتهي</v>
      </c>
      <c r="R435" s="2"/>
      <c r="S435" s="2"/>
      <c r="T435" s="1" t="str">
        <f t="shared" si="31"/>
        <v/>
      </c>
      <c r="BN435" s="8" t="str">
        <f t="shared" si="35"/>
        <v>55.19022.819</v>
      </c>
    </row>
    <row r="436" spans="1:66" s="8" customFormat="1" ht="44.25" hidden="1" customHeight="1" x14ac:dyDescent="0.45">
      <c r="A436" s="1">
        <f t="shared" si="32"/>
        <v>423</v>
      </c>
      <c r="B436" s="1" t="s">
        <v>16</v>
      </c>
      <c r="C436" s="1" t="s">
        <v>551</v>
      </c>
      <c r="D436" s="1" t="s">
        <v>565</v>
      </c>
      <c r="E436" s="2" t="s">
        <v>552</v>
      </c>
      <c r="F436" s="1" t="s">
        <v>540</v>
      </c>
      <c r="G436" s="10">
        <v>45673</v>
      </c>
      <c r="H436" s="1">
        <v>2</v>
      </c>
      <c r="I436" s="1">
        <v>2100</v>
      </c>
      <c r="J436" s="10">
        <v>45679</v>
      </c>
      <c r="K436" s="1" t="s">
        <v>1076</v>
      </c>
      <c r="L436" s="2"/>
      <c r="M436" s="10"/>
      <c r="N436" s="1"/>
      <c r="O436" s="1"/>
      <c r="P436" s="2">
        <f>Table1[[#This Row],[PRICE/PO]]*Table1[[#This Row],[Quantity/PO]]</f>
        <v>0</v>
      </c>
      <c r="Q436" s="2" t="str">
        <f t="shared" ca="1" si="34"/>
        <v>منتهي</v>
      </c>
      <c r="R436" s="2"/>
      <c r="S436" s="2"/>
      <c r="T436" s="1">
        <f t="shared" si="31"/>
        <v>1</v>
      </c>
      <c r="BN436" s="8" t="str">
        <f t="shared" si="35"/>
        <v>55.34052.010</v>
      </c>
    </row>
    <row r="437" spans="1:66" s="8" customFormat="1" ht="44.25" hidden="1" customHeight="1" x14ac:dyDescent="0.45">
      <c r="A437" s="1">
        <f t="shared" si="32"/>
        <v>424</v>
      </c>
      <c r="B437" s="1" t="s">
        <v>16</v>
      </c>
      <c r="C437" s="1" t="s">
        <v>567</v>
      </c>
      <c r="D437" s="1" t="s">
        <v>566</v>
      </c>
      <c r="E437" s="2" t="s">
        <v>568</v>
      </c>
      <c r="F437" s="1" t="s">
        <v>540</v>
      </c>
      <c r="G437" s="10">
        <v>45673</v>
      </c>
      <c r="H437" s="1">
        <v>1</v>
      </c>
      <c r="I437" s="1"/>
      <c r="J437" s="10">
        <v>45679</v>
      </c>
      <c r="K437" s="1" t="s">
        <v>1075</v>
      </c>
      <c r="L437" s="2"/>
      <c r="M437" s="10"/>
      <c r="N437" s="1"/>
      <c r="O437" s="1"/>
      <c r="P437" s="2">
        <f>Table1[[#This Row],[PRICE/PO]]*Table1[[#This Row],[Quantity/PO]]</f>
        <v>0</v>
      </c>
      <c r="Q437" s="2" t="str">
        <f t="shared" ca="1" si="34"/>
        <v>منتهي</v>
      </c>
      <c r="R437" s="2"/>
      <c r="S437" s="2"/>
      <c r="T437" s="1" t="str">
        <f t="shared" si="31"/>
        <v/>
      </c>
      <c r="BN437" s="8" t="str">
        <f t="shared" si="35"/>
        <v xml:space="preserve">LLP-40X-EWL </v>
      </c>
    </row>
    <row r="438" spans="1:66" s="8" customFormat="1" ht="44.25" hidden="1" customHeight="1" x14ac:dyDescent="0.45">
      <c r="A438" s="1">
        <f t="shared" si="32"/>
        <v>425</v>
      </c>
      <c r="B438" s="1" t="s">
        <v>16</v>
      </c>
      <c r="C438" s="2" t="s">
        <v>34</v>
      </c>
      <c r="D438" s="2" t="s">
        <v>29</v>
      </c>
      <c r="E438" s="2" t="s">
        <v>543</v>
      </c>
      <c r="F438" s="1" t="s">
        <v>540</v>
      </c>
      <c r="G438" s="10">
        <v>45673</v>
      </c>
      <c r="H438" s="1">
        <v>3</v>
      </c>
      <c r="I438" s="1">
        <v>2100</v>
      </c>
      <c r="J438" s="10">
        <v>45679</v>
      </c>
      <c r="K438" s="1" t="s">
        <v>1076</v>
      </c>
      <c r="L438" s="2"/>
      <c r="M438" s="10"/>
      <c r="N438" s="1"/>
      <c r="O438" s="1"/>
      <c r="P438" s="2">
        <f>Table1[[#This Row],[PRICE/PO]]*Table1[[#This Row],[Quantity/PO]]</f>
        <v>0</v>
      </c>
      <c r="Q438" s="2" t="str">
        <f t="shared" ca="1" si="34"/>
        <v>منتهي</v>
      </c>
      <c r="R438" s="2"/>
      <c r="S438" s="2"/>
      <c r="T438" s="1">
        <f t="shared" si="31"/>
        <v>1</v>
      </c>
      <c r="BN438" s="8" t="str">
        <f t="shared" si="35"/>
        <v>XR10CX=XR10CH</v>
      </c>
    </row>
    <row r="439" spans="1:66" s="8" customFormat="1" ht="44.25" hidden="1" customHeight="1" x14ac:dyDescent="0.45">
      <c r="A439" s="1">
        <f t="shared" si="32"/>
        <v>426</v>
      </c>
      <c r="B439" s="1" t="s">
        <v>16</v>
      </c>
      <c r="C439" s="1" t="s">
        <v>570</v>
      </c>
      <c r="D439" s="1" t="s">
        <v>569</v>
      </c>
      <c r="E439" s="2" t="s">
        <v>571</v>
      </c>
      <c r="F439" s="1" t="s">
        <v>540</v>
      </c>
      <c r="G439" s="10">
        <v>45673</v>
      </c>
      <c r="H439" s="1">
        <v>50</v>
      </c>
      <c r="I439" s="1">
        <v>75</v>
      </c>
      <c r="J439" s="10">
        <v>45679</v>
      </c>
      <c r="K439" s="1" t="s">
        <v>1074</v>
      </c>
      <c r="L439" s="2"/>
      <c r="M439" s="10"/>
      <c r="N439" s="1"/>
      <c r="O439" s="1"/>
      <c r="P439" s="2">
        <f>Table1[[#This Row],[PRICE/PO]]*Table1[[#This Row],[Quantity/PO]]</f>
        <v>0</v>
      </c>
      <c r="Q439" s="2" t="str">
        <f t="shared" ca="1" si="34"/>
        <v>منتهي</v>
      </c>
      <c r="R439" s="2"/>
      <c r="S439" s="2"/>
      <c r="T439" s="1">
        <f t="shared" si="31"/>
        <v>1</v>
      </c>
      <c r="BN439" s="8" t="str">
        <f t="shared" si="35"/>
        <v>P/N :FG4T2/2 4</v>
      </c>
    </row>
    <row r="440" spans="1:66" s="8" customFormat="1" ht="44.25" hidden="1" customHeight="1" x14ac:dyDescent="0.45">
      <c r="A440" s="1">
        <f t="shared" si="32"/>
        <v>427</v>
      </c>
      <c r="B440" s="1" t="s">
        <v>16</v>
      </c>
      <c r="C440" s="1" t="s">
        <v>572</v>
      </c>
      <c r="D440" s="1"/>
      <c r="E440" s="2" t="s">
        <v>573</v>
      </c>
      <c r="F440" s="1" t="s">
        <v>540</v>
      </c>
      <c r="G440" s="10">
        <v>45673</v>
      </c>
      <c r="H440" s="1">
        <v>50</v>
      </c>
      <c r="I440" s="1">
        <v>100</v>
      </c>
      <c r="J440" s="10">
        <v>45679</v>
      </c>
      <c r="K440" s="1" t="s">
        <v>1074</v>
      </c>
      <c r="L440" s="2"/>
      <c r="M440" s="10"/>
      <c r="N440" s="1"/>
      <c r="O440" s="1"/>
      <c r="P440" s="2">
        <f>Table1[[#This Row],[PRICE/PO]]*Table1[[#This Row],[Quantity/PO]]</f>
        <v>0</v>
      </c>
      <c r="Q440" s="2" t="str">
        <f t="shared" ca="1" si="34"/>
        <v>منتهي</v>
      </c>
      <c r="R440" s="2"/>
      <c r="S440" s="2"/>
      <c r="T440" s="1">
        <f t="shared" si="31"/>
        <v>1</v>
      </c>
      <c r="BN440" s="8">
        <f t="shared" si="35"/>
        <v>0</v>
      </c>
    </row>
    <row r="441" spans="1:66" s="8" customFormat="1" ht="44.25" hidden="1" customHeight="1" x14ac:dyDescent="0.45">
      <c r="A441" s="1">
        <f t="shared" si="32"/>
        <v>428</v>
      </c>
      <c r="B441" s="1" t="s">
        <v>16</v>
      </c>
      <c r="C441" s="2" t="s">
        <v>34</v>
      </c>
      <c r="D441" s="1" t="s">
        <v>29</v>
      </c>
      <c r="E441" s="2" t="s">
        <v>543</v>
      </c>
      <c r="F441" s="1" t="s">
        <v>540</v>
      </c>
      <c r="G441" s="10">
        <v>45673</v>
      </c>
      <c r="H441" s="1">
        <v>1</v>
      </c>
      <c r="I441" s="1">
        <v>2100</v>
      </c>
      <c r="J441" s="10">
        <v>45679</v>
      </c>
      <c r="K441" s="1" t="s">
        <v>1076</v>
      </c>
      <c r="L441" s="2"/>
      <c r="M441" s="10"/>
      <c r="N441" s="1"/>
      <c r="O441" s="1"/>
      <c r="P441" s="2">
        <f>Table1[[#This Row],[PRICE/PO]]*Table1[[#This Row],[Quantity/PO]]</f>
        <v>0</v>
      </c>
      <c r="Q441" s="2" t="str">
        <f t="shared" ca="1" si="34"/>
        <v>منتهي</v>
      </c>
      <c r="R441" s="2"/>
      <c r="S441" s="2"/>
      <c r="T441" s="1">
        <f t="shared" si="31"/>
        <v>1</v>
      </c>
      <c r="BN441" s="8" t="str">
        <f t="shared" si="35"/>
        <v>XR10CX=XR10CH</v>
      </c>
    </row>
    <row r="442" spans="1:66" s="8" customFormat="1" ht="44.25" hidden="1" customHeight="1" x14ac:dyDescent="0.45">
      <c r="A442" s="1">
        <f t="shared" si="32"/>
        <v>429</v>
      </c>
      <c r="B442" s="1" t="s">
        <v>16</v>
      </c>
      <c r="C442" s="1" t="s">
        <v>564</v>
      </c>
      <c r="D442" s="1">
        <v>2730</v>
      </c>
      <c r="E442" s="2" t="s">
        <v>563</v>
      </c>
      <c r="F442" s="1" t="s">
        <v>540</v>
      </c>
      <c r="G442" s="10">
        <v>45673</v>
      </c>
      <c r="H442" s="1">
        <v>1</v>
      </c>
      <c r="I442" s="1">
        <v>1850</v>
      </c>
      <c r="J442" s="10">
        <v>45679</v>
      </c>
      <c r="K442" s="1" t="s">
        <v>1076</v>
      </c>
      <c r="L442" s="2"/>
      <c r="M442" s="10"/>
      <c r="N442" s="1"/>
      <c r="O442" s="1"/>
      <c r="P442" s="2">
        <f>Table1[[#This Row],[PRICE/PO]]*Table1[[#This Row],[Quantity/PO]]</f>
        <v>0</v>
      </c>
      <c r="Q442" s="2" t="str">
        <f t="shared" ca="1" si="34"/>
        <v>منتهي</v>
      </c>
      <c r="R442" s="2"/>
      <c r="S442" s="2"/>
      <c r="T442" s="1">
        <f t="shared" si="31"/>
        <v>1</v>
      </c>
      <c r="BN442" s="8">
        <f t="shared" si="35"/>
        <v>2730</v>
      </c>
    </row>
    <row r="443" spans="1:66" s="8" customFormat="1" ht="44.25" hidden="1" customHeight="1" x14ac:dyDescent="0.45">
      <c r="A443" s="1">
        <f t="shared" si="32"/>
        <v>430</v>
      </c>
      <c r="B443" s="1" t="s">
        <v>16</v>
      </c>
      <c r="C443" s="1" t="s">
        <v>101</v>
      </c>
      <c r="D443" s="1" t="s">
        <v>549</v>
      </c>
      <c r="E443" s="2" t="s">
        <v>542</v>
      </c>
      <c r="F443" s="1" t="s">
        <v>540</v>
      </c>
      <c r="G443" s="10">
        <v>45673</v>
      </c>
      <c r="H443" s="1">
        <v>2</v>
      </c>
      <c r="I443" s="1">
        <v>750</v>
      </c>
      <c r="J443" s="10">
        <v>45679</v>
      </c>
      <c r="K443" s="1" t="s">
        <v>1076</v>
      </c>
      <c r="L443" s="2" t="s">
        <v>2194</v>
      </c>
      <c r="M443" s="10">
        <v>45700</v>
      </c>
      <c r="N443" s="1">
        <v>2</v>
      </c>
      <c r="O443" s="1">
        <v>725</v>
      </c>
      <c r="P443" s="2">
        <f>Table1[[#This Row],[PRICE/PO]]*Table1[[#This Row],[Quantity/PO]]</f>
        <v>1450</v>
      </c>
      <c r="Q443" s="2" t="str">
        <f t="shared" ca="1" si="34"/>
        <v>منتهي</v>
      </c>
      <c r="R443" s="2"/>
      <c r="S443" s="2" t="s">
        <v>2200</v>
      </c>
      <c r="T443" s="1" t="str">
        <f t="shared" si="31"/>
        <v/>
      </c>
      <c r="BN443" s="8" t="str">
        <f t="shared" si="35"/>
        <v xml:space="preserve">55.19022.819 </v>
      </c>
    </row>
    <row r="444" spans="1:66" s="8" customFormat="1" ht="44.25" hidden="1" customHeight="1" x14ac:dyDescent="0.45">
      <c r="A444" s="1">
        <f t="shared" si="32"/>
        <v>431</v>
      </c>
      <c r="B444" s="1" t="s">
        <v>16</v>
      </c>
      <c r="C444" s="1" t="s">
        <v>561</v>
      </c>
      <c r="D444" s="2" t="s">
        <v>560</v>
      </c>
      <c r="E444" s="2" t="s">
        <v>562</v>
      </c>
      <c r="F444" s="1" t="s">
        <v>540</v>
      </c>
      <c r="G444" s="10">
        <v>45673</v>
      </c>
      <c r="H444" s="1">
        <v>1</v>
      </c>
      <c r="I444" s="1">
        <v>1850</v>
      </c>
      <c r="J444" s="10">
        <v>45679</v>
      </c>
      <c r="K444" s="1" t="s">
        <v>1076</v>
      </c>
      <c r="L444" s="2"/>
      <c r="M444" s="10"/>
      <c r="N444" s="1"/>
      <c r="O444" s="1"/>
      <c r="P444" s="2">
        <f>Table1[[#This Row],[PRICE/PO]]*Table1[[#This Row],[Quantity/PO]]</f>
        <v>0</v>
      </c>
      <c r="Q444" s="2" t="str">
        <f t="shared" ca="1" si="34"/>
        <v>منتهي</v>
      </c>
      <c r="R444" s="2"/>
      <c r="S444" s="2"/>
      <c r="T444" s="1">
        <f t="shared" si="31"/>
        <v>1</v>
      </c>
      <c r="BN444" s="8" t="str">
        <f t="shared" si="35"/>
        <v xml:space="preserve">55.32574.010 </v>
      </c>
    </row>
    <row r="445" spans="1:66" s="8" customFormat="1" ht="44.25" hidden="1" customHeight="1" x14ac:dyDescent="0.45">
      <c r="A445" s="1">
        <f t="shared" si="32"/>
        <v>432</v>
      </c>
      <c r="B445" s="1" t="s">
        <v>16</v>
      </c>
      <c r="C445" s="1" t="s">
        <v>575</v>
      </c>
      <c r="D445" s="1" t="s">
        <v>574</v>
      </c>
      <c r="E445" s="2" t="s">
        <v>576</v>
      </c>
      <c r="F445" s="1" t="s">
        <v>540</v>
      </c>
      <c r="G445" s="10">
        <v>45673</v>
      </c>
      <c r="H445" s="1">
        <v>1</v>
      </c>
      <c r="I445" s="1"/>
      <c r="J445" s="10">
        <v>45679</v>
      </c>
      <c r="K445" s="1" t="s">
        <v>1076</v>
      </c>
      <c r="L445" s="2"/>
      <c r="M445" s="10"/>
      <c r="N445" s="1"/>
      <c r="O445" s="1"/>
      <c r="P445" s="2">
        <f>Table1[[#This Row],[PRICE/PO]]*Table1[[#This Row],[Quantity/PO]]</f>
        <v>0</v>
      </c>
      <c r="Q445" s="2" t="str">
        <f t="shared" ca="1" si="34"/>
        <v>منتهي</v>
      </c>
      <c r="R445" s="2"/>
      <c r="S445" s="2"/>
      <c r="T445" s="1" t="str">
        <f t="shared" si="31"/>
        <v/>
      </c>
      <c r="BN445" s="8" t="str">
        <f t="shared" si="35"/>
        <v xml:space="preserve">CO8218 </v>
      </c>
    </row>
    <row r="446" spans="1:66" s="8" customFormat="1" ht="44.25" hidden="1" customHeight="1" x14ac:dyDescent="0.45">
      <c r="A446" s="1">
        <f t="shared" si="32"/>
        <v>433</v>
      </c>
      <c r="B446" s="1" t="s">
        <v>16</v>
      </c>
      <c r="C446" s="2" t="s">
        <v>40</v>
      </c>
      <c r="D446" s="1">
        <v>2102043</v>
      </c>
      <c r="E446" s="2" t="s">
        <v>544</v>
      </c>
      <c r="F446" s="1" t="s">
        <v>540</v>
      </c>
      <c r="G446" s="10">
        <v>45673</v>
      </c>
      <c r="H446" s="1">
        <v>3</v>
      </c>
      <c r="I446" s="1">
        <v>1000</v>
      </c>
      <c r="J446" s="10">
        <v>45679</v>
      </c>
      <c r="K446" s="1" t="s">
        <v>1076</v>
      </c>
      <c r="L446" s="2" t="s">
        <v>2268</v>
      </c>
      <c r="M446" s="10">
        <v>45704</v>
      </c>
      <c r="N446" s="1">
        <v>3</v>
      </c>
      <c r="O446" s="1">
        <v>950</v>
      </c>
      <c r="P446" s="2">
        <f>Table1[[#This Row],[PRICE/PO]]*Table1[[#This Row],[Quantity/PO]]</f>
        <v>2850</v>
      </c>
      <c r="Q446" s="2" t="str">
        <f t="shared" ca="1" si="34"/>
        <v>منتهي</v>
      </c>
      <c r="R446" s="2"/>
      <c r="S446" s="2"/>
      <c r="T446" s="1" t="str">
        <f t="shared" si="31"/>
        <v/>
      </c>
      <c r="BN446" s="8">
        <f t="shared" si="35"/>
        <v>2102043</v>
      </c>
    </row>
    <row r="447" spans="1:66" s="8" customFormat="1" ht="44.25" hidden="1" customHeight="1" x14ac:dyDescent="0.45">
      <c r="A447" s="1">
        <f t="shared" si="32"/>
        <v>434</v>
      </c>
      <c r="B447" s="1" t="s">
        <v>16</v>
      </c>
      <c r="C447" s="1" t="s">
        <v>558</v>
      </c>
      <c r="D447" s="1" t="s">
        <v>557</v>
      </c>
      <c r="E447" s="2" t="s">
        <v>559</v>
      </c>
      <c r="F447" s="1" t="s">
        <v>540</v>
      </c>
      <c r="G447" s="10">
        <v>45673</v>
      </c>
      <c r="H447" s="1">
        <v>3</v>
      </c>
      <c r="I447" s="1"/>
      <c r="J447" s="10">
        <v>45679</v>
      </c>
      <c r="K447" s="1" t="s">
        <v>1076</v>
      </c>
      <c r="L447" s="2"/>
      <c r="M447" s="10"/>
      <c r="N447" s="1"/>
      <c r="O447" s="1"/>
      <c r="P447" s="2">
        <f>Table1[[#This Row],[PRICE/PO]]*Table1[[#This Row],[Quantity/PO]]</f>
        <v>0</v>
      </c>
      <c r="Q447" s="2" t="str">
        <f t="shared" ca="1" si="34"/>
        <v>منتهي</v>
      </c>
      <c r="R447" s="2"/>
      <c r="S447" s="2"/>
      <c r="T447" s="1" t="str">
        <f t="shared" si="31"/>
        <v/>
      </c>
      <c r="BN447" s="8" t="str">
        <f t="shared" si="35"/>
        <v xml:space="preserve">56.10549.500 </v>
      </c>
    </row>
    <row r="448" spans="1:66" s="8" customFormat="1" ht="44.25" hidden="1" customHeight="1" x14ac:dyDescent="0.45">
      <c r="A448" s="1">
        <f t="shared" si="32"/>
        <v>435</v>
      </c>
      <c r="B448" s="1" t="s">
        <v>16</v>
      </c>
      <c r="C448" s="2" t="s">
        <v>578</v>
      </c>
      <c r="D448" s="1" t="s">
        <v>577</v>
      </c>
      <c r="E448" s="2" t="s">
        <v>579</v>
      </c>
      <c r="F448" s="1" t="s">
        <v>540</v>
      </c>
      <c r="G448" s="10">
        <v>45673</v>
      </c>
      <c r="H448" s="1">
        <v>3</v>
      </c>
      <c r="I448" s="1"/>
      <c r="J448" s="10">
        <v>45679</v>
      </c>
      <c r="K448" s="1" t="s">
        <v>1074</v>
      </c>
      <c r="L448" s="2"/>
      <c r="M448" s="10"/>
      <c r="N448" s="1"/>
      <c r="O448" s="1"/>
      <c r="P448" s="2">
        <f>Table1[[#This Row],[PRICE/PO]]*Table1[[#This Row],[Quantity/PO]]</f>
        <v>0</v>
      </c>
      <c r="Q448" s="2" t="str">
        <f t="shared" ca="1" si="34"/>
        <v>منتهي</v>
      </c>
      <c r="R448" s="2"/>
      <c r="S448" s="2"/>
      <c r="T448" s="1" t="str">
        <f t="shared" si="31"/>
        <v/>
      </c>
      <c r="BN448" s="8" t="str">
        <f t="shared" si="35"/>
        <v>GV2ME16</v>
      </c>
    </row>
    <row r="449" spans="1:66" s="8" customFormat="1" ht="44.25" hidden="1" customHeight="1" x14ac:dyDescent="0.45">
      <c r="A449" s="1">
        <f t="shared" si="32"/>
        <v>436</v>
      </c>
      <c r="B449" s="1" t="s">
        <v>16</v>
      </c>
      <c r="C449" s="1" t="s">
        <v>570</v>
      </c>
      <c r="D449" s="1" t="s">
        <v>569</v>
      </c>
      <c r="E449" s="2" t="s">
        <v>571</v>
      </c>
      <c r="F449" s="1" t="s">
        <v>540</v>
      </c>
      <c r="G449" s="10">
        <v>45673</v>
      </c>
      <c r="H449" s="1">
        <v>200</v>
      </c>
      <c r="I449" s="1">
        <v>75</v>
      </c>
      <c r="J449" s="10">
        <v>45679</v>
      </c>
      <c r="K449" s="1" t="s">
        <v>1074</v>
      </c>
      <c r="L449" s="2"/>
      <c r="M449" s="10"/>
      <c r="N449" s="1"/>
      <c r="O449" s="1"/>
      <c r="P449" s="2">
        <f>Table1[[#This Row],[PRICE/PO]]*Table1[[#This Row],[Quantity/PO]]</f>
        <v>0</v>
      </c>
      <c r="Q449" s="2" t="str">
        <f t="shared" ca="1" si="34"/>
        <v>منتهي</v>
      </c>
      <c r="R449" s="2"/>
      <c r="S449" s="2"/>
      <c r="T449" s="1">
        <f t="shared" si="31"/>
        <v>1</v>
      </c>
      <c r="BN449" s="8" t="str">
        <f t="shared" si="35"/>
        <v>P/N :FG4T2/2 4</v>
      </c>
    </row>
    <row r="450" spans="1:66" s="8" customFormat="1" ht="44.25" hidden="1" customHeight="1" x14ac:dyDescent="0.45">
      <c r="A450" s="1">
        <f t="shared" si="32"/>
        <v>437</v>
      </c>
      <c r="B450" s="1" t="s">
        <v>16</v>
      </c>
      <c r="C450" s="1" t="s">
        <v>572</v>
      </c>
      <c r="D450" s="1"/>
      <c r="E450" s="2" t="s">
        <v>580</v>
      </c>
      <c r="F450" s="1" t="s">
        <v>540</v>
      </c>
      <c r="G450" s="10">
        <v>45673</v>
      </c>
      <c r="H450" s="1">
        <v>200</v>
      </c>
      <c r="I450" s="1">
        <v>100</v>
      </c>
      <c r="J450" s="10">
        <v>45679</v>
      </c>
      <c r="K450" s="1" t="s">
        <v>1074</v>
      </c>
      <c r="L450" s="2"/>
      <c r="M450" s="10"/>
      <c r="N450" s="1"/>
      <c r="O450" s="1"/>
      <c r="P450" s="2">
        <f>Table1[[#This Row],[PRICE/PO]]*Table1[[#This Row],[Quantity/PO]]</f>
        <v>0</v>
      </c>
      <c r="Q450" s="2" t="str">
        <f t="shared" ca="1" si="34"/>
        <v>منتهي</v>
      </c>
      <c r="R450" s="2"/>
      <c r="S450" s="2"/>
      <c r="T450" s="1">
        <f t="shared" si="31"/>
        <v>1</v>
      </c>
      <c r="BN450" s="8">
        <f t="shared" si="35"/>
        <v>0</v>
      </c>
    </row>
    <row r="451" spans="1:66" s="8" customFormat="1" ht="44.25" hidden="1" customHeight="1" x14ac:dyDescent="0.45">
      <c r="A451" s="1">
        <f t="shared" si="32"/>
        <v>438</v>
      </c>
      <c r="B451" s="1" t="s">
        <v>16</v>
      </c>
      <c r="C451" s="2" t="s">
        <v>40</v>
      </c>
      <c r="D451" s="1">
        <v>2102043</v>
      </c>
      <c r="E451" s="2" t="s">
        <v>544</v>
      </c>
      <c r="F451" s="1" t="s">
        <v>540</v>
      </c>
      <c r="G451" s="10">
        <v>45673</v>
      </c>
      <c r="H451" s="1">
        <v>12</v>
      </c>
      <c r="I451" s="1">
        <v>1000</v>
      </c>
      <c r="J451" s="10">
        <v>45679</v>
      </c>
      <c r="K451" s="1" t="s">
        <v>1076</v>
      </c>
      <c r="L451" s="2" t="s">
        <v>2325</v>
      </c>
      <c r="M451" s="10">
        <v>45704</v>
      </c>
      <c r="N451" s="1">
        <v>5</v>
      </c>
      <c r="O451" s="1">
        <v>950</v>
      </c>
      <c r="P451" s="2">
        <f>Table1[[#This Row],[PRICE/PO]]*Table1[[#This Row],[Quantity/PO]]</f>
        <v>4750</v>
      </c>
      <c r="Q451" s="2" t="str">
        <f t="shared" ca="1" si="34"/>
        <v>منتهي</v>
      </c>
      <c r="R451" s="2"/>
      <c r="S451" s="2" t="s">
        <v>2326</v>
      </c>
      <c r="T451" s="1" t="str">
        <f t="shared" si="31"/>
        <v/>
      </c>
      <c r="BN451" s="8">
        <f t="shared" si="35"/>
        <v>2102043</v>
      </c>
    </row>
    <row r="452" spans="1:66" s="8" customFormat="1" ht="44.25" hidden="1" customHeight="1" x14ac:dyDescent="0.45">
      <c r="A452" s="1">
        <f t="shared" si="32"/>
        <v>439</v>
      </c>
      <c r="B452" s="1" t="s">
        <v>16</v>
      </c>
      <c r="C452" s="2" t="s">
        <v>101</v>
      </c>
      <c r="D452" s="2" t="s">
        <v>549</v>
      </c>
      <c r="E452" s="2" t="s">
        <v>581</v>
      </c>
      <c r="F452" s="1" t="s">
        <v>540</v>
      </c>
      <c r="G452" s="10">
        <v>45673</v>
      </c>
      <c r="H452" s="1">
        <v>12</v>
      </c>
      <c r="I452" s="1">
        <v>750</v>
      </c>
      <c r="J452" s="10">
        <v>45679</v>
      </c>
      <c r="K452" s="1" t="s">
        <v>1076</v>
      </c>
      <c r="L452" s="2" t="s">
        <v>2645</v>
      </c>
      <c r="M452" s="10">
        <v>45711</v>
      </c>
      <c r="N452" s="1">
        <v>12</v>
      </c>
      <c r="O452" s="1">
        <v>750</v>
      </c>
      <c r="P452" s="2">
        <f>Table1[[#This Row],[PRICE/PO]]*Table1[[#This Row],[Quantity/PO]]</f>
        <v>9000</v>
      </c>
      <c r="Q452" s="2" t="str">
        <f t="shared" ca="1" si="34"/>
        <v>منتهي</v>
      </c>
      <c r="R452" s="2"/>
      <c r="S452" s="2"/>
      <c r="T452" s="1" t="str">
        <f t="shared" si="31"/>
        <v/>
      </c>
      <c r="BN452" s="8" t="str">
        <f t="shared" si="35"/>
        <v xml:space="preserve">55.19022.819 </v>
      </c>
    </row>
    <row r="453" spans="1:66" s="8" customFormat="1" ht="44.25" hidden="1" customHeight="1" x14ac:dyDescent="0.45">
      <c r="A453" s="1">
        <f t="shared" si="32"/>
        <v>440</v>
      </c>
      <c r="B453" s="1" t="s">
        <v>16</v>
      </c>
      <c r="C453" s="1" t="s">
        <v>558</v>
      </c>
      <c r="D453" s="1" t="s">
        <v>582</v>
      </c>
      <c r="E453" s="2" t="s">
        <v>559</v>
      </c>
      <c r="F453" s="1" t="s">
        <v>540</v>
      </c>
      <c r="G453" s="10">
        <v>45673</v>
      </c>
      <c r="H453" s="1">
        <v>12</v>
      </c>
      <c r="I453" s="1"/>
      <c r="J453" s="10">
        <v>45679</v>
      </c>
      <c r="K453" s="1" t="s">
        <v>1076</v>
      </c>
      <c r="L453" s="2"/>
      <c r="M453" s="10"/>
      <c r="N453" s="1"/>
      <c r="O453" s="1"/>
      <c r="P453" s="2">
        <f>Table1[[#This Row],[PRICE/PO]]*Table1[[#This Row],[Quantity/PO]]</f>
        <v>0</v>
      </c>
      <c r="Q453" s="2" t="str">
        <f t="shared" ca="1" si="34"/>
        <v>منتهي</v>
      </c>
      <c r="R453" s="2"/>
      <c r="S453" s="2"/>
      <c r="T453" s="1" t="str">
        <f t="shared" si="31"/>
        <v/>
      </c>
      <c r="BN453" s="8" t="str">
        <f t="shared" si="35"/>
        <v>56.10549.500</v>
      </c>
    </row>
    <row r="454" spans="1:66" s="8" customFormat="1" ht="44.25" hidden="1" customHeight="1" x14ac:dyDescent="0.45">
      <c r="A454" s="1">
        <f t="shared" si="32"/>
        <v>441</v>
      </c>
      <c r="B454" s="1" t="s">
        <v>16</v>
      </c>
      <c r="C454" s="1" t="s">
        <v>551</v>
      </c>
      <c r="D454" s="1" t="s">
        <v>550</v>
      </c>
      <c r="E454" s="2" t="s">
        <v>552</v>
      </c>
      <c r="F454" s="1" t="s">
        <v>540</v>
      </c>
      <c r="G454" s="10">
        <v>45673</v>
      </c>
      <c r="H454" s="1">
        <v>10</v>
      </c>
      <c r="I454" s="1">
        <v>2100</v>
      </c>
      <c r="J454" s="10">
        <v>45679</v>
      </c>
      <c r="K454" s="1" t="s">
        <v>1076</v>
      </c>
      <c r="L454" s="2"/>
      <c r="M454" s="10"/>
      <c r="N454" s="1"/>
      <c r="O454" s="1"/>
      <c r="P454" s="2">
        <f>Table1[[#This Row],[PRICE/PO]]*Table1[[#This Row],[Quantity/PO]]</f>
        <v>0</v>
      </c>
      <c r="Q454" s="2" t="str">
        <f t="shared" ca="1" si="34"/>
        <v>منتهي</v>
      </c>
      <c r="R454" s="2"/>
      <c r="S454" s="2"/>
      <c r="T454" s="1">
        <f t="shared" si="31"/>
        <v>1</v>
      </c>
      <c r="BN454" s="8" t="str">
        <f t="shared" si="35"/>
        <v xml:space="preserve">55.34052.010 </v>
      </c>
    </row>
    <row r="455" spans="1:66" s="8" customFormat="1" ht="44.25" hidden="1" customHeight="1" x14ac:dyDescent="0.45">
      <c r="A455" s="1">
        <f t="shared" si="32"/>
        <v>442</v>
      </c>
      <c r="B455" s="1" t="s">
        <v>16</v>
      </c>
      <c r="C455" s="1" t="s">
        <v>561</v>
      </c>
      <c r="D455" s="1" t="s">
        <v>560</v>
      </c>
      <c r="E455" s="2" t="s">
        <v>562</v>
      </c>
      <c r="F455" s="1" t="s">
        <v>540</v>
      </c>
      <c r="G455" s="10">
        <v>45673</v>
      </c>
      <c r="H455" s="1">
        <v>12</v>
      </c>
      <c r="I455" s="1"/>
      <c r="J455" s="10">
        <v>45679</v>
      </c>
      <c r="K455" s="1" t="s">
        <v>1076</v>
      </c>
      <c r="L455" s="2"/>
      <c r="M455" s="10"/>
      <c r="N455" s="1"/>
      <c r="O455" s="1"/>
      <c r="P455" s="2">
        <f>Table1[[#This Row],[PRICE/PO]]*Table1[[#This Row],[Quantity/PO]]</f>
        <v>0</v>
      </c>
      <c r="Q455" s="2" t="str">
        <f t="shared" ca="1" si="34"/>
        <v>منتهي</v>
      </c>
      <c r="R455" s="2"/>
      <c r="S455" s="2"/>
      <c r="T455" s="1" t="str">
        <f t="shared" si="31"/>
        <v/>
      </c>
      <c r="BN455" s="8" t="str">
        <f t="shared" si="35"/>
        <v xml:space="preserve">55.32574.010 </v>
      </c>
    </row>
    <row r="456" spans="1:66" s="8" customFormat="1" ht="44.25" hidden="1" customHeight="1" x14ac:dyDescent="0.45">
      <c r="A456" s="1">
        <f t="shared" si="32"/>
        <v>443</v>
      </c>
      <c r="B456" s="1" t="s">
        <v>16</v>
      </c>
      <c r="C456" s="1" t="s">
        <v>584</v>
      </c>
      <c r="D456" s="2" t="s">
        <v>583</v>
      </c>
      <c r="E456" s="2" t="s">
        <v>585</v>
      </c>
      <c r="F456" s="1" t="s">
        <v>540</v>
      </c>
      <c r="G456" s="10">
        <v>45673</v>
      </c>
      <c r="H456" s="1">
        <v>12</v>
      </c>
      <c r="I456" s="1">
        <v>825</v>
      </c>
      <c r="J456" s="10">
        <v>45679</v>
      </c>
      <c r="K456" s="1" t="s">
        <v>1076</v>
      </c>
      <c r="L456" s="2"/>
      <c r="M456" s="10"/>
      <c r="N456" s="1"/>
      <c r="O456" s="1"/>
      <c r="P456" s="2">
        <f>Table1[[#This Row],[PRICE/PO]]*Table1[[#This Row],[Quantity/PO]]</f>
        <v>0</v>
      </c>
      <c r="Q456" s="2" t="str">
        <f t="shared" ca="1" si="34"/>
        <v>منتهي</v>
      </c>
      <c r="R456" s="2"/>
      <c r="S456" s="2"/>
      <c r="T456" s="1">
        <f t="shared" si="31"/>
        <v>1</v>
      </c>
      <c r="BN456" s="8" t="str">
        <f t="shared" si="35"/>
        <v xml:space="preserve">55.19062.800 </v>
      </c>
    </row>
    <row r="457" spans="1:66" s="8" customFormat="1" ht="44.25" hidden="1" customHeight="1" x14ac:dyDescent="0.45">
      <c r="A457" s="1">
        <f t="shared" si="32"/>
        <v>444</v>
      </c>
      <c r="B457" s="1" t="s">
        <v>16</v>
      </c>
      <c r="C457" s="2" t="s">
        <v>587</v>
      </c>
      <c r="D457" s="1" t="s">
        <v>586</v>
      </c>
      <c r="E457" s="2" t="s">
        <v>588</v>
      </c>
      <c r="F457" s="1" t="s">
        <v>540</v>
      </c>
      <c r="G457" s="10">
        <v>45673</v>
      </c>
      <c r="H457" s="1">
        <v>24</v>
      </c>
      <c r="I457" s="1">
        <v>100</v>
      </c>
      <c r="J457" s="10">
        <v>45679</v>
      </c>
      <c r="K457" s="1" t="s">
        <v>1074</v>
      </c>
      <c r="L457" s="2"/>
      <c r="M457" s="10"/>
      <c r="N457" s="1"/>
      <c r="O457" s="1"/>
      <c r="P457" s="2">
        <f>Table1[[#This Row],[PRICE/PO]]*Table1[[#This Row],[Quantity/PO]]</f>
        <v>0</v>
      </c>
      <c r="Q457" s="2" t="str">
        <f t="shared" ca="1" si="34"/>
        <v>منتهي</v>
      </c>
      <c r="R457" s="2"/>
      <c r="S457" s="2"/>
      <c r="T457" s="1">
        <f t="shared" si="31"/>
        <v>1</v>
      </c>
      <c r="BN457" s="8" t="str">
        <f t="shared" si="35"/>
        <v xml:space="preserve">S/L 1 </v>
      </c>
    </row>
    <row r="458" spans="1:66" s="8" customFormat="1" ht="44.25" hidden="1" customHeight="1" x14ac:dyDescent="0.45">
      <c r="A458" s="1">
        <f t="shared" si="32"/>
        <v>445</v>
      </c>
      <c r="B458" s="1" t="s">
        <v>16</v>
      </c>
      <c r="C458" s="1" t="s">
        <v>590</v>
      </c>
      <c r="D458" s="2" t="s">
        <v>589</v>
      </c>
      <c r="E458" s="2" t="s">
        <v>591</v>
      </c>
      <c r="F458" s="1" t="s">
        <v>540</v>
      </c>
      <c r="G458" s="10">
        <v>45673</v>
      </c>
      <c r="H458" s="1">
        <v>200</v>
      </c>
      <c r="I458" s="1">
        <v>50</v>
      </c>
      <c r="J458" s="10">
        <v>45679</v>
      </c>
      <c r="K458" s="1" t="s">
        <v>1074</v>
      </c>
      <c r="L458" s="2"/>
      <c r="M458" s="10"/>
      <c r="N458" s="1"/>
      <c r="O458" s="1"/>
      <c r="P458" s="2">
        <f>Table1[[#This Row],[PRICE/PO]]*Table1[[#This Row],[Quantity/PO]]</f>
        <v>0</v>
      </c>
      <c r="Q458" s="2" t="str">
        <f t="shared" ca="1" si="34"/>
        <v>منتهي</v>
      </c>
      <c r="R458" s="2"/>
      <c r="S458" s="2"/>
      <c r="T458" s="1">
        <f t="shared" si="31"/>
        <v>1</v>
      </c>
      <c r="BN458" s="8" t="str">
        <f t="shared" si="35"/>
        <v>P/N :FG4T2/2 1</v>
      </c>
    </row>
    <row r="459" spans="1:66" s="8" customFormat="1" ht="44.25" hidden="1" customHeight="1" x14ac:dyDescent="0.45">
      <c r="A459" s="1">
        <f t="shared" si="32"/>
        <v>446</v>
      </c>
      <c r="B459" s="1" t="s">
        <v>16</v>
      </c>
      <c r="C459" s="1" t="s">
        <v>54</v>
      </c>
      <c r="D459" s="2" t="s">
        <v>599</v>
      </c>
      <c r="E459" s="2" t="s">
        <v>600</v>
      </c>
      <c r="F459" s="1" t="s">
        <v>598</v>
      </c>
      <c r="G459" s="10">
        <v>45673</v>
      </c>
      <c r="H459" s="1">
        <v>4</v>
      </c>
      <c r="I459" s="1">
        <v>3100</v>
      </c>
      <c r="J459" s="10">
        <v>45679</v>
      </c>
      <c r="K459" s="1" t="s">
        <v>1074</v>
      </c>
      <c r="L459" s="2" t="s">
        <v>2312</v>
      </c>
      <c r="M459" s="10">
        <v>45704</v>
      </c>
      <c r="N459" s="1">
        <v>4</v>
      </c>
      <c r="O459" s="1">
        <v>3100</v>
      </c>
      <c r="P459" s="2">
        <f>Table1[[#This Row],[PRICE/PO]]*Table1[[#This Row],[Quantity/PO]]</f>
        <v>12400</v>
      </c>
      <c r="Q459" s="2" t="str">
        <f t="shared" ca="1" si="34"/>
        <v>منتهي</v>
      </c>
      <c r="R459" s="2"/>
      <c r="S459" s="2"/>
      <c r="T459" s="1" t="str">
        <f t="shared" si="31"/>
        <v/>
      </c>
      <c r="BN459" s="8" t="str">
        <f t="shared" si="35"/>
        <v xml:space="preserve">LC1D 32M7 </v>
      </c>
    </row>
    <row r="460" spans="1:66" s="8" customFormat="1" ht="44.25" hidden="1" customHeight="1" x14ac:dyDescent="0.45">
      <c r="A460" s="1">
        <f t="shared" si="32"/>
        <v>447</v>
      </c>
      <c r="B460" s="1" t="s">
        <v>16</v>
      </c>
      <c r="C460" s="1" t="s">
        <v>601</v>
      </c>
      <c r="D460" s="1"/>
      <c r="E460" s="2" t="s">
        <v>602</v>
      </c>
      <c r="F460" s="1" t="s">
        <v>598</v>
      </c>
      <c r="G460" s="10">
        <v>45673</v>
      </c>
      <c r="H460" s="1">
        <v>2</v>
      </c>
      <c r="I460" s="1">
        <v>775</v>
      </c>
      <c r="J460" s="10">
        <v>45679</v>
      </c>
      <c r="K460" s="1" t="s">
        <v>1077</v>
      </c>
      <c r="L460" s="2" t="s">
        <v>2196</v>
      </c>
      <c r="M460" s="10">
        <v>45700</v>
      </c>
      <c r="N460" s="1">
        <v>5</v>
      </c>
      <c r="O460" s="1">
        <v>775</v>
      </c>
      <c r="P460" s="2">
        <f>Table1[[#This Row],[PRICE/PO]]*Table1[[#This Row],[Quantity/PO]]</f>
        <v>3875</v>
      </c>
      <c r="Q460" s="2" t="str">
        <f t="shared" ca="1" si="34"/>
        <v>منتهي</v>
      </c>
      <c r="R460" s="2"/>
      <c r="S460" s="2"/>
      <c r="T460" s="1" t="str">
        <f t="shared" si="31"/>
        <v/>
      </c>
      <c r="BN460" s="8">
        <f t="shared" si="35"/>
        <v>0</v>
      </c>
    </row>
    <row r="461" spans="1:66" s="8" customFormat="1" ht="44.25" hidden="1" customHeight="1" x14ac:dyDescent="0.45">
      <c r="A461" s="1">
        <f t="shared" si="32"/>
        <v>448</v>
      </c>
      <c r="B461" s="1" t="s">
        <v>16</v>
      </c>
      <c r="C461" s="1" t="s">
        <v>603</v>
      </c>
      <c r="D461" s="1"/>
      <c r="E461" s="2" t="s">
        <v>604</v>
      </c>
      <c r="F461" s="1" t="s">
        <v>598</v>
      </c>
      <c r="G461" s="10">
        <v>45673</v>
      </c>
      <c r="H461" s="1">
        <v>2</v>
      </c>
      <c r="I461" s="1">
        <v>600</v>
      </c>
      <c r="J461" s="10">
        <v>45679</v>
      </c>
      <c r="K461" s="1" t="s">
        <v>1077</v>
      </c>
      <c r="L461" s="2" t="s">
        <v>2196</v>
      </c>
      <c r="M461" s="10">
        <v>45700</v>
      </c>
      <c r="N461" s="1">
        <v>6</v>
      </c>
      <c r="O461" s="1">
        <v>600</v>
      </c>
      <c r="P461" s="2">
        <f>Table1[[#This Row],[PRICE/PO]]*Table1[[#This Row],[Quantity/PO]]</f>
        <v>3600</v>
      </c>
      <c r="Q461" s="2" t="str">
        <f t="shared" ca="1" si="34"/>
        <v>منتهي</v>
      </c>
      <c r="R461" s="2"/>
      <c r="S461" s="2"/>
      <c r="T461" s="1" t="str">
        <f t="shared" si="31"/>
        <v/>
      </c>
      <c r="BN461" s="8">
        <f t="shared" si="35"/>
        <v>0</v>
      </c>
    </row>
    <row r="462" spans="1:66" s="8" customFormat="1" ht="44.25" hidden="1" customHeight="1" x14ac:dyDescent="0.45">
      <c r="A462" s="1">
        <f t="shared" si="32"/>
        <v>449</v>
      </c>
      <c r="B462" s="1" t="s">
        <v>16</v>
      </c>
      <c r="C462" s="1" t="s">
        <v>605</v>
      </c>
      <c r="D462" s="1"/>
      <c r="E462" s="2" t="s">
        <v>606</v>
      </c>
      <c r="F462" s="1" t="s">
        <v>598</v>
      </c>
      <c r="G462" s="10">
        <v>45673</v>
      </c>
      <c r="H462" s="1">
        <v>2</v>
      </c>
      <c r="I462" s="1">
        <v>800</v>
      </c>
      <c r="J462" s="10">
        <v>45679</v>
      </c>
      <c r="K462" s="1" t="s">
        <v>1077</v>
      </c>
      <c r="L462" s="2" t="s">
        <v>2196</v>
      </c>
      <c r="M462" s="10">
        <v>45700</v>
      </c>
      <c r="N462" s="1">
        <v>2</v>
      </c>
      <c r="O462" s="1">
        <v>800</v>
      </c>
      <c r="P462" s="2">
        <f>Table1[[#This Row],[PRICE/PO]]*Table1[[#This Row],[Quantity/PO]]</f>
        <v>1600</v>
      </c>
      <c r="Q462" s="2" t="str">
        <f t="shared" ca="1" si="34"/>
        <v>منتهي</v>
      </c>
      <c r="R462" s="2"/>
      <c r="S462" s="2"/>
      <c r="T462" s="1" t="str">
        <f t="shared" ref="T462:T525" si="36">IF(AND(COUNTIFS($F$14:$F$1012, $F462, $L$14:$L$1012, "&lt;&gt;")&gt;0, $L462="", $I462&lt;&gt;""), 1, "")</f>
        <v/>
      </c>
      <c r="BN462" s="8">
        <f t="shared" si="35"/>
        <v>0</v>
      </c>
    </row>
    <row r="463" spans="1:66" s="8" customFormat="1" ht="44.25" hidden="1" customHeight="1" x14ac:dyDescent="0.45">
      <c r="A463" s="1">
        <f t="shared" ref="A463:A526" si="37">ROW(A450)</f>
        <v>450</v>
      </c>
      <c r="B463" s="1" t="s">
        <v>16</v>
      </c>
      <c r="C463" s="1" t="s">
        <v>58</v>
      </c>
      <c r="D463" s="1" t="s">
        <v>607</v>
      </c>
      <c r="E463" s="2" t="s">
        <v>608</v>
      </c>
      <c r="F463" s="1" t="s">
        <v>598</v>
      </c>
      <c r="G463" s="10">
        <v>45673</v>
      </c>
      <c r="H463" s="1">
        <v>2</v>
      </c>
      <c r="I463" s="1">
        <v>2650</v>
      </c>
      <c r="J463" s="10">
        <v>45679</v>
      </c>
      <c r="K463" s="1" t="s">
        <v>1074</v>
      </c>
      <c r="L463" s="2"/>
      <c r="M463" s="10"/>
      <c r="N463" s="1"/>
      <c r="O463" s="1"/>
      <c r="P463" s="2">
        <f>Table1[[#This Row],[PRICE/PO]]*Table1[[#This Row],[Quantity/PO]]</f>
        <v>0</v>
      </c>
      <c r="Q463" s="2" t="str">
        <f t="shared" ca="1" si="34"/>
        <v>منتهي</v>
      </c>
      <c r="R463" s="2"/>
      <c r="S463" s="2"/>
      <c r="T463" s="1">
        <f t="shared" si="36"/>
        <v>1</v>
      </c>
      <c r="BN463" s="8" t="str">
        <f t="shared" si="35"/>
        <v xml:space="preserve">LC1D 25M7 </v>
      </c>
    </row>
    <row r="464" spans="1:66" s="8" customFormat="1" ht="44.25" hidden="1" customHeight="1" x14ac:dyDescent="0.45">
      <c r="A464" s="1">
        <f t="shared" si="37"/>
        <v>451</v>
      </c>
      <c r="B464" s="1" t="s">
        <v>16</v>
      </c>
      <c r="C464" s="2" t="s">
        <v>609</v>
      </c>
      <c r="D464" s="1">
        <v>48235</v>
      </c>
      <c r="E464" s="2" t="s">
        <v>610</v>
      </c>
      <c r="F464" s="1" t="s">
        <v>598</v>
      </c>
      <c r="G464" s="10">
        <v>45673</v>
      </c>
      <c r="H464" s="1">
        <v>1</v>
      </c>
      <c r="I464" s="1">
        <v>130</v>
      </c>
      <c r="J464" s="10">
        <v>45679</v>
      </c>
      <c r="K464" s="1" t="s">
        <v>1077</v>
      </c>
      <c r="L464" s="2"/>
      <c r="M464" s="10"/>
      <c r="N464" s="1"/>
      <c r="O464" s="1"/>
      <c r="P464" s="2">
        <f>Table1[[#This Row],[PRICE/PO]]*Table1[[#This Row],[Quantity/PO]]</f>
        <v>0</v>
      </c>
      <c r="Q464" s="2" t="str">
        <f t="shared" ca="1" si="34"/>
        <v>منتهي</v>
      </c>
      <c r="R464" s="2"/>
      <c r="S464" s="2"/>
      <c r="T464" s="1">
        <f t="shared" si="36"/>
        <v>1</v>
      </c>
      <c r="BN464" s="8">
        <f t="shared" si="35"/>
        <v>48235</v>
      </c>
    </row>
    <row r="465" spans="1:66" s="8" customFormat="1" ht="44.25" hidden="1" customHeight="1" x14ac:dyDescent="0.45">
      <c r="A465" s="1">
        <f t="shared" si="37"/>
        <v>452</v>
      </c>
      <c r="B465" s="1" t="s">
        <v>16</v>
      </c>
      <c r="C465" s="1" t="s">
        <v>612</v>
      </c>
      <c r="D465" s="1" t="s">
        <v>611</v>
      </c>
      <c r="E465" s="2" t="s">
        <v>613</v>
      </c>
      <c r="F465" s="1" t="s">
        <v>598</v>
      </c>
      <c r="G465" s="10">
        <v>45673</v>
      </c>
      <c r="H465" s="1">
        <v>2</v>
      </c>
      <c r="I465" s="1">
        <v>350</v>
      </c>
      <c r="J465" s="10">
        <v>45679</v>
      </c>
      <c r="K465" s="1" t="s">
        <v>1077</v>
      </c>
      <c r="L465" s="2"/>
      <c r="M465" s="10"/>
      <c r="N465" s="1"/>
      <c r="O465" s="1"/>
      <c r="P465" s="2">
        <f>Table1[[#This Row],[PRICE/PO]]*Table1[[#This Row],[Quantity/PO]]</f>
        <v>0</v>
      </c>
      <c r="Q465" s="2" t="str">
        <f t="shared" ca="1" si="34"/>
        <v>منتهي</v>
      </c>
      <c r="R465" s="2"/>
      <c r="S465" s="2"/>
      <c r="T465" s="1">
        <f t="shared" si="36"/>
        <v>1</v>
      </c>
      <c r="BN465" s="8" t="str">
        <f t="shared" si="35"/>
        <v xml:space="preserve">0L2825 </v>
      </c>
    </row>
    <row r="466" spans="1:66" s="8" customFormat="1" ht="44.25" hidden="1" customHeight="1" x14ac:dyDescent="0.45">
      <c r="A466" s="1">
        <f t="shared" si="37"/>
        <v>453</v>
      </c>
      <c r="B466" s="1" t="s">
        <v>16</v>
      </c>
      <c r="C466" s="2" t="s">
        <v>615</v>
      </c>
      <c r="D466" s="1" t="s">
        <v>614</v>
      </c>
      <c r="E466" s="2" t="s">
        <v>616</v>
      </c>
      <c r="F466" s="1" t="s">
        <v>598</v>
      </c>
      <c r="G466" s="10">
        <v>45673</v>
      </c>
      <c r="H466" s="1">
        <v>1</v>
      </c>
      <c r="I466" s="1"/>
      <c r="J466" s="10">
        <v>45679</v>
      </c>
      <c r="K466" s="1" t="s">
        <v>1077</v>
      </c>
      <c r="L466" s="2"/>
      <c r="M466" s="10"/>
      <c r="N466" s="1"/>
      <c r="O466" s="1"/>
      <c r="P466" s="2">
        <f>Table1[[#This Row],[PRICE/PO]]*Table1[[#This Row],[Quantity/PO]]</f>
        <v>0</v>
      </c>
      <c r="Q466" s="2" t="str">
        <f t="shared" ca="1" si="34"/>
        <v>منتهي</v>
      </c>
      <c r="R466" s="2"/>
      <c r="S466" s="2"/>
      <c r="T466" s="1" t="str">
        <f t="shared" si="36"/>
        <v/>
      </c>
      <c r="BN466" s="8" t="str">
        <f t="shared" ref="BN466:BN501" si="38">D466</f>
        <v xml:space="preserve">0L2831 </v>
      </c>
    </row>
    <row r="467" spans="1:66" s="8" customFormat="1" ht="44.25" hidden="1" customHeight="1" x14ac:dyDescent="0.45">
      <c r="A467" s="1">
        <f t="shared" si="37"/>
        <v>454</v>
      </c>
      <c r="B467" s="1" t="s">
        <v>16</v>
      </c>
      <c r="C467" s="1" t="s">
        <v>31</v>
      </c>
      <c r="D467" s="1" t="s">
        <v>617</v>
      </c>
      <c r="E467" s="2" t="s">
        <v>618</v>
      </c>
      <c r="F467" s="1" t="s">
        <v>598</v>
      </c>
      <c r="G467" s="10">
        <v>45673</v>
      </c>
      <c r="H467" s="1">
        <v>4</v>
      </c>
      <c r="I467" s="1">
        <v>10500</v>
      </c>
      <c r="J467" s="10">
        <v>45679</v>
      </c>
      <c r="K467" s="1" t="s">
        <v>1076</v>
      </c>
      <c r="L467" s="2" t="s">
        <v>2194</v>
      </c>
      <c r="M467" s="10">
        <v>45700</v>
      </c>
      <c r="N467" s="1">
        <v>2</v>
      </c>
      <c r="O467" s="1">
        <v>10500</v>
      </c>
      <c r="P467" s="2">
        <f>Table1[[#This Row],[PRICE/PO]]*Table1[[#This Row],[Quantity/PO]]</f>
        <v>21000</v>
      </c>
      <c r="Q467" s="2" t="str">
        <f t="shared" ca="1" si="34"/>
        <v>منتهي</v>
      </c>
      <c r="R467" s="2"/>
      <c r="S467" s="2"/>
      <c r="T467" s="1" t="str">
        <f t="shared" si="36"/>
        <v/>
      </c>
      <c r="BN467" s="8" t="str">
        <f t="shared" si="38"/>
        <v xml:space="preserve">11.33473.338 </v>
      </c>
    </row>
    <row r="468" spans="1:66" s="8" customFormat="1" ht="44.25" hidden="1" customHeight="1" x14ac:dyDescent="0.45">
      <c r="A468" s="1">
        <f t="shared" si="37"/>
        <v>455</v>
      </c>
      <c r="B468" s="1" t="s">
        <v>16</v>
      </c>
      <c r="C468" s="1" t="s">
        <v>619</v>
      </c>
      <c r="D468" s="1">
        <v>2114071</v>
      </c>
      <c r="E468" s="2" t="s">
        <v>620</v>
      </c>
      <c r="F468" s="1" t="s">
        <v>598</v>
      </c>
      <c r="G468" s="10">
        <v>45673</v>
      </c>
      <c r="H468" s="1">
        <v>2</v>
      </c>
      <c r="I468" s="1"/>
      <c r="J468" s="10">
        <v>45679</v>
      </c>
      <c r="K468" s="1" t="s">
        <v>1076</v>
      </c>
      <c r="L468" s="2"/>
      <c r="M468" s="10"/>
      <c r="N468" s="1"/>
      <c r="O468" s="1"/>
      <c r="P468" s="2">
        <f>Table1[[#This Row],[PRICE/PO]]*Table1[[#This Row],[Quantity/PO]]</f>
        <v>0</v>
      </c>
      <c r="Q468" s="2" t="str">
        <f t="shared" ca="1" si="34"/>
        <v>منتهي</v>
      </c>
      <c r="R468" s="2"/>
      <c r="S468" s="2"/>
      <c r="T468" s="1" t="str">
        <f t="shared" si="36"/>
        <v/>
      </c>
      <c r="BN468" s="8">
        <f t="shared" si="38"/>
        <v>2114071</v>
      </c>
    </row>
    <row r="469" spans="1:66" s="8" customFormat="1" ht="44.25" hidden="1" customHeight="1" x14ac:dyDescent="0.45">
      <c r="A469" s="1">
        <f t="shared" si="37"/>
        <v>456</v>
      </c>
      <c r="B469" s="1" t="s">
        <v>16</v>
      </c>
      <c r="C469" s="2" t="s">
        <v>621</v>
      </c>
      <c r="D469" s="1">
        <v>3680</v>
      </c>
      <c r="E469" s="2" t="s">
        <v>622</v>
      </c>
      <c r="F469" s="1" t="s">
        <v>598</v>
      </c>
      <c r="G469" s="10">
        <v>45673</v>
      </c>
      <c r="H469" s="1">
        <v>2</v>
      </c>
      <c r="I469" s="1">
        <v>170</v>
      </c>
      <c r="J469" s="10">
        <v>45679</v>
      </c>
      <c r="K469" s="1" t="s">
        <v>1077</v>
      </c>
      <c r="L469" s="2"/>
      <c r="M469" s="10"/>
      <c r="N469" s="1"/>
      <c r="O469" s="1"/>
      <c r="P469" s="2">
        <f>Table1[[#This Row],[PRICE/PO]]*Table1[[#This Row],[Quantity/PO]]</f>
        <v>0</v>
      </c>
      <c r="Q469" s="2" t="str">
        <f t="shared" ref="Q469:Q533" ca="1" si="39">IF(AND($J469&lt;TODAY(), $J469&lt;&gt;""), "منتهي", "")</f>
        <v>منتهي</v>
      </c>
      <c r="R469" s="2"/>
      <c r="S469" s="2"/>
      <c r="T469" s="1">
        <f t="shared" si="36"/>
        <v>1</v>
      </c>
      <c r="BN469" s="8">
        <f t="shared" si="38"/>
        <v>3680</v>
      </c>
    </row>
    <row r="470" spans="1:66" s="8" customFormat="1" ht="44.25" hidden="1" customHeight="1" x14ac:dyDescent="0.45">
      <c r="A470" s="1">
        <f t="shared" si="37"/>
        <v>457</v>
      </c>
      <c r="B470" s="1" t="s">
        <v>16</v>
      </c>
      <c r="C470" s="1" t="s">
        <v>624</v>
      </c>
      <c r="D470" s="1" t="s">
        <v>623</v>
      </c>
      <c r="E470" s="2" t="s">
        <v>625</v>
      </c>
      <c r="F470" s="1" t="s">
        <v>598</v>
      </c>
      <c r="G470" s="10">
        <v>45673</v>
      </c>
      <c r="H470" s="1">
        <v>1</v>
      </c>
      <c r="I470" s="1"/>
      <c r="J470" s="10">
        <v>45679</v>
      </c>
      <c r="K470" s="1" t="s">
        <v>1077</v>
      </c>
      <c r="L470" s="2"/>
      <c r="M470" s="10"/>
      <c r="N470" s="1"/>
      <c r="O470" s="1"/>
      <c r="P470" s="2">
        <f>Table1[[#This Row],[PRICE/PO]]*Table1[[#This Row],[Quantity/PO]]</f>
        <v>0</v>
      </c>
      <c r="Q470" s="2" t="str">
        <f t="shared" ca="1" si="39"/>
        <v>منتهي</v>
      </c>
      <c r="R470" s="2"/>
      <c r="S470" s="2"/>
      <c r="T470" s="1" t="str">
        <f t="shared" si="36"/>
        <v/>
      </c>
      <c r="BN470" s="8" t="str">
        <f t="shared" si="38"/>
        <v xml:space="preserve">0C6462 </v>
      </c>
    </row>
    <row r="471" spans="1:66" s="8" customFormat="1" ht="44.25" hidden="1" customHeight="1" x14ac:dyDescent="0.45">
      <c r="A471" s="1">
        <f t="shared" si="37"/>
        <v>458</v>
      </c>
      <c r="B471" s="1" t="s">
        <v>16</v>
      </c>
      <c r="C471" s="2" t="s">
        <v>627</v>
      </c>
      <c r="D471" s="1" t="s">
        <v>626</v>
      </c>
      <c r="E471" s="2" t="s">
        <v>628</v>
      </c>
      <c r="F471" s="1" t="s">
        <v>598</v>
      </c>
      <c r="G471" s="10">
        <v>45673</v>
      </c>
      <c r="H471" s="1">
        <v>1</v>
      </c>
      <c r="I471" s="1"/>
      <c r="J471" s="10">
        <v>45679</v>
      </c>
      <c r="K471" s="1" t="s">
        <v>1077</v>
      </c>
      <c r="L471" s="2"/>
      <c r="M471" s="10"/>
      <c r="N471" s="1"/>
      <c r="O471" s="1"/>
      <c r="P471" s="2">
        <f>Table1[[#This Row],[PRICE/PO]]*Table1[[#This Row],[Quantity/PO]]</f>
        <v>0</v>
      </c>
      <c r="Q471" s="2" t="str">
        <f t="shared" ca="1" si="39"/>
        <v>منتهي</v>
      </c>
      <c r="R471" s="2"/>
      <c r="S471" s="2"/>
      <c r="T471" s="1" t="str">
        <f t="shared" si="36"/>
        <v/>
      </c>
      <c r="BN471" s="8" t="str">
        <f t="shared" si="38"/>
        <v xml:space="preserve">0F0007 </v>
      </c>
    </row>
    <row r="472" spans="1:66" s="8" customFormat="1" ht="44.25" hidden="1" customHeight="1" x14ac:dyDescent="0.45">
      <c r="A472" s="1">
        <f t="shared" si="37"/>
        <v>459</v>
      </c>
      <c r="B472" s="1" t="s">
        <v>16</v>
      </c>
      <c r="C472" s="1" t="s">
        <v>624</v>
      </c>
      <c r="D472" s="1" t="s">
        <v>623</v>
      </c>
      <c r="E472" s="2" t="s">
        <v>625</v>
      </c>
      <c r="F472" s="1" t="s">
        <v>598</v>
      </c>
      <c r="G472" s="10">
        <v>45673</v>
      </c>
      <c r="H472" s="1">
        <v>1</v>
      </c>
      <c r="I472" s="1"/>
      <c r="J472" s="10">
        <v>45679</v>
      </c>
      <c r="K472" s="1" t="s">
        <v>1077</v>
      </c>
      <c r="L472" s="2"/>
      <c r="M472" s="10"/>
      <c r="N472" s="1"/>
      <c r="O472" s="1"/>
      <c r="P472" s="2">
        <f>Table1[[#This Row],[PRICE/PO]]*Table1[[#This Row],[Quantity/PO]]</f>
        <v>0</v>
      </c>
      <c r="Q472" s="2" t="str">
        <f t="shared" ca="1" si="39"/>
        <v>منتهي</v>
      </c>
      <c r="R472" s="2"/>
      <c r="S472" s="2"/>
      <c r="T472" s="1" t="str">
        <f t="shared" si="36"/>
        <v/>
      </c>
      <c r="BN472" s="8" t="str">
        <f t="shared" si="38"/>
        <v xml:space="preserve">0C6462 </v>
      </c>
    </row>
    <row r="473" spans="1:66" s="8" customFormat="1" ht="44.25" hidden="1" customHeight="1" x14ac:dyDescent="0.45">
      <c r="A473" s="1">
        <f t="shared" si="37"/>
        <v>460</v>
      </c>
      <c r="B473" s="1" t="s">
        <v>16</v>
      </c>
      <c r="C473" s="1" t="s">
        <v>627</v>
      </c>
      <c r="D473" s="1" t="s">
        <v>626</v>
      </c>
      <c r="E473" s="2" t="s">
        <v>628</v>
      </c>
      <c r="F473" s="1" t="s">
        <v>598</v>
      </c>
      <c r="G473" s="10">
        <v>45673</v>
      </c>
      <c r="H473" s="1">
        <v>1</v>
      </c>
      <c r="I473" s="1"/>
      <c r="J473" s="10">
        <v>45679</v>
      </c>
      <c r="K473" s="1" t="s">
        <v>1077</v>
      </c>
      <c r="L473" s="2"/>
      <c r="M473" s="10"/>
      <c r="N473" s="1"/>
      <c r="O473" s="1"/>
      <c r="P473" s="2">
        <f>Table1[[#This Row],[PRICE/PO]]*Table1[[#This Row],[Quantity/PO]]</f>
        <v>0</v>
      </c>
      <c r="Q473" s="2" t="str">
        <f t="shared" ca="1" si="39"/>
        <v>منتهي</v>
      </c>
      <c r="R473" s="2"/>
      <c r="S473" s="2"/>
      <c r="T473" s="1" t="str">
        <f t="shared" si="36"/>
        <v/>
      </c>
      <c r="BN473" s="8" t="str">
        <f t="shared" si="38"/>
        <v xml:space="preserve">0F0007 </v>
      </c>
    </row>
    <row r="474" spans="1:66" s="8" customFormat="1" ht="44.25" hidden="1" customHeight="1" x14ac:dyDescent="0.45">
      <c r="A474" s="1">
        <f t="shared" si="37"/>
        <v>461</v>
      </c>
      <c r="B474" s="1" t="s">
        <v>16</v>
      </c>
      <c r="C474" s="2" t="s">
        <v>629</v>
      </c>
      <c r="D474" s="1">
        <v>2102049</v>
      </c>
      <c r="E474" s="2" t="s">
        <v>630</v>
      </c>
      <c r="F474" s="1" t="s">
        <v>598</v>
      </c>
      <c r="G474" s="10">
        <v>45673</v>
      </c>
      <c r="H474" s="1">
        <v>3</v>
      </c>
      <c r="I474" s="1">
        <v>3175</v>
      </c>
      <c r="J474" s="10">
        <v>45679</v>
      </c>
      <c r="K474" s="1" t="s">
        <v>1076</v>
      </c>
      <c r="L474" s="2" t="s">
        <v>2195</v>
      </c>
      <c r="M474" s="10">
        <v>45700</v>
      </c>
      <c r="N474" s="1">
        <v>3</v>
      </c>
      <c r="O474" s="1">
        <v>3175</v>
      </c>
      <c r="P474" s="2">
        <f>Table1[[#This Row],[PRICE/PO]]*Table1[[#This Row],[Quantity/PO]]</f>
        <v>9525</v>
      </c>
      <c r="Q474" s="2" t="str">
        <f t="shared" ca="1" si="39"/>
        <v>منتهي</v>
      </c>
      <c r="R474" s="2"/>
      <c r="S474" s="2"/>
      <c r="T474" s="1" t="str">
        <f t="shared" si="36"/>
        <v/>
      </c>
      <c r="BN474" s="8">
        <f t="shared" si="38"/>
        <v>2102049</v>
      </c>
    </row>
    <row r="475" spans="1:66" s="8" customFormat="1" ht="44.25" hidden="1" customHeight="1" x14ac:dyDescent="0.45">
      <c r="A475" s="1">
        <f t="shared" si="37"/>
        <v>462</v>
      </c>
      <c r="B475" s="1" t="s">
        <v>16</v>
      </c>
      <c r="C475" s="1" t="s">
        <v>632</v>
      </c>
      <c r="D475" s="1" t="s">
        <v>631</v>
      </c>
      <c r="E475" s="2" t="s">
        <v>633</v>
      </c>
      <c r="F475" s="1" t="s">
        <v>598</v>
      </c>
      <c r="G475" s="10">
        <v>45673</v>
      </c>
      <c r="H475" s="1">
        <v>2</v>
      </c>
      <c r="I475" s="1">
        <v>13250</v>
      </c>
      <c r="J475" s="10">
        <v>45679</v>
      </c>
      <c r="K475" s="1" t="s">
        <v>1076</v>
      </c>
      <c r="L475" s="2"/>
      <c r="M475" s="10"/>
      <c r="N475" s="1"/>
      <c r="O475" s="1"/>
      <c r="P475" s="2">
        <f>Table1[[#This Row],[PRICE/PO]]*Table1[[#This Row],[Quantity/PO]]</f>
        <v>0</v>
      </c>
      <c r="Q475" s="2" t="str">
        <f t="shared" ca="1" si="39"/>
        <v>منتهي</v>
      </c>
      <c r="R475" s="2"/>
      <c r="S475" s="2"/>
      <c r="T475" s="1">
        <f t="shared" si="36"/>
        <v>1</v>
      </c>
      <c r="BN475" s="8" t="str">
        <f t="shared" si="38"/>
        <v>11.33454.336</v>
      </c>
    </row>
    <row r="476" spans="1:66" s="8" customFormat="1" ht="44.25" hidden="1" customHeight="1" x14ac:dyDescent="0.45">
      <c r="A476" s="1">
        <f t="shared" si="37"/>
        <v>463</v>
      </c>
      <c r="B476" s="1" t="s">
        <v>16</v>
      </c>
      <c r="C476" s="2" t="s">
        <v>634</v>
      </c>
      <c r="D476" s="1">
        <v>2108005</v>
      </c>
      <c r="E476" s="2" t="s">
        <v>635</v>
      </c>
      <c r="F476" s="1" t="s">
        <v>598</v>
      </c>
      <c r="G476" s="10">
        <v>45673</v>
      </c>
      <c r="H476" s="1">
        <v>3</v>
      </c>
      <c r="I476" s="1"/>
      <c r="J476" s="10">
        <v>45679</v>
      </c>
      <c r="K476" s="1" t="s">
        <v>1077</v>
      </c>
      <c r="L476" s="2"/>
      <c r="M476" s="10"/>
      <c r="N476" s="1"/>
      <c r="O476" s="1"/>
      <c r="P476" s="2">
        <f>Table1[[#This Row],[PRICE/PO]]*Table1[[#This Row],[Quantity/PO]]</f>
        <v>0</v>
      </c>
      <c r="Q476" s="2" t="str">
        <f t="shared" ca="1" si="39"/>
        <v>منتهي</v>
      </c>
      <c r="R476" s="2"/>
      <c r="S476" s="2"/>
      <c r="T476" s="1" t="str">
        <f t="shared" si="36"/>
        <v/>
      </c>
      <c r="BN476" s="8">
        <f t="shared" si="38"/>
        <v>2108005</v>
      </c>
    </row>
    <row r="477" spans="1:66" s="8" customFormat="1" ht="44.25" hidden="1" customHeight="1" x14ac:dyDescent="0.45">
      <c r="A477" s="1">
        <f t="shared" si="37"/>
        <v>464</v>
      </c>
      <c r="B477" s="1" t="s">
        <v>16</v>
      </c>
      <c r="C477" s="1" t="s">
        <v>54</v>
      </c>
      <c r="D477" s="2" t="s">
        <v>599</v>
      </c>
      <c r="E477" s="2" t="s">
        <v>600</v>
      </c>
      <c r="F477" s="1" t="s">
        <v>598</v>
      </c>
      <c r="G477" s="10">
        <v>45673</v>
      </c>
      <c r="H477" s="1">
        <v>3</v>
      </c>
      <c r="I477" s="1">
        <v>3100</v>
      </c>
      <c r="J477" s="10">
        <v>45679</v>
      </c>
      <c r="K477" s="1" t="s">
        <v>1074</v>
      </c>
      <c r="L477" s="2" t="s">
        <v>2329</v>
      </c>
      <c r="M477" s="10">
        <v>45704</v>
      </c>
      <c r="N477" s="1">
        <v>3</v>
      </c>
      <c r="O477" s="1">
        <v>3100</v>
      </c>
      <c r="P477" s="2">
        <f>Table1[[#This Row],[PRICE/PO]]*Table1[[#This Row],[Quantity/PO]]</f>
        <v>9300</v>
      </c>
      <c r="Q477" s="2" t="str">
        <f t="shared" ca="1" si="39"/>
        <v>منتهي</v>
      </c>
      <c r="R477" s="2"/>
      <c r="S477" s="2"/>
      <c r="T477" s="1" t="str">
        <f t="shared" si="36"/>
        <v/>
      </c>
      <c r="BN477" s="8" t="str">
        <f t="shared" si="38"/>
        <v xml:space="preserve">LC1D 32M7 </v>
      </c>
    </row>
    <row r="478" spans="1:66" s="8" customFormat="1" ht="44.25" hidden="1" customHeight="1" x14ac:dyDescent="0.45">
      <c r="A478" s="1">
        <f t="shared" si="37"/>
        <v>465</v>
      </c>
      <c r="B478" s="1" t="s">
        <v>16</v>
      </c>
      <c r="C478" s="1" t="s">
        <v>636</v>
      </c>
      <c r="D478" s="1">
        <v>2101039</v>
      </c>
      <c r="E478" s="2" t="s">
        <v>637</v>
      </c>
      <c r="F478" s="1" t="s">
        <v>598</v>
      </c>
      <c r="G478" s="10">
        <v>45673</v>
      </c>
      <c r="H478" s="1">
        <v>1</v>
      </c>
      <c r="I478" s="1">
        <v>825</v>
      </c>
      <c r="J478" s="10">
        <v>45679</v>
      </c>
      <c r="K478" s="1" t="s">
        <v>1076</v>
      </c>
      <c r="L478" s="2" t="s">
        <v>2268</v>
      </c>
      <c r="M478" s="10">
        <v>45704</v>
      </c>
      <c r="N478" s="1">
        <v>1</v>
      </c>
      <c r="O478" s="1">
        <v>825</v>
      </c>
      <c r="P478" s="2">
        <f>Table1[[#This Row],[PRICE/PO]]*Table1[[#This Row],[Quantity/PO]]</f>
        <v>825</v>
      </c>
      <c r="Q478" s="2" t="str">
        <f t="shared" ca="1" si="39"/>
        <v>منتهي</v>
      </c>
      <c r="R478" s="2"/>
      <c r="S478" s="2"/>
      <c r="T478" s="1" t="str">
        <f t="shared" si="36"/>
        <v/>
      </c>
      <c r="BN478" s="8">
        <f t="shared" si="38"/>
        <v>2101039</v>
      </c>
    </row>
    <row r="479" spans="1:66" s="8" customFormat="1" ht="44.25" hidden="1" customHeight="1" x14ac:dyDescent="0.45">
      <c r="A479" s="1">
        <f t="shared" si="37"/>
        <v>466</v>
      </c>
      <c r="B479" s="1" t="s">
        <v>16</v>
      </c>
      <c r="C479" s="1" t="s">
        <v>638</v>
      </c>
      <c r="D479" s="1">
        <v>3963328010</v>
      </c>
      <c r="E479" s="2" t="s">
        <v>639</v>
      </c>
      <c r="F479" s="1" t="s">
        <v>598</v>
      </c>
      <c r="G479" s="10">
        <v>45673</v>
      </c>
      <c r="H479" s="1">
        <v>1</v>
      </c>
      <c r="I479" s="1"/>
      <c r="J479" s="10">
        <v>45679</v>
      </c>
      <c r="K479" s="1" t="s">
        <v>1076</v>
      </c>
      <c r="L479" s="2"/>
      <c r="M479" s="10"/>
      <c r="N479" s="1"/>
      <c r="O479" s="1"/>
      <c r="P479" s="2">
        <f>Table1[[#This Row],[PRICE/PO]]*Table1[[#This Row],[Quantity/PO]]</f>
        <v>0</v>
      </c>
      <c r="Q479" s="2" t="str">
        <f t="shared" ca="1" si="39"/>
        <v>منتهي</v>
      </c>
      <c r="R479" s="2"/>
      <c r="S479" s="2"/>
      <c r="T479" s="1" t="str">
        <f t="shared" si="36"/>
        <v/>
      </c>
      <c r="BN479" s="8">
        <f t="shared" si="38"/>
        <v>3963328010</v>
      </c>
    </row>
    <row r="480" spans="1:66" s="8" customFormat="1" ht="44.25" hidden="1" customHeight="1" x14ac:dyDescent="0.45">
      <c r="A480" s="1">
        <f t="shared" si="37"/>
        <v>467</v>
      </c>
      <c r="B480" s="1" t="s">
        <v>16</v>
      </c>
      <c r="C480" s="1" t="s">
        <v>641</v>
      </c>
      <c r="D480" s="1" t="s">
        <v>640</v>
      </c>
      <c r="E480" s="2" t="s">
        <v>642</v>
      </c>
      <c r="F480" s="1" t="s">
        <v>598</v>
      </c>
      <c r="G480" s="10">
        <v>45673</v>
      </c>
      <c r="H480" s="1">
        <v>3</v>
      </c>
      <c r="I480" s="1"/>
      <c r="J480" s="10">
        <v>45679</v>
      </c>
      <c r="K480" s="1" t="s">
        <v>1077</v>
      </c>
      <c r="L480" s="2"/>
      <c r="M480" s="10"/>
      <c r="N480" s="1"/>
      <c r="O480" s="1"/>
      <c r="P480" s="2">
        <f>Table1[[#This Row],[PRICE/PO]]*Table1[[#This Row],[Quantity/PO]]</f>
        <v>0</v>
      </c>
      <c r="Q480" s="2" t="str">
        <f t="shared" ca="1" si="39"/>
        <v>منتهي</v>
      </c>
      <c r="R480" s="2"/>
      <c r="S480" s="2"/>
      <c r="T480" s="1" t="str">
        <f t="shared" si="36"/>
        <v/>
      </c>
      <c r="BN480" s="8" t="str">
        <f t="shared" si="38"/>
        <v>TX099P04</v>
      </c>
    </row>
    <row r="481" spans="1:66" s="8" customFormat="1" ht="44.25" hidden="1" customHeight="1" x14ac:dyDescent="0.45">
      <c r="A481" s="1">
        <f t="shared" si="37"/>
        <v>468</v>
      </c>
      <c r="B481" s="1" t="s">
        <v>16</v>
      </c>
      <c r="C481" s="1" t="s">
        <v>54</v>
      </c>
      <c r="D481" s="1" t="s">
        <v>599</v>
      </c>
      <c r="E481" s="2" t="s">
        <v>600</v>
      </c>
      <c r="F481" s="1" t="s">
        <v>598</v>
      </c>
      <c r="G481" s="10">
        <v>45673</v>
      </c>
      <c r="H481" s="1">
        <v>4</v>
      </c>
      <c r="I481" s="1">
        <v>3100</v>
      </c>
      <c r="J481" s="10">
        <v>45679</v>
      </c>
      <c r="K481" s="1" t="s">
        <v>1074</v>
      </c>
      <c r="L481" s="2" t="s">
        <v>2312</v>
      </c>
      <c r="M481" s="10">
        <v>45704</v>
      </c>
      <c r="N481" s="1">
        <v>4</v>
      </c>
      <c r="O481" s="1">
        <v>3100</v>
      </c>
      <c r="P481" s="2">
        <f>Table1[[#This Row],[PRICE/PO]]*Table1[[#This Row],[Quantity/PO]]</f>
        <v>12400</v>
      </c>
      <c r="Q481" s="2" t="str">
        <f t="shared" ca="1" si="39"/>
        <v>منتهي</v>
      </c>
      <c r="R481" s="2"/>
      <c r="S481" s="2"/>
      <c r="T481" s="1" t="str">
        <f t="shared" si="36"/>
        <v/>
      </c>
      <c r="BN481" s="8" t="str">
        <f t="shared" si="38"/>
        <v xml:space="preserve">LC1D 32M7 </v>
      </c>
    </row>
    <row r="482" spans="1:66" s="8" customFormat="1" ht="44.25" hidden="1" customHeight="1" x14ac:dyDescent="0.45">
      <c r="A482" s="1">
        <f t="shared" si="37"/>
        <v>469</v>
      </c>
      <c r="B482" s="1" t="s">
        <v>16</v>
      </c>
      <c r="C482" s="1" t="s">
        <v>58</v>
      </c>
      <c r="D482" s="1" t="s">
        <v>607</v>
      </c>
      <c r="E482" s="2" t="s">
        <v>608</v>
      </c>
      <c r="F482" s="1" t="s">
        <v>598</v>
      </c>
      <c r="G482" s="10">
        <v>45673</v>
      </c>
      <c r="H482" s="1">
        <v>4</v>
      </c>
      <c r="I482" s="1">
        <v>2650</v>
      </c>
      <c r="J482" s="10">
        <v>45679</v>
      </c>
      <c r="K482" s="1" t="s">
        <v>1074</v>
      </c>
      <c r="L482" s="2"/>
      <c r="M482" s="10"/>
      <c r="N482" s="1"/>
      <c r="O482" s="1"/>
      <c r="P482" s="2">
        <f>Table1[[#This Row],[PRICE/PO]]*Table1[[#This Row],[Quantity/PO]]</f>
        <v>0</v>
      </c>
      <c r="Q482" s="2" t="str">
        <f t="shared" ca="1" si="39"/>
        <v>منتهي</v>
      </c>
      <c r="R482" s="2"/>
      <c r="S482" s="2"/>
      <c r="T482" s="1">
        <f t="shared" si="36"/>
        <v>1</v>
      </c>
      <c r="BN482" s="8" t="str">
        <f t="shared" si="38"/>
        <v xml:space="preserve">LC1D 25M7 </v>
      </c>
    </row>
    <row r="483" spans="1:66" s="8" customFormat="1" ht="44.25" hidden="1" customHeight="1" x14ac:dyDescent="0.45">
      <c r="A483" s="1">
        <f t="shared" si="37"/>
        <v>470</v>
      </c>
      <c r="B483" s="1" t="s">
        <v>16</v>
      </c>
      <c r="C483" s="1" t="s">
        <v>629</v>
      </c>
      <c r="D483" s="1">
        <v>2102049</v>
      </c>
      <c r="E483" s="2" t="s">
        <v>630</v>
      </c>
      <c r="F483" s="1" t="s">
        <v>598</v>
      </c>
      <c r="G483" s="10">
        <v>45673</v>
      </c>
      <c r="H483" s="1">
        <v>4</v>
      </c>
      <c r="I483" s="1">
        <v>3175</v>
      </c>
      <c r="J483" s="10">
        <v>45679</v>
      </c>
      <c r="K483" s="1" t="s">
        <v>1076</v>
      </c>
      <c r="L483" s="2" t="s">
        <v>2194</v>
      </c>
      <c r="M483" s="10">
        <v>45700</v>
      </c>
      <c r="N483" s="1">
        <v>4</v>
      </c>
      <c r="O483" s="1">
        <v>3175</v>
      </c>
      <c r="P483" s="2">
        <f>Table1[[#This Row],[PRICE/PO]]*Table1[[#This Row],[Quantity/PO]]</f>
        <v>12700</v>
      </c>
      <c r="Q483" s="2" t="str">
        <f t="shared" ca="1" si="39"/>
        <v>منتهي</v>
      </c>
      <c r="R483" s="2"/>
      <c r="S483" s="2"/>
      <c r="T483" s="1" t="str">
        <f t="shared" si="36"/>
        <v/>
      </c>
      <c r="BN483" s="8">
        <f t="shared" si="38"/>
        <v>2102049</v>
      </c>
    </row>
    <row r="484" spans="1:66" s="8" customFormat="1" ht="44.25" hidden="1" customHeight="1" x14ac:dyDescent="0.45">
      <c r="A484" s="1">
        <f t="shared" si="37"/>
        <v>471</v>
      </c>
      <c r="B484" s="1" t="s">
        <v>16</v>
      </c>
      <c r="C484" s="2" t="s">
        <v>644</v>
      </c>
      <c r="D484" s="1">
        <v>2101041</v>
      </c>
      <c r="E484" s="2" t="s">
        <v>643</v>
      </c>
      <c r="F484" s="1" t="s">
        <v>598</v>
      </c>
      <c r="G484" s="10">
        <v>45673</v>
      </c>
      <c r="H484" s="1">
        <v>1</v>
      </c>
      <c r="I484" s="1">
        <v>540</v>
      </c>
      <c r="J484" s="10">
        <v>45679</v>
      </c>
      <c r="K484" s="1" t="s">
        <v>1076</v>
      </c>
      <c r="L484" s="2" t="s">
        <v>2197</v>
      </c>
      <c r="M484" s="10">
        <v>45700</v>
      </c>
      <c r="N484" s="1">
        <v>1</v>
      </c>
      <c r="O484" s="1">
        <v>540</v>
      </c>
      <c r="P484" s="2">
        <f>Table1[[#This Row],[PRICE/PO]]*Table1[[#This Row],[Quantity/PO]]</f>
        <v>540</v>
      </c>
      <c r="Q484" s="2" t="str">
        <f t="shared" ca="1" si="39"/>
        <v>منتهي</v>
      </c>
      <c r="R484" s="2"/>
      <c r="S484" s="2"/>
      <c r="T484" s="1" t="str">
        <f t="shared" si="36"/>
        <v/>
      </c>
      <c r="BN484" s="8">
        <f t="shared" si="38"/>
        <v>2101041</v>
      </c>
    </row>
    <row r="485" spans="1:66" s="8" customFormat="1" ht="44.25" hidden="1" customHeight="1" x14ac:dyDescent="0.45">
      <c r="A485" s="1">
        <f t="shared" si="37"/>
        <v>472</v>
      </c>
      <c r="B485" s="1" t="s">
        <v>16</v>
      </c>
      <c r="C485" s="2" t="s">
        <v>646</v>
      </c>
      <c r="D485" s="1" t="s">
        <v>645</v>
      </c>
      <c r="E485" s="2" t="s">
        <v>647</v>
      </c>
      <c r="F485" s="1" t="s">
        <v>598</v>
      </c>
      <c r="G485" s="10">
        <v>45673</v>
      </c>
      <c r="H485" s="1">
        <v>1</v>
      </c>
      <c r="I485" s="1">
        <v>7500</v>
      </c>
      <c r="J485" s="10">
        <v>45679</v>
      </c>
      <c r="K485" s="1" t="s">
        <v>1075</v>
      </c>
      <c r="L485" s="2"/>
      <c r="M485" s="10"/>
      <c r="N485" s="1"/>
      <c r="O485" s="1"/>
      <c r="P485" s="2">
        <f>Table1[[#This Row],[PRICE/PO]]*Table1[[#This Row],[Quantity/PO]]</f>
        <v>0</v>
      </c>
      <c r="Q485" s="2" t="str">
        <f t="shared" ca="1" si="39"/>
        <v>منتهي</v>
      </c>
      <c r="R485" s="2"/>
      <c r="S485" s="2"/>
      <c r="T485" s="1">
        <f t="shared" si="36"/>
        <v>1</v>
      </c>
      <c r="BN485" s="8" t="str">
        <f t="shared" si="38"/>
        <v>SC15G</v>
      </c>
    </row>
    <row r="486" spans="1:66" s="8" customFormat="1" ht="44.25" hidden="1" customHeight="1" x14ac:dyDescent="0.45">
      <c r="A486" s="1">
        <f t="shared" si="37"/>
        <v>473</v>
      </c>
      <c r="B486" s="1" t="s">
        <v>16</v>
      </c>
      <c r="C486" s="1" t="s">
        <v>627</v>
      </c>
      <c r="D486" s="1" t="s">
        <v>648</v>
      </c>
      <c r="E486" s="2" t="s">
        <v>628</v>
      </c>
      <c r="F486" s="1" t="s">
        <v>598</v>
      </c>
      <c r="G486" s="10">
        <v>45673</v>
      </c>
      <c r="H486" s="1">
        <v>1</v>
      </c>
      <c r="I486" s="1"/>
      <c r="J486" s="10">
        <v>45679</v>
      </c>
      <c r="K486" s="1" t="s">
        <v>1077</v>
      </c>
      <c r="L486" s="2"/>
      <c r="M486" s="10"/>
      <c r="N486" s="1"/>
      <c r="O486" s="1"/>
      <c r="P486" s="2">
        <f>Table1[[#This Row],[PRICE/PO]]*Table1[[#This Row],[Quantity/PO]]</f>
        <v>0</v>
      </c>
      <c r="Q486" s="2" t="str">
        <f t="shared" ca="1" si="39"/>
        <v>منتهي</v>
      </c>
      <c r="R486" s="2"/>
      <c r="S486" s="2"/>
      <c r="T486" s="1" t="str">
        <f t="shared" si="36"/>
        <v/>
      </c>
      <c r="BN486" s="8" t="str">
        <f t="shared" si="38"/>
        <v>0F0007</v>
      </c>
    </row>
    <row r="487" spans="1:66" s="8" customFormat="1" ht="44.25" hidden="1" customHeight="1" x14ac:dyDescent="0.45">
      <c r="A487" s="1">
        <f t="shared" si="37"/>
        <v>474</v>
      </c>
      <c r="B487" s="1" t="s">
        <v>16</v>
      </c>
      <c r="C487" s="1" t="s">
        <v>31</v>
      </c>
      <c r="D487" s="1" t="s">
        <v>617</v>
      </c>
      <c r="E487" s="2" t="s">
        <v>649</v>
      </c>
      <c r="F487" s="1" t="s">
        <v>598</v>
      </c>
      <c r="G487" s="10">
        <v>45673</v>
      </c>
      <c r="H487" s="1">
        <v>1</v>
      </c>
      <c r="I487" s="1">
        <v>10500</v>
      </c>
      <c r="J487" s="10">
        <v>45679</v>
      </c>
      <c r="K487" s="1" t="s">
        <v>1076</v>
      </c>
      <c r="L487" s="2" t="s">
        <v>2196</v>
      </c>
      <c r="M487" s="10">
        <v>45700</v>
      </c>
      <c r="N487" s="1">
        <v>1</v>
      </c>
      <c r="O487" s="1">
        <v>10500</v>
      </c>
      <c r="P487" s="2">
        <f>Table1[[#This Row],[PRICE/PO]]*Table1[[#This Row],[Quantity/PO]]</f>
        <v>10500</v>
      </c>
      <c r="Q487" s="2" t="str">
        <f t="shared" ca="1" si="39"/>
        <v>منتهي</v>
      </c>
      <c r="R487" s="2"/>
      <c r="S487" s="2"/>
      <c r="T487" s="1" t="str">
        <f t="shared" si="36"/>
        <v/>
      </c>
      <c r="BN487" s="8" t="str">
        <f t="shared" si="38"/>
        <v xml:space="preserve">11.33473.338 </v>
      </c>
    </row>
    <row r="488" spans="1:66" s="8" customFormat="1" ht="44.25" hidden="1" customHeight="1" x14ac:dyDescent="0.45">
      <c r="A488" s="1">
        <f t="shared" si="37"/>
        <v>475</v>
      </c>
      <c r="B488" s="1" t="s">
        <v>16</v>
      </c>
      <c r="C488" s="2" t="s">
        <v>54</v>
      </c>
      <c r="D488" s="2" t="s">
        <v>599</v>
      </c>
      <c r="E488" s="2" t="s">
        <v>600</v>
      </c>
      <c r="F488" s="1" t="s">
        <v>598</v>
      </c>
      <c r="G488" s="10">
        <v>45673</v>
      </c>
      <c r="H488" s="1">
        <v>2</v>
      </c>
      <c r="I488" s="1">
        <v>3100</v>
      </c>
      <c r="J488" s="10">
        <v>45679</v>
      </c>
      <c r="K488" s="1" t="s">
        <v>1074</v>
      </c>
      <c r="L488" s="2" t="s">
        <v>3285</v>
      </c>
      <c r="M488" s="10">
        <v>45722</v>
      </c>
      <c r="N488" s="1">
        <v>2</v>
      </c>
      <c r="O488" s="1">
        <v>3100</v>
      </c>
      <c r="P488" s="2">
        <f>Table1[[#This Row],[PRICE/PO]]*Table1[[#This Row],[Quantity/PO]]</f>
        <v>6200</v>
      </c>
      <c r="Q488" s="2" t="str">
        <f t="shared" ca="1" si="39"/>
        <v>منتهي</v>
      </c>
      <c r="R488" s="2"/>
      <c r="S488" s="2"/>
      <c r="T488" s="1" t="str">
        <f t="shared" si="36"/>
        <v/>
      </c>
      <c r="BN488" s="8" t="str">
        <f t="shared" si="38"/>
        <v xml:space="preserve">LC1D 32M7 </v>
      </c>
    </row>
    <row r="489" spans="1:66" s="8" customFormat="1" ht="44.25" hidden="1" customHeight="1" x14ac:dyDescent="0.45">
      <c r="A489" s="1">
        <f t="shared" si="37"/>
        <v>476</v>
      </c>
      <c r="B489" s="1" t="s">
        <v>16</v>
      </c>
      <c r="C489" s="1" t="s">
        <v>651</v>
      </c>
      <c r="D489" s="1" t="s">
        <v>650</v>
      </c>
      <c r="E489" s="2" t="s">
        <v>652</v>
      </c>
      <c r="F489" s="1" t="s">
        <v>598</v>
      </c>
      <c r="G489" s="10">
        <v>45673</v>
      </c>
      <c r="H489" s="1">
        <v>2</v>
      </c>
      <c r="I489" s="1"/>
      <c r="J489" s="10">
        <v>45679</v>
      </c>
      <c r="K489" s="1" t="s">
        <v>1074</v>
      </c>
      <c r="L489" s="2"/>
      <c r="M489" s="10"/>
      <c r="N489" s="1"/>
      <c r="O489" s="1"/>
      <c r="P489" s="2">
        <f>Table1[[#This Row],[PRICE/PO]]*Table1[[#This Row],[Quantity/PO]]</f>
        <v>0</v>
      </c>
      <c r="Q489" s="2" t="str">
        <f t="shared" ca="1" si="39"/>
        <v>منتهي</v>
      </c>
      <c r="R489" s="2"/>
      <c r="S489" s="2"/>
      <c r="T489" s="1" t="str">
        <f t="shared" si="36"/>
        <v/>
      </c>
      <c r="BN489" s="8" t="str">
        <f t="shared" si="38"/>
        <v>100-C30kf10</v>
      </c>
    </row>
    <row r="490" spans="1:66" s="8" customFormat="1" ht="44.25" hidden="1" customHeight="1" x14ac:dyDescent="0.45">
      <c r="A490" s="1">
        <f t="shared" si="37"/>
        <v>477</v>
      </c>
      <c r="B490" s="1" t="s">
        <v>16</v>
      </c>
      <c r="C490" s="2" t="s">
        <v>653</v>
      </c>
      <c r="D490" s="1">
        <v>2102179</v>
      </c>
      <c r="E490" s="2" t="s">
        <v>654</v>
      </c>
      <c r="F490" s="1" t="s">
        <v>598</v>
      </c>
      <c r="G490" s="10">
        <v>45673</v>
      </c>
      <c r="H490" s="1">
        <v>2</v>
      </c>
      <c r="I490" s="1"/>
      <c r="J490" s="10">
        <v>45679</v>
      </c>
      <c r="K490" s="1" t="s">
        <v>1077</v>
      </c>
      <c r="L490" s="2"/>
      <c r="M490" s="10"/>
      <c r="N490" s="1"/>
      <c r="O490" s="1"/>
      <c r="P490" s="2">
        <f>Table1[[#This Row],[PRICE/PO]]*Table1[[#This Row],[Quantity/PO]]</f>
        <v>0</v>
      </c>
      <c r="Q490" s="2" t="str">
        <f t="shared" ca="1" si="39"/>
        <v>منتهي</v>
      </c>
      <c r="R490" s="2"/>
      <c r="S490" s="2"/>
      <c r="T490" s="1" t="str">
        <f t="shared" si="36"/>
        <v/>
      </c>
      <c r="BN490" s="8">
        <f t="shared" si="38"/>
        <v>2102179</v>
      </c>
    </row>
    <row r="491" spans="1:66" s="8" customFormat="1" ht="44.25" hidden="1" customHeight="1" x14ac:dyDescent="0.45">
      <c r="A491" s="1">
        <f t="shared" si="37"/>
        <v>478</v>
      </c>
      <c r="B491" s="1" t="s">
        <v>16</v>
      </c>
      <c r="C491" s="1" t="s">
        <v>646</v>
      </c>
      <c r="D491" s="1" t="s">
        <v>645</v>
      </c>
      <c r="E491" s="2" t="s">
        <v>647</v>
      </c>
      <c r="F491" s="1" t="s">
        <v>598</v>
      </c>
      <c r="G491" s="10">
        <v>45673</v>
      </c>
      <c r="H491" s="1">
        <v>1</v>
      </c>
      <c r="I491" s="1">
        <v>7500</v>
      </c>
      <c r="J491" s="10">
        <v>45679</v>
      </c>
      <c r="K491" s="1" t="s">
        <v>1075</v>
      </c>
      <c r="L491" s="2"/>
      <c r="M491" s="10"/>
      <c r="N491" s="1"/>
      <c r="O491" s="1"/>
      <c r="P491" s="2">
        <f>Table1[[#This Row],[PRICE/PO]]*Table1[[#This Row],[Quantity/PO]]</f>
        <v>0</v>
      </c>
      <c r="Q491" s="2" t="str">
        <f t="shared" ca="1" si="39"/>
        <v>منتهي</v>
      </c>
      <c r="R491" s="2"/>
      <c r="S491" s="2"/>
      <c r="T491" s="1">
        <f t="shared" si="36"/>
        <v>1</v>
      </c>
      <c r="BN491" s="8" t="str">
        <f t="shared" si="38"/>
        <v>SC15G</v>
      </c>
    </row>
    <row r="492" spans="1:66" s="8" customFormat="1" ht="44.25" hidden="1" customHeight="1" x14ac:dyDescent="0.45">
      <c r="A492" s="1">
        <f t="shared" si="37"/>
        <v>479</v>
      </c>
      <c r="B492" s="1" t="s">
        <v>16</v>
      </c>
      <c r="C492" s="1" t="s">
        <v>651</v>
      </c>
      <c r="D492" s="1" t="s">
        <v>650</v>
      </c>
      <c r="E492" s="2" t="s">
        <v>652</v>
      </c>
      <c r="F492" s="1" t="s">
        <v>598</v>
      </c>
      <c r="G492" s="10">
        <v>45673</v>
      </c>
      <c r="H492" s="1">
        <v>2</v>
      </c>
      <c r="I492" s="1"/>
      <c r="J492" s="10">
        <v>45679</v>
      </c>
      <c r="K492" s="1" t="s">
        <v>1074</v>
      </c>
      <c r="L492" s="2"/>
      <c r="M492" s="10"/>
      <c r="N492" s="1"/>
      <c r="O492" s="1"/>
      <c r="P492" s="2">
        <f>Table1[[#This Row],[PRICE/PO]]*Table1[[#This Row],[Quantity/PO]]</f>
        <v>0</v>
      </c>
      <c r="Q492" s="2" t="str">
        <f t="shared" ca="1" si="39"/>
        <v>منتهي</v>
      </c>
      <c r="R492" s="2"/>
      <c r="S492" s="2"/>
      <c r="T492" s="1" t="str">
        <f t="shared" si="36"/>
        <v/>
      </c>
      <c r="BN492" s="8" t="str">
        <f t="shared" si="38"/>
        <v>100-C30kf10</v>
      </c>
    </row>
    <row r="493" spans="1:66" s="8" customFormat="1" ht="44.25" hidden="1" customHeight="1" x14ac:dyDescent="0.45">
      <c r="A493" s="1">
        <f t="shared" si="37"/>
        <v>480</v>
      </c>
      <c r="B493" s="1" t="s">
        <v>16</v>
      </c>
      <c r="C493" s="1" t="s">
        <v>612</v>
      </c>
      <c r="D493" s="1" t="s">
        <v>611</v>
      </c>
      <c r="E493" s="2" t="s">
        <v>613</v>
      </c>
      <c r="F493" s="1" t="s">
        <v>598</v>
      </c>
      <c r="G493" s="10">
        <v>45673</v>
      </c>
      <c r="H493" s="1">
        <v>1</v>
      </c>
      <c r="I493" s="1">
        <v>130</v>
      </c>
      <c r="J493" s="10">
        <v>45679</v>
      </c>
      <c r="K493" s="1" t="s">
        <v>1077</v>
      </c>
      <c r="L493" s="2"/>
      <c r="M493" s="10"/>
      <c r="N493" s="1"/>
      <c r="O493" s="1"/>
      <c r="P493" s="2">
        <f>Table1[[#This Row],[PRICE/PO]]*Table1[[#This Row],[Quantity/PO]]</f>
        <v>0</v>
      </c>
      <c r="Q493" s="2" t="str">
        <f t="shared" ca="1" si="39"/>
        <v>منتهي</v>
      </c>
      <c r="R493" s="2"/>
      <c r="S493" s="2"/>
      <c r="T493" s="1">
        <f t="shared" si="36"/>
        <v>1</v>
      </c>
      <c r="BN493" s="8" t="str">
        <f t="shared" si="38"/>
        <v xml:space="preserve">0L2825 </v>
      </c>
    </row>
    <row r="494" spans="1:66" s="8" customFormat="1" ht="44.25" hidden="1" customHeight="1" x14ac:dyDescent="0.45">
      <c r="A494" s="1">
        <f t="shared" si="37"/>
        <v>481</v>
      </c>
      <c r="B494" s="1" t="s">
        <v>16</v>
      </c>
      <c r="C494" s="1" t="s">
        <v>656</v>
      </c>
      <c r="D494" s="1" t="s">
        <v>655</v>
      </c>
      <c r="E494" s="2" t="s">
        <v>657</v>
      </c>
      <c r="F494" s="1" t="s">
        <v>598</v>
      </c>
      <c r="G494" s="10">
        <v>45673</v>
      </c>
      <c r="H494" s="1">
        <v>1</v>
      </c>
      <c r="I494" s="1"/>
      <c r="J494" s="10">
        <v>45679</v>
      </c>
      <c r="K494" s="1" t="s">
        <v>1077</v>
      </c>
      <c r="L494" s="2"/>
      <c r="M494" s="10"/>
      <c r="N494" s="1"/>
      <c r="O494" s="1"/>
      <c r="P494" s="2">
        <f>Table1[[#This Row],[PRICE/PO]]*Table1[[#This Row],[Quantity/PO]]</f>
        <v>0</v>
      </c>
      <c r="Q494" s="2" t="str">
        <f t="shared" ca="1" si="39"/>
        <v>منتهي</v>
      </c>
      <c r="R494" s="2"/>
      <c r="S494" s="2"/>
      <c r="T494" s="1" t="str">
        <f t="shared" si="36"/>
        <v/>
      </c>
      <c r="BN494" s="8" t="str">
        <f t="shared" si="38"/>
        <v xml:space="preserve">CO8145 </v>
      </c>
    </row>
    <row r="495" spans="1:66" s="8" customFormat="1" ht="44.25" hidden="1" customHeight="1" x14ac:dyDescent="0.45">
      <c r="A495" s="1">
        <f t="shared" si="37"/>
        <v>482</v>
      </c>
      <c r="B495" s="1" t="s">
        <v>16</v>
      </c>
      <c r="C495" s="1" t="s">
        <v>659</v>
      </c>
      <c r="D495" s="1" t="s">
        <v>658</v>
      </c>
      <c r="E495" s="2" t="s">
        <v>660</v>
      </c>
      <c r="F495" s="1" t="s">
        <v>598</v>
      </c>
      <c r="G495" s="10">
        <v>45673</v>
      </c>
      <c r="H495" s="1">
        <v>1</v>
      </c>
      <c r="I495" s="1"/>
      <c r="J495" s="10">
        <v>45679</v>
      </c>
      <c r="K495" s="1" t="s">
        <v>1077</v>
      </c>
      <c r="L495" s="2"/>
      <c r="M495" s="10"/>
      <c r="N495" s="1"/>
      <c r="O495" s="1"/>
      <c r="P495" s="2">
        <f>Table1[[#This Row],[PRICE/PO]]*Table1[[#This Row],[Quantity/PO]]</f>
        <v>0</v>
      </c>
      <c r="Q495" s="2" t="str">
        <f t="shared" ca="1" si="39"/>
        <v>منتهي</v>
      </c>
      <c r="R495" s="2"/>
      <c r="S495" s="2"/>
      <c r="T495" s="1" t="str">
        <f t="shared" si="36"/>
        <v/>
      </c>
      <c r="BN495" s="8" t="str">
        <f t="shared" si="38"/>
        <v xml:space="preserve">CO8177 </v>
      </c>
    </row>
    <row r="496" spans="1:66" s="8" customFormat="1" ht="44.25" hidden="1" customHeight="1" x14ac:dyDescent="0.45">
      <c r="A496" s="1">
        <f t="shared" si="37"/>
        <v>483</v>
      </c>
      <c r="B496" s="1" t="s">
        <v>16</v>
      </c>
      <c r="C496" s="1" t="s">
        <v>662</v>
      </c>
      <c r="D496" s="1" t="s">
        <v>661</v>
      </c>
      <c r="E496" s="2" t="s">
        <v>663</v>
      </c>
      <c r="F496" s="1" t="s">
        <v>598</v>
      </c>
      <c r="G496" s="10">
        <v>45673</v>
      </c>
      <c r="H496" s="1">
        <v>2</v>
      </c>
      <c r="I496" s="1"/>
      <c r="J496" s="10">
        <v>45679</v>
      </c>
      <c r="K496" s="1" t="s">
        <v>1074</v>
      </c>
      <c r="L496" s="2"/>
      <c r="M496" s="10"/>
      <c r="N496" s="1"/>
      <c r="O496" s="1"/>
      <c r="P496" s="2">
        <f>Table1[[#This Row],[PRICE/PO]]*Table1[[#This Row],[Quantity/PO]]</f>
        <v>0</v>
      </c>
      <c r="Q496" s="2" t="str">
        <f t="shared" ca="1" si="39"/>
        <v>منتهي</v>
      </c>
      <c r="R496" s="2"/>
      <c r="S496" s="2"/>
      <c r="T496" s="1" t="str">
        <f t="shared" si="36"/>
        <v/>
      </c>
      <c r="BN496" s="8" t="str">
        <f t="shared" si="38"/>
        <v xml:space="preserve">K3-09A01230 </v>
      </c>
    </row>
    <row r="497" spans="1:66" s="8" customFormat="1" ht="44.25" hidden="1" customHeight="1" x14ac:dyDescent="0.45">
      <c r="A497" s="1">
        <f t="shared" si="37"/>
        <v>484</v>
      </c>
      <c r="B497" s="1" t="s">
        <v>16</v>
      </c>
      <c r="C497" s="2" t="s">
        <v>664</v>
      </c>
      <c r="D497" s="1">
        <v>3680</v>
      </c>
      <c r="E497" s="2" t="s">
        <v>665</v>
      </c>
      <c r="F497" s="1" t="s">
        <v>598</v>
      </c>
      <c r="G497" s="10">
        <v>45673</v>
      </c>
      <c r="H497" s="1">
        <v>1</v>
      </c>
      <c r="I497" s="1">
        <v>170</v>
      </c>
      <c r="J497" s="10">
        <v>45679</v>
      </c>
      <c r="K497" s="1" t="s">
        <v>1077</v>
      </c>
      <c r="L497" s="2"/>
      <c r="M497" s="10"/>
      <c r="N497" s="1"/>
      <c r="O497" s="1"/>
      <c r="P497" s="2">
        <f>Table1[[#This Row],[PRICE/PO]]*Table1[[#This Row],[Quantity/PO]]</f>
        <v>0</v>
      </c>
      <c r="Q497" s="2" t="str">
        <f t="shared" ca="1" si="39"/>
        <v>منتهي</v>
      </c>
      <c r="R497" s="2"/>
      <c r="S497" s="2"/>
      <c r="T497" s="1">
        <f t="shared" si="36"/>
        <v>1</v>
      </c>
      <c r="BN497" s="8">
        <f t="shared" si="38"/>
        <v>3680</v>
      </c>
    </row>
    <row r="498" spans="1:66" s="8" customFormat="1" ht="44.25" hidden="1" customHeight="1" x14ac:dyDescent="0.45">
      <c r="A498" s="1">
        <f t="shared" si="37"/>
        <v>485</v>
      </c>
      <c r="B498" s="1" t="s">
        <v>16</v>
      </c>
      <c r="C498" s="2" t="s">
        <v>636</v>
      </c>
      <c r="D498" s="1">
        <v>2101039</v>
      </c>
      <c r="E498" s="2" t="s">
        <v>637</v>
      </c>
      <c r="F498" s="1" t="s">
        <v>598</v>
      </c>
      <c r="G498" s="10">
        <v>45673</v>
      </c>
      <c r="H498" s="1">
        <v>1</v>
      </c>
      <c r="I498" s="1">
        <v>825</v>
      </c>
      <c r="J498" s="10">
        <v>45679</v>
      </c>
      <c r="K498" s="1" t="s">
        <v>1076</v>
      </c>
      <c r="L498" s="2"/>
      <c r="M498" s="10"/>
      <c r="N498" s="1"/>
      <c r="O498" s="1"/>
      <c r="P498" s="2">
        <f>Table1[[#This Row],[PRICE/PO]]*Table1[[#This Row],[Quantity/PO]]</f>
        <v>0</v>
      </c>
      <c r="Q498" s="2" t="str">
        <f t="shared" ca="1" si="39"/>
        <v>منتهي</v>
      </c>
      <c r="R498" s="2"/>
      <c r="S498" s="2"/>
      <c r="T498" s="1">
        <f t="shared" si="36"/>
        <v>1</v>
      </c>
      <c r="BN498" s="8">
        <f t="shared" si="38"/>
        <v>2101039</v>
      </c>
    </row>
    <row r="499" spans="1:66" s="8" customFormat="1" ht="44.25" hidden="1" customHeight="1" x14ac:dyDescent="0.45">
      <c r="A499" s="1">
        <f t="shared" si="37"/>
        <v>486</v>
      </c>
      <c r="B499" s="1" t="s">
        <v>16</v>
      </c>
      <c r="C499" s="1" t="s">
        <v>54</v>
      </c>
      <c r="D499" s="1" t="s">
        <v>599</v>
      </c>
      <c r="E499" s="2" t="s">
        <v>600</v>
      </c>
      <c r="F499" s="1" t="s">
        <v>598</v>
      </c>
      <c r="G499" s="10">
        <v>45673</v>
      </c>
      <c r="H499" s="1">
        <v>12</v>
      </c>
      <c r="I499" s="1">
        <v>3100</v>
      </c>
      <c r="J499" s="10">
        <v>45679</v>
      </c>
      <c r="K499" s="1" t="s">
        <v>1074</v>
      </c>
      <c r="L499" s="2"/>
      <c r="M499" s="10"/>
      <c r="N499" s="1"/>
      <c r="O499" s="1"/>
      <c r="P499" s="2">
        <f>Table1[[#This Row],[PRICE/PO]]*Table1[[#This Row],[Quantity/PO]]</f>
        <v>0</v>
      </c>
      <c r="Q499" s="2" t="str">
        <f t="shared" ca="1" si="39"/>
        <v>منتهي</v>
      </c>
      <c r="R499" s="2"/>
      <c r="S499" s="2"/>
      <c r="T499" s="1">
        <f t="shared" si="36"/>
        <v>1</v>
      </c>
      <c r="BN499" s="8" t="str">
        <f t="shared" si="38"/>
        <v xml:space="preserve">LC1D 32M7 </v>
      </c>
    </row>
    <row r="500" spans="1:66" s="8" customFormat="1" ht="44.25" hidden="1" customHeight="1" x14ac:dyDescent="0.45">
      <c r="A500" s="1">
        <f t="shared" si="37"/>
        <v>487</v>
      </c>
      <c r="B500" s="1" t="s">
        <v>16</v>
      </c>
      <c r="C500" s="2" t="s">
        <v>653</v>
      </c>
      <c r="D500" s="1">
        <v>2102179</v>
      </c>
      <c r="E500" s="2" t="s">
        <v>666</v>
      </c>
      <c r="F500" s="1" t="s">
        <v>598</v>
      </c>
      <c r="G500" s="10">
        <v>45673</v>
      </c>
      <c r="H500" s="1">
        <v>10</v>
      </c>
      <c r="I500" s="1"/>
      <c r="J500" s="10">
        <v>45679</v>
      </c>
      <c r="K500" s="1" t="s">
        <v>1077</v>
      </c>
      <c r="L500" s="2"/>
      <c r="M500" s="10"/>
      <c r="N500" s="1"/>
      <c r="O500" s="1"/>
      <c r="P500" s="2">
        <f>Table1[[#This Row],[PRICE/PO]]*Table1[[#This Row],[Quantity/PO]]</f>
        <v>0</v>
      </c>
      <c r="Q500" s="2" t="str">
        <f t="shared" ca="1" si="39"/>
        <v>منتهي</v>
      </c>
      <c r="R500" s="2"/>
      <c r="S500" s="2"/>
      <c r="T500" s="1" t="str">
        <f t="shared" si="36"/>
        <v/>
      </c>
      <c r="BN500" s="8">
        <f t="shared" si="38"/>
        <v>2102179</v>
      </c>
    </row>
    <row r="501" spans="1:66" s="8" customFormat="1" ht="44.25" hidden="1" customHeight="1" x14ac:dyDescent="0.45">
      <c r="A501" s="1">
        <f t="shared" si="37"/>
        <v>488</v>
      </c>
      <c r="B501" s="1" t="s">
        <v>16</v>
      </c>
      <c r="C501" s="1" t="s">
        <v>31</v>
      </c>
      <c r="D501" s="1" t="s">
        <v>617</v>
      </c>
      <c r="E501" s="2" t="s">
        <v>618</v>
      </c>
      <c r="F501" s="1" t="s">
        <v>598</v>
      </c>
      <c r="G501" s="10">
        <v>45673</v>
      </c>
      <c r="H501" s="1">
        <v>8</v>
      </c>
      <c r="I501" s="1">
        <v>10500</v>
      </c>
      <c r="J501" s="10">
        <v>45679</v>
      </c>
      <c r="K501" s="1" t="s">
        <v>1076</v>
      </c>
      <c r="L501" s="2" t="s">
        <v>2095</v>
      </c>
      <c r="M501" s="10">
        <v>45697</v>
      </c>
      <c r="N501" s="1">
        <v>6</v>
      </c>
      <c r="O501" s="1">
        <v>10500</v>
      </c>
      <c r="P501" s="2">
        <f>Table1[[#This Row],[PRICE/PO]]*Table1[[#This Row],[Quantity/PO]]</f>
        <v>63000</v>
      </c>
      <c r="Q501" s="2" t="str">
        <f t="shared" ca="1" si="39"/>
        <v>منتهي</v>
      </c>
      <c r="R501" s="2"/>
      <c r="S501" s="2"/>
      <c r="T501" s="1" t="str">
        <f t="shared" si="36"/>
        <v/>
      </c>
      <c r="BN501" s="8" t="str">
        <f t="shared" si="38"/>
        <v xml:space="preserve">11.33473.338 </v>
      </c>
    </row>
    <row r="502" spans="1:66" s="8" customFormat="1" ht="44.25" hidden="1" customHeight="1" x14ac:dyDescent="0.45">
      <c r="A502" s="1">
        <f t="shared" si="37"/>
        <v>489</v>
      </c>
      <c r="B502" s="1" t="s">
        <v>16</v>
      </c>
      <c r="C502" s="1" t="s">
        <v>31</v>
      </c>
      <c r="D502" s="1" t="s">
        <v>617</v>
      </c>
      <c r="E502" s="2" t="s">
        <v>618</v>
      </c>
      <c r="F502" s="1" t="s">
        <v>598</v>
      </c>
      <c r="G502" s="10">
        <v>45673</v>
      </c>
      <c r="H502" s="1"/>
      <c r="I502" s="1">
        <v>10500</v>
      </c>
      <c r="J502" s="10">
        <v>45679</v>
      </c>
      <c r="K502" s="1" t="s">
        <v>1076</v>
      </c>
      <c r="L502" s="2" t="s">
        <v>2329</v>
      </c>
      <c r="M502" s="10">
        <v>45704</v>
      </c>
      <c r="N502" s="1">
        <v>4</v>
      </c>
      <c r="O502" s="1">
        <v>10500</v>
      </c>
      <c r="P502" s="2">
        <f>Table1[[#This Row],[PRICE/PO]]*Table1[[#This Row],[Quantity/PO]]</f>
        <v>42000</v>
      </c>
      <c r="Q502" s="2" t="str">
        <f t="shared" ca="1" si="39"/>
        <v>منتهي</v>
      </c>
      <c r="R502" s="2"/>
      <c r="S502" s="2" t="s">
        <v>2330</v>
      </c>
      <c r="T502" s="1" t="str">
        <f t="shared" si="36"/>
        <v/>
      </c>
    </row>
    <row r="503" spans="1:66" s="8" customFormat="1" ht="44.25" hidden="1" customHeight="1" x14ac:dyDescent="0.45">
      <c r="A503" s="1">
        <f t="shared" si="37"/>
        <v>490</v>
      </c>
      <c r="B503" s="1" t="s">
        <v>16</v>
      </c>
      <c r="C503" s="1" t="s">
        <v>651</v>
      </c>
      <c r="D503" s="1" t="s">
        <v>650</v>
      </c>
      <c r="E503" s="2" t="s">
        <v>652</v>
      </c>
      <c r="F503" s="1" t="s">
        <v>598</v>
      </c>
      <c r="G503" s="10">
        <v>45673</v>
      </c>
      <c r="H503" s="1">
        <v>12</v>
      </c>
      <c r="I503" s="1"/>
      <c r="J503" s="10">
        <v>45679</v>
      </c>
      <c r="K503" s="1" t="s">
        <v>1074</v>
      </c>
      <c r="L503" s="2"/>
      <c r="M503" s="10"/>
      <c r="N503" s="1"/>
      <c r="O503" s="1"/>
      <c r="P503" s="2">
        <f>Table1[[#This Row],[PRICE/PO]]*Table1[[#This Row],[Quantity/PO]]</f>
        <v>0</v>
      </c>
      <c r="Q503" s="2" t="str">
        <f t="shared" ca="1" si="39"/>
        <v>منتهي</v>
      </c>
      <c r="R503" s="2"/>
      <c r="S503" s="2"/>
      <c r="T503" s="1" t="str">
        <f t="shared" si="36"/>
        <v/>
      </c>
      <c r="BN503" s="8" t="str">
        <f t="shared" ref="BN503:BN513" si="40">D503</f>
        <v>100-C30kf10</v>
      </c>
    </row>
    <row r="504" spans="1:66" s="8" customFormat="1" ht="44.25" hidden="1" customHeight="1" x14ac:dyDescent="0.45">
      <c r="A504" s="1">
        <f t="shared" si="37"/>
        <v>491</v>
      </c>
      <c r="B504" s="1" t="s">
        <v>16</v>
      </c>
      <c r="C504" s="1" t="s">
        <v>58</v>
      </c>
      <c r="D504" s="1" t="s">
        <v>607</v>
      </c>
      <c r="E504" s="2" t="s">
        <v>608</v>
      </c>
      <c r="F504" s="1" t="s">
        <v>598</v>
      </c>
      <c r="G504" s="10">
        <v>45673</v>
      </c>
      <c r="H504" s="1">
        <v>10</v>
      </c>
      <c r="I504" s="1">
        <v>2650</v>
      </c>
      <c r="J504" s="10">
        <v>45679</v>
      </c>
      <c r="K504" s="1" t="s">
        <v>1074</v>
      </c>
      <c r="L504" s="2"/>
      <c r="M504" s="10"/>
      <c r="N504" s="1"/>
      <c r="O504" s="1"/>
      <c r="P504" s="2">
        <f>Table1[[#This Row],[PRICE/PO]]*Table1[[#This Row],[Quantity/PO]]</f>
        <v>0</v>
      </c>
      <c r="Q504" s="2" t="str">
        <f t="shared" ca="1" si="39"/>
        <v>منتهي</v>
      </c>
      <c r="R504" s="2"/>
      <c r="S504" s="2"/>
      <c r="T504" s="1">
        <f t="shared" si="36"/>
        <v>1</v>
      </c>
      <c r="BN504" s="8" t="str">
        <f t="shared" si="40"/>
        <v xml:space="preserve">LC1D 25M7 </v>
      </c>
    </row>
    <row r="505" spans="1:66" s="8" customFormat="1" ht="44.25" hidden="1" customHeight="1" x14ac:dyDescent="0.45">
      <c r="A505" s="1">
        <f t="shared" si="37"/>
        <v>492</v>
      </c>
      <c r="B505" s="1" t="s">
        <v>16</v>
      </c>
      <c r="C505" s="1" t="s">
        <v>629</v>
      </c>
      <c r="D505" s="1">
        <v>2102049</v>
      </c>
      <c r="E505" s="2" t="s">
        <v>630</v>
      </c>
      <c r="F505" s="1" t="s">
        <v>598</v>
      </c>
      <c r="G505" s="10">
        <v>45673</v>
      </c>
      <c r="H505" s="1">
        <v>12</v>
      </c>
      <c r="I505" s="1">
        <v>3175</v>
      </c>
      <c r="J505" s="10">
        <v>45679</v>
      </c>
      <c r="K505" s="1" t="s">
        <v>1076</v>
      </c>
      <c r="L505" s="2" t="s">
        <v>2645</v>
      </c>
      <c r="M505" s="10">
        <v>45711</v>
      </c>
      <c r="N505" s="1">
        <v>12</v>
      </c>
      <c r="O505" s="1">
        <v>3175</v>
      </c>
      <c r="P505" s="2">
        <f>Table1[[#This Row],[PRICE/PO]]*Table1[[#This Row],[Quantity/PO]]</f>
        <v>38100</v>
      </c>
      <c r="Q505" s="2" t="str">
        <f t="shared" ca="1" si="39"/>
        <v>منتهي</v>
      </c>
      <c r="R505" s="2"/>
      <c r="S505" s="2"/>
      <c r="T505" s="1" t="str">
        <f t="shared" si="36"/>
        <v/>
      </c>
      <c r="BN505" s="8">
        <f t="shared" si="40"/>
        <v>2102049</v>
      </c>
    </row>
    <row r="506" spans="1:66" s="8" customFormat="1" ht="44.25" hidden="1" customHeight="1" x14ac:dyDescent="0.45">
      <c r="A506" s="1">
        <f t="shared" si="37"/>
        <v>493</v>
      </c>
      <c r="B506" s="1" t="s">
        <v>16</v>
      </c>
      <c r="C506" s="1" t="s">
        <v>668</v>
      </c>
      <c r="D506" s="2" t="s">
        <v>667</v>
      </c>
      <c r="E506" s="2" t="s">
        <v>669</v>
      </c>
      <c r="F506" s="1" t="s">
        <v>598</v>
      </c>
      <c r="G506" s="10">
        <v>45673</v>
      </c>
      <c r="H506" s="1">
        <v>10</v>
      </c>
      <c r="I506" s="1"/>
      <c r="J506" s="10">
        <v>45679</v>
      </c>
      <c r="K506" s="1" t="s">
        <v>1074</v>
      </c>
      <c r="L506" s="2"/>
      <c r="M506" s="10"/>
      <c r="N506" s="1"/>
      <c r="O506" s="1"/>
      <c r="P506" s="2">
        <f>Table1[[#This Row],[PRICE/PO]]*Table1[[#This Row],[Quantity/PO]]</f>
        <v>0</v>
      </c>
      <c r="Q506" s="2" t="str">
        <f t="shared" ca="1" si="39"/>
        <v>منتهي</v>
      </c>
      <c r="R506" s="2"/>
      <c r="S506" s="2"/>
      <c r="T506" s="1" t="str">
        <f t="shared" si="36"/>
        <v/>
      </c>
      <c r="BN506" s="8" t="str">
        <f t="shared" si="40"/>
        <v>100-E26KN00</v>
      </c>
    </row>
    <row r="507" spans="1:66" s="8" customFormat="1" ht="44.25" hidden="1" customHeight="1" x14ac:dyDescent="0.45">
      <c r="A507" s="1">
        <f t="shared" si="37"/>
        <v>494</v>
      </c>
      <c r="B507" s="1" t="s">
        <v>16</v>
      </c>
      <c r="C507" s="2" t="s">
        <v>670</v>
      </c>
      <c r="D507" s="1">
        <v>2106021</v>
      </c>
      <c r="E507" s="2" t="s">
        <v>671</v>
      </c>
      <c r="F507" s="1" t="s">
        <v>598</v>
      </c>
      <c r="G507" s="10">
        <v>45673</v>
      </c>
      <c r="H507" s="1">
        <v>2</v>
      </c>
      <c r="I507" s="1"/>
      <c r="J507" s="10">
        <v>45679</v>
      </c>
      <c r="K507" s="1" t="s">
        <v>1077</v>
      </c>
      <c r="L507" s="2"/>
      <c r="M507" s="10"/>
      <c r="N507" s="1"/>
      <c r="O507" s="1"/>
      <c r="P507" s="2">
        <f>Table1[[#This Row],[PRICE/PO]]*Table1[[#This Row],[Quantity/PO]]</f>
        <v>0</v>
      </c>
      <c r="Q507" s="2" t="str">
        <f t="shared" ca="1" si="39"/>
        <v>منتهي</v>
      </c>
      <c r="R507" s="2"/>
      <c r="S507" s="2"/>
      <c r="T507" s="1" t="str">
        <f t="shared" si="36"/>
        <v/>
      </c>
      <c r="BN507" s="8">
        <f t="shared" si="40"/>
        <v>2106021</v>
      </c>
    </row>
    <row r="508" spans="1:66" s="8" customFormat="1" ht="44.25" hidden="1" customHeight="1" x14ac:dyDescent="0.45">
      <c r="A508" s="1">
        <f t="shared" si="37"/>
        <v>495</v>
      </c>
      <c r="B508" s="1" t="s">
        <v>43</v>
      </c>
      <c r="C508" s="1" t="s">
        <v>673</v>
      </c>
      <c r="D508" s="1"/>
      <c r="E508" s="2" t="s">
        <v>674</v>
      </c>
      <c r="F508" s="1" t="s">
        <v>672</v>
      </c>
      <c r="G508" s="10">
        <v>45673</v>
      </c>
      <c r="H508" s="1">
        <v>15</v>
      </c>
      <c r="I508" s="1"/>
      <c r="J508" s="10">
        <v>45679</v>
      </c>
      <c r="K508" s="10" t="s">
        <v>1077</v>
      </c>
      <c r="L508" s="2"/>
      <c r="M508" s="10"/>
      <c r="N508" s="1"/>
      <c r="O508" s="1"/>
      <c r="P508" s="2">
        <f>Table1[[#This Row],[PRICE/PO]]*Table1[[#This Row],[Quantity/PO]]</f>
        <v>0</v>
      </c>
      <c r="Q508" s="2" t="str">
        <f t="shared" ca="1" si="39"/>
        <v>منتهي</v>
      </c>
      <c r="R508" s="2"/>
      <c r="S508" s="2"/>
      <c r="T508" s="1" t="str">
        <f t="shared" si="36"/>
        <v/>
      </c>
      <c r="BN508" s="8">
        <f t="shared" si="40"/>
        <v>0</v>
      </c>
    </row>
    <row r="509" spans="1:66" s="8" customFormat="1" ht="44.25" hidden="1" customHeight="1" x14ac:dyDescent="0.45">
      <c r="A509" s="1">
        <f t="shared" si="37"/>
        <v>496</v>
      </c>
      <c r="B509" s="1" t="s">
        <v>43</v>
      </c>
      <c r="C509" s="1" t="s">
        <v>675</v>
      </c>
      <c r="D509" s="1"/>
      <c r="E509" s="2" t="s">
        <v>676</v>
      </c>
      <c r="F509" s="1" t="s">
        <v>672</v>
      </c>
      <c r="G509" s="10">
        <v>45673</v>
      </c>
      <c r="H509" s="1">
        <v>2</v>
      </c>
      <c r="I509" s="1"/>
      <c r="J509" s="10">
        <v>45679</v>
      </c>
      <c r="K509" s="10" t="s">
        <v>1077</v>
      </c>
      <c r="L509" s="2"/>
      <c r="M509" s="10"/>
      <c r="N509" s="1"/>
      <c r="O509" s="1"/>
      <c r="P509" s="2">
        <f>Table1[[#This Row],[PRICE/PO]]*Table1[[#This Row],[Quantity/PO]]</f>
        <v>0</v>
      </c>
      <c r="Q509" s="2" t="str">
        <f t="shared" ca="1" si="39"/>
        <v>منتهي</v>
      </c>
      <c r="R509" s="2"/>
      <c r="S509" s="2"/>
      <c r="T509" s="1" t="str">
        <f t="shared" si="36"/>
        <v/>
      </c>
      <c r="BN509" s="8">
        <f t="shared" si="40"/>
        <v>0</v>
      </c>
    </row>
    <row r="510" spans="1:66" s="8" customFormat="1" ht="44.25" hidden="1" customHeight="1" x14ac:dyDescent="0.45">
      <c r="A510" s="1">
        <f t="shared" si="37"/>
        <v>497</v>
      </c>
      <c r="B510" s="1" t="s">
        <v>43</v>
      </c>
      <c r="C510" s="1" t="s">
        <v>678</v>
      </c>
      <c r="D510" s="1" t="s">
        <v>677</v>
      </c>
      <c r="E510" s="2" t="s">
        <v>679</v>
      </c>
      <c r="F510" s="1" t="s">
        <v>672</v>
      </c>
      <c r="G510" s="10">
        <v>45673</v>
      </c>
      <c r="H510" s="1">
        <v>1</v>
      </c>
      <c r="I510" s="1">
        <v>9450</v>
      </c>
      <c r="J510" s="10">
        <v>45679</v>
      </c>
      <c r="K510" s="10" t="s">
        <v>1077</v>
      </c>
      <c r="L510" s="2" t="s">
        <v>3548</v>
      </c>
      <c r="M510" s="10">
        <v>45733</v>
      </c>
      <c r="N510" s="1">
        <v>2</v>
      </c>
      <c r="O510" s="1">
        <v>9450</v>
      </c>
      <c r="P510" s="2">
        <f>Table1[[#This Row],[PRICE/PO]]*Table1[[#This Row],[Quantity/PO]]</f>
        <v>18900</v>
      </c>
      <c r="Q510" s="2" t="str">
        <f t="shared" ca="1" si="39"/>
        <v>منتهي</v>
      </c>
      <c r="R510" s="2"/>
      <c r="S510" s="2"/>
      <c r="T510" s="1" t="str">
        <f t="shared" si="36"/>
        <v/>
      </c>
      <c r="BN510" s="8" t="str">
        <f t="shared" si="40"/>
        <v xml:space="preserve">CV960FSS220 WR </v>
      </c>
    </row>
    <row r="511" spans="1:66" s="8" customFormat="1" ht="44.25" hidden="1" customHeight="1" x14ac:dyDescent="0.45">
      <c r="A511" s="1">
        <f t="shared" si="37"/>
        <v>498</v>
      </c>
      <c r="B511" s="1" t="s">
        <v>43</v>
      </c>
      <c r="C511" s="1" t="s">
        <v>678</v>
      </c>
      <c r="D511" s="1" t="s">
        <v>677</v>
      </c>
      <c r="E511" s="2" t="s">
        <v>679</v>
      </c>
      <c r="F511" s="1" t="s">
        <v>672</v>
      </c>
      <c r="G511" s="10">
        <v>45673</v>
      </c>
      <c r="H511" s="1"/>
      <c r="I511" s="1">
        <v>9450</v>
      </c>
      <c r="J511" s="10">
        <v>45679</v>
      </c>
      <c r="K511" s="10" t="s">
        <v>1077</v>
      </c>
      <c r="L511" s="2" t="s">
        <v>4330</v>
      </c>
      <c r="M511" s="10">
        <v>45762</v>
      </c>
      <c r="N511" s="1">
        <v>1</v>
      </c>
      <c r="O511" s="1">
        <v>9450</v>
      </c>
      <c r="P511" s="2">
        <f>Table1[[#This Row],[PRICE/PO]]*Table1[[#This Row],[Quantity/PO]]</f>
        <v>9450</v>
      </c>
      <c r="Q511" s="2" t="str">
        <f ca="1">IF(AND($J511&lt;TODAY(), $J511&lt;&gt;""), "منتهي", "")</f>
        <v>منتهي</v>
      </c>
      <c r="R511" s="2" t="s">
        <v>2339</v>
      </c>
      <c r="S511" s="2"/>
      <c r="T511" s="1" t="str">
        <f t="shared" si="36"/>
        <v/>
      </c>
    </row>
    <row r="512" spans="1:66" s="8" customFormat="1" ht="44.25" hidden="1" customHeight="1" x14ac:dyDescent="0.45">
      <c r="A512" s="1">
        <f t="shared" si="37"/>
        <v>499</v>
      </c>
      <c r="B512" s="1" t="s">
        <v>16</v>
      </c>
      <c r="C512" s="1" t="s">
        <v>680</v>
      </c>
      <c r="D512" s="1"/>
      <c r="E512" s="2" t="s">
        <v>681</v>
      </c>
      <c r="F512" s="1" t="s">
        <v>672</v>
      </c>
      <c r="G512" s="10">
        <v>45673</v>
      </c>
      <c r="H512" s="1">
        <v>1</v>
      </c>
      <c r="I512" s="1"/>
      <c r="J512" s="10">
        <v>45679</v>
      </c>
      <c r="K512" s="10" t="s">
        <v>1077</v>
      </c>
      <c r="L512" s="2"/>
      <c r="M512" s="10"/>
      <c r="N512" s="1"/>
      <c r="O512" s="1"/>
      <c r="P512" s="2">
        <f>Table1[[#This Row],[PRICE/PO]]*Table1[[#This Row],[Quantity/PO]]</f>
        <v>0</v>
      </c>
      <c r="Q512" s="2" t="str">
        <f t="shared" ca="1" si="39"/>
        <v>منتهي</v>
      </c>
      <c r="R512" s="2"/>
      <c r="S512" s="2"/>
      <c r="T512" s="1" t="str">
        <f t="shared" si="36"/>
        <v/>
      </c>
      <c r="BN512" s="8">
        <f t="shared" si="40"/>
        <v>0</v>
      </c>
    </row>
    <row r="513" spans="1:66" s="8" customFormat="1" ht="44.25" hidden="1" customHeight="1" x14ac:dyDescent="0.45">
      <c r="A513" s="1">
        <f t="shared" si="37"/>
        <v>500</v>
      </c>
      <c r="B513" s="1" t="s">
        <v>43</v>
      </c>
      <c r="C513" s="1" t="s">
        <v>682</v>
      </c>
      <c r="D513" s="1"/>
      <c r="E513" s="2" t="s">
        <v>683</v>
      </c>
      <c r="F513" s="1" t="s">
        <v>672</v>
      </c>
      <c r="G513" s="10">
        <v>45673</v>
      </c>
      <c r="H513" s="1">
        <v>2</v>
      </c>
      <c r="I513" s="1">
        <v>3650</v>
      </c>
      <c r="J513" s="10">
        <v>45679</v>
      </c>
      <c r="K513" s="10" t="s">
        <v>1076</v>
      </c>
      <c r="L513" s="2"/>
      <c r="M513" s="10"/>
      <c r="N513" s="1"/>
      <c r="O513" s="1"/>
      <c r="P513" s="2">
        <f>Table1[[#This Row],[PRICE/PO]]*Table1[[#This Row],[Quantity/PO]]</f>
        <v>0</v>
      </c>
      <c r="Q513" s="2" t="str">
        <f t="shared" ca="1" si="39"/>
        <v>منتهي</v>
      </c>
      <c r="R513" s="2"/>
      <c r="S513" s="2"/>
      <c r="T513" s="1">
        <f t="shared" si="36"/>
        <v>1</v>
      </c>
      <c r="BN513" s="8">
        <f t="shared" si="40"/>
        <v>0</v>
      </c>
    </row>
    <row r="514" spans="1:66" s="8" customFormat="1" ht="44.25" hidden="1" customHeight="1" x14ac:dyDescent="0.45">
      <c r="A514" s="1">
        <f t="shared" si="37"/>
        <v>501</v>
      </c>
      <c r="B514" s="1" t="s">
        <v>43</v>
      </c>
      <c r="C514" s="1" t="s">
        <v>682</v>
      </c>
      <c r="D514" s="1"/>
      <c r="E514" s="2" t="s">
        <v>683</v>
      </c>
      <c r="F514" s="1" t="s">
        <v>672</v>
      </c>
      <c r="G514" s="10">
        <v>45673</v>
      </c>
      <c r="H514" s="1"/>
      <c r="I514" s="1">
        <v>3650</v>
      </c>
      <c r="J514" s="10">
        <v>45679</v>
      </c>
      <c r="K514" s="10" t="s">
        <v>1076</v>
      </c>
      <c r="L514" s="2"/>
      <c r="M514" s="10"/>
      <c r="N514" s="1"/>
      <c r="O514" s="1"/>
      <c r="P514" s="2">
        <f>Table1[[#This Row],[PRICE/PO]]*Table1[[#This Row],[Quantity/PO]]</f>
        <v>0</v>
      </c>
      <c r="Q514" s="2" t="str">
        <f t="shared" ca="1" si="39"/>
        <v>منتهي</v>
      </c>
      <c r="R514" s="2"/>
      <c r="S514" s="2" t="s">
        <v>2327</v>
      </c>
      <c r="T514" s="1">
        <f t="shared" si="36"/>
        <v>1</v>
      </c>
    </row>
    <row r="515" spans="1:66" s="8" customFormat="1" ht="44.25" hidden="1" customHeight="1" x14ac:dyDescent="0.45">
      <c r="A515" s="1">
        <f t="shared" si="37"/>
        <v>502</v>
      </c>
      <c r="B515" s="1" t="s">
        <v>43</v>
      </c>
      <c r="C515" s="1" t="s">
        <v>684</v>
      </c>
      <c r="D515" s="1"/>
      <c r="E515" s="2" t="s">
        <v>685</v>
      </c>
      <c r="F515" s="1" t="s">
        <v>672</v>
      </c>
      <c r="G515" s="10">
        <v>45673</v>
      </c>
      <c r="H515" s="1">
        <v>4</v>
      </c>
      <c r="I515" s="1"/>
      <c r="J515" s="10">
        <v>45679</v>
      </c>
      <c r="K515" s="10" t="s">
        <v>1077</v>
      </c>
      <c r="L515" s="2"/>
      <c r="M515" s="10"/>
      <c r="N515" s="1"/>
      <c r="O515" s="1"/>
      <c r="P515" s="2">
        <f>Table1[[#This Row],[PRICE/PO]]*Table1[[#This Row],[Quantity/PO]]</f>
        <v>0</v>
      </c>
      <c r="Q515" s="2" t="str">
        <f t="shared" ca="1" si="39"/>
        <v>منتهي</v>
      </c>
      <c r="R515" s="2"/>
      <c r="S515" s="2"/>
      <c r="T515" s="1" t="str">
        <f t="shared" si="36"/>
        <v/>
      </c>
      <c r="BN515" s="8">
        <f t="shared" ref="BN515:BN546" si="41">D515</f>
        <v>0</v>
      </c>
    </row>
    <row r="516" spans="1:66" s="8" customFormat="1" ht="44.25" hidden="1" customHeight="1" x14ac:dyDescent="0.45">
      <c r="A516" s="1">
        <f t="shared" si="37"/>
        <v>503</v>
      </c>
      <c r="B516" s="1" t="s">
        <v>43</v>
      </c>
      <c r="C516" s="1" t="s">
        <v>684</v>
      </c>
      <c r="D516" s="1"/>
      <c r="E516" s="2" t="s">
        <v>685</v>
      </c>
      <c r="F516" s="1" t="s">
        <v>672</v>
      </c>
      <c r="G516" s="10">
        <v>45673</v>
      </c>
      <c r="H516" s="1">
        <v>2</v>
      </c>
      <c r="I516" s="1"/>
      <c r="J516" s="10">
        <v>45679</v>
      </c>
      <c r="K516" s="10" t="s">
        <v>1077</v>
      </c>
      <c r="L516" s="2"/>
      <c r="M516" s="10"/>
      <c r="N516" s="1"/>
      <c r="O516" s="1"/>
      <c r="P516" s="2">
        <f>Table1[[#This Row],[PRICE/PO]]*Table1[[#This Row],[Quantity/PO]]</f>
        <v>0</v>
      </c>
      <c r="Q516" s="2" t="str">
        <f t="shared" ca="1" si="39"/>
        <v>منتهي</v>
      </c>
      <c r="R516" s="2"/>
      <c r="S516" s="2"/>
      <c r="T516" s="1" t="str">
        <f t="shared" si="36"/>
        <v/>
      </c>
      <c r="BN516" s="8">
        <f t="shared" si="41"/>
        <v>0</v>
      </c>
    </row>
    <row r="517" spans="1:66" s="8" customFormat="1" ht="44.25" hidden="1" customHeight="1" x14ac:dyDescent="0.45">
      <c r="A517" s="1">
        <f t="shared" si="37"/>
        <v>504</v>
      </c>
      <c r="B517" s="1" t="s">
        <v>16</v>
      </c>
      <c r="C517" s="2" t="s">
        <v>36</v>
      </c>
      <c r="D517" s="1"/>
      <c r="E517" s="2" t="s">
        <v>687</v>
      </c>
      <c r="F517" s="1" t="s">
        <v>686</v>
      </c>
      <c r="G517" s="10">
        <v>45673</v>
      </c>
      <c r="H517" s="1">
        <v>5</v>
      </c>
      <c r="I517" s="1">
        <v>475</v>
      </c>
      <c r="J517" s="10">
        <v>45679</v>
      </c>
      <c r="K517" s="1" t="s">
        <v>1076</v>
      </c>
      <c r="L517" s="2" t="s">
        <v>2095</v>
      </c>
      <c r="M517" s="10">
        <v>45697</v>
      </c>
      <c r="N517" s="1">
        <v>5</v>
      </c>
      <c r="O517" s="1">
        <v>475</v>
      </c>
      <c r="P517" s="2">
        <f>Table1[[#This Row],[PRICE/PO]]*Table1[[#This Row],[Quantity/PO]]</f>
        <v>2375</v>
      </c>
      <c r="Q517" s="2" t="str">
        <f t="shared" ca="1" si="39"/>
        <v>منتهي</v>
      </c>
      <c r="R517" s="2"/>
      <c r="S517" s="2"/>
      <c r="T517" s="1" t="str">
        <f t="shared" si="36"/>
        <v/>
      </c>
      <c r="BN517" s="8">
        <f t="shared" si="41"/>
        <v>0</v>
      </c>
    </row>
    <row r="518" spans="1:66" s="8" customFormat="1" ht="44.25" hidden="1" customHeight="1" x14ac:dyDescent="0.45">
      <c r="A518" s="1">
        <f t="shared" si="37"/>
        <v>505</v>
      </c>
      <c r="B518" s="1" t="s">
        <v>16</v>
      </c>
      <c r="C518" s="1" t="s">
        <v>36</v>
      </c>
      <c r="D518" s="1"/>
      <c r="E518" s="2" t="s">
        <v>687</v>
      </c>
      <c r="F518" s="1" t="s">
        <v>686</v>
      </c>
      <c r="G518" s="10">
        <v>45673</v>
      </c>
      <c r="H518" s="1">
        <v>5</v>
      </c>
      <c r="I518" s="1">
        <v>475</v>
      </c>
      <c r="J518" s="10">
        <v>45679</v>
      </c>
      <c r="K518" s="1" t="s">
        <v>1076</v>
      </c>
      <c r="L518" s="2" t="s">
        <v>2096</v>
      </c>
      <c r="M518" s="10">
        <v>45697</v>
      </c>
      <c r="N518" s="1">
        <v>5</v>
      </c>
      <c r="O518" s="1">
        <v>475</v>
      </c>
      <c r="P518" s="2">
        <f>Table1[[#This Row],[PRICE/PO]]*Table1[[#This Row],[Quantity/PO]]</f>
        <v>2375</v>
      </c>
      <c r="Q518" s="2" t="str">
        <f t="shared" ca="1" si="39"/>
        <v>منتهي</v>
      </c>
      <c r="R518" s="2"/>
      <c r="S518" s="2"/>
      <c r="T518" s="1" t="str">
        <f t="shared" si="36"/>
        <v/>
      </c>
      <c r="BN518" s="8">
        <f t="shared" si="41"/>
        <v>0</v>
      </c>
    </row>
    <row r="519" spans="1:66" s="8" customFormat="1" ht="44.25" hidden="1" customHeight="1" x14ac:dyDescent="0.45">
      <c r="A519" s="1">
        <f t="shared" si="37"/>
        <v>506</v>
      </c>
      <c r="B519" s="1" t="s">
        <v>16</v>
      </c>
      <c r="C519" s="1" t="s">
        <v>97</v>
      </c>
      <c r="D519" s="1">
        <v>2102018</v>
      </c>
      <c r="E519" s="2" t="s">
        <v>688</v>
      </c>
      <c r="F519" s="1" t="s">
        <v>686</v>
      </c>
      <c r="G519" s="10">
        <v>45673</v>
      </c>
      <c r="H519" s="1">
        <v>3</v>
      </c>
      <c r="I519" s="1">
        <v>450</v>
      </c>
      <c r="J519" s="10">
        <v>45679</v>
      </c>
      <c r="K519" s="1" t="s">
        <v>1076</v>
      </c>
      <c r="L519" s="2"/>
      <c r="M519" s="10"/>
      <c r="N519" s="1"/>
      <c r="O519" s="1"/>
      <c r="P519" s="2">
        <f>Table1[[#This Row],[PRICE/PO]]*Table1[[#This Row],[Quantity/PO]]</f>
        <v>0</v>
      </c>
      <c r="Q519" s="2" t="str">
        <f t="shared" ca="1" si="39"/>
        <v>منتهي</v>
      </c>
      <c r="R519" s="2"/>
      <c r="S519" s="2"/>
      <c r="T519" s="1">
        <f t="shared" si="36"/>
        <v>1</v>
      </c>
      <c r="BN519" s="8">
        <f t="shared" si="41"/>
        <v>2102018</v>
      </c>
    </row>
    <row r="520" spans="1:66" s="8" customFormat="1" ht="44.25" hidden="1" customHeight="1" x14ac:dyDescent="0.45">
      <c r="A520" s="1">
        <f t="shared" si="37"/>
        <v>507</v>
      </c>
      <c r="B520" s="1" t="s">
        <v>16</v>
      </c>
      <c r="C520" s="1" t="s">
        <v>104</v>
      </c>
      <c r="D520" s="1">
        <v>2102030</v>
      </c>
      <c r="E520" s="2" t="s">
        <v>689</v>
      </c>
      <c r="F520" s="1" t="s">
        <v>686</v>
      </c>
      <c r="G520" s="10">
        <v>45673</v>
      </c>
      <c r="H520" s="1">
        <v>6</v>
      </c>
      <c r="I520" s="1">
        <v>650</v>
      </c>
      <c r="J520" s="10">
        <v>45679</v>
      </c>
      <c r="K520" s="1" t="s">
        <v>1076</v>
      </c>
      <c r="L520" s="2"/>
      <c r="M520" s="10"/>
      <c r="N520" s="1"/>
      <c r="O520" s="1"/>
      <c r="P520" s="2">
        <f>Table1[[#This Row],[PRICE/PO]]*Table1[[#This Row],[Quantity/PO]]</f>
        <v>0</v>
      </c>
      <c r="Q520" s="2" t="str">
        <f t="shared" ca="1" si="39"/>
        <v>منتهي</v>
      </c>
      <c r="R520" s="2"/>
      <c r="S520" s="2"/>
      <c r="T520" s="1">
        <f t="shared" si="36"/>
        <v>1</v>
      </c>
      <c r="BN520" s="8">
        <f t="shared" si="41"/>
        <v>2102030</v>
      </c>
    </row>
    <row r="521" spans="1:66" s="8" customFormat="1" ht="44.25" hidden="1" customHeight="1" x14ac:dyDescent="0.45">
      <c r="A521" s="1">
        <f t="shared" si="37"/>
        <v>508</v>
      </c>
      <c r="B521" s="1" t="s">
        <v>16</v>
      </c>
      <c r="C521" s="2" t="s">
        <v>108</v>
      </c>
      <c r="D521" s="1"/>
      <c r="E521" s="2" t="s">
        <v>690</v>
      </c>
      <c r="F521" s="1" t="s">
        <v>686</v>
      </c>
      <c r="G521" s="10">
        <v>45673</v>
      </c>
      <c r="H521" s="1">
        <v>3</v>
      </c>
      <c r="I521" s="1">
        <v>450</v>
      </c>
      <c r="J521" s="10">
        <v>45679</v>
      </c>
      <c r="K521" s="1" t="s">
        <v>1076</v>
      </c>
      <c r="L521" s="2"/>
      <c r="M521" s="10"/>
      <c r="N521" s="1"/>
      <c r="O521" s="1"/>
      <c r="P521" s="2">
        <f>Table1[[#This Row],[PRICE/PO]]*Table1[[#This Row],[Quantity/PO]]</f>
        <v>0</v>
      </c>
      <c r="Q521" s="2" t="str">
        <f t="shared" ca="1" si="39"/>
        <v>منتهي</v>
      </c>
      <c r="R521" s="2"/>
      <c r="S521" s="2"/>
      <c r="T521" s="1">
        <f t="shared" si="36"/>
        <v>1</v>
      </c>
      <c r="BN521" s="8">
        <f t="shared" si="41"/>
        <v>0</v>
      </c>
    </row>
    <row r="522" spans="1:66" s="8" customFormat="1" ht="44.25" hidden="1" customHeight="1" x14ac:dyDescent="0.45">
      <c r="A522" s="1">
        <f t="shared" si="37"/>
        <v>509</v>
      </c>
      <c r="B522" s="1" t="s">
        <v>16</v>
      </c>
      <c r="C522" s="1" t="s">
        <v>691</v>
      </c>
      <c r="D522" s="1"/>
      <c r="E522" s="2" t="s">
        <v>692</v>
      </c>
      <c r="F522" s="1" t="s">
        <v>686</v>
      </c>
      <c r="G522" s="10">
        <v>45673</v>
      </c>
      <c r="H522" s="1">
        <v>1</v>
      </c>
      <c r="I522" s="1"/>
      <c r="J522" s="10">
        <v>45679</v>
      </c>
      <c r="K522" s="1" t="s">
        <v>1074</v>
      </c>
      <c r="L522" s="2"/>
      <c r="M522" s="10"/>
      <c r="N522" s="1"/>
      <c r="O522" s="1"/>
      <c r="P522" s="2">
        <f>Table1[[#This Row],[PRICE/PO]]*Table1[[#This Row],[Quantity/PO]]</f>
        <v>0</v>
      </c>
      <c r="Q522" s="2" t="str">
        <f t="shared" ca="1" si="39"/>
        <v>منتهي</v>
      </c>
      <c r="R522" s="2"/>
      <c r="S522" s="2"/>
      <c r="T522" s="1" t="str">
        <f t="shared" si="36"/>
        <v/>
      </c>
      <c r="BN522" s="8">
        <f t="shared" si="41"/>
        <v>0</v>
      </c>
    </row>
    <row r="523" spans="1:66" s="8" customFormat="1" ht="44.25" hidden="1" customHeight="1" x14ac:dyDescent="0.45">
      <c r="A523" s="1">
        <f t="shared" si="37"/>
        <v>510</v>
      </c>
      <c r="B523" s="1" t="s">
        <v>16</v>
      </c>
      <c r="C523" s="1" t="s">
        <v>36</v>
      </c>
      <c r="D523" s="1"/>
      <c r="E523" s="2" t="s">
        <v>687</v>
      </c>
      <c r="F523" s="1" t="s">
        <v>686</v>
      </c>
      <c r="G523" s="10">
        <v>45673</v>
      </c>
      <c r="H523" s="1">
        <v>6</v>
      </c>
      <c r="I523" s="1">
        <v>475</v>
      </c>
      <c r="J523" s="10">
        <v>45679</v>
      </c>
      <c r="K523" s="1" t="s">
        <v>1076</v>
      </c>
      <c r="L523" s="2" t="s">
        <v>2095</v>
      </c>
      <c r="M523" s="10">
        <v>45697</v>
      </c>
      <c r="N523" s="1">
        <v>6</v>
      </c>
      <c r="O523" s="1">
        <v>475</v>
      </c>
      <c r="P523" s="2">
        <f>Table1[[#This Row],[PRICE/PO]]*Table1[[#This Row],[Quantity/PO]]</f>
        <v>2850</v>
      </c>
      <c r="Q523" s="2" t="str">
        <f t="shared" ca="1" si="39"/>
        <v>منتهي</v>
      </c>
      <c r="R523" s="2"/>
      <c r="S523" s="2"/>
      <c r="T523" s="1" t="str">
        <f t="shared" si="36"/>
        <v/>
      </c>
      <c r="BN523" s="8">
        <f t="shared" si="41"/>
        <v>0</v>
      </c>
    </row>
    <row r="524" spans="1:66" s="8" customFormat="1" ht="44.25" hidden="1" customHeight="1" x14ac:dyDescent="0.45">
      <c r="A524" s="1">
        <f t="shared" si="37"/>
        <v>511</v>
      </c>
      <c r="B524" s="1" t="s">
        <v>16</v>
      </c>
      <c r="C524" s="1" t="s">
        <v>693</v>
      </c>
      <c r="D524" s="1"/>
      <c r="E524" s="2" t="s">
        <v>694</v>
      </c>
      <c r="F524" s="1" t="s">
        <v>686</v>
      </c>
      <c r="G524" s="10">
        <v>45673</v>
      </c>
      <c r="H524" s="1">
        <v>3</v>
      </c>
      <c r="I524" s="1">
        <v>650</v>
      </c>
      <c r="J524" s="10">
        <v>45679</v>
      </c>
      <c r="K524" s="1" t="s">
        <v>1076</v>
      </c>
      <c r="L524" s="2" t="s">
        <v>2647</v>
      </c>
      <c r="M524" s="10">
        <v>45711</v>
      </c>
      <c r="N524" s="1">
        <v>3</v>
      </c>
      <c r="O524" s="1">
        <v>650</v>
      </c>
      <c r="P524" s="2">
        <f>Table1[[#This Row],[PRICE/PO]]*Table1[[#This Row],[Quantity/PO]]</f>
        <v>1950</v>
      </c>
      <c r="Q524" s="2" t="str">
        <f t="shared" ca="1" si="39"/>
        <v>منتهي</v>
      </c>
      <c r="R524" s="2" t="s">
        <v>2339</v>
      </c>
      <c r="S524" s="2"/>
      <c r="T524" s="1" t="str">
        <f t="shared" si="36"/>
        <v/>
      </c>
      <c r="BN524" s="8">
        <f t="shared" si="41"/>
        <v>0</v>
      </c>
    </row>
    <row r="525" spans="1:66" s="8" customFormat="1" ht="44.25" hidden="1" customHeight="1" x14ac:dyDescent="0.45">
      <c r="A525" s="1">
        <f t="shared" si="37"/>
        <v>512</v>
      </c>
      <c r="B525" s="1" t="s">
        <v>16</v>
      </c>
      <c r="C525" s="2" t="s">
        <v>695</v>
      </c>
      <c r="D525" s="1">
        <v>2102025</v>
      </c>
      <c r="E525" s="2" t="s">
        <v>696</v>
      </c>
      <c r="F525" s="1" t="s">
        <v>686</v>
      </c>
      <c r="G525" s="10">
        <v>45673</v>
      </c>
      <c r="H525" s="1">
        <v>3</v>
      </c>
      <c r="I525" s="1">
        <v>750</v>
      </c>
      <c r="J525" s="10">
        <v>45679</v>
      </c>
      <c r="K525" s="1" t="s">
        <v>1076</v>
      </c>
      <c r="L525" s="2" t="s">
        <v>2647</v>
      </c>
      <c r="M525" s="10">
        <v>45711</v>
      </c>
      <c r="N525" s="1">
        <v>3</v>
      </c>
      <c r="O525" s="1">
        <v>750</v>
      </c>
      <c r="P525" s="2">
        <f>Table1[[#This Row],[PRICE/PO]]*Table1[[#This Row],[Quantity/PO]]</f>
        <v>2250</v>
      </c>
      <c r="Q525" s="2" t="str">
        <f t="shared" ca="1" si="39"/>
        <v>منتهي</v>
      </c>
      <c r="R525" s="2"/>
      <c r="S525" s="2"/>
      <c r="T525" s="1" t="str">
        <f t="shared" si="36"/>
        <v/>
      </c>
      <c r="BN525" s="8">
        <f t="shared" si="41"/>
        <v>2102025</v>
      </c>
    </row>
    <row r="526" spans="1:66" s="8" customFormat="1" ht="44.25" hidden="1" customHeight="1" x14ac:dyDescent="0.45">
      <c r="A526" s="1">
        <f t="shared" si="37"/>
        <v>513</v>
      </c>
      <c r="B526" s="1" t="s">
        <v>16</v>
      </c>
      <c r="C526" s="1" t="s">
        <v>33</v>
      </c>
      <c r="D526" s="1" t="s">
        <v>697</v>
      </c>
      <c r="E526" s="2" t="s">
        <v>698</v>
      </c>
      <c r="F526" s="1" t="s">
        <v>686</v>
      </c>
      <c r="G526" s="10">
        <v>45673</v>
      </c>
      <c r="H526" s="1">
        <v>2</v>
      </c>
      <c r="I526" s="1">
        <v>950</v>
      </c>
      <c r="J526" s="10">
        <v>45679</v>
      </c>
      <c r="K526" s="1" t="s">
        <v>1075</v>
      </c>
      <c r="L526" s="2"/>
      <c r="M526" s="10"/>
      <c r="N526" s="1"/>
      <c r="O526" s="1"/>
      <c r="P526" s="2">
        <f>Table1[[#This Row],[PRICE/PO]]*Table1[[#This Row],[Quantity/PO]]</f>
        <v>0</v>
      </c>
      <c r="Q526" s="2" t="str">
        <f t="shared" ca="1" si="39"/>
        <v>منتهي</v>
      </c>
      <c r="R526" s="2"/>
      <c r="S526" s="2"/>
      <c r="T526" s="1">
        <f t="shared" ref="T526:T589" si="42">IF(AND(COUNTIFS($F$14:$F$1012, $F526, $L$14:$L$1012, "&lt;&gt;")&gt;0, $L526="", $I526&lt;&gt;""), 1, "")</f>
        <v>1</v>
      </c>
      <c r="BN526" s="8" t="str">
        <f t="shared" si="41"/>
        <v xml:space="preserve">TRS/1 CR-A </v>
      </c>
    </row>
    <row r="527" spans="1:66" s="8" customFormat="1" ht="44.25" hidden="1" customHeight="1" x14ac:dyDescent="0.45">
      <c r="A527" s="1">
        <f t="shared" ref="A527:A590" si="43">ROW(A514)</f>
        <v>514</v>
      </c>
      <c r="B527" s="1" t="s">
        <v>16</v>
      </c>
      <c r="C527" s="1" t="s">
        <v>36</v>
      </c>
      <c r="D527" s="1"/>
      <c r="E527" s="2" t="s">
        <v>687</v>
      </c>
      <c r="F527" s="1" t="s">
        <v>686</v>
      </c>
      <c r="G527" s="10">
        <v>45673</v>
      </c>
      <c r="H527" s="1">
        <v>3</v>
      </c>
      <c r="I527" s="1">
        <v>475</v>
      </c>
      <c r="J527" s="10">
        <v>45679</v>
      </c>
      <c r="K527" s="1" t="s">
        <v>1076</v>
      </c>
      <c r="L527" s="2" t="s">
        <v>2096</v>
      </c>
      <c r="M527" s="10">
        <v>45697</v>
      </c>
      <c r="N527" s="1">
        <v>3</v>
      </c>
      <c r="O527" s="1">
        <v>475</v>
      </c>
      <c r="P527" s="2">
        <f>Table1[[#This Row],[PRICE/PO]]*Table1[[#This Row],[Quantity/PO]]</f>
        <v>1425</v>
      </c>
      <c r="Q527" s="2" t="str">
        <f t="shared" ca="1" si="39"/>
        <v>منتهي</v>
      </c>
      <c r="R527" s="2"/>
      <c r="S527" s="2"/>
      <c r="T527" s="1" t="str">
        <f t="shared" si="42"/>
        <v/>
      </c>
      <c r="BN527" s="8">
        <f t="shared" si="41"/>
        <v>0</v>
      </c>
    </row>
    <row r="528" spans="1:66" s="8" customFormat="1" ht="44.25" hidden="1" customHeight="1" x14ac:dyDescent="0.45">
      <c r="A528" s="1">
        <f t="shared" si="43"/>
        <v>515</v>
      </c>
      <c r="B528" s="1" t="s">
        <v>16</v>
      </c>
      <c r="C528" s="1" t="s">
        <v>108</v>
      </c>
      <c r="D528" s="1"/>
      <c r="E528" s="2" t="s">
        <v>690</v>
      </c>
      <c r="F528" s="1" t="s">
        <v>686</v>
      </c>
      <c r="G528" s="10">
        <v>45673</v>
      </c>
      <c r="H528" s="1">
        <v>1</v>
      </c>
      <c r="I528" s="1">
        <v>450</v>
      </c>
      <c r="J528" s="10">
        <v>45679</v>
      </c>
      <c r="K528" s="1" t="s">
        <v>1076</v>
      </c>
      <c r="L528" s="2"/>
      <c r="M528" s="10"/>
      <c r="N528" s="1"/>
      <c r="O528" s="1"/>
      <c r="P528" s="2">
        <f>Table1[[#This Row],[PRICE/PO]]*Table1[[#This Row],[Quantity/PO]]</f>
        <v>0</v>
      </c>
      <c r="Q528" s="2" t="str">
        <f t="shared" ca="1" si="39"/>
        <v>منتهي</v>
      </c>
      <c r="R528" s="2"/>
      <c r="S528" s="2"/>
      <c r="T528" s="1">
        <f t="shared" si="42"/>
        <v>1</v>
      </c>
      <c r="BN528" s="8">
        <f t="shared" si="41"/>
        <v>0</v>
      </c>
    </row>
    <row r="529" spans="1:66" s="8" customFormat="1" ht="44.25" hidden="1" customHeight="1" x14ac:dyDescent="0.45">
      <c r="A529" s="1">
        <f t="shared" si="43"/>
        <v>516</v>
      </c>
      <c r="B529" s="1" t="s">
        <v>16</v>
      </c>
      <c r="C529" s="1" t="s">
        <v>700</v>
      </c>
      <c r="D529" s="1" t="s">
        <v>699</v>
      </c>
      <c r="E529" s="2" t="s">
        <v>701</v>
      </c>
      <c r="F529" s="1" t="s">
        <v>686</v>
      </c>
      <c r="G529" s="10">
        <v>45673</v>
      </c>
      <c r="H529" s="1">
        <v>1</v>
      </c>
      <c r="I529" s="1"/>
      <c r="J529" s="10">
        <v>45679</v>
      </c>
      <c r="K529" s="1" t="s">
        <v>1077</v>
      </c>
      <c r="L529" s="2"/>
      <c r="M529" s="10"/>
      <c r="N529" s="1"/>
      <c r="O529" s="1"/>
      <c r="P529" s="2">
        <f>Table1[[#This Row],[PRICE/PO]]*Table1[[#This Row],[Quantity/PO]]</f>
        <v>0</v>
      </c>
      <c r="Q529" s="2" t="str">
        <f t="shared" ca="1" si="39"/>
        <v>منتهي</v>
      </c>
      <c r="R529" s="2"/>
      <c r="S529" s="2"/>
      <c r="T529" s="1" t="str">
        <f t="shared" si="42"/>
        <v/>
      </c>
      <c r="BN529" s="8" t="str">
        <f t="shared" si="41"/>
        <v xml:space="preserve">0L2893 </v>
      </c>
    </row>
    <row r="530" spans="1:66" s="8" customFormat="1" ht="44.25" hidden="1" customHeight="1" x14ac:dyDescent="0.45">
      <c r="A530" s="1">
        <f t="shared" si="43"/>
        <v>517</v>
      </c>
      <c r="B530" s="1" t="s">
        <v>16</v>
      </c>
      <c r="C530" s="1" t="s">
        <v>36</v>
      </c>
      <c r="D530" s="1"/>
      <c r="E530" s="2" t="s">
        <v>687</v>
      </c>
      <c r="F530" s="1" t="s">
        <v>686</v>
      </c>
      <c r="G530" s="10">
        <v>45673</v>
      </c>
      <c r="H530" s="1">
        <v>6</v>
      </c>
      <c r="I530" s="1">
        <v>475</v>
      </c>
      <c r="J530" s="10">
        <v>45679</v>
      </c>
      <c r="K530" s="1" t="s">
        <v>1076</v>
      </c>
      <c r="L530" s="2" t="s">
        <v>2096</v>
      </c>
      <c r="M530" s="10">
        <v>45697</v>
      </c>
      <c r="N530" s="1">
        <v>6</v>
      </c>
      <c r="O530" s="1">
        <v>475</v>
      </c>
      <c r="P530" s="2">
        <f>Table1[[#This Row],[PRICE/PO]]*Table1[[#This Row],[Quantity/PO]]</f>
        <v>2850</v>
      </c>
      <c r="Q530" s="2" t="str">
        <f t="shared" ca="1" si="39"/>
        <v>منتهي</v>
      </c>
      <c r="R530" s="2"/>
      <c r="S530" s="2"/>
      <c r="T530" s="1" t="str">
        <f t="shared" si="42"/>
        <v/>
      </c>
      <c r="BN530" s="8">
        <f t="shared" si="41"/>
        <v>0</v>
      </c>
    </row>
    <row r="531" spans="1:66" s="8" customFormat="1" ht="44.25" hidden="1" customHeight="1" x14ac:dyDescent="0.45">
      <c r="A531" s="1">
        <f t="shared" si="43"/>
        <v>518</v>
      </c>
      <c r="B531" s="1" t="s">
        <v>16</v>
      </c>
      <c r="C531" s="1" t="s">
        <v>36</v>
      </c>
      <c r="D531" s="1"/>
      <c r="E531" s="2" t="s">
        <v>687</v>
      </c>
      <c r="F531" s="1" t="s">
        <v>686</v>
      </c>
      <c r="G531" s="10">
        <v>45673</v>
      </c>
      <c r="H531" s="1">
        <v>6</v>
      </c>
      <c r="I531" s="1">
        <v>475</v>
      </c>
      <c r="J531" s="10">
        <v>45679</v>
      </c>
      <c r="K531" s="1" t="s">
        <v>1076</v>
      </c>
      <c r="L531" s="2" t="s">
        <v>2193</v>
      </c>
      <c r="M531" s="10">
        <v>45700</v>
      </c>
      <c r="N531" s="1">
        <v>6</v>
      </c>
      <c r="O531" s="1">
        <v>475</v>
      </c>
      <c r="P531" s="2">
        <f>Table1[[#This Row],[PRICE/PO]]*Table1[[#This Row],[Quantity/PO]]</f>
        <v>2850</v>
      </c>
      <c r="Q531" s="2" t="str">
        <f t="shared" ca="1" si="39"/>
        <v>منتهي</v>
      </c>
      <c r="R531" s="2"/>
      <c r="S531" s="2"/>
      <c r="T531" s="1" t="str">
        <f t="shared" si="42"/>
        <v/>
      </c>
      <c r="BN531" s="8">
        <f t="shared" si="41"/>
        <v>0</v>
      </c>
    </row>
    <row r="532" spans="1:66" s="8" customFormat="1" ht="44.25" hidden="1" customHeight="1" x14ac:dyDescent="0.45">
      <c r="A532" s="1">
        <f t="shared" si="43"/>
        <v>519</v>
      </c>
      <c r="B532" s="1" t="s">
        <v>16</v>
      </c>
      <c r="C532" s="1" t="s">
        <v>106</v>
      </c>
      <c r="D532" s="1">
        <v>56945</v>
      </c>
      <c r="E532" s="2" t="s">
        <v>702</v>
      </c>
      <c r="F532" s="1" t="s">
        <v>686</v>
      </c>
      <c r="G532" s="10">
        <v>45673</v>
      </c>
      <c r="H532" s="1">
        <v>6</v>
      </c>
      <c r="I532" s="1">
        <v>2750</v>
      </c>
      <c r="J532" s="10">
        <v>45679</v>
      </c>
      <c r="K532" s="1" t="s">
        <v>1076</v>
      </c>
      <c r="L532" s="2"/>
      <c r="M532" s="10"/>
      <c r="N532" s="1"/>
      <c r="O532" s="1"/>
      <c r="P532" s="2">
        <f>Table1[[#This Row],[PRICE/PO]]*Table1[[#This Row],[Quantity/PO]]</f>
        <v>0</v>
      </c>
      <c r="Q532" s="2" t="str">
        <f t="shared" ca="1" si="39"/>
        <v>منتهي</v>
      </c>
      <c r="R532" s="2"/>
      <c r="S532" s="2"/>
      <c r="T532" s="1">
        <f t="shared" si="42"/>
        <v>1</v>
      </c>
      <c r="BN532" s="8">
        <f t="shared" si="41"/>
        <v>56945</v>
      </c>
    </row>
    <row r="533" spans="1:66" s="8" customFormat="1" ht="44.25" hidden="1" customHeight="1" x14ac:dyDescent="0.45">
      <c r="A533" s="1">
        <f t="shared" si="43"/>
        <v>520</v>
      </c>
      <c r="B533" s="1" t="s">
        <v>16</v>
      </c>
      <c r="C533" s="1" t="s">
        <v>104</v>
      </c>
      <c r="D533" s="1">
        <v>2102030</v>
      </c>
      <c r="E533" s="2" t="s">
        <v>689</v>
      </c>
      <c r="F533" s="1" t="s">
        <v>686</v>
      </c>
      <c r="G533" s="10">
        <v>45673</v>
      </c>
      <c r="H533" s="1">
        <v>4</v>
      </c>
      <c r="I533" s="1">
        <v>650</v>
      </c>
      <c r="J533" s="10">
        <v>45679</v>
      </c>
      <c r="K533" s="1" t="s">
        <v>1076</v>
      </c>
      <c r="L533" s="2"/>
      <c r="M533" s="10"/>
      <c r="N533" s="1"/>
      <c r="O533" s="1"/>
      <c r="P533" s="2">
        <f>Table1[[#This Row],[PRICE/PO]]*Table1[[#This Row],[Quantity/PO]]</f>
        <v>0</v>
      </c>
      <c r="Q533" s="2" t="str">
        <f t="shared" ca="1" si="39"/>
        <v>منتهي</v>
      </c>
      <c r="R533" s="2"/>
      <c r="S533" s="2"/>
      <c r="T533" s="1">
        <f t="shared" si="42"/>
        <v>1</v>
      </c>
      <c r="BN533" s="8">
        <f t="shared" si="41"/>
        <v>2102030</v>
      </c>
    </row>
    <row r="534" spans="1:66" s="8" customFormat="1" ht="44.25" hidden="1" customHeight="1" x14ac:dyDescent="0.45">
      <c r="A534" s="1">
        <f t="shared" si="43"/>
        <v>521</v>
      </c>
      <c r="B534" s="1" t="s">
        <v>16</v>
      </c>
      <c r="C534" s="2" t="s">
        <v>704</v>
      </c>
      <c r="D534" s="2" t="s">
        <v>703</v>
      </c>
      <c r="E534" s="2" t="s">
        <v>705</v>
      </c>
      <c r="F534" s="1" t="s">
        <v>686</v>
      </c>
      <c r="G534" s="10">
        <v>45673</v>
      </c>
      <c r="H534" s="1">
        <v>4</v>
      </c>
      <c r="I534" s="1">
        <v>1750</v>
      </c>
      <c r="J534" s="10">
        <v>45679</v>
      </c>
      <c r="K534" s="1" t="s">
        <v>1076</v>
      </c>
      <c r="L534" s="2"/>
      <c r="M534" s="10"/>
      <c r="N534" s="1"/>
      <c r="O534" s="1"/>
      <c r="P534" s="2">
        <f>Table1[[#This Row],[PRICE/PO]]*Table1[[#This Row],[Quantity/PO]]</f>
        <v>0</v>
      </c>
      <c r="Q534" s="2" t="str">
        <f t="shared" ref="Q534:Q597" ca="1" si="44">IF(AND($J534&lt;TODAY(), $J534&lt;&gt;""), "منتهي", "")</f>
        <v>منتهي</v>
      </c>
      <c r="R534" s="2"/>
      <c r="S534" s="2"/>
      <c r="T534" s="1">
        <f t="shared" si="42"/>
        <v>1</v>
      </c>
      <c r="BN534" s="8" t="str">
        <f t="shared" si="41"/>
        <v xml:space="preserve">43.24232.000 </v>
      </c>
    </row>
    <row r="535" spans="1:66" s="8" customFormat="1" ht="44.25" hidden="1" customHeight="1" x14ac:dyDescent="0.45">
      <c r="A535" s="1">
        <f t="shared" si="43"/>
        <v>522</v>
      </c>
      <c r="B535" s="1" t="s">
        <v>16</v>
      </c>
      <c r="C535" s="1" t="s">
        <v>108</v>
      </c>
      <c r="D535" s="1"/>
      <c r="E535" s="2" t="s">
        <v>690</v>
      </c>
      <c r="F535" s="1" t="s">
        <v>686</v>
      </c>
      <c r="G535" s="10">
        <v>45673</v>
      </c>
      <c r="H535" s="1">
        <v>4</v>
      </c>
      <c r="I535" s="1">
        <v>450</v>
      </c>
      <c r="J535" s="10">
        <v>45679</v>
      </c>
      <c r="K535" s="1" t="s">
        <v>1076</v>
      </c>
      <c r="L535" s="2"/>
      <c r="M535" s="10"/>
      <c r="N535" s="1"/>
      <c r="O535" s="1"/>
      <c r="P535" s="2">
        <f>Table1[[#This Row],[PRICE/PO]]*Table1[[#This Row],[Quantity/PO]]</f>
        <v>0</v>
      </c>
      <c r="Q535" s="2" t="str">
        <f t="shared" ca="1" si="44"/>
        <v>منتهي</v>
      </c>
      <c r="R535" s="2"/>
      <c r="S535" s="2"/>
      <c r="T535" s="1">
        <f t="shared" si="42"/>
        <v>1</v>
      </c>
      <c r="BN535" s="8">
        <f t="shared" si="41"/>
        <v>0</v>
      </c>
    </row>
    <row r="536" spans="1:66" s="8" customFormat="1" ht="44.25" hidden="1" customHeight="1" x14ac:dyDescent="0.45">
      <c r="A536" s="1">
        <f t="shared" si="43"/>
        <v>523</v>
      </c>
      <c r="B536" s="1" t="s">
        <v>16</v>
      </c>
      <c r="C536" s="1" t="s">
        <v>704</v>
      </c>
      <c r="D536" s="2" t="s">
        <v>703</v>
      </c>
      <c r="E536" s="2" t="s">
        <v>705</v>
      </c>
      <c r="F536" s="1" t="s">
        <v>686</v>
      </c>
      <c r="G536" s="10">
        <v>45673</v>
      </c>
      <c r="H536" s="1">
        <v>2</v>
      </c>
      <c r="I536" s="1">
        <v>1750</v>
      </c>
      <c r="J536" s="10">
        <v>45679</v>
      </c>
      <c r="K536" s="1" t="s">
        <v>1076</v>
      </c>
      <c r="L536" s="2"/>
      <c r="M536" s="10"/>
      <c r="N536" s="1"/>
      <c r="O536" s="1"/>
      <c r="P536" s="2">
        <f>Table1[[#This Row],[PRICE/PO]]*Table1[[#This Row],[Quantity/PO]]</f>
        <v>0</v>
      </c>
      <c r="Q536" s="2" t="str">
        <f t="shared" ca="1" si="44"/>
        <v>منتهي</v>
      </c>
      <c r="R536" s="2"/>
      <c r="S536" s="2"/>
      <c r="T536" s="1">
        <f t="shared" si="42"/>
        <v>1</v>
      </c>
      <c r="BN536" s="8" t="str">
        <f t="shared" si="41"/>
        <v xml:space="preserve">43.24232.000 </v>
      </c>
    </row>
    <row r="537" spans="1:66" s="8" customFormat="1" ht="44.25" hidden="1" customHeight="1" x14ac:dyDescent="0.45">
      <c r="A537" s="1">
        <f t="shared" si="43"/>
        <v>524</v>
      </c>
      <c r="B537" s="1" t="s">
        <v>16</v>
      </c>
      <c r="C537" s="2" t="s">
        <v>707</v>
      </c>
      <c r="D537" s="1" t="s">
        <v>706</v>
      </c>
      <c r="E537" s="2" t="s">
        <v>708</v>
      </c>
      <c r="F537" s="1" t="s">
        <v>686</v>
      </c>
      <c r="G537" s="10">
        <v>45673</v>
      </c>
      <c r="H537" s="1">
        <v>3</v>
      </c>
      <c r="I537" s="1"/>
      <c r="J537" s="10">
        <v>45679</v>
      </c>
      <c r="K537" s="1" t="s">
        <v>1074</v>
      </c>
      <c r="L537" s="2"/>
      <c r="M537" s="10"/>
      <c r="N537" s="1"/>
      <c r="O537" s="1"/>
      <c r="P537" s="2">
        <f>Table1[[#This Row],[PRICE/PO]]*Table1[[#This Row],[Quantity/PO]]</f>
        <v>0</v>
      </c>
      <c r="Q537" s="2" t="str">
        <f t="shared" ca="1" si="44"/>
        <v>منتهي</v>
      </c>
      <c r="R537" s="2"/>
      <c r="S537" s="2"/>
      <c r="T537" s="1" t="str">
        <f t="shared" si="42"/>
        <v/>
      </c>
      <c r="BN537" s="8" t="str">
        <f t="shared" si="41"/>
        <v xml:space="preserve">MKC-03 </v>
      </c>
    </row>
    <row r="538" spans="1:66" s="8" customFormat="1" ht="44.25" hidden="1" customHeight="1" x14ac:dyDescent="0.45">
      <c r="A538" s="1">
        <f t="shared" si="43"/>
        <v>525</v>
      </c>
      <c r="B538" s="1" t="s">
        <v>16</v>
      </c>
      <c r="C538" s="1" t="s">
        <v>97</v>
      </c>
      <c r="D538" s="1">
        <v>2102018</v>
      </c>
      <c r="E538" s="2" t="s">
        <v>688</v>
      </c>
      <c r="F538" s="1" t="s">
        <v>686</v>
      </c>
      <c r="G538" s="10">
        <v>45673</v>
      </c>
      <c r="H538" s="1">
        <v>10</v>
      </c>
      <c r="I538" s="1">
        <v>450</v>
      </c>
      <c r="J538" s="10">
        <v>45679</v>
      </c>
      <c r="K538" s="1" t="s">
        <v>1076</v>
      </c>
      <c r="L538" s="2"/>
      <c r="M538" s="10"/>
      <c r="N538" s="1"/>
      <c r="O538" s="1"/>
      <c r="P538" s="2">
        <f>Table1[[#This Row],[PRICE/PO]]*Table1[[#This Row],[Quantity/PO]]</f>
        <v>0</v>
      </c>
      <c r="Q538" s="2" t="str">
        <f t="shared" ca="1" si="44"/>
        <v>منتهي</v>
      </c>
      <c r="R538" s="2"/>
      <c r="S538" s="2"/>
      <c r="T538" s="1">
        <f t="shared" si="42"/>
        <v>1</v>
      </c>
      <c r="BN538" s="8">
        <f t="shared" si="41"/>
        <v>2102018</v>
      </c>
    </row>
    <row r="539" spans="1:66" s="8" customFormat="1" ht="44.25" hidden="1" customHeight="1" x14ac:dyDescent="0.45">
      <c r="A539" s="1">
        <f t="shared" si="43"/>
        <v>526</v>
      </c>
      <c r="B539" s="1" t="s">
        <v>16</v>
      </c>
      <c r="C539" s="1" t="s">
        <v>106</v>
      </c>
      <c r="D539" s="1">
        <v>56945</v>
      </c>
      <c r="E539" s="2" t="s">
        <v>702</v>
      </c>
      <c r="F539" s="1" t="s">
        <v>686</v>
      </c>
      <c r="G539" s="10">
        <v>45673</v>
      </c>
      <c r="H539" s="1">
        <v>5</v>
      </c>
      <c r="I539" s="1">
        <v>2750</v>
      </c>
      <c r="J539" s="10">
        <v>45679</v>
      </c>
      <c r="K539" s="1" t="s">
        <v>1076</v>
      </c>
      <c r="L539" s="2"/>
      <c r="M539" s="10"/>
      <c r="N539" s="1"/>
      <c r="O539" s="1"/>
      <c r="P539" s="2">
        <f>Table1[[#This Row],[PRICE/PO]]*Table1[[#This Row],[Quantity/PO]]</f>
        <v>0</v>
      </c>
      <c r="Q539" s="2" t="str">
        <f t="shared" ca="1" si="44"/>
        <v>منتهي</v>
      </c>
      <c r="R539" s="2"/>
      <c r="S539" s="2"/>
      <c r="T539" s="1">
        <f t="shared" si="42"/>
        <v>1</v>
      </c>
      <c r="BN539" s="8">
        <f t="shared" si="41"/>
        <v>56945</v>
      </c>
    </row>
    <row r="540" spans="1:66" s="8" customFormat="1" ht="44.25" hidden="1" customHeight="1" x14ac:dyDescent="0.45">
      <c r="A540" s="1">
        <f t="shared" si="43"/>
        <v>527</v>
      </c>
      <c r="B540" s="1" t="s">
        <v>16</v>
      </c>
      <c r="C540" s="2" t="s">
        <v>36</v>
      </c>
      <c r="D540" s="1"/>
      <c r="E540" s="2" t="s">
        <v>687</v>
      </c>
      <c r="F540" s="1" t="s">
        <v>686</v>
      </c>
      <c r="G540" s="10">
        <v>45673</v>
      </c>
      <c r="H540" s="1">
        <v>12</v>
      </c>
      <c r="I540" s="1">
        <v>475</v>
      </c>
      <c r="J540" s="10">
        <v>45679</v>
      </c>
      <c r="K540" s="1" t="s">
        <v>1076</v>
      </c>
      <c r="L540" s="2" t="s">
        <v>2096</v>
      </c>
      <c r="M540" s="10">
        <v>45697</v>
      </c>
      <c r="N540" s="1">
        <v>12</v>
      </c>
      <c r="O540" s="1">
        <v>475</v>
      </c>
      <c r="P540" s="2">
        <f>Table1[[#This Row],[PRICE/PO]]*Table1[[#This Row],[Quantity/PO]]</f>
        <v>5700</v>
      </c>
      <c r="Q540" s="2" t="str">
        <f t="shared" ca="1" si="44"/>
        <v>منتهي</v>
      </c>
      <c r="R540" s="2"/>
      <c r="S540" s="2"/>
      <c r="T540" s="1" t="str">
        <f t="shared" si="42"/>
        <v/>
      </c>
      <c r="BN540" s="8">
        <f t="shared" si="41"/>
        <v>0</v>
      </c>
    </row>
    <row r="541" spans="1:66" s="8" customFormat="1" ht="44.25" hidden="1" customHeight="1" x14ac:dyDescent="0.45">
      <c r="A541" s="1">
        <f t="shared" si="43"/>
        <v>528</v>
      </c>
      <c r="B541" s="1" t="s">
        <v>16</v>
      </c>
      <c r="C541" s="1" t="s">
        <v>709</v>
      </c>
      <c r="D541" s="1">
        <v>2101072</v>
      </c>
      <c r="E541" s="2" t="s">
        <v>710</v>
      </c>
      <c r="F541" s="1" t="s">
        <v>686</v>
      </c>
      <c r="G541" s="10">
        <v>45673</v>
      </c>
      <c r="H541" s="1">
        <v>1</v>
      </c>
      <c r="I541" s="1">
        <v>225</v>
      </c>
      <c r="J541" s="10">
        <v>45679</v>
      </c>
      <c r="K541" s="1" t="s">
        <v>1074</v>
      </c>
      <c r="L541" s="2" t="s">
        <v>2312</v>
      </c>
      <c r="M541" s="10">
        <v>45704</v>
      </c>
      <c r="N541" s="1">
        <v>1</v>
      </c>
      <c r="O541" s="1">
        <v>225</v>
      </c>
      <c r="P541" s="2">
        <f>Table1[[#This Row],[PRICE/PO]]*Table1[[#This Row],[Quantity/PO]]</f>
        <v>225</v>
      </c>
      <c r="Q541" s="2" t="str">
        <f t="shared" ca="1" si="44"/>
        <v>منتهي</v>
      </c>
      <c r="R541" s="2"/>
      <c r="S541" s="2"/>
      <c r="T541" s="1" t="str">
        <f t="shared" si="42"/>
        <v/>
      </c>
      <c r="BN541" s="8">
        <f t="shared" si="41"/>
        <v>2101072</v>
      </c>
    </row>
    <row r="542" spans="1:66" s="8" customFormat="1" ht="44.25" hidden="1" customHeight="1" x14ac:dyDescent="0.45">
      <c r="A542" s="1">
        <f t="shared" si="43"/>
        <v>529</v>
      </c>
      <c r="B542" s="1" t="s">
        <v>16</v>
      </c>
      <c r="C542" s="1" t="s">
        <v>693</v>
      </c>
      <c r="D542" s="1"/>
      <c r="E542" s="2" t="s">
        <v>711</v>
      </c>
      <c r="F542" s="1" t="s">
        <v>686</v>
      </c>
      <c r="G542" s="10">
        <v>45673</v>
      </c>
      <c r="H542" s="1">
        <v>1</v>
      </c>
      <c r="I542" s="1">
        <v>650</v>
      </c>
      <c r="J542" s="10">
        <v>45679</v>
      </c>
      <c r="K542" s="1" t="s">
        <v>1076</v>
      </c>
      <c r="L542" s="2"/>
      <c r="M542" s="10"/>
      <c r="N542" s="1"/>
      <c r="O542" s="1"/>
      <c r="P542" s="2">
        <f>Table1[[#This Row],[PRICE/PO]]*Table1[[#This Row],[Quantity/PO]]</f>
        <v>0</v>
      </c>
      <c r="Q542" s="2" t="str">
        <f t="shared" ca="1" si="44"/>
        <v>منتهي</v>
      </c>
      <c r="R542" s="2"/>
      <c r="S542" s="2"/>
      <c r="T542" s="1">
        <f t="shared" si="42"/>
        <v>1</v>
      </c>
      <c r="BN542" s="8">
        <f t="shared" si="41"/>
        <v>0</v>
      </c>
    </row>
    <row r="543" spans="1:66" s="8" customFormat="1" ht="44.25" hidden="1" customHeight="1" x14ac:dyDescent="0.45">
      <c r="A543" s="1">
        <f t="shared" si="43"/>
        <v>530</v>
      </c>
      <c r="B543" s="1" t="s">
        <v>16</v>
      </c>
      <c r="C543" s="1" t="s">
        <v>712</v>
      </c>
      <c r="D543" s="1">
        <v>1104162</v>
      </c>
      <c r="E543" s="2" t="s">
        <v>713</v>
      </c>
      <c r="F543" s="1" t="s">
        <v>686</v>
      </c>
      <c r="G543" s="10">
        <v>45673</v>
      </c>
      <c r="H543" s="1">
        <v>4</v>
      </c>
      <c r="I543" s="1">
        <v>150</v>
      </c>
      <c r="J543" s="10">
        <v>45679</v>
      </c>
      <c r="K543" s="1" t="s">
        <v>1074</v>
      </c>
      <c r="L543" s="2"/>
      <c r="M543" s="10"/>
      <c r="N543" s="1"/>
      <c r="O543" s="1"/>
      <c r="P543" s="2">
        <f>Table1[[#This Row],[PRICE/PO]]*Table1[[#This Row],[Quantity/PO]]</f>
        <v>0</v>
      </c>
      <c r="Q543" s="2" t="str">
        <f t="shared" ca="1" si="44"/>
        <v>منتهي</v>
      </c>
      <c r="R543" s="2"/>
      <c r="S543" s="2"/>
      <c r="T543" s="1">
        <f t="shared" si="42"/>
        <v>1</v>
      </c>
      <c r="BN543" s="8">
        <f t="shared" si="41"/>
        <v>1104162</v>
      </c>
    </row>
    <row r="544" spans="1:66" s="8" customFormat="1" ht="44.25" hidden="1" customHeight="1" x14ac:dyDescent="0.45">
      <c r="A544" s="1">
        <f t="shared" si="43"/>
        <v>531</v>
      </c>
      <c r="B544" s="1" t="s">
        <v>16</v>
      </c>
      <c r="C544" s="1" t="s">
        <v>36</v>
      </c>
      <c r="D544" s="1"/>
      <c r="E544" s="2" t="s">
        <v>687</v>
      </c>
      <c r="F544" s="1" t="s">
        <v>686</v>
      </c>
      <c r="G544" s="10">
        <v>45673</v>
      </c>
      <c r="H544" s="1">
        <v>10</v>
      </c>
      <c r="I544" s="1">
        <v>475</v>
      </c>
      <c r="J544" s="10">
        <v>45679</v>
      </c>
      <c r="K544" s="1" t="s">
        <v>1076</v>
      </c>
      <c r="L544" s="2" t="s">
        <v>2095</v>
      </c>
      <c r="M544" s="10">
        <v>45697</v>
      </c>
      <c r="N544" s="1">
        <v>10</v>
      </c>
      <c r="O544" s="1">
        <v>475</v>
      </c>
      <c r="P544" s="2">
        <f>Table1[[#This Row],[PRICE/PO]]*Table1[[#This Row],[Quantity/PO]]</f>
        <v>4750</v>
      </c>
      <c r="Q544" s="2" t="str">
        <f t="shared" ca="1" si="44"/>
        <v>منتهي</v>
      </c>
      <c r="R544" s="2"/>
      <c r="S544" s="2"/>
      <c r="T544" s="1" t="str">
        <f t="shared" si="42"/>
        <v/>
      </c>
      <c r="BN544" s="8">
        <f t="shared" si="41"/>
        <v>0</v>
      </c>
    </row>
    <row r="545" spans="1:66" s="8" customFormat="1" ht="44.25" hidden="1" customHeight="1" x14ac:dyDescent="0.45">
      <c r="A545" s="1">
        <f t="shared" si="43"/>
        <v>532</v>
      </c>
      <c r="B545" s="1" t="s">
        <v>16</v>
      </c>
      <c r="C545" s="2" t="s">
        <v>709</v>
      </c>
      <c r="D545" s="1">
        <v>2101072</v>
      </c>
      <c r="E545" s="2" t="s">
        <v>710</v>
      </c>
      <c r="F545" s="1" t="s">
        <v>686</v>
      </c>
      <c r="G545" s="10">
        <v>45673</v>
      </c>
      <c r="H545" s="1">
        <v>4</v>
      </c>
      <c r="I545" s="1">
        <v>225</v>
      </c>
      <c r="J545" s="10">
        <v>45679</v>
      </c>
      <c r="K545" s="1" t="s">
        <v>1074</v>
      </c>
      <c r="L545" s="2" t="s">
        <v>2312</v>
      </c>
      <c r="M545" s="10">
        <v>45704</v>
      </c>
      <c r="N545" s="1">
        <v>4</v>
      </c>
      <c r="O545" s="1">
        <v>225</v>
      </c>
      <c r="P545" s="2">
        <f>Table1[[#This Row],[PRICE/PO]]*Table1[[#This Row],[Quantity/PO]]</f>
        <v>900</v>
      </c>
      <c r="Q545" s="2" t="str">
        <f t="shared" ca="1" si="44"/>
        <v>منتهي</v>
      </c>
      <c r="R545" s="2"/>
      <c r="S545" s="2"/>
      <c r="T545" s="1" t="str">
        <f t="shared" si="42"/>
        <v/>
      </c>
      <c r="BN545" s="8">
        <f t="shared" si="41"/>
        <v>2101072</v>
      </c>
    </row>
    <row r="546" spans="1:66" s="8" customFormat="1" ht="44.25" hidden="1" customHeight="1" x14ac:dyDescent="0.45">
      <c r="A546" s="1">
        <f t="shared" si="43"/>
        <v>533</v>
      </c>
      <c r="B546" s="1" t="s">
        <v>16</v>
      </c>
      <c r="C546" s="2" t="s">
        <v>108</v>
      </c>
      <c r="D546" s="1"/>
      <c r="E546" s="2" t="s">
        <v>690</v>
      </c>
      <c r="F546" s="1" t="s">
        <v>686</v>
      </c>
      <c r="G546" s="10">
        <v>45673</v>
      </c>
      <c r="H546" s="1">
        <v>6</v>
      </c>
      <c r="I546" s="1">
        <v>450</v>
      </c>
      <c r="J546" s="10">
        <v>45679</v>
      </c>
      <c r="K546" s="1" t="s">
        <v>1076</v>
      </c>
      <c r="L546" s="2"/>
      <c r="M546" s="10"/>
      <c r="N546" s="1"/>
      <c r="O546" s="1"/>
      <c r="P546" s="2">
        <f>Table1[[#This Row],[PRICE/PO]]*Table1[[#This Row],[Quantity/PO]]</f>
        <v>0</v>
      </c>
      <c r="Q546" s="2" t="str">
        <f t="shared" ca="1" si="44"/>
        <v>منتهي</v>
      </c>
      <c r="R546" s="2"/>
      <c r="S546" s="2"/>
      <c r="T546" s="1">
        <f t="shared" si="42"/>
        <v>1</v>
      </c>
      <c r="BN546" s="8">
        <f t="shared" si="41"/>
        <v>0</v>
      </c>
    </row>
    <row r="547" spans="1:66" s="8" customFormat="1" ht="44.25" hidden="1" customHeight="1" x14ac:dyDescent="0.45">
      <c r="A547" s="1">
        <f t="shared" si="43"/>
        <v>534</v>
      </c>
      <c r="B547" s="1" t="s">
        <v>16</v>
      </c>
      <c r="C547" s="1" t="s">
        <v>712</v>
      </c>
      <c r="D547" s="1">
        <v>1104162</v>
      </c>
      <c r="E547" s="2" t="s">
        <v>714</v>
      </c>
      <c r="F547" s="1" t="s">
        <v>686</v>
      </c>
      <c r="G547" s="10">
        <v>45673</v>
      </c>
      <c r="H547" s="1">
        <v>4</v>
      </c>
      <c r="I547" s="1">
        <v>150</v>
      </c>
      <c r="J547" s="10">
        <v>45679</v>
      </c>
      <c r="K547" s="1" t="s">
        <v>1074</v>
      </c>
      <c r="L547" s="2"/>
      <c r="M547" s="10"/>
      <c r="N547" s="1"/>
      <c r="O547" s="1"/>
      <c r="P547" s="2">
        <f>Table1[[#This Row],[PRICE/PO]]*Table1[[#This Row],[Quantity/PO]]</f>
        <v>0</v>
      </c>
      <c r="Q547" s="2" t="str">
        <f t="shared" ca="1" si="44"/>
        <v>منتهي</v>
      </c>
      <c r="R547" s="2"/>
      <c r="S547" s="2"/>
      <c r="T547" s="1">
        <f t="shared" si="42"/>
        <v>1</v>
      </c>
      <c r="BN547" s="8">
        <f t="shared" ref="BN547:BN564" si="45">D547</f>
        <v>1104162</v>
      </c>
    </row>
    <row r="548" spans="1:66" s="8" customFormat="1" ht="44.25" customHeight="1" x14ac:dyDescent="0.45">
      <c r="A548" s="1">
        <f t="shared" si="43"/>
        <v>535</v>
      </c>
      <c r="B548" s="1" t="s">
        <v>16</v>
      </c>
      <c r="C548" s="1" t="s">
        <v>715</v>
      </c>
      <c r="D548" s="1"/>
      <c r="E548" s="2" t="s">
        <v>716</v>
      </c>
      <c r="F548" s="1" t="s">
        <v>686</v>
      </c>
      <c r="G548" s="10">
        <v>45673</v>
      </c>
      <c r="H548" s="1">
        <v>2</v>
      </c>
      <c r="I548" s="1"/>
      <c r="J548" s="10">
        <v>45679</v>
      </c>
      <c r="K548" s="1" t="s">
        <v>1074</v>
      </c>
      <c r="L548" s="2"/>
      <c r="M548" s="10"/>
      <c r="N548" s="1"/>
      <c r="O548" s="1"/>
      <c r="P548" s="2">
        <f>Table1[[#This Row],[PRICE/PO]]*Table1[[#This Row],[Quantity/PO]]</f>
        <v>0</v>
      </c>
      <c r="Q548" s="2" t="str">
        <f t="shared" ca="1" si="44"/>
        <v>منتهي</v>
      </c>
      <c r="R548" s="2"/>
      <c r="S548" s="2"/>
      <c r="T548" s="1" t="str">
        <f t="shared" si="42"/>
        <v/>
      </c>
      <c r="BN548" s="8">
        <f t="shared" si="45"/>
        <v>0</v>
      </c>
    </row>
    <row r="549" spans="1:66" s="8" customFormat="1" ht="44.25" hidden="1" customHeight="1" x14ac:dyDescent="0.45">
      <c r="A549" s="1">
        <f t="shared" si="43"/>
        <v>536</v>
      </c>
      <c r="B549" s="1" t="s">
        <v>16</v>
      </c>
      <c r="C549" s="2" t="s">
        <v>717</v>
      </c>
      <c r="D549" s="1">
        <v>2102169</v>
      </c>
      <c r="E549" s="2" t="s">
        <v>718</v>
      </c>
      <c r="F549" s="1" t="s">
        <v>686</v>
      </c>
      <c r="G549" s="10">
        <v>45673</v>
      </c>
      <c r="H549" s="1">
        <v>1</v>
      </c>
      <c r="I549" s="1"/>
      <c r="J549" s="10">
        <v>45679</v>
      </c>
      <c r="K549" s="1" t="s">
        <v>1075</v>
      </c>
      <c r="L549" s="2"/>
      <c r="M549" s="10"/>
      <c r="N549" s="1"/>
      <c r="O549" s="1"/>
      <c r="P549" s="2">
        <f>Table1[[#This Row],[PRICE/PO]]*Table1[[#This Row],[Quantity/PO]]</f>
        <v>0</v>
      </c>
      <c r="Q549" s="2" t="str">
        <f t="shared" ca="1" si="44"/>
        <v>منتهي</v>
      </c>
      <c r="R549" s="2"/>
      <c r="S549" s="2"/>
      <c r="T549" s="1" t="str">
        <f t="shared" si="42"/>
        <v/>
      </c>
      <c r="BN549" s="8">
        <f t="shared" si="45"/>
        <v>2102169</v>
      </c>
    </row>
    <row r="550" spans="1:66" s="8" customFormat="1" ht="44.25" hidden="1" customHeight="1" x14ac:dyDescent="0.45">
      <c r="A550" s="1">
        <f t="shared" si="43"/>
        <v>537</v>
      </c>
      <c r="B550" s="1" t="s">
        <v>16</v>
      </c>
      <c r="C550" s="2" t="s">
        <v>720</v>
      </c>
      <c r="D550" s="1" t="s">
        <v>719</v>
      </c>
      <c r="E550" s="2" t="s">
        <v>721</v>
      </c>
      <c r="F550" s="1" t="s">
        <v>686</v>
      </c>
      <c r="G550" s="10">
        <v>45673</v>
      </c>
      <c r="H550" s="1">
        <v>1</v>
      </c>
      <c r="I550" s="1"/>
      <c r="J550" s="10">
        <v>45679</v>
      </c>
      <c r="K550" s="1" t="s">
        <v>1076</v>
      </c>
      <c r="L550" s="2"/>
      <c r="M550" s="10"/>
      <c r="N550" s="1"/>
      <c r="O550" s="1"/>
      <c r="P550" s="2">
        <f>Table1[[#This Row],[PRICE/PO]]*Table1[[#This Row],[Quantity/PO]]</f>
        <v>0</v>
      </c>
      <c r="Q550" s="2" t="str">
        <f t="shared" ca="1" si="44"/>
        <v>منتهي</v>
      </c>
      <c r="R550" s="2"/>
      <c r="S550" s="2"/>
      <c r="T550" s="1" t="str">
        <f t="shared" si="42"/>
        <v/>
      </c>
      <c r="BN550" s="8" t="str">
        <f t="shared" si="45"/>
        <v xml:space="preserve">CO8187 </v>
      </c>
    </row>
    <row r="551" spans="1:66" s="8" customFormat="1" ht="44.25" hidden="1" customHeight="1" x14ac:dyDescent="0.45">
      <c r="A551" s="1">
        <f t="shared" si="43"/>
        <v>538</v>
      </c>
      <c r="B551" s="1" t="s">
        <v>16</v>
      </c>
      <c r="C551" s="1" t="s">
        <v>36</v>
      </c>
      <c r="D551" s="1"/>
      <c r="E551" s="2" t="s">
        <v>687</v>
      </c>
      <c r="F551" s="1" t="s">
        <v>686</v>
      </c>
      <c r="G551" s="10">
        <v>45673</v>
      </c>
      <c r="H551" s="1">
        <v>5</v>
      </c>
      <c r="I551" s="1">
        <v>475</v>
      </c>
      <c r="J551" s="10">
        <v>45679</v>
      </c>
      <c r="K551" s="1" t="s">
        <v>1076</v>
      </c>
      <c r="L551" s="2" t="s">
        <v>2193</v>
      </c>
      <c r="M551" s="10">
        <v>45700</v>
      </c>
      <c r="N551" s="1">
        <v>5</v>
      </c>
      <c r="O551" s="1">
        <v>475</v>
      </c>
      <c r="P551" s="2">
        <f>Table1[[#This Row],[PRICE/PO]]*Table1[[#This Row],[Quantity/PO]]</f>
        <v>2375</v>
      </c>
      <c r="Q551" s="2" t="str">
        <f t="shared" ca="1" si="44"/>
        <v>منتهي</v>
      </c>
      <c r="R551" s="2"/>
      <c r="S551" s="2"/>
      <c r="T551" s="1" t="str">
        <f t="shared" si="42"/>
        <v/>
      </c>
      <c r="BN551" s="8">
        <f t="shared" si="45"/>
        <v>0</v>
      </c>
    </row>
    <row r="552" spans="1:66" s="8" customFormat="1" ht="44.25" hidden="1" customHeight="1" x14ac:dyDescent="0.45">
      <c r="A552" s="1">
        <f t="shared" si="43"/>
        <v>539</v>
      </c>
      <c r="B552" s="1" t="s">
        <v>16</v>
      </c>
      <c r="C552" s="1" t="s">
        <v>723</v>
      </c>
      <c r="D552" s="1" t="s">
        <v>722</v>
      </c>
      <c r="E552" s="2" t="s">
        <v>724</v>
      </c>
      <c r="F552" s="1" t="s">
        <v>686</v>
      </c>
      <c r="G552" s="10">
        <v>45673</v>
      </c>
      <c r="H552" s="1">
        <v>5</v>
      </c>
      <c r="I552" s="1"/>
      <c r="J552" s="10">
        <v>45679</v>
      </c>
      <c r="K552" s="1" t="s">
        <v>1074</v>
      </c>
      <c r="L552" s="2"/>
      <c r="M552" s="10"/>
      <c r="N552" s="1"/>
      <c r="O552" s="1"/>
      <c r="P552" s="2">
        <f>Table1[[#This Row],[PRICE/PO]]*Table1[[#This Row],[Quantity/PO]]</f>
        <v>0</v>
      </c>
      <c r="Q552" s="2" t="str">
        <f t="shared" ca="1" si="44"/>
        <v>منتهي</v>
      </c>
      <c r="R552" s="2"/>
      <c r="S552" s="2"/>
      <c r="T552" s="1" t="str">
        <f t="shared" si="42"/>
        <v/>
      </c>
      <c r="BN552" s="8" t="str">
        <f t="shared" si="45"/>
        <v xml:space="preserve">117U6005 </v>
      </c>
    </row>
    <row r="553" spans="1:66" s="8" customFormat="1" ht="44.25" hidden="1" customHeight="1" x14ac:dyDescent="0.45">
      <c r="A553" s="1">
        <f t="shared" si="43"/>
        <v>540</v>
      </c>
      <c r="B553" s="1" t="s">
        <v>16</v>
      </c>
      <c r="C553" s="2" t="s">
        <v>726</v>
      </c>
      <c r="D553" s="1" t="s">
        <v>725</v>
      </c>
      <c r="E553" s="2" t="s">
        <v>727</v>
      </c>
      <c r="F553" s="1" t="s">
        <v>686</v>
      </c>
      <c r="G553" s="10">
        <v>45673</v>
      </c>
      <c r="H553" s="1">
        <v>5</v>
      </c>
      <c r="I553" s="1"/>
      <c r="J553" s="10">
        <v>45679</v>
      </c>
      <c r="K553" s="1" t="s">
        <v>1074</v>
      </c>
      <c r="L553" s="2"/>
      <c r="M553" s="10"/>
      <c r="N553" s="1"/>
      <c r="O553" s="1"/>
      <c r="P553" s="2">
        <f>Table1[[#This Row],[PRICE/PO]]*Table1[[#This Row],[Quantity/PO]]</f>
        <v>0</v>
      </c>
      <c r="Q553" s="2" t="str">
        <f t="shared" ca="1" si="44"/>
        <v>منتهي</v>
      </c>
      <c r="R553" s="2"/>
      <c r="S553" s="2"/>
      <c r="T553" s="1" t="str">
        <f t="shared" si="42"/>
        <v/>
      </c>
      <c r="BN553" s="8" t="str">
        <f t="shared" si="45"/>
        <v>117U5015</v>
      </c>
    </row>
    <row r="554" spans="1:66" s="8" customFormat="1" ht="44.25" hidden="1" customHeight="1" x14ac:dyDescent="0.45">
      <c r="A554" s="1">
        <f t="shared" si="43"/>
        <v>541</v>
      </c>
      <c r="B554" s="1" t="s">
        <v>16</v>
      </c>
      <c r="C554" s="2" t="s">
        <v>36</v>
      </c>
      <c r="D554" s="1"/>
      <c r="E554" s="2" t="s">
        <v>687</v>
      </c>
      <c r="F554" s="1" t="s">
        <v>686</v>
      </c>
      <c r="G554" s="10">
        <v>45673</v>
      </c>
      <c r="H554" s="1">
        <v>6</v>
      </c>
      <c r="I554" s="1">
        <v>475</v>
      </c>
      <c r="J554" s="10">
        <v>45679</v>
      </c>
      <c r="K554" s="1" t="s">
        <v>1076</v>
      </c>
      <c r="L554" s="2" t="s">
        <v>2195</v>
      </c>
      <c r="M554" s="10">
        <v>45700</v>
      </c>
      <c r="N554" s="1">
        <v>20</v>
      </c>
      <c r="O554" s="1">
        <v>475</v>
      </c>
      <c r="P554" s="2">
        <f>Table1[[#This Row],[PRICE/PO]]*Table1[[#This Row],[Quantity/PO]]</f>
        <v>9500</v>
      </c>
      <c r="Q554" s="2" t="str">
        <f t="shared" ca="1" si="44"/>
        <v>منتهي</v>
      </c>
      <c r="R554" s="2"/>
      <c r="S554" s="2"/>
      <c r="T554" s="1" t="str">
        <f t="shared" si="42"/>
        <v/>
      </c>
      <c r="BN554" s="8">
        <f t="shared" si="45"/>
        <v>0</v>
      </c>
    </row>
    <row r="555" spans="1:66" s="8" customFormat="1" ht="44.25" hidden="1" customHeight="1" x14ac:dyDescent="0.45">
      <c r="A555" s="1">
        <f t="shared" si="43"/>
        <v>542</v>
      </c>
      <c r="B555" s="1" t="s">
        <v>16</v>
      </c>
      <c r="C555" s="2" t="s">
        <v>106</v>
      </c>
      <c r="D555" s="1">
        <v>56945</v>
      </c>
      <c r="E555" s="2" t="s">
        <v>702</v>
      </c>
      <c r="F555" s="1" t="s">
        <v>686</v>
      </c>
      <c r="G555" s="10">
        <v>45673</v>
      </c>
      <c r="H555" s="1">
        <v>3</v>
      </c>
      <c r="I555" s="1">
        <v>2750</v>
      </c>
      <c r="J555" s="10">
        <v>45679</v>
      </c>
      <c r="K555" s="1" t="s">
        <v>1076</v>
      </c>
      <c r="L555" s="2"/>
      <c r="M555" s="10"/>
      <c r="N555" s="1"/>
      <c r="O555" s="1"/>
      <c r="P555" s="2">
        <f>Table1[[#This Row],[PRICE/PO]]*Table1[[#This Row],[Quantity/PO]]</f>
        <v>0</v>
      </c>
      <c r="Q555" s="2" t="str">
        <f t="shared" ca="1" si="44"/>
        <v>منتهي</v>
      </c>
      <c r="R555" s="2"/>
      <c r="S555" s="2"/>
      <c r="T555" s="1">
        <f t="shared" si="42"/>
        <v>1</v>
      </c>
      <c r="BN555" s="8">
        <f t="shared" si="45"/>
        <v>56945</v>
      </c>
    </row>
    <row r="556" spans="1:66" s="8" customFormat="1" ht="44.25" hidden="1" customHeight="1" x14ac:dyDescent="0.45">
      <c r="A556" s="1">
        <f t="shared" si="43"/>
        <v>543</v>
      </c>
      <c r="B556" s="1" t="s">
        <v>16</v>
      </c>
      <c r="C556" s="1" t="s">
        <v>730</v>
      </c>
      <c r="D556" s="1" t="s">
        <v>728</v>
      </c>
      <c r="E556" s="2" t="s">
        <v>729</v>
      </c>
      <c r="F556" s="1" t="s">
        <v>686</v>
      </c>
      <c r="G556" s="10">
        <v>45673</v>
      </c>
      <c r="H556" s="1">
        <v>1</v>
      </c>
      <c r="I556" s="1">
        <v>3300</v>
      </c>
      <c r="J556" s="10">
        <v>45679</v>
      </c>
      <c r="K556" s="1" t="s">
        <v>1076</v>
      </c>
      <c r="L556" s="2" t="s">
        <v>2333</v>
      </c>
      <c r="M556" s="10">
        <v>45704</v>
      </c>
      <c r="N556" s="1">
        <v>1</v>
      </c>
      <c r="O556" s="1">
        <v>3300</v>
      </c>
      <c r="P556" s="2">
        <f>Table1[[#This Row],[PRICE/PO]]*Table1[[#This Row],[Quantity/PO]]</f>
        <v>3300</v>
      </c>
      <c r="Q556" s="2" t="str">
        <f t="shared" ca="1" si="44"/>
        <v>منتهي</v>
      </c>
      <c r="R556" s="2"/>
      <c r="S556" s="2"/>
      <c r="T556" s="1" t="str">
        <f t="shared" si="42"/>
        <v/>
      </c>
      <c r="BN556" s="8" t="str">
        <f t="shared" si="45"/>
        <v>0L5162</v>
      </c>
    </row>
    <row r="557" spans="1:66" s="8" customFormat="1" ht="44.25" hidden="1" customHeight="1" x14ac:dyDescent="0.45">
      <c r="A557" s="1">
        <f t="shared" si="43"/>
        <v>544</v>
      </c>
      <c r="B557" s="1" t="s">
        <v>16</v>
      </c>
      <c r="C557" s="2" t="s">
        <v>36</v>
      </c>
      <c r="D557" s="1"/>
      <c r="E557" s="2" t="s">
        <v>687</v>
      </c>
      <c r="F557" s="1" t="s">
        <v>686</v>
      </c>
      <c r="G557" s="10">
        <v>45673</v>
      </c>
      <c r="H557" s="1">
        <v>3</v>
      </c>
      <c r="I557" s="1">
        <v>475</v>
      </c>
      <c r="J557" s="10">
        <v>45679</v>
      </c>
      <c r="K557" s="1" t="s">
        <v>1076</v>
      </c>
      <c r="L557" s="2" t="s">
        <v>2193</v>
      </c>
      <c r="M557" s="10">
        <v>45700</v>
      </c>
      <c r="N557" s="1">
        <v>3</v>
      </c>
      <c r="O557" s="1">
        <v>475</v>
      </c>
      <c r="P557" s="2">
        <f>Table1[[#This Row],[PRICE/PO]]*Table1[[#This Row],[Quantity/PO]]</f>
        <v>1425</v>
      </c>
      <c r="Q557" s="2" t="str">
        <f t="shared" ca="1" si="44"/>
        <v>منتهي</v>
      </c>
      <c r="R557" s="2"/>
      <c r="S557" s="2"/>
      <c r="T557" s="1" t="str">
        <f t="shared" si="42"/>
        <v/>
      </c>
      <c r="BN557" s="8">
        <f t="shared" si="45"/>
        <v>0</v>
      </c>
    </row>
    <row r="558" spans="1:66" s="8" customFormat="1" ht="44.25" hidden="1" customHeight="1" x14ac:dyDescent="0.45">
      <c r="A558" s="1">
        <f t="shared" si="43"/>
        <v>545</v>
      </c>
      <c r="B558" s="1" t="s">
        <v>16</v>
      </c>
      <c r="C558" s="1" t="s">
        <v>36</v>
      </c>
      <c r="D558" s="1"/>
      <c r="E558" s="2" t="s">
        <v>687</v>
      </c>
      <c r="F558" s="1" t="s">
        <v>686</v>
      </c>
      <c r="G558" s="10">
        <v>45673</v>
      </c>
      <c r="H558" s="1">
        <v>12</v>
      </c>
      <c r="I558" s="1">
        <v>475</v>
      </c>
      <c r="J558" s="10">
        <v>45679</v>
      </c>
      <c r="K558" s="1" t="s">
        <v>1076</v>
      </c>
      <c r="L558" s="2" t="s">
        <v>2193</v>
      </c>
      <c r="M558" s="10">
        <v>45700</v>
      </c>
      <c r="N558" s="1">
        <v>12</v>
      </c>
      <c r="O558" s="1">
        <v>475</v>
      </c>
      <c r="P558" s="2">
        <f>Table1[[#This Row],[PRICE/PO]]*Table1[[#This Row],[Quantity/PO]]</f>
        <v>5700</v>
      </c>
      <c r="Q558" s="2" t="str">
        <f t="shared" ca="1" si="44"/>
        <v>منتهي</v>
      </c>
      <c r="R558" s="2"/>
      <c r="S558" s="2"/>
      <c r="T558" s="1" t="str">
        <f t="shared" si="42"/>
        <v/>
      </c>
      <c r="BN558" s="8">
        <f t="shared" si="45"/>
        <v>0</v>
      </c>
    </row>
    <row r="559" spans="1:66" s="8" customFormat="1" ht="44.25" hidden="1" customHeight="1" x14ac:dyDescent="0.45">
      <c r="A559" s="1">
        <f t="shared" si="43"/>
        <v>546</v>
      </c>
      <c r="B559" s="1" t="s">
        <v>16</v>
      </c>
      <c r="C559" s="1" t="s">
        <v>97</v>
      </c>
      <c r="D559" s="1">
        <v>2102018</v>
      </c>
      <c r="E559" s="2" t="s">
        <v>688</v>
      </c>
      <c r="F559" s="1" t="s">
        <v>686</v>
      </c>
      <c r="G559" s="10">
        <v>45673</v>
      </c>
      <c r="H559" s="1">
        <v>12</v>
      </c>
      <c r="I559" s="1">
        <v>450</v>
      </c>
      <c r="J559" s="10">
        <v>45679</v>
      </c>
      <c r="K559" s="1" t="s">
        <v>1076</v>
      </c>
      <c r="L559" s="2"/>
      <c r="M559" s="10"/>
      <c r="N559" s="1"/>
      <c r="O559" s="1"/>
      <c r="P559" s="2">
        <f>Table1[[#This Row],[PRICE/PO]]*Table1[[#This Row],[Quantity/PO]]</f>
        <v>0</v>
      </c>
      <c r="Q559" s="2" t="str">
        <f t="shared" ca="1" si="44"/>
        <v>منتهي</v>
      </c>
      <c r="R559" s="2"/>
      <c r="S559" s="2"/>
      <c r="T559" s="1">
        <f t="shared" si="42"/>
        <v>1</v>
      </c>
      <c r="BN559" s="8">
        <f t="shared" si="45"/>
        <v>2102018</v>
      </c>
    </row>
    <row r="560" spans="1:66" s="8" customFormat="1" ht="44.25" hidden="1" customHeight="1" x14ac:dyDescent="0.45">
      <c r="A560" s="1">
        <f t="shared" si="43"/>
        <v>547</v>
      </c>
      <c r="B560" s="1" t="s">
        <v>16</v>
      </c>
      <c r="C560" s="2" t="s">
        <v>104</v>
      </c>
      <c r="D560" s="1">
        <v>2102030</v>
      </c>
      <c r="E560" s="2" t="s">
        <v>689</v>
      </c>
      <c r="F560" s="1" t="s">
        <v>686</v>
      </c>
      <c r="G560" s="10">
        <v>45673</v>
      </c>
      <c r="H560" s="1">
        <v>12</v>
      </c>
      <c r="I560" s="1">
        <v>650</v>
      </c>
      <c r="J560" s="10">
        <v>45679</v>
      </c>
      <c r="K560" s="1" t="s">
        <v>1076</v>
      </c>
      <c r="L560" s="2"/>
      <c r="M560" s="10"/>
      <c r="N560" s="1"/>
      <c r="O560" s="1"/>
      <c r="P560" s="2">
        <f>Table1[[#This Row],[PRICE/PO]]*Table1[[#This Row],[Quantity/PO]]</f>
        <v>0</v>
      </c>
      <c r="Q560" s="2" t="str">
        <f t="shared" ca="1" si="44"/>
        <v>منتهي</v>
      </c>
      <c r="R560" s="2"/>
      <c r="S560" s="2"/>
      <c r="T560" s="1">
        <f t="shared" si="42"/>
        <v>1</v>
      </c>
      <c r="BN560" s="8">
        <f t="shared" si="45"/>
        <v>2102030</v>
      </c>
    </row>
    <row r="561" spans="1:66" s="8" customFormat="1" ht="118" hidden="1" customHeight="1" x14ac:dyDescent="0.45">
      <c r="A561" s="1">
        <f t="shared" si="43"/>
        <v>548</v>
      </c>
      <c r="B561" s="1" t="s">
        <v>16</v>
      </c>
      <c r="C561" s="1" t="s">
        <v>704</v>
      </c>
      <c r="D561" s="1" t="s">
        <v>703</v>
      </c>
      <c r="E561" s="2" t="s">
        <v>705</v>
      </c>
      <c r="F561" s="1" t="s">
        <v>686</v>
      </c>
      <c r="G561" s="10">
        <v>45673</v>
      </c>
      <c r="H561" s="1">
        <v>10</v>
      </c>
      <c r="I561" s="1">
        <v>1750</v>
      </c>
      <c r="J561" s="10">
        <v>45679</v>
      </c>
      <c r="K561" s="1" t="s">
        <v>1076</v>
      </c>
      <c r="L561" s="2"/>
      <c r="M561" s="10"/>
      <c r="N561" s="1"/>
      <c r="O561" s="1"/>
      <c r="P561" s="2">
        <f>Table1[[#This Row],[PRICE/PO]]*Table1[[#This Row],[Quantity/PO]]</f>
        <v>0</v>
      </c>
      <c r="Q561" s="2" t="str">
        <f t="shared" ca="1" si="44"/>
        <v>منتهي</v>
      </c>
      <c r="R561" s="2"/>
      <c r="S561" s="2"/>
      <c r="T561" s="1">
        <f t="shared" si="42"/>
        <v>1</v>
      </c>
      <c r="BN561" s="8" t="str">
        <f t="shared" si="45"/>
        <v xml:space="preserve">43.24232.000 </v>
      </c>
    </row>
    <row r="562" spans="1:66" s="8" customFormat="1" ht="44.25" hidden="1" customHeight="1" x14ac:dyDescent="0.45">
      <c r="A562" s="1">
        <f t="shared" si="43"/>
        <v>549</v>
      </c>
      <c r="B562" s="1" t="s">
        <v>16</v>
      </c>
      <c r="C562" s="2" t="s">
        <v>108</v>
      </c>
      <c r="D562" s="1"/>
      <c r="E562" s="2" t="s">
        <v>690</v>
      </c>
      <c r="F562" s="1" t="s">
        <v>686</v>
      </c>
      <c r="G562" s="10">
        <v>45673</v>
      </c>
      <c r="H562" s="1">
        <v>12</v>
      </c>
      <c r="I562" s="1">
        <v>450</v>
      </c>
      <c r="J562" s="10">
        <v>45679</v>
      </c>
      <c r="K562" s="1" t="s">
        <v>1076</v>
      </c>
      <c r="L562" s="2"/>
      <c r="M562" s="10"/>
      <c r="N562" s="1"/>
      <c r="O562" s="1"/>
      <c r="P562" s="2">
        <f>Table1[[#This Row],[PRICE/PO]]*Table1[[#This Row],[Quantity/PO]]</f>
        <v>0</v>
      </c>
      <c r="Q562" s="2" t="str">
        <f t="shared" ca="1" si="44"/>
        <v>منتهي</v>
      </c>
      <c r="R562" s="2"/>
      <c r="S562" s="2"/>
      <c r="T562" s="1">
        <f t="shared" si="42"/>
        <v>1</v>
      </c>
      <c r="BN562" s="8">
        <f t="shared" si="45"/>
        <v>0</v>
      </c>
    </row>
    <row r="563" spans="1:66" s="8" customFormat="1" ht="44.25" hidden="1" customHeight="1" x14ac:dyDescent="0.45">
      <c r="A563" s="1">
        <f t="shared" si="43"/>
        <v>550</v>
      </c>
      <c r="B563" s="1" t="s">
        <v>16</v>
      </c>
      <c r="C563" s="1" t="s">
        <v>717</v>
      </c>
      <c r="D563" s="1">
        <v>2102169</v>
      </c>
      <c r="E563" s="2" t="s">
        <v>718</v>
      </c>
      <c r="F563" s="1" t="s">
        <v>686</v>
      </c>
      <c r="G563" s="10">
        <v>45673</v>
      </c>
      <c r="H563" s="1">
        <v>8</v>
      </c>
      <c r="I563" s="1"/>
      <c r="J563" s="10">
        <v>45679</v>
      </c>
      <c r="K563" s="1" t="s">
        <v>1075</v>
      </c>
      <c r="L563" s="2"/>
      <c r="M563" s="10"/>
      <c r="N563" s="1"/>
      <c r="O563" s="1"/>
      <c r="P563" s="2">
        <f>Table1[[#This Row],[PRICE/PO]]*Table1[[#This Row],[Quantity/PO]]</f>
        <v>0</v>
      </c>
      <c r="Q563" s="2" t="str">
        <f t="shared" ca="1" si="44"/>
        <v>منتهي</v>
      </c>
      <c r="R563" s="2"/>
      <c r="S563" s="2"/>
      <c r="T563" s="1" t="str">
        <f t="shared" si="42"/>
        <v/>
      </c>
      <c r="BN563" s="8">
        <f t="shared" si="45"/>
        <v>2102169</v>
      </c>
    </row>
    <row r="564" spans="1:66" s="8" customFormat="1" ht="44.25" hidden="1" customHeight="1" x14ac:dyDescent="0.45">
      <c r="A564" s="1">
        <f t="shared" si="43"/>
        <v>551</v>
      </c>
      <c r="B564" s="1" t="s">
        <v>16</v>
      </c>
      <c r="C564" s="2" t="s">
        <v>731</v>
      </c>
      <c r="D564" s="1">
        <v>2102024</v>
      </c>
      <c r="E564" s="2" t="s">
        <v>732</v>
      </c>
      <c r="F564" s="1" t="s">
        <v>686</v>
      </c>
      <c r="G564" s="10">
        <v>45673</v>
      </c>
      <c r="H564" s="1">
        <v>4</v>
      </c>
      <c r="I564" s="1">
        <v>3300</v>
      </c>
      <c r="J564" s="10">
        <v>45679</v>
      </c>
      <c r="K564" s="1" t="s">
        <v>1076</v>
      </c>
      <c r="L564" s="2"/>
      <c r="M564" s="10"/>
      <c r="N564" s="1"/>
      <c r="O564" s="1"/>
      <c r="P564" s="2">
        <f>Table1[[#This Row],[PRICE/PO]]*Table1[[#This Row],[Quantity/PO]]</f>
        <v>0</v>
      </c>
      <c r="Q564" s="2" t="str">
        <f t="shared" ca="1" si="44"/>
        <v>منتهي</v>
      </c>
      <c r="R564" s="2"/>
      <c r="S564" s="2"/>
      <c r="T564" s="1">
        <f t="shared" si="42"/>
        <v>1</v>
      </c>
      <c r="BN564" s="8">
        <f t="shared" si="45"/>
        <v>2102024</v>
      </c>
    </row>
    <row r="565" spans="1:66" s="8" customFormat="1" ht="44.25" hidden="1" customHeight="1" x14ac:dyDescent="0.45">
      <c r="A565" s="1">
        <f t="shared" si="43"/>
        <v>552</v>
      </c>
      <c r="B565" s="1" t="s">
        <v>16</v>
      </c>
      <c r="C565" s="2" t="s">
        <v>731</v>
      </c>
      <c r="D565" s="1"/>
      <c r="E565" s="2" t="s">
        <v>732</v>
      </c>
      <c r="F565" s="1" t="s">
        <v>686</v>
      </c>
      <c r="G565" s="10">
        <v>45673</v>
      </c>
      <c r="H565" s="1"/>
      <c r="I565" s="1">
        <v>475</v>
      </c>
      <c r="J565" s="10">
        <v>45679</v>
      </c>
      <c r="K565" s="1" t="s">
        <v>1076</v>
      </c>
      <c r="L565" s="2" t="s">
        <v>2647</v>
      </c>
      <c r="M565" s="10">
        <v>45711</v>
      </c>
      <c r="N565" s="1">
        <v>6</v>
      </c>
      <c r="O565" s="1">
        <v>475</v>
      </c>
      <c r="P565" s="2">
        <f>Table1[[#This Row],[PRICE/PO]]*Table1[[#This Row],[Quantity/PO]]</f>
        <v>2850</v>
      </c>
      <c r="Q565" s="2" t="str">
        <f t="shared" ca="1" si="44"/>
        <v>منتهي</v>
      </c>
      <c r="R565" s="2"/>
      <c r="S565" s="2"/>
      <c r="T565" s="1" t="str">
        <f t="shared" si="42"/>
        <v/>
      </c>
    </row>
    <row r="566" spans="1:66" s="8" customFormat="1" ht="44.25" hidden="1" customHeight="1" x14ac:dyDescent="0.45">
      <c r="A566" s="1">
        <f t="shared" si="43"/>
        <v>553</v>
      </c>
      <c r="B566" s="1" t="s">
        <v>734</v>
      </c>
      <c r="C566" s="1" t="s">
        <v>735</v>
      </c>
      <c r="D566" s="1"/>
      <c r="E566" s="2" t="s">
        <v>736</v>
      </c>
      <c r="F566" s="1" t="s">
        <v>737</v>
      </c>
      <c r="G566" s="10">
        <v>45676</v>
      </c>
      <c r="H566" s="1">
        <v>1</v>
      </c>
      <c r="I566" s="1"/>
      <c r="J566" s="10">
        <v>45682</v>
      </c>
      <c r="K566" s="1" t="s">
        <v>1078</v>
      </c>
      <c r="L566" s="2"/>
      <c r="M566" s="10"/>
      <c r="N566" s="1"/>
      <c r="O566" s="1"/>
      <c r="P566" s="2">
        <f>Table1[[#This Row],[PRICE/PO]]*Table1[[#This Row],[Quantity/PO]]</f>
        <v>0</v>
      </c>
      <c r="Q566" s="2" t="str">
        <f t="shared" ca="1" si="44"/>
        <v>منتهي</v>
      </c>
      <c r="R566" s="2"/>
      <c r="S566" s="2"/>
      <c r="T566" s="1" t="str">
        <f t="shared" si="42"/>
        <v/>
      </c>
      <c r="BN566" s="8">
        <f t="shared" ref="BN566:BN597" si="46">D566</f>
        <v>0</v>
      </c>
    </row>
    <row r="567" spans="1:66" s="8" customFormat="1" ht="44.25" hidden="1" customHeight="1" x14ac:dyDescent="0.45">
      <c r="A567" s="1">
        <f t="shared" si="43"/>
        <v>554</v>
      </c>
      <c r="B567" s="1" t="s">
        <v>734</v>
      </c>
      <c r="C567" s="1" t="s">
        <v>938</v>
      </c>
      <c r="D567" s="1"/>
      <c r="E567" s="2" t="s">
        <v>738</v>
      </c>
      <c r="F567" s="1" t="s">
        <v>737</v>
      </c>
      <c r="G567" s="10">
        <v>45676</v>
      </c>
      <c r="H567" s="1">
        <v>1</v>
      </c>
      <c r="I567" s="1"/>
      <c r="J567" s="10">
        <v>45682</v>
      </c>
      <c r="K567" s="1" t="s">
        <v>1078</v>
      </c>
      <c r="L567" s="2"/>
      <c r="M567" s="10"/>
      <c r="N567" s="1"/>
      <c r="O567" s="1"/>
      <c r="P567" s="2">
        <f>Table1[[#This Row],[PRICE/PO]]*Table1[[#This Row],[Quantity/PO]]</f>
        <v>0</v>
      </c>
      <c r="Q567" s="2" t="str">
        <f t="shared" ca="1" si="44"/>
        <v>منتهي</v>
      </c>
      <c r="R567" s="2"/>
      <c r="S567" s="2"/>
      <c r="T567" s="1" t="str">
        <f t="shared" si="42"/>
        <v/>
      </c>
      <c r="BN567" s="8">
        <f t="shared" si="46"/>
        <v>0</v>
      </c>
    </row>
    <row r="568" spans="1:66" s="8" customFormat="1" ht="44.25" hidden="1" customHeight="1" x14ac:dyDescent="0.45">
      <c r="A568" s="1">
        <f t="shared" si="43"/>
        <v>555</v>
      </c>
      <c r="B568" s="1" t="s">
        <v>734</v>
      </c>
      <c r="C568" s="1" t="s">
        <v>939</v>
      </c>
      <c r="D568" s="1"/>
      <c r="E568" s="2" t="s">
        <v>739</v>
      </c>
      <c r="F568" s="1" t="s">
        <v>737</v>
      </c>
      <c r="G568" s="10">
        <v>45676</v>
      </c>
      <c r="H568" s="1">
        <v>1</v>
      </c>
      <c r="I568" s="1"/>
      <c r="J568" s="10">
        <v>45682</v>
      </c>
      <c r="K568" s="1" t="s">
        <v>1078</v>
      </c>
      <c r="L568" s="2"/>
      <c r="M568" s="10"/>
      <c r="N568" s="1"/>
      <c r="O568" s="1"/>
      <c r="P568" s="2">
        <f>Table1[[#This Row],[PRICE/PO]]*Table1[[#This Row],[Quantity/PO]]</f>
        <v>0</v>
      </c>
      <c r="Q568" s="2" t="str">
        <f t="shared" ca="1" si="44"/>
        <v>منتهي</v>
      </c>
      <c r="R568" s="2"/>
      <c r="S568" s="2"/>
      <c r="T568" s="1" t="str">
        <f t="shared" si="42"/>
        <v/>
      </c>
      <c r="BN568" s="8">
        <f t="shared" si="46"/>
        <v>0</v>
      </c>
    </row>
    <row r="569" spans="1:66" s="8" customFormat="1" ht="44.25" hidden="1" customHeight="1" x14ac:dyDescent="0.45">
      <c r="A569" s="1">
        <f t="shared" si="43"/>
        <v>556</v>
      </c>
      <c r="B569" s="1" t="s">
        <v>734</v>
      </c>
      <c r="C569" s="1" t="s">
        <v>940</v>
      </c>
      <c r="D569" s="1"/>
      <c r="E569" s="2" t="s">
        <v>740</v>
      </c>
      <c r="F569" s="1" t="s">
        <v>737</v>
      </c>
      <c r="G569" s="10">
        <v>45676</v>
      </c>
      <c r="H569" s="1">
        <v>1</v>
      </c>
      <c r="I569" s="1"/>
      <c r="J569" s="10">
        <v>45682</v>
      </c>
      <c r="K569" s="1" t="s">
        <v>1078</v>
      </c>
      <c r="L569" s="2"/>
      <c r="M569" s="10"/>
      <c r="N569" s="1"/>
      <c r="O569" s="1"/>
      <c r="P569" s="2">
        <f>Table1[[#This Row],[PRICE/PO]]*Table1[[#This Row],[Quantity/PO]]</f>
        <v>0</v>
      </c>
      <c r="Q569" s="2" t="str">
        <f t="shared" ca="1" si="44"/>
        <v>منتهي</v>
      </c>
      <c r="R569" s="2"/>
      <c r="S569" s="2"/>
      <c r="T569" s="1" t="str">
        <f t="shared" si="42"/>
        <v/>
      </c>
      <c r="BN569" s="8">
        <f t="shared" si="46"/>
        <v>0</v>
      </c>
    </row>
    <row r="570" spans="1:66" s="8" customFormat="1" ht="44.25" hidden="1" customHeight="1" x14ac:dyDescent="0.45">
      <c r="A570" s="1">
        <f t="shared" si="43"/>
        <v>557</v>
      </c>
      <c r="B570" s="1" t="s">
        <v>734</v>
      </c>
      <c r="C570" s="1" t="s">
        <v>741</v>
      </c>
      <c r="D570" s="1"/>
      <c r="E570" s="2" t="s">
        <v>742</v>
      </c>
      <c r="F570" s="1" t="s">
        <v>737</v>
      </c>
      <c r="G570" s="10">
        <v>45676</v>
      </c>
      <c r="H570" s="1">
        <v>1</v>
      </c>
      <c r="I570" s="1"/>
      <c r="J570" s="10">
        <v>45682</v>
      </c>
      <c r="K570" s="1" t="s">
        <v>1078</v>
      </c>
      <c r="L570" s="2"/>
      <c r="M570" s="10"/>
      <c r="N570" s="1"/>
      <c r="O570" s="1"/>
      <c r="P570" s="2">
        <f>Table1[[#This Row],[PRICE/PO]]*Table1[[#This Row],[Quantity/PO]]</f>
        <v>0</v>
      </c>
      <c r="Q570" s="2" t="str">
        <f t="shared" ca="1" si="44"/>
        <v>منتهي</v>
      </c>
      <c r="R570" s="2"/>
      <c r="S570" s="2"/>
      <c r="T570" s="1" t="str">
        <f t="shared" si="42"/>
        <v/>
      </c>
      <c r="BN570" s="8">
        <f t="shared" si="46"/>
        <v>0</v>
      </c>
    </row>
    <row r="571" spans="1:66" s="8" customFormat="1" ht="44.25" hidden="1" customHeight="1" x14ac:dyDescent="0.45">
      <c r="A571" s="1">
        <f t="shared" si="43"/>
        <v>558</v>
      </c>
      <c r="B571" s="1" t="s">
        <v>734</v>
      </c>
      <c r="C571" s="1" t="s">
        <v>743</v>
      </c>
      <c r="D571" s="1"/>
      <c r="E571" s="2" t="s">
        <v>744</v>
      </c>
      <c r="F571" s="1" t="s">
        <v>737</v>
      </c>
      <c r="G571" s="10">
        <v>45676</v>
      </c>
      <c r="H571" s="1">
        <v>1</v>
      </c>
      <c r="I571" s="1"/>
      <c r="J571" s="10">
        <v>45682</v>
      </c>
      <c r="K571" s="1" t="s">
        <v>1078</v>
      </c>
      <c r="L571" s="2"/>
      <c r="M571" s="10"/>
      <c r="N571" s="1"/>
      <c r="O571" s="1"/>
      <c r="P571" s="2">
        <f>Table1[[#This Row],[PRICE/PO]]*Table1[[#This Row],[Quantity/PO]]</f>
        <v>0</v>
      </c>
      <c r="Q571" s="2" t="str">
        <f t="shared" ca="1" si="44"/>
        <v>منتهي</v>
      </c>
      <c r="R571" s="2"/>
      <c r="S571" s="2"/>
      <c r="T571" s="1" t="str">
        <f t="shared" si="42"/>
        <v/>
      </c>
      <c r="BN571" s="8">
        <f t="shared" si="46"/>
        <v>0</v>
      </c>
    </row>
    <row r="572" spans="1:66" s="8" customFormat="1" ht="44.25" hidden="1" customHeight="1" x14ac:dyDescent="0.45">
      <c r="A572" s="1">
        <f t="shared" si="43"/>
        <v>559</v>
      </c>
      <c r="B572" s="1" t="s">
        <v>734</v>
      </c>
      <c r="C572" s="1" t="s">
        <v>745</v>
      </c>
      <c r="D572" s="1"/>
      <c r="E572" s="2" t="s">
        <v>746</v>
      </c>
      <c r="F572" s="1" t="s">
        <v>737</v>
      </c>
      <c r="G572" s="10">
        <v>45676</v>
      </c>
      <c r="H572" s="1">
        <v>1</v>
      </c>
      <c r="I572" s="1"/>
      <c r="J572" s="10">
        <v>45682</v>
      </c>
      <c r="K572" s="1" t="s">
        <v>1078</v>
      </c>
      <c r="L572" s="2"/>
      <c r="M572" s="10"/>
      <c r="N572" s="1"/>
      <c r="O572" s="1"/>
      <c r="P572" s="2">
        <f>Table1[[#This Row],[PRICE/PO]]*Table1[[#This Row],[Quantity/PO]]</f>
        <v>0</v>
      </c>
      <c r="Q572" s="2" t="str">
        <f t="shared" ca="1" si="44"/>
        <v>منتهي</v>
      </c>
      <c r="R572" s="2"/>
      <c r="S572" s="2"/>
      <c r="T572" s="1" t="str">
        <f t="shared" si="42"/>
        <v/>
      </c>
      <c r="BN572" s="8">
        <f t="shared" si="46"/>
        <v>0</v>
      </c>
    </row>
    <row r="573" spans="1:66" s="8" customFormat="1" ht="44.25" hidden="1" customHeight="1" x14ac:dyDescent="0.45">
      <c r="A573" s="1">
        <f t="shared" si="43"/>
        <v>560</v>
      </c>
      <c r="B573" s="1" t="s">
        <v>734</v>
      </c>
      <c r="C573" s="1" t="s">
        <v>747</v>
      </c>
      <c r="D573" s="1"/>
      <c r="E573" s="2" t="s">
        <v>748</v>
      </c>
      <c r="F573" s="1" t="s">
        <v>737</v>
      </c>
      <c r="G573" s="10">
        <v>45676</v>
      </c>
      <c r="H573" s="1">
        <v>1</v>
      </c>
      <c r="I573" s="1"/>
      <c r="J573" s="10">
        <v>45682</v>
      </c>
      <c r="K573" s="1" t="s">
        <v>1078</v>
      </c>
      <c r="L573" s="2"/>
      <c r="M573" s="10"/>
      <c r="N573" s="1"/>
      <c r="O573" s="1"/>
      <c r="P573" s="2">
        <f>Table1[[#This Row],[PRICE/PO]]*Table1[[#This Row],[Quantity/PO]]</f>
        <v>0</v>
      </c>
      <c r="Q573" s="2" t="str">
        <f t="shared" ca="1" si="44"/>
        <v>منتهي</v>
      </c>
      <c r="R573" s="2"/>
      <c r="S573" s="2"/>
      <c r="T573" s="1" t="str">
        <f t="shared" si="42"/>
        <v/>
      </c>
      <c r="BN573" s="8">
        <f t="shared" si="46"/>
        <v>0</v>
      </c>
    </row>
    <row r="574" spans="1:66" s="8" customFormat="1" ht="44.25" hidden="1" customHeight="1" x14ac:dyDescent="0.45">
      <c r="A574" s="1">
        <f t="shared" si="43"/>
        <v>561</v>
      </c>
      <c r="B574" s="1" t="s">
        <v>734</v>
      </c>
      <c r="C574" s="1" t="s">
        <v>749</v>
      </c>
      <c r="D574" s="1"/>
      <c r="E574" s="2" t="s">
        <v>750</v>
      </c>
      <c r="F574" s="1" t="s">
        <v>737</v>
      </c>
      <c r="G574" s="10">
        <v>45676</v>
      </c>
      <c r="H574" s="1">
        <v>1</v>
      </c>
      <c r="I574" s="1"/>
      <c r="J574" s="10">
        <v>45682</v>
      </c>
      <c r="K574" s="1" t="s">
        <v>1078</v>
      </c>
      <c r="L574" s="2"/>
      <c r="M574" s="10"/>
      <c r="N574" s="1"/>
      <c r="O574" s="1"/>
      <c r="P574" s="2">
        <f>Table1[[#This Row],[PRICE/PO]]*Table1[[#This Row],[Quantity/PO]]</f>
        <v>0</v>
      </c>
      <c r="Q574" s="2" t="str">
        <f t="shared" ca="1" si="44"/>
        <v>منتهي</v>
      </c>
      <c r="R574" s="2"/>
      <c r="S574" s="2"/>
      <c r="T574" s="1" t="str">
        <f t="shared" si="42"/>
        <v/>
      </c>
      <c r="BN574" s="8">
        <f t="shared" si="46"/>
        <v>0</v>
      </c>
    </row>
    <row r="575" spans="1:66" s="8" customFormat="1" ht="44.25" hidden="1" customHeight="1" x14ac:dyDescent="0.45">
      <c r="A575" s="1">
        <f t="shared" si="43"/>
        <v>562</v>
      </c>
      <c r="B575" s="1" t="s">
        <v>734</v>
      </c>
      <c r="C575" s="1" t="s">
        <v>751</v>
      </c>
      <c r="D575" s="1"/>
      <c r="E575" s="2" t="s">
        <v>752</v>
      </c>
      <c r="F575" s="1" t="s">
        <v>737</v>
      </c>
      <c r="G575" s="10">
        <v>45676</v>
      </c>
      <c r="H575" s="1">
        <v>1</v>
      </c>
      <c r="I575" s="1"/>
      <c r="J575" s="10">
        <v>45682</v>
      </c>
      <c r="K575" s="1" t="s">
        <v>1078</v>
      </c>
      <c r="L575" s="2"/>
      <c r="M575" s="10"/>
      <c r="N575" s="1"/>
      <c r="O575" s="1"/>
      <c r="P575" s="2">
        <f>Table1[[#This Row],[PRICE/PO]]*Table1[[#This Row],[Quantity/PO]]</f>
        <v>0</v>
      </c>
      <c r="Q575" s="2" t="str">
        <f t="shared" ca="1" si="44"/>
        <v>منتهي</v>
      </c>
      <c r="R575" s="2"/>
      <c r="S575" s="2"/>
      <c r="T575" s="1" t="str">
        <f t="shared" si="42"/>
        <v/>
      </c>
      <c r="BN575" s="8">
        <f t="shared" si="46"/>
        <v>0</v>
      </c>
    </row>
    <row r="576" spans="1:66" s="8" customFormat="1" ht="44.25" hidden="1" customHeight="1" x14ac:dyDescent="0.45">
      <c r="A576" s="1">
        <f t="shared" si="43"/>
        <v>563</v>
      </c>
      <c r="B576" s="1" t="s">
        <v>734</v>
      </c>
      <c r="C576" s="1" t="s">
        <v>753</v>
      </c>
      <c r="D576" s="1"/>
      <c r="E576" s="2" t="s">
        <v>754</v>
      </c>
      <c r="F576" s="1" t="s">
        <v>737</v>
      </c>
      <c r="G576" s="10">
        <v>45676</v>
      </c>
      <c r="H576" s="1">
        <v>100</v>
      </c>
      <c r="I576" s="1"/>
      <c r="J576" s="10">
        <v>45682</v>
      </c>
      <c r="K576" s="1" t="s">
        <v>1074</v>
      </c>
      <c r="L576" s="2"/>
      <c r="M576" s="10"/>
      <c r="N576" s="1"/>
      <c r="O576" s="1"/>
      <c r="P576" s="2">
        <f>Table1[[#This Row],[PRICE/PO]]*Table1[[#This Row],[Quantity/PO]]</f>
        <v>0</v>
      </c>
      <c r="Q576" s="2" t="str">
        <f t="shared" ca="1" si="44"/>
        <v>منتهي</v>
      </c>
      <c r="R576" s="2"/>
      <c r="S576" s="2"/>
      <c r="T576" s="1" t="str">
        <f t="shared" si="42"/>
        <v/>
      </c>
      <c r="BN576" s="8">
        <f t="shared" si="46"/>
        <v>0</v>
      </c>
    </row>
    <row r="577" spans="1:66" s="8" customFormat="1" ht="44.25" hidden="1" customHeight="1" x14ac:dyDescent="0.45">
      <c r="A577" s="1">
        <f t="shared" si="43"/>
        <v>564</v>
      </c>
      <c r="B577" s="1" t="s">
        <v>734</v>
      </c>
      <c r="C577" s="1" t="s">
        <v>755</v>
      </c>
      <c r="D577" s="1"/>
      <c r="E577" s="2" t="s">
        <v>756</v>
      </c>
      <c r="F577" s="1" t="s">
        <v>737</v>
      </c>
      <c r="G577" s="10">
        <v>45676</v>
      </c>
      <c r="H577" s="1">
        <v>200</v>
      </c>
      <c r="I577" s="1">
        <v>13.5</v>
      </c>
      <c r="J577" s="10">
        <v>45682</v>
      </c>
      <c r="K577" s="1" t="s">
        <v>1074</v>
      </c>
      <c r="L577" s="2"/>
      <c r="M577" s="10"/>
      <c r="N577" s="1"/>
      <c r="O577" s="1"/>
      <c r="P577" s="2">
        <f>Table1[[#This Row],[PRICE/PO]]*Table1[[#This Row],[Quantity/PO]]</f>
        <v>0</v>
      </c>
      <c r="Q577" s="2" t="str">
        <f t="shared" ca="1" si="44"/>
        <v>منتهي</v>
      </c>
      <c r="R577" s="2"/>
      <c r="S577" s="2" t="s">
        <v>363</v>
      </c>
      <c r="T577" s="1" t="str">
        <f t="shared" si="42"/>
        <v/>
      </c>
      <c r="BN577" s="8">
        <f t="shared" si="46"/>
        <v>0</v>
      </c>
    </row>
    <row r="578" spans="1:66" s="8" customFormat="1" ht="44.25" hidden="1" customHeight="1" x14ac:dyDescent="0.45">
      <c r="A578" s="1">
        <f t="shared" si="43"/>
        <v>565</v>
      </c>
      <c r="B578" s="1" t="s">
        <v>734</v>
      </c>
      <c r="C578" s="1" t="s">
        <v>755</v>
      </c>
      <c r="D578" s="1"/>
      <c r="E578" s="2" t="s">
        <v>756</v>
      </c>
      <c r="F578" s="1" t="s">
        <v>737</v>
      </c>
      <c r="G578" s="10">
        <v>45676</v>
      </c>
      <c r="H578" s="1">
        <v>200</v>
      </c>
      <c r="I578" s="1">
        <v>32</v>
      </c>
      <c r="J578" s="10">
        <v>45682</v>
      </c>
      <c r="K578" s="1" t="s">
        <v>1074</v>
      </c>
      <c r="L578" s="2"/>
      <c r="M578" s="10"/>
      <c r="N578" s="1"/>
      <c r="O578" s="1"/>
      <c r="P578" s="2">
        <f>Table1[[#This Row],[PRICE/PO]]*Table1[[#This Row],[Quantity/PO]]</f>
        <v>0</v>
      </c>
      <c r="Q578" s="2" t="str">
        <f t="shared" ca="1" si="44"/>
        <v>منتهي</v>
      </c>
      <c r="R578" s="2"/>
      <c r="S578" s="2" t="s">
        <v>1051</v>
      </c>
      <c r="T578" s="1" t="str">
        <f t="shared" si="42"/>
        <v/>
      </c>
      <c r="BN578" s="8">
        <f t="shared" si="46"/>
        <v>0</v>
      </c>
    </row>
    <row r="579" spans="1:66" s="8" customFormat="1" ht="44.25" hidden="1" customHeight="1" x14ac:dyDescent="0.45">
      <c r="A579" s="1">
        <f t="shared" si="43"/>
        <v>566</v>
      </c>
      <c r="B579" s="1" t="s">
        <v>734</v>
      </c>
      <c r="C579" s="1" t="s">
        <v>757</v>
      </c>
      <c r="D579" s="1" t="s">
        <v>232</v>
      </c>
      <c r="E579" s="2" t="s">
        <v>233</v>
      </c>
      <c r="F579" s="1" t="s">
        <v>737</v>
      </c>
      <c r="G579" s="10">
        <v>45676</v>
      </c>
      <c r="H579" s="1">
        <v>200</v>
      </c>
      <c r="I579" s="1"/>
      <c r="J579" s="10">
        <v>45682</v>
      </c>
      <c r="K579" s="1" t="s">
        <v>1074</v>
      </c>
      <c r="L579" s="2"/>
      <c r="M579" s="10"/>
      <c r="N579" s="1"/>
      <c r="O579" s="1"/>
      <c r="P579" s="2">
        <f>Table1[[#This Row],[PRICE/PO]]*Table1[[#This Row],[Quantity/PO]]</f>
        <v>0</v>
      </c>
      <c r="Q579" s="2" t="str">
        <f t="shared" ca="1" si="44"/>
        <v>منتهي</v>
      </c>
      <c r="R579" s="2"/>
      <c r="S579" s="2"/>
      <c r="T579" s="1" t="str">
        <f t="shared" si="42"/>
        <v/>
      </c>
      <c r="BN579" s="8" t="str">
        <f t="shared" si="46"/>
        <v>SC 70-12</v>
      </c>
    </row>
    <row r="580" spans="1:66" s="8" customFormat="1" ht="44.25" hidden="1" customHeight="1" x14ac:dyDescent="0.45">
      <c r="A580" s="1">
        <f t="shared" si="43"/>
        <v>567</v>
      </c>
      <c r="B580" s="1" t="s">
        <v>734</v>
      </c>
      <c r="C580" s="1" t="s">
        <v>758</v>
      </c>
      <c r="D580" s="1"/>
      <c r="E580" s="2" t="s">
        <v>759</v>
      </c>
      <c r="F580" s="1" t="s">
        <v>737</v>
      </c>
      <c r="G580" s="10">
        <v>45676</v>
      </c>
      <c r="H580" s="1">
        <v>200</v>
      </c>
      <c r="I580" s="1"/>
      <c r="J580" s="10">
        <v>45682</v>
      </c>
      <c r="K580" s="1" t="s">
        <v>1078</v>
      </c>
      <c r="L580" s="2"/>
      <c r="M580" s="10"/>
      <c r="N580" s="1"/>
      <c r="O580" s="1"/>
      <c r="P580" s="2">
        <f>Table1[[#This Row],[PRICE/PO]]*Table1[[#This Row],[Quantity/PO]]</f>
        <v>0</v>
      </c>
      <c r="Q580" s="2" t="str">
        <f t="shared" ca="1" si="44"/>
        <v>منتهي</v>
      </c>
      <c r="R580" s="2"/>
      <c r="S580" s="2"/>
      <c r="T580" s="1" t="str">
        <f t="shared" si="42"/>
        <v/>
      </c>
      <c r="BN580" s="8">
        <f t="shared" si="46"/>
        <v>0</v>
      </c>
    </row>
    <row r="581" spans="1:66" s="8" customFormat="1" ht="44.25" hidden="1" customHeight="1" x14ac:dyDescent="0.45">
      <c r="A581" s="1">
        <f t="shared" si="43"/>
        <v>568</v>
      </c>
      <c r="B581" s="1" t="s">
        <v>734</v>
      </c>
      <c r="C581" s="1" t="s">
        <v>760</v>
      </c>
      <c r="D581" s="1"/>
      <c r="E581" s="2" t="s">
        <v>761</v>
      </c>
      <c r="F581" s="1" t="s">
        <v>737</v>
      </c>
      <c r="G581" s="10">
        <v>45676</v>
      </c>
      <c r="H581" s="1">
        <v>200</v>
      </c>
      <c r="I581" s="1"/>
      <c r="J581" s="10">
        <v>45682</v>
      </c>
      <c r="K581" s="1" t="s">
        <v>1074</v>
      </c>
      <c r="L581" s="2"/>
      <c r="M581" s="10"/>
      <c r="N581" s="1"/>
      <c r="O581" s="1"/>
      <c r="P581" s="2">
        <f>Table1[[#This Row],[PRICE/PO]]*Table1[[#This Row],[Quantity/PO]]</f>
        <v>0</v>
      </c>
      <c r="Q581" s="2" t="str">
        <f t="shared" ca="1" si="44"/>
        <v>منتهي</v>
      </c>
      <c r="R581" s="2"/>
      <c r="S581" s="2"/>
      <c r="T581" s="1" t="str">
        <f t="shared" si="42"/>
        <v/>
      </c>
      <c r="BN581" s="8">
        <f t="shared" si="46"/>
        <v>0</v>
      </c>
    </row>
    <row r="582" spans="1:66" s="8" customFormat="1" ht="44.25" hidden="1" customHeight="1" x14ac:dyDescent="0.45">
      <c r="A582" s="1">
        <f t="shared" si="43"/>
        <v>569</v>
      </c>
      <c r="B582" s="1" t="s">
        <v>734</v>
      </c>
      <c r="C582" s="1" t="s">
        <v>762</v>
      </c>
      <c r="D582" s="1"/>
      <c r="E582" s="2" t="s">
        <v>763</v>
      </c>
      <c r="F582" s="1" t="s">
        <v>737</v>
      </c>
      <c r="G582" s="10">
        <v>45676</v>
      </c>
      <c r="H582" s="1">
        <v>200</v>
      </c>
      <c r="I582" s="1"/>
      <c r="J582" s="10">
        <v>45682</v>
      </c>
      <c r="K582" s="1" t="s">
        <v>1074</v>
      </c>
      <c r="L582" s="2"/>
      <c r="M582" s="10"/>
      <c r="N582" s="1"/>
      <c r="O582" s="1"/>
      <c r="P582" s="2">
        <f>Table1[[#This Row],[PRICE/PO]]*Table1[[#This Row],[Quantity/PO]]</f>
        <v>0</v>
      </c>
      <c r="Q582" s="2" t="str">
        <f t="shared" ca="1" si="44"/>
        <v>منتهي</v>
      </c>
      <c r="R582" s="2"/>
      <c r="S582" s="2"/>
      <c r="T582" s="1" t="str">
        <f t="shared" si="42"/>
        <v/>
      </c>
      <c r="BN582" s="8">
        <f t="shared" si="46"/>
        <v>0</v>
      </c>
    </row>
    <row r="583" spans="1:66" s="8" customFormat="1" ht="44.25" hidden="1" customHeight="1" x14ac:dyDescent="0.45">
      <c r="A583" s="1">
        <f t="shared" si="43"/>
        <v>570</v>
      </c>
      <c r="B583" s="1" t="s">
        <v>734</v>
      </c>
      <c r="C583" s="1" t="s">
        <v>764</v>
      </c>
      <c r="D583" s="1"/>
      <c r="E583" s="2" t="s">
        <v>765</v>
      </c>
      <c r="F583" s="1" t="s">
        <v>737</v>
      </c>
      <c r="G583" s="10">
        <v>45676</v>
      </c>
      <c r="H583" s="1">
        <v>200</v>
      </c>
      <c r="I583" s="1"/>
      <c r="J583" s="10">
        <v>45682</v>
      </c>
      <c r="K583" s="1" t="s">
        <v>1074</v>
      </c>
      <c r="L583" s="2"/>
      <c r="M583" s="10"/>
      <c r="N583" s="1"/>
      <c r="O583" s="1"/>
      <c r="P583" s="2">
        <f>Table1[[#This Row],[PRICE/PO]]*Table1[[#This Row],[Quantity/PO]]</f>
        <v>0</v>
      </c>
      <c r="Q583" s="2" t="str">
        <f t="shared" ca="1" si="44"/>
        <v>منتهي</v>
      </c>
      <c r="R583" s="2"/>
      <c r="S583" s="2"/>
      <c r="T583" s="1" t="str">
        <f t="shared" si="42"/>
        <v/>
      </c>
      <c r="BN583" s="8">
        <f t="shared" si="46"/>
        <v>0</v>
      </c>
    </row>
    <row r="584" spans="1:66" s="8" customFormat="1" ht="44.25" hidden="1" customHeight="1" x14ac:dyDescent="0.45">
      <c r="A584" s="1">
        <f t="shared" si="43"/>
        <v>571</v>
      </c>
      <c r="B584" s="1" t="s">
        <v>734</v>
      </c>
      <c r="C584" s="1" t="s">
        <v>766</v>
      </c>
      <c r="D584" s="1"/>
      <c r="E584" s="2" t="s">
        <v>767</v>
      </c>
      <c r="F584" s="1" t="s">
        <v>737</v>
      </c>
      <c r="G584" s="10">
        <v>45676</v>
      </c>
      <c r="H584" s="1">
        <v>200</v>
      </c>
      <c r="I584" s="1"/>
      <c r="J584" s="10">
        <v>45682</v>
      </c>
      <c r="K584" s="1" t="s">
        <v>1074</v>
      </c>
      <c r="L584" s="2"/>
      <c r="M584" s="10"/>
      <c r="N584" s="1"/>
      <c r="O584" s="1"/>
      <c r="P584" s="2">
        <f>Table1[[#This Row],[PRICE/PO]]*Table1[[#This Row],[Quantity/PO]]</f>
        <v>0</v>
      </c>
      <c r="Q584" s="2" t="str">
        <f t="shared" ca="1" si="44"/>
        <v>منتهي</v>
      </c>
      <c r="R584" s="2"/>
      <c r="S584" s="2"/>
      <c r="T584" s="1" t="str">
        <f t="shared" si="42"/>
        <v/>
      </c>
      <c r="BN584" s="8">
        <f t="shared" si="46"/>
        <v>0</v>
      </c>
    </row>
    <row r="585" spans="1:66" s="8" customFormat="1" ht="44.25" hidden="1" customHeight="1" x14ac:dyDescent="0.45">
      <c r="A585" s="1">
        <f t="shared" si="43"/>
        <v>572</v>
      </c>
      <c r="B585" s="1" t="s">
        <v>734</v>
      </c>
      <c r="C585" s="1" t="s">
        <v>768</v>
      </c>
      <c r="D585" s="1"/>
      <c r="E585" s="2" t="s">
        <v>769</v>
      </c>
      <c r="F585" s="1" t="s">
        <v>737</v>
      </c>
      <c r="G585" s="10">
        <v>45676</v>
      </c>
      <c r="H585" s="1">
        <v>200</v>
      </c>
      <c r="I585" s="1"/>
      <c r="J585" s="10">
        <v>45682</v>
      </c>
      <c r="K585" s="1" t="s">
        <v>1074</v>
      </c>
      <c r="L585" s="2"/>
      <c r="M585" s="10"/>
      <c r="N585" s="1"/>
      <c r="O585" s="1"/>
      <c r="P585" s="2">
        <f>Table1[[#This Row],[PRICE/PO]]*Table1[[#This Row],[Quantity/PO]]</f>
        <v>0</v>
      </c>
      <c r="Q585" s="2" t="str">
        <f t="shared" ca="1" si="44"/>
        <v>منتهي</v>
      </c>
      <c r="R585" s="2"/>
      <c r="S585" s="2"/>
      <c r="T585" s="1" t="str">
        <f t="shared" si="42"/>
        <v/>
      </c>
      <c r="BN585" s="8">
        <f t="shared" si="46"/>
        <v>0</v>
      </c>
    </row>
    <row r="586" spans="1:66" s="8" customFormat="1" ht="44.25" hidden="1" customHeight="1" x14ac:dyDescent="0.45">
      <c r="A586" s="1">
        <f t="shared" si="43"/>
        <v>573</v>
      </c>
      <c r="B586" s="1" t="s">
        <v>734</v>
      </c>
      <c r="C586" s="1" t="s">
        <v>771</v>
      </c>
      <c r="D586" s="1" t="s">
        <v>770</v>
      </c>
      <c r="E586" s="2" t="s">
        <v>772</v>
      </c>
      <c r="F586" s="1" t="s">
        <v>773</v>
      </c>
      <c r="G586" s="10">
        <v>45676</v>
      </c>
      <c r="H586" s="1">
        <v>15</v>
      </c>
      <c r="I586" s="1"/>
      <c r="J586" s="10">
        <v>45682</v>
      </c>
      <c r="K586" s="1" t="s">
        <v>1074</v>
      </c>
      <c r="L586" s="2"/>
      <c r="M586" s="10"/>
      <c r="N586" s="1"/>
      <c r="O586" s="1"/>
      <c r="P586" s="2">
        <f>Table1[[#This Row],[PRICE/PO]]*Table1[[#This Row],[Quantity/PO]]</f>
        <v>0</v>
      </c>
      <c r="Q586" s="2" t="str">
        <f t="shared" ca="1" si="44"/>
        <v>منتهي</v>
      </c>
      <c r="R586" s="2"/>
      <c r="S586" s="2"/>
      <c r="T586" s="1" t="str">
        <f t="shared" si="42"/>
        <v/>
      </c>
      <c r="BN586" s="8" t="str">
        <f t="shared" si="46"/>
        <v>LC1D09BD</v>
      </c>
    </row>
    <row r="587" spans="1:66" s="8" customFormat="1" ht="44.25" hidden="1" customHeight="1" x14ac:dyDescent="0.45">
      <c r="A587" s="1">
        <f t="shared" si="43"/>
        <v>574</v>
      </c>
      <c r="B587" s="1" t="s">
        <v>734</v>
      </c>
      <c r="C587" s="1" t="s">
        <v>774</v>
      </c>
      <c r="D587" s="1"/>
      <c r="E587" s="2" t="s">
        <v>775</v>
      </c>
      <c r="F587" s="1" t="s">
        <v>773</v>
      </c>
      <c r="G587" s="10">
        <v>45676</v>
      </c>
      <c r="H587" s="1">
        <v>50</v>
      </c>
      <c r="I587" s="1"/>
      <c r="J587" s="10">
        <v>45682</v>
      </c>
      <c r="K587" s="1" t="s">
        <v>1074</v>
      </c>
      <c r="L587" s="2"/>
      <c r="M587" s="10"/>
      <c r="N587" s="1"/>
      <c r="O587" s="1"/>
      <c r="P587" s="2">
        <f>Table1[[#This Row],[PRICE/PO]]*Table1[[#This Row],[Quantity/PO]]</f>
        <v>0</v>
      </c>
      <c r="Q587" s="2" t="str">
        <f t="shared" ca="1" si="44"/>
        <v>منتهي</v>
      </c>
      <c r="R587" s="2"/>
      <c r="S587" s="2"/>
      <c r="T587" s="1" t="str">
        <f t="shared" si="42"/>
        <v/>
      </c>
      <c r="BN587" s="8">
        <f t="shared" si="46"/>
        <v>0</v>
      </c>
    </row>
    <row r="588" spans="1:66" s="8" customFormat="1" ht="44.25" hidden="1" customHeight="1" x14ac:dyDescent="0.45">
      <c r="A588" s="1">
        <f t="shared" si="43"/>
        <v>575</v>
      </c>
      <c r="B588" s="1" t="s">
        <v>734</v>
      </c>
      <c r="C588" s="1" t="s">
        <v>776</v>
      </c>
      <c r="D588" s="1"/>
      <c r="E588" s="2" t="s">
        <v>777</v>
      </c>
      <c r="F588" s="1" t="s">
        <v>773</v>
      </c>
      <c r="G588" s="10">
        <v>45676</v>
      </c>
      <c r="H588" s="1">
        <v>50</v>
      </c>
      <c r="I588" s="1"/>
      <c r="J588" s="10">
        <v>45682</v>
      </c>
      <c r="K588" s="1" t="s">
        <v>1074</v>
      </c>
      <c r="L588" s="2"/>
      <c r="M588" s="10"/>
      <c r="N588" s="1"/>
      <c r="O588" s="1"/>
      <c r="P588" s="2">
        <f>Table1[[#This Row],[PRICE/PO]]*Table1[[#This Row],[Quantity/PO]]</f>
        <v>0</v>
      </c>
      <c r="Q588" s="2" t="str">
        <f t="shared" ca="1" si="44"/>
        <v>منتهي</v>
      </c>
      <c r="R588" s="2"/>
      <c r="S588" s="2"/>
      <c r="T588" s="1" t="str">
        <f t="shared" si="42"/>
        <v/>
      </c>
      <c r="BN588" s="8">
        <f t="shared" si="46"/>
        <v>0</v>
      </c>
    </row>
    <row r="589" spans="1:66" s="8" customFormat="1" ht="44.25" hidden="1" customHeight="1" x14ac:dyDescent="0.45">
      <c r="A589" s="1">
        <f t="shared" si="43"/>
        <v>576</v>
      </c>
      <c r="B589" s="1" t="s">
        <v>734</v>
      </c>
      <c r="C589" s="1" t="s">
        <v>779</v>
      </c>
      <c r="D589" s="1" t="s">
        <v>778</v>
      </c>
      <c r="E589" s="2" t="s">
        <v>780</v>
      </c>
      <c r="F589" s="1" t="s">
        <v>773</v>
      </c>
      <c r="G589" s="10">
        <v>45676</v>
      </c>
      <c r="H589" s="1">
        <v>2</v>
      </c>
      <c r="I589" s="1"/>
      <c r="J589" s="10">
        <v>45682</v>
      </c>
      <c r="K589" s="1" t="s">
        <v>1074</v>
      </c>
      <c r="L589" s="2"/>
      <c r="M589" s="10"/>
      <c r="N589" s="1"/>
      <c r="O589" s="1"/>
      <c r="P589" s="2">
        <f>Table1[[#This Row],[PRICE/PO]]*Table1[[#This Row],[Quantity/PO]]</f>
        <v>0</v>
      </c>
      <c r="Q589" s="2" t="str">
        <f t="shared" ca="1" si="44"/>
        <v>منتهي</v>
      </c>
      <c r="R589" s="2"/>
      <c r="S589" s="2"/>
      <c r="T589" s="1" t="str">
        <f t="shared" si="42"/>
        <v/>
      </c>
      <c r="BN589" s="8" t="str">
        <f t="shared" si="46"/>
        <v>1002-WPS-C1-YZ-TM</v>
      </c>
    </row>
    <row r="590" spans="1:66" s="8" customFormat="1" ht="44.25" hidden="1" customHeight="1" x14ac:dyDescent="0.45">
      <c r="A590" s="1">
        <f t="shared" si="43"/>
        <v>577</v>
      </c>
      <c r="B590" s="1" t="s">
        <v>734</v>
      </c>
      <c r="C590" s="1" t="s">
        <v>781</v>
      </c>
      <c r="D590" s="1"/>
      <c r="E590" s="2" t="s">
        <v>782</v>
      </c>
      <c r="F590" s="1" t="s">
        <v>773</v>
      </c>
      <c r="G590" s="10">
        <v>45676</v>
      </c>
      <c r="H590" s="1">
        <v>1</v>
      </c>
      <c r="I590" s="1"/>
      <c r="J590" s="10">
        <v>45682</v>
      </c>
      <c r="K590" s="1" t="s">
        <v>1074</v>
      </c>
      <c r="L590" s="2"/>
      <c r="M590" s="10"/>
      <c r="N590" s="1"/>
      <c r="O590" s="1"/>
      <c r="P590" s="2">
        <f>Table1[[#This Row],[PRICE/PO]]*Table1[[#This Row],[Quantity/PO]]</f>
        <v>0</v>
      </c>
      <c r="Q590" s="2" t="str">
        <f t="shared" ca="1" si="44"/>
        <v>منتهي</v>
      </c>
      <c r="R590" s="2"/>
      <c r="S590" s="2"/>
      <c r="T590" s="1" t="str">
        <f t="shared" ref="T590:T653" si="47">IF(AND(COUNTIFS($F$14:$F$1012, $F590, $L$14:$L$1012, "&lt;&gt;")&gt;0, $L590="", $I590&lt;&gt;""), 1, "")</f>
        <v/>
      </c>
      <c r="BN590" s="8">
        <f t="shared" si="46"/>
        <v>0</v>
      </c>
    </row>
    <row r="591" spans="1:66" s="8" customFormat="1" ht="44.25" hidden="1" customHeight="1" x14ac:dyDescent="0.45">
      <c r="A591" s="1">
        <f t="shared" ref="A591:A654" si="48">ROW(A578)</f>
        <v>578</v>
      </c>
      <c r="B591" s="1" t="s">
        <v>734</v>
      </c>
      <c r="C591" s="1" t="s">
        <v>781</v>
      </c>
      <c r="D591" s="1"/>
      <c r="E591" s="2" t="s">
        <v>782</v>
      </c>
      <c r="F591" s="1" t="s">
        <v>773</v>
      </c>
      <c r="G591" s="10">
        <v>45676</v>
      </c>
      <c r="H591" s="1">
        <v>1</v>
      </c>
      <c r="I591" s="1"/>
      <c r="J591" s="10">
        <v>45682</v>
      </c>
      <c r="K591" s="1" t="s">
        <v>1074</v>
      </c>
      <c r="L591" s="2"/>
      <c r="M591" s="10"/>
      <c r="N591" s="1"/>
      <c r="O591" s="1"/>
      <c r="P591" s="2">
        <f>Table1[[#This Row],[PRICE/PO]]*Table1[[#This Row],[Quantity/PO]]</f>
        <v>0</v>
      </c>
      <c r="Q591" s="2" t="str">
        <f t="shared" ca="1" si="44"/>
        <v>منتهي</v>
      </c>
      <c r="R591" s="2"/>
      <c r="S591" s="2"/>
      <c r="T591" s="1" t="str">
        <f t="shared" si="47"/>
        <v/>
      </c>
      <c r="BN591" s="8">
        <f t="shared" si="46"/>
        <v>0</v>
      </c>
    </row>
    <row r="592" spans="1:66" s="8" customFormat="1" ht="44.25" hidden="1" customHeight="1" x14ac:dyDescent="0.45">
      <c r="A592" s="1">
        <f t="shared" si="48"/>
        <v>579</v>
      </c>
      <c r="B592" s="1" t="s">
        <v>43</v>
      </c>
      <c r="C592" s="1" t="s">
        <v>784</v>
      </c>
      <c r="D592" s="1" t="s">
        <v>783</v>
      </c>
      <c r="E592" s="2" t="s">
        <v>785</v>
      </c>
      <c r="F592" s="1" t="s">
        <v>786</v>
      </c>
      <c r="G592" s="10">
        <v>45676</v>
      </c>
      <c r="H592" s="1">
        <v>8</v>
      </c>
      <c r="I592" s="1"/>
      <c r="J592" s="10">
        <v>45679</v>
      </c>
      <c r="K592" s="1" t="s">
        <v>1075</v>
      </c>
      <c r="L592" s="2"/>
      <c r="M592" s="10"/>
      <c r="N592" s="1"/>
      <c r="O592" s="1"/>
      <c r="P592" s="2">
        <f>Table1[[#This Row],[PRICE/PO]]*Table1[[#This Row],[Quantity/PO]]</f>
        <v>0</v>
      </c>
      <c r="Q592" s="2" t="str">
        <f t="shared" ca="1" si="44"/>
        <v>منتهي</v>
      </c>
      <c r="R592" s="2"/>
      <c r="S592" s="2"/>
      <c r="T592" s="1" t="str">
        <f t="shared" si="47"/>
        <v/>
      </c>
      <c r="BN592" s="8" t="str">
        <f t="shared" si="46"/>
        <v xml:space="preserve">QHCT-18 </v>
      </c>
    </row>
    <row r="593" spans="1:66" s="8" customFormat="1" ht="44.25" hidden="1" customHeight="1" x14ac:dyDescent="0.45">
      <c r="A593" s="1">
        <f t="shared" si="48"/>
        <v>580</v>
      </c>
      <c r="B593" s="1" t="s">
        <v>43</v>
      </c>
      <c r="C593" s="1" t="s">
        <v>788</v>
      </c>
      <c r="D593" s="1" t="s">
        <v>787</v>
      </c>
      <c r="E593" s="2" t="s">
        <v>789</v>
      </c>
      <c r="F593" s="1" t="s">
        <v>786</v>
      </c>
      <c r="G593" s="10">
        <v>45676</v>
      </c>
      <c r="H593" s="1">
        <v>1</v>
      </c>
      <c r="I593" s="1"/>
      <c r="J593" s="10">
        <v>45679</v>
      </c>
      <c r="K593" s="1" t="s">
        <v>1075</v>
      </c>
      <c r="L593" s="2"/>
      <c r="M593" s="10"/>
      <c r="N593" s="1"/>
      <c r="O593" s="1"/>
      <c r="P593" s="2">
        <f>Table1[[#This Row],[PRICE/PO]]*Table1[[#This Row],[Quantity/PO]]</f>
        <v>0</v>
      </c>
      <c r="Q593" s="2" t="str">
        <f t="shared" ca="1" si="44"/>
        <v>منتهي</v>
      </c>
      <c r="R593" s="2"/>
      <c r="S593" s="2"/>
      <c r="T593" s="1" t="str">
        <f t="shared" si="47"/>
        <v/>
      </c>
      <c r="BN593" s="8" t="str">
        <f t="shared" si="46"/>
        <v>QHCT-24</v>
      </c>
    </row>
    <row r="594" spans="1:66" s="8" customFormat="1" ht="44.25" hidden="1" customHeight="1" x14ac:dyDescent="0.45">
      <c r="A594" s="1">
        <f t="shared" si="48"/>
        <v>581</v>
      </c>
      <c r="B594" s="1" t="s">
        <v>734</v>
      </c>
      <c r="C594" s="1" t="s">
        <v>790</v>
      </c>
      <c r="D594" s="1"/>
      <c r="E594" s="2" t="s">
        <v>791</v>
      </c>
      <c r="F594" s="1" t="s">
        <v>786</v>
      </c>
      <c r="G594" s="10">
        <v>45676</v>
      </c>
      <c r="H594" s="1">
        <v>1</v>
      </c>
      <c r="I594" s="1"/>
      <c r="J594" s="10">
        <v>45679</v>
      </c>
      <c r="K594" s="1" t="s">
        <v>1075</v>
      </c>
      <c r="L594" s="2"/>
      <c r="M594" s="10"/>
      <c r="N594" s="1"/>
      <c r="O594" s="1"/>
      <c r="P594" s="2">
        <f>Table1[[#This Row],[PRICE/PO]]*Table1[[#This Row],[Quantity/PO]]</f>
        <v>0</v>
      </c>
      <c r="Q594" s="2" t="str">
        <f t="shared" ca="1" si="44"/>
        <v>منتهي</v>
      </c>
      <c r="R594" s="2"/>
      <c r="S594" s="2"/>
      <c r="T594" s="1" t="str">
        <f t="shared" si="47"/>
        <v/>
      </c>
      <c r="BN594" s="8">
        <f t="shared" si="46"/>
        <v>0</v>
      </c>
    </row>
    <row r="595" spans="1:66" s="8" customFormat="1" ht="44.25" hidden="1" customHeight="1" x14ac:dyDescent="0.45">
      <c r="A595" s="1">
        <f t="shared" si="48"/>
        <v>582</v>
      </c>
      <c r="B595" s="1" t="s">
        <v>43</v>
      </c>
      <c r="C595" s="1" t="s">
        <v>784</v>
      </c>
      <c r="D595" s="1" t="s">
        <v>792</v>
      </c>
      <c r="E595" s="2" t="s">
        <v>785</v>
      </c>
      <c r="F595" s="1" t="s">
        <v>786</v>
      </c>
      <c r="G595" s="10">
        <v>45676</v>
      </c>
      <c r="H595" s="1">
        <v>2</v>
      </c>
      <c r="I595" s="1"/>
      <c r="J595" s="10">
        <v>45679</v>
      </c>
      <c r="K595" s="1" t="s">
        <v>1075</v>
      </c>
      <c r="L595" s="2"/>
      <c r="M595" s="10"/>
      <c r="N595" s="1"/>
      <c r="O595" s="1"/>
      <c r="P595" s="2">
        <f>Table1[[#This Row],[PRICE/PO]]*Table1[[#This Row],[Quantity/PO]]</f>
        <v>0</v>
      </c>
      <c r="Q595" s="2" t="str">
        <f t="shared" ca="1" si="44"/>
        <v>منتهي</v>
      </c>
      <c r="R595" s="2"/>
      <c r="S595" s="2"/>
      <c r="T595" s="1" t="str">
        <f t="shared" si="47"/>
        <v/>
      </c>
      <c r="BN595" s="8" t="str">
        <f t="shared" si="46"/>
        <v>QHCT-18</v>
      </c>
    </row>
    <row r="596" spans="1:66" s="8" customFormat="1" ht="44.25" hidden="1" customHeight="1" x14ac:dyDescent="0.45">
      <c r="A596" s="1">
        <f t="shared" si="48"/>
        <v>583</v>
      </c>
      <c r="B596" s="1" t="s">
        <v>43</v>
      </c>
      <c r="C596" s="1" t="s">
        <v>788</v>
      </c>
      <c r="D596" s="1" t="s">
        <v>787</v>
      </c>
      <c r="E596" s="2" t="s">
        <v>793</v>
      </c>
      <c r="F596" s="1" t="s">
        <v>786</v>
      </c>
      <c r="G596" s="10">
        <v>45676</v>
      </c>
      <c r="H596" s="1">
        <v>4</v>
      </c>
      <c r="I596" s="1"/>
      <c r="J596" s="10">
        <v>45679</v>
      </c>
      <c r="K596" s="1" t="s">
        <v>1075</v>
      </c>
      <c r="L596" s="2"/>
      <c r="M596" s="10"/>
      <c r="N596" s="1"/>
      <c r="O596" s="1"/>
      <c r="P596" s="2">
        <f>Table1[[#This Row],[PRICE/PO]]*Table1[[#This Row],[Quantity/PO]]</f>
        <v>0</v>
      </c>
      <c r="Q596" s="2" t="str">
        <f t="shared" ca="1" si="44"/>
        <v>منتهي</v>
      </c>
      <c r="R596" s="2"/>
      <c r="S596" s="2"/>
      <c r="T596" s="1" t="str">
        <f t="shared" si="47"/>
        <v/>
      </c>
      <c r="BN596" s="8" t="str">
        <f t="shared" si="46"/>
        <v>QHCT-24</v>
      </c>
    </row>
    <row r="597" spans="1:66" s="8" customFormat="1" ht="44.25" hidden="1" customHeight="1" x14ac:dyDescent="0.45">
      <c r="A597" s="1">
        <f t="shared" si="48"/>
        <v>584</v>
      </c>
      <c r="B597" s="1" t="s">
        <v>43</v>
      </c>
      <c r="C597" s="1" t="s">
        <v>784</v>
      </c>
      <c r="D597" s="1" t="s">
        <v>783</v>
      </c>
      <c r="E597" s="2" t="s">
        <v>785</v>
      </c>
      <c r="F597" s="1" t="s">
        <v>786</v>
      </c>
      <c r="G597" s="10">
        <v>45676</v>
      </c>
      <c r="H597" s="1">
        <v>6</v>
      </c>
      <c r="I597" s="1"/>
      <c r="J597" s="10">
        <v>45679</v>
      </c>
      <c r="K597" s="1" t="s">
        <v>1075</v>
      </c>
      <c r="L597" s="2"/>
      <c r="M597" s="10"/>
      <c r="N597" s="1"/>
      <c r="O597" s="1"/>
      <c r="P597" s="2">
        <f>Table1[[#This Row],[PRICE/PO]]*Table1[[#This Row],[Quantity/PO]]</f>
        <v>0</v>
      </c>
      <c r="Q597" s="2" t="str">
        <f t="shared" ca="1" si="44"/>
        <v>منتهي</v>
      </c>
      <c r="R597" s="2"/>
      <c r="S597" s="2"/>
      <c r="T597" s="1" t="str">
        <f t="shared" si="47"/>
        <v/>
      </c>
      <c r="BN597" s="8" t="str">
        <f t="shared" si="46"/>
        <v xml:space="preserve">QHCT-18 </v>
      </c>
    </row>
    <row r="598" spans="1:66" s="8" customFormat="1" ht="44.25" hidden="1" customHeight="1" x14ac:dyDescent="0.45">
      <c r="A598" s="1">
        <f t="shared" si="48"/>
        <v>585</v>
      </c>
      <c r="B598" s="1" t="s">
        <v>43</v>
      </c>
      <c r="C598" s="1" t="s">
        <v>784</v>
      </c>
      <c r="D598" s="1" t="s">
        <v>783</v>
      </c>
      <c r="E598" s="2" t="s">
        <v>785</v>
      </c>
      <c r="F598" s="1" t="s">
        <v>786</v>
      </c>
      <c r="G598" s="10">
        <v>45676</v>
      </c>
      <c r="H598" s="1">
        <v>2</v>
      </c>
      <c r="I598" s="1"/>
      <c r="J598" s="10">
        <v>45679</v>
      </c>
      <c r="K598" s="1" t="s">
        <v>1075</v>
      </c>
      <c r="L598" s="2"/>
      <c r="M598" s="10"/>
      <c r="N598" s="1"/>
      <c r="O598" s="1"/>
      <c r="P598" s="2">
        <f>Table1[[#This Row],[PRICE/PO]]*Table1[[#This Row],[Quantity/PO]]</f>
        <v>0</v>
      </c>
      <c r="Q598" s="2" t="str">
        <f t="shared" ref="Q598:Q662" ca="1" si="49">IF(AND($J598&lt;TODAY(), $J598&lt;&gt;""), "منتهي", "")</f>
        <v>منتهي</v>
      </c>
      <c r="R598" s="2"/>
      <c r="S598" s="2"/>
      <c r="T598" s="1" t="str">
        <f t="shared" si="47"/>
        <v/>
      </c>
      <c r="BN598" s="8" t="str">
        <f t="shared" ref="BN598:BN629" si="50">D598</f>
        <v xml:space="preserve">QHCT-18 </v>
      </c>
    </row>
    <row r="599" spans="1:66" s="8" customFormat="1" ht="44.25" hidden="1" customHeight="1" x14ac:dyDescent="0.45">
      <c r="A599" s="1">
        <f t="shared" si="48"/>
        <v>586</v>
      </c>
      <c r="B599" s="1" t="s">
        <v>43</v>
      </c>
      <c r="C599" s="1" t="s">
        <v>788</v>
      </c>
      <c r="D599" s="1" t="s">
        <v>794</v>
      </c>
      <c r="E599" s="2" t="s">
        <v>793</v>
      </c>
      <c r="F599" s="1" t="s">
        <v>786</v>
      </c>
      <c r="G599" s="10">
        <v>45676</v>
      </c>
      <c r="H599" s="1">
        <v>2</v>
      </c>
      <c r="I599" s="1"/>
      <c r="J599" s="10">
        <v>45679</v>
      </c>
      <c r="K599" s="1" t="s">
        <v>1075</v>
      </c>
      <c r="L599" s="2"/>
      <c r="M599" s="10"/>
      <c r="N599" s="1"/>
      <c r="O599" s="1"/>
      <c r="P599" s="2">
        <f>Table1[[#This Row],[PRICE/PO]]*Table1[[#This Row],[Quantity/PO]]</f>
        <v>0</v>
      </c>
      <c r="Q599" s="2" t="str">
        <f t="shared" ca="1" si="49"/>
        <v>منتهي</v>
      </c>
      <c r="R599" s="2"/>
      <c r="S599" s="2"/>
      <c r="T599" s="1" t="str">
        <f t="shared" si="47"/>
        <v/>
      </c>
      <c r="BN599" s="8" t="str">
        <f t="shared" si="50"/>
        <v xml:space="preserve">QHCT-24 </v>
      </c>
    </row>
    <row r="600" spans="1:66" s="8" customFormat="1" ht="44.25" hidden="1" customHeight="1" x14ac:dyDescent="0.45">
      <c r="A600" s="1">
        <f t="shared" si="48"/>
        <v>587</v>
      </c>
      <c r="B600" s="1" t="s">
        <v>43</v>
      </c>
      <c r="C600" s="1" t="s">
        <v>784</v>
      </c>
      <c r="D600" s="1" t="s">
        <v>792</v>
      </c>
      <c r="E600" s="2" t="s">
        <v>785</v>
      </c>
      <c r="F600" s="1" t="s">
        <v>786</v>
      </c>
      <c r="G600" s="10">
        <v>45676</v>
      </c>
      <c r="H600" s="1">
        <v>3</v>
      </c>
      <c r="I600" s="1"/>
      <c r="J600" s="10">
        <v>45679</v>
      </c>
      <c r="K600" s="1" t="s">
        <v>1075</v>
      </c>
      <c r="L600" s="2"/>
      <c r="M600" s="10"/>
      <c r="N600" s="1"/>
      <c r="O600" s="1"/>
      <c r="P600" s="2">
        <f>Table1[[#This Row],[PRICE/PO]]*Table1[[#This Row],[Quantity/PO]]</f>
        <v>0</v>
      </c>
      <c r="Q600" s="2" t="str">
        <f t="shared" ca="1" si="49"/>
        <v>منتهي</v>
      </c>
      <c r="R600" s="2"/>
      <c r="S600" s="2"/>
      <c r="T600" s="1" t="str">
        <f t="shared" si="47"/>
        <v/>
      </c>
      <c r="BN600" s="8" t="str">
        <f t="shared" si="50"/>
        <v>QHCT-18</v>
      </c>
    </row>
    <row r="601" spans="1:66" s="8" customFormat="1" ht="46" hidden="1" x14ac:dyDescent="0.45">
      <c r="A601" s="1">
        <f t="shared" si="48"/>
        <v>588</v>
      </c>
      <c r="B601" s="1" t="s">
        <v>43</v>
      </c>
      <c r="C601" s="1" t="s">
        <v>784</v>
      </c>
      <c r="D601" s="1" t="s">
        <v>792</v>
      </c>
      <c r="E601" s="2" t="s">
        <v>785</v>
      </c>
      <c r="F601" s="1" t="s">
        <v>786</v>
      </c>
      <c r="G601" s="10">
        <v>45676</v>
      </c>
      <c r="H601" s="1">
        <v>2</v>
      </c>
      <c r="I601" s="1"/>
      <c r="J601" s="10">
        <v>45679</v>
      </c>
      <c r="K601" s="1" t="s">
        <v>1075</v>
      </c>
      <c r="L601" s="2"/>
      <c r="M601" s="10"/>
      <c r="N601" s="1"/>
      <c r="O601" s="1"/>
      <c r="P601" s="2">
        <f>Table1[[#This Row],[PRICE/PO]]*Table1[[#This Row],[Quantity/PO]]</f>
        <v>0</v>
      </c>
      <c r="Q601" s="2" t="str">
        <f t="shared" ca="1" si="49"/>
        <v>منتهي</v>
      </c>
      <c r="R601" s="2"/>
      <c r="S601" s="2"/>
      <c r="T601" s="1" t="str">
        <f t="shared" si="47"/>
        <v/>
      </c>
      <c r="BN601" s="8" t="str">
        <f t="shared" si="50"/>
        <v>QHCT-18</v>
      </c>
    </row>
    <row r="602" spans="1:66" s="8" customFormat="1" ht="69" hidden="1" x14ac:dyDescent="0.45">
      <c r="A602" s="1">
        <f t="shared" si="48"/>
        <v>589</v>
      </c>
      <c r="B602" s="1" t="s">
        <v>734</v>
      </c>
      <c r="C602" s="1" t="s">
        <v>796</v>
      </c>
      <c r="D602" s="1" t="s">
        <v>795</v>
      </c>
      <c r="E602" s="2" t="s">
        <v>797</v>
      </c>
      <c r="F602" s="1" t="s">
        <v>798</v>
      </c>
      <c r="G602" s="10">
        <v>45676</v>
      </c>
      <c r="H602" s="1">
        <v>30</v>
      </c>
      <c r="I602" s="1"/>
      <c r="J602" s="10">
        <v>45682</v>
      </c>
      <c r="K602" s="1" t="s">
        <v>1074</v>
      </c>
      <c r="L602" s="2"/>
      <c r="M602" s="10"/>
      <c r="N602" s="1"/>
      <c r="O602" s="1"/>
      <c r="P602" s="2">
        <f>Table1[[#This Row],[PRICE/PO]]*Table1[[#This Row],[Quantity/PO]]</f>
        <v>0</v>
      </c>
      <c r="Q602" s="2" t="str">
        <f t="shared" ca="1" si="49"/>
        <v>منتهي</v>
      </c>
      <c r="R602" s="2"/>
      <c r="S602" s="2"/>
      <c r="T602" s="1" t="str">
        <f t="shared" si="47"/>
        <v/>
      </c>
      <c r="BN602" s="8" t="str">
        <f t="shared" si="50"/>
        <v>RM00100201000</v>
      </c>
    </row>
    <row r="603" spans="1:66" s="8" customFormat="1" ht="69" hidden="1" x14ac:dyDescent="0.45">
      <c r="A603" s="1">
        <f t="shared" si="48"/>
        <v>590</v>
      </c>
      <c r="B603" s="1" t="s">
        <v>734</v>
      </c>
      <c r="C603" s="1" t="s">
        <v>800</v>
      </c>
      <c r="D603" s="1" t="s">
        <v>799</v>
      </c>
      <c r="E603" s="2" t="s">
        <v>801</v>
      </c>
      <c r="F603" s="1" t="s">
        <v>798</v>
      </c>
      <c r="G603" s="10">
        <v>45676</v>
      </c>
      <c r="H603" s="1">
        <v>30</v>
      </c>
      <c r="I603" s="1"/>
      <c r="J603" s="10">
        <v>45682</v>
      </c>
      <c r="K603" s="1" t="s">
        <v>1078</v>
      </c>
      <c r="L603" s="2"/>
      <c r="M603" s="10"/>
      <c r="N603" s="1"/>
      <c r="O603" s="1"/>
      <c r="P603" s="2">
        <f>Table1[[#This Row],[PRICE/PO]]*Table1[[#This Row],[Quantity/PO]]</f>
        <v>0</v>
      </c>
      <c r="Q603" s="2" t="str">
        <f t="shared" ca="1" si="49"/>
        <v>منتهي</v>
      </c>
      <c r="R603" s="2"/>
      <c r="S603" s="2"/>
      <c r="T603" s="1" t="str">
        <f t="shared" si="47"/>
        <v/>
      </c>
      <c r="BN603" s="8" t="str">
        <f t="shared" si="50"/>
        <v>RM00100301000</v>
      </c>
    </row>
    <row r="604" spans="1:66" s="8" customFormat="1" ht="46" hidden="1" x14ac:dyDescent="0.45">
      <c r="A604" s="1">
        <f t="shared" si="48"/>
        <v>591</v>
      </c>
      <c r="B604" s="1" t="s">
        <v>734</v>
      </c>
      <c r="C604" s="1" t="s">
        <v>803</v>
      </c>
      <c r="D604" s="1" t="s">
        <v>802</v>
      </c>
      <c r="E604" s="2" t="s">
        <v>804</v>
      </c>
      <c r="F604" s="1" t="s">
        <v>798</v>
      </c>
      <c r="G604" s="10">
        <v>45676</v>
      </c>
      <c r="H604" s="1">
        <v>8</v>
      </c>
      <c r="I604" s="1"/>
      <c r="J604" s="10">
        <v>45682</v>
      </c>
      <c r="K604" s="1" t="s">
        <v>1078</v>
      </c>
      <c r="L604" s="2"/>
      <c r="M604" s="10"/>
      <c r="N604" s="1"/>
      <c r="O604" s="1"/>
      <c r="P604" s="2">
        <f>Table1[[#This Row],[PRICE/PO]]*Table1[[#This Row],[Quantity/PO]]</f>
        <v>0</v>
      </c>
      <c r="Q604" s="2" t="str">
        <f t="shared" ca="1" si="49"/>
        <v>منتهي</v>
      </c>
      <c r="R604" s="2"/>
      <c r="S604" s="2"/>
      <c r="T604" s="1" t="str">
        <f t="shared" si="47"/>
        <v/>
      </c>
      <c r="BN604" s="8" t="str">
        <f t="shared" si="50"/>
        <v xml:space="preserve">AWK0001201021 </v>
      </c>
    </row>
    <row r="605" spans="1:66" s="8" customFormat="1" ht="46" hidden="1" x14ac:dyDescent="0.45">
      <c r="A605" s="1">
        <f t="shared" si="48"/>
        <v>592</v>
      </c>
      <c r="B605" s="1" t="s">
        <v>734</v>
      </c>
      <c r="C605" s="1" t="s">
        <v>806</v>
      </c>
      <c r="D605" s="1" t="s">
        <v>805</v>
      </c>
      <c r="E605" s="2" t="s">
        <v>807</v>
      </c>
      <c r="F605" s="1" t="s">
        <v>798</v>
      </c>
      <c r="G605" s="10">
        <v>45676</v>
      </c>
      <c r="H605" s="1">
        <v>20</v>
      </c>
      <c r="I605" s="1"/>
      <c r="J605" s="10">
        <v>45682</v>
      </c>
      <c r="K605" s="1" t="s">
        <v>1078</v>
      </c>
      <c r="L605" s="2"/>
      <c r="M605" s="10"/>
      <c r="N605" s="1"/>
      <c r="O605" s="1"/>
      <c r="P605" s="2">
        <f>Table1[[#This Row],[PRICE/PO]]*Table1[[#This Row],[Quantity/PO]]</f>
        <v>0</v>
      </c>
      <c r="Q605" s="2" t="str">
        <f t="shared" ca="1" si="49"/>
        <v>منتهي</v>
      </c>
      <c r="R605" s="2"/>
      <c r="S605" s="2"/>
      <c r="T605" s="1" t="str">
        <f t="shared" si="47"/>
        <v/>
      </c>
      <c r="BN605" s="8" t="str">
        <f t="shared" si="50"/>
        <v xml:space="preserve">ASP0001200021 </v>
      </c>
    </row>
    <row r="606" spans="1:66" s="8" customFormat="1" ht="23" hidden="1" x14ac:dyDescent="0.45">
      <c r="A606" s="1">
        <f t="shared" si="48"/>
        <v>593</v>
      </c>
      <c r="B606" s="1" t="s">
        <v>734</v>
      </c>
      <c r="C606" s="1" t="s">
        <v>808</v>
      </c>
      <c r="D606" s="1"/>
      <c r="E606" s="2" t="s">
        <v>809</v>
      </c>
      <c r="F606" s="1" t="s">
        <v>810</v>
      </c>
      <c r="G606" s="10">
        <v>45676</v>
      </c>
      <c r="H606" s="1">
        <v>1</v>
      </c>
      <c r="I606" s="1"/>
      <c r="J606" s="10">
        <v>45679</v>
      </c>
      <c r="K606" s="1" t="s">
        <v>1075</v>
      </c>
      <c r="L606" s="2"/>
      <c r="M606" s="10"/>
      <c r="N606" s="1"/>
      <c r="O606" s="1"/>
      <c r="P606" s="2">
        <f>Table1[[#This Row],[PRICE/PO]]*Table1[[#This Row],[Quantity/PO]]</f>
        <v>0</v>
      </c>
      <c r="Q606" s="2" t="str">
        <f t="shared" ca="1" si="49"/>
        <v>منتهي</v>
      </c>
      <c r="R606" s="2"/>
      <c r="S606" s="2"/>
      <c r="T606" s="1" t="str">
        <f t="shared" si="47"/>
        <v/>
      </c>
      <c r="BN606" s="8">
        <f t="shared" si="50"/>
        <v>0</v>
      </c>
    </row>
    <row r="607" spans="1:66" s="8" customFormat="1" ht="23" hidden="1" x14ac:dyDescent="0.45">
      <c r="A607" s="1">
        <f t="shared" si="48"/>
        <v>594</v>
      </c>
      <c r="B607" s="1" t="s">
        <v>734</v>
      </c>
      <c r="C607" s="1" t="s">
        <v>811</v>
      </c>
      <c r="D607" s="1"/>
      <c r="E607" s="2" t="s">
        <v>812</v>
      </c>
      <c r="F607" s="1" t="s">
        <v>810</v>
      </c>
      <c r="G607" s="10">
        <v>45676</v>
      </c>
      <c r="H607" s="1">
        <v>1</v>
      </c>
      <c r="I607" s="1"/>
      <c r="J607" s="10">
        <v>45679</v>
      </c>
      <c r="K607" s="1" t="s">
        <v>1075</v>
      </c>
      <c r="L607" s="2"/>
      <c r="M607" s="10"/>
      <c r="N607" s="1"/>
      <c r="O607" s="1"/>
      <c r="P607" s="2">
        <f>Table1[[#This Row],[PRICE/PO]]*Table1[[#This Row],[Quantity/PO]]</f>
        <v>0</v>
      </c>
      <c r="Q607" s="2" t="str">
        <f t="shared" ca="1" si="49"/>
        <v>منتهي</v>
      </c>
      <c r="R607" s="2"/>
      <c r="S607" s="2"/>
      <c r="T607" s="1" t="str">
        <f t="shared" si="47"/>
        <v/>
      </c>
      <c r="BN607" s="8">
        <f t="shared" si="50"/>
        <v>0</v>
      </c>
    </row>
    <row r="608" spans="1:66" s="8" customFormat="1" ht="23" hidden="1" x14ac:dyDescent="0.45">
      <c r="A608" s="1">
        <f t="shared" si="48"/>
        <v>595</v>
      </c>
      <c r="B608" s="1" t="s">
        <v>734</v>
      </c>
      <c r="C608" s="1" t="s">
        <v>813</v>
      </c>
      <c r="D608" s="1"/>
      <c r="E608" s="2" t="s">
        <v>814</v>
      </c>
      <c r="F608" s="1" t="s">
        <v>810</v>
      </c>
      <c r="G608" s="10">
        <v>45676</v>
      </c>
      <c r="H608" s="1">
        <v>1</v>
      </c>
      <c r="I608" s="1"/>
      <c r="J608" s="10">
        <v>45679</v>
      </c>
      <c r="K608" s="1" t="s">
        <v>1075</v>
      </c>
      <c r="L608" s="2"/>
      <c r="M608" s="10"/>
      <c r="N608" s="1"/>
      <c r="O608" s="1"/>
      <c r="P608" s="2">
        <f>Table1[[#This Row],[PRICE/PO]]*Table1[[#This Row],[Quantity/PO]]</f>
        <v>0</v>
      </c>
      <c r="Q608" s="2" t="str">
        <f t="shared" ca="1" si="49"/>
        <v>منتهي</v>
      </c>
      <c r="R608" s="2"/>
      <c r="S608" s="2"/>
      <c r="T608" s="1" t="str">
        <f t="shared" si="47"/>
        <v/>
      </c>
      <c r="BN608" s="8">
        <f t="shared" si="50"/>
        <v>0</v>
      </c>
    </row>
    <row r="609" spans="1:66" s="8" customFormat="1" ht="46" hidden="1" x14ac:dyDescent="0.45">
      <c r="A609" s="1">
        <f t="shared" si="48"/>
        <v>596</v>
      </c>
      <c r="B609" s="1" t="s">
        <v>734</v>
      </c>
      <c r="C609" s="1" t="s">
        <v>815</v>
      </c>
      <c r="D609" s="1"/>
      <c r="E609" s="2" t="s">
        <v>816</v>
      </c>
      <c r="F609" s="1" t="s">
        <v>810</v>
      </c>
      <c r="G609" s="10">
        <v>45676</v>
      </c>
      <c r="H609" s="1">
        <v>1</v>
      </c>
      <c r="I609" s="1"/>
      <c r="J609" s="10">
        <v>45679</v>
      </c>
      <c r="K609" s="1" t="s">
        <v>1075</v>
      </c>
      <c r="L609" s="2"/>
      <c r="M609" s="10"/>
      <c r="N609" s="1"/>
      <c r="O609" s="1"/>
      <c r="P609" s="2">
        <f>Table1[[#This Row],[PRICE/PO]]*Table1[[#This Row],[Quantity/PO]]</f>
        <v>0</v>
      </c>
      <c r="Q609" s="2" t="str">
        <f t="shared" ca="1" si="49"/>
        <v>منتهي</v>
      </c>
      <c r="R609" s="2"/>
      <c r="S609" s="2"/>
      <c r="T609" s="1" t="str">
        <f t="shared" si="47"/>
        <v/>
      </c>
      <c r="BN609" s="8">
        <f t="shared" si="50"/>
        <v>0</v>
      </c>
    </row>
    <row r="610" spans="1:66" s="8" customFormat="1" ht="46" hidden="1" x14ac:dyDescent="0.45">
      <c r="A610" s="1">
        <f t="shared" si="48"/>
        <v>597</v>
      </c>
      <c r="B610" s="1" t="s">
        <v>734</v>
      </c>
      <c r="C610" s="1" t="s">
        <v>817</v>
      </c>
      <c r="D610" s="1"/>
      <c r="E610" s="2" t="s">
        <v>818</v>
      </c>
      <c r="F610" s="1" t="s">
        <v>810</v>
      </c>
      <c r="G610" s="10">
        <v>45676</v>
      </c>
      <c r="H610" s="1">
        <v>4</v>
      </c>
      <c r="I610" s="1">
        <v>400</v>
      </c>
      <c r="J610" s="10">
        <v>45679</v>
      </c>
      <c r="K610" s="1" t="s">
        <v>1076</v>
      </c>
      <c r="L610" s="2" t="s">
        <v>1597</v>
      </c>
      <c r="M610" s="10">
        <v>45691</v>
      </c>
      <c r="N610" s="1">
        <v>4</v>
      </c>
      <c r="O610" s="1">
        <v>400</v>
      </c>
      <c r="P610" s="2">
        <f>Table1[[#This Row],[PRICE/PO]]*Table1[[#This Row],[Quantity/PO]]</f>
        <v>1600</v>
      </c>
      <c r="Q610" s="2" t="str">
        <f t="shared" ca="1" si="49"/>
        <v>منتهي</v>
      </c>
      <c r="R610" s="2"/>
      <c r="S610" s="2"/>
      <c r="T610" s="1" t="str">
        <f t="shared" si="47"/>
        <v/>
      </c>
      <c r="BN610" s="8">
        <f t="shared" si="50"/>
        <v>0</v>
      </c>
    </row>
    <row r="611" spans="1:66" s="8" customFormat="1" ht="69" hidden="1" x14ac:dyDescent="0.45">
      <c r="A611" s="1">
        <f t="shared" si="48"/>
        <v>598</v>
      </c>
      <c r="B611" s="1" t="s">
        <v>734</v>
      </c>
      <c r="C611" s="1" t="s">
        <v>820</v>
      </c>
      <c r="D611" s="1" t="s">
        <v>819</v>
      </c>
      <c r="E611" s="2" t="s">
        <v>821</v>
      </c>
      <c r="F611" s="1" t="s">
        <v>810</v>
      </c>
      <c r="G611" s="10">
        <v>45676</v>
      </c>
      <c r="H611" s="1">
        <v>2</v>
      </c>
      <c r="I611" s="1"/>
      <c r="J611" s="10">
        <v>45679</v>
      </c>
      <c r="K611" s="1" t="s">
        <v>1075</v>
      </c>
      <c r="L611" s="2"/>
      <c r="M611" s="10"/>
      <c r="N611" s="1"/>
      <c r="O611" s="1"/>
      <c r="P611" s="2">
        <f>Table1[[#This Row],[PRICE/PO]]*Table1[[#This Row],[Quantity/PO]]</f>
        <v>0</v>
      </c>
      <c r="Q611" s="2" t="str">
        <f t="shared" ca="1" si="49"/>
        <v>منتهي</v>
      </c>
      <c r="R611" s="2"/>
      <c r="S611" s="2"/>
      <c r="T611" s="1" t="str">
        <f t="shared" si="47"/>
        <v/>
      </c>
      <c r="BN611" s="8" t="str">
        <f t="shared" si="50"/>
        <v>ZR68KCTFD-230</v>
      </c>
    </row>
    <row r="612" spans="1:66" s="8" customFormat="1" ht="46" hidden="1" x14ac:dyDescent="0.45">
      <c r="A612" s="1">
        <f t="shared" si="48"/>
        <v>599</v>
      </c>
      <c r="B612" s="1" t="s">
        <v>734</v>
      </c>
      <c r="C612" s="1" t="s">
        <v>133</v>
      </c>
      <c r="D612" s="1" t="s">
        <v>132</v>
      </c>
      <c r="E612" s="2" t="s">
        <v>822</v>
      </c>
      <c r="F612" s="1" t="s">
        <v>823</v>
      </c>
      <c r="G612" s="10">
        <v>45676</v>
      </c>
      <c r="H612" s="1">
        <v>6</v>
      </c>
      <c r="I612" s="1">
        <v>3900</v>
      </c>
      <c r="J612" s="10">
        <v>45678</v>
      </c>
      <c r="K612" s="1" t="s">
        <v>1076</v>
      </c>
      <c r="L612" s="2"/>
      <c r="M612" s="10"/>
      <c r="N612" s="1"/>
      <c r="O612" s="1"/>
      <c r="P612" s="2">
        <f>Table1[[#This Row],[PRICE/PO]]*Table1[[#This Row],[Quantity/PO]]</f>
        <v>0</v>
      </c>
      <c r="Q612" s="2" t="str">
        <f t="shared" ca="1" si="49"/>
        <v>منتهي</v>
      </c>
      <c r="R612" s="2"/>
      <c r="S612" s="2" t="s">
        <v>121</v>
      </c>
      <c r="T612" s="1">
        <f t="shared" si="47"/>
        <v>1</v>
      </c>
      <c r="BN612" s="8" t="str">
        <f t="shared" si="50"/>
        <v>410A</v>
      </c>
    </row>
    <row r="613" spans="1:66" s="8" customFormat="1" ht="23" hidden="1" x14ac:dyDescent="0.45">
      <c r="A613" s="1">
        <f t="shared" si="48"/>
        <v>600</v>
      </c>
      <c r="B613" s="1" t="s">
        <v>734</v>
      </c>
      <c r="C613" s="1" t="s">
        <v>124</v>
      </c>
      <c r="D613" s="1"/>
      <c r="E613" s="2" t="s">
        <v>824</v>
      </c>
      <c r="F613" s="1" t="s">
        <v>823</v>
      </c>
      <c r="G613" s="10">
        <v>45676</v>
      </c>
      <c r="H613" s="1">
        <v>6</v>
      </c>
      <c r="I613" s="1">
        <v>3750</v>
      </c>
      <c r="J613" s="10">
        <v>45678</v>
      </c>
      <c r="K613" s="1" t="s">
        <v>1076</v>
      </c>
      <c r="L613" s="2"/>
      <c r="M613" s="10"/>
      <c r="N613" s="1"/>
      <c r="O613" s="1"/>
      <c r="P613" s="2">
        <f>Table1[[#This Row],[PRICE/PO]]*Table1[[#This Row],[Quantity/PO]]</f>
        <v>0</v>
      </c>
      <c r="Q613" s="2" t="str">
        <f t="shared" ca="1" si="49"/>
        <v>منتهي</v>
      </c>
      <c r="R613" s="2"/>
      <c r="S613" s="2" t="s">
        <v>121</v>
      </c>
      <c r="T613" s="1">
        <f t="shared" si="47"/>
        <v>1</v>
      </c>
      <c r="BN613" s="8">
        <f t="shared" si="50"/>
        <v>0</v>
      </c>
    </row>
    <row r="614" spans="1:66" s="8" customFormat="1" ht="46" hidden="1" x14ac:dyDescent="0.45">
      <c r="A614" s="1">
        <f t="shared" si="48"/>
        <v>601</v>
      </c>
      <c r="B614" s="1" t="s">
        <v>734</v>
      </c>
      <c r="C614" s="1" t="s">
        <v>133</v>
      </c>
      <c r="D614" s="1" t="s">
        <v>132</v>
      </c>
      <c r="E614" s="2" t="s">
        <v>822</v>
      </c>
      <c r="F614" s="1" t="s">
        <v>823</v>
      </c>
      <c r="G614" s="10">
        <v>45676</v>
      </c>
      <c r="H614" s="1">
        <v>2</v>
      </c>
      <c r="I614" s="1">
        <v>3900</v>
      </c>
      <c r="J614" s="10">
        <v>45678</v>
      </c>
      <c r="K614" s="1" t="s">
        <v>1076</v>
      </c>
      <c r="L614" s="2"/>
      <c r="M614" s="10"/>
      <c r="N614" s="1"/>
      <c r="O614" s="1"/>
      <c r="P614" s="2">
        <f>Table1[[#This Row],[PRICE/PO]]*Table1[[#This Row],[Quantity/PO]]</f>
        <v>0</v>
      </c>
      <c r="Q614" s="2" t="str">
        <f t="shared" ca="1" si="49"/>
        <v>منتهي</v>
      </c>
      <c r="R614" s="2"/>
      <c r="S614" s="2" t="s">
        <v>121</v>
      </c>
      <c r="T614" s="1">
        <f t="shared" si="47"/>
        <v>1</v>
      </c>
      <c r="BN614" s="8" t="str">
        <f t="shared" si="50"/>
        <v>410A</v>
      </c>
    </row>
    <row r="615" spans="1:66" s="8" customFormat="1" ht="23" hidden="1" x14ac:dyDescent="0.45">
      <c r="A615" s="1">
        <f t="shared" si="48"/>
        <v>602</v>
      </c>
      <c r="B615" s="1" t="s">
        <v>734</v>
      </c>
      <c r="C615" s="1" t="s">
        <v>118</v>
      </c>
      <c r="D615" s="1" t="s">
        <v>825</v>
      </c>
      <c r="E615" s="2" t="s">
        <v>826</v>
      </c>
      <c r="F615" s="1" t="s">
        <v>823</v>
      </c>
      <c r="G615" s="10">
        <v>45676</v>
      </c>
      <c r="H615" s="1">
        <v>1</v>
      </c>
      <c r="I615" s="1">
        <v>4200</v>
      </c>
      <c r="J615" s="10">
        <v>45678</v>
      </c>
      <c r="K615" s="1" t="s">
        <v>1077</v>
      </c>
      <c r="L615" s="2" t="s">
        <v>1202</v>
      </c>
      <c r="M615" s="10">
        <v>45683</v>
      </c>
      <c r="N615" s="1">
        <v>1</v>
      </c>
      <c r="O615" s="1">
        <v>4200</v>
      </c>
      <c r="P615" s="2">
        <f>Table1[[#This Row],[PRICE/PO]]*Table1[[#This Row],[Quantity/PO]]</f>
        <v>4200</v>
      </c>
      <c r="Q615" s="2" t="str">
        <f t="shared" ca="1" si="49"/>
        <v>منتهي</v>
      </c>
      <c r="R615" s="2"/>
      <c r="S615" s="2" t="s">
        <v>121</v>
      </c>
      <c r="T615" s="1" t="str">
        <f t="shared" si="47"/>
        <v/>
      </c>
      <c r="BN615" s="8" t="str">
        <f t="shared" si="50"/>
        <v xml:space="preserve">R134A </v>
      </c>
    </row>
    <row r="616" spans="1:66" s="8" customFormat="1" ht="23" hidden="1" x14ac:dyDescent="0.45">
      <c r="A616" s="1">
        <f t="shared" si="48"/>
        <v>603</v>
      </c>
      <c r="B616" s="1" t="s">
        <v>734</v>
      </c>
      <c r="C616" s="1" t="s">
        <v>124</v>
      </c>
      <c r="D616" s="1"/>
      <c r="E616" s="2" t="s">
        <v>824</v>
      </c>
      <c r="F616" s="1" t="s">
        <v>823</v>
      </c>
      <c r="G616" s="10">
        <v>45676</v>
      </c>
      <c r="H616" s="1">
        <v>5</v>
      </c>
      <c r="I616" s="1">
        <v>3750</v>
      </c>
      <c r="J616" s="10">
        <v>45678</v>
      </c>
      <c r="K616" s="1" t="s">
        <v>1076</v>
      </c>
      <c r="L616" s="2"/>
      <c r="M616" s="10"/>
      <c r="N616" s="1"/>
      <c r="O616" s="1"/>
      <c r="P616" s="2">
        <f>Table1[[#This Row],[PRICE/PO]]*Table1[[#This Row],[Quantity/PO]]</f>
        <v>0</v>
      </c>
      <c r="Q616" s="2" t="str">
        <f t="shared" ca="1" si="49"/>
        <v>منتهي</v>
      </c>
      <c r="R616" s="2"/>
      <c r="S616" s="2" t="s">
        <v>121</v>
      </c>
      <c r="T616" s="1">
        <f t="shared" si="47"/>
        <v>1</v>
      </c>
      <c r="BN616" s="8">
        <f t="shared" si="50"/>
        <v>0</v>
      </c>
    </row>
    <row r="617" spans="1:66" s="8" customFormat="1" ht="46" hidden="1" x14ac:dyDescent="0.45">
      <c r="A617" s="1">
        <f t="shared" si="48"/>
        <v>604</v>
      </c>
      <c r="B617" s="1" t="s">
        <v>734</v>
      </c>
      <c r="C617" s="1" t="s">
        <v>133</v>
      </c>
      <c r="D617" s="1" t="s">
        <v>827</v>
      </c>
      <c r="E617" s="2" t="s">
        <v>822</v>
      </c>
      <c r="F617" s="1" t="s">
        <v>823</v>
      </c>
      <c r="G617" s="10">
        <v>45676</v>
      </c>
      <c r="H617" s="1">
        <v>5</v>
      </c>
      <c r="I617" s="1">
        <v>3900</v>
      </c>
      <c r="J617" s="10">
        <v>45678</v>
      </c>
      <c r="K617" s="1" t="s">
        <v>1076</v>
      </c>
      <c r="L617" s="2"/>
      <c r="M617" s="10"/>
      <c r="N617" s="1"/>
      <c r="O617" s="1"/>
      <c r="P617" s="2">
        <f>Table1[[#This Row],[PRICE/PO]]*Table1[[#This Row],[Quantity/PO]]</f>
        <v>0</v>
      </c>
      <c r="Q617" s="2" t="str">
        <f t="shared" ca="1" si="49"/>
        <v>منتهي</v>
      </c>
      <c r="R617" s="2"/>
      <c r="S617" s="2" t="s">
        <v>121</v>
      </c>
      <c r="T617" s="1">
        <f t="shared" si="47"/>
        <v>1</v>
      </c>
      <c r="BN617" s="8" t="str">
        <f t="shared" si="50"/>
        <v xml:space="preserve">410A </v>
      </c>
    </row>
    <row r="618" spans="1:66" s="8" customFormat="1" ht="23" hidden="1" x14ac:dyDescent="0.45">
      <c r="A618" s="1">
        <f t="shared" si="48"/>
        <v>605</v>
      </c>
      <c r="B618" s="1" t="s">
        <v>734</v>
      </c>
      <c r="C618" s="1" t="s">
        <v>124</v>
      </c>
      <c r="D618" s="1"/>
      <c r="E618" s="2" t="s">
        <v>824</v>
      </c>
      <c r="F618" s="1" t="s">
        <v>823</v>
      </c>
      <c r="G618" s="10">
        <v>45676</v>
      </c>
      <c r="H618" s="1">
        <v>6</v>
      </c>
      <c r="I618" s="1">
        <v>3750</v>
      </c>
      <c r="J618" s="10">
        <v>45678</v>
      </c>
      <c r="K618" s="1" t="s">
        <v>1076</v>
      </c>
      <c r="L618" s="2"/>
      <c r="M618" s="10"/>
      <c r="N618" s="1"/>
      <c r="O618" s="1"/>
      <c r="P618" s="2">
        <f>Table1[[#This Row],[PRICE/PO]]*Table1[[#This Row],[Quantity/PO]]</f>
        <v>0</v>
      </c>
      <c r="Q618" s="2" t="str">
        <f t="shared" ca="1" si="49"/>
        <v>منتهي</v>
      </c>
      <c r="R618" s="2"/>
      <c r="S618" s="2" t="s">
        <v>121</v>
      </c>
      <c r="T618" s="1">
        <f t="shared" si="47"/>
        <v>1</v>
      </c>
      <c r="BN618" s="8">
        <f t="shared" si="50"/>
        <v>0</v>
      </c>
    </row>
    <row r="619" spans="1:66" s="8" customFormat="1" ht="23" hidden="1" x14ac:dyDescent="0.45">
      <c r="A619" s="1">
        <f t="shared" si="48"/>
        <v>606</v>
      </c>
      <c r="B619" s="1" t="s">
        <v>734</v>
      </c>
      <c r="C619" s="1" t="s">
        <v>133</v>
      </c>
      <c r="D619" s="1" t="s">
        <v>827</v>
      </c>
      <c r="E619" s="2" t="s">
        <v>134</v>
      </c>
      <c r="F619" s="1" t="s">
        <v>823</v>
      </c>
      <c r="G619" s="10">
        <v>45676</v>
      </c>
      <c r="H619" s="1">
        <v>2</v>
      </c>
      <c r="I619" s="1">
        <v>3900</v>
      </c>
      <c r="J619" s="10">
        <v>45678</v>
      </c>
      <c r="K619" s="1" t="s">
        <v>1076</v>
      </c>
      <c r="L619" s="2"/>
      <c r="M619" s="10"/>
      <c r="N619" s="1"/>
      <c r="O619" s="1"/>
      <c r="P619" s="2">
        <f>Table1[[#This Row],[PRICE/PO]]*Table1[[#This Row],[Quantity/PO]]</f>
        <v>0</v>
      </c>
      <c r="Q619" s="2" t="str">
        <f t="shared" ca="1" si="49"/>
        <v>منتهي</v>
      </c>
      <c r="R619" s="2"/>
      <c r="S619" s="2" t="s">
        <v>121</v>
      </c>
      <c r="T619" s="1">
        <f t="shared" si="47"/>
        <v>1</v>
      </c>
      <c r="BN619" s="8" t="str">
        <f t="shared" si="50"/>
        <v xml:space="preserve">410A </v>
      </c>
    </row>
    <row r="620" spans="1:66" s="8" customFormat="1" ht="23" hidden="1" x14ac:dyDescent="0.45">
      <c r="A620" s="1">
        <f t="shared" si="48"/>
        <v>607</v>
      </c>
      <c r="B620" s="1" t="s">
        <v>734</v>
      </c>
      <c r="C620" s="1" t="s">
        <v>124</v>
      </c>
      <c r="D620" s="1"/>
      <c r="E620" s="2" t="s">
        <v>824</v>
      </c>
      <c r="F620" s="1" t="s">
        <v>823</v>
      </c>
      <c r="G620" s="10">
        <v>45676</v>
      </c>
      <c r="H620" s="1">
        <v>4</v>
      </c>
      <c r="I620" s="1">
        <v>3750</v>
      </c>
      <c r="J620" s="10">
        <v>45678</v>
      </c>
      <c r="K620" s="1" t="s">
        <v>1076</v>
      </c>
      <c r="L620" s="2"/>
      <c r="M620" s="10"/>
      <c r="N620" s="1"/>
      <c r="O620" s="1"/>
      <c r="P620" s="2">
        <f>Table1[[#This Row],[PRICE/PO]]*Table1[[#This Row],[Quantity/PO]]</f>
        <v>0</v>
      </c>
      <c r="Q620" s="2" t="str">
        <f t="shared" ca="1" si="49"/>
        <v>منتهي</v>
      </c>
      <c r="R620" s="2"/>
      <c r="S620" s="2" t="s">
        <v>121</v>
      </c>
      <c r="T620" s="1">
        <f t="shared" si="47"/>
        <v>1</v>
      </c>
      <c r="BN620" s="8">
        <f t="shared" si="50"/>
        <v>0</v>
      </c>
    </row>
    <row r="621" spans="1:66" s="8" customFormat="1" ht="46" hidden="1" x14ac:dyDescent="0.45">
      <c r="A621" s="1">
        <f t="shared" si="48"/>
        <v>608</v>
      </c>
      <c r="B621" s="1" t="s">
        <v>734</v>
      </c>
      <c r="C621" s="1" t="s">
        <v>133</v>
      </c>
      <c r="D621" s="1" t="s">
        <v>827</v>
      </c>
      <c r="E621" s="2" t="s">
        <v>822</v>
      </c>
      <c r="F621" s="1" t="s">
        <v>823</v>
      </c>
      <c r="G621" s="10">
        <v>45676</v>
      </c>
      <c r="H621" s="1">
        <v>4</v>
      </c>
      <c r="I621" s="1">
        <v>3900</v>
      </c>
      <c r="J621" s="10">
        <v>45678</v>
      </c>
      <c r="K621" s="1" t="s">
        <v>1076</v>
      </c>
      <c r="L621" s="2"/>
      <c r="M621" s="10"/>
      <c r="N621" s="1"/>
      <c r="O621" s="1"/>
      <c r="P621" s="2">
        <f>Table1[[#This Row],[PRICE/PO]]*Table1[[#This Row],[Quantity/PO]]</f>
        <v>0</v>
      </c>
      <c r="Q621" s="2" t="str">
        <f t="shared" ca="1" si="49"/>
        <v>منتهي</v>
      </c>
      <c r="R621" s="2"/>
      <c r="S621" s="2" t="s">
        <v>121</v>
      </c>
      <c r="T621" s="1">
        <f t="shared" si="47"/>
        <v>1</v>
      </c>
      <c r="BN621" s="8" t="str">
        <f t="shared" si="50"/>
        <v xml:space="preserve">410A </v>
      </c>
    </row>
    <row r="622" spans="1:66" s="8" customFormat="1" ht="23" hidden="1" x14ac:dyDescent="0.45">
      <c r="A622" s="1">
        <f t="shared" si="48"/>
        <v>609</v>
      </c>
      <c r="B622" s="1" t="s">
        <v>734</v>
      </c>
      <c r="C622" s="1" t="s">
        <v>118</v>
      </c>
      <c r="D622" s="1" t="s">
        <v>117</v>
      </c>
      <c r="E622" s="2" t="s">
        <v>826</v>
      </c>
      <c r="F622" s="1" t="s">
        <v>823</v>
      </c>
      <c r="G622" s="10">
        <v>45676</v>
      </c>
      <c r="H622" s="1">
        <v>3</v>
      </c>
      <c r="I622" s="1">
        <v>4200</v>
      </c>
      <c r="J622" s="10">
        <v>45678</v>
      </c>
      <c r="K622" s="1" t="s">
        <v>1077</v>
      </c>
      <c r="L622" s="2" t="s">
        <v>1202</v>
      </c>
      <c r="M622" s="10">
        <v>45683</v>
      </c>
      <c r="N622" s="1">
        <v>3</v>
      </c>
      <c r="O622" s="1">
        <v>4200</v>
      </c>
      <c r="P622" s="2">
        <f>Table1[[#This Row],[PRICE/PO]]*Table1[[#This Row],[Quantity/PO]]</f>
        <v>12600</v>
      </c>
      <c r="Q622" s="2" t="str">
        <f t="shared" ca="1" si="49"/>
        <v>منتهي</v>
      </c>
      <c r="R622" s="2"/>
      <c r="S622" s="2" t="s">
        <v>121</v>
      </c>
      <c r="T622" s="1" t="str">
        <f t="shared" si="47"/>
        <v/>
      </c>
      <c r="BN622" s="8" t="str">
        <f t="shared" si="50"/>
        <v>R134A</v>
      </c>
    </row>
    <row r="623" spans="1:66" s="8" customFormat="1" ht="23" hidden="1" x14ac:dyDescent="0.45">
      <c r="A623" s="1">
        <f t="shared" si="48"/>
        <v>610</v>
      </c>
      <c r="B623" s="1" t="s">
        <v>734</v>
      </c>
      <c r="C623" s="1" t="s">
        <v>137</v>
      </c>
      <c r="D623" s="1"/>
      <c r="E623" s="2" t="s">
        <v>828</v>
      </c>
      <c r="F623" s="1" t="s">
        <v>823</v>
      </c>
      <c r="G623" s="10">
        <v>45676</v>
      </c>
      <c r="H623" s="1">
        <v>2</v>
      </c>
      <c r="I623" s="1">
        <v>4100</v>
      </c>
      <c r="J623" s="10">
        <v>45678</v>
      </c>
      <c r="K623" s="1" t="s">
        <v>1076</v>
      </c>
      <c r="L623" s="2"/>
      <c r="M623" s="10"/>
      <c r="N623" s="1"/>
      <c r="O623" s="1"/>
      <c r="P623" s="2">
        <f>Table1[[#This Row],[PRICE/PO]]*Table1[[#This Row],[Quantity/PO]]</f>
        <v>0</v>
      </c>
      <c r="Q623" s="2" t="str">
        <f t="shared" ca="1" si="49"/>
        <v>منتهي</v>
      </c>
      <c r="R623" s="2"/>
      <c r="S623" s="2" t="s">
        <v>121</v>
      </c>
      <c r="T623" s="1">
        <f t="shared" si="47"/>
        <v>1</v>
      </c>
      <c r="BN623" s="8">
        <f t="shared" si="50"/>
        <v>0</v>
      </c>
    </row>
    <row r="624" spans="1:66" s="8" customFormat="1" ht="46" hidden="1" x14ac:dyDescent="0.45">
      <c r="A624" s="1">
        <f t="shared" si="48"/>
        <v>611</v>
      </c>
      <c r="B624" s="1" t="s">
        <v>734</v>
      </c>
      <c r="C624" s="1" t="s">
        <v>133</v>
      </c>
      <c r="D624" s="1" t="s">
        <v>132</v>
      </c>
      <c r="E624" s="2" t="s">
        <v>822</v>
      </c>
      <c r="F624" s="1" t="s">
        <v>823</v>
      </c>
      <c r="G624" s="10">
        <v>45676</v>
      </c>
      <c r="H624" s="1">
        <v>1</v>
      </c>
      <c r="I624" s="1">
        <v>3900</v>
      </c>
      <c r="J624" s="10">
        <v>45678</v>
      </c>
      <c r="K624" s="1" t="s">
        <v>1076</v>
      </c>
      <c r="L624" s="2"/>
      <c r="M624" s="10"/>
      <c r="N624" s="1"/>
      <c r="O624" s="1"/>
      <c r="P624" s="2">
        <f>Table1[[#This Row],[PRICE/PO]]*Table1[[#This Row],[Quantity/PO]]</f>
        <v>0</v>
      </c>
      <c r="Q624" s="2" t="str">
        <f t="shared" ca="1" si="49"/>
        <v>منتهي</v>
      </c>
      <c r="R624" s="2"/>
      <c r="S624" s="2" t="s">
        <v>121</v>
      </c>
      <c r="T624" s="1">
        <f t="shared" si="47"/>
        <v>1</v>
      </c>
      <c r="BN624" s="8" t="str">
        <f t="shared" si="50"/>
        <v>410A</v>
      </c>
    </row>
    <row r="625" spans="1:66" s="8" customFormat="1" ht="69" hidden="1" x14ac:dyDescent="0.45">
      <c r="A625" s="1">
        <f t="shared" si="48"/>
        <v>612</v>
      </c>
      <c r="B625" s="1" t="s">
        <v>734</v>
      </c>
      <c r="C625" s="1" t="s">
        <v>830</v>
      </c>
      <c r="D625" s="1" t="s">
        <v>829</v>
      </c>
      <c r="E625" s="2" t="s">
        <v>831</v>
      </c>
      <c r="F625" s="1" t="s">
        <v>832</v>
      </c>
      <c r="G625" s="10">
        <v>45676</v>
      </c>
      <c r="H625" s="1">
        <v>3</v>
      </c>
      <c r="I625" s="1">
        <v>7600</v>
      </c>
      <c r="J625" s="10">
        <v>45679</v>
      </c>
      <c r="K625" s="1" t="s">
        <v>1075</v>
      </c>
      <c r="L625" s="2" t="s">
        <v>1244</v>
      </c>
      <c r="M625" s="10">
        <v>45686</v>
      </c>
      <c r="N625" s="1">
        <v>3</v>
      </c>
      <c r="O625" s="1">
        <v>7600</v>
      </c>
      <c r="P625" s="2">
        <f>Table1[[#This Row],[PRICE/PO]]*Table1[[#This Row],[Quantity/PO]]</f>
        <v>22800</v>
      </c>
      <c r="Q625" s="2" t="str">
        <f t="shared" ca="1" si="49"/>
        <v>منتهي</v>
      </c>
      <c r="R625" s="2"/>
      <c r="S625" s="2"/>
      <c r="T625" s="1" t="str">
        <f t="shared" si="47"/>
        <v/>
      </c>
      <c r="BN625" s="8" t="str">
        <f t="shared" si="50"/>
        <v xml:space="preserve">PH330G2C- TKTS </v>
      </c>
    </row>
    <row r="626" spans="1:66" s="8" customFormat="1" ht="69" hidden="1" x14ac:dyDescent="0.45">
      <c r="A626" s="1">
        <f t="shared" si="48"/>
        <v>613</v>
      </c>
      <c r="B626" s="1" t="s">
        <v>734</v>
      </c>
      <c r="C626" s="1" t="s">
        <v>834</v>
      </c>
      <c r="D626" s="1" t="s">
        <v>833</v>
      </c>
      <c r="E626" s="2" t="s">
        <v>835</v>
      </c>
      <c r="F626" s="1" t="s">
        <v>832</v>
      </c>
      <c r="G626" s="10">
        <v>45676</v>
      </c>
      <c r="H626" s="1">
        <v>1</v>
      </c>
      <c r="I626" s="1"/>
      <c r="J626" s="10">
        <v>45679</v>
      </c>
      <c r="K626" s="1" t="s">
        <v>1075</v>
      </c>
      <c r="L626" s="2"/>
      <c r="M626" s="10"/>
      <c r="N626" s="1"/>
      <c r="O626" s="1"/>
      <c r="P626" s="2">
        <f>Table1[[#This Row],[PRICE/PO]]*Table1[[#This Row],[Quantity/PO]]</f>
        <v>0</v>
      </c>
      <c r="Q626" s="2" t="str">
        <f t="shared" ca="1" si="49"/>
        <v>منتهي</v>
      </c>
      <c r="R626" s="2"/>
      <c r="S626" s="2"/>
      <c r="T626" s="1" t="str">
        <f t="shared" si="47"/>
        <v/>
      </c>
      <c r="BN626" s="8" t="str">
        <f t="shared" si="50"/>
        <v>ZR48K5ETFD-830</v>
      </c>
    </row>
    <row r="627" spans="1:66" s="8" customFormat="1" ht="115" hidden="1" x14ac:dyDescent="0.45">
      <c r="A627" s="1">
        <f t="shared" si="48"/>
        <v>614</v>
      </c>
      <c r="B627" s="1" t="s">
        <v>734</v>
      </c>
      <c r="C627" s="1" t="s">
        <v>836</v>
      </c>
      <c r="D627" s="1">
        <v>2101064</v>
      </c>
      <c r="E627" s="2" t="s">
        <v>837</v>
      </c>
      <c r="F627" s="1" t="s">
        <v>832</v>
      </c>
      <c r="G627" s="10">
        <v>45676</v>
      </c>
      <c r="H627" s="1">
        <v>1</v>
      </c>
      <c r="I627" s="1"/>
      <c r="J627" s="10">
        <v>45679</v>
      </c>
      <c r="K627" s="1" t="s">
        <v>1076</v>
      </c>
      <c r="L627" s="2"/>
      <c r="M627" s="10"/>
      <c r="N627" s="1"/>
      <c r="O627" s="1"/>
      <c r="P627" s="2">
        <f>Table1[[#This Row],[PRICE/PO]]*Table1[[#This Row],[Quantity/PO]]</f>
        <v>0</v>
      </c>
      <c r="Q627" s="2" t="str">
        <f t="shared" ca="1" si="49"/>
        <v>منتهي</v>
      </c>
      <c r="R627" s="2"/>
      <c r="S627" s="2"/>
      <c r="T627" s="1" t="str">
        <f t="shared" si="47"/>
        <v/>
      </c>
      <c r="BN627" s="8">
        <f t="shared" si="50"/>
        <v>2101064</v>
      </c>
    </row>
    <row r="628" spans="1:66" s="8" customFormat="1" ht="69" hidden="1" x14ac:dyDescent="0.45">
      <c r="A628" s="1">
        <f t="shared" si="48"/>
        <v>615</v>
      </c>
      <c r="B628" s="1" t="s">
        <v>734</v>
      </c>
      <c r="C628" s="1" t="s">
        <v>838</v>
      </c>
      <c r="D628" s="1"/>
      <c r="E628" s="2" t="s">
        <v>839</v>
      </c>
      <c r="F628" s="1" t="s">
        <v>832</v>
      </c>
      <c r="G628" s="10">
        <v>45676</v>
      </c>
      <c r="H628" s="1">
        <v>1</v>
      </c>
      <c r="I628" s="1"/>
      <c r="J628" s="10">
        <v>45679</v>
      </c>
      <c r="K628" s="1" t="s">
        <v>1075</v>
      </c>
      <c r="L628" s="2"/>
      <c r="M628" s="10"/>
      <c r="N628" s="1"/>
      <c r="O628" s="1"/>
      <c r="P628" s="2">
        <f>Table1[[#This Row],[PRICE/PO]]*Table1[[#This Row],[Quantity/PO]]</f>
        <v>0</v>
      </c>
      <c r="Q628" s="2" t="str">
        <f t="shared" ca="1" si="49"/>
        <v>منتهي</v>
      </c>
      <c r="R628" s="2"/>
      <c r="S628" s="2"/>
      <c r="T628" s="1" t="str">
        <f t="shared" si="47"/>
        <v/>
      </c>
      <c r="BN628" s="8">
        <f t="shared" si="50"/>
        <v>0</v>
      </c>
    </row>
    <row r="629" spans="1:66" s="8" customFormat="1" ht="46" hidden="1" x14ac:dyDescent="0.45">
      <c r="A629" s="1">
        <f t="shared" si="48"/>
        <v>616</v>
      </c>
      <c r="B629" s="1" t="s">
        <v>734</v>
      </c>
      <c r="C629" s="1" t="s">
        <v>127</v>
      </c>
      <c r="D629" s="1"/>
      <c r="E629" s="2" t="s">
        <v>973</v>
      </c>
      <c r="F629" s="1" t="s">
        <v>832</v>
      </c>
      <c r="G629" s="10">
        <v>45676</v>
      </c>
      <c r="H629" s="1">
        <v>1</v>
      </c>
      <c r="I629" s="1">
        <v>3800</v>
      </c>
      <c r="J629" s="10">
        <v>45679</v>
      </c>
      <c r="K629" s="1" t="s">
        <v>1076</v>
      </c>
      <c r="L629" s="2"/>
      <c r="M629" s="10"/>
      <c r="N629" s="1"/>
      <c r="O629" s="1"/>
      <c r="P629" s="2">
        <f>Table1[[#This Row],[PRICE/PO]]*Table1[[#This Row],[Quantity/PO]]</f>
        <v>0</v>
      </c>
      <c r="Q629" s="2" t="str">
        <f t="shared" ca="1" si="49"/>
        <v>منتهي</v>
      </c>
      <c r="R629" s="2"/>
      <c r="S629" s="2" t="s">
        <v>121</v>
      </c>
      <c r="T629" s="1">
        <f t="shared" si="47"/>
        <v>1</v>
      </c>
      <c r="BN629" s="8">
        <f t="shared" si="50"/>
        <v>0</v>
      </c>
    </row>
    <row r="630" spans="1:66" s="8" customFormat="1" ht="46" hidden="1" x14ac:dyDescent="0.45">
      <c r="A630" s="1">
        <f t="shared" si="48"/>
        <v>617</v>
      </c>
      <c r="B630" s="1" t="s">
        <v>734</v>
      </c>
      <c r="C630" s="1" t="s">
        <v>840</v>
      </c>
      <c r="D630" s="1"/>
      <c r="E630" s="2" t="s">
        <v>841</v>
      </c>
      <c r="F630" s="1" t="s">
        <v>842</v>
      </c>
      <c r="G630" s="10">
        <v>45676</v>
      </c>
      <c r="H630" s="1">
        <v>3</v>
      </c>
      <c r="I630" s="1"/>
      <c r="J630" s="10">
        <v>45683</v>
      </c>
      <c r="K630" s="1" t="s">
        <v>1074</v>
      </c>
      <c r="L630" s="2"/>
      <c r="M630" s="10"/>
      <c r="N630" s="1"/>
      <c r="O630" s="1"/>
      <c r="P630" s="2">
        <f>Table1[[#This Row],[PRICE/PO]]*Table1[[#This Row],[Quantity/PO]]</f>
        <v>0</v>
      </c>
      <c r="Q630" s="2" t="str">
        <f t="shared" ca="1" si="49"/>
        <v>منتهي</v>
      </c>
      <c r="R630" s="2"/>
      <c r="S630" s="2"/>
      <c r="T630" s="1" t="str">
        <f t="shared" si="47"/>
        <v/>
      </c>
      <c r="BN630" s="8">
        <f t="shared" ref="BN630:BN662" si="51">D630</f>
        <v>0</v>
      </c>
    </row>
    <row r="631" spans="1:66" s="8" customFormat="1" ht="69" hidden="1" x14ac:dyDescent="0.45">
      <c r="A631" s="1">
        <f t="shared" si="48"/>
        <v>618</v>
      </c>
      <c r="B631" s="1" t="s">
        <v>734</v>
      </c>
      <c r="C631" s="1" t="s">
        <v>844</v>
      </c>
      <c r="D631" s="1" t="s">
        <v>843</v>
      </c>
      <c r="E631" s="2" t="s">
        <v>845</v>
      </c>
      <c r="F631" s="1" t="s">
        <v>842</v>
      </c>
      <c r="G631" s="10">
        <v>45676</v>
      </c>
      <c r="H631" s="1">
        <v>250</v>
      </c>
      <c r="I631" s="1"/>
      <c r="J631" s="10">
        <v>45683</v>
      </c>
      <c r="K631" s="1" t="s">
        <v>1074</v>
      </c>
      <c r="L631" s="2"/>
      <c r="M631" s="10"/>
      <c r="N631" s="1"/>
      <c r="O631" s="1"/>
      <c r="P631" s="2">
        <f>Table1[[#This Row],[PRICE/PO]]*Table1[[#This Row],[Quantity/PO]]</f>
        <v>0</v>
      </c>
      <c r="Q631" s="2" t="str">
        <f t="shared" ca="1" si="49"/>
        <v>منتهي</v>
      </c>
      <c r="R631" s="2"/>
      <c r="S631" s="2"/>
      <c r="T631" s="1" t="str">
        <f t="shared" si="47"/>
        <v/>
      </c>
      <c r="BN631" s="8" t="str">
        <f t="shared" si="51"/>
        <v xml:space="preserve">5C10 </v>
      </c>
    </row>
    <row r="632" spans="1:66" s="8" customFormat="1" ht="92" hidden="1" x14ac:dyDescent="0.45">
      <c r="A632" s="1">
        <f t="shared" si="48"/>
        <v>619</v>
      </c>
      <c r="B632" s="1" t="s">
        <v>734</v>
      </c>
      <c r="C632" s="1" t="s">
        <v>847</v>
      </c>
      <c r="D632" s="1" t="s">
        <v>846</v>
      </c>
      <c r="E632" s="2" t="s">
        <v>848</v>
      </c>
      <c r="F632" s="1" t="s">
        <v>842</v>
      </c>
      <c r="G632" s="10">
        <v>45676</v>
      </c>
      <c r="H632" s="1">
        <v>250</v>
      </c>
      <c r="I632" s="1"/>
      <c r="J632" s="10">
        <v>45683</v>
      </c>
      <c r="K632" s="1" t="s">
        <v>1074</v>
      </c>
      <c r="L632" s="2"/>
      <c r="M632" s="10"/>
      <c r="N632" s="1"/>
      <c r="O632" s="1"/>
      <c r="P632" s="2">
        <f>Table1[[#This Row],[PRICE/PO]]*Table1[[#This Row],[Quantity/PO]]</f>
        <v>0</v>
      </c>
      <c r="Q632" s="2" t="str">
        <f t="shared" ca="1" si="49"/>
        <v>منتهي</v>
      </c>
      <c r="R632" s="2"/>
      <c r="S632" s="2"/>
      <c r="T632" s="1" t="str">
        <f t="shared" si="47"/>
        <v/>
      </c>
      <c r="BN632" s="8" t="str">
        <f t="shared" si="51"/>
        <v xml:space="preserve">4C10 </v>
      </c>
    </row>
    <row r="633" spans="1:66" s="8" customFormat="1" ht="69" hidden="1" x14ac:dyDescent="0.45">
      <c r="A633" s="1">
        <f t="shared" si="48"/>
        <v>620</v>
      </c>
      <c r="B633" s="1" t="s">
        <v>734</v>
      </c>
      <c r="C633" s="1" t="s">
        <v>850</v>
      </c>
      <c r="D633" s="1" t="s">
        <v>849</v>
      </c>
      <c r="E633" s="2" t="s">
        <v>851</v>
      </c>
      <c r="F633" s="1" t="s">
        <v>842</v>
      </c>
      <c r="G633" s="10">
        <v>45676</v>
      </c>
      <c r="H633" s="1">
        <v>50</v>
      </c>
      <c r="I633" s="1"/>
      <c r="J633" s="10">
        <v>45683</v>
      </c>
      <c r="K633" s="1" t="s">
        <v>1074</v>
      </c>
      <c r="L633" s="2"/>
      <c r="M633" s="10"/>
      <c r="N633" s="1"/>
      <c r="O633" s="1"/>
      <c r="P633" s="2">
        <f>Table1[[#This Row],[PRICE/PO]]*Table1[[#This Row],[Quantity/PO]]</f>
        <v>0</v>
      </c>
      <c r="Q633" s="2" t="str">
        <f t="shared" ca="1" si="49"/>
        <v>منتهي</v>
      </c>
      <c r="R633" s="2"/>
      <c r="S633" s="2"/>
      <c r="T633" s="1" t="str">
        <f t="shared" si="47"/>
        <v/>
      </c>
      <c r="BN633" s="8" t="str">
        <f t="shared" si="51"/>
        <v>3C12</v>
      </c>
    </row>
    <row r="634" spans="1:66" s="8" customFormat="1" ht="46" hidden="1" x14ac:dyDescent="0.45">
      <c r="A634" s="1">
        <f t="shared" si="48"/>
        <v>621</v>
      </c>
      <c r="B634" s="1" t="s">
        <v>734</v>
      </c>
      <c r="C634" s="1" t="s">
        <v>852</v>
      </c>
      <c r="D634" s="1"/>
      <c r="E634" s="2" t="s">
        <v>853</v>
      </c>
      <c r="F634" s="1" t="s">
        <v>842</v>
      </c>
      <c r="G634" s="10">
        <v>45676</v>
      </c>
      <c r="H634" s="1">
        <v>200</v>
      </c>
      <c r="I634" s="1"/>
      <c r="J634" s="10">
        <v>45683</v>
      </c>
      <c r="K634" s="1" t="s">
        <v>1074</v>
      </c>
      <c r="L634" s="2"/>
      <c r="M634" s="10"/>
      <c r="N634" s="1"/>
      <c r="O634" s="1"/>
      <c r="P634" s="2">
        <f>Table1[[#This Row],[PRICE/PO]]*Table1[[#This Row],[Quantity/PO]]</f>
        <v>0</v>
      </c>
      <c r="Q634" s="2" t="str">
        <f t="shared" ca="1" si="49"/>
        <v>منتهي</v>
      </c>
      <c r="R634" s="2"/>
      <c r="S634" s="2"/>
      <c r="T634" s="1" t="str">
        <f t="shared" si="47"/>
        <v/>
      </c>
      <c r="BN634" s="8">
        <f t="shared" si="51"/>
        <v>0</v>
      </c>
    </row>
    <row r="635" spans="1:66" s="8" customFormat="1" ht="46" hidden="1" x14ac:dyDescent="0.45">
      <c r="A635" s="1">
        <f t="shared" si="48"/>
        <v>622</v>
      </c>
      <c r="B635" s="1" t="s">
        <v>734</v>
      </c>
      <c r="C635" s="1" t="s">
        <v>854</v>
      </c>
      <c r="D635" s="1"/>
      <c r="E635" s="2" t="s">
        <v>855</v>
      </c>
      <c r="F635" s="1" t="s">
        <v>842</v>
      </c>
      <c r="G635" s="10">
        <v>45676</v>
      </c>
      <c r="H635" s="1">
        <v>200</v>
      </c>
      <c r="I635" s="1"/>
      <c r="J635" s="10">
        <v>45683</v>
      </c>
      <c r="K635" s="1" t="s">
        <v>1074</v>
      </c>
      <c r="L635" s="2"/>
      <c r="M635" s="10"/>
      <c r="N635" s="1"/>
      <c r="O635" s="1"/>
      <c r="P635" s="2">
        <f>Table1[[#This Row],[PRICE/PO]]*Table1[[#This Row],[Quantity/PO]]</f>
        <v>0</v>
      </c>
      <c r="Q635" s="2" t="str">
        <f t="shared" ca="1" si="49"/>
        <v>منتهي</v>
      </c>
      <c r="R635" s="2"/>
      <c r="S635" s="2"/>
      <c r="T635" s="1" t="str">
        <f t="shared" si="47"/>
        <v/>
      </c>
      <c r="BN635" s="8">
        <f t="shared" si="51"/>
        <v>0</v>
      </c>
    </row>
    <row r="636" spans="1:66" s="8" customFormat="1" ht="92" hidden="1" x14ac:dyDescent="0.45">
      <c r="A636" s="1">
        <f t="shared" si="48"/>
        <v>623</v>
      </c>
      <c r="B636" s="1" t="s">
        <v>734</v>
      </c>
      <c r="C636" s="1" t="s">
        <v>857</v>
      </c>
      <c r="D636" s="1" t="s">
        <v>856</v>
      </c>
      <c r="E636" s="2" t="s">
        <v>858</v>
      </c>
      <c r="F636" s="1" t="s">
        <v>842</v>
      </c>
      <c r="G636" s="10">
        <v>45676</v>
      </c>
      <c r="H636" s="1">
        <v>200</v>
      </c>
      <c r="I636" s="1"/>
      <c r="J636" s="10">
        <v>45683</v>
      </c>
      <c r="K636" s="1" t="s">
        <v>1074</v>
      </c>
      <c r="L636" s="2"/>
      <c r="M636" s="10"/>
      <c r="N636" s="1"/>
      <c r="O636" s="1"/>
      <c r="P636" s="2">
        <f>Table1[[#This Row],[PRICE/PO]]*Table1[[#This Row],[Quantity/PO]]</f>
        <v>0</v>
      </c>
      <c r="Q636" s="2" t="str">
        <f t="shared" ca="1" si="49"/>
        <v>منتهي</v>
      </c>
      <c r="R636" s="2"/>
      <c r="S636" s="2"/>
      <c r="T636" s="1" t="str">
        <f t="shared" si="47"/>
        <v/>
      </c>
      <c r="BN636" s="8" t="str">
        <f t="shared" si="51"/>
        <v>37-102-517</v>
      </c>
    </row>
    <row r="637" spans="1:66" s="8" customFormat="1" ht="46" hidden="1" x14ac:dyDescent="0.45">
      <c r="A637" s="1">
        <f t="shared" si="48"/>
        <v>624</v>
      </c>
      <c r="B637" s="1" t="s">
        <v>734</v>
      </c>
      <c r="C637" s="1" t="s">
        <v>859</v>
      </c>
      <c r="D637" s="1">
        <v>26225</v>
      </c>
      <c r="E637" s="2" t="s">
        <v>860</v>
      </c>
      <c r="F637" s="1" t="s">
        <v>842</v>
      </c>
      <c r="G637" s="10">
        <v>45676</v>
      </c>
      <c r="H637" s="1">
        <v>80</v>
      </c>
      <c r="I637" s="1"/>
      <c r="J637" s="10">
        <v>45683</v>
      </c>
      <c r="K637" s="1" t="s">
        <v>1074</v>
      </c>
      <c r="L637" s="2"/>
      <c r="M637" s="10"/>
      <c r="N637" s="1"/>
      <c r="O637" s="1"/>
      <c r="P637" s="2">
        <f>Table1[[#This Row],[PRICE/PO]]*Table1[[#This Row],[Quantity/PO]]</f>
        <v>0</v>
      </c>
      <c r="Q637" s="2" t="str">
        <f t="shared" ca="1" si="49"/>
        <v>منتهي</v>
      </c>
      <c r="R637" s="2"/>
      <c r="S637" s="2"/>
      <c r="T637" s="1" t="str">
        <f t="shared" si="47"/>
        <v/>
      </c>
      <c r="BN637" s="8">
        <f t="shared" si="51"/>
        <v>26225</v>
      </c>
    </row>
    <row r="638" spans="1:66" s="8" customFormat="1" ht="46" hidden="1" x14ac:dyDescent="0.45">
      <c r="A638" s="1">
        <f t="shared" si="48"/>
        <v>625</v>
      </c>
      <c r="B638" s="1" t="s">
        <v>734</v>
      </c>
      <c r="C638" s="1" t="s">
        <v>861</v>
      </c>
      <c r="D638" s="1" t="s">
        <v>189</v>
      </c>
      <c r="E638" s="2" t="s">
        <v>216</v>
      </c>
      <c r="F638" s="1" t="s">
        <v>862</v>
      </c>
      <c r="G638" s="10">
        <v>45676</v>
      </c>
      <c r="H638" s="1">
        <v>1</v>
      </c>
      <c r="I638" s="1">
        <v>4200</v>
      </c>
      <c r="J638" s="10">
        <v>45684</v>
      </c>
      <c r="K638" s="1" t="s">
        <v>1074</v>
      </c>
      <c r="L638" s="2"/>
      <c r="M638" s="10"/>
      <c r="N638" s="1"/>
      <c r="O638" s="1"/>
      <c r="P638" s="2">
        <f>Table1[[#This Row],[PRICE/PO]]*Table1[[#This Row],[Quantity/PO]]</f>
        <v>0</v>
      </c>
      <c r="Q638" s="2" t="str">
        <f t="shared" ca="1" si="49"/>
        <v>منتهي</v>
      </c>
      <c r="R638" s="2"/>
      <c r="S638" s="2"/>
      <c r="T638" s="1">
        <f t="shared" si="47"/>
        <v>1</v>
      </c>
      <c r="BN638" s="8" t="str">
        <f t="shared" si="51"/>
        <v>WITH 4 OUTLET</v>
      </c>
    </row>
    <row r="639" spans="1:66" s="8" customFormat="1" ht="46" hidden="1" x14ac:dyDescent="0.45">
      <c r="A639" s="1">
        <f t="shared" si="48"/>
        <v>626</v>
      </c>
      <c r="B639" s="1" t="s">
        <v>734</v>
      </c>
      <c r="C639" s="1" t="s">
        <v>863</v>
      </c>
      <c r="D639" s="1"/>
      <c r="E639" s="2" t="s">
        <v>230</v>
      </c>
      <c r="F639" s="1" t="s">
        <v>862</v>
      </c>
      <c r="G639" s="10">
        <v>45676</v>
      </c>
      <c r="H639" s="1">
        <v>12</v>
      </c>
      <c r="I639" s="1"/>
      <c r="J639" s="10">
        <v>45684</v>
      </c>
      <c r="K639" s="1" t="s">
        <v>1074</v>
      </c>
      <c r="L639" s="2"/>
      <c r="M639" s="10"/>
      <c r="N639" s="1"/>
      <c r="O639" s="1"/>
      <c r="P639" s="2">
        <f>Table1[[#This Row],[PRICE/PO]]*Table1[[#This Row],[Quantity/PO]]</f>
        <v>0</v>
      </c>
      <c r="Q639" s="2" t="str">
        <f t="shared" ca="1" si="49"/>
        <v>منتهي</v>
      </c>
      <c r="R639" s="2"/>
      <c r="S639" s="2"/>
      <c r="T639" s="1" t="str">
        <f t="shared" si="47"/>
        <v/>
      </c>
      <c r="BN639" s="8">
        <f t="shared" si="51"/>
        <v>0</v>
      </c>
    </row>
    <row r="640" spans="1:66" s="8" customFormat="1" ht="46" hidden="1" x14ac:dyDescent="0.45">
      <c r="A640" s="1">
        <f t="shared" si="48"/>
        <v>627</v>
      </c>
      <c r="B640" s="1" t="s">
        <v>734</v>
      </c>
      <c r="C640" s="1" t="s">
        <v>864</v>
      </c>
      <c r="D640" s="1"/>
      <c r="E640" s="2" t="s">
        <v>865</v>
      </c>
      <c r="F640" s="1" t="s">
        <v>862</v>
      </c>
      <c r="G640" s="10">
        <v>45676</v>
      </c>
      <c r="H640" s="1">
        <v>100</v>
      </c>
      <c r="I640" s="1"/>
      <c r="J640" s="10">
        <v>45684</v>
      </c>
      <c r="K640" s="1" t="s">
        <v>1074</v>
      </c>
      <c r="L640" s="2"/>
      <c r="M640" s="10"/>
      <c r="N640" s="1"/>
      <c r="O640" s="1"/>
      <c r="P640" s="2">
        <f>Table1[[#This Row],[PRICE/PO]]*Table1[[#This Row],[Quantity/PO]]</f>
        <v>0</v>
      </c>
      <c r="Q640" s="2" t="str">
        <f t="shared" ca="1" si="49"/>
        <v>منتهي</v>
      </c>
      <c r="R640" s="2"/>
      <c r="S640" s="2"/>
      <c r="T640" s="1" t="str">
        <f t="shared" si="47"/>
        <v/>
      </c>
      <c r="BN640" s="8">
        <f t="shared" si="51"/>
        <v>0</v>
      </c>
    </row>
    <row r="641" spans="1:66" s="8" customFormat="1" ht="69" hidden="1" x14ac:dyDescent="0.45">
      <c r="A641" s="1">
        <f t="shared" si="48"/>
        <v>628</v>
      </c>
      <c r="B641" s="1" t="s">
        <v>734</v>
      </c>
      <c r="C641" s="1" t="s">
        <v>866</v>
      </c>
      <c r="D641" s="1"/>
      <c r="E641" s="2" t="s">
        <v>867</v>
      </c>
      <c r="F641" s="1" t="s">
        <v>862</v>
      </c>
      <c r="G641" s="10">
        <v>45676</v>
      </c>
      <c r="H641" s="1">
        <v>100</v>
      </c>
      <c r="I641" s="1"/>
      <c r="J641" s="10">
        <v>45684</v>
      </c>
      <c r="K641" s="1" t="s">
        <v>1074</v>
      </c>
      <c r="L641" s="2"/>
      <c r="M641" s="10"/>
      <c r="N641" s="1"/>
      <c r="O641" s="1"/>
      <c r="P641" s="2">
        <f>Table1[[#This Row],[PRICE/PO]]*Table1[[#This Row],[Quantity/PO]]</f>
        <v>0</v>
      </c>
      <c r="Q641" s="2" t="str">
        <f t="shared" ca="1" si="49"/>
        <v>منتهي</v>
      </c>
      <c r="R641" s="2"/>
      <c r="S641" s="2"/>
      <c r="T641" s="1" t="str">
        <f t="shared" si="47"/>
        <v/>
      </c>
      <c r="BN641" s="8">
        <f t="shared" si="51"/>
        <v>0</v>
      </c>
    </row>
    <row r="642" spans="1:66" s="8" customFormat="1" ht="69" hidden="1" x14ac:dyDescent="0.45">
      <c r="A642" s="1">
        <f t="shared" si="48"/>
        <v>629</v>
      </c>
      <c r="B642" s="1" t="s">
        <v>734</v>
      </c>
      <c r="C642" s="1" t="s">
        <v>868</v>
      </c>
      <c r="D642" s="1"/>
      <c r="E642" s="2" t="s">
        <v>869</v>
      </c>
      <c r="F642" s="1" t="s">
        <v>862</v>
      </c>
      <c r="G642" s="10">
        <v>45676</v>
      </c>
      <c r="H642" s="1">
        <v>100</v>
      </c>
      <c r="I642" s="1">
        <v>70</v>
      </c>
      <c r="J642" s="10">
        <v>45684</v>
      </c>
      <c r="K642" s="1" t="s">
        <v>1074</v>
      </c>
      <c r="L642" s="2" t="s">
        <v>2201</v>
      </c>
      <c r="M642" s="10">
        <v>45700</v>
      </c>
      <c r="N642" s="1">
        <v>100</v>
      </c>
      <c r="O642" s="1">
        <v>60</v>
      </c>
      <c r="P642" s="2">
        <f>Table1[[#This Row],[PRICE/PO]]*Table1[[#This Row],[Quantity/PO]]</f>
        <v>6000</v>
      </c>
      <c r="Q642" s="2" t="str">
        <f t="shared" ca="1" si="49"/>
        <v>منتهي</v>
      </c>
      <c r="R642" s="2"/>
      <c r="S642" s="2"/>
      <c r="T642" s="1" t="str">
        <f t="shared" si="47"/>
        <v/>
      </c>
      <c r="BN642" s="8">
        <f t="shared" si="51"/>
        <v>0</v>
      </c>
    </row>
    <row r="643" spans="1:66" s="8" customFormat="1" ht="69" hidden="1" x14ac:dyDescent="0.45">
      <c r="A643" s="1">
        <f t="shared" si="48"/>
        <v>630</v>
      </c>
      <c r="B643" s="1" t="s">
        <v>734</v>
      </c>
      <c r="C643" s="1" t="s">
        <v>868</v>
      </c>
      <c r="D643" s="1"/>
      <c r="E643" s="2" t="s">
        <v>869</v>
      </c>
      <c r="F643" s="1" t="s">
        <v>862</v>
      </c>
      <c r="G643" s="10">
        <v>45676</v>
      </c>
      <c r="H643" s="1"/>
      <c r="I643" s="1">
        <v>70</v>
      </c>
      <c r="J643" s="10">
        <v>45684</v>
      </c>
      <c r="K643" s="1" t="s">
        <v>1074</v>
      </c>
      <c r="L643" s="2" t="s">
        <v>4831</v>
      </c>
      <c r="M643" s="10">
        <v>45796</v>
      </c>
      <c r="N643" s="1">
        <v>30</v>
      </c>
      <c r="O643" s="1">
        <v>61</v>
      </c>
      <c r="P643" s="2">
        <f>Table1[[#This Row],[PRICE/PO]]*Table1[[#This Row],[Quantity/PO]]</f>
        <v>1830</v>
      </c>
      <c r="Q643" s="2" t="str">
        <f ca="1">IF(AND($J643&lt;TODAY(), $J643&lt;&gt;""), "منتهي", "")</f>
        <v>منتهي</v>
      </c>
      <c r="R643" s="2" t="s">
        <v>2430</v>
      </c>
      <c r="S643" s="2"/>
      <c r="T643" s="1" t="str">
        <f t="shared" si="47"/>
        <v/>
      </c>
    </row>
    <row r="644" spans="1:66" s="8" customFormat="1" ht="46" hidden="1" x14ac:dyDescent="0.45">
      <c r="A644" s="1">
        <f t="shared" si="48"/>
        <v>631</v>
      </c>
      <c r="B644" s="1" t="s">
        <v>734</v>
      </c>
      <c r="C644" s="1" t="s">
        <v>861</v>
      </c>
      <c r="D644" s="1" t="s">
        <v>189</v>
      </c>
      <c r="E644" s="2" t="s">
        <v>216</v>
      </c>
      <c r="F644" s="1" t="s">
        <v>862</v>
      </c>
      <c r="G644" s="10">
        <v>45676</v>
      </c>
      <c r="H644" s="1">
        <v>1</v>
      </c>
      <c r="I644" s="1">
        <v>4200</v>
      </c>
      <c r="J644" s="10">
        <v>45684</v>
      </c>
      <c r="K644" s="1" t="s">
        <v>1074</v>
      </c>
      <c r="L644" s="2"/>
      <c r="M644" s="10"/>
      <c r="N644" s="1"/>
      <c r="O644" s="1"/>
      <c r="P644" s="2">
        <f>Table1[[#This Row],[PRICE/PO]]*Table1[[#This Row],[Quantity/PO]]</f>
        <v>0</v>
      </c>
      <c r="Q644" s="2" t="str">
        <f t="shared" ca="1" si="49"/>
        <v>منتهي</v>
      </c>
      <c r="R644" s="2"/>
      <c r="S644" s="2"/>
      <c r="T644" s="1">
        <f t="shared" si="47"/>
        <v>1</v>
      </c>
      <c r="BN644" s="8" t="str">
        <f t="shared" si="51"/>
        <v>WITH 4 OUTLET</v>
      </c>
    </row>
    <row r="645" spans="1:66" s="8" customFormat="1" ht="46" hidden="1" x14ac:dyDescent="0.45">
      <c r="A645" s="1">
        <f t="shared" si="48"/>
        <v>632</v>
      </c>
      <c r="B645" s="1" t="s">
        <v>734</v>
      </c>
      <c r="C645" s="1" t="s">
        <v>870</v>
      </c>
      <c r="D645" s="1"/>
      <c r="E645" s="2" t="s">
        <v>871</v>
      </c>
      <c r="F645" s="1" t="s">
        <v>862</v>
      </c>
      <c r="G645" s="10">
        <v>45676</v>
      </c>
      <c r="H645" s="1">
        <v>20</v>
      </c>
      <c r="I645" s="1"/>
      <c r="J645" s="10">
        <v>45684</v>
      </c>
      <c r="K645" s="1" t="s">
        <v>1074</v>
      </c>
      <c r="L645" s="2"/>
      <c r="M645" s="10"/>
      <c r="N645" s="1"/>
      <c r="O645" s="1"/>
      <c r="P645" s="2">
        <f>Table1[[#This Row],[PRICE/PO]]*Table1[[#This Row],[Quantity/PO]]</f>
        <v>0</v>
      </c>
      <c r="Q645" s="2" t="str">
        <f t="shared" ca="1" si="49"/>
        <v>منتهي</v>
      </c>
      <c r="R645" s="2"/>
      <c r="S645" s="2"/>
      <c r="T645" s="1" t="str">
        <f t="shared" si="47"/>
        <v/>
      </c>
      <c r="BN645" s="8">
        <f t="shared" si="51"/>
        <v>0</v>
      </c>
    </row>
    <row r="646" spans="1:66" s="8" customFormat="1" ht="46" hidden="1" x14ac:dyDescent="0.45">
      <c r="A646" s="1">
        <f t="shared" si="48"/>
        <v>633</v>
      </c>
      <c r="B646" s="1" t="s">
        <v>207</v>
      </c>
      <c r="C646" s="1" t="s">
        <v>872</v>
      </c>
      <c r="D646" s="1"/>
      <c r="E646" s="2" t="s">
        <v>202</v>
      </c>
      <c r="F646" s="1" t="s">
        <v>862</v>
      </c>
      <c r="G646" s="10">
        <v>45676</v>
      </c>
      <c r="H646" s="1">
        <v>50</v>
      </c>
      <c r="I646" s="1">
        <v>385</v>
      </c>
      <c r="J646" s="10">
        <v>45684</v>
      </c>
      <c r="K646" s="1" t="s">
        <v>1074</v>
      </c>
      <c r="L646" s="2"/>
      <c r="M646" s="10"/>
      <c r="N646" s="1"/>
      <c r="O646" s="1"/>
      <c r="P646" s="2">
        <f>Table1[[#This Row],[PRICE/PO]]*Table1[[#This Row],[Quantity/PO]]</f>
        <v>0</v>
      </c>
      <c r="Q646" s="2" t="str">
        <f t="shared" ca="1" si="49"/>
        <v>منتهي</v>
      </c>
      <c r="R646" s="2"/>
      <c r="S646" s="2"/>
      <c r="T646" s="1">
        <f t="shared" si="47"/>
        <v>1</v>
      </c>
      <c r="BN646" s="8">
        <f t="shared" si="51"/>
        <v>0</v>
      </c>
    </row>
    <row r="647" spans="1:66" s="8" customFormat="1" ht="69" hidden="1" x14ac:dyDescent="0.45">
      <c r="A647" s="1">
        <f t="shared" si="48"/>
        <v>634</v>
      </c>
      <c r="B647" s="1" t="s">
        <v>734</v>
      </c>
      <c r="C647" s="1" t="s">
        <v>874</v>
      </c>
      <c r="D647" s="1" t="s">
        <v>873</v>
      </c>
      <c r="E647" s="2" t="s">
        <v>875</v>
      </c>
      <c r="F647" s="1" t="s">
        <v>876</v>
      </c>
      <c r="G647" s="10">
        <v>45676</v>
      </c>
      <c r="H647" s="1">
        <v>5</v>
      </c>
      <c r="I647" s="1"/>
      <c r="J647" s="10">
        <v>45684</v>
      </c>
      <c r="K647" s="1" t="s">
        <v>1074</v>
      </c>
      <c r="L647" s="2"/>
      <c r="M647" s="10"/>
      <c r="N647" s="1"/>
      <c r="O647" s="1"/>
      <c r="P647" s="2">
        <f>Table1[[#This Row],[PRICE/PO]]*Table1[[#This Row],[Quantity/PO]]</f>
        <v>0</v>
      </c>
      <c r="Q647" s="2" t="str">
        <f t="shared" ca="1" si="49"/>
        <v>منتهي</v>
      </c>
      <c r="R647" s="2"/>
      <c r="S647" s="2"/>
      <c r="T647" s="1" t="str">
        <f t="shared" si="47"/>
        <v/>
      </c>
      <c r="BN647" s="8" t="str">
        <f t="shared" si="51"/>
        <v xml:space="preserve">16 AMP 1PH+N+G </v>
      </c>
    </row>
    <row r="648" spans="1:66" s="8" customFormat="1" ht="69" hidden="1" x14ac:dyDescent="0.45">
      <c r="A648" s="1">
        <f t="shared" si="48"/>
        <v>635</v>
      </c>
      <c r="B648" s="1" t="s">
        <v>734</v>
      </c>
      <c r="C648" s="1" t="s">
        <v>877</v>
      </c>
      <c r="D648" s="1"/>
      <c r="E648" s="2" t="s">
        <v>191</v>
      </c>
      <c r="F648" s="1" t="s">
        <v>876</v>
      </c>
      <c r="G648" s="10">
        <v>45676</v>
      </c>
      <c r="H648" s="1">
        <v>100</v>
      </c>
      <c r="I648" s="1"/>
      <c r="J648" s="10">
        <v>45684</v>
      </c>
      <c r="K648" s="1" t="s">
        <v>1074</v>
      </c>
      <c r="L648" s="2"/>
      <c r="M648" s="10"/>
      <c r="N648" s="1"/>
      <c r="O648" s="1"/>
      <c r="P648" s="2">
        <f>Table1[[#This Row],[PRICE/PO]]*Table1[[#This Row],[Quantity/PO]]</f>
        <v>0</v>
      </c>
      <c r="Q648" s="2" t="str">
        <f t="shared" ca="1" si="49"/>
        <v>منتهي</v>
      </c>
      <c r="R648" s="2"/>
      <c r="S648" s="2"/>
      <c r="T648" s="1" t="str">
        <f t="shared" si="47"/>
        <v/>
      </c>
      <c r="BN648" s="8">
        <f t="shared" si="51"/>
        <v>0</v>
      </c>
    </row>
    <row r="649" spans="1:66" s="8" customFormat="1" ht="46" hidden="1" x14ac:dyDescent="0.45">
      <c r="A649" s="1">
        <f t="shared" si="48"/>
        <v>636</v>
      </c>
      <c r="B649" s="1" t="s">
        <v>734</v>
      </c>
      <c r="C649" s="1" t="s">
        <v>878</v>
      </c>
      <c r="D649" s="1"/>
      <c r="E649" s="2" t="s">
        <v>223</v>
      </c>
      <c r="F649" s="1" t="s">
        <v>876</v>
      </c>
      <c r="G649" s="10">
        <v>45676</v>
      </c>
      <c r="H649" s="1">
        <v>100</v>
      </c>
      <c r="I649" s="1">
        <v>25</v>
      </c>
      <c r="J649" s="10">
        <v>45684</v>
      </c>
      <c r="K649" s="1" t="s">
        <v>1074</v>
      </c>
      <c r="L649" s="2"/>
      <c r="M649" s="10"/>
      <c r="N649" s="1"/>
      <c r="O649" s="1"/>
      <c r="P649" s="2">
        <f>Table1[[#This Row],[PRICE/PO]]*Table1[[#This Row],[Quantity/PO]]</f>
        <v>0</v>
      </c>
      <c r="Q649" s="2" t="str">
        <f t="shared" ca="1" si="49"/>
        <v>منتهي</v>
      </c>
      <c r="R649" s="2"/>
      <c r="S649" s="2"/>
      <c r="T649" s="1" t="str">
        <f t="shared" si="47"/>
        <v/>
      </c>
      <c r="BN649" s="8">
        <f t="shared" si="51"/>
        <v>0</v>
      </c>
    </row>
    <row r="650" spans="1:66" s="8" customFormat="1" ht="46" hidden="1" x14ac:dyDescent="0.45">
      <c r="A650" s="1">
        <f t="shared" si="48"/>
        <v>637</v>
      </c>
      <c r="B650" s="1" t="s">
        <v>734</v>
      </c>
      <c r="C650" s="1" t="s">
        <v>879</v>
      </c>
      <c r="D650" s="1"/>
      <c r="E650" s="2" t="s">
        <v>195</v>
      </c>
      <c r="F650" s="1" t="s">
        <v>876</v>
      </c>
      <c r="G650" s="10">
        <v>45676</v>
      </c>
      <c r="H650" s="1">
        <v>100</v>
      </c>
      <c r="I650" s="1">
        <v>11</v>
      </c>
      <c r="J650" s="10">
        <v>45684</v>
      </c>
      <c r="K650" s="1" t="s">
        <v>1074</v>
      </c>
      <c r="L650" s="2"/>
      <c r="M650" s="10"/>
      <c r="N650" s="1"/>
      <c r="O650" s="1"/>
      <c r="P650" s="2">
        <f>Table1[[#This Row],[PRICE/PO]]*Table1[[#This Row],[Quantity/PO]]</f>
        <v>0</v>
      </c>
      <c r="Q650" s="2" t="str">
        <f t="shared" ca="1" si="49"/>
        <v>منتهي</v>
      </c>
      <c r="R650" s="2"/>
      <c r="S650" s="2"/>
      <c r="T650" s="1" t="str">
        <f t="shared" si="47"/>
        <v/>
      </c>
      <c r="BN650" s="8">
        <f t="shared" si="51"/>
        <v>0</v>
      </c>
    </row>
    <row r="651" spans="1:66" s="8" customFormat="1" ht="46" hidden="1" x14ac:dyDescent="0.45">
      <c r="A651" s="1">
        <f t="shared" si="48"/>
        <v>638</v>
      </c>
      <c r="B651" s="1" t="s">
        <v>734</v>
      </c>
      <c r="C651" s="1" t="s">
        <v>880</v>
      </c>
      <c r="D651" s="1"/>
      <c r="E651" s="2" t="s">
        <v>197</v>
      </c>
      <c r="F651" s="1" t="s">
        <v>876</v>
      </c>
      <c r="G651" s="10">
        <v>45676</v>
      </c>
      <c r="H651" s="1">
        <v>100</v>
      </c>
      <c r="I651" s="1"/>
      <c r="J651" s="10">
        <v>45684</v>
      </c>
      <c r="K651" s="1" t="s">
        <v>1074</v>
      </c>
      <c r="L651" s="2"/>
      <c r="M651" s="10"/>
      <c r="N651" s="1"/>
      <c r="O651" s="1"/>
      <c r="P651" s="2">
        <f>Table1[[#This Row],[PRICE/PO]]*Table1[[#This Row],[Quantity/PO]]</f>
        <v>0</v>
      </c>
      <c r="Q651" s="2" t="str">
        <f t="shared" ca="1" si="49"/>
        <v>منتهي</v>
      </c>
      <c r="R651" s="2"/>
      <c r="S651" s="2"/>
      <c r="T651" s="1" t="str">
        <f t="shared" si="47"/>
        <v/>
      </c>
      <c r="BN651" s="8">
        <f t="shared" si="51"/>
        <v>0</v>
      </c>
    </row>
    <row r="652" spans="1:66" s="8" customFormat="1" ht="46" hidden="1" x14ac:dyDescent="0.45">
      <c r="A652" s="1">
        <f t="shared" si="48"/>
        <v>639</v>
      </c>
      <c r="B652" s="1" t="s">
        <v>734</v>
      </c>
      <c r="C652" s="1" t="s">
        <v>881</v>
      </c>
      <c r="D652" s="1"/>
      <c r="E652" s="2" t="s">
        <v>208</v>
      </c>
      <c r="F652" s="1" t="s">
        <v>876</v>
      </c>
      <c r="G652" s="10">
        <v>45676</v>
      </c>
      <c r="H652" s="1">
        <v>100</v>
      </c>
      <c r="I652" s="1">
        <v>38</v>
      </c>
      <c r="J652" s="10">
        <v>45684</v>
      </c>
      <c r="K652" s="1" t="s">
        <v>1074</v>
      </c>
      <c r="L652" s="2"/>
      <c r="M652" s="10"/>
      <c r="N652" s="1"/>
      <c r="O652" s="1"/>
      <c r="P652" s="2">
        <f>Table1[[#This Row],[PRICE/PO]]*Table1[[#This Row],[Quantity/PO]]</f>
        <v>0</v>
      </c>
      <c r="Q652" s="2" t="str">
        <f t="shared" ca="1" si="49"/>
        <v>منتهي</v>
      </c>
      <c r="R652" s="2"/>
      <c r="S652" s="2"/>
      <c r="T652" s="1" t="str">
        <f t="shared" si="47"/>
        <v/>
      </c>
      <c r="BN652" s="8">
        <f t="shared" si="51"/>
        <v>0</v>
      </c>
    </row>
    <row r="653" spans="1:66" s="8" customFormat="1" ht="46" hidden="1" x14ac:dyDescent="0.45">
      <c r="A653" s="1">
        <f t="shared" si="48"/>
        <v>640</v>
      </c>
      <c r="B653" s="1" t="s">
        <v>734</v>
      </c>
      <c r="C653" s="1" t="s">
        <v>882</v>
      </c>
      <c r="D653" s="1"/>
      <c r="E653" s="2" t="s">
        <v>194</v>
      </c>
      <c r="F653" s="1" t="s">
        <v>876</v>
      </c>
      <c r="G653" s="10">
        <v>45676</v>
      </c>
      <c r="H653" s="1">
        <v>6</v>
      </c>
      <c r="I653" s="1"/>
      <c r="J653" s="10">
        <v>45684</v>
      </c>
      <c r="K653" s="1" t="s">
        <v>1074</v>
      </c>
      <c r="L653" s="2"/>
      <c r="M653" s="10"/>
      <c r="N653" s="1"/>
      <c r="O653" s="1"/>
      <c r="P653" s="2">
        <f>Table1[[#This Row],[PRICE/PO]]*Table1[[#This Row],[Quantity/PO]]</f>
        <v>0</v>
      </c>
      <c r="Q653" s="2" t="str">
        <f t="shared" ca="1" si="49"/>
        <v>منتهي</v>
      </c>
      <c r="R653" s="2"/>
      <c r="S653" s="2"/>
      <c r="T653" s="1" t="str">
        <f t="shared" si="47"/>
        <v/>
      </c>
      <c r="BN653" s="8">
        <f t="shared" si="51"/>
        <v>0</v>
      </c>
    </row>
    <row r="654" spans="1:66" s="8" customFormat="1" ht="46" hidden="1" x14ac:dyDescent="0.45">
      <c r="A654" s="1">
        <f t="shared" si="48"/>
        <v>641</v>
      </c>
      <c r="B654" s="1" t="s">
        <v>207</v>
      </c>
      <c r="C654" s="1" t="s">
        <v>872</v>
      </c>
      <c r="D654" s="1"/>
      <c r="E654" s="2" t="s">
        <v>202</v>
      </c>
      <c r="F654" s="1" t="s">
        <v>876</v>
      </c>
      <c r="G654" s="10">
        <v>45676</v>
      </c>
      <c r="H654" s="1">
        <v>50</v>
      </c>
      <c r="I654" s="1">
        <v>385</v>
      </c>
      <c r="J654" s="10">
        <v>45684</v>
      </c>
      <c r="K654" s="1" t="s">
        <v>1074</v>
      </c>
      <c r="L654" s="2"/>
      <c r="M654" s="10"/>
      <c r="N654" s="1"/>
      <c r="O654" s="1"/>
      <c r="P654" s="2">
        <f>Table1[[#This Row],[PRICE/PO]]*Table1[[#This Row],[Quantity/PO]]</f>
        <v>0</v>
      </c>
      <c r="Q654" s="2" t="str">
        <f t="shared" ca="1" si="49"/>
        <v>منتهي</v>
      </c>
      <c r="R654" s="2"/>
      <c r="S654" s="2"/>
      <c r="T654" s="1" t="str">
        <f t="shared" ref="T654:T717" si="52">IF(AND(COUNTIFS($F$14:$F$1012, $F654, $L$14:$L$1012, "&lt;&gt;")&gt;0, $L654="", $I654&lt;&gt;""), 1, "")</f>
        <v/>
      </c>
      <c r="BN654" s="8">
        <f t="shared" si="51"/>
        <v>0</v>
      </c>
    </row>
    <row r="655" spans="1:66" s="8" customFormat="1" ht="69" hidden="1" x14ac:dyDescent="0.45">
      <c r="A655" s="1">
        <f t="shared" ref="A655:A718" si="53">ROW(A642)</f>
        <v>642</v>
      </c>
      <c r="B655" s="1" t="s">
        <v>734</v>
      </c>
      <c r="C655" s="1" t="s">
        <v>883</v>
      </c>
      <c r="D655" s="1"/>
      <c r="E655" s="2" t="s">
        <v>228</v>
      </c>
      <c r="F655" s="1" t="s">
        <v>884</v>
      </c>
      <c r="G655" s="10">
        <v>45676</v>
      </c>
      <c r="H655" s="1">
        <v>10</v>
      </c>
      <c r="I655" s="1">
        <v>205</v>
      </c>
      <c r="J655" s="10">
        <v>45684</v>
      </c>
      <c r="K655" s="1" t="s">
        <v>1074</v>
      </c>
      <c r="L655" s="2" t="s">
        <v>2201</v>
      </c>
      <c r="M655" s="10">
        <v>45700</v>
      </c>
      <c r="N655" s="1">
        <v>10</v>
      </c>
      <c r="O655" s="1">
        <v>205</v>
      </c>
      <c r="P655" s="2">
        <f>Table1[[#This Row],[PRICE/PO]]*Table1[[#This Row],[Quantity/PO]]</f>
        <v>2050</v>
      </c>
      <c r="Q655" s="2" t="str">
        <f t="shared" ca="1" si="49"/>
        <v>منتهي</v>
      </c>
      <c r="R655" s="2"/>
      <c r="S655" s="2" t="s">
        <v>2202</v>
      </c>
      <c r="T655" s="1" t="str">
        <f t="shared" si="52"/>
        <v/>
      </c>
      <c r="BN655" s="8">
        <f t="shared" si="51"/>
        <v>0</v>
      </c>
    </row>
    <row r="656" spans="1:66" s="8" customFormat="1" ht="69" hidden="1" x14ac:dyDescent="0.45">
      <c r="A656" s="1">
        <f t="shared" si="53"/>
        <v>643</v>
      </c>
      <c r="B656" s="1" t="s">
        <v>734</v>
      </c>
      <c r="C656" s="1" t="s">
        <v>885</v>
      </c>
      <c r="D656" s="1"/>
      <c r="E656" s="2" t="s">
        <v>886</v>
      </c>
      <c r="F656" s="1" t="s">
        <v>884</v>
      </c>
      <c r="G656" s="10">
        <v>45676</v>
      </c>
      <c r="H656" s="1">
        <v>5</v>
      </c>
      <c r="I656" s="1">
        <v>1020</v>
      </c>
      <c r="J656" s="10">
        <v>45684</v>
      </c>
      <c r="K656" s="1" t="s">
        <v>1074</v>
      </c>
      <c r="L656" s="2"/>
      <c r="M656" s="10"/>
      <c r="N656" s="1"/>
      <c r="O656" s="1"/>
      <c r="P656" s="2">
        <f>Table1[[#This Row],[PRICE/PO]]*Table1[[#This Row],[Quantity/PO]]</f>
        <v>0</v>
      </c>
      <c r="Q656" s="2" t="str">
        <f t="shared" ca="1" si="49"/>
        <v>منتهي</v>
      </c>
      <c r="R656" s="2"/>
      <c r="S656" s="2"/>
      <c r="T656" s="1">
        <f t="shared" si="52"/>
        <v>1</v>
      </c>
      <c r="BN656" s="8">
        <f t="shared" si="51"/>
        <v>0</v>
      </c>
    </row>
    <row r="657" spans="1:66" s="8" customFormat="1" ht="69" hidden="1" x14ac:dyDescent="0.45">
      <c r="A657" s="1">
        <f t="shared" si="53"/>
        <v>644</v>
      </c>
      <c r="B657" s="1" t="s">
        <v>734</v>
      </c>
      <c r="C657" s="1" t="s">
        <v>885</v>
      </c>
      <c r="D657" s="1"/>
      <c r="E657" s="2" t="s">
        <v>886</v>
      </c>
      <c r="F657" s="1" t="s">
        <v>884</v>
      </c>
      <c r="G657" s="10">
        <v>45676</v>
      </c>
      <c r="H657" s="1">
        <v>10</v>
      </c>
      <c r="I657" s="1">
        <v>1020</v>
      </c>
      <c r="J657" s="10">
        <v>45684</v>
      </c>
      <c r="K657" s="1" t="s">
        <v>1074</v>
      </c>
      <c r="L657" s="2"/>
      <c r="M657" s="10"/>
      <c r="N657" s="1"/>
      <c r="O657" s="1"/>
      <c r="P657" s="2">
        <f>Table1[[#This Row],[PRICE/PO]]*Table1[[#This Row],[Quantity/PO]]</f>
        <v>0</v>
      </c>
      <c r="Q657" s="2" t="str">
        <f t="shared" ca="1" si="49"/>
        <v>منتهي</v>
      </c>
      <c r="R657" s="2"/>
      <c r="S657" s="2"/>
      <c r="T657" s="1">
        <f t="shared" si="52"/>
        <v>1</v>
      </c>
      <c r="BN657" s="8">
        <f t="shared" si="51"/>
        <v>0</v>
      </c>
    </row>
    <row r="658" spans="1:66" s="8" customFormat="1" ht="69" hidden="1" x14ac:dyDescent="0.45">
      <c r="A658" s="1">
        <f t="shared" si="53"/>
        <v>645</v>
      </c>
      <c r="B658" s="1" t="s">
        <v>734</v>
      </c>
      <c r="C658" s="1" t="s">
        <v>887</v>
      </c>
      <c r="D658" s="1"/>
      <c r="E658" s="2" t="s">
        <v>188</v>
      </c>
      <c r="F658" s="1" t="s">
        <v>884</v>
      </c>
      <c r="G658" s="10">
        <v>45676</v>
      </c>
      <c r="H658" s="1">
        <v>5</v>
      </c>
      <c r="I658" s="1"/>
      <c r="J658" s="10">
        <v>45684</v>
      </c>
      <c r="K658" s="1" t="s">
        <v>1074</v>
      </c>
      <c r="L658" s="2"/>
      <c r="M658" s="10"/>
      <c r="N658" s="1"/>
      <c r="O658" s="1"/>
      <c r="P658" s="2">
        <f>Table1[[#This Row],[PRICE/PO]]*Table1[[#This Row],[Quantity/PO]]</f>
        <v>0</v>
      </c>
      <c r="Q658" s="2" t="str">
        <f t="shared" ca="1" si="49"/>
        <v>منتهي</v>
      </c>
      <c r="R658" s="2"/>
      <c r="S658" s="2"/>
      <c r="T658" s="1" t="str">
        <f t="shared" si="52"/>
        <v/>
      </c>
      <c r="BN658" s="8">
        <f t="shared" si="51"/>
        <v>0</v>
      </c>
    </row>
    <row r="659" spans="1:66" s="8" customFormat="1" ht="46" hidden="1" x14ac:dyDescent="0.45">
      <c r="A659" s="1">
        <f t="shared" si="53"/>
        <v>646</v>
      </c>
      <c r="B659" s="1" t="s">
        <v>207</v>
      </c>
      <c r="C659" s="1" t="s">
        <v>888</v>
      </c>
      <c r="D659" s="1"/>
      <c r="E659" s="2" t="s">
        <v>203</v>
      </c>
      <c r="F659" s="1" t="s">
        <v>884</v>
      </c>
      <c r="G659" s="10">
        <v>45676</v>
      </c>
      <c r="H659" s="1">
        <v>100</v>
      </c>
      <c r="I659" s="1">
        <v>500</v>
      </c>
      <c r="J659" s="10">
        <v>45684</v>
      </c>
      <c r="K659" s="1" t="s">
        <v>1074</v>
      </c>
      <c r="L659" s="2"/>
      <c r="M659" s="10"/>
      <c r="N659" s="1"/>
      <c r="O659" s="1"/>
      <c r="P659" s="2">
        <f>Table1[[#This Row],[PRICE/PO]]*Table1[[#This Row],[Quantity/PO]]</f>
        <v>0</v>
      </c>
      <c r="Q659" s="2" t="str">
        <f t="shared" ca="1" si="49"/>
        <v>منتهي</v>
      </c>
      <c r="R659" s="2"/>
      <c r="S659" s="2"/>
      <c r="T659" s="1">
        <f t="shared" si="52"/>
        <v>1</v>
      </c>
      <c r="BN659" s="8">
        <f t="shared" si="51"/>
        <v>0</v>
      </c>
    </row>
    <row r="660" spans="1:66" s="8" customFormat="1" ht="92" hidden="1" x14ac:dyDescent="0.45">
      <c r="A660" s="1">
        <f t="shared" si="53"/>
        <v>647</v>
      </c>
      <c r="B660" s="1" t="s">
        <v>734</v>
      </c>
      <c r="C660" s="1" t="s">
        <v>890</v>
      </c>
      <c r="D660" s="1" t="s">
        <v>889</v>
      </c>
      <c r="E660" s="2" t="s">
        <v>891</v>
      </c>
      <c r="F660" s="1" t="s">
        <v>884</v>
      </c>
      <c r="G660" s="10">
        <v>45676</v>
      </c>
      <c r="H660" s="1">
        <v>100</v>
      </c>
      <c r="I660" s="1"/>
      <c r="J660" s="10">
        <v>45684</v>
      </c>
      <c r="K660" s="1" t="s">
        <v>1074</v>
      </c>
      <c r="L660" s="2"/>
      <c r="M660" s="10"/>
      <c r="N660" s="1"/>
      <c r="O660" s="1"/>
      <c r="P660" s="2">
        <f>Table1[[#This Row],[PRICE/PO]]*Table1[[#This Row],[Quantity/PO]]</f>
        <v>0</v>
      </c>
      <c r="Q660" s="2" t="str">
        <f t="shared" ca="1" si="49"/>
        <v>منتهي</v>
      </c>
      <c r="R660" s="2"/>
      <c r="S660" s="2"/>
      <c r="T660" s="1" t="str">
        <f t="shared" si="52"/>
        <v/>
      </c>
      <c r="BN660" s="8" t="str">
        <f t="shared" si="51"/>
        <v>A5G03015</v>
      </c>
    </row>
    <row r="661" spans="1:66" s="8" customFormat="1" ht="69" hidden="1" x14ac:dyDescent="0.45">
      <c r="A661" s="1">
        <f t="shared" si="53"/>
        <v>648</v>
      </c>
      <c r="B661" s="1" t="s">
        <v>734</v>
      </c>
      <c r="C661" s="1" t="s">
        <v>874</v>
      </c>
      <c r="D661" s="1" t="s">
        <v>892</v>
      </c>
      <c r="E661" s="2" t="s">
        <v>875</v>
      </c>
      <c r="F661" s="1" t="s">
        <v>884</v>
      </c>
      <c r="G661" s="10">
        <v>45676</v>
      </c>
      <c r="H661" s="1">
        <v>15</v>
      </c>
      <c r="I661" s="1"/>
      <c r="J661" s="10">
        <v>45684</v>
      </c>
      <c r="K661" s="1" t="s">
        <v>1074</v>
      </c>
      <c r="L661" s="2"/>
      <c r="M661" s="10"/>
      <c r="N661" s="1"/>
      <c r="O661" s="1"/>
      <c r="P661" s="2">
        <f>Table1[[#This Row],[PRICE/PO]]*Table1[[#This Row],[Quantity/PO]]</f>
        <v>0</v>
      </c>
      <c r="Q661" s="2" t="str">
        <f t="shared" ca="1" si="49"/>
        <v>منتهي</v>
      </c>
      <c r="R661" s="2"/>
      <c r="S661" s="2"/>
      <c r="T661" s="1" t="str">
        <f t="shared" si="52"/>
        <v/>
      </c>
      <c r="BN661" s="8" t="str">
        <f t="shared" si="51"/>
        <v>16 AMP 1PH+N+G</v>
      </c>
    </row>
    <row r="662" spans="1:66" s="8" customFormat="1" ht="46" hidden="1" x14ac:dyDescent="0.45">
      <c r="A662" s="1">
        <f t="shared" si="53"/>
        <v>649</v>
      </c>
      <c r="B662" s="1" t="s">
        <v>734</v>
      </c>
      <c r="C662" s="1" t="s">
        <v>861</v>
      </c>
      <c r="D662" s="1" t="s">
        <v>189</v>
      </c>
      <c r="E662" s="2" t="s">
        <v>216</v>
      </c>
      <c r="F662" s="1" t="s">
        <v>884</v>
      </c>
      <c r="G662" s="10">
        <v>45676</v>
      </c>
      <c r="H662" s="1">
        <v>3</v>
      </c>
      <c r="I662" s="1">
        <v>4200</v>
      </c>
      <c r="J662" s="10">
        <v>45684</v>
      </c>
      <c r="K662" s="1" t="s">
        <v>1074</v>
      </c>
      <c r="L662" s="2"/>
      <c r="M662" s="10"/>
      <c r="N662" s="1"/>
      <c r="O662" s="1"/>
      <c r="P662" s="2">
        <f>Table1[[#This Row],[PRICE/PO]]*Table1[[#This Row],[Quantity/PO]]</f>
        <v>0</v>
      </c>
      <c r="Q662" s="2" t="str">
        <f t="shared" ca="1" si="49"/>
        <v>منتهي</v>
      </c>
      <c r="R662" s="2"/>
      <c r="S662" s="2"/>
      <c r="T662" s="1">
        <f t="shared" si="52"/>
        <v>1</v>
      </c>
      <c r="BN662" s="8" t="str">
        <f t="shared" si="51"/>
        <v>WITH 4 OUTLET</v>
      </c>
    </row>
    <row r="663" spans="1:66" s="8" customFormat="1" ht="46" hidden="1" x14ac:dyDescent="0.45">
      <c r="A663" s="1">
        <f t="shared" si="53"/>
        <v>650</v>
      </c>
      <c r="B663" s="1" t="s">
        <v>734</v>
      </c>
      <c r="C663" s="1" t="s">
        <v>881</v>
      </c>
      <c r="D663" s="1"/>
      <c r="E663" s="2" t="s">
        <v>208</v>
      </c>
      <c r="F663" s="1" t="s">
        <v>884</v>
      </c>
      <c r="G663" s="10">
        <v>45676</v>
      </c>
      <c r="H663" s="1">
        <v>50</v>
      </c>
      <c r="I663" s="1">
        <v>38</v>
      </c>
      <c r="J663" s="10">
        <v>45684</v>
      </c>
      <c r="K663" s="1" t="s">
        <v>1074</v>
      </c>
      <c r="L663" s="2"/>
      <c r="M663" s="10"/>
      <c r="N663" s="1"/>
      <c r="O663" s="1"/>
      <c r="P663" s="2">
        <f>Table1[[#This Row],[PRICE/PO]]*Table1[[#This Row],[Quantity/PO]]</f>
        <v>0</v>
      </c>
      <c r="Q663" s="2" t="str">
        <f t="shared" ref="Q663:Q726" ca="1" si="54">IF(AND($J663&lt;TODAY(), $J663&lt;&gt;""), "منتهي", "")</f>
        <v>منتهي</v>
      </c>
      <c r="R663" s="2"/>
      <c r="S663" s="2"/>
      <c r="T663" s="1">
        <f t="shared" si="52"/>
        <v>1</v>
      </c>
      <c r="BN663" s="8">
        <f t="shared" ref="BN663:BN694" si="55">D663</f>
        <v>0</v>
      </c>
    </row>
    <row r="664" spans="1:66" s="8" customFormat="1" ht="46" hidden="1" x14ac:dyDescent="0.45">
      <c r="A664" s="1">
        <f t="shared" si="53"/>
        <v>651</v>
      </c>
      <c r="B664" s="1" t="s">
        <v>734</v>
      </c>
      <c r="C664" s="1" t="s">
        <v>893</v>
      </c>
      <c r="D664" s="1">
        <v>415.12567000000001</v>
      </c>
      <c r="E664" s="2" t="s">
        <v>894</v>
      </c>
      <c r="F664" s="1" t="s">
        <v>884</v>
      </c>
      <c r="G664" s="10">
        <v>45676</v>
      </c>
      <c r="H664" s="1">
        <v>3</v>
      </c>
      <c r="I664" s="1"/>
      <c r="J664" s="10">
        <v>45684</v>
      </c>
      <c r="K664" s="1" t="s">
        <v>1074</v>
      </c>
      <c r="L664" s="2"/>
      <c r="M664" s="10"/>
      <c r="N664" s="1"/>
      <c r="O664" s="1"/>
      <c r="P664" s="2">
        <f>Table1[[#This Row],[PRICE/PO]]*Table1[[#This Row],[Quantity/PO]]</f>
        <v>0</v>
      </c>
      <c r="Q664" s="2" t="str">
        <f t="shared" ca="1" si="54"/>
        <v>منتهي</v>
      </c>
      <c r="R664" s="2"/>
      <c r="S664" s="2"/>
      <c r="T664" s="1" t="str">
        <f t="shared" si="52"/>
        <v/>
      </c>
      <c r="BN664" s="8">
        <f t="shared" si="55"/>
        <v>415.12567000000001</v>
      </c>
    </row>
    <row r="665" spans="1:66" s="8" customFormat="1" ht="69" hidden="1" x14ac:dyDescent="0.45">
      <c r="A665" s="1">
        <f t="shared" si="53"/>
        <v>652</v>
      </c>
      <c r="B665" s="1" t="s">
        <v>734</v>
      </c>
      <c r="C665" s="1" t="s">
        <v>861</v>
      </c>
      <c r="D665" s="1" t="s">
        <v>189</v>
      </c>
      <c r="E665" s="2" t="s">
        <v>895</v>
      </c>
      <c r="F665" s="1" t="s">
        <v>896</v>
      </c>
      <c r="G665" s="10">
        <v>45676</v>
      </c>
      <c r="H665" s="1">
        <v>3</v>
      </c>
      <c r="I665" s="1">
        <v>4200</v>
      </c>
      <c r="J665" s="10">
        <v>45683</v>
      </c>
      <c r="K665" s="1" t="s">
        <v>1074</v>
      </c>
      <c r="L665" s="2"/>
      <c r="M665" s="10"/>
      <c r="N665" s="1"/>
      <c r="O665" s="1"/>
      <c r="P665" s="2">
        <f>Table1[[#This Row],[PRICE/PO]]*Table1[[#This Row],[Quantity/PO]]</f>
        <v>0</v>
      </c>
      <c r="Q665" s="2" t="str">
        <f t="shared" ca="1" si="54"/>
        <v>منتهي</v>
      </c>
      <c r="R665" s="2"/>
      <c r="S665" s="2"/>
      <c r="T665" s="1" t="str">
        <f t="shared" si="52"/>
        <v/>
      </c>
      <c r="BN665" s="8" t="str">
        <f t="shared" si="55"/>
        <v>WITH 4 OUTLET</v>
      </c>
    </row>
    <row r="666" spans="1:66" s="8" customFormat="1" ht="46" hidden="1" x14ac:dyDescent="0.45">
      <c r="A666" s="1">
        <f t="shared" si="53"/>
        <v>653</v>
      </c>
      <c r="B666" s="1" t="s">
        <v>207</v>
      </c>
      <c r="C666" s="1" t="s">
        <v>872</v>
      </c>
      <c r="D666" s="1"/>
      <c r="E666" s="2" t="s">
        <v>202</v>
      </c>
      <c r="F666" s="1" t="s">
        <v>896</v>
      </c>
      <c r="G666" s="10">
        <v>45676</v>
      </c>
      <c r="H666" s="1">
        <v>50</v>
      </c>
      <c r="I666" s="1">
        <v>385</v>
      </c>
      <c r="J666" s="10">
        <v>45683</v>
      </c>
      <c r="K666" s="1" t="s">
        <v>1074</v>
      </c>
      <c r="L666" s="2"/>
      <c r="M666" s="10"/>
      <c r="N666" s="1"/>
      <c r="O666" s="1"/>
      <c r="P666" s="2">
        <f>Table1[[#This Row],[PRICE/PO]]*Table1[[#This Row],[Quantity/PO]]</f>
        <v>0</v>
      </c>
      <c r="Q666" s="2" t="str">
        <f t="shared" ca="1" si="54"/>
        <v>منتهي</v>
      </c>
      <c r="R666" s="2"/>
      <c r="S666" s="2"/>
      <c r="T666" s="1" t="str">
        <f t="shared" si="52"/>
        <v/>
      </c>
      <c r="BN666" s="8">
        <f t="shared" si="55"/>
        <v>0</v>
      </c>
    </row>
    <row r="667" spans="1:66" s="8" customFormat="1" ht="69" hidden="1" x14ac:dyDescent="0.45">
      <c r="A667" s="1">
        <f t="shared" si="53"/>
        <v>654</v>
      </c>
      <c r="B667" s="1" t="s">
        <v>734</v>
      </c>
      <c r="C667" s="1" t="s">
        <v>897</v>
      </c>
      <c r="D667" s="1"/>
      <c r="E667" s="2" t="s">
        <v>226</v>
      </c>
      <c r="F667" s="1" t="s">
        <v>898</v>
      </c>
      <c r="G667" s="10">
        <v>45676</v>
      </c>
      <c r="H667" s="1">
        <v>2</v>
      </c>
      <c r="I667" s="1">
        <v>65</v>
      </c>
      <c r="J667" s="10">
        <v>45682</v>
      </c>
      <c r="K667" s="1" t="s">
        <v>1074</v>
      </c>
      <c r="L667" s="2" t="s">
        <v>2634</v>
      </c>
      <c r="M667" s="10">
        <v>45708</v>
      </c>
      <c r="N667" s="1">
        <v>2</v>
      </c>
      <c r="O667" s="1">
        <v>65</v>
      </c>
      <c r="P667" s="2">
        <f>Table1[[#This Row],[PRICE/PO]]*Table1[[#This Row],[Quantity/PO]]</f>
        <v>130</v>
      </c>
      <c r="Q667" s="2" t="str">
        <f t="shared" ca="1" si="54"/>
        <v>منتهي</v>
      </c>
      <c r="R667" s="2"/>
      <c r="S667" s="2"/>
      <c r="T667" s="1" t="str">
        <f t="shared" si="52"/>
        <v/>
      </c>
      <c r="BN667" s="8">
        <f t="shared" si="55"/>
        <v>0</v>
      </c>
    </row>
    <row r="668" spans="1:66" s="8" customFormat="1" ht="69" hidden="1" x14ac:dyDescent="0.45">
      <c r="A668" s="1">
        <f t="shared" si="53"/>
        <v>655</v>
      </c>
      <c r="B668" s="1" t="s">
        <v>734</v>
      </c>
      <c r="C668" s="1" t="s">
        <v>885</v>
      </c>
      <c r="D668" s="1"/>
      <c r="E668" s="2" t="s">
        <v>886</v>
      </c>
      <c r="F668" s="1" t="s">
        <v>898</v>
      </c>
      <c r="G668" s="10">
        <v>45676</v>
      </c>
      <c r="H668" s="1">
        <v>2</v>
      </c>
      <c r="I668" s="1">
        <v>1020</v>
      </c>
      <c r="J668" s="10">
        <v>45682</v>
      </c>
      <c r="K668" s="1" t="s">
        <v>1074</v>
      </c>
      <c r="L668" s="2"/>
      <c r="M668" s="10"/>
      <c r="N668" s="1"/>
      <c r="O668" s="1"/>
      <c r="P668" s="2">
        <f>Table1[[#This Row],[PRICE/PO]]*Table1[[#This Row],[Quantity/PO]]</f>
        <v>0</v>
      </c>
      <c r="Q668" s="2" t="str">
        <f t="shared" ca="1" si="54"/>
        <v>منتهي</v>
      </c>
      <c r="R668" s="2"/>
      <c r="S668" s="2"/>
      <c r="T668" s="1">
        <f t="shared" si="52"/>
        <v>1</v>
      </c>
      <c r="BN668" s="8">
        <f t="shared" si="55"/>
        <v>0</v>
      </c>
    </row>
    <row r="669" spans="1:66" s="8" customFormat="1" ht="46" hidden="1" x14ac:dyDescent="0.45">
      <c r="A669" s="1">
        <f t="shared" si="53"/>
        <v>656</v>
      </c>
      <c r="B669" s="1" t="s">
        <v>734</v>
      </c>
      <c r="C669" s="1" t="s">
        <v>863</v>
      </c>
      <c r="D669" s="1"/>
      <c r="E669" s="2" t="s">
        <v>230</v>
      </c>
      <c r="F669" s="1" t="s">
        <v>898</v>
      </c>
      <c r="G669" s="10">
        <v>45676</v>
      </c>
      <c r="H669" s="1">
        <v>15</v>
      </c>
      <c r="I669" s="1"/>
      <c r="J669" s="10">
        <v>45682</v>
      </c>
      <c r="K669" s="1" t="s">
        <v>1074</v>
      </c>
      <c r="L669" s="2"/>
      <c r="M669" s="10"/>
      <c r="N669" s="1"/>
      <c r="O669" s="1"/>
      <c r="P669" s="2">
        <f>Table1[[#This Row],[PRICE/PO]]*Table1[[#This Row],[Quantity/PO]]</f>
        <v>0</v>
      </c>
      <c r="Q669" s="2" t="str">
        <f t="shared" ca="1" si="54"/>
        <v>منتهي</v>
      </c>
      <c r="R669" s="2"/>
      <c r="S669" s="2"/>
      <c r="T669" s="1" t="str">
        <f t="shared" si="52"/>
        <v/>
      </c>
      <c r="BN669" s="8">
        <f t="shared" si="55"/>
        <v>0</v>
      </c>
    </row>
    <row r="670" spans="1:66" s="8" customFormat="1" ht="92" hidden="1" x14ac:dyDescent="0.45">
      <c r="A670" s="1">
        <f t="shared" si="53"/>
        <v>657</v>
      </c>
      <c r="B670" s="1" t="s">
        <v>734</v>
      </c>
      <c r="C670" s="1" t="s">
        <v>885</v>
      </c>
      <c r="D670" s="1"/>
      <c r="E670" s="2" t="s">
        <v>899</v>
      </c>
      <c r="F670" s="1" t="s">
        <v>898</v>
      </c>
      <c r="G670" s="10">
        <v>45676</v>
      </c>
      <c r="H670" s="1">
        <v>5</v>
      </c>
      <c r="I670" s="1">
        <v>1020</v>
      </c>
      <c r="J670" s="10">
        <v>45682</v>
      </c>
      <c r="K670" s="1" t="s">
        <v>1074</v>
      </c>
      <c r="L670" s="2"/>
      <c r="M670" s="10"/>
      <c r="N670" s="1"/>
      <c r="O670" s="1"/>
      <c r="P670" s="2">
        <f>Table1[[#This Row],[PRICE/PO]]*Table1[[#This Row],[Quantity/PO]]</f>
        <v>0</v>
      </c>
      <c r="Q670" s="2" t="str">
        <f t="shared" ca="1" si="54"/>
        <v>منتهي</v>
      </c>
      <c r="R670" s="2"/>
      <c r="S670" s="2"/>
      <c r="T670" s="1">
        <f t="shared" si="52"/>
        <v>1</v>
      </c>
      <c r="BN670" s="8">
        <f t="shared" si="55"/>
        <v>0</v>
      </c>
    </row>
    <row r="671" spans="1:66" s="8" customFormat="1" ht="92" hidden="1" x14ac:dyDescent="0.45">
      <c r="A671" s="1">
        <f t="shared" si="53"/>
        <v>658</v>
      </c>
      <c r="B671" s="1" t="s">
        <v>734</v>
      </c>
      <c r="C671" s="1" t="s">
        <v>883</v>
      </c>
      <c r="D671" s="1"/>
      <c r="E671" s="2" t="s">
        <v>900</v>
      </c>
      <c r="F671" s="1" t="s">
        <v>898</v>
      </c>
      <c r="G671" s="10">
        <v>45676</v>
      </c>
      <c r="H671" s="1">
        <v>5</v>
      </c>
      <c r="I671" s="1">
        <v>205</v>
      </c>
      <c r="J671" s="10">
        <v>45682</v>
      </c>
      <c r="K671" s="1" t="s">
        <v>1074</v>
      </c>
      <c r="L671" s="2"/>
      <c r="M671" s="10"/>
      <c r="N671" s="1"/>
      <c r="O671" s="1"/>
      <c r="P671" s="2">
        <f>Table1[[#This Row],[PRICE/PO]]*Table1[[#This Row],[Quantity/PO]]</f>
        <v>0</v>
      </c>
      <c r="Q671" s="2" t="str">
        <f t="shared" ca="1" si="54"/>
        <v>منتهي</v>
      </c>
      <c r="R671" s="2"/>
      <c r="S671" s="2"/>
      <c r="T671" s="1">
        <f t="shared" si="52"/>
        <v>1</v>
      </c>
      <c r="BN671" s="8">
        <f t="shared" si="55"/>
        <v>0</v>
      </c>
    </row>
    <row r="672" spans="1:66" s="8" customFormat="1" ht="69" hidden="1" x14ac:dyDescent="0.45">
      <c r="A672" s="1">
        <f t="shared" si="53"/>
        <v>659</v>
      </c>
      <c r="B672" s="1" t="s">
        <v>220</v>
      </c>
      <c r="C672" s="1" t="s">
        <v>901</v>
      </c>
      <c r="D672" s="1"/>
      <c r="E672" s="2" t="s">
        <v>902</v>
      </c>
      <c r="F672" s="1" t="s">
        <v>898</v>
      </c>
      <c r="G672" s="10">
        <v>45676</v>
      </c>
      <c r="H672" s="1">
        <v>5</v>
      </c>
      <c r="I672" s="1"/>
      <c r="J672" s="10">
        <v>45682</v>
      </c>
      <c r="K672" s="1" t="s">
        <v>1074</v>
      </c>
      <c r="L672" s="2"/>
      <c r="M672" s="10"/>
      <c r="N672" s="1"/>
      <c r="O672" s="1"/>
      <c r="P672" s="2">
        <f>Table1[[#This Row],[PRICE/PO]]*Table1[[#This Row],[Quantity/PO]]</f>
        <v>0</v>
      </c>
      <c r="Q672" s="2" t="str">
        <f t="shared" ca="1" si="54"/>
        <v>منتهي</v>
      </c>
      <c r="R672" s="2"/>
      <c r="S672" s="2"/>
      <c r="T672" s="1" t="str">
        <f t="shared" si="52"/>
        <v/>
      </c>
      <c r="BN672" s="8">
        <f t="shared" si="55"/>
        <v>0</v>
      </c>
    </row>
    <row r="673" spans="1:66" s="8" customFormat="1" ht="69" hidden="1" x14ac:dyDescent="0.45">
      <c r="A673" s="1">
        <f t="shared" si="53"/>
        <v>660</v>
      </c>
      <c r="B673" s="1" t="s">
        <v>734</v>
      </c>
      <c r="C673" s="1" t="s">
        <v>903</v>
      </c>
      <c r="D673" s="1"/>
      <c r="E673" s="2" t="s">
        <v>904</v>
      </c>
      <c r="F673" s="1" t="s">
        <v>898</v>
      </c>
      <c r="G673" s="10">
        <v>45676</v>
      </c>
      <c r="H673" s="1">
        <v>250</v>
      </c>
      <c r="I673" s="1"/>
      <c r="J673" s="10">
        <v>45682</v>
      </c>
      <c r="K673" s="1" t="s">
        <v>1077</v>
      </c>
      <c r="L673" s="2"/>
      <c r="M673" s="10"/>
      <c r="N673" s="1"/>
      <c r="O673" s="1"/>
      <c r="P673" s="2">
        <f>Table1[[#This Row],[PRICE/PO]]*Table1[[#This Row],[Quantity/PO]]</f>
        <v>0</v>
      </c>
      <c r="Q673" s="2" t="str">
        <f t="shared" ca="1" si="54"/>
        <v>منتهي</v>
      </c>
      <c r="R673" s="2"/>
      <c r="S673" s="2"/>
      <c r="T673" s="1" t="str">
        <f t="shared" si="52"/>
        <v/>
      </c>
      <c r="BN673" s="8">
        <f t="shared" si="55"/>
        <v>0</v>
      </c>
    </row>
    <row r="674" spans="1:66" s="8" customFormat="1" ht="69" hidden="1" x14ac:dyDescent="0.45">
      <c r="A674" s="1">
        <f t="shared" si="53"/>
        <v>661</v>
      </c>
      <c r="B674" s="1" t="s">
        <v>734</v>
      </c>
      <c r="C674" s="1" t="s">
        <v>863</v>
      </c>
      <c r="D674" s="1"/>
      <c r="E674" s="2" t="s">
        <v>905</v>
      </c>
      <c r="F674" s="1" t="s">
        <v>898</v>
      </c>
      <c r="G674" s="10">
        <v>45676</v>
      </c>
      <c r="H674" s="1">
        <v>5</v>
      </c>
      <c r="I674" s="1"/>
      <c r="J674" s="10">
        <v>45682</v>
      </c>
      <c r="K674" s="1" t="s">
        <v>1074</v>
      </c>
      <c r="L674" s="2"/>
      <c r="M674" s="10"/>
      <c r="N674" s="1"/>
      <c r="O674" s="1"/>
      <c r="P674" s="2">
        <f>Table1[[#This Row],[PRICE/PO]]*Table1[[#This Row],[Quantity/PO]]</f>
        <v>0</v>
      </c>
      <c r="Q674" s="2" t="str">
        <f t="shared" ca="1" si="54"/>
        <v>منتهي</v>
      </c>
      <c r="R674" s="2"/>
      <c r="S674" s="2"/>
      <c r="T674" s="1" t="str">
        <f t="shared" si="52"/>
        <v/>
      </c>
      <c r="BN674" s="8">
        <f t="shared" si="55"/>
        <v>0</v>
      </c>
    </row>
    <row r="675" spans="1:66" s="8" customFormat="1" ht="69" hidden="1" x14ac:dyDescent="0.45">
      <c r="A675" s="1">
        <f t="shared" si="53"/>
        <v>662</v>
      </c>
      <c r="B675" s="1" t="s">
        <v>734</v>
      </c>
      <c r="C675" s="1" t="s">
        <v>885</v>
      </c>
      <c r="D675" s="1"/>
      <c r="E675" s="2" t="s">
        <v>886</v>
      </c>
      <c r="F675" s="1" t="s">
        <v>898</v>
      </c>
      <c r="G675" s="10">
        <v>45676</v>
      </c>
      <c r="H675" s="1">
        <v>10</v>
      </c>
      <c r="I675" s="1">
        <v>1020</v>
      </c>
      <c r="J675" s="10">
        <v>45682</v>
      </c>
      <c r="K675" s="1" t="s">
        <v>1074</v>
      </c>
      <c r="L675" s="2"/>
      <c r="M675" s="10"/>
      <c r="N675" s="1"/>
      <c r="O675" s="1"/>
      <c r="P675" s="2">
        <f>Table1[[#This Row],[PRICE/PO]]*Table1[[#This Row],[Quantity/PO]]</f>
        <v>0</v>
      </c>
      <c r="Q675" s="2" t="str">
        <f t="shared" ca="1" si="54"/>
        <v>منتهي</v>
      </c>
      <c r="R675" s="2"/>
      <c r="S675" s="2"/>
      <c r="T675" s="1">
        <f t="shared" si="52"/>
        <v>1</v>
      </c>
      <c r="BN675" s="8">
        <f t="shared" si="55"/>
        <v>0</v>
      </c>
    </row>
    <row r="676" spans="1:66" s="8" customFormat="1" ht="69" hidden="1" x14ac:dyDescent="0.45">
      <c r="A676" s="1">
        <f t="shared" si="53"/>
        <v>663</v>
      </c>
      <c r="B676" s="1" t="s">
        <v>220</v>
      </c>
      <c r="C676" s="1" t="s">
        <v>901</v>
      </c>
      <c r="D676" s="1"/>
      <c r="E676" s="2" t="s">
        <v>902</v>
      </c>
      <c r="F676" s="1" t="s">
        <v>898</v>
      </c>
      <c r="G676" s="10">
        <v>45676</v>
      </c>
      <c r="H676" s="1">
        <v>10</v>
      </c>
      <c r="I676" s="1"/>
      <c r="J676" s="10">
        <v>45682</v>
      </c>
      <c r="K676" s="1" t="s">
        <v>1074</v>
      </c>
      <c r="L676" s="2"/>
      <c r="M676" s="10"/>
      <c r="N676" s="1"/>
      <c r="O676" s="1"/>
      <c r="P676" s="2">
        <f>Table1[[#This Row],[PRICE/PO]]*Table1[[#This Row],[Quantity/PO]]</f>
        <v>0</v>
      </c>
      <c r="Q676" s="2" t="str">
        <f t="shared" ca="1" si="54"/>
        <v>منتهي</v>
      </c>
      <c r="R676" s="2"/>
      <c r="S676" s="2"/>
      <c r="T676" s="1" t="str">
        <f t="shared" si="52"/>
        <v/>
      </c>
      <c r="BN676" s="8">
        <f t="shared" si="55"/>
        <v>0</v>
      </c>
    </row>
    <row r="677" spans="1:66" s="8" customFormat="1" ht="92" hidden="1" x14ac:dyDescent="0.45">
      <c r="A677" s="1">
        <f t="shared" si="53"/>
        <v>664</v>
      </c>
      <c r="B677" s="1" t="s">
        <v>734</v>
      </c>
      <c r="C677" s="1" t="s">
        <v>907</v>
      </c>
      <c r="D677" s="1" t="s">
        <v>906</v>
      </c>
      <c r="E677" s="2" t="s">
        <v>908</v>
      </c>
      <c r="F677" s="1" t="s">
        <v>898</v>
      </c>
      <c r="G677" s="10">
        <v>45676</v>
      </c>
      <c r="H677" s="1">
        <v>10</v>
      </c>
      <c r="I677" s="1"/>
      <c r="J677" s="10">
        <v>45682</v>
      </c>
      <c r="K677" s="1" t="s">
        <v>1074</v>
      </c>
      <c r="L677" s="2"/>
      <c r="M677" s="10"/>
      <c r="N677" s="1"/>
      <c r="O677" s="1"/>
      <c r="P677" s="2">
        <f>Table1[[#This Row],[PRICE/PO]]*Table1[[#This Row],[Quantity/PO]]</f>
        <v>0</v>
      </c>
      <c r="Q677" s="2" t="str">
        <f t="shared" ca="1" si="54"/>
        <v>منتهي</v>
      </c>
      <c r="R677" s="2"/>
      <c r="S677" s="2"/>
      <c r="T677" s="1" t="str">
        <f t="shared" si="52"/>
        <v/>
      </c>
      <c r="BN677" s="8" t="str">
        <f t="shared" si="55"/>
        <v>CATNo.#TY5253MX</v>
      </c>
    </row>
    <row r="678" spans="1:66" s="8" customFormat="1" ht="69" hidden="1" x14ac:dyDescent="0.45">
      <c r="A678" s="1">
        <f t="shared" si="53"/>
        <v>665</v>
      </c>
      <c r="B678" s="1" t="s">
        <v>734</v>
      </c>
      <c r="C678" s="1" t="s">
        <v>910</v>
      </c>
      <c r="D678" s="1" t="s">
        <v>909</v>
      </c>
      <c r="E678" s="2" t="s">
        <v>911</v>
      </c>
      <c r="F678" s="1" t="s">
        <v>898</v>
      </c>
      <c r="G678" s="10">
        <v>45676</v>
      </c>
      <c r="H678" s="1">
        <v>10</v>
      </c>
      <c r="I678" s="1"/>
      <c r="J678" s="10">
        <v>45682</v>
      </c>
      <c r="K678" s="1" t="s">
        <v>1074</v>
      </c>
      <c r="L678" s="2"/>
      <c r="M678" s="10"/>
      <c r="N678" s="1"/>
      <c r="O678" s="1"/>
      <c r="P678" s="2">
        <f>Table1[[#This Row],[PRICE/PO]]*Table1[[#This Row],[Quantity/PO]]</f>
        <v>0</v>
      </c>
      <c r="Q678" s="2" t="str">
        <f t="shared" ca="1" si="54"/>
        <v>منتهي</v>
      </c>
      <c r="R678" s="2"/>
      <c r="S678" s="2"/>
      <c r="T678" s="1" t="str">
        <f t="shared" si="52"/>
        <v/>
      </c>
      <c r="BN678" s="8" t="str">
        <f t="shared" si="55"/>
        <v>CATNo.#TY5275MX</v>
      </c>
    </row>
    <row r="679" spans="1:66" s="8" customFormat="1" ht="46" hidden="1" x14ac:dyDescent="0.45">
      <c r="A679" s="1">
        <f t="shared" si="53"/>
        <v>666</v>
      </c>
      <c r="B679" s="1" t="s">
        <v>734</v>
      </c>
      <c r="C679" s="1" t="s">
        <v>913</v>
      </c>
      <c r="D679" s="1" t="s">
        <v>912</v>
      </c>
      <c r="E679" s="2" t="s">
        <v>914</v>
      </c>
      <c r="F679" s="1" t="s">
        <v>898</v>
      </c>
      <c r="G679" s="10">
        <v>45676</v>
      </c>
      <c r="H679" s="1">
        <v>10</v>
      </c>
      <c r="I679" s="1"/>
      <c r="J679" s="10">
        <v>45682</v>
      </c>
      <c r="K679" s="1" t="s">
        <v>1074</v>
      </c>
      <c r="L679" s="2"/>
      <c r="M679" s="10"/>
      <c r="N679" s="1"/>
      <c r="O679" s="1"/>
      <c r="P679" s="2">
        <f>Table1[[#This Row],[PRICE/PO]]*Table1[[#This Row],[Quantity/PO]]</f>
        <v>0</v>
      </c>
      <c r="Q679" s="2" t="str">
        <f t="shared" ca="1" si="54"/>
        <v>منتهي</v>
      </c>
      <c r="R679" s="2"/>
      <c r="S679" s="2"/>
      <c r="T679" s="1" t="str">
        <f t="shared" si="52"/>
        <v/>
      </c>
      <c r="BN679" s="8" t="str">
        <f t="shared" si="55"/>
        <v>TY524MX</v>
      </c>
    </row>
    <row r="680" spans="1:66" s="8" customFormat="1" ht="46" hidden="1" x14ac:dyDescent="0.45">
      <c r="A680" s="1">
        <f t="shared" si="53"/>
        <v>667</v>
      </c>
      <c r="B680" s="1" t="s">
        <v>734</v>
      </c>
      <c r="C680" s="1" t="s">
        <v>916</v>
      </c>
      <c r="D680" s="1" t="s">
        <v>915</v>
      </c>
      <c r="E680" s="2" t="s">
        <v>917</v>
      </c>
      <c r="F680" s="1" t="s">
        <v>898</v>
      </c>
      <c r="G680" s="10">
        <v>45676</v>
      </c>
      <c r="H680" s="1">
        <v>10</v>
      </c>
      <c r="I680" s="1"/>
      <c r="J680" s="10">
        <v>45682</v>
      </c>
      <c r="K680" s="1" t="s">
        <v>1074</v>
      </c>
      <c r="L680" s="2"/>
      <c r="M680" s="10"/>
      <c r="N680" s="1"/>
      <c r="O680" s="1"/>
      <c r="P680" s="2">
        <f>Table1[[#This Row],[PRICE/PO]]*Table1[[#This Row],[Quantity/PO]]</f>
        <v>0</v>
      </c>
      <c r="Q680" s="2" t="str">
        <f t="shared" ca="1" si="54"/>
        <v>منتهي</v>
      </c>
      <c r="R680" s="2"/>
      <c r="S680" s="2"/>
      <c r="T680" s="1" t="str">
        <f t="shared" si="52"/>
        <v/>
      </c>
      <c r="BN680" s="8" t="str">
        <f t="shared" si="55"/>
        <v>TY5253MX</v>
      </c>
    </row>
    <row r="681" spans="1:66" s="8" customFormat="1" ht="46" hidden="1" x14ac:dyDescent="0.45">
      <c r="A681" s="1">
        <f t="shared" si="53"/>
        <v>668</v>
      </c>
      <c r="B681" s="1" t="s">
        <v>734</v>
      </c>
      <c r="C681" s="1" t="s">
        <v>918</v>
      </c>
      <c r="D681" s="1"/>
      <c r="E681" s="2" t="s">
        <v>919</v>
      </c>
      <c r="F681" s="1" t="s">
        <v>898</v>
      </c>
      <c r="G681" s="10">
        <v>45676</v>
      </c>
      <c r="H681" s="1">
        <v>10</v>
      </c>
      <c r="I681" s="1"/>
      <c r="J681" s="10">
        <v>45682</v>
      </c>
      <c r="K681" s="1" t="s">
        <v>1074</v>
      </c>
      <c r="L681" s="2"/>
      <c r="M681" s="10"/>
      <c r="N681" s="1"/>
      <c r="O681" s="1"/>
      <c r="P681" s="2">
        <f>Table1[[#This Row],[PRICE/PO]]*Table1[[#This Row],[Quantity/PO]]</f>
        <v>0</v>
      </c>
      <c r="Q681" s="2" t="str">
        <f t="shared" ca="1" si="54"/>
        <v>منتهي</v>
      </c>
      <c r="R681" s="2"/>
      <c r="S681" s="2"/>
      <c r="T681" s="1" t="str">
        <f t="shared" si="52"/>
        <v/>
      </c>
      <c r="BN681" s="8">
        <f t="shared" si="55"/>
        <v>0</v>
      </c>
    </row>
    <row r="682" spans="1:66" s="8" customFormat="1" ht="46" hidden="1" x14ac:dyDescent="0.45">
      <c r="A682" s="1">
        <f t="shared" si="53"/>
        <v>669</v>
      </c>
      <c r="B682" s="1" t="s">
        <v>734</v>
      </c>
      <c r="C682" s="1" t="s">
        <v>920</v>
      </c>
      <c r="D682" s="1"/>
      <c r="E682" s="2" t="s">
        <v>921</v>
      </c>
      <c r="F682" s="1" t="s">
        <v>898</v>
      </c>
      <c r="G682" s="10">
        <v>45676</v>
      </c>
      <c r="H682" s="1">
        <v>10</v>
      </c>
      <c r="I682" s="1"/>
      <c r="J682" s="10">
        <v>45682</v>
      </c>
      <c r="K682" s="1" t="s">
        <v>1074</v>
      </c>
      <c r="L682" s="2"/>
      <c r="M682" s="10"/>
      <c r="N682" s="1"/>
      <c r="O682" s="1"/>
      <c r="P682" s="2">
        <f>Table1[[#This Row],[PRICE/PO]]*Table1[[#This Row],[Quantity/PO]]</f>
        <v>0</v>
      </c>
      <c r="Q682" s="2" t="str">
        <f t="shared" ca="1" si="54"/>
        <v>منتهي</v>
      </c>
      <c r="R682" s="2"/>
      <c r="S682" s="2"/>
      <c r="T682" s="1" t="str">
        <f t="shared" si="52"/>
        <v/>
      </c>
      <c r="BN682" s="8">
        <f t="shared" si="55"/>
        <v>0</v>
      </c>
    </row>
    <row r="683" spans="1:66" s="8" customFormat="1" ht="46" hidden="1" x14ac:dyDescent="0.45">
      <c r="A683" s="1">
        <f t="shared" si="53"/>
        <v>670</v>
      </c>
      <c r="B683" s="1" t="s">
        <v>207</v>
      </c>
      <c r="C683" s="1" t="s">
        <v>888</v>
      </c>
      <c r="D683" s="1"/>
      <c r="E683" s="2" t="s">
        <v>203</v>
      </c>
      <c r="F683" s="1" t="s">
        <v>898</v>
      </c>
      <c r="G683" s="10">
        <v>45676</v>
      </c>
      <c r="H683" s="1">
        <v>50</v>
      </c>
      <c r="I683" s="1">
        <v>500</v>
      </c>
      <c r="J683" s="10">
        <v>45682</v>
      </c>
      <c r="K683" s="1" t="s">
        <v>1074</v>
      </c>
      <c r="L683" s="2"/>
      <c r="M683" s="10"/>
      <c r="N683" s="1"/>
      <c r="O683" s="1"/>
      <c r="P683" s="2">
        <f>Table1[[#This Row],[PRICE/PO]]*Table1[[#This Row],[Quantity/PO]]</f>
        <v>0</v>
      </c>
      <c r="Q683" s="2" t="str">
        <f t="shared" ca="1" si="54"/>
        <v>منتهي</v>
      </c>
      <c r="R683" s="2"/>
      <c r="S683" s="2"/>
      <c r="T683" s="1">
        <f t="shared" si="52"/>
        <v>1</v>
      </c>
      <c r="BN683" s="8">
        <f t="shared" si="55"/>
        <v>0</v>
      </c>
    </row>
    <row r="684" spans="1:66" s="8" customFormat="1" ht="92" hidden="1" x14ac:dyDescent="0.45">
      <c r="A684" s="1">
        <f t="shared" si="53"/>
        <v>671</v>
      </c>
      <c r="B684" s="1" t="s">
        <v>734</v>
      </c>
      <c r="C684" s="1" t="s">
        <v>923</v>
      </c>
      <c r="D684" s="1" t="s">
        <v>922</v>
      </c>
      <c r="E684" s="2" t="s">
        <v>924</v>
      </c>
      <c r="F684" s="1" t="s">
        <v>925</v>
      </c>
      <c r="G684" s="10">
        <v>45676</v>
      </c>
      <c r="H684" s="1">
        <v>1</v>
      </c>
      <c r="I684" s="1"/>
      <c r="J684" s="10">
        <v>45683</v>
      </c>
      <c r="K684" s="1" t="s">
        <v>1074</v>
      </c>
      <c r="L684" s="2"/>
      <c r="M684" s="10"/>
      <c r="N684" s="1"/>
      <c r="O684" s="1"/>
      <c r="P684" s="2">
        <f>Table1[[#This Row],[PRICE/PO]]*Table1[[#This Row],[Quantity/PO]]</f>
        <v>0</v>
      </c>
      <c r="Q684" s="2" t="str">
        <f t="shared" ca="1" si="54"/>
        <v>منتهي</v>
      </c>
      <c r="R684" s="2"/>
      <c r="S684" s="2"/>
      <c r="T684" s="1" t="str">
        <f t="shared" si="52"/>
        <v/>
      </c>
      <c r="BN684" s="8" t="str">
        <f t="shared" si="55"/>
        <v xml:space="preserve">300A517 </v>
      </c>
    </row>
    <row r="685" spans="1:66" s="8" customFormat="1" ht="46" hidden="1" x14ac:dyDescent="0.45">
      <c r="A685" s="1">
        <f t="shared" si="53"/>
        <v>672</v>
      </c>
      <c r="B685" s="1" t="s">
        <v>734</v>
      </c>
      <c r="C685" s="1" t="s">
        <v>926</v>
      </c>
      <c r="D685" s="1"/>
      <c r="E685" s="2" t="s">
        <v>927</v>
      </c>
      <c r="F685" s="1" t="s">
        <v>925</v>
      </c>
      <c r="G685" s="10">
        <v>45676</v>
      </c>
      <c r="H685" s="1">
        <v>300</v>
      </c>
      <c r="I685" s="1"/>
      <c r="J685" s="10">
        <v>45683</v>
      </c>
      <c r="K685" s="1" t="s">
        <v>1074</v>
      </c>
      <c r="L685" s="2"/>
      <c r="M685" s="10"/>
      <c r="N685" s="1"/>
      <c r="O685" s="1"/>
      <c r="P685" s="2">
        <f>Table1[[#This Row],[PRICE/PO]]*Table1[[#This Row],[Quantity/PO]]</f>
        <v>0</v>
      </c>
      <c r="Q685" s="2" t="str">
        <f t="shared" ca="1" si="54"/>
        <v>منتهي</v>
      </c>
      <c r="R685" s="2"/>
      <c r="S685" s="2"/>
      <c r="T685" s="1" t="str">
        <f t="shared" si="52"/>
        <v/>
      </c>
      <c r="BN685" s="8">
        <f t="shared" si="55"/>
        <v>0</v>
      </c>
    </row>
    <row r="686" spans="1:66" s="8" customFormat="1" ht="23" hidden="1" x14ac:dyDescent="0.45">
      <c r="A686" s="1">
        <f t="shared" si="53"/>
        <v>673</v>
      </c>
      <c r="B686" s="1" t="s">
        <v>734</v>
      </c>
      <c r="C686" s="1" t="s">
        <v>928</v>
      </c>
      <c r="D686" s="1"/>
      <c r="E686" s="2" t="s">
        <v>929</v>
      </c>
      <c r="F686" s="1" t="s">
        <v>925</v>
      </c>
      <c r="G686" s="10">
        <v>45676</v>
      </c>
      <c r="H686" s="1">
        <v>300</v>
      </c>
      <c r="I686" s="1"/>
      <c r="J686" s="10">
        <v>45683</v>
      </c>
      <c r="K686" s="1" t="s">
        <v>1074</v>
      </c>
      <c r="L686" s="2"/>
      <c r="M686" s="10"/>
      <c r="N686" s="1"/>
      <c r="O686" s="1"/>
      <c r="P686" s="2">
        <f>Table1[[#This Row],[PRICE/PO]]*Table1[[#This Row],[Quantity/PO]]</f>
        <v>0</v>
      </c>
      <c r="Q686" s="2" t="str">
        <f t="shared" ca="1" si="54"/>
        <v>منتهي</v>
      </c>
      <c r="R686" s="2"/>
      <c r="S686" s="2"/>
      <c r="T686" s="1" t="str">
        <f t="shared" si="52"/>
        <v/>
      </c>
      <c r="BN686" s="8">
        <f t="shared" si="55"/>
        <v>0</v>
      </c>
    </row>
    <row r="687" spans="1:66" s="8" customFormat="1" ht="46" hidden="1" x14ac:dyDescent="0.45">
      <c r="A687" s="1">
        <f t="shared" si="53"/>
        <v>674</v>
      </c>
      <c r="B687" s="1" t="s">
        <v>734</v>
      </c>
      <c r="C687" s="1" t="s">
        <v>931</v>
      </c>
      <c r="D687" s="1" t="s">
        <v>930</v>
      </c>
      <c r="E687" s="2" t="s">
        <v>932</v>
      </c>
      <c r="F687" s="1" t="s">
        <v>925</v>
      </c>
      <c r="G687" s="10">
        <v>45676</v>
      </c>
      <c r="H687" s="1">
        <v>5</v>
      </c>
      <c r="I687" s="1"/>
      <c r="J687" s="10">
        <v>45683</v>
      </c>
      <c r="K687" s="1" t="s">
        <v>1074</v>
      </c>
      <c r="L687" s="2"/>
      <c r="M687" s="10"/>
      <c r="N687" s="1"/>
      <c r="O687" s="1"/>
      <c r="P687" s="2">
        <f>Table1[[#This Row],[PRICE/PO]]*Table1[[#This Row],[Quantity/PO]]</f>
        <v>0</v>
      </c>
      <c r="Q687" s="2" t="str">
        <f t="shared" ca="1" si="54"/>
        <v>منتهي</v>
      </c>
      <c r="R687" s="2"/>
      <c r="S687" s="2"/>
      <c r="T687" s="1" t="str">
        <f t="shared" si="52"/>
        <v/>
      </c>
      <c r="BN687" s="8" t="str">
        <f t="shared" si="55"/>
        <v xml:space="preserve">MAR207L2
4U </v>
      </c>
    </row>
    <row r="688" spans="1:66" s="8" customFormat="1" ht="69" hidden="1" x14ac:dyDescent="0.45">
      <c r="A688" s="1">
        <f t="shared" si="53"/>
        <v>675</v>
      </c>
      <c r="B688" s="1" t="s">
        <v>734</v>
      </c>
      <c r="C688" s="1" t="s">
        <v>934</v>
      </c>
      <c r="D688" s="1" t="s">
        <v>933</v>
      </c>
      <c r="E688" s="2" t="s">
        <v>935</v>
      </c>
      <c r="F688" s="1" t="s">
        <v>925</v>
      </c>
      <c r="G688" s="10">
        <v>45676</v>
      </c>
      <c r="H688" s="1">
        <v>150</v>
      </c>
      <c r="I688" s="1"/>
      <c r="J688" s="10">
        <v>45683</v>
      </c>
      <c r="K688" s="1" t="s">
        <v>1074</v>
      </c>
      <c r="L688" s="2"/>
      <c r="M688" s="10"/>
      <c r="N688" s="1"/>
      <c r="O688" s="1"/>
      <c r="P688" s="2">
        <f>Table1[[#This Row],[PRICE/PO]]*Table1[[#This Row],[Quantity/PO]]</f>
        <v>0</v>
      </c>
      <c r="Q688" s="2" t="str">
        <f t="shared" ca="1" si="54"/>
        <v>منتهي</v>
      </c>
      <c r="R688" s="2"/>
      <c r="S688" s="2"/>
      <c r="T688" s="1" t="str">
        <f t="shared" si="52"/>
        <v/>
      </c>
      <c r="BN688" s="8" t="str">
        <f t="shared" si="55"/>
        <v>3C14</v>
      </c>
    </row>
    <row r="689" spans="1:66" s="8" customFormat="1" ht="46" hidden="1" x14ac:dyDescent="0.45">
      <c r="A689" s="1">
        <f t="shared" si="53"/>
        <v>676</v>
      </c>
      <c r="B689" s="1" t="s">
        <v>734</v>
      </c>
      <c r="C689" s="1" t="s">
        <v>861</v>
      </c>
      <c r="D689" s="1" t="s">
        <v>189</v>
      </c>
      <c r="E689" s="2" t="s">
        <v>216</v>
      </c>
      <c r="F689" s="1" t="s">
        <v>925</v>
      </c>
      <c r="G689" s="10">
        <v>45676</v>
      </c>
      <c r="H689" s="1">
        <v>3</v>
      </c>
      <c r="I689" s="1">
        <v>4000</v>
      </c>
      <c r="J689" s="10">
        <v>45683</v>
      </c>
      <c r="K689" s="1" t="s">
        <v>1074</v>
      </c>
      <c r="L689" s="2" t="s">
        <v>2637</v>
      </c>
      <c r="M689" s="10">
        <v>45708</v>
      </c>
      <c r="N689" s="1">
        <v>3</v>
      </c>
      <c r="O689" s="1">
        <v>4000</v>
      </c>
      <c r="P689" s="2">
        <f>Table1[[#This Row],[PRICE/PO]]*Table1[[#This Row],[Quantity/PO]]</f>
        <v>12000</v>
      </c>
      <c r="Q689" s="2" t="str">
        <f t="shared" ca="1" si="54"/>
        <v>منتهي</v>
      </c>
      <c r="R689" s="2" t="s">
        <v>2430</v>
      </c>
      <c r="S689" s="2"/>
      <c r="T689" s="1" t="str">
        <f t="shared" si="52"/>
        <v/>
      </c>
      <c r="BN689" s="8" t="str">
        <f t="shared" si="55"/>
        <v>WITH 4 OUTLET</v>
      </c>
    </row>
    <row r="690" spans="1:66" s="8" customFormat="1" ht="92" hidden="1" x14ac:dyDescent="0.45">
      <c r="A690" s="1">
        <f t="shared" si="53"/>
        <v>677</v>
      </c>
      <c r="B690" s="1" t="s">
        <v>734</v>
      </c>
      <c r="C690" s="1" t="s">
        <v>850</v>
      </c>
      <c r="D690" s="1" t="s">
        <v>936</v>
      </c>
      <c r="E690" s="2" t="s">
        <v>937</v>
      </c>
      <c r="F690" s="1" t="s">
        <v>925</v>
      </c>
      <c r="G690" s="10">
        <v>45676</v>
      </c>
      <c r="H690" s="1">
        <v>50</v>
      </c>
      <c r="I690" s="1"/>
      <c r="J690" s="10">
        <v>45683</v>
      </c>
      <c r="K690" s="1" t="s">
        <v>1074</v>
      </c>
      <c r="L690" s="2"/>
      <c r="M690" s="10"/>
      <c r="N690" s="1"/>
      <c r="O690" s="1"/>
      <c r="P690" s="2">
        <f>Table1[[#This Row],[PRICE/PO]]*Table1[[#This Row],[Quantity/PO]]</f>
        <v>0</v>
      </c>
      <c r="Q690" s="2" t="str">
        <f t="shared" ca="1" si="54"/>
        <v>منتهي</v>
      </c>
      <c r="R690" s="2"/>
      <c r="S690" s="2"/>
      <c r="T690" s="1" t="str">
        <f t="shared" si="52"/>
        <v/>
      </c>
      <c r="BN690" s="8" t="str">
        <f t="shared" si="55"/>
        <v xml:space="preserve">3C12 </v>
      </c>
    </row>
    <row r="691" spans="1:66" s="8" customFormat="1" ht="44.25" hidden="1" customHeight="1" x14ac:dyDescent="0.45">
      <c r="A691" s="1">
        <f t="shared" si="53"/>
        <v>678</v>
      </c>
      <c r="B691" s="1" t="s">
        <v>734</v>
      </c>
      <c r="C691" s="2" t="s">
        <v>870</v>
      </c>
      <c r="D691" s="1"/>
      <c r="E691" s="2" t="s">
        <v>871</v>
      </c>
      <c r="F691" s="1" t="s">
        <v>941</v>
      </c>
      <c r="G691" s="10">
        <v>45676</v>
      </c>
      <c r="H691" s="1">
        <v>100</v>
      </c>
      <c r="I691" s="1"/>
      <c r="J691" s="10">
        <v>45683</v>
      </c>
      <c r="K691" s="1" t="s">
        <v>1074</v>
      </c>
      <c r="L691" s="2"/>
      <c r="M691" s="10"/>
      <c r="N691" s="1"/>
      <c r="O691" s="1"/>
      <c r="P691" s="2">
        <f>Table1[[#This Row],[PRICE/PO]]*Table1[[#This Row],[Quantity/PO]]</f>
        <v>0</v>
      </c>
      <c r="Q691" s="2" t="str">
        <f t="shared" ca="1" si="54"/>
        <v>منتهي</v>
      </c>
      <c r="R691" s="2"/>
      <c r="S691" s="2"/>
      <c r="T691" s="1" t="str">
        <f t="shared" si="52"/>
        <v/>
      </c>
      <c r="BN691" s="8">
        <f t="shared" si="55"/>
        <v>0</v>
      </c>
    </row>
    <row r="692" spans="1:66" s="8" customFormat="1" ht="44.25" hidden="1" customHeight="1" x14ac:dyDescent="0.45">
      <c r="A692" s="1">
        <f t="shared" si="53"/>
        <v>679</v>
      </c>
      <c r="B692" s="1" t="s">
        <v>734</v>
      </c>
      <c r="C692" s="2" t="s">
        <v>942</v>
      </c>
      <c r="D692" s="1"/>
      <c r="E692" s="2" t="s">
        <v>943</v>
      </c>
      <c r="F692" s="1" t="s">
        <v>941</v>
      </c>
      <c r="G692" s="10">
        <v>45676</v>
      </c>
      <c r="H692" s="1">
        <v>110</v>
      </c>
      <c r="I692" s="1"/>
      <c r="J692" s="10">
        <v>45683</v>
      </c>
      <c r="K692" s="1" t="s">
        <v>1074</v>
      </c>
      <c r="L692" s="2"/>
      <c r="M692" s="10"/>
      <c r="N692" s="1"/>
      <c r="O692" s="1"/>
      <c r="P692" s="2">
        <f>Table1[[#This Row],[PRICE/PO]]*Table1[[#This Row],[Quantity/PO]]</f>
        <v>0</v>
      </c>
      <c r="Q692" s="2" t="str">
        <f t="shared" ca="1" si="54"/>
        <v>منتهي</v>
      </c>
      <c r="R692" s="2"/>
      <c r="S692" s="2"/>
      <c r="T692" s="1" t="str">
        <f t="shared" si="52"/>
        <v/>
      </c>
      <c r="BN692" s="8">
        <f t="shared" si="55"/>
        <v>0</v>
      </c>
    </row>
    <row r="693" spans="1:66" s="8" customFormat="1" ht="44.25" hidden="1" customHeight="1" x14ac:dyDescent="0.45">
      <c r="A693" s="1">
        <f t="shared" si="53"/>
        <v>680</v>
      </c>
      <c r="B693" s="1" t="s">
        <v>734</v>
      </c>
      <c r="C693" s="2" t="s">
        <v>944</v>
      </c>
      <c r="D693" s="1"/>
      <c r="E693" s="2" t="s">
        <v>945</v>
      </c>
      <c r="F693" s="1" t="s">
        <v>941</v>
      </c>
      <c r="G693" s="10">
        <v>45676</v>
      </c>
      <c r="H693" s="1">
        <v>320</v>
      </c>
      <c r="I693" s="1"/>
      <c r="J693" s="10">
        <v>45683</v>
      </c>
      <c r="K693" s="1" t="s">
        <v>1074</v>
      </c>
      <c r="L693" s="2"/>
      <c r="M693" s="10"/>
      <c r="N693" s="1"/>
      <c r="O693" s="1"/>
      <c r="P693" s="2">
        <f>Table1[[#This Row],[PRICE/PO]]*Table1[[#This Row],[Quantity/PO]]</f>
        <v>0</v>
      </c>
      <c r="Q693" s="2" t="str">
        <f t="shared" ca="1" si="54"/>
        <v>منتهي</v>
      </c>
      <c r="R693" s="2"/>
      <c r="S693" s="2"/>
      <c r="T693" s="1" t="str">
        <f t="shared" si="52"/>
        <v/>
      </c>
      <c r="BN693" s="8">
        <f t="shared" si="55"/>
        <v>0</v>
      </c>
    </row>
    <row r="694" spans="1:66" s="8" customFormat="1" ht="44.25" hidden="1" customHeight="1" x14ac:dyDescent="0.45">
      <c r="A694" s="1">
        <f t="shared" si="53"/>
        <v>681</v>
      </c>
      <c r="B694" s="1" t="s">
        <v>734</v>
      </c>
      <c r="C694" s="2" t="s">
        <v>947</v>
      </c>
      <c r="D694" s="1"/>
      <c r="E694" s="2" t="s">
        <v>946</v>
      </c>
      <c r="F694" s="1" t="s">
        <v>941</v>
      </c>
      <c r="G694" s="10">
        <v>45676</v>
      </c>
      <c r="H694" s="1">
        <v>1000</v>
      </c>
      <c r="I694" s="1"/>
      <c r="J694" s="10">
        <v>45683</v>
      </c>
      <c r="K694" s="1" t="s">
        <v>1074</v>
      </c>
      <c r="L694" s="2"/>
      <c r="M694" s="10"/>
      <c r="N694" s="1"/>
      <c r="O694" s="1"/>
      <c r="P694" s="2">
        <f>Table1[[#This Row],[PRICE/PO]]*Table1[[#This Row],[Quantity/PO]]</f>
        <v>0</v>
      </c>
      <c r="Q694" s="2" t="str">
        <f t="shared" ca="1" si="54"/>
        <v>منتهي</v>
      </c>
      <c r="R694" s="2"/>
      <c r="S694" s="2"/>
      <c r="T694" s="1" t="str">
        <f t="shared" si="52"/>
        <v/>
      </c>
      <c r="BN694" s="8">
        <f t="shared" si="55"/>
        <v>0</v>
      </c>
    </row>
    <row r="695" spans="1:66" s="8" customFormat="1" ht="44.25" hidden="1" customHeight="1" x14ac:dyDescent="0.45">
      <c r="A695" s="1">
        <f t="shared" si="53"/>
        <v>682</v>
      </c>
      <c r="B695" s="1" t="s">
        <v>734</v>
      </c>
      <c r="C695" s="2" t="s">
        <v>885</v>
      </c>
      <c r="D695" s="1"/>
      <c r="E695" s="2" t="s">
        <v>886</v>
      </c>
      <c r="F695" s="1" t="s">
        <v>941</v>
      </c>
      <c r="G695" s="10">
        <v>45676</v>
      </c>
      <c r="H695" s="1">
        <v>20</v>
      </c>
      <c r="I695" s="1">
        <v>1020</v>
      </c>
      <c r="J695" s="10">
        <v>45683</v>
      </c>
      <c r="K695" s="1" t="s">
        <v>1074</v>
      </c>
      <c r="L695" s="2"/>
      <c r="M695" s="10"/>
      <c r="N695" s="1"/>
      <c r="O695" s="1"/>
      <c r="P695" s="2">
        <f>Table1[[#This Row],[PRICE/PO]]*Table1[[#This Row],[Quantity/PO]]</f>
        <v>0</v>
      </c>
      <c r="Q695" s="2" t="str">
        <f t="shared" ca="1" si="54"/>
        <v>منتهي</v>
      </c>
      <c r="R695" s="2"/>
      <c r="S695" s="2"/>
      <c r="T695" s="1" t="str">
        <f t="shared" si="52"/>
        <v/>
      </c>
      <c r="BN695" s="8">
        <f t="shared" ref="BN695:BN726" si="56">D695</f>
        <v>0</v>
      </c>
    </row>
    <row r="696" spans="1:66" s="8" customFormat="1" ht="44.25" hidden="1" customHeight="1" x14ac:dyDescent="0.45">
      <c r="A696" s="1">
        <f t="shared" si="53"/>
        <v>683</v>
      </c>
      <c r="B696" s="1" t="s">
        <v>220</v>
      </c>
      <c r="C696" s="2" t="s">
        <v>901</v>
      </c>
      <c r="D696" s="1"/>
      <c r="E696" s="2" t="s">
        <v>902</v>
      </c>
      <c r="F696" s="1" t="s">
        <v>941</v>
      </c>
      <c r="G696" s="10">
        <v>45676</v>
      </c>
      <c r="H696" s="1">
        <v>10</v>
      </c>
      <c r="I696" s="1"/>
      <c r="J696" s="10">
        <v>45683</v>
      </c>
      <c r="K696" s="1" t="s">
        <v>1074</v>
      </c>
      <c r="L696" s="2"/>
      <c r="M696" s="10"/>
      <c r="N696" s="1"/>
      <c r="O696" s="1"/>
      <c r="P696" s="2">
        <f>Table1[[#This Row],[PRICE/PO]]*Table1[[#This Row],[Quantity/PO]]</f>
        <v>0</v>
      </c>
      <c r="Q696" s="2" t="str">
        <f t="shared" ca="1" si="54"/>
        <v>منتهي</v>
      </c>
      <c r="R696" s="2"/>
      <c r="S696" s="2"/>
      <c r="T696" s="1" t="str">
        <f t="shared" si="52"/>
        <v/>
      </c>
      <c r="BN696" s="8">
        <f t="shared" si="56"/>
        <v>0</v>
      </c>
    </row>
    <row r="697" spans="1:66" s="8" customFormat="1" ht="44.25" hidden="1" customHeight="1" x14ac:dyDescent="0.45">
      <c r="A697" s="1">
        <f t="shared" si="53"/>
        <v>684</v>
      </c>
      <c r="B697" s="1" t="s">
        <v>734</v>
      </c>
      <c r="C697" s="2" t="s">
        <v>913</v>
      </c>
      <c r="D697" s="1" t="s">
        <v>912</v>
      </c>
      <c r="E697" s="2" t="s">
        <v>948</v>
      </c>
      <c r="F697" s="1" t="s">
        <v>941</v>
      </c>
      <c r="G697" s="10">
        <v>45676</v>
      </c>
      <c r="H697" s="1">
        <v>5</v>
      </c>
      <c r="I697" s="1"/>
      <c r="J697" s="10">
        <v>45683</v>
      </c>
      <c r="K697" s="1" t="s">
        <v>1074</v>
      </c>
      <c r="L697" s="2"/>
      <c r="M697" s="10"/>
      <c r="N697" s="1"/>
      <c r="O697" s="1"/>
      <c r="P697" s="2">
        <f>Table1[[#This Row],[PRICE/PO]]*Table1[[#This Row],[Quantity/PO]]</f>
        <v>0</v>
      </c>
      <c r="Q697" s="2" t="str">
        <f t="shared" ca="1" si="54"/>
        <v>منتهي</v>
      </c>
      <c r="R697" s="2"/>
      <c r="S697" s="2"/>
      <c r="T697" s="1" t="str">
        <f t="shared" si="52"/>
        <v/>
      </c>
      <c r="BN697" s="8" t="str">
        <f t="shared" si="56"/>
        <v>TY524MX</v>
      </c>
    </row>
    <row r="698" spans="1:66" s="8" customFormat="1" ht="44.25" hidden="1" customHeight="1" x14ac:dyDescent="0.45">
      <c r="A698" s="1">
        <f t="shared" si="53"/>
        <v>685</v>
      </c>
      <c r="B698" s="1" t="s">
        <v>734</v>
      </c>
      <c r="C698" s="2" t="s">
        <v>916</v>
      </c>
      <c r="D698" s="1" t="s">
        <v>915</v>
      </c>
      <c r="E698" s="2" t="s">
        <v>917</v>
      </c>
      <c r="F698" s="1" t="s">
        <v>941</v>
      </c>
      <c r="G698" s="10">
        <v>45676</v>
      </c>
      <c r="H698" s="1">
        <v>5</v>
      </c>
      <c r="I698" s="1"/>
      <c r="J698" s="10">
        <v>45683</v>
      </c>
      <c r="K698" s="1" t="s">
        <v>1074</v>
      </c>
      <c r="L698" s="2"/>
      <c r="M698" s="10"/>
      <c r="N698" s="1"/>
      <c r="O698" s="1"/>
      <c r="P698" s="2">
        <f>Table1[[#This Row],[PRICE/PO]]*Table1[[#This Row],[Quantity/PO]]</f>
        <v>0</v>
      </c>
      <c r="Q698" s="2" t="str">
        <f t="shared" ca="1" si="54"/>
        <v>منتهي</v>
      </c>
      <c r="R698" s="2"/>
      <c r="S698" s="2"/>
      <c r="T698" s="1" t="str">
        <f t="shared" si="52"/>
        <v/>
      </c>
      <c r="BN698" s="8" t="str">
        <f t="shared" si="56"/>
        <v>TY5253MX</v>
      </c>
    </row>
    <row r="699" spans="1:66" s="8" customFormat="1" ht="44.25" hidden="1" customHeight="1" x14ac:dyDescent="0.45">
      <c r="A699" s="1">
        <f t="shared" si="53"/>
        <v>686</v>
      </c>
      <c r="B699" s="1" t="s">
        <v>734</v>
      </c>
      <c r="C699" s="2" t="s">
        <v>950</v>
      </c>
      <c r="D699" s="1" t="s">
        <v>949</v>
      </c>
      <c r="E699" s="2" t="s">
        <v>951</v>
      </c>
      <c r="F699" s="1" t="s">
        <v>941</v>
      </c>
      <c r="G699" s="10">
        <v>45676</v>
      </c>
      <c r="H699" s="1">
        <v>5</v>
      </c>
      <c r="I699" s="1"/>
      <c r="J699" s="10">
        <v>45683</v>
      </c>
      <c r="K699" s="1" t="s">
        <v>1074</v>
      </c>
      <c r="L699" s="2"/>
      <c r="M699" s="10"/>
      <c r="N699" s="1"/>
      <c r="O699" s="1"/>
      <c r="P699" s="2">
        <f>Table1[[#This Row],[PRICE/PO]]*Table1[[#This Row],[Quantity/PO]]</f>
        <v>0</v>
      </c>
      <c r="Q699" s="2" t="str">
        <f t="shared" ca="1" si="54"/>
        <v>منتهي</v>
      </c>
      <c r="R699" s="2"/>
      <c r="S699" s="2"/>
      <c r="T699" s="1" t="str">
        <f t="shared" si="52"/>
        <v/>
      </c>
      <c r="BN699" s="8" t="str">
        <f t="shared" si="56"/>
        <v>TY525MX</v>
      </c>
    </row>
    <row r="700" spans="1:66" s="8" customFormat="1" ht="44.25" hidden="1" customHeight="1" x14ac:dyDescent="0.45">
      <c r="A700" s="1">
        <f t="shared" si="53"/>
        <v>687</v>
      </c>
      <c r="B700" s="1" t="s">
        <v>734</v>
      </c>
      <c r="C700" s="2" t="s">
        <v>863</v>
      </c>
      <c r="D700" s="1"/>
      <c r="E700" s="2" t="s">
        <v>230</v>
      </c>
      <c r="F700" s="1" t="s">
        <v>941</v>
      </c>
      <c r="G700" s="10">
        <v>45676</v>
      </c>
      <c r="H700" s="1">
        <v>7</v>
      </c>
      <c r="I700" s="1"/>
      <c r="J700" s="10">
        <v>45683</v>
      </c>
      <c r="K700" s="1" t="s">
        <v>1074</v>
      </c>
      <c r="L700" s="2"/>
      <c r="M700" s="10"/>
      <c r="N700" s="1"/>
      <c r="O700" s="1"/>
      <c r="P700" s="2">
        <f>Table1[[#This Row],[PRICE/PO]]*Table1[[#This Row],[Quantity/PO]]</f>
        <v>0</v>
      </c>
      <c r="Q700" s="2" t="str">
        <f t="shared" ca="1" si="54"/>
        <v>منتهي</v>
      </c>
      <c r="R700" s="2"/>
      <c r="S700" s="2"/>
      <c r="T700" s="1" t="str">
        <f t="shared" si="52"/>
        <v/>
      </c>
      <c r="BN700" s="8">
        <f t="shared" si="56"/>
        <v>0</v>
      </c>
    </row>
    <row r="701" spans="1:66" s="8" customFormat="1" ht="44.25" hidden="1" customHeight="1" x14ac:dyDescent="0.45">
      <c r="A701" s="1">
        <f t="shared" si="53"/>
        <v>688</v>
      </c>
      <c r="B701" s="1" t="s">
        <v>207</v>
      </c>
      <c r="C701" s="2" t="s">
        <v>888</v>
      </c>
      <c r="D701" s="1"/>
      <c r="E701" s="2" t="s">
        <v>203</v>
      </c>
      <c r="F701" s="1" t="s">
        <v>952</v>
      </c>
      <c r="G701" s="10">
        <v>45676</v>
      </c>
      <c r="H701" s="1">
        <v>100</v>
      </c>
      <c r="I701" s="1">
        <v>500</v>
      </c>
      <c r="J701" s="10">
        <v>45683</v>
      </c>
      <c r="K701" s="1" t="s">
        <v>1074</v>
      </c>
      <c r="L701" s="2" t="s">
        <v>2201</v>
      </c>
      <c r="M701" s="10">
        <v>45700</v>
      </c>
      <c r="N701" s="1">
        <v>100</v>
      </c>
      <c r="O701" s="1">
        <v>485</v>
      </c>
      <c r="P701" s="2">
        <f>Table1[[#This Row],[PRICE/PO]]*Table1[[#This Row],[Quantity/PO]]</f>
        <v>48500</v>
      </c>
      <c r="Q701" s="2" t="str">
        <f t="shared" ca="1" si="54"/>
        <v>منتهي</v>
      </c>
      <c r="R701" s="2"/>
      <c r="S701" s="2"/>
      <c r="T701" s="1" t="str">
        <f t="shared" si="52"/>
        <v/>
      </c>
      <c r="BN701" s="8">
        <f t="shared" si="56"/>
        <v>0</v>
      </c>
    </row>
    <row r="702" spans="1:66" s="8" customFormat="1" ht="44.25" hidden="1" customHeight="1" x14ac:dyDescent="0.45">
      <c r="A702" s="1">
        <f t="shared" si="53"/>
        <v>689</v>
      </c>
      <c r="B702" s="1" t="s">
        <v>734</v>
      </c>
      <c r="C702" s="2" t="s">
        <v>878</v>
      </c>
      <c r="D702" s="1"/>
      <c r="E702" s="2" t="s">
        <v>223</v>
      </c>
      <c r="F702" s="1" t="s">
        <v>952</v>
      </c>
      <c r="G702" s="10">
        <v>45676</v>
      </c>
      <c r="H702" s="1">
        <v>100</v>
      </c>
      <c r="I702" s="1">
        <v>25</v>
      </c>
      <c r="J702" s="10">
        <v>45683</v>
      </c>
      <c r="K702" s="1" t="s">
        <v>1074</v>
      </c>
      <c r="L702" s="2"/>
      <c r="M702" s="10"/>
      <c r="N702" s="1"/>
      <c r="O702" s="1"/>
      <c r="P702" s="2">
        <f>Table1[[#This Row],[PRICE/PO]]*Table1[[#This Row],[Quantity/PO]]</f>
        <v>0</v>
      </c>
      <c r="Q702" s="2" t="str">
        <f t="shared" ca="1" si="54"/>
        <v>منتهي</v>
      </c>
      <c r="R702" s="2"/>
      <c r="S702" s="2"/>
      <c r="T702" s="1">
        <f t="shared" si="52"/>
        <v>1</v>
      </c>
      <c r="BN702" s="8">
        <f t="shared" si="56"/>
        <v>0</v>
      </c>
    </row>
    <row r="703" spans="1:66" s="8" customFormat="1" ht="44.25" hidden="1" customHeight="1" x14ac:dyDescent="0.45">
      <c r="A703" s="1">
        <f t="shared" si="53"/>
        <v>690</v>
      </c>
      <c r="B703" s="1" t="s">
        <v>734</v>
      </c>
      <c r="C703" s="2" t="s">
        <v>882</v>
      </c>
      <c r="D703" s="1"/>
      <c r="E703" s="2" t="s">
        <v>194</v>
      </c>
      <c r="F703" s="1" t="s">
        <v>952</v>
      </c>
      <c r="G703" s="10">
        <v>45676</v>
      </c>
      <c r="H703" s="1">
        <v>100</v>
      </c>
      <c r="I703" s="1"/>
      <c r="J703" s="10">
        <v>45683</v>
      </c>
      <c r="K703" s="1" t="s">
        <v>1074</v>
      </c>
      <c r="L703" s="2"/>
      <c r="M703" s="10"/>
      <c r="N703" s="1"/>
      <c r="O703" s="1"/>
      <c r="P703" s="2">
        <f>Table1[[#This Row],[PRICE/PO]]*Table1[[#This Row],[Quantity/PO]]</f>
        <v>0</v>
      </c>
      <c r="Q703" s="2" t="str">
        <f t="shared" ca="1" si="54"/>
        <v>منتهي</v>
      </c>
      <c r="R703" s="2"/>
      <c r="S703" s="2"/>
      <c r="T703" s="1" t="str">
        <f t="shared" si="52"/>
        <v/>
      </c>
      <c r="BN703" s="8">
        <f t="shared" si="56"/>
        <v>0</v>
      </c>
    </row>
    <row r="704" spans="1:66" s="8" customFormat="1" ht="44.25" hidden="1" customHeight="1" x14ac:dyDescent="0.45">
      <c r="A704" s="1">
        <f t="shared" si="53"/>
        <v>691</v>
      </c>
      <c r="B704" s="1" t="s">
        <v>734</v>
      </c>
      <c r="C704" s="2" t="s">
        <v>879</v>
      </c>
      <c r="D704" s="1"/>
      <c r="E704" s="2" t="s">
        <v>195</v>
      </c>
      <c r="F704" s="1" t="s">
        <v>952</v>
      </c>
      <c r="G704" s="10">
        <v>45676</v>
      </c>
      <c r="H704" s="1">
        <v>100</v>
      </c>
      <c r="I704" s="1">
        <v>11</v>
      </c>
      <c r="J704" s="10">
        <v>45683</v>
      </c>
      <c r="K704" s="1" t="s">
        <v>1074</v>
      </c>
      <c r="L704" s="2"/>
      <c r="M704" s="10"/>
      <c r="N704" s="1"/>
      <c r="O704" s="1"/>
      <c r="P704" s="2">
        <f>Table1[[#This Row],[PRICE/PO]]*Table1[[#This Row],[Quantity/PO]]</f>
        <v>0</v>
      </c>
      <c r="Q704" s="2" t="str">
        <f t="shared" ca="1" si="54"/>
        <v>منتهي</v>
      </c>
      <c r="R704" s="2"/>
      <c r="S704" s="2"/>
      <c r="T704" s="1">
        <f t="shared" si="52"/>
        <v>1</v>
      </c>
      <c r="BN704" s="8">
        <f t="shared" si="56"/>
        <v>0</v>
      </c>
    </row>
    <row r="705" spans="1:66" s="8" customFormat="1" ht="44.25" hidden="1" customHeight="1" x14ac:dyDescent="0.45">
      <c r="A705" s="1">
        <f t="shared" si="53"/>
        <v>692</v>
      </c>
      <c r="B705" s="1" t="s">
        <v>207</v>
      </c>
      <c r="C705" s="2" t="s">
        <v>872</v>
      </c>
      <c r="D705" s="1"/>
      <c r="E705" s="2" t="s">
        <v>202</v>
      </c>
      <c r="F705" s="1" t="s">
        <v>952</v>
      </c>
      <c r="G705" s="10">
        <v>45676</v>
      </c>
      <c r="H705" s="1">
        <v>100</v>
      </c>
      <c r="I705" s="1">
        <v>385</v>
      </c>
      <c r="J705" s="10">
        <v>45683</v>
      </c>
      <c r="K705" s="1" t="s">
        <v>1074</v>
      </c>
      <c r="L705" s="2"/>
      <c r="M705" s="10"/>
      <c r="N705" s="1"/>
      <c r="O705" s="1"/>
      <c r="P705" s="2">
        <f>Table1[[#This Row],[PRICE/PO]]*Table1[[#This Row],[Quantity/PO]]</f>
        <v>0</v>
      </c>
      <c r="Q705" s="2" t="str">
        <f t="shared" ca="1" si="54"/>
        <v>منتهي</v>
      </c>
      <c r="R705" s="2"/>
      <c r="S705" s="2"/>
      <c r="T705" s="1">
        <f t="shared" si="52"/>
        <v>1</v>
      </c>
      <c r="BN705" s="8">
        <f t="shared" si="56"/>
        <v>0</v>
      </c>
    </row>
    <row r="706" spans="1:66" s="8" customFormat="1" ht="44.25" hidden="1" customHeight="1" x14ac:dyDescent="0.45">
      <c r="A706" s="1">
        <f t="shared" si="53"/>
        <v>693</v>
      </c>
      <c r="B706" s="1" t="s">
        <v>207</v>
      </c>
      <c r="C706" s="2" t="s">
        <v>881</v>
      </c>
      <c r="D706" s="1"/>
      <c r="E706" s="2" t="s">
        <v>208</v>
      </c>
      <c r="F706" s="1" t="s">
        <v>952</v>
      </c>
      <c r="G706" s="10">
        <v>45676</v>
      </c>
      <c r="H706" s="1">
        <v>100</v>
      </c>
      <c r="I706" s="1">
        <v>38</v>
      </c>
      <c r="J706" s="10">
        <v>45683</v>
      </c>
      <c r="K706" s="1" t="s">
        <v>1074</v>
      </c>
      <c r="L706" s="2"/>
      <c r="M706" s="10"/>
      <c r="N706" s="1"/>
      <c r="O706" s="1"/>
      <c r="P706" s="2">
        <f>Table1[[#This Row],[PRICE/PO]]*Table1[[#This Row],[Quantity/PO]]</f>
        <v>0</v>
      </c>
      <c r="Q706" s="2" t="str">
        <f t="shared" ca="1" si="54"/>
        <v>منتهي</v>
      </c>
      <c r="R706" s="2"/>
      <c r="S706" s="2"/>
      <c r="T706" s="1">
        <f t="shared" si="52"/>
        <v>1</v>
      </c>
      <c r="BN706" s="8">
        <f t="shared" si="56"/>
        <v>0</v>
      </c>
    </row>
    <row r="707" spans="1:66" s="8" customFormat="1" ht="44.25" hidden="1" customHeight="1" x14ac:dyDescent="0.45">
      <c r="A707" s="1">
        <f t="shared" si="53"/>
        <v>694</v>
      </c>
      <c r="B707" s="1" t="s">
        <v>734</v>
      </c>
      <c r="C707" s="2" t="s">
        <v>868</v>
      </c>
      <c r="D707" s="1"/>
      <c r="E707" s="2" t="s">
        <v>869</v>
      </c>
      <c r="F707" s="1" t="s">
        <v>952</v>
      </c>
      <c r="G707" s="10">
        <v>45676</v>
      </c>
      <c r="H707" s="1">
        <v>100</v>
      </c>
      <c r="I707" s="1">
        <v>70</v>
      </c>
      <c r="J707" s="10">
        <v>45683</v>
      </c>
      <c r="K707" s="1" t="s">
        <v>1074</v>
      </c>
      <c r="L707" s="2" t="s">
        <v>2201</v>
      </c>
      <c r="M707" s="10">
        <v>45700</v>
      </c>
      <c r="N707" s="1">
        <v>100</v>
      </c>
      <c r="O707" s="1">
        <v>60</v>
      </c>
      <c r="P707" s="2">
        <f>Table1[[#This Row],[PRICE/PO]]*Table1[[#This Row],[Quantity/PO]]</f>
        <v>6000</v>
      </c>
      <c r="Q707" s="2" t="str">
        <f t="shared" ca="1" si="54"/>
        <v>منتهي</v>
      </c>
      <c r="R707" s="2"/>
      <c r="S707" s="2"/>
      <c r="T707" s="1" t="str">
        <f t="shared" si="52"/>
        <v/>
      </c>
      <c r="BN707" s="8">
        <f t="shared" si="56"/>
        <v>0</v>
      </c>
    </row>
    <row r="708" spans="1:66" s="8" customFormat="1" ht="44.25" hidden="1" customHeight="1" x14ac:dyDescent="0.45">
      <c r="A708" s="1">
        <f t="shared" si="53"/>
        <v>695</v>
      </c>
      <c r="B708" s="1" t="s">
        <v>734</v>
      </c>
      <c r="C708" s="2" t="s">
        <v>953</v>
      </c>
      <c r="D708" s="1"/>
      <c r="E708" s="2" t="s">
        <v>954</v>
      </c>
      <c r="F708" s="1" t="s">
        <v>952</v>
      </c>
      <c r="G708" s="10">
        <v>45676</v>
      </c>
      <c r="H708" s="1">
        <v>100</v>
      </c>
      <c r="I708" s="1">
        <v>120</v>
      </c>
      <c r="J708" s="10">
        <v>45683</v>
      </c>
      <c r="K708" s="1" t="s">
        <v>1074</v>
      </c>
      <c r="L708" s="2"/>
      <c r="M708" s="10"/>
      <c r="N708" s="1"/>
      <c r="O708" s="1"/>
      <c r="P708" s="2">
        <f>Table1[[#This Row],[PRICE/PO]]*Table1[[#This Row],[Quantity/PO]]</f>
        <v>0</v>
      </c>
      <c r="Q708" s="2" t="str">
        <f t="shared" ca="1" si="54"/>
        <v>منتهي</v>
      </c>
      <c r="R708" s="2"/>
      <c r="S708" s="2"/>
      <c r="T708" s="1">
        <f t="shared" si="52"/>
        <v>1</v>
      </c>
      <c r="BN708" s="8">
        <f t="shared" si="56"/>
        <v>0</v>
      </c>
    </row>
    <row r="709" spans="1:66" s="8" customFormat="1" ht="44.25" hidden="1" customHeight="1" x14ac:dyDescent="0.45">
      <c r="A709" s="1">
        <f t="shared" si="53"/>
        <v>696</v>
      </c>
      <c r="B709" s="1" t="s">
        <v>207</v>
      </c>
      <c r="C709" s="2" t="s">
        <v>888</v>
      </c>
      <c r="D709" s="1"/>
      <c r="E709" s="2" t="s">
        <v>203</v>
      </c>
      <c r="F709" s="1" t="s">
        <v>952</v>
      </c>
      <c r="G709" s="10">
        <v>45676</v>
      </c>
      <c r="H709" s="1">
        <v>100</v>
      </c>
      <c r="I709" s="1">
        <v>500</v>
      </c>
      <c r="J709" s="10">
        <v>45683</v>
      </c>
      <c r="K709" s="1" t="s">
        <v>1074</v>
      </c>
      <c r="L709" s="2" t="s">
        <v>2201</v>
      </c>
      <c r="M709" s="10">
        <v>45700</v>
      </c>
      <c r="N709" s="1">
        <v>100</v>
      </c>
      <c r="O709" s="1">
        <v>485</v>
      </c>
      <c r="P709" s="2">
        <f>Table1[[#This Row],[PRICE/PO]]*Table1[[#This Row],[Quantity/PO]]</f>
        <v>48500</v>
      </c>
      <c r="Q709" s="2" t="str">
        <f t="shared" ca="1" si="54"/>
        <v>منتهي</v>
      </c>
      <c r="R709" s="2"/>
      <c r="S709" s="2"/>
      <c r="T709" s="1" t="str">
        <f t="shared" si="52"/>
        <v/>
      </c>
      <c r="BN709" s="8">
        <f t="shared" si="56"/>
        <v>0</v>
      </c>
    </row>
    <row r="710" spans="1:66" s="8" customFormat="1" ht="44.25" hidden="1" customHeight="1" x14ac:dyDescent="0.45">
      <c r="A710" s="1">
        <f t="shared" si="53"/>
        <v>697</v>
      </c>
      <c r="B710" s="1" t="s">
        <v>734</v>
      </c>
      <c r="C710" s="2" t="s">
        <v>897</v>
      </c>
      <c r="D710" s="1"/>
      <c r="E710" s="2" t="s">
        <v>226</v>
      </c>
      <c r="F710" s="1" t="s">
        <v>952</v>
      </c>
      <c r="G710" s="10">
        <v>45676</v>
      </c>
      <c r="H710" s="1">
        <v>6</v>
      </c>
      <c r="I710" s="1">
        <v>65</v>
      </c>
      <c r="J710" s="10">
        <v>45683</v>
      </c>
      <c r="K710" s="1" t="s">
        <v>1074</v>
      </c>
      <c r="L710" s="2" t="s">
        <v>2634</v>
      </c>
      <c r="M710" s="10">
        <v>45708</v>
      </c>
      <c r="N710" s="1">
        <v>6</v>
      </c>
      <c r="O710" s="1">
        <v>65</v>
      </c>
      <c r="P710" s="2">
        <f>Table1[[#This Row],[PRICE/PO]]*Table1[[#This Row],[Quantity/PO]]</f>
        <v>390</v>
      </c>
      <c r="Q710" s="2" t="str">
        <f t="shared" ca="1" si="54"/>
        <v>منتهي</v>
      </c>
      <c r="R710" s="2" t="s">
        <v>2430</v>
      </c>
      <c r="S710" s="2"/>
      <c r="T710" s="1" t="str">
        <f t="shared" si="52"/>
        <v/>
      </c>
      <c r="BN710" s="8">
        <f t="shared" si="56"/>
        <v>0</v>
      </c>
    </row>
    <row r="711" spans="1:66" s="8" customFormat="1" ht="44.25" hidden="1" customHeight="1" x14ac:dyDescent="0.45">
      <c r="A711" s="1">
        <f t="shared" si="53"/>
        <v>698</v>
      </c>
      <c r="B711" s="1" t="s">
        <v>734</v>
      </c>
      <c r="C711" s="2" t="s">
        <v>883</v>
      </c>
      <c r="D711" s="1"/>
      <c r="E711" s="2" t="s">
        <v>228</v>
      </c>
      <c r="F711" s="1" t="s">
        <v>952</v>
      </c>
      <c r="G711" s="10">
        <v>45676</v>
      </c>
      <c r="H711" s="1">
        <v>6</v>
      </c>
      <c r="I711" s="1">
        <v>205</v>
      </c>
      <c r="J711" s="10">
        <v>45683</v>
      </c>
      <c r="K711" s="1" t="s">
        <v>1074</v>
      </c>
      <c r="L711" s="2"/>
      <c r="M711" s="10"/>
      <c r="N711" s="1"/>
      <c r="O711" s="1"/>
      <c r="P711" s="2">
        <f>Table1[[#This Row],[PRICE/PO]]*Table1[[#This Row],[Quantity/PO]]</f>
        <v>0</v>
      </c>
      <c r="Q711" s="2" t="str">
        <f t="shared" ca="1" si="54"/>
        <v>منتهي</v>
      </c>
      <c r="R711" s="2"/>
      <c r="S711" s="2"/>
      <c r="T711" s="1">
        <f t="shared" si="52"/>
        <v>1</v>
      </c>
      <c r="BN711" s="8">
        <f t="shared" si="56"/>
        <v>0</v>
      </c>
    </row>
    <row r="712" spans="1:66" s="8" customFormat="1" ht="44.25" hidden="1" customHeight="1" x14ac:dyDescent="0.45">
      <c r="A712" s="1">
        <f t="shared" si="53"/>
        <v>699</v>
      </c>
      <c r="B712" s="1" t="s">
        <v>734</v>
      </c>
      <c r="C712" s="2" t="s">
        <v>885</v>
      </c>
      <c r="D712" s="1"/>
      <c r="E712" s="2" t="s">
        <v>886</v>
      </c>
      <c r="F712" s="1" t="s">
        <v>952</v>
      </c>
      <c r="G712" s="10">
        <v>45676</v>
      </c>
      <c r="H712" s="1">
        <v>6</v>
      </c>
      <c r="I712" s="1">
        <v>1020</v>
      </c>
      <c r="J712" s="10">
        <v>45683</v>
      </c>
      <c r="K712" s="1" t="s">
        <v>1074</v>
      </c>
      <c r="L712" s="2"/>
      <c r="M712" s="10"/>
      <c r="N712" s="1"/>
      <c r="O712" s="1"/>
      <c r="P712" s="2">
        <f>Table1[[#This Row],[PRICE/PO]]*Table1[[#This Row],[Quantity/PO]]</f>
        <v>0</v>
      </c>
      <c r="Q712" s="2" t="str">
        <f t="shared" ca="1" si="54"/>
        <v>منتهي</v>
      </c>
      <c r="R712" s="2"/>
      <c r="S712" s="2"/>
      <c r="T712" s="1">
        <f t="shared" si="52"/>
        <v>1</v>
      </c>
      <c r="BN712" s="8">
        <f t="shared" si="56"/>
        <v>0</v>
      </c>
    </row>
    <row r="713" spans="1:66" s="8" customFormat="1" ht="44.25" hidden="1" customHeight="1" x14ac:dyDescent="0.45">
      <c r="A713" s="1">
        <f t="shared" si="53"/>
        <v>700</v>
      </c>
      <c r="B713" s="1" t="s">
        <v>220</v>
      </c>
      <c r="C713" s="2" t="s">
        <v>901</v>
      </c>
      <c r="D713" s="1"/>
      <c r="E713" s="2" t="s">
        <v>902</v>
      </c>
      <c r="F713" s="1" t="s">
        <v>952</v>
      </c>
      <c r="G713" s="10">
        <v>45676</v>
      </c>
      <c r="H713" s="1">
        <v>6</v>
      </c>
      <c r="I713" s="1"/>
      <c r="J713" s="10">
        <v>45683</v>
      </c>
      <c r="K713" s="1" t="s">
        <v>1074</v>
      </c>
      <c r="L713" s="2"/>
      <c r="M713" s="10"/>
      <c r="N713" s="1"/>
      <c r="O713" s="1"/>
      <c r="P713" s="2">
        <f>Table1[[#This Row],[PRICE/PO]]*Table1[[#This Row],[Quantity/PO]]</f>
        <v>0</v>
      </c>
      <c r="Q713" s="2" t="str">
        <f t="shared" ca="1" si="54"/>
        <v>منتهي</v>
      </c>
      <c r="R713" s="2"/>
      <c r="S713" s="2"/>
      <c r="T713" s="1" t="str">
        <f t="shared" si="52"/>
        <v/>
      </c>
      <c r="BN713" s="8">
        <f t="shared" si="56"/>
        <v>0</v>
      </c>
    </row>
    <row r="714" spans="1:66" s="8" customFormat="1" ht="44.25" hidden="1" customHeight="1" x14ac:dyDescent="0.45">
      <c r="A714" s="1">
        <f t="shared" si="53"/>
        <v>701</v>
      </c>
      <c r="B714" s="1" t="s">
        <v>734</v>
      </c>
      <c r="C714" s="2" t="s">
        <v>913</v>
      </c>
      <c r="D714" s="1" t="s">
        <v>955</v>
      </c>
      <c r="E714" s="2" t="s">
        <v>914</v>
      </c>
      <c r="F714" s="1" t="s">
        <v>952</v>
      </c>
      <c r="G714" s="10">
        <v>45676</v>
      </c>
      <c r="H714" s="1">
        <v>6</v>
      </c>
      <c r="I714" s="1"/>
      <c r="J714" s="10">
        <v>45683</v>
      </c>
      <c r="K714" s="1" t="s">
        <v>1074</v>
      </c>
      <c r="L714" s="2"/>
      <c r="M714" s="10"/>
      <c r="N714" s="1"/>
      <c r="O714" s="1"/>
      <c r="P714" s="2">
        <f>Table1[[#This Row],[PRICE/PO]]*Table1[[#This Row],[Quantity/PO]]</f>
        <v>0</v>
      </c>
      <c r="Q714" s="2" t="str">
        <f t="shared" ca="1" si="54"/>
        <v>منتهي</v>
      </c>
      <c r="R714" s="2"/>
      <c r="S714" s="2"/>
      <c r="T714" s="1" t="str">
        <f t="shared" si="52"/>
        <v/>
      </c>
      <c r="BN714" s="8" t="str">
        <f t="shared" si="56"/>
        <v xml:space="preserve">TY524MX </v>
      </c>
    </row>
    <row r="715" spans="1:66" s="8" customFormat="1" ht="44.25" hidden="1" customHeight="1" x14ac:dyDescent="0.45">
      <c r="A715" s="1">
        <f t="shared" si="53"/>
        <v>702</v>
      </c>
      <c r="B715" s="1" t="s">
        <v>734</v>
      </c>
      <c r="C715" s="2" t="s">
        <v>916</v>
      </c>
      <c r="D715" s="1" t="s">
        <v>956</v>
      </c>
      <c r="E715" s="2" t="s">
        <v>917</v>
      </c>
      <c r="F715" s="1" t="s">
        <v>952</v>
      </c>
      <c r="G715" s="10">
        <v>45676</v>
      </c>
      <c r="H715" s="1">
        <v>6</v>
      </c>
      <c r="I715" s="1"/>
      <c r="J715" s="10">
        <v>45683</v>
      </c>
      <c r="K715" s="1" t="s">
        <v>1074</v>
      </c>
      <c r="L715" s="2"/>
      <c r="M715" s="10"/>
      <c r="N715" s="1"/>
      <c r="O715" s="1"/>
      <c r="P715" s="2">
        <f>Table1[[#This Row],[PRICE/PO]]*Table1[[#This Row],[Quantity/PO]]</f>
        <v>0</v>
      </c>
      <c r="Q715" s="2" t="str">
        <f t="shared" ca="1" si="54"/>
        <v>منتهي</v>
      </c>
      <c r="R715" s="2"/>
      <c r="S715" s="2"/>
      <c r="T715" s="1" t="str">
        <f t="shared" si="52"/>
        <v/>
      </c>
      <c r="BN715" s="8" t="str">
        <f t="shared" si="56"/>
        <v xml:space="preserve">TY5253MX </v>
      </c>
    </row>
    <row r="716" spans="1:66" s="8" customFormat="1" ht="44.25" hidden="1" customHeight="1" x14ac:dyDescent="0.45">
      <c r="A716" s="1">
        <f t="shared" si="53"/>
        <v>703</v>
      </c>
      <c r="B716" s="1" t="s">
        <v>734</v>
      </c>
      <c r="C716" s="2" t="s">
        <v>950</v>
      </c>
      <c r="D716" s="1" t="s">
        <v>949</v>
      </c>
      <c r="E716" s="2" t="s">
        <v>951</v>
      </c>
      <c r="F716" s="1" t="s">
        <v>952</v>
      </c>
      <c r="G716" s="10">
        <v>45676</v>
      </c>
      <c r="H716" s="1">
        <v>6</v>
      </c>
      <c r="I716" s="1"/>
      <c r="J716" s="10">
        <v>45683</v>
      </c>
      <c r="K716" s="1" t="s">
        <v>1074</v>
      </c>
      <c r="L716" s="2"/>
      <c r="M716" s="10"/>
      <c r="N716" s="1"/>
      <c r="O716" s="1"/>
      <c r="P716" s="2">
        <f>Table1[[#This Row],[PRICE/PO]]*Table1[[#This Row],[Quantity/PO]]</f>
        <v>0</v>
      </c>
      <c r="Q716" s="2" t="str">
        <f t="shared" ca="1" si="54"/>
        <v>منتهي</v>
      </c>
      <c r="R716" s="2"/>
      <c r="S716" s="2"/>
      <c r="T716" s="1" t="str">
        <f t="shared" si="52"/>
        <v/>
      </c>
      <c r="BN716" s="8" t="str">
        <f t="shared" si="56"/>
        <v>TY525MX</v>
      </c>
    </row>
    <row r="717" spans="1:66" s="8" customFormat="1" ht="44.25" hidden="1" customHeight="1" x14ac:dyDescent="0.45">
      <c r="A717" s="1">
        <f t="shared" si="53"/>
        <v>704</v>
      </c>
      <c r="B717" s="1" t="s">
        <v>734</v>
      </c>
      <c r="C717" s="2" t="s">
        <v>863</v>
      </c>
      <c r="D717" s="1"/>
      <c r="E717" s="2" t="s">
        <v>230</v>
      </c>
      <c r="F717" s="1" t="s">
        <v>952</v>
      </c>
      <c r="G717" s="10">
        <v>45676</v>
      </c>
      <c r="H717" s="1">
        <v>15</v>
      </c>
      <c r="I717" s="1"/>
      <c r="J717" s="10">
        <v>45683</v>
      </c>
      <c r="K717" s="1" t="s">
        <v>1074</v>
      </c>
      <c r="L717" s="2"/>
      <c r="M717" s="10"/>
      <c r="N717" s="1"/>
      <c r="O717" s="1"/>
      <c r="P717" s="2">
        <f>Table1[[#This Row],[PRICE/PO]]*Table1[[#This Row],[Quantity/PO]]</f>
        <v>0</v>
      </c>
      <c r="Q717" s="2" t="str">
        <f t="shared" ca="1" si="54"/>
        <v>منتهي</v>
      </c>
      <c r="R717" s="2"/>
      <c r="S717" s="2"/>
      <c r="T717" s="1" t="str">
        <f t="shared" si="52"/>
        <v/>
      </c>
      <c r="BN717" s="8">
        <f t="shared" si="56"/>
        <v>0</v>
      </c>
    </row>
    <row r="718" spans="1:66" s="8" customFormat="1" ht="44.25" hidden="1" customHeight="1" x14ac:dyDescent="0.45">
      <c r="A718" s="1">
        <f t="shared" si="53"/>
        <v>705</v>
      </c>
      <c r="B718" s="1" t="s">
        <v>734</v>
      </c>
      <c r="C718" s="2" t="s">
        <v>957</v>
      </c>
      <c r="D718" s="1"/>
      <c r="E718" s="2" t="s">
        <v>958</v>
      </c>
      <c r="F718" s="1" t="s">
        <v>952</v>
      </c>
      <c r="G718" s="10">
        <v>45676</v>
      </c>
      <c r="H718" s="1">
        <v>200</v>
      </c>
      <c r="I718" s="1"/>
      <c r="J718" s="10">
        <v>45683</v>
      </c>
      <c r="K718" s="1" t="s">
        <v>1074</v>
      </c>
      <c r="L718" s="2"/>
      <c r="M718" s="10"/>
      <c r="N718" s="1"/>
      <c r="O718" s="1"/>
      <c r="P718" s="2">
        <f>Table1[[#This Row],[PRICE/PO]]*Table1[[#This Row],[Quantity/PO]]</f>
        <v>0</v>
      </c>
      <c r="Q718" s="2" t="str">
        <f t="shared" ca="1" si="54"/>
        <v>منتهي</v>
      </c>
      <c r="R718" s="2"/>
      <c r="S718" s="2"/>
      <c r="T718" s="1" t="str">
        <f t="shared" ref="T718:T781" si="57">IF(AND(COUNTIFS($F$14:$F$1012, $F718, $L$14:$L$1012, "&lt;&gt;")&gt;0, $L718="", $I718&lt;&gt;""), 1, "")</f>
        <v/>
      </c>
      <c r="BN718" s="8">
        <f t="shared" si="56"/>
        <v>0</v>
      </c>
    </row>
    <row r="719" spans="1:66" s="8" customFormat="1" ht="44.25" hidden="1" customHeight="1" x14ac:dyDescent="0.45">
      <c r="A719" s="1">
        <f t="shared" ref="A719:A782" si="58">ROW(A706)</f>
        <v>706</v>
      </c>
      <c r="B719" s="1" t="s">
        <v>734</v>
      </c>
      <c r="C719" s="2" t="s">
        <v>959</v>
      </c>
      <c r="D719" s="1">
        <v>1104181</v>
      </c>
      <c r="E719" s="2" t="s">
        <v>306</v>
      </c>
      <c r="F719" s="1" t="s">
        <v>952</v>
      </c>
      <c r="G719" s="10">
        <v>45676</v>
      </c>
      <c r="H719" s="1">
        <v>24</v>
      </c>
      <c r="I719" s="1"/>
      <c r="J719" s="10">
        <v>45683</v>
      </c>
      <c r="K719" s="1" t="s">
        <v>1074</v>
      </c>
      <c r="L719" s="2"/>
      <c r="M719" s="10"/>
      <c r="N719" s="1"/>
      <c r="O719" s="1"/>
      <c r="P719" s="2">
        <f>Table1[[#This Row],[PRICE/PO]]*Table1[[#This Row],[Quantity/PO]]</f>
        <v>0</v>
      </c>
      <c r="Q719" s="2" t="str">
        <f t="shared" ca="1" si="54"/>
        <v>منتهي</v>
      </c>
      <c r="R719" s="2"/>
      <c r="S719" s="2"/>
      <c r="T719" s="1" t="str">
        <f t="shared" si="57"/>
        <v/>
      </c>
      <c r="BN719" s="8">
        <f t="shared" si="56"/>
        <v>1104181</v>
      </c>
    </row>
    <row r="720" spans="1:66" s="8" customFormat="1" ht="44.25" hidden="1" customHeight="1" x14ac:dyDescent="0.45">
      <c r="A720" s="1">
        <f t="shared" si="58"/>
        <v>707</v>
      </c>
      <c r="B720" s="1" t="s">
        <v>734</v>
      </c>
      <c r="C720" s="2" t="s">
        <v>960</v>
      </c>
      <c r="D720" s="1"/>
      <c r="E720" s="2" t="s">
        <v>961</v>
      </c>
      <c r="F720" s="1" t="s">
        <v>952</v>
      </c>
      <c r="G720" s="10">
        <v>45676</v>
      </c>
      <c r="H720" s="1">
        <v>200</v>
      </c>
      <c r="I720" s="1"/>
      <c r="J720" s="10">
        <v>45683</v>
      </c>
      <c r="K720" s="1" t="s">
        <v>1074</v>
      </c>
      <c r="L720" s="2"/>
      <c r="M720" s="10"/>
      <c r="N720" s="1"/>
      <c r="O720" s="1"/>
      <c r="P720" s="2">
        <f>Table1[[#This Row],[PRICE/PO]]*Table1[[#This Row],[Quantity/PO]]</f>
        <v>0</v>
      </c>
      <c r="Q720" s="2" t="str">
        <f t="shared" ca="1" si="54"/>
        <v>منتهي</v>
      </c>
      <c r="R720" s="2"/>
      <c r="S720" s="2"/>
      <c r="T720" s="1" t="str">
        <f t="shared" si="57"/>
        <v/>
      </c>
      <c r="BN720" s="8">
        <f t="shared" si="56"/>
        <v>0</v>
      </c>
    </row>
    <row r="721" spans="1:66" s="8" customFormat="1" ht="44.25" hidden="1" customHeight="1" x14ac:dyDescent="0.45">
      <c r="A721" s="1">
        <f t="shared" si="58"/>
        <v>708</v>
      </c>
      <c r="B721" s="1" t="s">
        <v>734</v>
      </c>
      <c r="C721" s="2" t="s">
        <v>964</v>
      </c>
      <c r="D721" s="1"/>
      <c r="E721" s="2" t="s">
        <v>962</v>
      </c>
      <c r="F721" s="1" t="s">
        <v>952</v>
      </c>
      <c r="G721" s="10">
        <v>45676</v>
      </c>
      <c r="H721" s="1">
        <v>200</v>
      </c>
      <c r="I721" s="1"/>
      <c r="J721" s="10">
        <v>45683</v>
      </c>
      <c r="K721" s="1" t="s">
        <v>1074</v>
      </c>
      <c r="L721" s="2"/>
      <c r="M721" s="10"/>
      <c r="N721" s="1"/>
      <c r="O721" s="1"/>
      <c r="P721" s="2">
        <f>Table1[[#This Row],[PRICE/PO]]*Table1[[#This Row],[Quantity/PO]]</f>
        <v>0</v>
      </c>
      <c r="Q721" s="2" t="str">
        <f t="shared" ca="1" si="54"/>
        <v>منتهي</v>
      </c>
      <c r="R721" s="2"/>
      <c r="S721" s="2"/>
      <c r="T721" s="1" t="str">
        <f t="shared" si="57"/>
        <v/>
      </c>
      <c r="BN721" s="8">
        <f t="shared" si="56"/>
        <v>0</v>
      </c>
    </row>
    <row r="722" spans="1:66" s="8" customFormat="1" ht="44.25" hidden="1" customHeight="1" x14ac:dyDescent="0.45">
      <c r="A722" s="1">
        <f t="shared" si="58"/>
        <v>709</v>
      </c>
      <c r="B722" s="1" t="s">
        <v>734</v>
      </c>
      <c r="C722" s="2" t="s">
        <v>965</v>
      </c>
      <c r="D722" s="1"/>
      <c r="E722" s="2" t="s">
        <v>966</v>
      </c>
      <c r="F722" s="1" t="s">
        <v>963</v>
      </c>
      <c r="G722" s="10">
        <v>45676</v>
      </c>
      <c r="H722" s="1">
        <v>1</v>
      </c>
      <c r="I722" s="1"/>
      <c r="J722" s="10">
        <v>45682</v>
      </c>
      <c r="K722" s="1" t="s">
        <v>1074</v>
      </c>
      <c r="L722" s="2"/>
      <c r="M722" s="10"/>
      <c r="N722" s="1"/>
      <c r="O722" s="1"/>
      <c r="P722" s="2">
        <f>Table1[[#This Row],[PRICE/PO]]*Table1[[#This Row],[Quantity/PO]]</f>
        <v>0</v>
      </c>
      <c r="Q722" s="2" t="str">
        <f t="shared" ca="1" si="54"/>
        <v>منتهي</v>
      </c>
      <c r="R722" s="2"/>
      <c r="S722" s="2"/>
      <c r="T722" s="1" t="str">
        <f t="shared" si="57"/>
        <v/>
      </c>
      <c r="BN722" s="8">
        <f t="shared" si="56"/>
        <v>0</v>
      </c>
    </row>
    <row r="723" spans="1:66" s="8" customFormat="1" ht="44.25" hidden="1" customHeight="1" x14ac:dyDescent="0.45">
      <c r="A723" s="1">
        <f t="shared" si="58"/>
        <v>710</v>
      </c>
      <c r="B723" s="1" t="s">
        <v>734</v>
      </c>
      <c r="C723" s="2" t="s">
        <v>968</v>
      </c>
      <c r="D723" s="1" t="s">
        <v>967</v>
      </c>
      <c r="E723" s="2" t="s">
        <v>969</v>
      </c>
      <c r="F723" s="1" t="s">
        <v>963</v>
      </c>
      <c r="G723" s="10">
        <v>45676</v>
      </c>
      <c r="H723" s="1">
        <v>1</v>
      </c>
      <c r="I723" s="1"/>
      <c r="J723" s="10">
        <v>45682</v>
      </c>
      <c r="K723" s="1" t="s">
        <v>1074</v>
      </c>
      <c r="L723" s="2"/>
      <c r="M723" s="10"/>
      <c r="N723" s="1"/>
      <c r="O723" s="1"/>
      <c r="P723" s="2">
        <f>Table1[[#This Row],[PRICE/PO]]*Table1[[#This Row],[Quantity/PO]]</f>
        <v>0</v>
      </c>
      <c r="Q723" s="2" t="str">
        <f t="shared" ca="1" si="54"/>
        <v>منتهي</v>
      </c>
      <c r="R723" s="2"/>
      <c r="S723" s="2"/>
      <c r="T723" s="1" t="str">
        <f t="shared" si="57"/>
        <v/>
      </c>
      <c r="BN723" s="8" t="str">
        <f t="shared" si="56"/>
        <v>0522-2400-21</v>
      </c>
    </row>
    <row r="724" spans="1:66" s="8" customFormat="1" ht="44.25" hidden="1" customHeight="1" x14ac:dyDescent="0.45">
      <c r="A724" s="1">
        <f t="shared" si="58"/>
        <v>711</v>
      </c>
      <c r="B724" s="1" t="s">
        <v>734</v>
      </c>
      <c r="C724" s="2" t="s">
        <v>755</v>
      </c>
      <c r="D724" s="1"/>
      <c r="E724" s="2" t="s">
        <v>756</v>
      </c>
      <c r="F724" s="1" t="s">
        <v>970</v>
      </c>
      <c r="G724" s="10">
        <v>45676</v>
      </c>
      <c r="H724" s="1">
        <v>50</v>
      </c>
      <c r="I724" s="1">
        <v>13.5</v>
      </c>
      <c r="J724" s="10">
        <v>45682</v>
      </c>
      <c r="K724" s="1" t="s">
        <v>1074</v>
      </c>
      <c r="L724" s="2"/>
      <c r="M724" s="10"/>
      <c r="N724" s="1"/>
      <c r="O724" s="1"/>
      <c r="P724" s="2">
        <f>Table1[[#This Row],[PRICE/PO]]*Table1[[#This Row],[Quantity/PO]]</f>
        <v>0</v>
      </c>
      <c r="Q724" s="2" t="str">
        <f t="shared" ca="1" si="54"/>
        <v>منتهي</v>
      </c>
      <c r="R724" s="2"/>
      <c r="S724" s="2" t="s">
        <v>363</v>
      </c>
      <c r="T724" s="1" t="str">
        <f t="shared" si="57"/>
        <v/>
      </c>
      <c r="BN724" s="8">
        <f t="shared" si="56"/>
        <v>0</v>
      </c>
    </row>
    <row r="725" spans="1:66" s="8" customFormat="1" ht="44.25" hidden="1" customHeight="1" x14ac:dyDescent="0.45">
      <c r="A725" s="1">
        <f t="shared" si="58"/>
        <v>712</v>
      </c>
      <c r="B725" s="1" t="s">
        <v>734</v>
      </c>
      <c r="C725" s="2" t="s">
        <v>755</v>
      </c>
      <c r="D725" s="1"/>
      <c r="E725" s="2" t="s">
        <v>756</v>
      </c>
      <c r="F725" s="1" t="s">
        <v>970</v>
      </c>
      <c r="G725" s="10">
        <v>45676</v>
      </c>
      <c r="H725" s="1">
        <v>50</v>
      </c>
      <c r="I725" s="1">
        <v>32</v>
      </c>
      <c r="J725" s="10">
        <v>45682</v>
      </c>
      <c r="K725" s="1" t="s">
        <v>1074</v>
      </c>
      <c r="L725" s="2"/>
      <c r="M725" s="10"/>
      <c r="N725" s="1"/>
      <c r="O725" s="1"/>
      <c r="P725" s="2">
        <f>Table1[[#This Row],[PRICE/PO]]*Table1[[#This Row],[Quantity/PO]]</f>
        <v>0</v>
      </c>
      <c r="Q725" s="2" t="str">
        <f t="shared" ca="1" si="54"/>
        <v>منتهي</v>
      </c>
      <c r="R725" s="2"/>
      <c r="S725" s="2" t="s">
        <v>1051</v>
      </c>
      <c r="T725" s="1" t="str">
        <f t="shared" si="57"/>
        <v/>
      </c>
      <c r="BN725" s="8">
        <f t="shared" si="56"/>
        <v>0</v>
      </c>
    </row>
    <row r="726" spans="1:66" s="8" customFormat="1" ht="44.25" hidden="1" customHeight="1" x14ac:dyDescent="0.45">
      <c r="A726" s="1">
        <f t="shared" si="58"/>
        <v>713</v>
      </c>
      <c r="B726" s="1" t="s">
        <v>734</v>
      </c>
      <c r="C726" s="2" t="s">
        <v>971</v>
      </c>
      <c r="D726" s="1"/>
      <c r="E726" s="2" t="s">
        <v>972</v>
      </c>
      <c r="F726" s="1" t="s">
        <v>970</v>
      </c>
      <c r="G726" s="10">
        <v>45676</v>
      </c>
      <c r="H726" s="1">
        <v>100</v>
      </c>
      <c r="I726" s="1"/>
      <c r="J726" s="10">
        <v>45682</v>
      </c>
      <c r="K726" s="1" t="s">
        <v>1074</v>
      </c>
      <c r="L726" s="2"/>
      <c r="M726" s="10"/>
      <c r="N726" s="1"/>
      <c r="O726" s="1"/>
      <c r="P726" s="2">
        <f>Table1[[#This Row],[PRICE/PO]]*Table1[[#This Row],[Quantity/PO]]</f>
        <v>0</v>
      </c>
      <c r="Q726" s="2" t="str">
        <f t="shared" ca="1" si="54"/>
        <v>منتهي</v>
      </c>
      <c r="R726" s="2"/>
      <c r="S726" s="2"/>
      <c r="T726" s="1" t="str">
        <f t="shared" si="57"/>
        <v/>
      </c>
      <c r="BN726" s="8">
        <f t="shared" si="56"/>
        <v>0</v>
      </c>
    </row>
    <row r="727" spans="1:66" s="8" customFormat="1" ht="44.25" hidden="1" customHeight="1" x14ac:dyDescent="0.45">
      <c r="A727" s="1">
        <f t="shared" si="58"/>
        <v>714</v>
      </c>
      <c r="B727" s="1" t="s">
        <v>734</v>
      </c>
      <c r="C727" s="2" t="s">
        <v>753</v>
      </c>
      <c r="D727" s="1"/>
      <c r="E727" s="2" t="s">
        <v>754</v>
      </c>
      <c r="F727" s="1" t="s">
        <v>970</v>
      </c>
      <c r="G727" s="10">
        <v>45676</v>
      </c>
      <c r="H727" s="1">
        <v>25</v>
      </c>
      <c r="I727" s="1"/>
      <c r="J727" s="10">
        <v>45682</v>
      </c>
      <c r="K727" s="1" t="s">
        <v>1074</v>
      </c>
      <c r="L727" s="2"/>
      <c r="M727" s="10"/>
      <c r="N727" s="1"/>
      <c r="O727" s="1"/>
      <c r="P727" s="2">
        <f>Table1[[#This Row],[PRICE/PO]]*Table1[[#This Row],[Quantity/PO]]</f>
        <v>0</v>
      </c>
      <c r="Q727" s="2" t="str">
        <f t="shared" ref="Q727:Q791" ca="1" si="59">IF(AND($J727&lt;TODAY(), $J727&lt;&gt;""), "منتهي", "")</f>
        <v>منتهي</v>
      </c>
      <c r="R727" s="2"/>
      <c r="S727" s="2"/>
      <c r="T727" s="1" t="str">
        <f t="shared" si="57"/>
        <v/>
      </c>
      <c r="BN727" s="8">
        <f t="shared" ref="BN727:BN759" si="60">D727</f>
        <v>0</v>
      </c>
    </row>
    <row r="728" spans="1:66" s="8" customFormat="1" ht="44.25" hidden="1" customHeight="1" x14ac:dyDescent="0.45">
      <c r="A728" s="1">
        <f t="shared" si="58"/>
        <v>715</v>
      </c>
      <c r="B728" s="1" t="s">
        <v>734</v>
      </c>
      <c r="C728" s="2" t="s">
        <v>975</v>
      </c>
      <c r="D728" s="1"/>
      <c r="E728" s="2" t="s">
        <v>976</v>
      </c>
      <c r="F728" s="1" t="s">
        <v>977</v>
      </c>
      <c r="G728" s="10">
        <v>45677</v>
      </c>
      <c r="H728" s="1">
        <v>7</v>
      </c>
      <c r="I728" s="1"/>
      <c r="J728" s="10"/>
      <c r="K728" s="1" t="s">
        <v>1074</v>
      </c>
      <c r="L728" s="2"/>
      <c r="M728" s="10"/>
      <c r="N728" s="1"/>
      <c r="O728" s="1"/>
      <c r="P728" s="2">
        <f>Table1[[#This Row],[PRICE/PO]]*Table1[[#This Row],[Quantity/PO]]</f>
        <v>0</v>
      </c>
      <c r="Q728" s="2" t="str">
        <f t="shared" ca="1" si="59"/>
        <v/>
      </c>
      <c r="R728" s="2"/>
      <c r="S728" s="2"/>
      <c r="T728" s="1" t="str">
        <f t="shared" si="57"/>
        <v/>
      </c>
      <c r="BN728" s="8">
        <f t="shared" si="60"/>
        <v>0</v>
      </c>
    </row>
    <row r="729" spans="1:66" s="8" customFormat="1" ht="44.25" hidden="1" customHeight="1" x14ac:dyDescent="0.45">
      <c r="A729" s="1">
        <f t="shared" si="58"/>
        <v>716</v>
      </c>
      <c r="B729" s="1" t="s">
        <v>734</v>
      </c>
      <c r="C729" s="2" t="s">
        <v>979</v>
      </c>
      <c r="D729" s="1" t="s">
        <v>978</v>
      </c>
      <c r="E729" s="2" t="s">
        <v>980</v>
      </c>
      <c r="F729" s="1" t="s">
        <v>977</v>
      </c>
      <c r="G729" s="10">
        <v>45677</v>
      </c>
      <c r="H729" s="1">
        <v>1</v>
      </c>
      <c r="I729" s="1"/>
      <c r="J729" s="10"/>
      <c r="K729" s="1" t="s">
        <v>1074</v>
      </c>
      <c r="L729" s="2"/>
      <c r="M729" s="10"/>
      <c r="N729" s="1"/>
      <c r="O729" s="1"/>
      <c r="P729" s="2">
        <f>Table1[[#This Row],[PRICE/PO]]*Table1[[#This Row],[Quantity/PO]]</f>
        <v>0</v>
      </c>
      <c r="Q729" s="2" t="str">
        <f t="shared" ca="1" si="59"/>
        <v/>
      </c>
      <c r="R729" s="2"/>
      <c r="S729" s="2"/>
      <c r="T729" s="1" t="str">
        <f t="shared" si="57"/>
        <v/>
      </c>
      <c r="BN729" s="8" t="str">
        <f t="shared" si="60"/>
        <v xml:space="preserve">3LE86 </v>
      </c>
    </row>
    <row r="730" spans="1:66" s="8" customFormat="1" ht="44.25" hidden="1" customHeight="1" x14ac:dyDescent="0.45">
      <c r="A730" s="1">
        <f t="shared" si="58"/>
        <v>717</v>
      </c>
      <c r="B730" s="1" t="s">
        <v>734</v>
      </c>
      <c r="C730" s="2" t="s">
        <v>981</v>
      </c>
      <c r="D730" s="1"/>
      <c r="E730" s="2" t="s">
        <v>982</v>
      </c>
      <c r="F730" s="1" t="s">
        <v>977</v>
      </c>
      <c r="G730" s="10">
        <v>45677</v>
      </c>
      <c r="H730" s="1">
        <v>50</v>
      </c>
      <c r="I730" s="1"/>
      <c r="J730" s="10"/>
      <c r="K730" s="1" t="s">
        <v>1074</v>
      </c>
      <c r="L730" s="2"/>
      <c r="M730" s="10"/>
      <c r="N730" s="1"/>
      <c r="O730" s="1"/>
      <c r="P730" s="2">
        <f>Table1[[#This Row],[PRICE/PO]]*Table1[[#This Row],[Quantity/PO]]</f>
        <v>0</v>
      </c>
      <c r="Q730" s="2" t="str">
        <f t="shared" ca="1" si="59"/>
        <v/>
      </c>
      <c r="R730" s="2"/>
      <c r="S730" s="2"/>
      <c r="T730" s="1" t="str">
        <f t="shared" si="57"/>
        <v/>
      </c>
      <c r="BN730" s="8">
        <f t="shared" si="60"/>
        <v>0</v>
      </c>
    </row>
    <row r="731" spans="1:66" s="8" customFormat="1" ht="44.25" hidden="1" customHeight="1" x14ac:dyDescent="0.45">
      <c r="A731" s="1">
        <f t="shared" si="58"/>
        <v>718</v>
      </c>
      <c r="B731" s="1" t="s">
        <v>734</v>
      </c>
      <c r="C731" s="2" t="s">
        <v>983</v>
      </c>
      <c r="D731" s="1"/>
      <c r="E731" s="2" t="s">
        <v>984</v>
      </c>
      <c r="F731" s="1" t="s">
        <v>977</v>
      </c>
      <c r="G731" s="10">
        <v>45677</v>
      </c>
      <c r="H731" s="1">
        <v>100</v>
      </c>
      <c r="I731" s="1"/>
      <c r="J731" s="10"/>
      <c r="K731" s="1" t="s">
        <v>1074</v>
      </c>
      <c r="L731" s="2"/>
      <c r="M731" s="10"/>
      <c r="N731" s="1"/>
      <c r="O731" s="1"/>
      <c r="P731" s="2">
        <f>Table1[[#This Row],[PRICE/PO]]*Table1[[#This Row],[Quantity/PO]]</f>
        <v>0</v>
      </c>
      <c r="Q731" s="2" t="str">
        <f t="shared" ca="1" si="59"/>
        <v/>
      </c>
      <c r="R731" s="2"/>
      <c r="S731" s="2"/>
      <c r="T731" s="1" t="str">
        <f t="shared" si="57"/>
        <v/>
      </c>
      <c r="BN731" s="8">
        <f t="shared" si="60"/>
        <v>0</v>
      </c>
    </row>
    <row r="732" spans="1:66" s="8" customFormat="1" ht="44.25" hidden="1" customHeight="1" x14ac:dyDescent="0.45">
      <c r="A732" s="1">
        <f t="shared" si="58"/>
        <v>719</v>
      </c>
      <c r="B732" s="1" t="s">
        <v>734</v>
      </c>
      <c r="C732" s="2" t="s">
        <v>985</v>
      </c>
      <c r="D732" s="1"/>
      <c r="E732" s="2" t="s">
        <v>986</v>
      </c>
      <c r="F732" s="1" t="s">
        <v>977</v>
      </c>
      <c r="G732" s="10">
        <v>45677</v>
      </c>
      <c r="H732" s="1">
        <v>100</v>
      </c>
      <c r="I732" s="1"/>
      <c r="J732" s="10"/>
      <c r="K732" s="1" t="s">
        <v>1074</v>
      </c>
      <c r="L732" s="2"/>
      <c r="M732" s="10"/>
      <c r="N732" s="1"/>
      <c r="O732" s="1"/>
      <c r="P732" s="2">
        <f>Table1[[#This Row],[PRICE/PO]]*Table1[[#This Row],[Quantity/PO]]</f>
        <v>0</v>
      </c>
      <c r="Q732" s="2" t="str">
        <f t="shared" ca="1" si="59"/>
        <v/>
      </c>
      <c r="R732" s="2"/>
      <c r="S732" s="2"/>
      <c r="T732" s="1" t="str">
        <f t="shared" si="57"/>
        <v/>
      </c>
      <c r="BN732" s="8">
        <f t="shared" si="60"/>
        <v>0</v>
      </c>
    </row>
    <row r="733" spans="1:66" s="8" customFormat="1" ht="44.25" hidden="1" customHeight="1" x14ac:dyDescent="0.45">
      <c r="A733" s="1">
        <f t="shared" si="58"/>
        <v>720</v>
      </c>
      <c r="B733" s="1" t="s">
        <v>734</v>
      </c>
      <c r="C733" s="2" t="s">
        <v>987</v>
      </c>
      <c r="D733" s="1">
        <v>50342</v>
      </c>
      <c r="E733" s="2" t="s">
        <v>988</v>
      </c>
      <c r="F733" s="1" t="s">
        <v>977</v>
      </c>
      <c r="G733" s="10">
        <v>45677</v>
      </c>
      <c r="H733" s="1">
        <v>50</v>
      </c>
      <c r="I733" s="1"/>
      <c r="J733" s="10"/>
      <c r="K733" s="1" t="s">
        <v>1074</v>
      </c>
      <c r="L733" s="2"/>
      <c r="M733" s="10"/>
      <c r="N733" s="1"/>
      <c r="O733" s="1"/>
      <c r="P733" s="2">
        <f>Table1[[#This Row],[PRICE/PO]]*Table1[[#This Row],[Quantity/PO]]</f>
        <v>0</v>
      </c>
      <c r="Q733" s="2" t="str">
        <f t="shared" ca="1" si="59"/>
        <v/>
      </c>
      <c r="R733" s="2"/>
      <c r="S733" s="2"/>
      <c r="T733" s="1" t="str">
        <f t="shared" si="57"/>
        <v/>
      </c>
      <c r="BN733" s="8">
        <f t="shared" si="60"/>
        <v>50342</v>
      </c>
    </row>
    <row r="734" spans="1:66" s="8" customFormat="1" ht="44.25" hidden="1" customHeight="1" x14ac:dyDescent="0.45">
      <c r="A734" s="1">
        <f t="shared" si="58"/>
        <v>721</v>
      </c>
      <c r="B734" s="1" t="s">
        <v>734</v>
      </c>
      <c r="C734" s="2" t="s">
        <v>989</v>
      </c>
      <c r="D734" s="1"/>
      <c r="E734" s="2" t="s">
        <v>990</v>
      </c>
      <c r="F734" s="1" t="s">
        <v>977</v>
      </c>
      <c r="G734" s="10">
        <v>45677</v>
      </c>
      <c r="H734" s="1">
        <v>20</v>
      </c>
      <c r="I734" s="1"/>
      <c r="J734" s="10"/>
      <c r="K734" s="1" t="s">
        <v>1077</v>
      </c>
      <c r="L734" s="2"/>
      <c r="M734" s="10"/>
      <c r="N734" s="1"/>
      <c r="O734" s="1"/>
      <c r="P734" s="2">
        <f>Table1[[#This Row],[PRICE/PO]]*Table1[[#This Row],[Quantity/PO]]</f>
        <v>0</v>
      </c>
      <c r="Q734" s="2" t="str">
        <f t="shared" ca="1" si="59"/>
        <v/>
      </c>
      <c r="R734" s="2"/>
      <c r="S734" s="2"/>
      <c r="T734" s="1" t="str">
        <f t="shared" si="57"/>
        <v/>
      </c>
      <c r="BN734" s="8">
        <f t="shared" si="60"/>
        <v>0</v>
      </c>
    </row>
    <row r="735" spans="1:66" ht="46" hidden="1" x14ac:dyDescent="0.45">
      <c r="A735" s="1">
        <f t="shared" si="58"/>
        <v>722</v>
      </c>
      <c r="B735" s="1" t="s">
        <v>734</v>
      </c>
      <c r="C735" s="2" t="s">
        <v>991</v>
      </c>
      <c r="D735" s="1">
        <v>620</v>
      </c>
      <c r="E735" s="2" t="s">
        <v>992</v>
      </c>
      <c r="F735" s="1" t="s">
        <v>977</v>
      </c>
      <c r="G735" s="10">
        <v>45677</v>
      </c>
      <c r="H735" s="1">
        <v>1</v>
      </c>
      <c r="I735" s="1"/>
      <c r="J735" s="10"/>
      <c r="K735" s="1" t="s">
        <v>1074</v>
      </c>
      <c r="L735" s="2"/>
      <c r="M735" s="10"/>
      <c r="N735" s="1"/>
      <c r="O735" s="1"/>
      <c r="P735" s="2">
        <f>Table1[[#This Row],[PRICE/PO]]*Table1[[#This Row],[Quantity/PO]]</f>
        <v>0</v>
      </c>
      <c r="Q735" s="2" t="str">
        <f t="shared" ca="1" si="59"/>
        <v/>
      </c>
      <c r="R735" s="2"/>
      <c r="S735" s="2"/>
      <c r="T735" s="1" t="str">
        <f t="shared" si="57"/>
        <v/>
      </c>
      <c r="BN735" s="8">
        <f t="shared" si="60"/>
        <v>620</v>
      </c>
    </row>
    <row r="736" spans="1:66" ht="69" hidden="1" x14ac:dyDescent="0.45">
      <c r="A736" s="1">
        <f t="shared" si="58"/>
        <v>723</v>
      </c>
      <c r="B736" s="1" t="s">
        <v>734</v>
      </c>
      <c r="C736" s="2" t="s">
        <v>994</v>
      </c>
      <c r="D736" s="1" t="s">
        <v>993</v>
      </c>
      <c r="E736" s="2" t="s">
        <v>995</v>
      </c>
      <c r="F736" s="1" t="s">
        <v>996</v>
      </c>
      <c r="G736" s="10">
        <v>45677</v>
      </c>
      <c r="H736" s="1">
        <v>4</v>
      </c>
      <c r="I736" s="1"/>
      <c r="J736" s="10"/>
      <c r="K736" s="1" t="s">
        <v>1074</v>
      </c>
      <c r="L736" s="2"/>
      <c r="M736" s="10"/>
      <c r="N736" s="1"/>
      <c r="O736" s="1"/>
      <c r="P736" s="2">
        <f>Table1[[#This Row],[PRICE/PO]]*Table1[[#This Row],[Quantity/PO]]</f>
        <v>0</v>
      </c>
      <c r="Q736" s="2" t="str">
        <f t="shared" ca="1" si="59"/>
        <v/>
      </c>
      <c r="R736" s="2"/>
      <c r="S736" s="2"/>
      <c r="T736" s="1" t="str">
        <f t="shared" si="57"/>
        <v/>
      </c>
      <c r="BN736" s="8" t="str">
        <f t="shared" si="60"/>
        <v xml:space="preserve">MLLG-LSLED-FLD200-5 ?1759 </v>
      </c>
    </row>
    <row r="737" spans="1:66" ht="92" hidden="1" x14ac:dyDescent="0.45">
      <c r="A737" s="1">
        <f t="shared" si="58"/>
        <v>724</v>
      </c>
      <c r="B737" s="1" t="s">
        <v>734</v>
      </c>
      <c r="C737" s="2" t="s">
        <v>997</v>
      </c>
      <c r="D737" s="1"/>
      <c r="E737" s="2" t="s">
        <v>998</v>
      </c>
      <c r="F737" s="1" t="s">
        <v>996</v>
      </c>
      <c r="G737" s="10">
        <v>45677</v>
      </c>
      <c r="H737" s="1">
        <v>4</v>
      </c>
      <c r="I737" s="1"/>
      <c r="J737" s="10"/>
      <c r="K737" s="1" t="s">
        <v>1074</v>
      </c>
      <c r="L737" s="2"/>
      <c r="M737" s="10"/>
      <c r="N737" s="1"/>
      <c r="O737" s="1"/>
      <c r="P737" s="2">
        <f>Table1[[#This Row],[PRICE/PO]]*Table1[[#This Row],[Quantity/PO]]</f>
        <v>0</v>
      </c>
      <c r="Q737" s="2" t="str">
        <f t="shared" ca="1" si="59"/>
        <v/>
      </c>
      <c r="R737" s="2"/>
      <c r="S737" s="2"/>
      <c r="T737" s="1" t="str">
        <f t="shared" si="57"/>
        <v/>
      </c>
      <c r="BN737" s="8">
        <f t="shared" si="60"/>
        <v>0</v>
      </c>
    </row>
    <row r="738" spans="1:66" ht="23" hidden="1" x14ac:dyDescent="0.45">
      <c r="A738" s="1">
        <f t="shared" si="58"/>
        <v>725</v>
      </c>
      <c r="B738" s="1" t="s">
        <v>734</v>
      </c>
      <c r="C738" s="2" t="s">
        <v>989</v>
      </c>
      <c r="D738" s="1"/>
      <c r="E738" s="2" t="s">
        <v>999</v>
      </c>
      <c r="F738" s="1" t="s">
        <v>1000</v>
      </c>
      <c r="G738" s="10">
        <v>45677</v>
      </c>
      <c r="H738" s="1">
        <v>24</v>
      </c>
      <c r="I738" s="1"/>
      <c r="J738" s="10"/>
      <c r="K738" s="1" t="s">
        <v>1077</v>
      </c>
      <c r="L738" s="2"/>
      <c r="M738" s="10"/>
      <c r="N738" s="1"/>
      <c r="O738" s="1"/>
      <c r="P738" s="2">
        <f>Table1[[#This Row],[PRICE/PO]]*Table1[[#This Row],[Quantity/PO]]</f>
        <v>0</v>
      </c>
      <c r="Q738" s="2" t="str">
        <f t="shared" ca="1" si="59"/>
        <v/>
      </c>
      <c r="R738" s="2"/>
      <c r="S738" s="2"/>
      <c r="T738" s="1" t="str">
        <f t="shared" si="57"/>
        <v/>
      </c>
      <c r="BN738" s="8">
        <f t="shared" si="60"/>
        <v>0</v>
      </c>
    </row>
    <row r="739" spans="1:66" ht="23" hidden="1" x14ac:dyDescent="0.45">
      <c r="A739" s="1">
        <f t="shared" si="58"/>
        <v>726</v>
      </c>
      <c r="B739" s="1" t="s">
        <v>734</v>
      </c>
      <c r="C739" s="2" t="s">
        <v>473</v>
      </c>
      <c r="D739" s="1"/>
      <c r="E739" s="2" t="s">
        <v>474</v>
      </c>
      <c r="F739" s="1" t="s">
        <v>1000</v>
      </c>
      <c r="G739" s="10">
        <v>45677</v>
      </c>
      <c r="H739" s="1">
        <v>24</v>
      </c>
      <c r="I739" s="1"/>
      <c r="J739" s="10"/>
      <c r="K739" s="1" t="s">
        <v>1077</v>
      </c>
      <c r="L739" s="2"/>
      <c r="M739" s="10"/>
      <c r="N739" s="1"/>
      <c r="O739" s="1"/>
      <c r="P739" s="2">
        <f>Table1[[#This Row],[PRICE/PO]]*Table1[[#This Row],[Quantity/PO]]</f>
        <v>0</v>
      </c>
      <c r="Q739" s="2" t="str">
        <f t="shared" ca="1" si="59"/>
        <v/>
      </c>
      <c r="R739" s="2"/>
      <c r="S739" s="2"/>
      <c r="T739" s="1" t="str">
        <f t="shared" si="57"/>
        <v/>
      </c>
      <c r="BN739" s="8">
        <f t="shared" si="60"/>
        <v>0</v>
      </c>
    </row>
    <row r="740" spans="1:66" ht="46" hidden="1" x14ac:dyDescent="0.45">
      <c r="A740" s="1">
        <f t="shared" si="58"/>
        <v>727</v>
      </c>
      <c r="B740" s="1" t="s">
        <v>734</v>
      </c>
      <c r="C740" s="2" t="s">
        <v>453</v>
      </c>
      <c r="D740" s="1"/>
      <c r="E740" s="2" t="s">
        <v>1001</v>
      </c>
      <c r="F740" s="1" t="s">
        <v>1000</v>
      </c>
      <c r="G740" s="10">
        <v>45677</v>
      </c>
      <c r="H740" s="1">
        <v>80</v>
      </c>
      <c r="I740" s="1"/>
      <c r="J740" s="10"/>
      <c r="K740" s="1" t="s">
        <v>1077</v>
      </c>
      <c r="L740" s="2"/>
      <c r="M740" s="10"/>
      <c r="N740" s="1"/>
      <c r="O740" s="1"/>
      <c r="P740" s="2">
        <f>Table1[[#This Row],[PRICE/PO]]*Table1[[#This Row],[Quantity/PO]]</f>
        <v>0</v>
      </c>
      <c r="Q740" s="2" t="str">
        <f t="shared" ca="1" si="59"/>
        <v/>
      </c>
      <c r="R740" s="2"/>
      <c r="S740" s="2"/>
      <c r="T740" s="1" t="str">
        <f t="shared" si="57"/>
        <v/>
      </c>
      <c r="BN740" s="8">
        <f t="shared" si="60"/>
        <v>0</v>
      </c>
    </row>
    <row r="741" spans="1:66" ht="23" hidden="1" x14ac:dyDescent="0.45">
      <c r="A741" s="1">
        <f t="shared" si="58"/>
        <v>728</v>
      </c>
      <c r="B741" s="1" t="s">
        <v>734</v>
      </c>
      <c r="C741" s="2" t="s">
        <v>1002</v>
      </c>
      <c r="D741" s="1"/>
      <c r="E741" s="2" t="s">
        <v>1003</v>
      </c>
      <c r="F741" s="1" t="s">
        <v>1000</v>
      </c>
      <c r="G741" s="10">
        <v>45677</v>
      </c>
      <c r="H741" s="1">
        <v>24</v>
      </c>
      <c r="I741" s="1"/>
      <c r="J741" s="10"/>
      <c r="K741" s="1" t="s">
        <v>1077</v>
      </c>
      <c r="L741" s="2"/>
      <c r="M741" s="10"/>
      <c r="N741" s="1"/>
      <c r="O741" s="1"/>
      <c r="P741" s="2">
        <f>Table1[[#This Row],[PRICE/PO]]*Table1[[#This Row],[Quantity/PO]]</f>
        <v>0</v>
      </c>
      <c r="Q741" s="2" t="str">
        <f t="shared" ca="1" si="59"/>
        <v/>
      </c>
      <c r="R741" s="2"/>
      <c r="S741" s="2"/>
      <c r="T741" s="1" t="str">
        <f t="shared" si="57"/>
        <v/>
      </c>
      <c r="BN741" s="8">
        <f t="shared" si="60"/>
        <v>0</v>
      </c>
    </row>
    <row r="742" spans="1:66" ht="46" hidden="1" x14ac:dyDescent="0.45">
      <c r="A742" s="1">
        <f t="shared" si="58"/>
        <v>729</v>
      </c>
      <c r="B742" s="1" t="s">
        <v>734</v>
      </c>
      <c r="C742" s="2" t="s">
        <v>1004</v>
      </c>
      <c r="D742" s="1"/>
      <c r="E742" s="2" t="s">
        <v>1005</v>
      </c>
      <c r="F742" s="1" t="s">
        <v>1000</v>
      </c>
      <c r="G742" s="10">
        <v>45677</v>
      </c>
      <c r="H742" s="1">
        <v>80</v>
      </c>
      <c r="I742" s="1"/>
      <c r="J742" s="10"/>
      <c r="K742" s="1" t="s">
        <v>1074</v>
      </c>
      <c r="L742" s="2"/>
      <c r="M742" s="10"/>
      <c r="N742" s="1"/>
      <c r="O742" s="1"/>
      <c r="P742" s="2">
        <f>Table1[[#This Row],[PRICE/PO]]*Table1[[#This Row],[Quantity/PO]]</f>
        <v>0</v>
      </c>
      <c r="Q742" s="2" t="str">
        <f t="shared" ca="1" si="59"/>
        <v/>
      </c>
      <c r="R742" s="2"/>
      <c r="S742" s="2"/>
      <c r="T742" s="1" t="str">
        <f t="shared" si="57"/>
        <v/>
      </c>
      <c r="BN742" s="8">
        <f t="shared" si="60"/>
        <v>0</v>
      </c>
    </row>
    <row r="743" spans="1:66" ht="23" hidden="1" x14ac:dyDescent="0.45">
      <c r="A743" s="1">
        <f t="shared" si="58"/>
        <v>730</v>
      </c>
      <c r="B743" s="1" t="s">
        <v>734</v>
      </c>
      <c r="C743" s="2" t="s">
        <v>1006</v>
      </c>
      <c r="D743" s="1"/>
      <c r="E743" s="2" t="s">
        <v>1007</v>
      </c>
      <c r="F743" s="1" t="s">
        <v>1008</v>
      </c>
      <c r="G743" s="10">
        <v>45677</v>
      </c>
      <c r="H743" s="1">
        <v>100</v>
      </c>
      <c r="I743" s="1"/>
      <c r="J743" s="10"/>
      <c r="K743" s="1" t="s">
        <v>1078</v>
      </c>
      <c r="L743" s="2"/>
      <c r="M743" s="10"/>
      <c r="N743" s="1"/>
      <c r="O743" s="1"/>
      <c r="P743" s="2">
        <f>Table1[[#This Row],[PRICE/PO]]*Table1[[#This Row],[Quantity/PO]]</f>
        <v>0</v>
      </c>
      <c r="Q743" s="2" t="str">
        <f t="shared" ca="1" si="59"/>
        <v/>
      </c>
      <c r="R743" s="2"/>
      <c r="S743" s="2"/>
      <c r="T743" s="1" t="str">
        <f t="shared" si="57"/>
        <v/>
      </c>
      <c r="BN743" s="8">
        <f t="shared" si="60"/>
        <v>0</v>
      </c>
    </row>
    <row r="744" spans="1:66" ht="23" hidden="1" x14ac:dyDescent="0.45">
      <c r="A744" s="1">
        <f t="shared" si="58"/>
        <v>731</v>
      </c>
      <c r="B744" s="1" t="s">
        <v>734</v>
      </c>
      <c r="C744" s="2" t="s">
        <v>477</v>
      </c>
      <c r="D744" s="1"/>
      <c r="E744" s="2" t="s">
        <v>356</v>
      </c>
      <c r="F744" s="1" t="s">
        <v>1008</v>
      </c>
      <c r="G744" s="10">
        <v>45677</v>
      </c>
      <c r="H744" s="1">
        <v>200</v>
      </c>
      <c r="I744" s="1">
        <v>25</v>
      </c>
      <c r="J744" s="10"/>
      <c r="K744" s="1" t="s">
        <v>1074</v>
      </c>
      <c r="L744" s="2"/>
      <c r="M744" s="10"/>
      <c r="N744" s="1"/>
      <c r="O744" s="1"/>
      <c r="P744" s="2">
        <f>Table1[[#This Row],[PRICE/PO]]*Table1[[#This Row],[Quantity/PO]]</f>
        <v>0</v>
      </c>
      <c r="Q744" s="2" t="str">
        <f t="shared" ca="1" si="59"/>
        <v/>
      </c>
      <c r="R744" s="2"/>
      <c r="S744" s="2"/>
      <c r="T744" s="1" t="str">
        <f t="shared" si="57"/>
        <v/>
      </c>
      <c r="BN744" s="8">
        <f t="shared" si="60"/>
        <v>0</v>
      </c>
    </row>
    <row r="745" spans="1:66" ht="69" hidden="1" x14ac:dyDescent="0.45">
      <c r="A745" s="1">
        <f t="shared" si="58"/>
        <v>732</v>
      </c>
      <c r="B745" s="1" t="s">
        <v>734</v>
      </c>
      <c r="C745" s="2" t="s">
        <v>1010</v>
      </c>
      <c r="D745" s="1" t="s">
        <v>1009</v>
      </c>
      <c r="E745" s="2" t="s">
        <v>1011</v>
      </c>
      <c r="F745" s="1" t="s">
        <v>1012</v>
      </c>
      <c r="G745" s="10">
        <v>45677</v>
      </c>
      <c r="H745" s="1">
        <v>1</v>
      </c>
      <c r="I745" s="1">
        <v>10</v>
      </c>
      <c r="J745" s="10"/>
      <c r="K745" s="1" t="s">
        <v>1077</v>
      </c>
      <c r="L745" s="2" t="s">
        <v>2201</v>
      </c>
      <c r="M745" s="10">
        <v>45700</v>
      </c>
      <c r="N745" s="1">
        <v>1</v>
      </c>
      <c r="O745" s="1">
        <v>10</v>
      </c>
      <c r="P745" s="2">
        <f>Table1[[#This Row],[PRICE/PO]]*Table1[[#This Row],[Quantity/PO]]</f>
        <v>10</v>
      </c>
      <c r="Q745" s="2" t="str">
        <f t="shared" ca="1" si="59"/>
        <v/>
      </c>
      <c r="R745" s="2"/>
      <c r="S745" s="2"/>
      <c r="T745" s="1" t="str">
        <f t="shared" si="57"/>
        <v/>
      </c>
      <c r="BN745" s="8" t="str">
        <f t="shared" si="60"/>
        <v xml:space="preserve">LR44/AG13 </v>
      </c>
    </row>
    <row r="746" spans="1:66" ht="69" hidden="1" x14ac:dyDescent="0.45">
      <c r="A746" s="1">
        <f t="shared" si="58"/>
        <v>733</v>
      </c>
      <c r="B746" s="1" t="s">
        <v>734</v>
      </c>
      <c r="C746" s="2" t="s">
        <v>1010</v>
      </c>
      <c r="D746" s="1" t="s">
        <v>1009</v>
      </c>
      <c r="E746" s="2" t="s">
        <v>1011</v>
      </c>
      <c r="F746" s="1" t="s">
        <v>1012</v>
      </c>
      <c r="G746" s="10">
        <v>45677</v>
      </c>
      <c r="H746" s="1"/>
      <c r="I746" s="1">
        <v>10</v>
      </c>
      <c r="J746" s="10"/>
      <c r="K746" s="1" t="s">
        <v>1077</v>
      </c>
      <c r="L746" s="2" t="s">
        <v>4332</v>
      </c>
      <c r="M746" s="10">
        <v>45743</v>
      </c>
      <c r="N746" s="1">
        <v>5</v>
      </c>
      <c r="O746" s="1">
        <v>10</v>
      </c>
      <c r="P746" s="2">
        <f>Table1[[#This Row],[PRICE/PO]]*Table1[[#This Row],[Quantity/PO]]</f>
        <v>50</v>
      </c>
      <c r="Q746" s="2"/>
      <c r="R746" s="2" t="s">
        <v>2370</v>
      </c>
      <c r="S746" s="2"/>
      <c r="T746" s="1" t="str">
        <f t="shared" si="57"/>
        <v/>
      </c>
      <c r="BN746" s="8"/>
    </row>
    <row r="747" spans="1:66" ht="23" hidden="1" x14ac:dyDescent="0.45">
      <c r="A747" s="1">
        <f t="shared" si="58"/>
        <v>734</v>
      </c>
      <c r="B747" s="1" t="s">
        <v>734</v>
      </c>
      <c r="C747" s="2" t="s">
        <v>473</v>
      </c>
      <c r="D747" s="1"/>
      <c r="E747" s="2" t="s">
        <v>474</v>
      </c>
      <c r="F747" s="1" t="s">
        <v>1013</v>
      </c>
      <c r="G747" s="10">
        <v>45677</v>
      </c>
      <c r="H747" s="1">
        <v>24</v>
      </c>
      <c r="I747" s="1"/>
      <c r="J747" s="10"/>
      <c r="K747" s="1" t="s">
        <v>1077</v>
      </c>
      <c r="L747" s="2"/>
      <c r="M747" s="10"/>
      <c r="N747" s="1"/>
      <c r="O747" s="1"/>
      <c r="P747" s="2">
        <f>Table1[[#This Row],[PRICE/PO]]*Table1[[#This Row],[Quantity/PO]]</f>
        <v>0</v>
      </c>
      <c r="Q747" s="2" t="str">
        <f t="shared" ca="1" si="59"/>
        <v/>
      </c>
      <c r="R747" s="2"/>
      <c r="S747" s="2"/>
      <c r="T747" s="1" t="str">
        <f t="shared" si="57"/>
        <v/>
      </c>
      <c r="BN747" s="8">
        <f t="shared" si="60"/>
        <v>0</v>
      </c>
    </row>
    <row r="748" spans="1:66" ht="23" hidden="1" x14ac:dyDescent="0.45">
      <c r="A748" s="1">
        <f t="shared" si="58"/>
        <v>735</v>
      </c>
      <c r="B748" s="1" t="s">
        <v>734</v>
      </c>
      <c r="C748" s="2" t="s">
        <v>452</v>
      </c>
      <c r="D748" s="1"/>
      <c r="E748" s="2" t="s">
        <v>238</v>
      </c>
      <c r="F748" s="1" t="s">
        <v>1013</v>
      </c>
      <c r="G748" s="10">
        <v>45677</v>
      </c>
      <c r="H748" s="1">
        <v>50</v>
      </c>
      <c r="I748" s="1"/>
      <c r="J748" s="10"/>
      <c r="K748" s="1" t="s">
        <v>1077</v>
      </c>
      <c r="L748" s="2"/>
      <c r="M748" s="10"/>
      <c r="N748" s="1"/>
      <c r="O748" s="1"/>
      <c r="P748" s="2">
        <f>Table1[[#This Row],[PRICE/PO]]*Table1[[#This Row],[Quantity/PO]]</f>
        <v>0</v>
      </c>
      <c r="Q748" s="2" t="str">
        <f t="shared" ca="1" si="59"/>
        <v/>
      </c>
      <c r="R748" s="2"/>
      <c r="S748" s="2"/>
      <c r="T748" s="1" t="str">
        <f t="shared" si="57"/>
        <v/>
      </c>
      <c r="BN748" s="8">
        <f t="shared" si="60"/>
        <v>0</v>
      </c>
    </row>
    <row r="749" spans="1:66" ht="23" hidden="1" x14ac:dyDescent="0.45">
      <c r="A749" s="1">
        <f t="shared" si="58"/>
        <v>736</v>
      </c>
      <c r="B749" s="1" t="s">
        <v>734</v>
      </c>
      <c r="C749" s="2" t="s">
        <v>453</v>
      </c>
      <c r="D749" s="1"/>
      <c r="E749" s="2" t="s">
        <v>240</v>
      </c>
      <c r="F749" s="1" t="s">
        <v>1013</v>
      </c>
      <c r="G749" s="10">
        <v>45677</v>
      </c>
      <c r="H749" s="1">
        <v>40</v>
      </c>
      <c r="I749" s="1"/>
      <c r="J749" s="10"/>
      <c r="K749" s="1" t="s">
        <v>1077</v>
      </c>
      <c r="L749" s="2"/>
      <c r="M749" s="10"/>
      <c r="N749" s="1"/>
      <c r="O749" s="1"/>
      <c r="P749" s="2">
        <f>Table1[[#This Row],[PRICE/PO]]*Table1[[#This Row],[Quantity/PO]]</f>
        <v>0</v>
      </c>
      <c r="Q749" s="2" t="str">
        <f t="shared" ca="1" si="59"/>
        <v/>
      </c>
      <c r="R749" s="2"/>
      <c r="S749" s="2"/>
      <c r="T749" s="1" t="str">
        <f t="shared" si="57"/>
        <v/>
      </c>
      <c r="BN749" s="8">
        <f t="shared" si="60"/>
        <v>0</v>
      </c>
    </row>
    <row r="750" spans="1:66" ht="23" hidden="1" x14ac:dyDescent="0.45">
      <c r="A750" s="1">
        <f t="shared" si="58"/>
        <v>737</v>
      </c>
      <c r="B750" s="1" t="s">
        <v>734</v>
      </c>
      <c r="C750" s="2" t="s">
        <v>1002</v>
      </c>
      <c r="D750" s="1"/>
      <c r="E750" s="2" t="s">
        <v>1003</v>
      </c>
      <c r="F750" s="1" t="s">
        <v>1013</v>
      </c>
      <c r="G750" s="10">
        <v>45677</v>
      </c>
      <c r="H750" s="1">
        <v>10</v>
      </c>
      <c r="I750" s="1"/>
      <c r="J750" s="10"/>
      <c r="K750" s="1" t="s">
        <v>1077</v>
      </c>
      <c r="L750" s="2"/>
      <c r="M750" s="10"/>
      <c r="N750" s="1"/>
      <c r="O750" s="1"/>
      <c r="P750" s="2">
        <f>Table1[[#This Row],[PRICE/PO]]*Table1[[#This Row],[Quantity/PO]]</f>
        <v>0</v>
      </c>
      <c r="Q750" s="2" t="str">
        <f t="shared" ca="1" si="59"/>
        <v/>
      </c>
      <c r="R750" s="2"/>
      <c r="S750" s="2"/>
      <c r="T750" s="1" t="str">
        <f t="shared" si="57"/>
        <v/>
      </c>
      <c r="BN750" s="8">
        <f t="shared" si="60"/>
        <v>0</v>
      </c>
    </row>
    <row r="751" spans="1:66" ht="115" hidden="1" x14ac:dyDescent="0.45">
      <c r="A751" s="1">
        <f t="shared" si="58"/>
        <v>738</v>
      </c>
      <c r="B751" s="1" t="s">
        <v>734</v>
      </c>
      <c r="C751" s="2" t="s">
        <v>1015</v>
      </c>
      <c r="D751" s="1" t="s">
        <v>1014</v>
      </c>
      <c r="E751" s="2" t="s">
        <v>1016</v>
      </c>
      <c r="F751" s="1" t="s">
        <v>1017</v>
      </c>
      <c r="G751" s="10">
        <v>45677</v>
      </c>
      <c r="H751" s="1">
        <v>3</v>
      </c>
      <c r="I751" s="1"/>
      <c r="J751" s="10"/>
      <c r="K751" s="1" t="s">
        <v>1077</v>
      </c>
      <c r="L751" s="2"/>
      <c r="M751" s="10"/>
      <c r="N751" s="1"/>
      <c r="O751" s="1"/>
      <c r="P751" s="2">
        <f>Table1[[#This Row],[PRICE/PO]]*Table1[[#This Row],[Quantity/PO]]</f>
        <v>0</v>
      </c>
      <c r="Q751" s="2" t="str">
        <f t="shared" ca="1" si="59"/>
        <v/>
      </c>
      <c r="R751" s="2"/>
      <c r="S751" s="2"/>
      <c r="T751" s="1" t="str">
        <f t="shared" si="57"/>
        <v/>
      </c>
      <c r="BN751" s="8" t="str">
        <f t="shared" si="60"/>
        <v xml:space="preserve">UXL5-12 </v>
      </c>
    </row>
    <row r="752" spans="1:66" ht="69" hidden="1" x14ac:dyDescent="0.45">
      <c r="A752" s="1">
        <f t="shared" si="58"/>
        <v>739</v>
      </c>
      <c r="B752" s="1" t="s">
        <v>734</v>
      </c>
      <c r="C752" s="2" t="s">
        <v>1019</v>
      </c>
      <c r="D752" s="1" t="s">
        <v>1018</v>
      </c>
      <c r="E752" s="2" t="s">
        <v>1020</v>
      </c>
      <c r="F752" s="1" t="s">
        <v>1017</v>
      </c>
      <c r="G752" s="10">
        <v>45677</v>
      </c>
      <c r="H752" s="1">
        <v>6</v>
      </c>
      <c r="I752" s="1">
        <v>1800</v>
      </c>
      <c r="J752" s="10"/>
      <c r="K752" s="1" t="s">
        <v>1077</v>
      </c>
      <c r="L752" s="2"/>
      <c r="M752" s="10"/>
      <c r="N752" s="1"/>
      <c r="O752" s="1"/>
      <c r="P752" s="2">
        <f>Table1[[#This Row],[PRICE/PO]]*Table1[[#This Row],[Quantity/PO]]</f>
        <v>0</v>
      </c>
      <c r="Q752" s="2" t="str">
        <f t="shared" ca="1" si="59"/>
        <v/>
      </c>
      <c r="R752" s="2"/>
      <c r="S752" s="2" t="s">
        <v>1200</v>
      </c>
      <c r="T752" s="1" t="str">
        <f t="shared" si="57"/>
        <v/>
      </c>
      <c r="BN752" s="8" t="str">
        <f t="shared" si="60"/>
        <v>UXL18-12</v>
      </c>
    </row>
    <row r="753" spans="1:66" ht="115" hidden="1" x14ac:dyDescent="0.45">
      <c r="A753" s="1">
        <f t="shared" si="58"/>
        <v>740</v>
      </c>
      <c r="B753" s="1" t="s">
        <v>734</v>
      </c>
      <c r="C753" s="2" t="s">
        <v>1022</v>
      </c>
      <c r="D753" s="1" t="s">
        <v>1021</v>
      </c>
      <c r="E753" s="2" t="s">
        <v>1023</v>
      </c>
      <c r="F753" s="1" t="s">
        <v>1024</v>
      </c>
      <c r="G753" s="10">
        <v>45677</v>
      </c>
      <c r="H753" s="1">
        <v>1</v>
      </c>
      <c r="I753" s="1"/>
      <c r="J753" s="10"/>
      <c r="K753" s="1" t="s">
        <v>1074</v>
      </c>
      <c r="L753" s="2"/>
      <c r="M753" s="10"/>
      <c r="N753" s="1"/>
      <c r="O753" s="1"/>
      <c r="P753" s="2">
        <f>Table1[[#This Row],[PRICE/PO]]*Table1[[#This Row],[Quantity/PO]]</f>
        <v>0</v>
      </c>
      <c r="Q753" s="2" t="str">
        <f t="shared" ca="1" si="59"/>
        <v/>
      </c>
      <c r="R753" s="2"/>
      <c r="S753" s="2"/>
      <c r="T753" s="1" t="str">
        <f t="shared" si="57"/>
        <v/>
      </c>
      <c r="BN753" s="8" t="str">
        <f t="shared" si="60"/>
        <v xml:space="preserve">CR306C002 </v>
      </c>
    </row>
    <row r="754" spans="1:66" ht="23" hidden="1" x14ac:dyDescent="0.45">
      <c r="A754" s="1">
        <f t="shared" si="58"/>
        <v>741</v>
      </c>
      <c r="B754" s="1" t="s">
        <v>734</v>
      </c>
      <c r="C754" s="2" t="s">
        <v>1025</v>
      </c>
      <c r="D754" s="1"/>
      <c r="E754" s="2" t="s">
        <v>1026</v>
      </c>
      <c r="F754" s="1" t="s">
        <v>1024</v>
      </c>
      <c r="G754" s="10">
        <v>45677</v>
      </c>
      <c r="H754" s="1">
        <v>1</v>
      </c>
      <c r="I754" s="1"/>
      <c r="J754" s="10"/>
      <c r="K754" s="1" t="s">
        <v>1077</v>
      </c>
      <c r="L754" s="2"/>
      <c r="M754" s="10"/>
      <c r="N754" s="1"/>
      <c r="O754" s="1"/>
      <c r="P754" s="2">
        <f>Table1[[#This Row],[PRICE/PO]]*Table1[[#This Row],[Quantity/PO]]</f>
        <v>0</v>
      </c>
      <c r="Q754" s="2" t="str">
        <f t="shared" ca="1" si="59"/>
        <v/>
      </c>
      <c r="R754" s="2"/>
      <c r="S754" s="2"/>
      <c r="T754" s="1" t="str">
        <f t="shared" si="57"/>
        <v/>
      </c>
      <c r="BN754" s="8">
        <f t="shared" si="60"/>
        <v>0</v>
      </c>
    </row>
    <row r="755" spans="1:66" ht="46" hidden="1" x14ac:dyDescent="0.45">
      <c r="A755" s="1">
        <f t="shared" si="58"/>
        <v>742</v>
      </c>
      <c r="B755" s="1" t="s">
        <v>734</v>
      </c>
      <c r="C755" s="2" t="s">
        <v>1027</v>
      </c>
      <c r="D755" s="1"/>
      <c r="E755" s="2" t="s">
        <v>1028</v>
      </c>
      <c r="F755" s="1" t="s">
        <v>1024</v>
      </c>
      <c r="G755" s="10">
        <v>45677</v>
      </c>
      <c r="H755" s="1">
        <v>1</v>
      </c>
      <c r="I755" s="1"/>
      <c r="J755" s="10"/>
      <c r="K755" s="1" t="s">
        <v>1077</v>
      </c>
      <c r="L755" s="2"/>
      <c r="M755" s="10"/>
      <c r="N755" s="1"/>
      <c r="O755" s="1"/>
      <c r="P755" s="2">
        <f>Table1[[#This Row],[PRICE/PO]]*Table1[[#This Row],[Quantity/PO]]</f>
        <v>0</v>
      </c>
      <c r="Q755" s="2" t="str">
        <f t="shared" ca="1" si="59"/>
        <v/>
      </c>
      <c r="R755" s="2"/>
      <c r="S755" s="2"/>
      <c r="T755" s="1" t="str">
        <f t="shared" si="57"/>
        <v/>
      </c>
      <c r="BN755" s="8">
        <f t="shared" si="60"/>
        <v>0</v>
      </c>
    </row>
    <row r="756" spans="1:66" ht="69" hidden="1" x14ac:dyDescent="0.45">
      <c r="A756" s="1">
        <f t="shared" si="58"/>
        <v>743</v>
      </c>
      <c r="B756" s="1" t="s">
        <v>734</v>
      </c>
      <c r="C756" s="2" t="s">
        <v>1030</v>
      </c>
      <c r="D756" s="1" t="s">
        <v>1029</v>
      </c>
      <c r="E756" s="2" t="s">
        <v>1031</v>
      </c>
      <c r="F756" s="1" t="s">
        <v>1024</v>
      </c>
      <c r="G756" s="10">
        <v>45677</v>
      </c>
      <c r="H756" s="1">
        <v>1</v>
      </c>
      <c r="I756" s="1"/>
      <c r="J756" s="10"/>
      <c r="K756" s="1" t="s">
        <v>1077</v>
      </c>
      <c r="L756" s="2"/>
      <c r="M756" s="10"/>
      <c r="N756" s="1"/>
      <c r="O756" s="1"/>
      <c r="P756" s="2">
        <f>Table1[[#This Row],[PRICE/PO]]*Table1[[#This Row],[Quantity/PO]]</f>
        <v>0</v>
      </c>
      <c r="Q756" s="2" t="str">
        <f t="shared" ca="1" si="59"/>
        <v/>
      </c>
      <c r="R756" s="2"/>
      <c r="S756" s="2"/>
      <c r="T756" s="1" t="str">
        <f t="shared" si="57"/>
        <v/>
      </c>
      <c r="BN756" s="8" t="str">
        <f t="shared" si="60"/>
        <v>CR306F002</v>
      </c>
    </row>
    <row r="757" spans="1:66" ht="115" hidden="1" x14ac:dyDescent="0.45">
      <c r="A757" s="1">
        <f t="shared" si="58"/>
        <v>744</v>
      </c>
      <c r="B757" s="1" t="s">
        <v>734</v>
      </c>
      <c r="C757" s="2" t="s">
        <v>1033</v>
      </c>
      <c r="D757" s="1" t="s">
        <v>1032</v>
      </c>
      <c r="E757" s="2" t="s">
        <v>1034</v>
      </c>
      <c r="F757" s="1" t="s">
        <v>1024</v>
      </c>
      <c r="G757" s="10">
        <v>45677</v>
      </c>
      <c r="H757" s="1">
        <v>2</v>
      </c>
      <c r="I757" s="1"/>
      <c r="J757" s="10"/>
      <c r="K757" s="1" t="s">
        <v>1077</v>
      </c>
      <c r="L757" s="2"/>
      <c r="M757" s="10"/>
      <c r="N757" s="1"/>
      <c r="O757" s="1"/>
      <c r="P757" s="2">
        <f>Table1[[#This Row],[PRICE/PO]]*Table1[[#This Row],[Quantity/PO]]</f>
        <v>0</v>
      </c>
      <c r="Q757" s="2" t="str">
        <f t="shared" ca="1" si="59"/>
        <v/>
      </c>
      <c r="R757" s="2"/>
      <c r="S757" s="2"/>
      <c r="T757" s="1" t="str">
        <f t="shared" si="57"/>
        <v/>
      </c>
      <c r="BN757" s="8" t="str">
        <f t="shared" si="60"/>
        <v xml:space="preserve">UXL40-12 </v>
      </c>
    </row>
    <row r="758" spans="1:66" ht="92" hidden="1" x14ac:dyDescent="0.45">
      <c r="A758" s="1">
        <f t="shared" si="58"/>
        <v>745</v>
      </c>
      <c r="B758" s="1" t="s">
        <v>734</v>
      </c>
      <c r="C758" s="2" t="s">
        <v>1036</v>
      </c>
      <c r="D758" s="1" t="s">
        <v>1035</v>
      </c>
      <c r="E758" s="2" t="s">
        <v>1037</v>
      </c>
      <c r="F758" s="1" t="s">
        <v>1024</v>
      </c>
      <c r="G758" s="10">
        <v>45677</v>
      </c>
      <c r="H758" s="1">
        <v>1</v>
      </c>
      <c r="I758" s="1"/>
      <c r="J758" s="10"/>
      <c r="K758" s="1" t="s">
        <v>1074</v>
      </c>
      <c r="L758" s="2"/>
      <c r="M758" s="10"/>
      <c r="N758" s="1"/>
      <c r="O758" s="1"/>
      <c r="P758" s="2">
        <f>Table1[[#This Row],[PRICE/PO]]*Table1[[#This Row],[Quantity/PO]]</f>
        <v>0</v>
      </c>
      <c r="Q758" s="2" t="str">
        <f t="shared" ca="1" si="59"/>
        <v/>
      </c>
      <c r="R758" s="2"/>
      <c r="S758" s="2"/>
      <c r="T758" s="1" t="str">
        <f t="shared" si="57"/>
        <v/>
      </c>
      <c r="BN758" s="8" t="str">
        <f t="shared" si="60"/>
        <v>THED1316150</v>
      </c>
    </row>
    <row r="759" spans="1:66" ht="92" hidden="1" x14ac:dyDescent="0.45">
      <c r="A759" s="1">
        <f t="shared" si="58"/>
        <v>746</v>
      </c>
      <c r="B759" s="1" t="s">
        <v>734</v>
      </c>
      <c r="C759" s="2" t="s">
        <v>1038</v>
      </c>
      <c r="D759" s="1"/>
      <c r="E759" s="2" t="s">
        <v>1039</v>
      </c>
      <c r="F759" s="1" t="s">
        <v>1040</v>
      </c>
      <c r="G759" s="10">
        <v>45677</v>
      </c>
      <c r="H759" s="1">
        <v>4</v>
      </c>
      <c r="I759" s="1"/>
      <c r="J759" s="10"/>
      <c r="K759" s="1" t="s">
        <v>1074</v>
      </c>
      <c r="L759" s="2"/>
      <c r="M759" s="10"/>
      <c r="N759" s="1"/>
      <c r="O759" s="1"/>
      <c r="P759" s="2">
        <f>Table1[[#This Row],[PRICE/PO]]*Table1[[#This Row],[Quantity/PO]]</f>
        <v>0</v>
      </c>
      <c r="Q759" s="2" t="str">
        <f t="shared" ca="1" si="59"/>
        <v/>
      </c>
      <c r="R759" s="2"/>
      <c r="S759" s="2"/>
      <c r="T759" s="1" t="str">
        <f t="shared" si="57"/>
        <v/>
      </c>
      <c r="BN759" s="8">
        <f t="shared" si="60"/>
        <v>0</v>
      </c>
    </row>
    <row r="760" spans="1:66" ht="69" hidden="1" x14ac:dyDescent="0.45">
      <c r="A760" s="1">
        <f t="shared" si="58"/>
        <v>747</v>
      </c>
      <c r="B760" s="1" t="s">
        <v>734</v>
      </c>
      <c r="C760" s="2" t="s">
        <v>1041</v>
      </c>
      <c r="D760" s="1">
        <v>47100215</v>
      </c>
      <c r="E760" s="2" t="s">
        <v>1042</v>
      </c>
      <c r="F760" s="1" t="s">
        <v>1040</v>
      </c>
      <c r="G760" s="10">
        <v>45677</v>
      </c>
      <c r="H760" s="1">
        <v>1</v>
      </c>
      <c r="I760" s="1"/>
      <c r="J760" s="10"/>
      <c r="K760" s="1" t="s">
        <v>1077</v>
      </c>
      <c r="L760" s="2"/>
      <c r="M760" s="10"/>
      <c r="N760" s="1"/>
      <c r="O760" s="1"/>
      <c r="P760" s="2">
        <f>Table1[[#This Row],[PRICE/PO]]*Table1[[#This Row],[Quantity/PO]]</f>
        <v>0</v>
      </c>
      <c r="Q760" s="2" t="str">
        <f t="shared" ca="1" si="59"/>
        <v/>
      </c>
      <c r="R760" s="2"/>
      <c r="S760" s="2"/>
      <c r="T760" s="1" t="str">
        <f t="shared" si="57"/>
        <v/>
      </c>
      <c r="BN760" s="8">
        <f t="shared" ref="BN760:BN765" si="61">D760</f>
        <v>47100215</v>
      </c>
    </row>
    <row r="761" spans="1:66" ht="69" hidden="1" x14ac:dyDescent="0.45">
      <c r="A761" s="1">
        <f t="shared" si="58"/>
        <v>748</v>
      </c>
      <c r="B761" s="1" t="s">
        <v>734</v>
      </c>
      <c r="C761" s="2" t="s">
        <v>1044</v>
      </c>
      <c r="D761" s="1" t="s">
        <v>1043</v>
      </c>
      <c r="E761" s="2" t="s">
        <v>1045</v>
      </c>
      <c r="F761" s="1" t="s">
        <v>1040</v>
      </c>
      <c r="G761" s="10">
        <v>45677</v>
      </c>
      <c r="H761" s="1">
        <v>3</v>
      </c>
      <c r="I761" s="1"/>
      <c r="J761" s="10"/>
      <c r="K761" s="1" t="s">
        <v>1077</v>
      </c>
      <c r="L761" s="2"/>
      <c r="M761" s="10"/>
      <c r="N761" s="1"/>
      <c r="O761" s="1"/>
      <c r="P761" s="2">
        <f>Table1[[#This Row],[PRICE/PO]]*Table1[[#This Row],[Quantity/PO]]</f>
        <v>0</v>
      </c>
      <c r="Q761" s="2" t="str">
        <f t="shared" ca="1" si="59"/>
        <v/>
      </c>
      <c r="R761" s="2"/>
      <c r="S761" s="2"/>
      <c r="T761" s="1" t="str">
        <f t="shared" si="57"/>
        <v/>
      </c>
      <c r="BN761" s="8" t="str">
        <f t="shared" si="61"/>
        <v xml:space="preserve">F15W/T8/BL350 </v>
      </c>
    </row>
    <row r="762" spans="1:66" ht="92" hidden="1" x14ac:dyDescent="0.45">
      <c r="A762" s="1">
        <f t="shared" si="58"/>
        <v>749</v>
      </c>
      <c r="B762" s="1" t="s">
        <v>734</v>
      </c>
      <c r="C762" s="2" t="s">
        <v>519</v>
      </c>
      <c r="D762" s="1" t="s">
        <v>292</v>
      </c>
      <c r="E762" s="2" t="s">
        <v>1046</v>
      </c>
      <c r="F762" s="1" t="s">
        <v>1040</v>
      </c>
      <c r="G762" s="10">
        <v>45677</v>
      </c>
      <c r="H762" s="1">
        <v>20</v>
      </c>
      <c r="I762" s="1">
        <v>4100</v>
      </c>
      <c r="J762" s="10"/>
      <c r="K762" s="1" t="s">
        <v>1074</v>
      </c>
      <c r="L762" s="2"/>
      <c r="M762" s="10"/>
      <c r="N762" s="1"/>
      <c r="O762" s="1"/>
      <c r="P762" s="2">
        <f>Table1[[#This Row],[PRICE/PO]]*Table1[[#This Row],[Quantity/PO]]</f>
        <v>0</v>
      </c>
      <c r="Q762" s="2" t="str">
        <f t="shared" ca="1" si="59"/>
        <v/>
      </c>
      <c r="R762" s="2"/>
      <c r="S762" s="2"/>
      <c r="T762" s="1" t="str">
        <f t="shared" si="57"/>
        <v/>
      </c>
      <c r="BN762" s="8" t="str">
        <f t="shared" si="61"/>
        <v>OVA44013</v>
      </c>
    </row>
    <row r="763" spans="1:66" ht="69" hidden="1" x14ac:dyDescent="0.45">
      <c r="A763" s="1">
        <f t="shared" si="58"/>
        <v>750</v>
      </c>
      <c r="B763" s="1" t="s">
        <v>734</v>
      </c>
      <c r="C763" s="2" t="s">
        <v>1048</v>
      </c>
      <c r="D763" s="1" t="s">
        <v>1047</v>
      </c>
      <c r="E763" s="2" t="s">
        <v>1049</v>
      </c>
      <c r="F763" s="1" t="s">
        <v>1050</v>
      </c>
      <c r="G763" s="10">
        <v>45677</v>
      </c>
      <c r="H763" s="1">
        <v>3</v>
      </c>
      <c r="I763" s="1">
        <v>1300</v>
      </c>
      <c r="J763" s="10"/>
      <c r="K763" s="1" t="s">
        <v>1077</v>
      </c>
      <c r="L763" s="2"/>
      <c r="M763" s="10"/>
      <c r="N763" s="1"/>
      <c r="O763" s="1"/>
      <c r="P763" s="2">
        <f>Table1[[#This Row],[PRICE/PO]]*Table1[[#This Row],[Quantity/PO]]</f>
        <v>0</v>
      </c>
      <c r="Q763" s="2" t="str">
        <f t="shared" ca="1" si="59"/>
        <v/>
      </c>
      <c r="R763" s="2"/>
      <c r="S763" s="2"/>
      <c r="T763" s="1" t="str">
        <f t="shared" si="57"/>
        <v/>
      </c>
      <c r="BN763" s="8" t="str">
        <f t="shared" si="61"/>
        <v>i-266</v>
      </c>
    </row>
    <row r="764" spans="1:66" ht="69" hidden="1" x14ac:dyDescent="0.45">
      <c r="A764" s="1">
        <f t="shared" si="58"/>
        <v>751</v>
      </c>
      <c r="B764" s="1" t="s">
        <v>734</v>
      </c>
      <c r="C764" s="2" t="s">
        <v>1053</v>
      </c>
      <c r="D764" s="1" t="s">
        <v>1052</v>
      </c>
      <c r="E764" s="2" t="s">
        <v>1054</v>
      </c>
      <c r="F764" s="1" t="s">
        <v>1055</v>
      </c>
      <c r="G764" s="10">
        <v>45663</v>
      </c>
      <c r="H764" s="1">
        <v>33000</v>
      </c>
      <c r="I764" s="1"/>
      <c r="J764" s="10"/>
      <c r="K764" s="1" t="s">
        <v>1075</v>
      </c>
      <c r="L764" s="2"/>
      <c r="M764" s="10"/>
      <c r="N764" s="1"/>
      <c r="O764" s="1"/>
      <c r="P764" s="2">
        <f>Table1[[#This Row],[PRICE/PO]]*Table1[[#This Row],[Quantity/PO]]</f>
        <v>0</v>
      </c>
      <c r="Q764" s="2" t="str">
        <f t="shared" ca="1" si="59"/>
        <v/>
      </c>
      <c r="R764" s="2"/>
      <c r="S764" s="2" t="s">
        <v>1056</v>
      </c>
      <c r="T764" s="1" t="str">
        <f t="shared" si="57"/>
        <v/>
      </c>
      <c r="BN764" s="8" t="str">
        <f t="shared" si="61"/>
        <v>ZR81KCE-TFD-522</v>
      </c>
    </row>
    <row r="765" spans="1:66" ht="69" hidden="1" x14ac:dyDescent="0.45">
      <c r="A765" s="1">
        <f t="shared" si="58"/>
        <v>752</v>
      </c>
      <c r="B765" s="1" t="s">
        <v>734</v>
      </c>
      <c r="C765" s="2" t="s">
        <v>36</v>
      </c>
      <c r="D765" s="1"/>
      <c r="E765" s="2" t="s">
        <v>687</v>
      </c>
      <c r="F765" s="1" t="s">
        <v>686</v>
      </c>
      <c r="G765" s="10">
        <v>45673</v>
      </c>
      <c r="H765" s="1">
        <v>10</v>
      </c>
      <c r="I765" s="1">
        <v>475</v>
      </c>
      <c r="J765" s="10"/>
      <c r="K765" s="1" t="s">
        <v>1076</v>
      </c>
      <c r="L765" s="2" t="s">
        <v>2197</v>
      </c>
      <c r="M765" s="10">
        <v>45700</v>
      </c>
      <c r="N765" s="1">
        <v>19</v>
      </c>
      <c r="O765" s="1">
        <v>475</v>
      </c>
      <c r="P765" s="2">
        <f>Table1[[#This Row],[PRICE/PO]]*Table1[[#This Row],[Quantity/PO]]</f>
        <v>9025</v>
      </c>
      <c r="Q765" s="2" t="str">
        <f t="shared" ca="1" si="59"/>
        <v/>
      </c>
      <c r="R765" s="2"/>
      <c r="S765" s="2" t="s">
        <v>2199</v>
      </c>
      <c r="T765" s="1" t="str">
        <f t="shared" si="57"/>
        <v/>
      </c>
      <c r="BN765" s="8">
        <f t="shared" si="61"/>
        <v>0</v>
      </c>
    </row>
    <row r="766" spans="1:66" ht="46" hidden="1" x14ac:dyDescent="0.45">
      <c r="A766" s="1">
        <f t="shared" si="58"/>
        <v>753</v>
      </c>
      <c r="B766" s="1" t="s">
        <v>734</v>
      </c>
      <c r="C766" s="2" t="s">
        <v>36</v>
      </c>
      <c r="D766" s="1"/>
      <c r="E766" s="2" t="s">
        <v>687</v>
      </c>
      <c r="F766" s="1" t="s">
        <v>686</v>
      </c>
      <c r="G766" s="10">
        <v>45673</v>
      </c>
      <c r="H766" s="1"/>
      <c r="I766" s="1">
        <v>475</v>
      </c>
      <c r="J766" s="10">
        <v>45679</v>
      </c>
      <c r="K766" s="1" t="s">
        <v>1076</v>
      </c>
      <c r="L766" s="2" t="s">
        <v>2329</v>
      </c>
      <c r="M766" s="10">
        <v>45704</v>
      </c>
      <c r="N766" s="1">
        <v>6</v>
      </c>
      <c r="O766" s="1">
        <v>475</v>
      </c>
      <c r="P766" s="2">
        <f>Table1[[#This Row],[PRICE/PO]]*Table1[[#This Row],[Quantity/PO]]</f>
        <v>2850</v>
      </c>
      <c r="Q766" s="2" t="str">
        <f t="shared" ca="1" si="59"/>
        <v>منتهي</v>
      </c>
      <c r="R766" s="2"/>
      <c r="S766" s="2" t="s">
        <v>2327</v>
      </c>
      <c r="T766" s="1" t="str">
        <f t="shared" si="57"/>
        <v/>
      </c>
      <c r="BN766" s="8"/>
    </row>
    <row r="767" spans="1:66" ht="69" hidden="1" x14ac:dyDescent="0.45">
      <c r="A767" s="1">
        <f t="shared" si="58"/>
        <v>754</v>
      </c>
      <c r="B767" s="1" t="s">
        <v>734</v>
      </c>
      <c r="C767" s="2" t="s">
        <v>40</v>
      </c>
      <c r="D767" s="1">
        <v>2102043</v>
      </c>
      <c r="E767" s="2" t="s">
        <v>544</v>
      </c>
      <c r="F767" s="1" t="s">
        <v>1059</v>
      </c>
      <c r="G767" s="10">
        <v>45679</v>
      </c>
      <c r="H767" s="1">
        <v>5</v>
      </c>
      <c r="I767" s="1">
        <v>950</v>
      </c>
      <c r="J767" s="10">
        <v>45684</v>
      </c>
      <c r="K767" s="1" t="s">
        <v>1076</v>
      </c>
      <c r="L767" s="2" t="s">
        <v>2198</v>
      </c>
      <c r="M767" s="10">
        <v>45700</v>
      </c>
      <c r="N767" s="34">
        <v>5</v>
      </c>
      <c r="O767" s="34">
        <v>950</v>
      </c>
      <c r="P767" s="34">
        <f>Table1[[#This Row],[PRICE/PO]]*Table1[[#This Row],[Quantity/PO]]</f>
        <v>4750</v>
      </c>
      <c r="Q767" s="2" t="str">
        <f t="shared" ca="1" si="59"/>
        <v>منتهي</v>
      </c>
      <c r="R767" s="2"/>
      <c r="S767" s="2"/>
      <c r="T767" s="1" t="str">
        <f t="shared" si="57"/>
        <v/>
      </c>
      <c r="BN767" s="8">
        <f>D767</f>
        <v>2102043</v>
      </c>
    </row>
    <row r="768" spans="1:66" ht="92" hidden="1" x14ac:dyDescent="0.45">
      <c r="A768" s="1">
        <f t="shared" si="58"/>
        <v>755</v>
      </c>
      <c r="B768" s="1" t="s">
        <v>734</v>
      </c>
      <c r="C768" s="2" t="s">
        <v>704</v>
      </c>
      <c r="D768" s="1" t="s">
        <v>1060</v>
      </c>
      <c r="E768" s="2" t="s">
        <v>705</v>
      </c>
      <c r="F768" s="1" t="s">
        <v>1059</v>
      </c>
      <c r="G768" s="10">
        <v>45679</v>
      </c>
      <c r="H768" s="1">
        <v>5</v>
      </c>
      <c r="I768" s="1">
        <v>1700</v>
      </c>
      <c r="J768" s="10">
        <v>45684</v>
      </c>
      <c r="K768" s="1" t="s">
        <v>1076</v>
      </c>
      <c r="L768" s="2" t="s">
        <v>2198</v>
      </c>
      <c r="M768" s="10">
        <v>45700</v>
      </c>
      <c r="N768" s="34">
        <v>5</v>
      </c>
      <c r="O768" s="34">
        <v>1700</v>
      </c>
      <c r="P768" s="34">
        <f>Table1[[#This Row],[PRICE/PO]]*Table1[[#This Row],[Quantity/PO]]</f>
        <v>8500</v>
      </c>
      <c r="Q768" s="2" t="str">
        <f t="shared" ca="1" si="59"/>
        <v>منتهي</v>
      </c>
      <c r="R768" s="2"/>
      <c r="S768" s="2"/>
      <c r="T768" s="1" t="str">
        <f t="shared" si="57"/>
        <v/>
      </c>
      <c r="BN768" s="8" t="str">
        <f>D768</f>
        <v>43.24232.000</v>
      </c>
    </row>
    <row r="769" spans="1:66" ht="92" hidden="1" x14ac:dyDescent="0.45">
      <c r="A769" s="1">
        <f t="shared" si="58"/>
        <v>756</v>
      </c>
      <c r="B769" s="1" t="s">
        <v>734</v>
      </c>
      <c r="C769" s="2" t="s">
        <v>101</v>
      </c>
      <c r="D769" s="1" t="s">
        <v>100</v>
      </c>
      <c r="E769" s="2" t="s">
        <v>542</v>
      </c>
      <c r="F769" s="1" t="s">
        <v>1059</v>
      </c>
      <c r="G769" s="10">
        <v>45679</v>
      </c>
      <c r="H769" s="1">
        <v>5</v>
      </c>
      <c r="I769" s="1">
        <v>725</v>
      </c>
      <c r="J769" s="10">
        <v>45684</v>
      </c>
      <c r="K769" s="1" t="s">
        <v>1076</v>
      </c>
      <c r="L769" s="2" t="s">
        <v>2194</v>
      </c>
      <c r="M769" s="10">
        <v>45700</v>
      </c>
      <c r="N769" s="34">
        <v>5</v>
      </c>
      <c r="O769" s="34">
        <v>725</v>
      </c>
      <c r="P769" s="34">
        <f>Table1[[#This Row],[PRICE/PO]]*Table1[[#This Row],[Quantity/PO]]</f>
        <v>3625</v>
      </c>
      <c r="Q769" s="2" t="str">
        <f t="shared" ca="1" si="59"/>
        <v>منتهي</v>
      </c>
      <c r="R769" s="2"/>
      <c r="S769" s="2"/>
      <c r="T769" s="1" t="str">
        <f t="shared" si="57"/>
        <v/>
      </c>
      <c r="BN769" s="8" t="str">
        <f>D769</f>
        <v>55.19022.819</v>
      </c>
    </row>
    <row r="770" spans="1:66" ht="92" hidden="1" x14ac:dyDescent="0.45">
      <c r="A770" s="1">
        <f t="shared" si="58"/>
        <v>757</v>
      </c>
      <c r="B770" s="1" t="s">
        <v>734</v>
      </c>
      <c r="C770" s="2" t="s">
        <v>101</v>
      </c>
      <c r="D770" s="1" t="s">
        <v>100</v>
      </c>
      <c r="E770" s="2" t="s">
        <v>542</v>
      </c>
      <c r="F770" s="1" t="s">
        <v>1059</v>
      </c>
      <c r="G770" s="10">
        <v>45679</v>
      </c>
      <c r="H770" s="1"/>
      <c r="I770" s="1">
        <v>725</v>
      </c>
      <c r="J770" s="10">
        <v>45684</v>
      </c>
      <c r="K770" s="1" t="s">
        <v>1076</v>
      </c>
      <c r="L770" s="2" t="s">
        <v>2647</v>
      </c>
      <c r="M770" s="10">
        <v>45711</v>
      </c>
      <c r="N770" s="34">
        <v>2</v>
      </c>
      <c r="O770" s="34">
        <v>725</v>
      </c>
      <c r="P770" s="34">
        <f>Table1[[#This Row],[PRICE/PO]]*Table1[[#This Row],[Quantity/PO]]</f>
        <v>1450</v>
      </c>
      <c r="Q770" s="2" t="str">
        <f t="shared" ca="1" si="59"/>
        <v>منتهي</v>
      </c>
      <c r="R770" s="2"/>
      <c r="S770" s="2"/>
      <c r="T770" s="1" t="str">
        <f t="shared" si="57"/>
        <v/>
      </c>
      <c r="BN770" s="8"/>
    </row>
    <row r="771" spans="1:66" ht="46" hidden="1" x14ac:dyDescent="0.45">
      <c r="A771" s="1">
        <f t="shared" si="58"/>
        <v>758</v>
      </c>
      <c r="B771" s="1" t="s">
        <v>734</v>
      </c>
      <c r="C771" s="2" t="s">
        <v>1061</v>
      </c>
      <c r="D771" s="1">
        <v>22262600</v>
      </c>
      <c r="E771" s="2" t="s">
        <v>1062</v>
      </c>
      <c r="F771" s="1" t="s">
        <v>1059</v>
      </c>
      <c r="G771" s="10">
        <v>45679</v>
      </c>
      <c r="H771" s="1">
        <v>5</v>
      </c>
      <c r="I771" s="1"/>
      <c r="J771" s="10">
        <v>45684</v>
      </c>
      <c r="K771" s="1" t="s">
        <v>1076</v>
      </c>
      <c r="L771" s="2"/>
      <c r="M771" s="10"/>
      <c r="N771" s="10"/>
      <c r="O771" s="10"/>
      <c r="P771" s="34">
        <f>Table1[[#This Row],[PRICE/PO]]*Table1[[#This Row],[Quantity/PO]]</f>
        <v>0</v>
      </c>
      <c r="Q771" s="2" t="str">
        <f t="shared" ca="1" si="59"/>
        <v>منتهي</v>
      </c>
      <c r="R771" s="2"/>
      <c r="S771" s="2"/>
      <c r="T771" s="1" t="str">
        <f t="shared" si="57"/>
        <v/>
      </c>
      <c r="BN771" s="8">
        <f t="shared" ref="BN771:BN802" si="62">D771</f>
        <v>22262600</v>
      </c>
    </row>
    <row r="772" spans="1:66" ht="46" hidden="1" x14ac:dyDescent="0.45">
      <c r="A772" s="1">
        <f t="shared" si="58"/>
        <v>759</v>
      </c>
      <c r="B772" s="1" t="s">
        <v>734</v>
      </c>
      <c r="C772" s="2" t="s">
        <v>1064</v>
      </c>
      <c r="D772" s="1" t="s">
        <v>1063</v>
      </c>
      <c r="E772" s="2" t="s">
        <v>1066</v>
      </c>
      <c r="F772" s="1" t="s">
        <v>1065</v>
      </c>
      <c r="G772" s="10">
        <v>45635</v>
      </c>
      <c r="H772" s="1">
        <v>10</v>
      </c>
      <c r="I772" s="1">
        <v>375</v>
      </c>
      <c r="J772" s="10">
        <v>45638</v>
      </c>
      <c r="K772" s="1" t="s">
        <v>1077</v>
      </c>
      <c r="L772" s="2" t="s">
        <v>1067</v>
      </c>
      <c r="M772" s="10">
        <v>45656</v>
      </c>
      <c r="N772" s="1">
        <v>10</v>
      </c>
      <c r="O772" s="1">
        <v>375</v>
      </c>
      <c r="P772" s="2">
        <f>Table1[[#This Row],[PRICE/PO]]*Table1[[#This Row],[Quantity/PO]]</f>
        <v>3750</v>
      </c>
      <c r="Q772" s="2" t="str">
        <f t="shared" ca="1" si="59"/>
        <v>منتهي</v>
      </c>
      <c r="R772" s="2" t="s">
        <v>2681</v>
      </c>
      <c r="S772" s="2"/>
      <c r="T772" s="1" t="str">
        <f t="shared" si="57"/>
        <v/>
      </c>
      <c r="BN772" s="8" t="str">
        <f t="shared" si="62"/>
        <v>1-34-02 &amp; i-34-01</v>
      </c>
    </row>
    <row r="773" spans="1:66" ht="69" hidden="1" x14ac:dyDescent="0.45">
      <c r="A773" s="1">
        <f t="shared" si="58"/>
        <v>760</v>
      </c>
      <c r="B773" s="1" t="s">
        <v>734</v>
      </c>
      <c r="C773" s="2" t="s">
        <v>1070</v>
      </c>
      <c r="D773" s="1" t="s">
        <v>1069</v>
      </c>
      <c r="E773" s="2" t="s">
        <v>1071</v>
      </c>
      <c r="F773" s="1" t="s">
        <v>1072</v>
      </c>
      <c r="G773" s="10">
        <v>45658</v>
      </c>
      <c r="H773" s="1">
        <v>2</v>
      </c>
      <c r="I773" s="1">
        <v>3950</v>
      </c>
      <c r="J773" s="10">
        <v>45665</v>
      </c>
      <c r="K773" s="1" t="s">
        <v>1077</v>
      </c>
      <c r="L773" s="2" t="s">
        <v>1073</v>
      </c>
      <c r="M773" s="10">
        <v>45671</v>
      </c>
      <c r="N773" s="1">
        <v>2</v>
      </c>
      <c r="O773" s="1">
        <v>3950</v>
      </c>
      <c r="P773" s="2">
        <f>Table1[[#This Row],[PRICE/PO]]*Table1[[#This Row],[Quantity/PO]]</f>
        <v>7900</v>
      </c>
      <c r="Q773" s="2" t="str">
        <f t="shared" ca="1" si="59"/>
        <v>منتهي</v>
      </c>
      <c r="R773" s="2" t="s">
        <v>2430</v>
      </c>
      <c r="S773" s="2"/>
      <c r="T773" s="1" t="str">
        <f t="shared" si="57"/>
        <v/>
      </c>
      <c r="BN773" s="8" t="str">
        <f t="shared" si="62"/>
        <v>AR-KFR90G/N1Y-AB</v>
      </c>
    </row>
    <row r="774" spans="1:66" ht="23" hidden="1" x14ac:dyDescent="0.45">
      <c r="A774" s="1">
        <f t="shared" si="58"/>
        <v>761</v>
      </c>
      <c r="B774" s="1" t="s">
        <v>734</v>
      </c>
      <c r="C774" s="1" t="s">
        <v>1006</v>
      </c>
      <c r="D774" s="1"/>
      <c r="E774" s="2" t="s">
        <v>1007</v>
      </c>
      <c r="F774" s="1" t="s">
        <v>1079</v>
      </c>
      <c r="G774" s="10">
        <v>45680</v>
      </c>
      <c r="H774" s="1">
        <v>30</v>
      </c>
      <c r="I774" s="1">
        <v>27</v>
      </c>
      <c r="J774" s="10">
        <v>45685</v>
      </c>
      <c r="K774" s="1" t="s">
        <v>1078</v>
      </c>
      <c r="L774" s="2" t="s">
        <v>2201</v>
      </c>
      <c r="M774" s="10">
        <v>45700</v>
      </c>
      <c r="N774" s="1">
        <v>30</v>
      </c>
      <c r="O774" s="1">
        <v>27</v>
      </c>
      <c r="P774" s="2">
        <f>Table1[[#This Row],[PRICE/PO]]*Table1[[#This Row],[Quantity/PO]]</f>
        <v>810</v>
      </c>
      <c r="Q774" s="2" t="str">
        <f t="shared" ca="1" si="59"/>
        <v>منتهي</v>
      </c>
      <c r="R774" s="2"/>
      <c r="S774" s="2"/>
      <c r="T774" s="1" t="str">
        <f t="shared" si="57"/>
        <v/>
      </c>
      <c r="BN774" s="8">
        <f t="shared" si="62"/>
        <v>0</v>
      </c>
    </row>
    <row r="775" spans="1:66" ht="23" hidden="1" x14ac:dyDescent="0.45">
      <c r="A775" s="1">
        <f t="shared" si="58"/>
        <v>762</v>
      </c>
      <c r="B775" s="1" t="s">
        <v>734</v>
      </c>
      <c r="C775" s="2" t="s">
        <v>477</v>
      </c>
      <c r="D775" s="1"/>
      <c r="E775" s="2" t="s">
        <v>356</v>
      </c>
      <c r="F775" s="1" t="s">
        <v>1079</v>
      </c>
      <c r="G775" s="10">
        <v>45680</v>
      </c>
      <c r="H775" s="1">
        <v>100</v>
      </c>
      <c r="I775" s="1">
        <v>23</v>
      </c>
      <c r="J775" s="10">
        <v>45685</v>
      </c>
      <c r="K775" s="1" t="s">
        <v>1074</v>
      </c>
      <c r="L775" s="2"/>
      <c r="M775" s="10"/>
      <c r="N775" s="1"/>
      <c r="O775" s="1"/>
      <c r="P775" s="2">
        <f>Table1[[#This Row],[PRICE/PO]]*Table1[[#This Row],[Quantity/PO]]</f>
        <v>0</v>
      </c>
      <c r="Q775" s="2" t="str">
        <f t="shared" ca="1" si="59"/>
        <v>منتهي</v>
      </c>
      <c r="R775" s="2"/>
      <c r="S775" s="2"/>
      <c r="T775" s="1">
        <f t="shared" si="57"/>
        <v>1</v>
      </c>
      <c r="BN775" s="8">
        <f t="shared" si="62"/>
        <v>0</v>
      </c>
    </row>
    <row r="776" spans="1:66" ht="23" hidden="1" x14ac:dyDescent="0.45">
      <c r="A776" s="1">
        <f t="shared" si="58"/>
        <v>763</v>
      </c>
      <c r="B776" s="1" t="s">
        <v>734</v>
      </c>
      <c r="C776" s="2" t="s">
        <v>1081</v>
      </c>
      <c r="D776" s="1"/>
      <c r="E776" s="2" t="s">
        <v>1082</v>
      </c>
      <c r="F776" s="1" t="s">
        <v>1080</v>
      </c>
      <c r="G776" s="10">
        <v>45680</v>
      </c>
      <c r="H776" s="1">
        <v>200</v>
      </c>
      <c r="I776" s="1"/>
      <c r="J776" s="10">
        <v>45684</v>
      </c>
      <c r="K776" s="1" t="s">
        <v>1077</v>
      </c>
      <c r="L776" s="2"/>
      <c r="M776" s="10"/>
      <c r="N776" s="1"/>
      <c r="O776" s="1"/>
      <c r="P776" s="2">
        <f>Table1[[#This Row],[PRICE/PO]]*Table1[[#This Row],[Quantity/PO]]</f>
        <v>0</v>
      </c>
      <c r="Q776" s="2" t="str">
        <f t="shared" ca="1" si="59"/>
        <v>منتهي</v>
      </c>
      <c r="R776" s="2"/>
      <c r="S776" s="2"/>
      <c r="T776" s="1" t="str">
        <f t="shared" si="57"/>
        <v/>
      </c>
      <c r="BN776" s="8">
        <f t="shared" si="62"/>
        <v>0</v>
      </c>
    </row>
    <row r="777" spans="1:66" ht="23" hidden="1" x14ac:dyDescent="0.45">
      <c r="A777" s="1">
        <f t="shared" si="58"/>
        <v>764</v>
      </c>
      <c r="B777" s="1" t="s">
        <v>734</v>
      </c>
      <c r="C777" s="2" t="s">
        <v>1083</v>
      </c>
      <c r="D777" s="1"/>
      <c r="E777" s="2" t="s">
        <v>1084</v>
      </c>
      <c r="F777" s="1" t="s">
        <v>1080</v>
      </c>
      <c r="G777" s="10">
        <v>45680</v>
      </c>
      <c r="H777" s="1">
        <v>200</v>
      </c>
      <c r="I777" s="1"/>
      <c r="J777" s="10">
        <v>45684</v>
      </c>
      <c r="K777" s="1" t="s">
        <v>1077</v>
      </c>
      <c r="L777" s="2"/>
      <c r="M777" s="10"/>
      <c r="N777" s="1"/>
      <c r="O777" s="1"/>
      <c r="P777" s="2">
        <f>Table1[[#This Row],[PRICE/PO]]*Table1[[#This Row],[Quantity/PO]]</f>
        <v>0</v>
      </c>
      <c r="Q777" s="2" t="str">
        <f t="shared" ca="1" si="59"/>
        <v>منتهي</v>
      </c>
      <c r="R777" s="2"/>
      <c r="S777" s="2"/>
      <c r="T777" s="1" t="str">
        <f t="shared" si="57"/>
        <v/>
      </c>
      <c r="BN777" s="8">
        <f t="shared" si="62"/>
        <v>0</v>
      </c>
    </row>
    <row r="778" spans="1:66" ht="23" hidden="1" x14ac:dyDescent="0.45">
      <c r="A778" s="1">
        <f t="shared" si="58"/>
        <v>765</v>
      </c>
      <c r="B778" s="1" t="s">
        <v>734</v>
      </c>
      <c r="C778" s="2" t="s">
        <v>1085</v>
      </c>
      <c r="D778" s="1"/>
      <c r="E778" s="2" t="s">
        <v>1086</v>
      </c>
      <c r="F778" s="1" t="s">
        <v>1080</v>
      </c>
      <c r="G778" s="10">
        <v>45680</v>
      </c>
      <c r="H778" s="1">
        <v>200</v>
      </c>
      <c r="I778" s="1"/>
      <c r="J778" s="10">
        <v>45684</v>
      </c>
      <c r="K778" s="1" t="s">
        <v>1077</v>
      </c>
      <c r="L778" s="2"/>
      <c r="M778" s="10"/>
      <c r="N778" s="1"/>
      <c r="O778" s="1"/>
      <c r="P778" s="2">
        <f>Table1[[#This Row],[PRICE/PO]]*Table1[[#This Row],[Quantity/PO]]</f>
        <v>0</v>
      </c>
      <c r="Q778" s="2" t="str">
        <f t="shared" ca="1" si="59"/>
        <v>منتهي</v>
      </c>
      <c r="R778" s="2"/>
      <c r="S778" s="2"/>
      <c r="T778" s="1" t="str">
        <f t="shared" si="57"/>
        <v/>
      </c>
      <c r="BN778" s="8">
        <f t="shared" si="62"/>
        <v>0</v>
      </c>
    </row>
    <row r="779" spans="1:66" ht="23" hidden="1" x14ac:dyDescent="0.45">
      <c r="A779" s="1">
        <f t="shared" si="58"/>
        <v>766</v>
      </c>
      <c r="B779" s="1" t="s">
        <v>734</v>
      </c>
      <c r="C779" s="2" t="s">
        <v>1087</v>
      </c>
      <c r="D779" s="1"/>
      <c r="E779" s="2" t="s">
        <v>1088</v>
      </c>
      <c r="F779" s="1" t="s">
        <v>1080</v>
      </c>
      <c r="G779" s="10">
        <v>45680</v>
      </c>
      <c r="H779" s="1">
        <v>200</v>
      </c>
      <c r="I779" s="1"/>
      <c r="J779" s="10">
        <v>45684</v>
      </c>
      <c r="K779" s="1" t="s">
        <v>1077</v>
      </c>
      <c r="L779" s="2"/>
      <c r="M779" s="10"/>
      <c r="N779" s="1"/>
      <c r="O779" s="1"/>
      <c r="P779" s="2">
        <f>Table1[[#This Row],[PRICE/PO]]*Table1[[#This Row],[Quantity/PO]]</f>
        <v>0</v>
      </c>
      <c r="Q779" s="2" t="str">
        <f t="shared" ca="1" si="59"/>
        <v>منتهي</v>
      </c>
      <c r="R779" s="2"/>
      <c r="S779" s="2"/>
      <c r="T779" s="1" t="str">
        <f t="shared" si="57"/>
        <v/>
      </c>
      <c r="BN779" s="8">
        <f t="shared" si="62"/>
        <v>0</v>
      </c>
    </row>
    <row r="780" spans="1:66" ht="23" hidden="1" x14ac:dyDescent="0.45">
      <c r="A780" s="1">
        <f t="shared" si="58"/>
        <v>767</v>
      </c>
      <c r="B780" s="1" t="s">
        <v>734</v>
      </c>
      <c r="C780" s="2" t="s">
        <v>1089</v>
      </c>
      <c r="D780" s="1"/>
      <c r="E780" s="2" t="s">
        <v>1090</v>
      </c>
      <c r="F780" s="1" t="s">
        <v>1080</v>
      </c>
      <c r="G780" s="10">
        <v>45680</v>
      </c>
      <c r="H780" s="1">
        <v>200</v>
      </c>
      <c r="I780" s="1"/>
      <c r="J780" s="10">
        <v>45684</v>
      </c>
      <c r="K780" s="1" t="s">
        <v>1077</v>
      </c>
      <c r="L780" s="2"/>
      <c r="M780" s="10"/>
      <c r="N780" s="1"/>
      <c r="O780" s="1"/>
      <c r="P780" s="2">
        <f>Table1[[#This Row],[PRICE/PO]]*Table1[[#This Row],[Quantity/PO]]</f>
        <v>0</v>
      </c>
      <c r="Q780" s="2" t="str">
        <f t="shared" ca="1" si="59"/>
        <v>منتهي</v>
      </c>
      <c r="R780" s="2"/>
      <c r="S780" s="2"/>
      <c r="T780" s="1" t="str">
        <f t="shared" si="57"/>
        <v/>
      </c>
      <c r="BN780" s="8">
        <f t="shared" si="62"/>
        <v>0</v>
      </c>
    </row>
    <row r="781" spans="1:66" ht="115" hidden="1" x14ac:dyDescent="0.45">
      <c r="A781" s="1">
        <f t="shared" si="58"/>
        <v>768</v>
      </c>
      <c r="B781" s="1" t="s">
        <v>734</v>
      </c>
      <c r="C781" s="2" t="s">
        <v>1091</v>
      </c>
      <c r="D781" s="1"/>
      <c r="E781" s="2" t="s">
        <v>1092</v>
      </c>
      <c r="F781" s="1" t="s">
        <v>1080</v>
      </c>
      <c r="G781" s="10">
        <v>45680</v>
      </c>
      <c r="H781" s="1">
        <v>4</v>
      </c>
      <c r="I781" s="1"/>
      <c r="J781" s="10">
        <v>45684</v>
      </c>
      <c r="K781" s="1" t="s">
        <v>1077</v>
      </c>
      <c r="L781" s="2"/>
      <c r="M781" s="10"/>
      <c r="N781" s="1"/>
      <c r="O781" s="1"/>
      <c r="P781" s="2">
        <f>Table1[[#This Row],[PRICE/PO]]*Table1[[#This Row],[Quantity/PO]]</f>
        <v>0</v>
      </c>
      <c r="Q781" s="2" t="str">
        <f t="shared" ca="1" si="59"/>
        <v>منتهي</v>
      </c>
      <c r="R781" s="2"/>
      <c r="S781" s="2"/>
      <c r="T781" s="1" t="str">
        <f t="shared" si="57"/>
        <v/>
      </c>
      <c r="BN781" s="8">
        <f t="shared" si="62"/>
        <v>0</v>
      </c>
    </row>
    <row r="782" spans="1:66" ht="115" hidden="1" x14ac:dyDescent="0.45">
      <c r="A782" s="1">
        <f t="shared" si="58"/>
        <v>769</v>
      </c>
      <c r="B782" s="1" t="s">
        <v>734</v>
      </c>
      <c r="C782" s="2" t="s">
        <v>1093</v>
      </c>
      <c r="D782" s="1"/>
      <c r="E782" s="2" t="s">
        <v>1094</v>
      </c>
      <c r="F782" s="1" t="s">
        <v>1080</v>
      </c>
      <c r="G782" s="10">
        <v>45680</v>
      </c>
      <c r="H782" s="1">
        <v>200</v>
      </c>
      <c r="I782" s="1"/>
      <c r="J782" s="10">
        <v>45684</v>
      </c>
      <c r="K782" s="1" t="s">
        <v>1077</v>
      </c>
      <c r="L782" s="2"/>
      <c r="M782" s="10"/>
      <c r="N782" s="1"/>
      <c r="O782" s="1"/>
      <c r="P782" s="2">
        <f>Table1[[#This Row],[PRICE/PO]]*Table1[[#This Row],[Quantity/PO]]</f>
        <v>0</v>
      </c>
      <c r="Q782" s="2" t="str">
        <f t="shared" ca="1" si="59"/>
        <v>منتهي</v>
      </c>
      <c r="R782" s="2"/>
      <c r="S782" s="2"/>
      <c r="T782" s="1" t="str">
        <f t="shared" ref="T782:T845" si="63">IF(AND(COUNTIFS($F$14:$F$1012, $F782, $L$14:$L$1012, "&lt;&gt;")&gt;0, $L782="", $I782&lt;&gt;""), 1, "")</f>
        <v/>
      </c>
      <c r="BN782" s="8">
        <f t="shared" si="62"/>
        <v>0</v>
      </c>
    </row>
    <row r="783" spans="1:66" ht="23" hidden="1" x14ac:dyDescent="0.45">
      <c r="A783" s="1">
        <f t="shared" ref="A783:A846" si="64">ROW(A770)</f>
        <v>770</v>
      </c>
      <c r="B783" s="1" t="s">
        <v>734</v>
      </c>
      <c r="C783" s="2" t="s">
        <v>1081</v>
      </c>
      <c r="D783" s="1"/>
      <c r="E783" s="2" t="s">
        <v>1082</v>
      </c>
      <c r="F783" s="1" t="s">
        <v>1080</v>
      </c>
      <c r="G783" s="10">
        <v>45680</v>
      </c>
      <c r="H783" s="1">
        <v>100</v>
      </c>
      <c r="I783" s="1"/>
      <c r="J783" s="10">
        <v>45684</v>
      </c>
      <c r="K783" s="1" t="s">
        <v>1077</v>
      </c>
      <c r="L783" s="2"/>
      <c r="M783" s="10"/>
      <c r="N783" s="1"/>
      <c r="O783" s="1"/>
      <c r="P783" s="2">
        <f>Table1[[#This Row],[PRICE/PO]]*Table1[[#This Row],[Quantity/PO]]</f>
        <v>0</v>
      </c>
      <c r="Q783" s="2" t="str">
        <f t="shared" ca="1" si="59"/>
        <v>منتهي</v>
      </c>
      <c r="R783" s="2"/>
      <c r="S783" s="2"/>
      <c r="T783" s="1" t="str">
        <f t="shared" si="63"/>
        <v/>
      </c>
      <c r="BN783" s="8">
        <f t="shared" si="62"/>
        <v>0</v>
      </c>
    </row>
    <row r="784" spans="1:66" ht="23" hidden="1" x14ac:dyDescent="0.45">
      <c r="A784" s="1">
        <f t="shared" si="64"/>
        <v>771</v>
      </c>
      <c r="B784" s="1" t="s">
        <v>734</v>
      </c>
      <c r="C784" s="2" t="s">
        <v>1083</v>
      </c>
      <c r="D784" s="1"/>
      <c r="E784" s="2" t="s">
        <v>1084</v>
      </c>
      <c r="F784" s="1" t="s">
        <v>1080</v>
      </c>
      <c r="G784" s="10">
        <v>45680</v>
      </c>
      <c r="H784" s="1">
        <v>100</v>
      </c>
      <c r="I784" s="1"/>
      <c r="J784" s="10">
        <v>45684</v>
      </c>
      <c r="K784" s="1" t="s">
        <v>1077</v>
      </c>
      <c r="L784" s="2"/>
      <c r="M784" s="10"/>
      <c r="N784" s="1"/>
      <c r="O784" s="1"/>
      <c r="P784" s="2">
        <f>Table1[[#This Row],[PRICE/PO]]*Table1[[#This Row],[Quantity/PO]]</f>
        <v>0</v>
      </c>
      <c r="Q784" s="2" t="str">
        <f t="shared" ca="1" si="59"/>
        <v>منتهي</v>
      </c>
      <c r="R784" s="2"/>
      <c r="S784" s="2"/>
      <c r="T784" s="1" t="str">
        <f t="shared" si="63"/>
        <v/>
      </c>
      <c r="BN784" s="8">
        <f t="shared" si="62"/>
        <v>0</v>
      </c>
    </row>
    <row r="785" spans="1:66" ht="23" hidden="1" x14ac:dyDescent="0.45">
      <c r="A785" s="1">
        <f t="shared" si="64"/>
        <v>772</v>
      </c>
      <c r="B785" s="1" t="s">
        <v>734</v>
      </c>
      <c r="C785" s="2" t="s">
        <v>1095</v>
      </c>
      <c r="D785" s="1"/>
      <c r="E785" s="2" t="s">
        <v>1096</v>
      </c>
      <c r="F785" s="1" t="s">
        <v>1080</v>
      </c>
      <c r="G785" s="10">
        <v>45680</v>
      </c>
      <c r="H785" s="1">
        <v>100</v>
      </c>
      <c r="I785" s="1"/>
      <c r="J785" s="10">
        <v>45684</v>
      </c>
      <c r="K785" s="1" t="s">
        <v>1077</v>
      </c>
      <c r="L785" s="2"/>
      <c r="M785" s="10"/>
      <c r="N785" s="1"/>
      <c r="O785" s="1"/>
      <c r="P785" s="2">
        <f>Table1[[#This Row],[PRICE/PO]]*Table1[[#This Row],[Quantity/PO]]</f>
        <v>0</v>
      </c>
      <c r="Q785" s="2" t="str">
        <f t="shared" ca="1" si="59"/>
        <v>منتهي</v>
      </c>
      <c r="R785" s="2"/>
      <c r="S785" s="2"/>
      <c r="T785" s="1" t="str">
        <f t="shared" si="63"/>
        <v/>
      </c>
      <c r="BN785" s="8">
        <f t="shared" si="62"/>
        <v>0</v>
      </c>
    </row>
    <row r="786" spans="1:66" ht="23" hidden="1" x14ac:dyDescent="0.45">
      <c r="A786" s="1">
        <f t="shared" si="64"/>
        <v>773</v>
      </c>
      <c r="B786" s="1" t="s">
        <v>734</v>
      </c>
      <c r="C786" s="2" t="s">
        <v>1085</v>
      </c>
      <c r="D786" s="1"/>
      <c r="E786" s="2" t="s">
        <v>1086</v>
      </c>
      <c r="F786" s="1" t="s">
        <v>1080</v>
      </c>
      <c r="G786" s="10">
        <v>45680</v>
      </c>
      <c r="H786" s="1">
        <v>300</v>
      </c>
      <c r="I786" s="1"/>
      <c r="J786" s="10">
        <v>45684</v>
      </c>
      <c r="K786" s="1" t="s">
        <v>1077</v>
      </c>
      <c r="L786" s="2"/>
      <c r="M786" s="10"/>
      <c r="N786" s="1"/>
      <c r="O786" s="1"/>
      <c r="P786" s="2">
        <f>Table1[[#This Row],[PRICE/PO]]*Table1[[#This Row],[Quantity/PO]]</f>
        <v>0</v>
      </c>
      <c r="Q786" s="2" t="str">
        <f t="shared" ca="1" si="59"/>
        <v>منتهي</v>
      </c>
      <c r="R786" s="2"/>
      <c r="S786" s="2"/>
      <c r="T786" s="1" t="str">
        <f t="shared" si="63"/>
        <v/>
      </c>
      <c r="BN786" s="8">
        <f t="shared" si="62"/>
        <v>0</v>
      </c>
    </row>
    <row r="787" spans="1:66" ht="23" hidden="1" x14ac:dyDescent="0.45">
      <c r="A787" s="1">
        <f t="shared" si="64"/>
        <v>774</v>
      </c>
      <c r="B787" s="1" t="s">
        <v>734</v>
      </c>
      <c r="C787" s="2" t="s">
        <v>1087</v>
      </c>
      <c r="D787" s="1"/>
      <c r="E787" s="2" t="s">
        <v>1088</v>
      </c>
      <c r="F787" s="1" t="s">
        <v>1080</v>
      </c>
      <c r="G787" s="10">
        <v>45680</v>
      </c>
      <c r="H787" s="1">
        <v>300</v>
      </c>
      <c r="I787" s="1"/>
      <c r="J787" s="10">
        <v>45684</v>
      </c>
      <c r="K787" s="1" t="s">
        <v>1077</v>
      </c>
      <c r="L787" s="2"/>
      <c r="M787" s="10"/>
      <c r="N787" s="1"/>
      <c r="O787" s="1"/>
      <c r="P787" s="2">
        <f>Table1[[#This Row],[PRICE/PO]]*Table1[[#This Row],[Quantity/PO]]</f>
        <v>0</v>
      </c>
      <c r="Q787" s="2" t="str">
        <f t="shared" ca="1" si="59"/>
        <v>منتهي</v>
      </c>
      <c r="R787" s="2"/>
      <c r="S787" s="2"/>
      <c r="T787" s="1" t="str">
        <f t="shared" si="63"/>
        <v/>
      </c>
      <c r="BN787" s="8">
        <f t="shared" si="62"/>
        <v>0</v>
      </c>
    </row>
    <row r="788" spans="1:66" ht="23" hidden="1" x14ac:dyDescent="0.45">
      <c r="A788" s="1">
        <f t="shared" si="64"/>
        <v>775</v>
      </c>
      <c r="B788" s="1" t="s">
        <v>734</v>
      </c>
      <c r="C788" s="2" t="s">
        <v>1089</v>
      </c>
      <c r="D788" s="1"/>
      <c r="E788" s="2" t="s">
        <v>1090</v>
      </c>
      <c r="F788" s="1" t="s">
        <v>1080</v>
      </c>
      <c r="G788" s="10">
        <v>45680</v>
      </c>
      <c r="H788" s="1">
        <v>100</v>
      </c>
      <c r="I788" s="1"/>
      <c r="J788" s="10">
        <v>45684</v>
      </c>
      <c r="K788" s="1" t="s">
        <v>1077</v>
      </c>
      <c r="L788" s="2"/>
      <c r="M788" s="10"/>
      <c r="N788" s="1"/>
      <c r="O788" s="1"/>
      <c r="P788" s="2">
        <f>Table1[[#This Row],[PRICE/PO]]*Table1[[#This Row],[Quantity/PO]]</f>
        <v>0</v>
      </c>
      <c r="Q788" s="2" t="str">
        <f t="shared" ca="1" si="59"/>
        <v>منتهي</v>
      </c>
      <c r="R788" s="2"/>
      <c r="S788" s="2"/>
      <c r="T788" s="1" t="str">
        <f t="shared" si="63"/>
        <v/>
      </c>
      <c r="BN788" s="8">
        <f t="shared" si="62"/>
        <v>0</v>
      </c>
    </row>
    <row r="789" spans="1:66" ht="23" hidden="1" x14ac:dyDescent="0.45">
      <c r="A789" s="1">
        <f t="shared" si="64"/>
        <v>776</v>
      </c>
      <c r="B789" s="1" t="s">
        <v>734</v>
      </c>
      <c r="C789" s="2" t="s">
        <v>1097</v>
      </c>
      <c r="D789" s="1"/>
      <c r="E789" s="2" t="s">
        <v>1098</v>
      </c>
      <c r="F789" s="1" t="s">
        <v>1080</v>
      </c>
      <c r="G789" s="10">
        <v>45680</v>
      </c>
      <c r="H789" s="1">
        <v>100</v>
      </c>
      <c r="I789" s="1"/>
      <c r="J789" s="10">
        <v>45684</v>
      </c>
      <c r="K789" s="1" t="s">
        <v>1077</v>
      </c>
      <c r="L789" s="2"/>
      <c r="M789" s="10"/>
      <c r="N789" s="1"/>
      <c r="O789" s="1"/>
      <c r="P789" s="2">
        <f>Table1[[#This Row],[PRICE/PO]]*Table1[[#This Row],[Quantity/PO]]</f>
        <v>0</v>
      </c>
      <c r="Q789" s="2" t="str">
        <f t="shared" ca="1" si="59"/>
        <v>منتهي</v>
      </c>
      <c r="R789" s="2"/>
      <c r="S789" s="2"/>
      <c r="T789" s="1" t="str">
        <f t="shared" si="63"/>
        <v/>
      </c>
      <c r="BN789" s="8">
        <f t="shared" si="62"/>
        <v>0</v>
      </c>
    </row>
    <row r="790" spans="1:66" ht="23" hidden="1" x14ac:dyDescent="0.45">
      <c r="A790" s="1">
        <f t="shared" si="64"/>
        <v>777</v>
      </c>
      <c r="B790" s="1" t="s">
        <v>734</v>
      </c>
      <c r="C790" s="2" t="s">
        <v>1099</v>
      </c>
      <c r="D790" s="1"/>
      <c r="E790" s="2" t="s">
        <v>1100</v>
      </c>
      <c r="F790" s="1" t="s">
        <v>1080</v>
      </c>
      <c r="G790" s="10">
        <v>45680</v>
      </c>
      <c r="H790" s="1">
        <v>100</v>
      </c>
      <c r="I790" s="1"/>
      <c r="J790" s="10">
        <v>45684</v>
      </c>
      <c r="K790" s="1" t="s">
        <v>1077</v>
      </c>
      <c r="L790" s="2"/>
      <c r="M790" s="10"/>
      <c r="N790" s="1"/>
      <c r="O790" s="1"/>
      <c r="P790" s="2">
        <f>Table1[[#This Row],[PRICE/PO]]*Table1[[#This Row],[Quantity/PO]]</f>
        <v>0</v>
      </c>
      <c r="Q790" s="2" t="str">
        <f t="shared" ca="1" si="59"/>
        <v>منتهي</v>
      </c>
      <c r="R790" s="2"/>
      <c r="S790" s="2"/>
      <c r="T790" s="1" t="str">
        <f t="shared" si="63"/>
        <v/>
      </c>
      <c r="BN790" s="8">
        <f t="shared" si="62"/>
        <v>0</v>
      </c>
    </row>
    <row r="791" spans="1:66" ht="23" hidden="1" x14ac:dyDescent="0.45">
      <c r="A791" s="1">
        <f t="shared" si="64"/>
        <v>778</v>
      </c>
      <c r="B791" s="1" t="s">
        <v>734</v>
      </c>
      <c r="C791" s="2" t="s">
        <v>1081</v>
      </c>
      <c r="D791" s="1"/>
      <c r="E791" s="2" t="s">
        <v>1082</v>
      </c>
      <c r="F791" s="1" t="s">
        <v>1080</v>
      </c>
      <c r="G791" s="10">
        <v>45680</v>
      </c>
      <c r="H791" s="1">
        <v>200</v>
      </c>
      <c r="I791" s="1"/>
      <c r="J791" s="10">
        <v>45684</v>
      </c>
      <c r="K791" s="1" t="s">
        <v>1077</v>
      </c>
      <c r="L791" s="2"/>
      <c r="M791" s="10"/>
      <c r="N791" s="1"/>
      <c r="O791" s="1"/>
      <c r="P791" s="2">
        <f>Table1[[#This Row],[PRICE/PO]]*Table1[[#This Row],[Quantity/PO]]</f>
        <v>0</v>
      </c>
      <c r="Q791" s="2" t="str">
        <f t="shared" ca="1" si="59"/>
        <v>منتهي</v>
      </c>
      <c r="R791" s="2"/>
      <c r="S791" s="2"/>
      <c r="T791" s="1" t="str">
        <f t="shared" si="63"/>
        <v/>
      </c>
      <c r="BN791" s="8">
        <f t="shared" si="62"/>
        <v>0</v>
      </c>
    </row>
    <row r="792" spans="1:66" ht="23" hidden="1" x14ac:dyDescent="0.45">
      <c r="A792" s="1">
        <f t="shared" si="64"/>
        <v>779</v>
      </c>
      <c r="B792" s="1" t="s">
        <v>734</v>
      </c>
      <c r="C792" s="2" t="s">
        <v>1085</v>
      </c>
      <c r="D792" s="1"/>
      <c r="E792" s="2" t="s">
        <v>1086</v>
      </c>
      <c r="F792" s="1" t="s">
        <v>1080</v>
      </c>
      <c r="G792" s="10">
        <v>45680</v>
      </c>
      <c r="H792" s="1">
        <v>200</v>
      </c>
      <c r="I792" s="1"/>
      <c r="J792" s="10">
        <v>45684</v>
      </c>
      <c r="K792" s="1" t="s">
        <v>1077</v>
      </c>
      <c r="L792" s="2"/>
      <c r="M792" s="10"/>
      <c r="N792" s="1"/>
      <c r="O792" s="1"/>
      <c r="P792" s="2">
        <f>Table1[[#This Row],[PRICE/PO]]*Table1[[#This Row],[Quantity/PO]]</f>
        <v>0</v>
      </c>
      <c r="Q792" s="2" t="str">
        <f t="shared" ref="Q792:Q856" ca="1" si="65">IF(AND($J792&lt;TODAY(), $J792&lt;&gt;""), "منتهي", "")</f>
        <v>منتهي</v>
      </c>
      <c r="R792" s="2"/>
      <c r="S792" s="2"/>
      <c r="T792" s="1" t="str">
        <f t="shared" si="63"/>
        <v/>
      </c>
      <c r="BN792" s="8">
        <f t="shared" si="62"/>
        <v>0</v>
      </c>
    </row>
    <row r="793" spans="1:66" ht="23" hidden="1" x14ac:dyDescent="0.45">
      <c r="A793" s="1">
        <f t="shared" si="64"/>
        <v>780</v>
      </c>
      <c r="B793" s="1" t="s">
        <v>734</v>
      </c>
      <c r="C793" s="2" t="s">
        <v>1089</v>
      </c>
      <c r="D793" s="1"/>
      <c r="E793" s="2" t="s">
        <v>1090</v>
      </c>
      <c r="F793" s="1" t="s">
        <v>1080</v>
      </c>
      <c r="G793" s="10">
        <v>45680</v>
      </c>
      <c r="H793" s="1">
        <v>200</v>
      </c>
      <c r="I793" s="1"/>
      <c r="J793" s="10">
        <v>45684</v>
      </c>
      <c r="K793" s="1" t="s">
        <v>1077</v>
      </c>
      <c r="L793" s="2"/>
      <c r="M793" s="10"/>
      <c r="N793" s="1"/>
      <c r="O793" s="1"/>
      <c r="P793" s="2">
        <f>Table1[[#This Row],[PRICE/PO]]*Table1[[#This Row],[Quantity/PO]]</f>
        <v>0</v>
      </c>
      <c r="Q793" s="2" t="str">
        <f t="shared" ca="1" si="65"/>
        <v>منتهي</v>
      </c>
      <c r="R793" s="2"/>
      <c r="S793" s="2"/>
      <c r="T793" s="1" t="str">
        <f t="shared" si="63"/>
        <v/>
      </c>
      <c r="BN793" s="8">
        <f t="shared" si="62"/>
        <v>0</v>
      </c>
    </row>
    <row r="794" spans="1:66" ht="23" hidden="1" x14ac:dyDescent="0.45">
      <c r="A794" s="1">
        <f t="shared" si="64"/>
        <v>781</v>
      </c>
      <c r="B794" s="1" t="s">
        <v>734</v>
      </c>
      <c r="C794" s="2" t="s">
        <v>1081</v>
      </c>
      <c r="D794" s="1"/>
      <c r="E794" s="2" t="s">
        <v>1082</v>
      </c>
      <c r="F794" s="1" t="s">
        <v>1080</v>
      </c>
      <c r="G794" s="10">
        <v>45680</v>
      </c>
      <c r="H794" s="1">
        <v>100</v>
      </c>
      <c r="I794" s="1"/>
      <c r="J794" s="10">
        <v>45684</v>
      </c>
      <c r="K794" s="1" t="s">
        <v>1077</v>
      </c>
      <c r="L794" s="2"/>
      <c r="M794" s="10"/>
      <c r="N794" s="1"/>
      <c r="O794" s="1"/>
      <c r="P794" s="2">
        <f>Table1[[#This Row],[PRICE/PO]]*Table1[[#This Row],[Quantity/PO]]</f>
        <v>0</v>
      </c>
      <c r="Q794" s="2" t="str">
        <f t="shared" ca="1" si="65"/>
        <v>منتهي</v>
      </c>
      <c r="R794" s="2"/>
      <c r="S794" s="2"/>
      <c r="T794" s="1" t="str">
        <f t="shared" si="63"/>
        <v/>
      </c>
      <c r="BN794" s="8">
        <f t="shared" si="62"/>
        <v>0</v>
      </c>
    </row>
    <row r="795" spans="1:66" ht="23" hidden="1" x14ac:dyDescent="0.45">
      <c r="A795" s="1">
        <f t="shared" si="64"/>
        <v>782</v>
      </c>
      <c r="B795" s="1" t="s">
        <v>734</v>
      </c>
      <c r="C795" s="2" t="s">
        <v>1083</v>
      </c>
      <c r="D795" s="1"/>
      <c r="E795" s="2" t="s">
        <v>1084</v>
      </c>
      <c r="F795" s="1" t="s">
        <v>1080</v>
      </c>
      <c r="G795" s="10">
        <v>45680</v>
      </c>
      <c r="H795" s="1">
        <v>100</v>
      </c>
      <c r="I795" s="1"/>
      <c r="J795" s="10">
        <v>45684</v>
      </c>
      <c r="K795" s="1" t="s">
        <v>1077</v>
      </c>
      <c r="L795" s="2"/>
      <c r="M795" s="10"/>
      <c r="N795" s="1"/>
      <c r="O795" s="1"/>
      <c r="P795" s="2">
        <f>Table1[[#This Row],[PRICE/PO]]*Table1[[#This Row],[Quantity/PO]]</f>
        <v>0</v>
      </c>
      <c r="Q795" s="2" t="str">
        <f t="shared" ca="1" si="65"/>
        <v>منتهي</v>
      </c>
      <c r="R795" s="2"/>
      <c r="S795" s="2"/>
      <c r="T795" s="1" t="str">
        <f t="shared" si="63"/>
        <v/>
      </c>
      <c r="BN795" s="8">
        <f t="shared" si="62"/>
        <v>0</v>
      </c>
    </row>
    <row r="796" spans="1:66" ht="23" hidden="1" x14ac:dyDescent="0.45">
      <c r="A796" s="1">
        <f t="shared" si="64"/>
        <v>783</v>
      </c>
      <c r="B796" s="1" t="s">
        <v>734</v>
      </c>
      <c r="C796" s="2" t="s">
        <v>1095</v>
      </c>
      <c r="D796" s="1"/>
      <c r="E796" s="2" t="s">
        <v>1096</v>
      </c>
      <c r="F796" s="1" t="s">
        <v>1080</v>
      </c>
      <c r="G796" s="10">
        <v>45680</v>
      </c>
      <c r="H796" s="1">
        <v>100</v>
      </c>
      <c r="I796" s="1"/>
      <c r="J796" s="10">
        <v>45684</v>
      </c>
      <c r="K796" s="1" t="s">
        <v>1077</v>
      </c>
      <c r="L796" s="2"/>
      <c r="M796" s="10"/>
      <c r="N796" s="1"/>
      <c r="O796" s="1"/>
      <c r="P796" s="2">
        <f>Table1[[#This Row],[PRICE/PO]]*Table1[[#This Row],[Quantity/PO]]</f>
        <v>0</v>
      </c>
      <c r="Q796" s="2" t="str">
        <f t="shared" ca="1" si="65"/>
        <v>منتهي</v>
      </c>
      <c r="R796" s="2"/>
      <c r="S796" s="2"/>
      <c r="T796" s="1" t="str">
        <f t="shared" si="63"/>
        <v/>
      </c>
      <c r="BN796" s="8">
        <f t="shared" si="62"/>
        <v>0</v>
      </c>
    </row>
    <row r="797" spans="1:66" ht="23" hidden="1" x14ac:dyDescent="0.45">
      <c r="A797" s="1">
        <f t="shared" si="64"/>
        <v>784</v>
      </c>
      <c r="B797" s="1" t="s">
        <v>734</v>
      </c>
      <c r="C797" s="2" t="s">
        <v>1085</v>
      </c>
      <c r="D797" s="1"/>
      <c r="E797" s="2" t="s">
        <v>1086</v>
      </c>
      <c r="F797" s="1" t="s">
        <v>1080</v>
      </c>
      <c r="G797" s="10">
        <v>45680</v>
      </c>
      <c r="H797" s="1">
        <v>200</v>
      </c>
      <c r="I797" s="1"/>
      <c r="J797" s="10">
        <v>45684</v>
      </c>
      <c r="K797" s="1" t="s">
        <v>1077</v>
      </c>
      <c r="L797" s="2"/>
      <c r="M797" s="10"/>
      <c r="N797" s="1"/>
      <c r="O797" s="1"/>
      <c r="P797" s="2">
        <f>Table1[[#This Row],[PRICE/PO]]*Table1[[#This Row],[Quantity/PO]]</f>
        <v>0</v>
      </c>
      <c r="Q797" s="2" t="str">
        <f t="shared" ca="1" si="65"/>
        <v>منتهي</v>
      </c>
      <c r="R797" s="2"/>
      <c r="S797" s="2"/>
      <c r="T797" s="1" t="str">
        <f t="shared" si="63"/>
        <v/>
      </c>
      <c r="BN797" s="8">
        <f t="shared" si="62"/>
        <v>0</v>
      </c>
    </row>
    <row r="798" spans="1:66" ht="23" hidden="1" x14ac:dyDescent="0.45">
      <c r="A798" s="1">
        <f t="shared" si="64"/>
        <v>785</v>
      </c>
      <c r="B798" s="1" t="s">
        <v>734</v>
      </c>
      <c r="C798" s="2" t="s">
        <v>1087</v>
      </c>
      <c r="D798" s="1"/>
      <c r="E798" s="2" t="s">
        <v>1088</v>
      </c>
      <c r="F798" s="1" t="s">
        <v>1080</v>
      </c>
      <c r="G798" s="10">
        <v>45680</v>
      </c>
      <c r="H798" s="1">
        <v>200</v>
      </c>
      <c r="I798" s="1"/>
      <c r="J798" s="10">
        <v>45684</v>
      </c>
      <c r="K798" s="1" t="s">
        <v>1077</v>
      </c>
      <c r="L798" s="2"/>
      <c r="M798" s="10"/>
      <c r="N798" s="1"/>
      <c r="O798" s="1"/>
      <c r="P798" s="2">
        <f>Table1[[#This Row],[PRICE/PO]]*Table1[[#This Row],[Quantity/PO]]</f>
        <v>0</v>
      </c>
      <c r="Q798" s="2" t="str">
        <f t="shared" ca="1" si="65"/>
        <v>منتهي</v>
      </c>
      <c r="R798" s="2"/>
      <c r="S798" s="2"/>
      <c r="T798" s="1" t="str">
        <f t="shared" si="63"/>
        <v/>
      </c>
      <c r="BN798" s="8">
        <f t="shared" si="62"/>
        <v>0</v>
      </c>
    </row>
    <row r="799" spans="1:66" ht="23" hidden="1" x14ac:dyDescent="0.45">
      <c r="A799" s="1">
        <f t="shared" si="64"/>
        <v>786</v>
      </c>
      <c r="B799" s="1" t="s">
        <v>734</v>
      </c>
      <c r="C799" s="2" t="s">
        <v>1089</v>
      </c>
      <c r="D799" s="1"/>
      <c r="E799" s="2" t="s">
        <v>1090</v>
      </c>
      <c r="F799" s="1" t="s">
        <v>1080</v>
      </c>
      <c r="G799" s="10">
        <v>45680</v>
      </c>
      <c r="H799" s="1">
        <v>100</v>
      </c>
      <c r="I799" s="1"/>
      <c r="J799" s="10">
        <v>45684</v>
      </c>
      <c r="K799" s="1" t="s">
        <v>1077</v>
      </c>
      <c r="L799" s="2"/>
      <c r="M799" s="10"/>
      <c r="N799" s="1"/>
      <c r="O799" s="1"/>
      <c r="P799" s="2">
        <f>Table1[[#This Row],[PRICE/PO]]*Table1[[#This Row],[Quantity/PO]]</f>
        <v>0</v>
      </c>
      <c r="Q799" s="2" t="str">
        <f t="shared" ca="1" si="65"/>
        <v>منتهي</v>
      </c>
      <c r="R799" s="2"/>
      <c r="S799" s="2"/>
      <c r="T799" s="1" t="str">
        <f t="shared" si="63"/>
        <v/>
      </c>
      <c r="BN799" s="8">
        <f t="shared" si="62"/>
        <v>0</v>
      </c>
    </row>
    <row r="800" spans="1:66" ht="23" hidden="1" x14ac:dyDescent="0.45">
      <c r="A800" s="1">
        <f t="shared" si="64"/>
        <v>787</v>
      </c>
      <c r="B800" s="1" t="s">
        <v>734</v>
      </c>
      <c r="C800" s="2" t="s">
        <v>1097</v>
      </c>
      <c r="D800" s="1"/>
      <c r="E800" s="2" t="s">
        <v>1098</v>
      </c>
      <c r="F800" s="1" t="s">
        <v>1080</v>
      </c>
      <c r="G800" s="10">
        <v>45680</v>
      </c>
      <c r="H800" s="1">
        <v>100</v>
      </c>
      <c r="I800" s="1"/>
      <c r="J800" s="10">
        <v>45684</v>
      </c>
      <c r="K800" s="1" t="s">
        <v>1077</v>
      </c>
      <c r="L800" s="2"/>
      <c r="M800" s="10"/>
      <c r="N800" s="1"/>
      <c r="O800" s="1"/>
      <c r="P800" s="2">
        <f>Table1[[#This Row],[PRICE/PO]]*Table1[[#This Row],[Quantity/PO]]</f>
        <v>0</v>
      </c>
      <c r="Q800" s="2" t="str">
        <f t="shared" ca="1" si="65"/>
        <v>منتهي</v>
      </c>
      <c r="R800" s="2"/>
      <c r="S800" s="2"/>
      <c r="T800" s="1" t="str">
        <f t="shared" si="63"/>
        <v/>
      </c>
      <c r="BN800" s="8">
        <f t="shared" si="62"/>
        <v>0</v>
      </c>
    </row>
    <row r="801" spans="1:66" ht="23" hidden="1" x14ac:dyDescent="0.45">
      <c r="A801" s="1">
        <f t="shared" si="64"/>
        <v>788</v>
      </c>
      <c r="B801" s="1" t="s">
        <v>734</v>
      </c>
      <c r="C801" s="2" t="s">
        <v>1099</v>
      </c>
      <c r="D801" s="1"/>
      <c r="E801" s="2" t="s">
        <v>1100</v>
      </c>
      <c r="F801" s="1" t="s">
        <v>1080</v>
      </c>
      <c r="G801" s="10">
        <v>45680</v>
      </c>
      <c r="H801" s="1">
        <v>100</v>
      </c>
      <c r="I801" s="1"/>
      <c r="J801" s="10">
        <v>45684</v>
      </c>
      <c r="K801" s="1" t="s">
        <v>1077</v>
      </c>
      <c r="L801" s="2"/>
      <c r="M801" s="10"/>
      <c r="N801" s="1"/>
      <c r="O801" s="1"/>
      <c r="P801" s="2">
        <f>Table1[[#This Row],[PRICE/PO]]*Table1[[#This Row],[Quantity/PO]]</f>
        <v>0</v>
      </c>
      <c r="Q801" s="2" t="str">
        <f t="shared" ca="1" si="65"/>
        <v>منتهي</v>
      </c>
      <c r="R801" s="2"/>
      <c r="S801" s="2"/>
      <c r="T801" s="1" t="str">
        <f t="shared" si="63"/>
        <v/>
      </c>
      <c r="BN801" s="8">
        <f t="shared" si="62"/>
        <v>0</v>
      </c>
    </row>
    <row r="802" spans="1:66" ht="23" hidden="1" x14ac:dyDescent="0.45">
      <c r="A802" s="1">
        <f t="shared" si="64"/>
        <v>789</v>
      </c>
      <c r="B802" s="1" t="s">
        <v>734</v>
      </c>
      <c r="C802" s="2" t="s">
        <v>1081</v>
      </c>
      <c r="D802" s="1"/>
      <c r="E802" s="2" t="s">
        <v>1082</v>
      </c>
      <c r="F802" s="1" t="s">
        <v>1080</v>
      </c>
      <c r="G802" s="10">
        <v>45680</v>
      </c>
      <c r="H802" s="1">
        <v>50</v>
      </c>
      <c r="I802" s="1"/>
      <c r="J802" s="10">
        <v>45684</v>
      </c>
      <c r="K802" s="1" t="s">
        <v>1077</v>
      </c>
      <c r="L802" s="2"/>
      <c r="M802" s="10"/>
      <c r="N802" s="1"/>
      <c r="O802" s="1"/>
      <c r="P802" s="2">
        <f>Table1[[#This Row],[PRICE/PO]]*Table1[[#This Row],[Quantity/PO]]</f>
        <v>0</v>
      </c>
      <c r="Q802" s="2" t="str">
        <f t="shared" ca="1" si="65"/>
        <v>منتهي</v>
      </c>
      <c r="R802" s="2"/>
      <c r="S802" s="2"/>
      <c r="T802" s="1" t="str">
        <f t="shared" si="63"/>
        <v/>
      </c>
      <c r="BN802" s="8">
        <f t="shared" si="62"/>
        <v>0</v>
      </c>
    </row>
    <row r="803" spans="1:66" ht="23" hidden="1" x14ac:dyDescent="0.45">
      <c r="A803" s="1">
        <f t="shared" si="64"/>
        <v>790</v>
      </c>
      <c r="B803" s="1" t="s">
        <v>734</v>
      </c>
      <c r="C803" s="2" t="s">
        <v>1083</v>
      </c>
      <c r="D803" s="1"/>
      <c r="E803" s="2" t="s">
        <v>1084</v>
      </c>
      <c r="F803" s="1" t="s">
        <v>1080</v>
      </c>
      <c r="G803" s="10">
        <v>45680</v>
      </c>
      <c r="H803" s="1">
        <v>50</v>
      </c>
      <c r="I803" s="1"/>
      <c r="J803" s="10">
        <v>45684</v>
      </c>
      <c r="K803" s="1" t="s">
        <v>1077</v>
      </c>
      <c r="L803" s="2"/>
      <c r="M803" s="10"/>
      <c r="N803" s="1"/>
      <c r="O803" s="1"/>
      <c r="P803" s="2">
        <f>Table1[[#This Row],[PRICE/PO]]*Table1[[#This Row],[Quantity/PO]]</f>
        <v>0</v>
      </c>
      <c r="Q803" s="2" t="str">
        <f t="shared" ca="1" si="65"/>
        <v>منتهي</v>
      </c>
      <c r="R803" s="2"/>
      <c r="S803" s="2"/>
      <c r="T803" s="1" t="str">
        <f t="shared" si="63"/>
        <v/>
      </c>
      <c r="BN803" s="8">
        <f t="shared" ref="BN803:BN834" si="66">D803</f>
        <v>0</v>
      </c>
    </row>
    <row r="804" spans="1:66" ht="23" hidden="1" x14ac:dyDescent="0.45">
      <c r="A804" s="1">
        <f t="shared" si="64"/>
        <v>791</v>
      </c>
      <c r="B804" s="1" t="s">
        <v>734</v>
      </c>
      <c r="C804" s="2" t="s">
        <v>1095</v>
      </c>
      <c r="D804" s="1"/>
      <c r="E804" s="2" t="s">
        <v>1096</v>
      </c>
      <c r="F804" s="1" t="s">
        <v>1080</v>
      </c>
      <c r="G804" s="10">
        <v>45680</v>
      </c>
      <c r="H804" s="1">
        <v>50</v>
      </c>
      <c r="I804" s="1"/>
      <c r="J804" s="10">
        <v>45684</v>
      </c>
      <c r="K804" s="1" t="s">
        <v>1077</v>
      </c>
      <c r="L804" s="2"/>
      <c r="M804" s="10"/>
      <c r="N804" s="1"/>
      <c r="O804" s="1"/>
      <c r="P804" s="2">
        <f>Table1[[#This Row],[PRICE/PO]]*Table1[[#This Row],[Quantity/PO]]</f>
        <v>0</v>
      </c>
      <c r="Q804" s="2" t="str">
        <f t="shared" ca="1" si="65"/>
        <v>منتهي</v>
      </c>
      <c r="R804" s="2"/>
      <c r="S804" s="2"/>
      <c r="T804" s="1" t="str">
        <f t="shared" si="63"/>
        <v/>
      </c>
      <c r="BN804" s="8">
        <f t="shared" si="66"/>
        <v>0</v>
      </c>
    </row>
    <row r="805" spans="1:66" ht="23" hidden="1" x14ac:dyDescent="0.45">
      <c r="A805" s="1">
        <f t="shared" si="64"/>
        <v>792</v>
      </c>
      <c r="B805" s="1" t="s">
        <v>734</v>
      </c>
      <c r="C805" s="2" t="s">
        <v>1085</v>
      </c>
      <c r="D805" s="1"/>
      <c r="E805" s="2" t="s">
        <v>1086</v>
      </c>
      <c r="F805" s="1" t="s">
        <v>1080</v>
      </c>
      <c r="G805" s="10">
        <v>45680</v>
      </c>
      <c r="H805" s="1">
        <v>50</v>
      </c>
      <c r="I805" s="1"/>
      <c r="J805" s="10">
        <v>45684</v>
      </c>
      <c r="K805" s="1" t="s">
        <v>1077</v>
      </c>
      <c r="L805" s="2"/>
      <c r="M805" s="10"/>
      <c r="N805" s="1"/>
      <c r="O805" s="1"/>
      <c r="P805" s="2">
        <f>Table1[[#This Row],[PRICE/PO]]*Table1[[#This Row],[Quantity/PO]]</f>
        <v>0</v>
      </c>
      <c r="Q805" s="2" t="str">
        <f t="shared" ca="1" si="65"/>
        <v>منتهي</v>
      </c>
      <c r="R805" s="2"/>
      <c r="S805" s="2"/>
      <c r="T805" s="1" t="str">
        <f t="shared" si="63"/>
        <v/>
      </c>
      <c r="BN805" s="8">
        <f t="shared" si="66"/>
        <v>0</v>
      </c>
    </row>
    <row r="806" spans="1:66" ht="23" hidden="1" x14ac:dyDescent="0.45">
      <c r="A806" s="1">
        <f t="shared" si="64"/>
        <v>793</v>
      </c>
      <c r="B806" s="1" t="s">
        <v>734</v>
      </c>
      <c r="C806" s="2" t="s">
        <v>1087</v>
      </c>
      <c r="D806" s="1"/>
      <c r="E806" s="2" t="s">
        <v>1088</v>
      </c>
      <c r="F806" s="1" t="s">
        <v>1080</v>
      </c>
      <c r="G806" s="10">
        <v>45680</v>
      </c>
      <c r="H806" s="1">
        <v>50</v>
      </c>
      <c r="I806" s="1"/>
      <c r="J806" s="10">
        <v>45684</v>
      </c>
      <c r="K806" s="1" t="s">
        <v>1077</v>
      </c>
      <c r="L806" s="2"/>
      <c r="M806" s="10"/>
      <c r="N806" s="1"/>
      <c r="O806" s="1"/>
      <c r="P806" s="2">
        <f>Table1[[#This Row],[PRICE/PO]]*Table1[[#This Row],[Quantity/PO]]</f>
        <v>0</v>
      </c>
      <c r="Q806" s="2" t="str">
        <f t="shared" ca="1" si="65"/>
        <v>منتهي</v>
      </c>
      <c r="R806" s="2"/>
      <c r="S806" s="2"/>
      <c r="T806" s="1" t="str">
        <f t="shared" si="63"/>
        <v/>
      </c>
      <c r="BN806" s="8">
        <f t="shared" si="66"/>
        <v>0</v>
      </c>
    </row>
    <row r="807" spans="1:66" ht="23" hidden="1" x14ac:dyDescent="0.45">
      <c r="A807" s="1">
        <f t="shared" si="64"/>
        <v>794</v>
      </c>
      <c r="B807" s="1" t="s">
        <v>734</v>
      </c>
      <c r="C807" s="2" t="s">
        <v>1089</v>
      </c>
      <c r="D807" s="1"/>
      <c r="E807" s="2" t="s">
        <v>1090</v>
      </c>
      <c r="F807" s="1" t="s">
        <v>1080</v>
      </c>
      <c r="G807" s="10">
        <v>45680</v>
      </c>
      <c r="H807" s="1">
        <v>50</v>
      </c>
      <c r="I807" s="1"/>
      <c r="J807" s="10">
        <v>45684</v>
      </c>
      <c r="K807" s="1" t="s">
        <v>1077</v>
      </c>
      <c r="L807" s="2"/>
      <c r="M807" s="10"/>
      <c r="N807" s="1"/>
      <c r="O807" s="1"/>
      <c r="P807" s="2">
        <f>Table1[[#This Row],[PRICE/PO]]*Table1[[#This Row],[Quantity/PO]]</f>
        <v>0</v>
      </c>
      <c r="Q807" s="2" t="str">
        <f t="shared" ca="1" si="65"/>
        <v>منتهي</v>
      </c>
      <c r="R807" s="2"/>
      <c r="S807" s="2"/>
      <c r="T807" s="1" t="str">
        <f t="shared" si="63"/>
        <v/>
      </c>
      <c r="BN807" s="8">
        <f t="shared" si="66"/>
        <v>0</v>
      </c>
    </row>
    <row r="808" spans="1:66" ht="23" hidden="1" x14ac:dyDescent="0.45">
      <c r="A808" s="1">
        <f t="shared" si="64"/>
        <v>795</v>
      </c>
      <c r="B808" s="1" t="s">
        <v>734</v>
      </c>
      <c r="C808" s="2" t="s">
        <v>1097</v>
      </c>
      <c r="D808" s="1"/>
      <c r="E808" s="2" t="s">
        <v>1098</v>
      </c>
      <c r="F808" s="1" t="s">
        <v>1080</v>
      </c>
      <c r="G808" s="10">
        <v>45680</v>
      </c>
      <c r="H808" s="1">
        <v>50</v>
      </c>
      <c r="I808" s="1"/>
      <c r="J808" s="10">
        <v>45684</v>
      </c>
      <c r="K808" s="1" t="s">
        <v>1077</v>
      </c>
      <c r="L808" s="2"/>
      <c r="M808" s="10"/>
      <c r="N808" s="1"/>
      <c r="O808" s="1"/>
      <c r="P808" s="2">
        <f>Table1[[#This Row],[PRICE/PO]]*Table1[[#This Row],[Quantity/PO]]</f>
        <v>0</v>
      </c>
      <c r="Q808" s="2" t="str">
        <f t="shared" ca="1" si="65"/>
        <v>منتهي</v>
      </c>
      <c r="R808" s="2"/>
      <c r="S808" s="2"/>
      <c r="T808" s="1" t="str">
        <f t="shared" si="63"/>
        <v/>
      </c>
      <c r="BN808" s="8">
        <f t="shared" si="66"/>
        <v>0</v>
      </c>
    </row>
    <row r="809" spans="1:66" ht="23" hidden="1" x14ac:dyDescent="0.45">
      <c r="A809" s="1">
        <f t="shared" si="64"/>
        <v>796</v>
      </c>
      <c r="B809" s="1" t="s">
        <v>734</v>
      </c>
      <c r="C809" s="2" t="s">
        <v>1099</v>
      </c>
      <c r="D809" s="1"/>
      <c r="E809" s="2" t="s">
        <v>1100</v>
      </c>
      <c r="F809" s="1" t="s">
        <v>1080</v>
      </c>
      <c r="G809" s="10">
        <v>45680</v>
      </c>
      <c r="H809" s="1">
        <v>50</v>
      </c>
      <c r="I809" s="1"/>
      <c r="J809" s="10">
        <v>45684</v>
      </c>
      <c r="K809" s="1" t="s">
        <v>1077</v>
      </c>
      <c r="L809" s="2"/>
      <c r="M809" s="10"/>
      <c r="N809" s="1"/>
      <c r="O809" s="1"/>
      <c r="P809" s="2">
        <f>Table1[[#This Row],[PRICE/PO]]*Table1[[#This Row],[Quantity/PO]]</f>
        <v>0</v>
      </c>
      <c r="Q809" s="2" t="str">
        <f t="shared" ca="1" si="65"/>
        <v>منتهي</v>
      </c>
      <c r="R809" s="2"/>
      <c r="S809" s="2"/>
      <c r="T809" s="1" t="str">
        <f t="shared" si="63"/>
        <v/>
      </c>
      <c r="BN809" s="8">
        <f t="shared" si="66"/>
        <v>0</v>
      </c>
    </row>
    <row r="810" spans="1:66" ht="23" hidden="1" x14ac:dyDescent="0.45">
      <c r="A810" s="1">
        <f t="shared" si="64"/>
        <v>797</v>
      </c>
      <c r="B810" s="1" t="s">
        <v>734</v>
      </c>
      <c r="C810" s="2" t="s">
        <v>1101</v>
      </c>
      <c r="D810" s="1"/>
      <c r="E810" s="2" t="s">
        <v>1102</v>
      </c>
      <c r="F810" s="1" t="s">
        <v>1080</v>
      </c>
      <c r="G810" s="10">
        <v>45680</v>
      </c>
      <c r="H810" s="1">
        <v>50</v>
      </c>
      <c r="I810" s="1"/>
      <c r="J810" s="10">
        <v>45684</v>
      </c>
      <c r="K810" s="1" t="s">
        <v>1077</v>
      </c>
      <c r="L810" s="2"/>
      <c r="M810" s="10"/>
      <c r="N810" s="1"/>
      <c r="O810" s="1"/>
      <c r="P810" s="2">
        <f>Table1[[#This Row],[PRICE/PO]]*Table1[[#This Row],[Quantity/PO]]</f>
        <v>0</v>
      </c>
      <c r="Q810" s="2" t="str">
        <f t="shared" ca="1" si="65"/>
        <v>منتهي</v>
      </c>
      <c r="R810" s="2"/>
      <c r="S810" s="2"/>
      <c r="T810" s="1" t="str">
        <f t="shared" si="63"/>
        <v/>
      </c>
      <c r="BN810" s="8">
        <f t="shared" si="66"/>
        <v>0</v>
      </c>
    </row>
    <row r="811" spans="1:66" ht="23" hidden="1" x14ac:dyDescent="0.45">
      <c r="A811" s="1">
        <f t="shared" si="64"/>
        <v>798</v>
      </c>
      <c r="B811" s="1" t="s">
        <v>734</v>
      </c>
      <c r="C811" s="2" t="s">
        <v>1103</v>
      </c>
      <c r="D811" s="1"/>
      <c r="E811" s="2" t="s">
        <v>1104</v>
      </c>
      <c r="F811" s="1" t="s">
        <v>1080</v>
      </c>
      <c r="G811" s="10">
        <v>45680</v>
      </c>
      <c r="H811" s="1">
        <v>50</v>
      </c>
      <c r="I811" s="1"/>
      <c r="J811" s="10">
        <v>45684</v>
      </c>
      <c r="K811" s="1" t="s">
        <v>1077</v>
      </c>
      <c r="L811" s="2"/>
      <c r="M811" s="10"/>
      <c r="N811" s="1"/>
      <c r="O811" s="1"/>
      <c r="P811" s="2">
        <f>Table1[[#This Row],[PRICE/PO]]*Table1[[#This Row],[Quantity/PO]]</f>
        <v>0</v>
      </c>
      <c r="Q811" s="2" t="str">
        <f t="shared" ca="1" si="65"/>
        <v>منتهي</v>
      </c>
      <c r="R811" s="2"/>
      <c r="S811" s="2"/>
      <c r="T811" s="1" t="str">
        <f t="shared" si="63"/>
        <v/>
      </c>
      <c r="BN811" s="8">
        <f t="shared" si="66"/>
        <v>0</v>
      </c>
    </row>
    <row r="812" spans="1:66" ht="23" hidden="1" x14ac:dyDescent="0.45">
      <c r="A812" s="1">
        <f t="shared" si="64"/>
        <v>799</v>
      </c>
      <c r="B812" s="1" t="s">
        <v>734</v>
      </c>
      <c r="C812" s="2" t="s">
        <v>1081</v>
      </c>
      <c r="D812" s="1"/>
      <c r="E812" s="2" t="s">
        <v>1082</v>
      </c>
      <c r="F812" s="1" t="s">
        <v>1080</v>
      </c>
      <c r="G812" s="10">
        <v>45680</v>
      </c>
      <c r="H812" s="1">
        <v>300</v>
      </c>
      <c r="I812" s="1"/>
      <c r="J812" s="10">
        <v>45684</v>
      </c>
      <c r="K812" s="1" t="s">
        <v>1077</v>
      </c>
      <c r="L812" s="2"/>
      <c r="M812" s="10"/>
      <c r="N812" s="1"/>
      <c r="O812" s="1"/>
      <c r="P812" s="2">
        <f>Table1[[#This Row],[PRICE/PO]]*Table1[[#This Row],[Quantity/PO]]</f>
        <v>0</v>
      </c>
      <c r="Q812" s="2" t="str">
        <f t="shared" ca="1" si="65"/>
        <v>منتهي</v>
      </c>
      <c r="R812" s="2"/>
      <c r="S812" s="2"/>
      <c r="T812" s="1" t="str">
        <f t="shared" si="63"/>
        <v/>
      </c>
      <c r="BN812" s="8">
        <f t="shared" si="66"/>
        <v>0</v>
      </c>
    </row>
    <row r="813" spans="1:66" ht="23" hidden="1" x14ac:dyDescent="0.45">
      <c r="A813" s="1">
        <f t="shared" si="64"/>
        <v>800</v>
      </c>
      <c r="B813" s="1" t="s">
        <v>734</v>
      </c>
      <c r="C813" s="2" t="s">
        <v>1085</v>
      </c>
      <c r="D813" s="1"/>
      <c r="E813" s="2" t="s">
        <v>1086</v>
      </c>
      <c r="F813" s="1" t="s">
        <v>1080</v>
      </c>
      <c r="G813" s="10">
        <v>45680</v>
      </c>
      <c r="H813" s="1">
        <v>200</v>
      </c>
      <c r="I813" s="1"/>
      <c r="J813" s="10">
        <v>45684</v>
      </c>
      <c r="K813" s="1" t="s">
        <v>1077</v>
      </c>
      <c r="L813" s="2"/>
      <c r="M813" s="10"/>
      <c r="N813" s="1"/>
      <c r="O813" s="1"/>
      <c r="P813" s="2">
        <f>Table1[[#This Row],[PRICE/PO]]*Table1[[#This Row],[Quantity/PO]]</f>
        <v>0</v>
      </c>
      <c r="Q813" s="2" t="str">
        <f t="shared" ca="1" si="65"/>
        <v>منتهي</v>
      </c>
      <c r="R813" s="2"/>
      <c r="S813" s="2"/>
      <c r="T813" s="1" t="str">
        <f t="shared" si="63"/>
        <v/>
      </c>
      <c r="BN813" s="8">
        <f t="shared" si="66"/>
        <v>0</v>
      </c>
    </row>
    <row r="814" spans="1:66" ht="23" hidden="1" x14ac:dyDescent="0.45">
      <c r="A814" s="1">
        <f t="shared" si="64"/>
        <v>801</v>
      </c>
      <c r="B814" s="1" t="s">
        <v>734</v>
      </c>
      <c r="C814" s="2" t="s">
        <v>1087</v>
      </c>
      <c r="D814" s="1"/>
      <c r="E814" s="2" t="s">
        <v>1088</v>
      </c>
      <c r="F814" s="1" t="s">
        <v>1080</v>
      </c>
      <c r="G814" s="10">
        <v>45680</v>
      </c>
      <c r="H814" s="1">
        <v>200</v>
      </c>
      <c r="I814" s="1"/>
      <c r="J814" s="10">
        <v>45684</v>
      </c>
      <c r="K814" s="1" t="s">
        <v>1077</v>
      </c>
      <c r="L814" s="2"/>
      <c r="M814" s="10"/>
      <c r="N814" s="1"/>
      <c r="O814" s="1"/>
      <c r="P814" s="2">
        <f>Table1[[#This Row],[PRICE/PO]]*Table1[[#This Row],[Quantity/PO]]</f>
        <v>0</v>
      </c>
      <c r="Q814" s="2" t="str">
        <f t="shared" ca="1" si="65"/>
        <v>منتهي</v>
      </c>
      <c r="R814" s="2"/>
      <c r="S814" s="2"/>
      <c r="T814" s="1" t="str">
        <f t="shared" si="63"/>
        <v/>
      </c>
      <c r="BN814" s="8">
        <f t="shared" si="66"/>
        <v>0</v>
      </c>
    </row>
    <row r="815" spans="1:66" ht="23" hidden="1" x14ac:dyDescent="0.45">
      <c r="A815" s="1">
        <f t="shared" si="64"/>
        <v>802</v>
      </c>
      <c r="B815" s="1" t="s">
        <v>734</v>
      </c>
      <c r="C815" s="2" t="s">
        <v>1089</v>
      </c>
      <c r="D815" s="1"/>
      <c r="E815" s="2" t="s">
        <v>1090</v>
      </c>
      <c r="F815" s="1" t="s">
        <v>1080</v>
      </c>
      <c r="G815" s="10">
        <v>45680</v>
      </c>
      <c r="H815" s="1">
        <v>200</v>
      </c>
      <c r="I815" s="1"/>
      <c r="J815" s="10">
        <v>45684</v>
      </c>
      <c r="K815" s="1" t="s">
        <v>1077</v>
      </c>
      <c r="L815" s="2"/>
      <c r="M815" s="10"/>
      <c r="N815" s="1"/>
      <c r="O815" s="1"/>
      <c r="P815" s="2">
        <f>Table1[[#This Row],[PRICE/PO]]*Table1[[#This Row],[Quantity/PO]]</f>
        <v>0</v>
      </c>
      <c r="Q815" s="2" t="str">
        <f t="shared" ca="1" si="65"/>
        <v>منتهي</v>
      </c>
      <c r="R815" s="2"/>
      <c r="S815" s="2"/>
      <c r="T815" s="1" t="str">
        <f t="shared" si="63"/>
        <v/>
      </c>
      <c r="BN815" s="8">
        <f t="shared" si="66"/>
        <v>0</v>
      </c>
    </row>
    <row r="816" spans="1:66" ht="23" hidden="1" x14ac:dyDescent="0.45">
      <c r="A816" s="1">
        <f t="shared" si="64"/>
        <v>803</v>
      </c>
      <c r="B816" s="1" t="s">
        <v>734</v>
      </c>
      <c r="C816" s="2" t="s">
        <v>1097</v>
      </c>
      <c r="D816" s="1"/>
      <c r="E816" s="2" t="s">
        <v>1098</v>
      </c>
      <c r="F816" s="1" t="s">
        <v>1080</v>
      </c>
      <c r="G816" s="10">
        <v>45680</v>
      </c>
      <c r="H816" s="1">
        <v>300</v>
      </c>
      <c r="I816" s="1"/>
      <c r="J816" s="10">
        <v>45684</v>
      </c>
      <c r="K816" s="1" t="s">
        <v>1077</v>
      </c>
      <c r="L816" s="2"/>
      <c r="M816" s="10"/>
      <c r="N816" s="1"/>
      <c r="O816" s="1"/>
      <c r="P816" s="2">
        <f>Table1[[#This Row],[PRICE/PO]]*Table1[[#This Row],[Quantity/PO]]</f>
        <v>0</v>
      </c>
      <c r="Q816" s="2" t="str">
        <f t="shared" ca="1" si="65"/>
        <v>منتهي</v>
      </c>
      <c r="R816" s="2"/>
      <c r="S816" s="2"/>
      <c r="T816" s="1" t="str">
        <f t="shared" si="63"/>
        <v/>
      </c>
      <c r="BN816" s="8">
        <f t="shared" si="66"/>
        <v>0</v>
      </c>
    </row>
    <row r="817" spans="1:66" ht="23" hidden="1" x14ac:dyDescent="0.45">
      <c r="A817" s="1">
        <f t="shared" si="64"/>
        <v>804</v>
      </c>
      <c r="B817" s="1" t="s">
        <v>734</v>
      </c>
      <c r="C817" s="2" t="s">
        <v>1099</v>
      </c>
      <c r="D817" s="1"/>
      <c r="E817" s="2" t="s">
        <v>1100</v>
      </c>
      <c r="F817" s="1" t="s">
        <v>1080</v>
      </c>
      <c r="G817" s="10">
        <v>45680</v>
      </c>
      <c r="H817" s="1">
        <v>300</v>
      </c>
      <c r="I817" s="1"/>
      <c r="J817" s="10">
        <v>45684</v>
      </c>
      <c r="K817" s="1" t="s">
        <v>1077</v>
      </c>
      <c r="L817" s="2"/>
      <c r="M817" s="10"/>
      <c r="N817" s="1"/>
      <c r="O817" s="1"/>
      <c r="P817" s="2">
        <f>Table1[[#This Row],[PRICE/PO]]*Table1[[#This Row],[Quantity/PO]]</f>
        <v>0</v>
      </c>
      <c r="Q817" s="2" t="str">
        <f t="shared" ca="1" si="65"/>
        <v>منتهي</v>
      </c>
      <c r="R817" s="2"/>
      <c r="S817" s="2"/>
      <c r="T817" s="1" t="str">
        <f t="shared" si="63"/>
        <v/>
      </c>
      <c r="BN817" s="8">
        <f t="shared" si="66"/>
        <v>0</v>
      </c>
    </row>
    <row r="818" spans="1:66" ht="23" hidden="1" x14ac:dyDescent="0.45">
      <c r="A818" s="1">
        <f t="shared" si="64"/>
        <v>805</v>
      </c>
      <c r="B818" s="1" t="s">
        <v>734</v>
      </c>
      <c r="C818" s="2" t="s">
        <v>1081</v>
      </c>
      <c r="D818" s="1"/>
      <c r="E818" s="2" t="s">
        <v>1082</v>
      </c>
      <c r="F818" s="1" t="s">
        <v>1080</v>
      </c>
      <c r="G818" s="10">
        <v>45680</v>
      </c>
      <c r="H818" s="1">
        <v>150</v>
      </c>
      <c r="I818" s="1"/>
      <c r="J818" s="10">
        <v>45684</v>
      </c>
      <c r="K818" s="1" t="s">
        <v>1077</v>
      </c>
      <c r="L818" s="2"/>
      <c r="M818" s="10"/>
      <c r="N818" s="1"/>
      <c r="O818" s="1"/>
      <c r="P818" s="2">
        <f>Table1[[#This Row],[PRICE/PO]]*Table1[[#This Row],[Quantity/PO]]</f>
        <v>0</v>
      </c>
      <c r="Q818" s="2" t="str">
        <f t="shared" ca="1" si="65"/>
        <v>منتهي</v>
      </c>
      <c r="R818" s="2"/>
      <c r="S818" s="2"/>
      <c r="T818" s="1" t="str">
        <f t="shared" si="63"/>
        <v/>
      </c>
      <c r="BN818" s="8">
        <f t="shared" si="66"/>
        <v>0</v>
      </c>
    </row>
    <row r="819" spans="1:66" ht="23" hidden="1" x14ac:dyDescent="0.45">
      <c r="A819" s="1">
        <f t="shared" si="64"/>
        <v>806</v>
      </c>
      <c r="B819" s="1" t="s">
        <v>734</v>
      </c>
      <c r="C819" s="2" t="s">
        <v>1083</v>
      </c>
      <c r="D819" s="1"/>
      <c r="E819" s="2" t="s">
        <v>1084</v>
      </c>
      <c r="F819" s="1" t="s">
        <v>1080</v>
      </c>
      <c r="G819" s="10">
        <v>45680</v>
      </c>
      <c r="H819" s="1">
        <v>100</v>
      </c>
      <c r="I819" s="1"/>
      <c r="J819" s="10">
        <v>45684</v>
      </c>
      <c r="K819" s="1" t="s">
        <v>1077</v>
      </c>
      <c r="L819" s="2"/>
      <c r="M819" s="10"/>
      <c r="N819" s="1"/>
      <c r="O819" s="1"/>
      <c r="P819" s="2">
        <f>Table1[[#This Row],[PRICE/PO]]*Table1[[#This Row],[Quantity/PO]]</f>
        <v>0</v>
      </c>
      <c r="Q819" s="2" t="str">
        <f t="shared" ca="1" si="65"/>
        <v>منتهي</v>
      </c>
      <c r="R819" s="2"/>
      <c r="S819" s="2"/>
      <c r="T819" s="1" t="str">
        <f t="shared" si="63"/>
        <v/>
      </c>
      <c r="BN819" s="8">
        <f t="shared" si="66"/>
        <v>0</v>
      </c>
    </row>
    <row r="820" spans="1:66" ht="23" hidden="1" x14ac:dyDescent="0.45">
      <c r="A820" s="1">
        <f t="shared" si="64"/>
        <v>807</v>
      </c>
      <c r="B820" s="1" t="s">
        <v>734</v>
      </c>
      <c r="C820" s="2" t="s">
        <v>1095</v>
      </c>
      <c r="D820" s="1"/>
      <c r="E820" s="2" t="s">
        <v>1096</v>
      </c>
      <c r="F820" s="1" t="s">
        <v>1080</v>
      </c>
      <c r="G820" s="10">
        <v>45680</v>
      </c>
      <c r="H820" s="1">
        <v>100</v>
      </c>
      <c r="I820" s="1"/>
      <c r="J820" s="10">
        <v>45684</v>
      </c>
      <c r="K820" s="1" t="s">
        <v>1077</v>
      </c>
      <c r="L820" s="2"/>
      <c r="M820" s="10"/>
      <c r="N820" s="1"/>
      <c r="O820" s="1"/>
      <c r="P820" s="2">
        <f>Table1[[#This Row],[PRICE/PO]]*Table1[[#This Row],[Quantity/PO]]</f>
        <v>0</v>
      </c>
      <c r="Q820" s="2" t="str">
        <f t="shared" ca="1" si="65"/>
        <v>منتهي</v>
      </c>
      <c r="R820" s="2"/>
      <c r="S820" s="2"/>
      <c r="T820" s="1" t="str">
        <f t="shared" si="63"/>
        <v/>
      </c>
      <c r="BN820" s="8">
        <f t="shared" si="66"/>
        <v>0</v>
      </c>
    </row>
    <row r="821" spans="1:66" ht="23" hidden="1" x14ac:dyDescent="0.45">
      <c r="A821" s="1">
        <f t="shared" si="64"/>
        <v>808</v>
      </c>
      <c r="B821" s="1" t="s">
        <v>734</v>
      </c>
      <c r="C821" s="2" t="s">
        <v>1085</v>
      </c>
      <c r="D821" s="1"/>
      <c r="E821" s="2" t="s">
        <v>1086</v>
      </c>
      <c r="F821" s="1" t="s">
        <v>1080</v>
      </c>
      <c r="G821" s="10">
        <v>45680</v>
      </c>
      <c r="H821" s="1">
        <v>150</v>
      </c>
      <c r="I821" s="1"/>
      <c r="J821" s="10">
        <v>45684</v>
      </c>
      <c r="K821" s="1" t="s">
        <v>1077</v>
      </c>
      <c r="L821" s="2"/>
      <c r="M821" s="10"/>
      <c r="N821" s="1"/>
      <c r="O821" s="1"/>
      <c r="P821" s="2">
        <f>Table1[[#This Row],[PRICE/PO]]*Table1[[#This Row],[Quantity/PO]]</f>
        <v>0</v>
      </c>
      <c r="Q821" s="2" t="str">
        <f t="shared" ca="1" si="65"/>
        <v>منتهي</v>
      </c>
      <c r="R821" s="2"/>
      <c r="S821" s="2"/>
      <c r="T821" s="1" t="str">
        <f t="shared" si="63"/>
        <v/>
      </c>
      <c r="BN821" s="8">
        <f t="shared" si="66"/>
        <v>0</v>
      </c>
    </row>
    <row r="822" spans="1:66" ht="23" hidden="1" x14ac:dyDescent="0.45">
      <c r="A822" s="1">
        <f t="shared" si="64"/>
        <v>809</v>
      </c>
      <c r="B822" s="1" t="s">
        <v>734</v>
      </c>
      <c r="C822" s="2" t="s">
        <v>1087</v>
      </c>
      <c r="D822" s="1"/>
      <c r="E822" s="2" t="s">
        <v>1088</v>
      </c>
      <c r="F822" s="1" t="s">
        <v>1080</v>
      </c>
      <c r="G822" s="10">
        <v>45680</v>
      </c>
      <c r="H822" s="1">
        <v>200</v>
      </c>
      <c r="I822" s="1"/>
      <c r="J822" s="10">
        <v>45684</v>
      </c>
      <c r="K822" s="1" t="s">
        <v>1077</v>
      </c>
      <c r="L822" s="2"/>
      <c r="M822" s="10"/>
      <c r="N822" s="1"/>
      <c r="O822" s="1"/>
      <c r="P822" s="2">
        <f>Table1[[#This Row],[PRICE/PO]]*Table1[[#This Row],[Quantity/PO]]</f>
        <v>0</v>
      </c>
      <c r="Q822" s="2" t="str">
        <f t="shared" ca="1" si="65"/>
        <v>منتهي</v>
      </c>
      <c r="R822" s="2"/>
      <c r="S822" s="2"/>
      <c r="T822" s="1" t="str">
        <f t="shared" si="63"/>
        <v/>
      </c>
      <c r="BN822" s="8">
        <f t="shared" si="66"/>
        <v>0</v>
      </c>
    </row>
    <row r="823" spans="1:66" ht="23" hidden="1" x14ac:dyDescent="0.45">
      <c r="A823" s="1">
        <f t="shared" si="64"/>
        <v>810</v>
      </c>
      <c r="B823" s="1" t="s">
        <v>734</v>
      </c>
      <c r="C823" s="2" t="s">
        <v>1097</v>
      </c>
      <c r="D823" s="1"/>
      <c r="E823" s="2" t="s">
        <v>1098</v>
      </c>
      <c r="F823" s="1" t="s">
        <v>1080</v>
      </c>
      <c r="G823" s="10">
        <v>45680</v>
      </c>
      <c r="H823" s="1">
        <v>100</v>
      </c>
      <c r="I823" s="1"/>
      <c r="J823" s="10">
        <v>45684</v>
      </c>
      <c r="K823" s="1" t="s">
        <v>1077</v>
      </c>
      <c r="L823" s="2"/>
      <c r="M823" s="10"/>
      <c r="N823" s="1"/>
      <c r="O823" s="1"/>
      <c r="P823" s="2">
        <f>Table1[[#This Row],[PRICE/PO]]*Table1[[#This Row],[Quantity/PO]]</f>
        <v>0</v>
      </c>
      <c r="Q823" s="2" t="str">
        <f t="shared" ca="1" si="65"/>
        <v>منتهي</v>
      </c>
      <c r="R823" s="2"/>
      <c r="S823" s="2"/>
      <c r="T823" s="1" t="str">
        <f t="shared" si="63"/>
        <v/>
      </c>
      <c r="BN823" s="8">
        <f t="shared" si="66"/>
        <v>0</v>
      </c>
    </row>
    <row r="824" spans="1:66" ht="23" hidden="1" x14ac:dyDescent="0.45">
      <c r="A824" s="1">
        <f t="shared" si="64"/>
        <v>811</v>
      </c>
      <c r="B824" s="1" t="s">
        <v>734</v>
      </c>
      <c r="C824" s="2" t="s">
        <v>1099</v>
      </c>
      <c r="D824" s="1"/>
      <c r="E824" s="2" t="s">
        <v>1100</v>
      </c>
      <c r="F824" s="1" t="s">
        <v>1080</v>
      </c>
      <c r="G824" s="10">
        <v>45680</v>
      </c>
      <c r="H824" s="1">
        <v>150</v>
      </c>
      <c r="I824" s="1"/>
      <c r="J824" s="10">
        <v>45684</v>
      </c>
      <c r="K824" s="1" t="s">
        <v>1077</v>
      </c>
      <c r="L824" s="2"/>
      <c r="M824" s="10"/>
      <c r="N824" s="1"/>
      <c r="O824" s="1"/>
      <c r="P824" s="2">
        <f>Table1[[#This Row],[PRICE/PO]]*Table1[[#This Row],[Quantity/PO]]</f>
        <v>0</v>
      </c>
      <c r="Q824" s="2" t="str">
        <f t="shared" ca="1" si="65"/>
        <v>منتهي</v>
      </c>
      <c r="R824" s="2"/>
      <c r="S824" s="2"/>
      <c r="T824" s="1" t="str">
        <f t="shared" si="63"/>
        <v/>
      </c>
      <c r="BN824" s="8">
        <f t="shared" si="66"/>
        <v>0</v>
      </c>
    </row>
    <row r="825" spans="1:66" ht="23" hidden="1" x14ac:dyDescent="0.45">
      <c r="A825" s="1">
        <f t="shared" si="64"/>
        <v>812</v>
      </c>
      <c r="B825" s="1" t="s">
        <v>734</v>
      </c>
      <c r="C825" s="2" t="s">
        <v>1101</v>
      </c>
      <c r="D825" s="1"/>
      <c r="E825" s="2" t="s">
        <v>1102</v>
      </c>
      <c r="F825" s="1" t="s">
        <v>1080</v>
      </c>
      <c r="G825" s="10">
        <v>45680</v>
      </c>
      <c r="H825" s="1">
        <v>150</v>
      </c>
      <c r="I825" s="1"/>
      <c r="J825" s="10">
        <v>45684</v>
      </c>
      <c r="K825" s="1" t="s">
        <v>1077</v>
      </c>
      <c r="L825" s="2"/>
      <c r="M825" s="10"/>
      <c r="N825" s="1"/>
      <c r="O825" s="1"/>
      <c r="P825" s="2">
        <f>Table1[[#This Row],[PRICE/PO]]*Table1[[#This Row],[Quantity/PO]]</f>
        <v>0</v>
      </c>
      <c r="Q825" s="2" t="str">
        <f t="shared" ca="1" si="65"/>
        <v>منتهي</v>
      </c>
      <c r="R825" s="2"/>
      <c r="S825" s="2"/>
      <c r="T825" s="1" t="str">
        <f t="shared" si="63"/>
        <v/>
      </c>
      <c r="BN825" s="8">
        <f t="shared" si="66"/>
        <v>0</v>
      </c>
    </row>
    <row r="826" spans="1:66" ht="23" hidden="1" x14ac:dyDescent="0.45">
      <c r="A826" s="1">
        <f t="shared" si="64"/>
        <v>813</v>
      </c>
      <c r="B826" s="1" t="s">
        <v>734</v>
      </c>
      <c r="C826" s="2" t="s">
        <v>1081</v>
      </c>
      <c r="D826" s="1"/>
      <c r="E826" s="2" t="s">
        <v>1082</v>
      </c>
      <c r="F826" s="1" t="s">
        <v>1080</v>
      </c>
      <c r="G826" s="10">
        <v>45680</v>
      </c>
      <c r="H826" s="1">
        <v>200</v>
      </c>
      <c r="I826" s="1"/>
      <c r="J826" s="10">
        <v>45684</v>
      </c>
      <c r="K826" s="1" t="s">
        <v>1077</v>
      </c>
      <c r="L826" s="2"/>
      <c r="M826" s="10"/>
      <c r="N826" s="1"/>
      <c r="O826" s="1"/>
      <c r="P826" s="2">
        <f>Table1[[#This Row],[PRICE/PO]]*Table1[[#This Row],[Quantity/PO]]</f>
        <v>0</v>
      </c>
      <c r="Q826" s="2" t="str">
        <f t="shared" ca="1" si="65"/>
        <v>منتهي</v>
      </c>
      <c r="R826" s="2"/>
      <c r="S826" s="2"/>
      <c r="T826" s="1" t="str">
        <f t="shared" si="63"/>
        <v/>
      </c>
      <c r="BN826" s="8">
        <f t="shared" si="66"/>
        <v>0</v>
      </c>
    </row>
    <row r="827" spans="1:66" ht="23" hidden="1" x14ac:dyDescent="0.45">
      <c r="A827" s="1">
        <f t="shared" si="64"/>
        <v>814</v>
      </c>
      <c r="B827" s="1" t="s">
        <v>734</v>
      </c>
      <c r="C827" s="2" t="s">
        <v>1083</v>
      </c>
      <c r="D827" s="1"/>
      <c r="E827" s="2" t="s">
        <v>1084</v>
      </c>
      <c r="F827" s="1" t="s">
        <v>1080</v>
      </c>
      <c r="G827" s="10">
        <v>45680</v>
      </c>
      <c r="H827" s="1">
        <v>50</v>
      </c>
      <c r="I827" s="1"/>
      <c r="J827" s="10">
        <v>45684</v>
      </c>
      <c r="K827" s="1" t="s">
        <v>1077</v>
      </c>
      <c r="L827" s="2"/>
      <c r="M827" s="10"/>
      <c r="N827" s="1"/>
      <c r="O827" s="1"/>
      <c r="P827" s="2">
        <f>Table1[[#This Row],[PRICE/PO]]*Table1[[#This Row],[Quantity/PO]]</f>
        <v>0</v>
      </c>
      <c r="Q827" s="2" t="str">
        <f t="shared" ca="1" si="65"/>
        <v>منتهي</v>
      </c>
      <c r="R827" s="2"/>
      <c r="S827" s="2"/>
      <c r="T827" s="1" t="str">
        <f t="shared" si="63"/>
        <v/>
      </c>
      <c r="BN827" s="8">
        <f t="shared" si="66"/>
        <v>0</v>
      </c>
    </row>
    <row r="828" spans="1:66" ht="23" hidden="1" x14ac:dyDescent="0.45">
      <c r="A828" s="1">
        <f t="shared" si="64"/>
        <v>815</v>
      </c>
      <c r="B828" s="1" t="s">
        <v>734</v>
      </c>
      <c r="C828" s="2" t="s">
        <v>1095</v>
      </c>
      <c r="D828" s="1"/>
      <c r="E828" s="2" t="s">
        <v>1096</v>
      </c>
      <c r="F828" s="1" t="s">
        <v>1080</v>
      </c>
      <c r="G828" s="10">
        <v>45680</v>
      </c>
      <c r="H828" s="1">
        <v>70</v>
      </c>
      <c r="I828" s="1"/>
      <c r="J828" s="10">
        <v>45684</v>
      </c>
      <c r="K828" s="1" t="s">
        <v>1077</v>
      </c>
      <c r="L828" s="2"/>
      <c r="M828" s="10"/>
      <c r="N828" s="1"/>
      <c r="O828" s="1"/>
      <c r="P828" s="2">
        <f>Table1[[#This Row],[PRICE/PO]]*Table1[[#This Row],[Quantity/PO]]</f>
        <v>0</v>
      </c>
      <c r="Q828" s="2" t="str">
        <f t="shared" ca="1" si="65"/>
        <v>منتهي</v>
      </c>
      <c r="R828" s="2"/>
      <c r="S828" s="2"/>
      <c r="T828" s="1" t="str">
        <f t="shared" si="63"/>
        <v/>
      </c>
      <c r="BN828" s="8">
        <f t="shared" si="66"/>
        <v>0</v>
      </c>
    </row>
    <row r="829" spans="1:66" ht="23" hidden="1" x14ac:dyDescent="0.45">
      <c r="A829" s="1">
        <f t="shared" si="64"/>
        <v>816</v>
      </c>
      <c r="B829" s="1" t="s">
        <v>734</v>
      </c>
      <c r="C829" s="2" t="s">
        <v>1085</v>
      </c>
      <c r="D829" s="1"/>
      <c r="E829" s="2" t="s">
        <v>1086</v>
      </c>
      <c r="F829" s="1" t="s">
        <v>1080</v>
      </c>
      <c r="G829" s="10">
        <v>45680</v>
      </c>
      <c r="H829" s="1">
        <v>200</v>
      </c>
      <c r="I829" s="1"/>
      <c r="J829" s="10">
        <v>45684</v>
      </c>
      <c r="K829" s="1" t="s">
        <v>1077</v>
      </c>
      <c r="L829" s="2"/>
      <c r="M829" s="10"/>
      <c r="N829" s="1"/>
      <c r="O829" s="1"/>
      <c r="P829" s="2">
        <f>Table1[[#This Row],[PRICE/PO]]*Table1[[#This Row],[Quantity/PO]]</f>
        <v>0</v>
      </c>
      <c r="Q829" s="2" t="str">
        <f t="shared" ca="1" si="65"/>
        <v>منتهي</v>
      </c>
      <c r="R829" s="2"/>
      <c r="S829" s="2"/>
      <c r="T829" s="1" t="str">
        <f t="shared" si="63"/>
        <v/>
      </c>
      <c r="BN829" s="8">
        <f t="shared" si="66"/>
        <v>0</v>
      </c>
    </row>
    <row r="830" spans="1:66" ht="23" hidden="1" x14ac:dyDescent="0.45">
      <c r="A830" s="1">
        <f t="shared" si="64"/>
        <v>817</v>
      </c>
      <c r="B830" s="1" t="s">
        <v>734</v>
      </c>
      <c r="C830" s="2" t="s">
        <v>1087</v>
      </c>
      <c r="D830" s="1"/>
      <c r="E830" s="2" t="s">
        <v>1088</v>
      </c>
      <c r="F830" s="1" t="s">
        <v>1080</v>
      </c>
      <c r="G830" s="10">
        <v>45680</v>
      </c>
      <c r="H830" s="1">
        <v>200</v>
      </c>
      <c r="I830" s="1"/>
      <c r="J830" s="10">
        <v>45684</v>
      </c>
      <c r="K830" s="1" t="s">
        <v>1077</v>
      </c>
      <c r="L830" s="2"/>
      <c r="M830" s="10"/>
      <c r="N830" s="1"/>
      <c r="O830" s="1"/>
      <c r="P830" s="2">
        <f>Table1[[#This Row],[PRICE/PO]]*Table1[[#This Row],[Quantity/PO]]</f>
        <v>0</v>
      </c>
      <c r="Q830" s="2" t="str">
        <f t="shared" ca="1" si="65"/>
        <v>منتهي</v>
      </c>
      <c r="R830" s="2"/>
      <c r="S830" s="2"/>
      <c r="T830" s="1" t="str">
        <f t="shared" si="63"/>
        <v/>
      </c>
      <c r="BN830" s="8">
        <f t="shared" si="66"/>
        <v>0</v>
      </c>
    </row>
    <row r="831" spans="1:66" ht="23" hidden="1" x14ac:dyDescent="0.45">
      <c r="A831" s="1">
        <f t="shared" si="64"/>
        <v>818</v>
      </c>
      <c r="B831" s="1" t="s">
        <v>734</v>
      </c>
      <c r="C831" s="2" t="s">
        <v>1089</v>
      </c>
      <c r="D831" s="1"/>
      <c r="E831" s="2" t="s">
        <v>1090</v>
      </c>
      <c r="F831" s="1" t="s">
        <v>1080</v>
      </c>
      <c r="G831" s="10">
        <v>45680</v>
      </c>
      <c r="H831" s="1">
        <v>200</v>
      </c>
      <c r="I831" s="1"/>
      <c r="J831" s="10">
        <v>45684</v>
      </c>
      <c r="K831" s="1" t="s">
        <v>1077</v>
      </c>
      <c r="L831" s="2"/>
      <c r="M831" s="10"/>
      <c r="N831" s="1"/>
      <c r="O831" s="1"/>
      <c r="P831" s="2">
        <f>Table1[[#This Row],[PRICE/PO]]*Table1[[#This Row],[Quantity/PO]]</f>
        <v>0</v>
      </c>
      <c r="Q831" s="2" t="str">
        <f t="shared" ca="1" si="65"/>
        <v>منتهي</v>
      </c>
      <c r="R831" s="2"/>
      <c r="S831" s="2"/>
      <c r="T831" s="1" t="str">
        <f t="shared" si="63"/>
        <v/>
      </c>
      <c r="BN831" s="8">
        <f t="shared" si="66"/>
        <v>0</v>
      </c>
    </row>
    <row r="832" spans="1:66" ht="23" hidden="1" x14ac:dyDescent="0.45">
      <c r="A832" s="1">
        <f t="shared" si="64"/>
        <v>819</v>
      </c>
      <c r="B832" s="1" t="s">
        <v>734</v>
      </c>
      <c r="C832" s="2" t="s">
        <v>1097</v>
      </c>
      <c r="D832" s="1"/>
      <c r="E832" s="2" t="s">
        <v>1098</v>
      </c>
      <c r="F832" s="1" t="s">
        <v>1080</v>
      </c>
      <c r="G832" s="10">
        <v>45680</v>
      </c>
      <c r="H832" s="1">
        <v>50</v>
      </c>
      <c r="I832" s="1"/>
      <c r="J832" s="10">
        <v>45684</v>
      </c>
      <c r="K832" s="1" t="s">
        <v>1077</v>
      </c>
      <c r="L832" s="2"/>
      <c r="M832" s="10"/>
      <c r="N832" s="1"/>
      <c r="O832" s="1"/>
      <c r="P832" s="2">
        <f>Table1[[#This Row],[PRICE/PO]]*Table1[[#This Row],[Quantity/PO]]</f>
        <v>0</v>
      </c>
      <c r="Q832" s="2" t="str">
        <f t="shared" ca="1" si="65"/>
        <v>منتهي</v>
      </c>
      <c r="R832" s="2"/>
      <c r="S832" s="2"/>
      <c r="T832" s="1" t="str">
        <f t="shared" si="63"/>
        <v/>
      </c>
      <c r="BN832" s="8">
        <f t="shared" si="66"/>
        <v>0</v>
      </c>
    </row>
    <row r="833" spans="1:66" ht="23" hidden="1" x14ac:dyDescent="0.45">
      <c r="A833" s="1">
        <f t="shared" si="64"/>
        <v>820</v>
      </c>
      <c r="B833" s="1" t="s">
        <v>734</v>
      </c>
      <c r="C833" s="2" t="s">
        <v>1099</v>
      </c>
      <c r="D833" s="1"/>
      <c r="E833" s="2" t="s">
        <v>1100</v>
      </c>
      <c r="F833" s="1" t="s">
        <v>1080</v>
      </c>
      <c r="G833" s="10">
        <v>45680</v>
      </c>
      <c r="H833" s="1">
        <v>50</v>
      </c>
      <c r="I833" s="1"/>
      <c r="J833" s="10">
        <v>45684</v>
      </c>
      <c r="K833" s="1" t="s">
        <v>1077</v>
      </c>
      <c r="L833" s="2"/>
      <c r="M833" s="10"/>
      <c r="N833" s="1"/>
      <c r="O833" s="1"/>
      <c r="P833" s="2">
        <f>Table1[[#This Row],[PRICE/PO]]*Table1[[#This Row],[Quantity/PO]]</f>
        <v>0</v>
      </c>
      <c r="Q833" s="2" t="str">
        <f t="shared" ca="1" si="65"/>
        <v>منتهي</v>
      </c>
      <c r="R833" s="2"/>
      <c r="S833" s="2"/>
      <c r="T833" s="1" t="str">
        <f t="shared" si="63"/>
        <v/>
      </c>
      <c r="BN833" s="8">
        <f t="shared" si="66"/>
        <v>0</v>
      </c>
    </row>
    <row r="834" spans="1:66" ht="23" hidden="1" x14ac:dyDescent="0.45">
      <c r="A834" s="1">
        <f t="shared" si="64"/>
        <v>821</v>
      </c>
      <c r="B834" s="1" t="s">
        <v>734</v>
      </c>
      <c r="C834" s="2" t="s">
        <v>1101</v>
      </c>
      <c r="D834" s="1"/>
      <c r="E834" s="2" t="s">
        <v>1102</v>
      </c>
      <c r="F834" s="1" t="s">
        <v>1080</v>
      </c>
      <c r="G834" s="10">
        <v>45680</v>
      </c>
      <c r="H834" s="1">
        <v>50</v>
      </c>
      <c r="I834" s="1"/>
      <c r="J834" s="10">
        <v>45684</v>
      </c>
      <c r="K834" s="1" t="s">
        <v>1077</v>
      </c>
      <c r="L834" s="2"/>
      <c r="M834" s="10"/>
      <c r="N834" s="1"/>
      <c r="O834" s="1"/>
      <c r="P834" s="2">
        <f>Table1[[#This Row],[PRICE/PO]]*Table1[[#This Row],[Quantity/PO]]</f>
        <v>0</v>
      </c>
      <c r="Q834" s="2" t="str">
        <f t="shared" ca="1" si="65"/>
        <v>منتهي</v>
      </c>
      <c r="R834" s="2"/>
      <c r="S834" s="2"/>
      <c r="T834" s="1" t="str">
        <f t="shared" si="63"/>
        <v/>
      </c>
      <c r="BN834" s="8">
        <f t="shared" si="66"/>
        <v>0</v>
      </c>
    </row>
    <row r="835" spans="1:66" ht="69" hidden="1" x14ac:dyDescent="0.45">
      <c r="A835" s="1">
        <f t="shared" si="64"/>
        <v>822</v>
      </c>
      <c r="B835" s="1" t="s">
        <v>734</v>
      </c>
      <c r="C835" s="2" t="s">
        <v>1108</v>
      </c>
      <c r="D835" s="1" t="s">
        <v>1107</v>
      </c>
      <c r="E835" s="2" t="s">
        <v>1109</v>
      </c>
      <c r="F835" s="1" t="s">
        <v>1106</v>
      </c>
      <c r="G835" s="10">
        <v>45680</v>
      </c>
      <c r="H835" s="1">
        <v>20</v>
      </c>
      <c r="I835" s="1">
        <v>1400</v>
      </c>
      <c r="J835" s="10">
        <v>45684</v>
      </c>
      <c r="K835" s="1" t="s">
        <v>1074</v>
      </c>
      <c r="L835" s="2"/>
      <c r="M835" s="10"/>
      <c r="N835" s="1"/>
      <c r="O835" s="1"/>
      <c r="P835" s="2">
        <f>Table1[[#This Row],[PRICE/PO]]*Table1[[#This Row],[Quantity/PO]]</f>
        <v>0</v>
      </c>
      <c r="Q835" s="2" t="str">
        <f t="shared" ca="1" si="65"/>
        <v>منتهي</v>
      </c>
      <c r="R835" s="2"/>
      <c r="S835" s="2" t="s">
        <v>1200</v>
      </c>
      <c r="T835" s="1" t="str">
        <f t="shared" si="63"/>
        <v/>
      </c>
      <c r="BN835" s="8" t="str">
        <f t="shared" ref="BN835:BN867" si="67">D835</f>
        <v xml:space="preserve">UL1.2-12 </v>
      </c>
    </row>
    <row r="836" spans="1:66" ht="138" hidden="1" x14ac:dyDescent="0.45">
      <c r="A836" s="1">
        <f t="shared" si="64"/>
        <v>823</v>
      </c>
      <c r="B836" s="1" t="s">
        <v>734</v>
      </c>
      <c r="C836" s="2" t="s">
        <v>1111</v>
      </c>
      <c r="D836" s="1"/>
      <c r="E836" s="2" t="s">
        <v>1112</v>
      </c>
      <c r="F836" s="1" t="s">
        <v>1110</v>
      </c>
      <c r="G836" s="10">
        <v>45680</v>
      </c>
      <c r="H836" s="1">
        <v>5</v>
      </c>
      <c r="I836" s="1"/>
      <c r="J836" s="10">
        <v>45684</v>
      </c>
      <c r="K836" s="1" t="s">
        <v>1074</v>
      </c>
      <c r="L836" s="2"/>
      <c r="M836" s="10"/>
      <c r="N836" s="1"/>
      <c r="O836" s="1"/>
      <c r="P836" s="2">
        <f>Table1[[#This Row],[PRICE/PO]]*Table1[[#This Row],[Quantity/PO]]</f>
        <v>0</v>
      </c>
      <c r="Q836" s="2" t="str">
        <f t="shared" ca="1" si="65"/>
        <v>منتهي</v>
      </c>
      <c r="R836" s="2"/>
      <c r="S836" s="2"/>
      <c r="T836" s="1" t="str">
        <f t="shared" si="63"/>
        <v/>
      </c>
      <c r="BN836" s="8">
        <f t="shared" si="67"/>
        <v>0</v>
      </c>
    </row>
    <row r="837" spans="1:66" ht="69" hidden="1" x14ac:dyDescent="0.45">
      <c r="A837" s="1">
        <f t="shared" si="64"/>
        <v>824</v>
      </c>
      <c r="B837" s="1" t="s">
        <v>426</v>
      </c>
      <c r="C837" s="2" t="s">
        <v>428</v>
      </c>
      <c r="D837" s="1" t="s">
        <v>427</v>
      </c>
      <c r="E837" s="2" t="s">
        <v>429</v>
      </c>
      <c r="F837" s="1" t="s">
        <v>1113</v>
      </c>
      <c r="G837" s="10">
        <v>45680</v>
      </c>
      <c r="H837" s="1">
        <v>400</v>
      </c>
      <c r="I837" s="1">
        <v>145</v>
      </c>
      <c r="J837" s="10">
        <v>45686</v>
      </c>
      <c r="K837" s="1" t="s">
        <v>1074</v>
      </c>
      <c r="L837" s="2"/>
      <c r="M837" s="10"/>
      <c r="N837" s="1"/>
      <c r="O837" s="1"/>
      <c r="P837" s="2">
        <f>Table1[[#This Row],[PRICE/PO]]*Table1[[#This Row],[Quantity/PO]]</f>
        <v>0</v>
      </c>
      <c r="Q837" s="2" t="str">
        <f t="shared" ca="1" si="65"/>
        <v>منتهي</v>
      </c>
      <c r="R837" s="2"/>
      <c r="S837" s="2"/>
      <c r="T837" s="1" t="str">
        <f t="shared" si="63"/>
        <v/>
      </c>
      <c r="BN837" s="8" t="str">
        <f t="shared" si="67"/>
        <v xml:space="preserve">60021-301 </v>
      </c>
    </row>
    <row r="838" spans="1:66" ht="23" hidden="1" x14ac:dyDescent="0.45">
      <c r="A838" s="1">
        <f t="shared" si="64"/>
        <v>825</v>
      </c>
      <c r="B838" s="1" t="s">
        <v>734</v>
      </c>
      <c r="C838" s="2" t="s">
        <v>473</v>
      </c>
      <c r="D838" s="1"/>
      <c r="E838" s="2" t="s">
        <v>474</v>
      </c>
      <c r="F838" s="1" t="s">
        <v>1114</v>
      </c>
      <c r="G838" s="10">
        <v>45680</v>
      </c>
      <c r="H838" s="1">
        <v>60</v>
      </c>
      <c r="I838" s="1"/>
      <c r="J838" s="10">
        <v>45685</v>
      </c>
      <c r="K838" s="1" t="s">
        <v>1074</v>
      </c>
      <c r="L838" s="2"/>
      <c r="M838" s="10"/>
      <c r="N838" s="1"/>
      <c r="O838" s="1"/>
      <c r="P838" s="2">
        <f>Table1[[#This Row],[PRICE/PO]]*Table1[[#This Row],[Quantity/PO]]</f>
        <v>0</v>
      </c>
      <c r="Q838" s="2" t="str">
        <f t="shared" ca="1" si="65"/>
        <v>منتهي</v>
      </c>
      <c r="R838" s="2"/>
      <c r="S838" s="2"/>
      <c r="T838" s="1" t="str">
        <f t="shared" si="63"/>
        <v/>
      </c>
      <c r="BN838" s="8">
        <f t="shared" si="67"/>
        <v>0</v>
      </c>
    </row>
    <row r="839" spans="1:66" ht="23" hidden="1" x14ac:dyDescent="0.45">
      <c r="A839" s="1">
        <f t="shared" si="64"/>
        <v>826</v>
      </c>
      <c r="B839" s="1" t="s">
        <v>734</v>
      </c>
      <c r="C839" s="2" t="s">
        <v>452</v>
      </c>
      <c r="D839" s="1"/>
      <c r="E839" s="2" t="s">
        <v>238</v>
      </c>
      <c r="F839" s="1" t="s">
        <v>1114</v>
      </c>
      <c r="G839" s="10">
        <v>45680</v>
      </c>
      <c r="H839" s="1">
        <v>400</v>
      </c>
      <c r="I839" s="1"/>
      <c r="J839" s="10">
        <v>45685</v>
      </c>
      <c r="K839" s="1" t="s">
        <v>1077</v>
      </c>
      <c r="L839" s="2"/>
      <c r="M839" s="10"/>
      <c r="N839" s="1"/>
      <c r="O839" s="1"/>
      <c r="P839" s="2">
        <f>Table1[[#This Row],[PRICE/PO]]*Table1[[#This Row],[Quantity/PO]]</f>
        <v>0</v>
      </c>
      <c r="Q839" s="2" t="str">
        <f t="shared" ca="1" si="65"/>
        <v>منتهي</v>
      </c>
      <c r="R839" s="2"/>
      <c r="S839" s="2"/>
      <c r="T839" s="1" t="str">
        <f t="shared" si="63"/>
        <v/>
      </c>
      <c r="BN839" s="8">
        <f t="shared" si="67"/>
        <v>0</v>
      </c>
    </row>
    <row r="840" spans="1:66" ht="23" hidden="1" x14ac:dyDescent="0.45">
      <c r="A840" s="1">
        <f t="shared" si="64"/>
        <v>827</v>
      </c>
      <c r="B840" s="1" t="s">
        <v>734</v>
      </c>
      <c r="C840" s="2" t="s">
        <v>453</v>
      </c>
      <c r="D840" s="1"/>
      <c r="E840" s="2" t="s">
        <v>240</v>
      </c>
      <c r="F840" s="1" t="s">
        <v>1114</v>
      </c>
      <c r="G840" s="10">
        <v>45680</v>
      </c>
      <c r="H840" s="1">
        <v>300</v>
      </c>
      <c r="I840" s="1"/>
      <c r="J840" s="10">
        <v>45685</v>
      </c>
      <c r="K840" s="1" t="s">
        <v>1074</v>
      </c>
      <c r="L840" s="2"/>
      <c r="M840" s="10"/>
      <c r="N840" s="1"/>
      <c r="O840" s="1"/>
      <c r="P840" s="2">
        <f>Table1[[#This Row],[PRICE/PO]]*Table1[[#This Row],[Quantity/PO]]</f>
        <v>0</v>
      </c>
      <c r="Q840" s="2" t="str">
        <f t="shared" ca="1" si="65"/>
        <v>منتهي</v>
      </c>
      <c r="R840" s="2"/>
      <c r="S840" s="2"/>
      <c r="T840" s="1" t="str">
        <f t="shared" si="63"/>
        <v/>
      </c>
      <c r="BN840" s="8">
        <f t="shared" si="67"/>
        <v>0</v>
      </c>
    </row>
    <row r="841" spans="1:66" ht="23" hidden="1" x14ac:dyDescent="0.45">
      <c r="A841" s="1">
        <f t="shared" si="64"/>
        <v>828</v>
      </c>
      <c r="B841" s="1" t="s">
        <v>734</v>
      </c>
      <c r="C841" s="2" t="s">
        <v>1006</v>
      </c>
      <c r="D841" s="1"/>
      <c r="E841" s="2" t="s">
        <v>1007</v>
      </c>
      <c r="F841" s="1" t="s">
        <v>1115</v>
      </c>
      <c r="G841" s="10">
        <v>45680</v>
      </c>
      <c r="H841" s="1">
        <v>50</v>
      </c>
      <c r="I841" s="1">
        <v>27</v>
      </c>
      <c r="J841" s="10">
        <v>45685</v>
      </c>
      <c r="K841" s="1" t="s">
        <v>1078</v>
      </c>
      <c r="L841" s="2" t="s">
        <v>2201</v>
      </c>
      <c r="M841" s="10">
        <v>45700</v>
      </c>
      <c r="N841" s="1">
        <v>50</v>
      </c>
      <c r="O841" s="1">
        <v>27</v>
      </c>
      <c r="P841" s="2">
        <f>Table1[[#This Row],[PRICE/PO]]*Table1[[#This Row],[Quantity/PO]]</f>
        <v>1350</v>
      </c>
      <c r="Q841" s="2" t="str">
        <f t="shared" ca="1" si="65"/>
        <v>منتهي</v>
      </c>
      <c r="R841" s="2"/>
      <c r="S841" s="2"/>
      <c r="T841" s="1" t="str">
        <f t="shared" si="63"/>
        <v/>
      </c>
      <c r="BN841" s="8">
        <f t="shared" si="67"/>
        <v>0</v>
      </c>
    </row>
    <row r="842" spans="1:66" ht="23" hidden="1" x14ac:dyDescent="0.45">
      <c r="A842" s="1">
        <f t="shared" si="64"/>
        <v>829</v>
      </c>
      <c r="B842" s="1" t="s">
        <v>734</v>
      </c>
      <c r="C842" s="2" t="s">
        <v>1006</v>
      </c>
      <c r="D842" s="1"/>
      <c r="E842" s="2" t="s">
        <v>1007</v>
      </c>
      <c r="F842" s="1" t="s">
        <v>1115</v>
      </c>
      <c r="G842" s="10">
        <v>45680</v>
      </c>
      <c r="H842" s="1"/>
      <c r="I842" s="1">
        <v>27</v>
      </c>
      <c r="J842" s="10">
        <v>45685</v>
      </c>
      <c r="K842" s="1" t="s">
        <v>1078</v>
      </c>
      <c r="L842" s="2" t="s">
        <v>4503</v>
      </c>
      <c r="M842" s="10">
        <v>45790</v>
      </c>
      <c r="N842" s="1">
        <v>50</v>
      </c>
      <c r="O842" s="1">
        <v>27</v>
      </c>
      <c r="P842" s="2">
        <f>Table1[[#This Row],[PRICE/PO]]*Table1[[#This Row],[Quantity/PO]]</f>
        <v>1350</v>
      </c>
      <c r="Q842" s="2" t="str">
        <f ca="1">IF(AND($J842&lt;TODAY(), $J842&lt;&gt;""), "منتهي", "")</f>
        <v>منتهي</v>
      </c>
      <c r="R842" s="2" t="s">
        <v>2370</v>
      </c>
      <c r="S842" s="2"/>
      <c r="T842" s="1" t="str">
        <f t="shared" si="63"/>
        <v/>
      </c>
      <c r="BN842" s="8"/>
    </row>
    <row r="843" spans="1:66" ht="46" hidden="1" x14ac:dyDescent="0.45">
      <c r="A843" s="1">
        <f t="shared" si="64"/>
        <v>830</v>
      </c>
      <c r="B843" s="1" t="s">
        <v>734</v>
      </c>
      <c r="C843" s="2" t="s">
        <v>1117</v>
      </c>
      <c r="D843" s="1"/>
      <c r="E843" s="2" t="s">
        <v>1118</v>
      </c>
      <c r="F843" s="1" t="s">
        <v>1116</v>
      </c>
      <c r="G843" s="10">
        <v>45680</v>
      </c>
      <c r="H843" s="1">
        <v>4</v>
      </c>
      <c r="I843" s="1"/>
      <c r="J843" s="10">
        <v>45685</v>
      </c>
      <c r="K843" s="1" t="s">
        <v>1074</v>
      </c>
      <c r="L843" s="2"/>
      <c r="M843" s="10"/>
      <c r="N843" s="1"/>
      <c r="O843" s="1"/>
      <c r="P843" s="2">
        <f>Table1[[#This Row],[PRICE/PO]]*Table1[[#This Row],[Quantity/PO]]</f>
        <v>0</v>
      </c>
      <c r="Q843" s="2" t="str">
        <f t="shared" ca="1" si="65"/>
        <v>منتهي</v>
      </c>
      <c r="R843" s="2"/>
      <c r="S843" s="2"/>
      <c r="T843" s="1" t="str">
        <f t="shared" si="63"/>
        <v/>
      </c>
      <c r="BN843" s="8">
        <f t="shared" si="67"/>
        <v>0</v>
      </c>
    </row>
    <row r="844" spans="1:66" ht="23" hidden="1" x14ac:dyDescent="0.45">
      <c r="A844" s="1">
        <f t="shared" si="64"/>
        <v>831</v>
      </c>
      <c r="B844" s="1" t="s">
        <v>734</v>
      </c>
      <c r="C844" s="2" t="s">
        <v>456</v>
      </c>
      <c r="D844" s="1"/>
      <c r="E844" s="2" t="s">
        <v>457</v>
      </c>
      <c r="F844" s="1" t="s">
        <v>1116</v>
      </c>
      <c r="G844" s="10">
        <v>45680</v>
      </c>
      <c r="H844" s="1">
        <v>2</v>
      </c>
      <c r="I844" s="1">
        <v>725</v>
      </c>
      <c r="J844" s="10">
        <v>45685</v>
      </c>
      <c r="K844" s="1" t="s">
        <v>1074</v>
      </c>
      <c r="L844" s="2"/>
      <c r="M844" s="10"/>
      <c r="N844" s="1"/>
      <c r="O844" s="1"/>
      <c r="P844" s="2">
        <f>Table1[[#This Row],[PRICE/PO]]*Table1[[#This Row],[Quantity/PO]]</f>
        <v>0</v>
      </c>
      <c r="Q844" s="2" t="str">
        <f t="shared" ca="1" si="65"/>
        <v>منتهي</v>
      </c>
      <c r="R844" s="2"/>
      <c r="S844" s="2"/>
      <c r="T844" s="1" t="str">
        <f t="shared" si="63"/>
        <v/>
      </c>
      <c r="BN844" s="8">
        <f t="shared" si="67"/>
        <v>0</v>
      </c>
    </row>
    <row r="845" spans="1:66" ht="23" hidden="1" x14ac:dyDescent="0.45">
      <c r="A845" s="1">
        <f t="shared" si="64"/>
        <v>832</v>
      </c>
      <c r="B845" s="1" t="s">
        <v>734</v>
      </c>
      <c r="C845" s="2" t="s">
        <v>461</v>
      </c>
      <c r="D845" s="1"/>
      <c r="E845" s="2" t="s">
        <v>458</v>
      </c>
      <c r="F845" s="1" t="s">
        <v>1116</v>
      </c>
      <c r="G845" s="10">
        <v>45680</v>
      </c>
      <c r="H845" s="1">
        <v>2</v>
      </c>
      <c r="I845" s="1">
        <v>825</v>
      </c>
      <c r="J845" s="10">
        <v>45685</v>
      </c>
      <c r="K845" s="1" t="s">
        <v>1074</v>
      </c>
      <c r="L845" s="2"/>
      <c r="M845" s="10"/>
      <c r="N845" s="1"/>
      <c r="O845" s="1"/>
      <c r="P845" s="2">
        <f>Table1[[#This Row],[PRICE/PO]]*Table1[[#This Row],[Quantity/PO]]</f>
        <v>0</v>
      </c>
      <c r="Q845" s="2" t="str">
        <f t="shared" ca="1" si="65"/>
        <v>منتهي</v>
      </c>
      <c r="R845" s="2"/>
      <c r="S845" s="2"/>
      <c r="T845" s="1" t="str">
        <f t="shared" si="63"/>
        <v/>
      </c>
      <c r="BN845" s="8">
        <f t="shared" si="67"/>
        <v>0</v>
      </c>
    </row>
    <row r="846" spans="1:66" ht="92" hidden="1" x14ac:dyDescent="0.45">
      <c r="A846" s="1">
        <f t="shared" si="64"/>
        <v>833</v>
      </c>
      <c r="B846" s="1" t="s">
        <v>734</v>
      </c>
      <c r="C846" s="2" t="s">
        <v>1120</v>
      </c>
      <c r="D846" s="1" t="s">
        <v>1119</v>
      </c>
      <c r="E846" s="2" t="s">
        <v>1121</v>
      </c>
      <c r="F846" s="1" t="s">
        <v>1116</v>
      </c>
      <c r="G846" s="10">
        <v>45680</v>
      </c>
      <c r="H846" s="1">
        <v>1</v>
      </c>
      <c r="I846" s="1"/>
      <c r="J846" s="10">
        <v>45685</v>
      </c>
      <c r="K846" s="1" t="s">
        <v>1074</v>
      </c>
      <c r="L846" s="2"/>
      <c r="M846" s="10"/>
      <c r="N846" s="1"/>
      <c r="O846" s="1"/>
      <c r="P846" s="2">
        <f>Table1[[#This Row],[PRICE/PO]]*Table1[[#This Row],[Quantity/PO]]</f>
        <v>0</v>
      </c>
      <c r="Q846" s="2" t="str">
        <f t="shared" ca="1" si="65"/>
        <v>منتهي</v>
      </c>
      <c r="R846" s="2"/>
      <c r="S846" s="2"/>
      <c r="T846" s="1" t="str">
        <f t="shared" ref="T846:T909" si="68">IF(AND(COUNTIFS($F$14:$F$1012, $F846, $L$14:$L$1012, "&lt;&gt;")&gt;0, $L846="", $I846&lt;&gt;""), 1, "")</f>
        <v/>
      </c>
      <c r="BN846" s="8" t="str">
        <f t="shared" si="67"/>
        <v>C63N32D630</v>
      </c>
    </row>
    <row r="847" spans="1:66" ht="69" hidden="1" x14ac:dyDescent="0.45">
      <c r="A847" s="1">
        <f t="shared" ref="A847:A910" si="69">ROW(A834)</f>
        <v>834</v>
      </c>
      <c r="B847" s="1" t="s">
        <v>734</v>
      </c>
      <c r="C847" s="2" t="s">
        <v>1123</v>
      </c>
      <c r="D847" s="1" t="s">
        <v>1122</v>
      </c>
      <c r="E847" s="2" t="s">
        <v>1124</v>
      </c>
      <c r="F847" s="1" t="s">
        <v>1116</v>
      </c>
      <c r="G847" s="10">
        <v>45680</v>
      </c>
      <c r="H847" s="1">
        <v>1</v>
      </c>
      <c r="I847" s="1"/>
      <c r="J847" s="10">
        <v>45685</v>
      </c>
      <c r="K847" s="1" t="s">
        <v>1074</v>
      </c>
      <c r="L847" s="2"/>
      <c r="M847" s="10"/>
      <c r="N847" s="1"/>
      <c r="O847" s="1"/>
      <c r="P847" s="2">
        <f>Table1[[#This Row],[PRICE/PO]]*Table1[[#This Row],[Quantity/PO]]</f>
        <v>0</v>
      </c>
      <c r="Q847" s="2" t="str">
        <f t="shared" ca="1" si="65"/>
        <v>منتهي</v>
      </c>
      <c r="R847" s="2"/>
      <c r="S847" s="2"/>
      <c r="T847" s="1" t="str">
        <f t="shared" si="68"/>
        <v/>
      </c>
      <c r="BN847" s="8" t="str">
        <f t="shared" si="67"/>
        <v xml:space="preserve">800HAP1A </v>
      </c>
    </row>
    <row r="848" spans="1:66" ht="69" hidden="1" x14ac:dyDescent="0.45">
      <c r="A848" s="1">
        <f t="shared" si="69"/>
        <v>835</v>
      </c>
      <c r="B848" s="1" t="s">
        <v>734</v>
      </c>
      <c r="C848" s="2" t="s">
        <v>1126</v>
      </c>
      <c r="D848" s="1" t="s">
        <v>1125</v>
      </c>
      <c r="E848" s="2" t="s">
        <v>1127</v>
      </c>
      <c r="F848" s="1" t="s">
        <v>1116</v>
      </c>
      <c r="G848" s="10">
        <v>45680</v>
      </c>
      <c r="H848" s="1">
        <v>1</v>
      </c>
      <c r="I848" s="1"/>
      <c r="J848" s="10">
        <v>45685</v>
      </c>
      <c r="K848" s="1" t="s">
        <v>1074</v>
      </c>
      <c r="L848" s="2"/>
      <c r="M848" s="10"/>
      <c r="N848" s="1"/>
      <c r="O848" s="1"/>
      <c r="P848" s="2">
        <f>Table1[[#This Row],[PRICE/PO]]*Table1[[#This Row],[Quantity/PO]]</f>
        <v>0</v>
      </c>
      <c r="Q848" s="2" t="str">
        <f t="shared" ca="1" si="65"/>
        <v>منتهي</v>
      </c>
      <c r="R848" s="2"/>
      <c r="S848" s="2"/>
      <c r="T848" s="1" t="str">
        <f t="shared" si="68"/>
        <v/>
      </c>
      <c r="BN848" s="8" t="str">
        <f t="shared" si="67"/>
        <v xml:space="preserve">800HAP6A </v>
      </c>
    </row>
    <row r="849" spans="1:66" ht="46" hidden="1" x14ac:dyDescent="0.45">
      <c r="A849" s="1">
        <f t="shared" si="69"/>
        <v>836</v>
      </c>
      <c r="B849" s="1" t="s">
        <v>734</v>
      </c>
      <c r="C849" s="2" t="s">
        <v>1128</v>
      </c>
      <c r="D849" s="1"/>
      <c r="E849" s="2" t="s">
        <v>1129</v>
      </c>
      <c r="F849" s="1" t="s">
        <v>1116</v>
      </c>
      <c r="G849" s="10">
        <v>45680</v>
      </c>
      <c r="H849" s="1">
        <v>1</v>
      </c>
      <c r="I849" s="1"/>
      <c r="J849" s="10">
        <v>45685</v>
      </c>
      <c r="K849" s="1" t="s">
        <v>1074</v>
      </c>
      <c r="L849" s="2"/>
      <c r="M849" s="10"/>
      <c r="N849" s="1"/>
      <c r="O849" s="1"/>
      <c r="P849" s="2">
        <f>Table1[[#This Row],[PRICE/PO]]*Table1[[#This Row],[Quantity/PO]]</f>
        <v>0</v>
      </c>
      <c r="Q849" s="2" t="str">
        <f t="shared" ca="1" si="65"/>
        <v>منتهي</v>
      </c>
      <c r="R849" s="2"/>
      <c r="S849" s="2"/>
      <c r="T849" s="1" t="str">
        <f t="shared" si="68"/>
        <v/>
      </c>
      <c r="BN849" s="8">
        <f t="shared" si="67"/>
        <v>0</v>
      </c>
    </row>
    <row r="850" spans="1:66" ht="46" hidden="1" x14ac:dyDescent="0.45">
      <c r="A850" s="1">
        <f t="shared" si="69"/>
        <v>837</v>
      </c>
      <c r="B850" s="1" t="s">
        <v>734</v>
      </c>
      <c r="C850" s="2" t="s">
        <v>1131</v>
      </c>
      <c r="D850" s="1"/>
      <c r="E850" s="2" t="s">
        <v>1132</v>
      </c>
      <c r="F850" s="1" t="s">
        <v>1130</v>
      </c>
      <c r="G850" s="10">
        <v>45680</v>
      </c>
      <c r="H850" s="1">
        <v>50</v>
      </c>
      <c r="I850" s="1"/>
      <c r="J850" s="10">
        <v>45685</v>
      </c>
      <c r="K850" s="1" t="s">
        <v>1074</v>
      </c>
      <c r="L850" s="2"/>
      <c r="M850" s="10"/>
      <c r="N850" s="1"/>
      <c r="O850" s="1"/>
      <c r="P850" s="2">
        <f>Table1[[#This Row],[PRICE/PO]]*Table1[[#This Row],[Quantity/PO]]</f>
        <v>0</v>
      </c>
      <c r="Q850" s="2" t="str">
        <f t="shared" ca="1" si="65"/>
        <v>منتهي</v>
      </c>
      <c r="R850" s="2"/>
      <c r="S850" s="2"/>
      <c r="T850" s="1" t="str">
        <f t="shared" si="68"/>
        <v/>
      </c>
      <c r="BN850" s="8">
        <f t="shared" si="67"/>
        <v>0</v>
      </c>
    </row>
    <row r="851" spans="1:66" ht="46" hidden="1" x14ac:dyDescent="0.45">
      <c r="A851" s="1">
        <f t="shared" si="69"/>
        <v>838</v>
      </c>
      <c r="B851" s="1" t="s">
        <v>734</v>
      </c>
      <c r="C851" s="2" t="s">
        <v>1133</v>
      </c>
      <c r="D851" s="1"/>
      <c r="E851" s="2" t="s">
        <v>1134</v>
      </c>
      <c r="F851" s="1" t="s">
        <v>1130</v>
      </c>
      <c r="G851" s="10">
        <v>45680</v>
      </c>
      <c r="H851" s="1">
        <v>50</v>
      </c>
      <c r="I851" s="1"/>
      <c r="J851" s="10">
        <v>45685</v>
      </c>
      <c r="K851" s="1" t="s">
        <v>1074</v>
      </c>
      <c r="L851" s="2"/>
      <c r="M851" s="10"/>
      <c r="N851" s="1"/>
      <c r="O851" s="1"/>
      <c r="P851" s="2">
        <f>Table1[[#This Row],[PRICE/PO]]*Table1[[#This Row],[Quantity/PO]]</f>
        <v>0</v>
      </c>
      <c r="Q851" s="2" t="str">
        <f t="shared" ca="1" si="65"/>
        <v>منتهي</v>
      </c>
      <c r="R851" s="2"/>
      <c r="S851" s="2"/>
      <c r="T851" s="1" t="str">
        <f t="shared" si="68"/>
        <v/>
      </c>
      <c r="BN851" s="8">
        <f t="shared" si="67"/>
        <v>0</v>
      </c>
    </row>
    <row r="852" spans="1:66" ht="46" hidden="1" x14ac:dyDescent="0.45">
      <c r="A852" s="1">
        <f t="shared" si="69"/>
        <v>839</v>
      </c>
      <c r="B852" s="1" t="s">
        <v>734</v>
      </c>
      <c r="C852" s="2" t="s">
        <v>1135</v>
      </c>
      <c r="D852" s="1"/>
      <c r="E852" s="2" t="s">
        <v>1136</v>
      </c>
      <c r="F852" s="1" t="s">
        <v>1130</v>
      </c>
      <c r="G852" s="10">
        <v>45680</v>
      </c>
      <c r="H852" s="1">
        <v>50</v>
      </c>
      <c r="I852" s="1"/>
      <c r="J852" s="10">
        <v>45685</v>
      </c>
      <c r="K852" s="1" t="s">
        <v>1074</v>
      </c>
      <c r="L852" s="2"/>
      <c r="M852" s="10"/>
      <c r="N852" s="1"/>
      <c r="O852" s="1"/>
      <c r="P852" s="2">
        <f>Table1[[#This Row],[PRICE/PO]]*Table1[[#This Row],[Quantity/PO]]</f>
        <v>0</v>
      </c>
      <c r="Q852" s="2" t="str">
        <f t="shared" ca="1" si="65"/>
        <v>منتهي</v>
      </c>
      <c r="R852" s="2"/>
      <c r="S852" s="2"/>
      <c r="T852" s="1" t="str">
        <f t="shared" si="68"/>
        <v/>
      </c>
      <c r="BN852" s="8">
        <f t="shared" si="67"/>
        <v>0</v>
      </c>
    </row>
    <row r="853" spans="1:66" ht="46" hidden="1" x14ac:dyDescent="0.45">
      <c r="A853" s="1">
        <f t="shared" si="69"/>
        <v>840</v>
      </c>
      <c r="B853" s="1" t="s">
        <v>734</v>
      </c>
      <c r="C853" s="2" t="s">
        <v>1137</v>
      </c>
      <c r="D853" s="1"/>
      <c r="E853" s="2" t="s">
        <v>1138</v>
      </c>
      <c r="F853" s="1" t="s">
        <v>1130</v>
      </c>
      <c r="G853" s="10">
        <v>45680</v>
      </c>
      <c r="H853" s="1">
        <v>50</v>
      </c>
      <c r="I853" s="1"/>
      <c r="J853" s="10">
        <v>45685</v>
      </c>
      <c r="K853" s="1" t="s">
        <v>1074</v>
      </c>
      <c r="L853" s="2"/>
      <c r="M853" s="10"/>
      <c r="N853" s="1"/>
      <c r="O853" s="1"/>
      <c r="P853" s="2">
        <f>Table1[[#This Row],[PRICE/PO]]*Table1[[#This Row],[Quantity/PO]]</f>
        <v>0</v>
      </c>
      <c r="Q853" s="2" t="str">
        <f t="shared" ca="1" si="65"/>
        <v>منتهي</v>
      </c>
      <c r="R853" s="2"/>
      <c r="S853" s="2"/>
      <c r="T853" s="1" t="str">
        <f t="shared" si="68"/>
        <v/>
      </c>
      <c r="BN853" s="8">
        <f t="shared" si="67"/>
        <v>0</v>
      </c>
    </row>
    <row r="854" spans="1:66" ht="46" hidden="1" x14ac:dyDescent="0.45">
      <c r="A854" s="1">
        <f t="shared" si="69"/>
        <v>841</v>
      </c>
      <c r="B854" s="1" t="s">
        <v>734</v>
      </c>
      <c r="C854" s="2" t="s">
        <v>1139</v>
      </c>
      <c r="D854" s="1"/>
      <c r="E854" s="2" t="s">
        <v>1140</v>
      </c>
      <c r="F854" s="1" t="s">
        <v>1130</v>
      </c>
      <c r="G854" s="10">
        <v>45680</v>
      </c>
      <c r="H854" s="1">
        <v>50</v>
      </c>
      <c r="I854" s="1"/>
      <c r="J854" s="10">
        <v>45685</v>
      </c>
      <c r="K854" s="1" t="s">
        <v>1074</v>
      </c>
      <c r="L854" s="2"/>
      <c r="M854" s="10"/>
      <c r="N854" s="1"/>
      <c r="O854" s="1"/>
      <c r="P854" s="2">
        <f>Table1[[#This Row],[PRICE/PO]]*Table1[[#This Row],[Quantity/PO]]</f>
        <v>0</v>
      </c>
      <c r="Q854" s="2" t="str">
        <f t="shared" ca="1" si="65"/>
        <v>منتهي</v>
      </c>
      <c r="R854" s="2"/>
      <c r="S854" s="2"/>
      <c r="T854" s="1" t="str">
        <f t="shared" si="68"/>
        <v/>
      </c>
      <c r="BN854" s="8">
        <f t="shared" si="67"/>
        <v>0</v>
      </c>
    </row>
    <row r="855" spans="1:66" ht="46" hidden="1" x14ac:dyDescent="0.45">
      <c r="A855" s="1">
        <f t="shared" si="69"/>
        <v>842</v>
      </c>
      <c r="B855" s="1" t="s">
        <v>734</v>
      </c>
      <c r="C855" s="2" t="s">
        <v>1141</v>
      </c>
      <c r="D855" s="1"/>
      <c r="E855" s="2" t="s">
        <v>1142</v>
      </c>
      <c r="F855" s="1" t="s">
        <v>1130</v>
      </c>
      <c r="G855" s="10">
        <v>45680</v>
      </c>
      <c r="H855" s="1">
        <v>50</v>
      </c>
      <c r="I855" s="1"/>
      <c r="J855" s="10">
        <v>45685</v>
      </c>
      <c r="K855" s="1" t="s">
        <v>1074</v>
      </c>
      <c r="L855" s="2"/>
      <c r="M855" s="10"/>
      <c r="N855" s="1"/>
      <c r="O855" s="1"/>
      <c r="P855" s="2">
        <f>Table1[[#This Row],[PRICE/PO]]*Table1[[#This Row],[Quantity/PO]]</f>
        <v>0</v>
      </c>
      <c r="Q855" s="2" t="str">
        <f t="shared" ca="1" si="65"/>
        <v>منتهي</v>
      </c>
      <c r="R855" s="2"/>
      <c r="S855" s="2"/>
      <c r="T855" s="1" t="str">
        <f t="shared" si="68"/>
        <v/>
      </c>
      <c r="BN855" s="8">
        <f t="shared" si="67"/>
        <v>0</v>
      </c>
    </row>
    <row r="856" spans="1:66" ht="46" hidden="1" x14ac:dyDescent="0.45">
      <c r="A856" s="1">
        <f t="shared" si="69"/>
        <v>843</v>
      </c>
      <c r="B856" s="1" t="s">
        <v>734</v>
      </c>
      <c r="C856" s="2" t="s">
        <v>1143</v>
      </c>
      <c r="D856" s="1"/>
      <c r="E856" s="2" t="s">
        <v>1144</v>
      </c>
      <c r="F856" s="1" t="s">
        <v>1130</v>
      </c>
      <c r="G856" s="10">
        <v>45680</v>
      </c>
      <c r="H856" s="1">
        <v>25</v>
      </c>
      <c r="I856" s="1"/>
      <c r="J856" s="10">
        <v>45685</v>
      </c>
      <c r="K856" s="1" t="s">
        <v>1074</v>
      </c>
      <c r="L856" s="2"/>
      <c r="M856" s="10"/>
      <c r="N856" s="1"/>
      <c r="O856" s="1"/>
      <c r="P856" s="2">
        <f>Table1[[#This Row],[PRICE/PO]]*Table1[[#This Row],[Quantity/PO]]</f>
        <v>0</v>
      </c>
      <c r="Q856" s="2" t="str">
        <f t="shared" ca="1" si="65"/>
        <v>منتهي</v>
      </c>
      <c r="R856" s="2"/>
      <c r="S856" s="2"/>
      <c r="T856" s="1" t="str">
        <f t="shared" si="68"/>
        <v/>
      </c>
      <c r="BN856" s="8">
        <f t="shared" si="67"/>
        <v>0</v>
      </c>
    </row>
    <row r="857" spans="1:66" ht="46" hidden="1" x14ac:dyDescent="0.45">
      <c r="A857" s="1">
        <f t="shared" si="69"/>
        <v>844</v>
      </c>
      <c r="B857" s="1" t="s">
        <v>734</v>
      </c>
      <c r="C857" s="2" t="s">
        <v>1145</v>
      </c>
      <c r="D857" s="1"/>
      <c r="E857" s="2" t="s">
        <v>1146</v>
      </c>
      <c r="F857" s="1" t="s">
        <v>1130</v>
      </c>
      <c r="G857" s="10">
        <v>45680</v>
      </c>
      <c r="H857" s="1">
        <v>30</v>
      </c>
      <c r="I857" s="1"/>
      <c r="J857" s="10">
        <v>45685</v>
      </c>
      <c r="K857" s="1" t="s">
        <v>1074</v>
      </c>
      <c r="L857" s="2"/>
      <c r="M857" s="10"/>
      <c r="N857" s="1"/>
      <c r="O857" s="1"/>
      <c r="P857" s="2">
        <f>Table1[[#This Row],[PRICE/PO]]*Table1[[#This Row],[Quantity/PO]]</f>
        <v>0</v>
      </c>
      <c r="Q857" s="2" t="str">
        <f t="shared" ref="Q857:Q921" ca="1" si="70">IF(AND($J857&lt;TODAY(), $J857&lt;&gt;""), "منتهي", "")</f>
        <v>منتهي</v>
      </c>
      <c r="R857" s="2"/>
      <c r="S857" s="2"/>
      <c r="T857" s="1" t="str">
        <f t="shared" si="68"/>
        <v/>
      </c>
      <c r="BN857" s="8">
        <f t="shared" si="67"/>
        <v>0</v>
      </c>
    </row>
    <row r="858" spans="1:66" ht="46" hidden="1" x14ac:dyDescent="0.45">
      <c r="A858" s="1">
        <f t="shared" si="69"/>
        <v>845</v>
      </c>
      <c r="B858" s="1" t="s">
        <v>734</v>
      </c>
      <c r="C858" s="2" t="s">
        <v>1147</v>
      </c>
      <c r="D858" s="1"/>
      <c r="E858" s="2" t="s">
        <v>1148</v>
      </c>
      <c r="F858" s="1" t="s">
        <v>1130</v>
      </c>
      <c r="G858" s="10">
        <v>45680</v>
      </c>
      <c r="H858" s="1">
        <v>2</v>
      </c>
      <c r="I858" s="1"/>
      <c r="J858" s="10">
        <v>45685</v>
      </c>
      <c r="K858" s="1" t="s">
        <v>1074</v>
      </c>
      <c r="L858" s="2"/>
      <c r="M858" s="10"/>
      <c r="N858" s="1"/>
      <c r="O858" s="1"/>
      <c r="P858" s="2">
        <f>Table1[[#This Row],[PRICE/PO]]*Table1[[#This Row],[Quantity/PO]]</f>
        <v>0</v>
      </c>
      <c r="Q858" s="2" t="str">
        <f t="shared" ca="1" si="70"/>
        <v>منتهي</v>
      </c>
      <c r="R858" s="2"/>
      <c r="S858" s="2"/>
      <c r="T858" s="1" t="str">
        <f t="shared" si="68"/>
        <v/>
      </c>
      <c r="BN858" s="8">
        <f t="shared" si="67"/>
        <v>0</v>
      </c>
    </row>
    <row r="859" spans="1:66" ht="92" hidden="1" x14ac:dyDescent="0.45">
      <c r="A859" s="1">
        <f t="shared" si="69"/>
        <v>846</v>
      </c>
      <c r="B859" s="1" t="s">
        <v>734</v>
      </c>
      <c r="C859" s="2" t="s">
        <v>1150</v>
      </c>
      <c r="D859" s="1" t="s">
        <v>1151</v>
      </c>
      <c r="E859" s="2" t="s">
        <v>1152</v>
      </c>
      <c r="F859" s="1" t="s">
        <v>1149</v>
      </c>
      <c r="G859" s="10">
        <v>45680</v>
      </c>
      <c r="H859" s="1">
        <v>3</v>
      </c>
      <c r="I859" s="1"/>
      <c r="J859" s="10">
        <v>45685</v>
      </c>
      <c r="K859" s="1" t="s">
        <v>1074</v>
      </c>
      <c r="L859" s="2"/>
      <c r="M859" s="10"/>
      <c r="N859" s="1"/>
      <c r="O859" s="1"/>
      <c r="P859" s="2">
        <f>Table1[[#This Row],[PRICE/PO]]*Table1[[#This Row],[Quantity/PO]]</f>
        <v>0</v>
      </c>
      <c r="Q859" s="2" t="str">
        <f t="shared" ca="1" si="70"/>
        <v>منتهي</v>
      </c>
      <c r="R859" s="2"/>
      <c r="S859" s="2"/>
      <c r="T859" s="1" t="str">
        <f t="shared" si="68"/>
        <v/>
      </c>
      <c r="BN859" s="8" t="str">
        <f t="shared" si="67"/>
        <v xml:space="preserve">125-3710 </v>
      </c>
    </row>
    <row r="860" spans="1:66" ht="23" hidden="1" x14ac:dyDescent="0.45">
      <c r="A860" s="1">
        <f t="shared" si="69"/>
        <v>847</v>
      </c>
      <c r="B860" s="1" t="s">
        <v>734</v>
      </c>
      <c r="C860" s="2" t="s">
        <v>473</v>
      </c>
      <c r="D860" s="1"/>
      <c r="E860" s="2" t="s">
        <v>474</v>
      </c>
      <c r="F860" s="1" t="s">
        <v>1153</v>
      </c>
      <c r="G860" s="10">
        <v>45680</v>
      </c>
      <c r="H860" s="1">
        <v>24</v>
      </c>
      <c r="I860" s="1"/>
      <c r="J860" s="10">
        <v>45685</v>
      </c>
      <c r="K860" s="1" t="s">
        <v>1074</v>
      </c>
      <c r="L860" s="2"/>
      <c r="M860" s="10"/>
      <c r="N860" s="1"/>
      <c r="O860" s="1"/>
      <c r="P860" s="2">
        <f>Table1[[#This Row],[PRICE/PO]]*Table1[[#This Row],[Quantity/PO]]</f>
        <v>0</v>
      </c>
      <c r="Q860" s="2" t="str">
        <f t="shared" ca="1" si="70"/>
        <v>منتهي</v>
      </c>
      <c r="R860" s="2"/>
      <c r="S860" s="2"/>
      <c r="T860" s="1" t="str">
        <f t="shared" si="68"/>
        <v/>
      </c>
      <c r="BN860" s="8">
        <f t="shared" si="67"/>
        <v>0</v>
      </c>
    </row>
    <row r="861" spans="1:66" ht="23" hidden="1" x14ac:dyDescent="0.45">
      <c r="A861" s="1">
        <f t="shared" si="69"/>
        <v>848</v>
      </c>
      <c r="B861" s="1" t="s">
        <v>734</v>
      </c>
      <c r="C861" s="2" t="s">
        <v>452</v>
      </c>
      <c r="D861" s="1"/>
      <c r="E861" s="2" t="s">
        <v>238</v>
      </c>
      <c r="F861" s="1" t="s">
        <v>1153</v>
      </c>
      <c r="G861" s="10">
        <v>45680</v>
      </c>
      <c r="H861" s="1">
        <v>24</v>
      </c>
      <c r="I861" s="1"/>
      <c r="J861" s="10">
        <v>45685</v>
      </c>
      <c r="K861" s="1" t="s">
        <v>1077</v>
      </c>
      <c r="L861" s="2"/>
      <c r="M861" s="10"/>
      <c r="N861" s="1"/>
      <c r="O861" s="1"/>
      <c r="P861" s="2">
        <f>Table1[[#This Row],[PRICE/PO]]*Table1[[#This Row],[Quantity/PO]]</f>
        <v>0</v>
      </c>
      <c r="Q861" s="2" t="str">
        <f t="shared" ca="1" si="70"/>
        <v>منتهي</v>
      </c>
      <c r="R861" s="2"/>
      <c r="S861" s="2"/>
      <c r="T861" s="1" t="str">
        <f t="shared" si="68"/>
        <v/>
      </c>
      <c r="BN861" s="8">
        <f t="shared" si="67"/>
        <v>0</v>
      </c>
    </row>
    <row r="862" spans="1:66" ht="23" hidden="1" x14ac:dyDescent="0.45">
      <c r="A862" s="1">
        <f t="shared" si="69"/>
        <v>849</v>
      </c>
      <c r="B862" s="1" t="s">
        <v>734</v>
      </c>
      <c r="C862" s="2" t="s">
        <v>453</v>
      </c>
      <c r="D862" s="1"/>
      <c r="E862" s="2" t="s">
        <v>240</v>
      </c>
      <c r="F862" s="1" t="s">
        <v>1153</v>
      </c>
      <c r="G862" s="10">
        <v>45680</v>
      </c>
      <c r="H862" s="1">
        <v>24</v>
      </c>
      <c r="I862" s="1"/>
      <c r="J862" s="10">
        <v>45685</v>
      </c>
      <c r="K862" s="1" t="s">
        <v>1074</v>
      </c>
      <c r="L862" s="2"/>
      <c r="M862" s="10"/>
      <c r="N862" s="1"/>
      <c r="O862" s="1"/>
      <c r="P862" s="2">
        <f>Table1[[#This Row],[PRICE/PO]]*Table1[[#This Row],[Quantity/PO]]</f>
        <v>0</v>
      </c>
      <c r="Q862" s="2" t="str">
        <f t="shared" ca="1" si="70"/>
        <v>منتهي</v>
      </c>
      <c r="R862" s="2"/>
      <c r="S862" s="2"/>
      <c r="T862" s="1" t="str">
        <f t="shared" si="68"/>
        <v/>
      </c>
      <c r="BN862" s="8">
        <f t="shared" si="67"/>
        <v>0</v>
      </c>
    </row>
    <row r="863" spans="1:66" ht="23" hidden="1" x14ac:dyDescent="0.45">
      <c r="A863" s="1">
        <f t="shared" si="69"/>
        <v>850</v>
      </c>
      <c r="B863" s="1" t="s">
        <v>734</v>
      </c>
      <c r="C863" s="2" t="s">
        <v>1002</v>
      </c>
      <c r="D863" s="1"/>
      <c r="E863" s="2" t="s">
        <v>1003</v>
      </c>
      <c r="F863" s="1" t="s">
        <v>1153</v>
      </c>
      <c r="G863" s="10">
        <v>45680</v>
      </c>
      <c r="H863" s="1">
        <v>24</v>
      </c>
      <c r="I863" s="1"/>
      <c r="J863" s="10">
        <v>45685</v>
      </c>
      <c r="K863" s="1" t="s">
        <v>1074</v>
      </c>
      <c r="L863" s="2"/>
      <c r="M863" s="10"/>
      <c r="N863" s="1"/>
      <c r="O863" s="1"/>
      <c r="P863" s="2">
        <f>Table1[[#This Row],[PRICE/PO]]*Table1[[#This Row],[Quantity/PO]]</f>
        <v>0</v>
      </c>
      <c r="Q863" s="2" t="str">
        <f t="shared" ca="1" si="70"/>
        <v>منتهي</v>
      </c>
      <c r="R863" s="2"/>
      <c r="S863" s="2"/>
      <c r="T863" s="1" t="str">
        <f t="shared" si="68"/>
        <v/>
      </c>
      <c r="BN863" s="8">
        <f t="shared" si="67"/>
        <v>0</v>
      </c>
    </row>
    <row r="864" spans="1:66" ht="23" hidden="1" x14ac:dyDescent="0.45">
      <c r="A864" s="1">
        <f t="shared" si="69"/>
        <v>851</v>
      </c>
      <c r="B864" s="1" t="s">
        <v>734</v>
      </c>
      <c r="C864" s="2" t="s">
        <v>477</v>
      </c>
      <c r="D864" s="1"/>
      <c r="E864" s="2" t="s">
        <v>356</v>
      </c>
      <c r="F864" s="1" t="s">
        <v>1154</v>
      </c>
      <c r="G864" s="10">
        <v>45680</v>
      </c>
      <c r="H864" s="1">
        <v>150</v>
      </c>
      <c r="I864" s="1">
        <v>23</v>
      </c>
      <c r="J864" s="10">
        <v>45685</v>
      </c>
      <c r="K864" s="1" t="s">
        <v>1074</v>
      </c>
      <c r="L864" s="2"/>
      <c r="M864" s="10"/>
      <c r="N864" s="1"/>
      <c r="O864" s="1"/>
      <c r="P864" s="2">
        <f>Table1[[#This Row],[PRICE/PO]]*Table1[[#This Row],[Quantity/PO]]</f>
        <v>0</v>
      </c>
      <c r="Q864" s="2" t="str">
        <f t="shared" ca="1" si="70"/>
        <v>منتهي</v>
      </c>
      <c r="R864" s="2"/>
      <c r="S864" s="2"/>
      <c r="T864" s="1" t="str">
        <f t="shared" si="68"/>
        <v/>
      </c>
      <c r="BN864" s="8">
        <f t="shared" si="67"/>
        <v>0</v>
      </c>
    </row>
    <row r="865" spans="1:66" ht="46" hidden="1" x14ac:dyDescent="0.45">
      <c r="A865" s="1">
        <f t="shared" si="69"/>
        <v>852</v>
      </c>
      <c r="B865" s="1" t="s">
        <v>734</v>
      </c>
      <c r="C865" s="2" t="s">
        <v>1156</v>
      </c>
      <c r="D865" s="1"/>
      <c r="E865" s="2" t="s">
        <v>1157</v>
      </c>
      <c r="F865" s="1" t="s">
        <v>1155</v>
      </c>
      <c r="G865" s="10">
        <v>45680</v>
      </c>
      <c r="H865" s="1">
        <v>6</v>
      </c>
      <c r="I865" s="1"/>
      <c r="J865" s="10">
        <v>45685</v>
      </c>
      <c r="K865" s="1" t="s">
        <v>1074</v>
      </c>
      <c r="L865" s="2"/>
      <c r="M865" s="10"/>
      <c r="N865" s="1"/>
      <c r="O865" s="1"/>
      <c r="P865" s="2">
        <f>Table1[[#This Row],[PRICE/PO]]*Table1[[#This Row],[Quantity/PO]]</f>
        <v>0</v>
      </c>
      <c r="Q865" s="2" t="str">
        <f t="shared" ca="1" si="70"/>
        <v>منتهي</v>
      </c>
      <c r="R865" s="2"/>
      <c r="S865" s="2"/>
      <c r="T865" s="1" t="str">
        <f t="shared" si="68"/>
        <v/>
      </c>
      <c r="BN865" s="8">
        <f t="shared" si="67"/>
        <v>0</v>
      </c>
    </row>
    <row r="866" spans="1:66" ht="46" hidden="1" x14ac:dyDescent="0.45">
      <c r="A866" s="1">
        <f t="shared" si="69"/>
        <v>853</v>
      </c>
      <c r="B866" s="1" t="s">
        <v>734</v>
      </c>
      <c r="C866" s="2" t="s">
        <v>1158</v>
      </c>
      <c r="D866" s="1"/>
      <c r="E866" s="2" t="s">
        <v>1159</v>
      </c>
      <c r="F866" s="1" t="s">
        <v>1155</v>
      </c>
      <c r="G866" s="10">
        <v>45680</v>
      </c>
      <c r="H866" s="1">
        <v>6</v>
      </c>
      <c r="I866" s="1"/>
      <c r="J866" s="10">
        <v>45685</v>
      </c>
      <c r="K866" s="1" t="s">
        <v>1074</v>
      </c>
      <c r="L866" s="2"/>
      <c r="M866" s="10"/>
      <c r="N866" s="1"/>
      <c r="O866" s="1"/>
      <c r="P866" s="2">
        <f>Table1[[#This Row],[PRICE/PO]]*Table1[[#This Row],[Quantity/PO]]</f>
        <v>0</v>
      </c>
      <c r="Q866" s="2" t="str">
        <f t="shared" ca="1" si="70"/>
        <v>منتهي</v>
      </c>
      <c r="R866" s="2"/>
      <c r="S866" s="2"/>
      <c r="T866" s="1" t="str">
        <f t="shared" si="68"/>
        <v/>
      </c>
      <c r="BN866" s="8">
        <f t="shared" si="67"/>
        <v>0</v>
      </c>
    </row>
    <row r="867" spans="1:66" ht="69" hidden="1" x14ac:dyDescent="0.45">
      <c r="A867" s="1">
        <f t="shared" si="69"/>
        <v>854</v>
      </c>
      <c r="B867" s="1" t="s">
        <v>734</v>
      </c>
      <c r="C867" s="2" t="s">
        <v>519</v>
      </c>
      <c r="D867" s="1" t="s">
        <v>292</v>
      </c>
      <c r="E867" s="2" t="s">
        <v>520</v>
      </c>
      <c r="F867" s="1" t="s">
        <v>1155</v>
      </c>
      <c r="G867" s="10">
        <v>45680</v>
      </c>
      <c r="H867" s="1">
        <v>10</v>
      </c>
      <c r="I867" s="1">
        <v>4000</v>
      </c>
      <c r="J867" s="10">
        <v>45685</v>
      </c>
      <c r="K867" s="1" t="s">
        <v>1074</v>
      </c>
      <c r="L867" s="2" t="s">
        <v>2201</v>
      </c>
      <c r="M867" s="10">
        <v>45700</v>
      </c>
      <c r="N867" s="1">
        <v>10</v>
      </c>
      <c r="O867" s="1">
        <v>4000</v>
      </c>
      <c r="P867" s="2">
        <f>Table1[[#This Row],[PRICE/PO]]*Table1[[#This Row],[Quantity/PO]]</f>
        <v>40000</v>
      </c>
      <c r="Q867" s="2" t="str">
        <f t="shared" ca="1" si="70"/>
        <v>منتهي</v>
      </c>
      <c r="R867" s="2"/>
      <c r="S867" s="2"/>
      <c r="T867" s="1" t="str">
        <f t="shared" si="68"/>
        <v/>
      </c>
      <c r="BN867" s="8" t="str">
        <f t="shared" si="67"/>
        <v>OVA44013</v>
      </c>
    </row>
    <row r="868" spans="1:66" ht="46" hidden="1" x14ac:dyDescent="0.45">
      <c r="A868" s="1">
        <f t="shared" si="69"/>
        <v>855</v>
      </c>
      <c r="B868" s="1" t="s">
        <v>734</v>
      </c>
      <c r="C868" s="2" t="s">
        <v>1161</v>
      </c>
      <c r="D868" s="1"/>
      <c r="E868" s="2" t="s">
        <v>1162</v>
      </c>
      <c r="F868" s="1" t="s">
        <v>1160</v>
      </c>
      <c r="G868" s="10">
        <v>45680</v>
      </c>
      <c r="H868" s="1">
        <v>50</v>
      </c>
      <c r="I868" s="1"/>
      <c r="J868" s="10">
        <v>45685</v>
      </c>
      <c r="K868" s="1" t="s">
        <v>1074</v>
      </c>
      <c r="L868" s="2"/>
      <c r="M868" s="10"/>
      <c r="N868" s="1"/>
      <c r="O868" s="1"/>
      <c r="P868" s="2">
        <f>Table1[[#This Row],[PRICE/PO]]*Table1[[#This Row],[Quantity/PO]]</f>
        <v>0</v>
      </c>
      <c r="Q868" s="2" t="str">
        <f t="shared" ca="1" si="70"/>
        <v>منتهي</v>
      </c>
      <c r="R868" s="2"/>
      <c r="S868" s="2"/>
      <c r="T868" s="1" t="str">
        <f t="shared" si="68"/>
        <v/>
      </c>
      <c r="BN868" s="8">
        <f t="shared" ref="BN868:BN886" si="71">D868</f>
        <v>0</v>
      </c>
    </row>
    <row r="869" spans="1:66" ht="69" hidden="1" x14ac:dyDescent="0.45">
      <c r="A869" s="1">
        <f t="shared" si="69"/>
        <v>856</v>
      </c>
      <c r="B869" s="1" t="s">
        <v>734</v>
      </c>
      <c r="C869" s="2" t="s">
        <v>485</v>
      </c>
      <c r="D869" s="1"/>
      <c r="E869" s="2" t="s">
        <v>486</v>
      </c>
      <c r="F869" s="1" t="s">
        <v>1163</v>
      </c>
      <c r="G869" s="10">
        <v>45680</v>
      </c>
      <c r="H869" s="1">
        <v>5</v>
      </c>
      <c r="I869" s="1"/>
      <c r="J869" s="10">
        <v>45685</v>
      </c>
      <c r="K869" s="1" t="s">
        <v>1074</v>
      </c>
      <c r="L869" s="2"/>
      <c r="M869" s="10"/>
      <c r="N869" s="1"/>
      <c r="O869" s="1"/>
      <c r="P869" s="2">
        <f>Table1[[#This Row],[PRICE/PO]]*Table1[[#This Row],[Quantity/PO]]</f>
        <v>0</v>
      </c>
      <c r="Q869" s="2" t="str">
        <f t="shared" ca="1" si="70"/>
        <v>منتهي</v>
      </c>
      <c r="R869" s="2"/>
      <c r="S869" s="2"/>
      <c r="T869" s="1" t="str">
        <f t="shared" si="68"/>
        <v/>
      </c>
      <c r="BN869" s="8">
        <f t="shared" si="71"/>
        <v>0</v>
      </c>
    </row>
    <row r="870" spans="1:66" ht="69" hidden="1" x14ac:dyDescent="0.45">
      <c r="A870" s="1">
        <f t="shared" si="69"/>
        <v>857</v>
      </c>
      <c r="B870" s="1" t="s">
        <v>734</v>
      </c>
      <c r="C870" s="2" t="s">
        <v>487</v>
      </c>
      <c r="D870" s="1"/>
      <c r="E870" s="2" t="s">
        <v>488</v>
      </c>
      <c r="F870" s="1" t="s">
        <v>1164</v>
      </c>
      <c r="G870" s="10">
        <v>45680</v>
      </c>
      <c r="H870" s="1">
        <v>10</v>
      </c>
      <c r="I870" s="1"/>
      <c r="J870" s="10">
        <v>45685</v>
      </c>
      <c r="K870" s="1" t="s">
        <v>1074</v>
      </c>
      <c r="L870" s="2"/>
      <c r="M870" s="10"/>
      <c r="N870" s="1"/>
      <c r="O870" s="1"/>
      <c r="P870" s="2">
        <f>Table1[[#This Row],[PRICE/PO]]*Table1[[#This Row],[Quantity/PO]]</f>
        <v>0</v>
      </c>
      <c r="Q870" s="2" t="str">
        <f t="shared" ca="1" si="70"/>
        <v>منتهي</v>
      </c>
      <c r="R870" s="2"/>
      <c r="S870" s="2"/>
      <c r="T870" s="1" t="str">
        <f t="shared" si="68"/>
        <v/>
      </c>
      <c r="BN870" s="8">
        <f t="shared" si="71"/>
        <v>0</v>
      </c>
    </row>
    <row r="871" spans="1:66" ht="92" hidden="1" x14ac:dyDescent="0.45">
      <c r="A871" s="1">
        <f t="shared" si="69"/>
        <v>858</v>
      </c>
      <c r="B871" s="1" t="s">
        <v>734</v>
      </c>
      <c r="C871" s="2" t="s">
        <v>142</v>
      </c>
      <c r="D871" s="1" t="s">
        <v>141</v>
      </c>
      <c r="E871" s="2" t="s">
        <v>470</v>
      </c>
      <c r="F871" s="1" t="s">
        <v>1164</v>
      </c>
      <c r="G871" s="10">
        <v>45680</v>
      </c>
      <c r="H871" s="1">
        <v>3</v>
      </c>
      <c r="I871" s="1">
        <v>4600</v>
      </c>
      <c r="J871" s="10">
        <v>45685</v>
      </c>
      <c r="K871" s="1" t="s">
        <v>1074</v>
      </c>
      <c r="L871" s="2"/>
      <c r="M871" s="10"/>
      <c r="N871" s="1"/>
      <c r="O871" s="1"/>
      <c r="P871" s="2">
        <f>Table1[[#This Row],[PRICE/PO]]*Table1[[#This Row],[Quantity/PO]]</f>
        <v>0</v>
      </c>
      <c r="Q871" s="2" t="str">
        <f t="shared" ca="1" si="70"/>
        <v>منتهي</v>
      </c>
      <c r="R871" s="2"/>
      <c r="S871" s="2"/>
      <c r="T871" s="1" t="str">
        <f t="shared" si="68"/>
        <v/>
      </c>
      <c r="BN871" s="8" t="str">
        <f t="shared" si="71"/>
        <v>A9R81440</v>
      </c>
    </row>
    <row r="872" spans="1:66" ht="69" hidden="1" x14ac:dyDescent="0.45">
      <c r="A872" s="1">
        <f t="shared" si="69"/>
        <v>859</v>
      </c>
      <c r="B872" s="1" t="s">
        <v>734</v>
      </c>
      <c r="C872" s="2" t="s">
        <v>1166</v>
      </c>
      <c r="D872" s="1" t="s">
        <v>1165</v>
      </c>
      <c r="E872" s="2" t="s">
        <v>1167</v>
      </c>
      <c r="F872" s="1" t="s">
        <v>1164</v>
      </c>
      <c r="G872" s="10">
        <v>45680</v>
      </c>
      <c r="H872" s="1">
        <v>2</v>
      </c>
      <c r="I872" s="1"/>
      <c r="J872" s="10">
        <v>45685</v>
      </c>
      <c r="K872" s="1" t="s">
        <v>1074</v>
      </c>
      <c r="L872" s="2"/>
      <c r="M872" s="10"/>
      <c r="N872" s="1"/>
      <c r="O872" s="1"/>
      <c r="P872" s="2">
        <f>Table1[[#This Row],[PRICE/PO]]*Table1[[#This Row],[Quantity/PO]]</f>
        <v>0</v>
      </c>
      <c r="Q872" s="2" t="str">
        <f t="shared" ca="1" si="70"/>
        <v>منتهي</v>
      </c>
      <c r="R872" s="2"/>
      <c r="S872" s="2"/>
      <c r="T872" s="1" t="str">
        <f t="shared" si="68"/>
        <v/>
      </c>
      <c r="BN872" s="8" t="str">
        <f t="shared" si="71"/>
        <v>QP0233</v>
      </c>
    </row>
    <row r="873" spans="1:66" ht="92" hidden="1" x14ac:dyDescent="0.45">
      <c r="A873" s="1">
        <f t="shared" si="69"/>
        <v>860</v>
      </c>
      <c r="B873" s="1" t="s">
        <v>734</v>
      </c>
      <c r="C873" s="2" t="s">
        <v>1168</v>
      </c>
      <c r="D873" s="1"/>
      <c r="E873" s="2" t="s">
        <v>1169</v>
      </c>
      <c r="F873" s="1" t="s">
        <v>1164</v>
      </c>
      <c r="G873" s="10">
        <v>45680</v>
      </c>
      <c r="H873" s="1">
        <v>1</v>
      </c>
      <c r="I873" s="1"/>
      <c r="J873" s="10">
        <v>45685</v>
      </c>
      <c r="K873" s="1" t="s">
        <v>1074</v>
      </c>
      <c r="L873" s="2"/>
      <c r="M873" s="10"/>
      <c r="N873" s="1"/>
      <c r="O873" s="1"/>
      <c r="P873" s="2">
        <f>Table1[[#This Row],[PRICE/PO]]*Table1[[#This Row],[Quantity/PO]]</f>
        <v>0</v>
      </c>
      <c r="Q873" s="2" t="str">
        <f t="shared" ca="1" si="70"/>
        <v>منتهي</v>
      </c>
      <c r="R873" s="2"/>
      <c r="S873" s="2"/>
      <c r="T873" s="1" t="str">
        <f t="shared" si="68"/>
        <v/>
      </c>
      <c r="BN873" s="8">
        <f t="shared" si="71"/>
        <v>0</v>
      </c>
    </row>
    <row r="874" spans="1:66" ht="69" hidden="1" x14ac:dyDescent="0.45">
      <c r="A874" s="1">
        <f t="shared" si="69"/>
        <v>861</v>
      </c>
      <c r="B874" s="1" t="s">
        <v>734</v>
      </c>
      <c r="C874" s="2" t="s">
        <v>487</v>
      </c>
      <c r="D874" s="1"/>
      <c r="E874" s="2" t="s">
        <v>488</v>
      </c>
      <c r="F874" s="1" t="s">
        <v>1170</v>
      </c>
      <c r="G874" s="10">
        <v>45680</v>
      </c>
      <c r="H874" s="1">
        <v>5</v>
      </c>
      <c r="I874" s="1"/>
      <c r="J874" s="10">
        <v>45685</v>
      </c>
      <c r="K874" s="1" t="s">
        <v>1074</v>
      </c>
      <c r="L874" s="2"/>
      <c r="M874" s="10"/>
      <c r="N874" s="1"/>
      <c r="O874" s="1"/>
      <c r="P874" s="2">
        <f>Table1[[#This Row],[PRICE/PO]]*Table1[[#This Row],[Quantity/PO]]</f>
        <v>0</v>
      </c>
      <c r="Q874" s="2" t="str">
        <f t="shared" ca="1" si="70"/>
        <v>منتهي</v>
      </c>
      <c r="R874" s="2"/>
      <c r="S874" s="2"/>
      <c r="T874" s="1" t="str">
        <f t="shared" si="68"/>
        <v/>
      </c>
      <c r="BN874" s="8">
        <f t="shared" si="71"/>
        <v>0</v>
      </c>
    </row>
    <row r="875" spans="1:66" ht="115" hidden="1" x14ac:dyDescent="0.45">
      <c r="A875" s="1">
        <f t="shared" si="69"/>
        <v>862</v>
      </c>
      <c r="B875" s="1" t="s">
        <v>734</v>
      </c>
      <c r="C875" s="2" t="s">
        <v>1174</v>
      </c>
      <c r="D875" s="1"/>
      <c r="E875" s="2" t="s">
        <v>1172</v>
      </c>
      <c r="F875" s="1" t="s">
        <v>1171</v>
      </c>
      <c r="G875" s="10">
        <v>45680</v>
      </c>
      <c r="H875" s="1">
        <v>50</v>
      </c>
      <c r="I875" s="1"/>
      <c r="J875" s="10">
        <v>45685</v>
      </c>
      <c r="K875" s="1" t="s">
        <v>1074</v>
      </c>
      <c r="L875" s="2"/>
      <c r="M875" s="10"/>
      <c r="N875" s="1"/>
      <c r="O875" s="1"/>
      <c r="P875" s="2">
        <f>Table1[[#This Row],[PRICE/PO]]*Table1[[#This Row],[Quantity/PO]]</f>
        <v>0</v>
      </c>
      <c r="Q875" s="2" t="str">
        <f t="shared" ca="1" si="70"/>
        <v>منتهي</v>
      </c>
      <c r="R875" s="2"/>
      <c r="S875" s="2"/>
      <c r="T875" s="1" t="str">
        <f t="shared" si="68"/>
        <v/>
      </c>
      <c r="BN875" s="8">
        <f t="shared" si="71"/>
        <v>0</v>
      </c>
    </row>
    <row r="876" spans="1:66" ht="115" hidden="1" x14ac:dyDescent="0.45">
      <c r="A876" s="1">
        <f t="shared" si="69"/>
        <v>863</v>
      </c>
      <c r="B876" s="1" t="s">
        <v>734</v>
      </c>
      <c r="C876" s="2" t="s">
        <v>1175</v>
      </c>
      <c r="D876" s="1"/>
      <c r="E876" s="2" t="s">
        <v>1173</v>
      </c>
      <c r="F876" s="1" t="s">
        <v>1171</v>
      </c>
      <c r="G876" s="10">
        <v>45680</v>
      </c>
      <c r="H876" s="1">
        <v>20</v>
      </c>
      <c r="I876" s="1"/>
      <c r="J876" s="10">
        <v>45685</v>
      </c>
      <c r="K876" s="1" t="s">
        <v>1074</v>
      </c>
      <c r="L876" s="2"/>
      <c r="M876" s="10"/>
      <c r="N876" s="1"/>
      <c r="O876" s="1"/>
      <c r="P876" s="2">
        <f>Table1[[#This Row],[PRICE/PO]]*Table1[[#This Row],[Quantity/PO]]</f>
        <v>0</v>
      </c>
      <c r="Q876" s="2" t="str">
        <f t="shared" ca="1" si="70"/>
        <v>منتهي</v>
      </c>
      <c r="R876" s="2"/>
      <c r="S876" s="2"/>
      <c r="T876" s="1" t="str">
        <f t="shared" si="68"/>
        <v/>
      </c>
      <c r="BN876" s="8">
        <f t="shared" si="71"/>
        <v>0</v>
      </c>
    </row>
    <row r="877" spans="1:66" ht="23" hidden="1" x14ac:dyDescent="0.45">
      <c r="A877" s="1">
        <f t="shared" si="69"/>
        <v>864</v>
      </c>
      <c r="B877" s="1" t="s">
        <v>734</v>
      </c>
      <c r="C877" s="2" t="s">
        <v>1177</v>
      </c>
      <c r="D877" s="1"/>
      <c r="E877" s="2" t="s">
        <v>1178</v>
      </c>
      <c r="F877" s="1" t="s">
        <v>1176</v>
      </c>
      <c r="G877" s="10">
        <v>45680</v>
      </c>
      <c r="H877" s="1">
        <v>10</v>
      </c>
      <c r="I877" s="1"/>
      <c r="J877" s="10">
        <v>45685</v>
      </c>
      <c r="K877" s="1" t="s">
        <v>1074</v>
      </c>
      <c r="L877" s="2"/>
      <c r="M877" s="10"/>
      <c r="N877" s="1"/>
      <c r="O877" s="1"/>
      <c r="P877" s="2">
        <f>Table1[[#This Row],[PRICE/PO]]*Table1[[#This Row],[Quantity/PO]]</f>
        <v>0</v>
      </c>
      <c r="Q877" s="2" t="str">
        <f t="shared" ca="1" si="70"/>
        <v>منتهي</v>
      </c>
      <c r="R877" s="2"/>
      <c r="S877" s="2"/>
      <c r="T877" s="1" t="str">
        <f t="shared" si="68"/>
        <v/>
      </c>
      <c r="BN877" s="8">
        <f t="shared" si="71"/>
        <v>0</v>
      </c>
    </row>
    <row r="878" spans="1:66" ht="23" hidden="1" x14ac:dyDescent="0.45">
      <c r="A878" s="1">
        <f t="shared" si="69"/>
        <v>865</v>
      </c>
      <c r="B878" s="1" t="s">
        <v>734</v>
      </c>
      <c r="C878" s="2" t="s">
        <v>985</v>
      </c>
      <c r="D878" s="1"/>
      <c r="E878" s="2" t="s">
        <v>362</v>
      </c>
      <c r="F878" s="1" t="s">
        <v>1176</v>
      </c>
      <c r="G878" s="10">
        <v>45680</v>
      </c>
      <c r="H878" s="1">
        <v>24</v>
      </c>
      <c r="I878" s="1"/>
      <c r="J878" s="10">
        <v>45685</v>
      </c>
      <c r="K878" s="1" t="s">
        <v>1074</v>
      </c>
      <c r="L878" s="2"/>
      <c r="M878" s="10"/>
      <c r="N878" s="1"/>
      <c r="O878" s="1"/>
      <c r="P878" s="2">
        <f>Table1[[#This Row],[PRICE/PO]]*Table1[[#This Row],[Quantity/PO]]</f>
        <v>0</v>
      </c>
      <c r="Q878" s="2" t="str">
        <f t="shared" ca="1" si="70"/>
        <v>منتهي</v>
      </c>
      <c r="R878" s="2"/>
      <c r="S878" s="2"/>
      <c r="T878" s="1" t="str">
        <f t="shared" si="68"/>
        <v/>
      </c>
      <c r="BN878" s="8">
        <f t="shared" si="71"/>
        <v>0</v>
      </c>
    </row>
    <row r="879" spans="1:66" ht="23" hidden="1" x14ac:dyDescent="0.45">
      <c r="A879" s="1">
        <f t="shared" si="69"/>
        <v>866</v>
      </c>
      <c r="B879" s="1" t="s">
        <v>734</v>
      </c>
      <c r="C879" s="2" t="s">
        <v>1006</v>
      </c>
      <c r="D879" s="1"/>
      <c r="E879" s="2" t="s">
        <v>1007</v>
      </c>
      <c r="F879" s="1" t="s">
        <v>1179</v>
      </c>
      <c r="G879" s="10">
        <v>45680</v>
      </c>
      <c r="H879" s="1">
        <v>100</v>
      </c>
      <c r="I879" s="1">
        <v>27</v>
      </c>
      <c r="J879" s="10">
        <v>45685</v>
      </c>
      <c r="K879" s="1" t="s">
        <v>1078</v>
      </c>
      <c r="L879" s="2" t="s">
        <v>2201</v>
      </c>
      <c r="M879" s="10">
        <v>45700</v>
      </c>
      <c r="N879" s="1">
        <v>100</v>
      </c>
      <c r="O879" s="1">
        <v>27</v>
      </c>
      <c r="P879" s="2">
        <f>Table1[[#This Row],[PRICE/PO]]*Table1[[#This Row],[Quantity/PO]]</f>
        <v>2700</v>
      </c>
      <c r="Q879" s="2" t="str">
        <f t="shared" ca="1" si="70"/>
        <v>منتهي</v>
      </c>
      <c r="R879" s="2"/>
      <c r="S879" s="2"/>
      <c r="T879" s="1" t="str">
        <f t="shared" si="68"/>
        <v/>
      </c>
      <c r="BN879" s="8">
        <f t="shared" si="71"/>
        <v>0</v>
      </c>
    </row>
    <row r="880" spans="1:66" ht="23" hidden="1" x14ac:dyDescent="0.45">
      <c r="A880" s="1">
        <f t="shared" si="69"/>
        <v>867</v>
      </c>
      <c r="B880" s="1" t="s">
        <v>734</v>
      </c>
      <c r="C880" s="2" t="s">
        <v>1006</v>
      </c>
      <c r="D880" s="1"/>
      <c r="E880" s="2" t="s">
        <v>1007</v>
      </c>
      <c r="F880" s="1" t="s">
        <v>1179</v>
      </c>
      <c r="G880" s="10">
        <v>45680</v>
      </c>
      <c r="H880" s="1"/>
      <c r="I880" s="1">
        <v>27</v>
      </c>
      <c r="J880" s="10">
        <v>45685</v>
      </c>
      <c r="K880" s="1" t="s">
        <v>1078</v>
      </c>
      <c r="L880" s="2" t="s">
        <v>4350</v>
      </c>
      <c r="M880" s="10">
        <v>45775</v>
      </c>
      <c r="N880" s="1">
        <v>840</v>
      </c>
      <c r="O880" s="1">
        <v>27</v>
      </c>
      <c r="P880" s="2">
        <f>Table1[[#This Row],[PRICE/PO]]*Table1[[#This Row],[Quantity/PO]]</f>
        <v>22680</v>
      </c>
      <c r="Q880" s="2" t="str">
        <f ca="1">IF(AND($J880&lt;TODAY(), $J880&lt;&gt;""), "منتهي", "")</f>
        <v>منتهي</v>
      </c>
      <c r="R880" s="2" t="s">
        <v>2370</v>
      </c>
      <c r="S880" s="2"/>
      <c r="T880" s="1" t="str">
        <f t="shared" si="68"/>
        <v/>
      </c>
      <c r="BN880" s="8"/>
    </row>
    <row r="881" spans="1:66" ht="23" hidden="1" x14ac:dyDescent="0.45">
      <c r="A881" s="1">
        <f t="shared" si="69"/>
        <v>868</v>
      </c>
      <c r="B881" s="1" t="s">
        <v>734</v>
      </c>
      <c r="C881" s="2" t="s">
        <v>477</v>
      </c>
      <c r="D881" s="1"/>
      <c r="E881" s="2" t="s">
        <v>356</v>
      </c>
      <c r="F881" s="1" t="s">
        <v>1179</v>
      </c>
      <c r="G881" s="10">
        <v>45680</v>
      </c>
      <c r="H881" s="1">
        <v>200</v>
      </c>
      <c r="I881" s="1">
        <v>23</v>
      </c>
      <c r="J881" s="10">
        <v>45685</v>
      </c>
      <c r="K881" s="1" t="s">
        <v>1074</v>
      </c>
      <c r="L881" s="2"/>
      <c r="M881" s="10"/>
      <c r="N881" s="1"/>
      <c r="O881" s="1"/>
      <c r="P881" s="2">
        <f>Table1[[#This Row],[PRICE/PO]]*Table1[[#This Row],[Quantity/PO]]</f>
        <v>0</v>
      </c>
      <c r="Q881" s="2" t="str">
        <f t="shared" ca="1" si="70"/>
        <v>منتهي</v>
      </c>
      <c r="R881" s="2"/>
      <c r="S881" s="2"/>
      <c r="T881" s="1">
        <f t="shared" si="68"/>
        <v>1</v>
      </c>
      <c r="BN881" s="8">
        <f t="shared" si="71"/>
        <v>0</v>
      </c>
    </row>
    <row r="882" spans="1:66" ht="46" hidden="1" x14ac:dyDescent="0.45">
      <c r="A882" s="1">
        <f t="shared" si="69"/>
        <v>869</v>
      </c>
      <c r="B882" s="1" t="s">
        <v>734</v>
      </c>
      <c r="C882" s="2" t="s">
        <v>981</v>
      </c>
      <c r="D882" s="1"/>
      <c r="E882" s="2" t="s">
        <v>982</v>
      </c>
      <c r="F882" s="1" t="s">
        <v>1180</v>
      </c>
      <c r="G882" s="10">
        <v>45680</v>
      </c>
      <c r="H882" s="1">
        <v>50</v>
      </c>
      <c r="I882" s="1"/>
      <c r="J882" s="10">
        <v>45685</v>
      </c>
      <c r="K882" s="1" t="s">
        <v>1074</v>
      </c>
      <c r="L882" s="2"/>
      <c r="M882" s="10"/>
      <c r="N882" s="1"/>
      <c r="O882" s="1"/>
      <c r="P882" s="2">
        <f>Table1[[#This Row],[PRICE/PO]]*Table1[[#This Row],[Quantity/PO]]</f>
        <v>0</v>
      </c>
      <c r="Q882" s="2" t="str">
        <f t="shared" ca="1" si="70"/>
        <v>منتهي</v>
      </c>
      <c r="R882" s="2"/>
      <c r="S882" s="2"/>
      <c r="T882" s="1" t="str">
        <f t="shared" si="68"/>
        <v/>
      </c>
      <c r="BN882" s="8">
        <f t="shared" si="71"/>
        <v>0</v>
      </c>
    </row>
    <row r="883" spans="1:66" ht="46" hidden="1" x14ac:dyDescent="0.45">
      <c r="A883" s="1">
        <f t="shared" si="69"/>
        <v>870</v>
      </c>
      <c r="B883" s="1" t="s">
        <v>734</v>
      </c>
      <c r="C883" s="2" t="s">
        <v>983</v>
      </c>
      <c r="D883" s="1"/>
      <c r="E883" s="2" t="s">
        <v>984</v>
      </c>
      <c r="F883" s="1" t="s">
        <v>1180</v>
      </c>
      <c r="G883" s="10">
        <v>45680</v>
      </c>
      <c r="H883" s="1">
        <v>50</v>
      </c>
      <c r="I883" s="1"/>
      <c r="J883" s="10">
        <v>45685</v>
      </c>
      <c r="K883" s="1" t="s">
        <v>1074</v>
      </c>
      <c r="L883" s="2"/>
      <c r="M883" s="10"/>
      <c r="N883" s="1"/>
      <c r="O883" s="1"/>
      <c r="P883" s="2">
        <f>Table1[[#This Row],[PRICE/PO]]*Table1[[#This Row],[Quantity/PO]]</f>
        <v>0</v>
      </c>
      <c r="Q883" s="2" t="str">
        <f t="shared" ca="1" si="70"/>
        <v>منتهي</v>
      </c>
      <c r="R883" s="2"/>
      <c r="S883" s="2"/>
      <c r="T883" s="1" t="str">
        <f t="shared" si="68"/>
        <v/>
      </c>
      <c r="BN883" s="8">
        <f t="shared" si="71"/>
        <v>0</v>
      </c>
    </row>
    <row r="884" spans="1:66" ht="69" hidden="1" x14ac:dyDescent="0.45">
      <c r="A884" s="1">
        <f t="shared" si="69"/>
        <v>871</v>
      </c>
      <c r="B884" s="1" t="s">
        <v>734</v>
      </c>
      <c r="C884" s="2" t="s">
        <v>1038</v>
      </c>
      <c r="D884" s="1"/>
      <c r="E884" s="2" t="s">
        <v>1182</v>
      </c>
      <c r="F884" s="1" t="s">
        <v>1181</v>
      </c>
      <c r="G884" s="10">
        <v>45680</v>
      </c>
      <c r="H884" s="1">
        <v>4</v>
      </c>
      <c r="I884" s="1"/>
      <c r="J884" s="10">
        <v>45685</v>
      </c>
      <c r="K884" s="1" t="s">
        <v>1074</v>
      </c>
      <c r="L884" s="2"/>
      <c r="M884" s="10"/>
      <c r="N884" s="1"/>
      <c r="O884" s="1"/>
      <c r="P884" s="2">
        <f>Table1[[#This Row],[PRICE/PO]]*Table1[[#This Row],[Quantity/PO]]</f>
        <v>0</v>
      </c>
      <c r="Q884" s="2" t="str">
        <f t="shared" ca="1" si="70"/>
        <v>منتهي</v>
      </c>
      <c r="R884" s="2"/>
      <c r="S884" s="2"/>
      <c r="T884" s="1" t="str">
        <f t="shared" si="68"/>
        <v/>
      </c>
      <c r="BN884" s="8">
        <f t="shared" si="71"/>
        <v>0</v>
      </c>
    </row>
    <row r="885" spans="1:66" ht="69" hidden="1" x14ac:dyDescent="0.45">
      <c r="A885" s="1">
        <f t="shared" si="69"/>
        <v>872</v>
      </c>
      <c r="B885" s="1" t="s">
        <v>734</v>
      </c>
      <c r="C885" s="2" t="s">
        <v>1041</v>
      </c>
      <c r="D885" s="1">
        <v>47100215</v>
      </c>
      <c r="E885" s="2" t="s">
        <v>1042</v>
      </c>
      <c r="F885" s="1" t="s">
        <v>1181</v>
      </c>
      <c r="G885" s="10">
        <v>45680</v>
      </c>
      <c r="H885" s="1">
        <v>1</v>
      </c>
      <c r="I885" s="1"/>
      <c r="J885" s="10">
        <v>45685</v>
      </c>
      <c r="K885" s="1" t="s">
        <v>1074</v>
      </c>
      <c r="L885" s="2"/>
      <c r="M885" s="10"/>
      <c r="N885" s="1"/>
      <c r="O885" s="1"/>
      <c r="P885" s="2">
        <f>Table1[[#This Row],[PRICE/PO]]*Table1[[#This Row],[Quantity/PO]]</f>
        <v>0</v>
      </c>
      <c r="Q885" s="2" t="str">
        <f t="shared" ca="1" si="70"/>
        <v>منتهي</v>
      </c>
      <c r="R885" s="2"/>
      <c r="S885" s="2"/>
      <c r="T885" s="1" t="str">
        <f t="shared" si="68"/>
        <v/>
      </c>
      <c r="BN885" s="8">
        <f t="shared" si="71"/>
        <v>47100215</v>
      </c>
    </row>
    <row r="886" spans="1:66" ht="69" hidden="1" x14ac:dyDescent="0.45">
      <c r="A886" s="1">
        <f t="shared" si="69"/>
        <v>873</v>
      </c>
      <c r="B886" s="1" t="s">
        <v>734</v>
      </c>
      <c r="C886" s="2" t="s">
        <v>1044</v>
      </c>
      <c r="D886" s="2" t="s">
        <v>1183</v>
      </c>
      <c r="E886" s="2" t="s">
        <v>1045</v>
      </c>
      <c r="F886" s="1" t="s">
        <v>1181</v>
      </c>
      <c r="G886" s="10">
        <v>45680</v>
      </c>
      <c r="H886" s="1">
        <v>3</v>
      </c>
      <c r="I886" s="1"/>
      <c r="J886" s="10">
        <v>45685</v>
      </c>
      <c r="K886" s="1" t="s">
        <v>1074</v>
      </c>
      <c r="L886" s="2"/>
      <c r="M886" s="10"/>
      <c r="N886" s="1"/>
      <c r="O886" s="1"/>
      <c r="P886" s="2">
        <f>Table1[[#This Row],[PRICE/PO]]*Table1[[#This Row],[Quantity/PO]]</f>
        <v>0</v>
      </c>
      <c r="Q886" s="2" t="str">
        <f t="shared" ca="1" si="70"/>
        <v>منتهي</v>
      </c>
      <c r="R886" s="2"/>
      <c r="S886" s="2"/>
      <c r="T886" s="1" t="str">
        <f t="shared" si="68"/>
        <v/>
      </c>
      <c r="BN886" s="8" t="str">
        <f t="shared" si="71"/>
        <v>F15W/T8/BL350</v>
      </c>
    </row>
    <row r="887" spans="1:66" ht="92" hidden="1" x14ac:dyDescent="0.45">
      <c r="A887" s="1">
        <f t="shared" si="69"/>
        <v>874</v>
      </c>
      <c r="B887" s="1" t="s">
        <v>734</v>
      </c>
      <c r="C887" s="2" t="s">
        <v>1185</v>
      </c>
      <c r="D887" s="1"/>
      <c r="E887" s="2" t="s">
        <v>1186</v>
      </c>
      <c r="F887" s="1" t="s">
        <v>1184</v>
      </c>
      <c r="G887" s="10">
        <v>45680</v>
      </c>
      <c r="H887" s="1">
        <v>1</v>
      </c>
      <c r="I887" s="1"/>
      <c r="J887" s="10">
        <v>45685</v>
      </c>
      <c r="K887" s="1" t="s">
        <v>1074</v>
      </c>
      <c r="L887" s="2"/>
      <c r="M887" s="10"/>
      <c r="N887" s="1"/>
      <c r="O887" s="1"/>
      <c r="P887" s="2">
        <f>Table1[[#This Row],[PRICE/PO]]*Table1[[#This Row],[Quantity/PO]]</f>
        <v>0</v>
      </c>
      <c r="Q887" s="2" t="str">
        <f t="shared" ca="1" si="70"/>
        <v>منتهي</v>
      </c>
      <c r="R887" s="2"/>
      <c r="S887" s="2"/>
      <c r="T887" s="1" t="str">
        <f t="shared" si="68"/>
        <v/>
      </c>
      <c r="BN887" s="8" t="e">
        <f>#REF!</f>
        <v>#REF!</v>
      </c>
    </row>
    <row r="888" spans="1:66" ht="46" hidden="1" x14ac:dyDescent="0.45">
      <c r="A888" s="1">
        <f t="shared" si="69"/>
        <v>875</v>
      </c>
      <c r="B888" s="1" t="s">
        <v>734</v>
      </c>
      <c r="C888" s="2" t="s">
        <v>1189</v>
      </c>
      <c r="D888" s="1" t="s">
        <v>1188</v>
      </c>
      <c r="E888" s="2" t="s">
        <v>1190</v>
      </c>
      <c r="F888" s="1" t="s">
        <v>1187</v>
      </c>
      <c r="G888" s="10">
        <v>45680</v>
      </c>
      <c r="H888" s="1">
        <v>12</v>
      </c>
      <c r="I888" s="1"/>
      <c r="J888" s="10">
        <v>45684</v>
      </c>
      <c r="K888" s="1" t="s">
        <v>1074</v>
      </c>
      <c r="L888" s="2"/>
      <c r="M888" s="10"/>
      <c r="N888" s="1"/>
      <c r="O888" s="1"/>
      <c r="P888" s="2">
        <f>Table1[[#This Row],[PRICE/PO]]*Table1[[#This Row],[Quantity/PO]]</f>
        <v>0</v>
      </c>
      <c r="Q888" s="2" t="str">
        <f t="shared" ca="1" si="70"/>
        <v>منتهي</v>
      </c>
      <c r="R888" s="2"/>
      <c r="S888" s="2"/>
      <c r="T888" s="1" t="str">
        <f t="shared" si="68"/>
        <v/>
      </c>
      <c r="BN888" s="8" t="str">
        <f t="shared" ref="BN888:BN919" si="72">D888</f>
        <v>MCH48211</v>
      </c>
    </row>
    <row r="889" spans="1:66" ht="46" hidden="1" x14ac:dyDescent="0.45">
      <c r="A889" s="1">
        <f t="shared" si="69"/>
        <v>876</v>
      </c>
      <c r="B889" s="1" t="s">
        <v>734</v>
      </c>
      <c r="C889" s="2" t="s">
        <v>1192</v>
      </c>
      <c r="D889" s="1" t="s">
        <v>1191</v>
      </c>
      <c r="E889" s="2" t="s">
        <v>1193</v>
      </c>
      <c r="F889" s="1" t="s">
        <v>1187</v>
      </c>
      <c r="G889" s="10">
        <v>45680</v>
      </c>
      <c r="H889" s="1">
        <v>12</v>
      </c>
      <c r="I889" s="1"/>
      <c r="J889" s="10">
        <v>45684</v>
      </c>
      <c r="K889" s="1" t="s">
        <v>1074</v>
      </c>
      <c r="L889" s="2"/>
      <c r="M889" s="10"/>
      <c r="N889" s="1"/>
      <c r="O889" s="1"/>
      <c r="P889" s="2">
        <f>Table1[[#This Row],[PRICE/PO]]*Table1[[#This Row],[Quantity/PO]]</f>
        <v>0</v>
      </c>
      <c r="Q889" s="2" t="str">
        <f t="shared" ca="1" si="70"/>
        <v>منتهي</v>
      </c>
      <c r="R889" s="2"/>
      <c r="S889" s="2"/>
      <c r="T889" s="1" t="str">
        <f t="shared" si="68"/>
        <v/>
      </c>
      <c r="BN889" s="8" t="str">
        <f t="shared" si="72"/>
        <v xml:space="preserve">MN33668 </v>
      </c>
    </row>
    <row r="890" spans="1:66" ht="46" hidden="1" x14ac:dyDescent="0.45">
      <c r="A890" s="1">
        <f t="shared" si="69"/>
        <v>877</v>
      </c>
      <c r="B890" s="1" t="s">
        <v>734</v>
      </c>
      <c r="C890" s="2" t="s">
        <v>1195</v>
      </c>
      <c r="D890" s="1" t="s">
        <v>1194</v>
      </c>
      <c r="E890" s="2" t="s">
        <v>1196</v>
      </c>
      <c r="F890" s="1" t="s">
        <v>1187</v>
      </c>
      <c r="G890" s="10">
        <v>45680</v>
      </c>
      <c r="H890" s="1">
        <v>12</v>
      </c>
      <c r="I890" s="1"/>
      <c r="J890" s="10">
        <v>45684</v>
      </c>
      <c r="K890" s="1" t="s">
        <v>1074</v>
      </c>
      <c r="L890" s="2"/>
      <c r="M890" s="10"/>
      <c r="N890" s="1"/>
      <c r="O890" s="1"/>
      <c r="P890" s="2">
        <f>Table1[[#This Row],[PRICE/PO]]*Table1[[#This Row],[Quantity/PO]]</f>
        <v>0</v>
      </c>
      <c r="Q890" s="2" t="str">
        <f t="shared" ca="1" si="70"/>
        <v>منتهي</v>
      </c>
      <c r="R890" s="2"/>
      <c r="S890" s="2"/>
      <c r="T890" s="1" t="str">
        <f t="shared" si="68"/>
        <v/>
      </c>
      <c r="BN890" s="8" t="str">
        <f t="shared" si="72"/>
        <v>XF 47352</v>
      </c>
    </row>
    <row r="891" spans="1:66" ht="46" hidden="1" x14ac:dyDescent="0.45">
      <c r="A891" s="1">
        <f t="shared" si="69"/>
        <v>878</v>
      </c>
      <c r="B891" s="1" t="s">
        <v>734</v>
      </c>
      <c r="C891" s="2" t="s">
        <v>1198</v>
      </c>
      <c r="D891" s="2" t="s">
        <v>1197</v>
      </c>
      <c r="E891" s="2" t="s">
        <v>1199</v>
      </c>
      <c r="F891" s="1" t="s">
        <v>1187</v>
      </c>
      <c r="G891" s="10">
        <v>45680</v>
      </c>
      <c r="H891" s="1">
        <v>20</v>
      </c>
      <c r="I891" s="1"/>
      <c r="J891" s="10">
        <v>45684</v>
      </c>
      <c r="K891" s="1" t="s">
        <v>1074</v>
      </c>
      <c r="L891" s="2"/>
      <c r="M891" s="10"/>
      <c r="N891" s="1"/>
      <c r="O891" s="1"/>
      <c r="P891" s="2">
        <f>Table1[[#This Row],[PRICE/PO]]*Table1[[#This Row],[Quantity/PO]]</f>
        <v>0</v>
      </c>
      <c r="Q891" s="2" t="str">
        <f t="shared" ca="1" si="70"/>
        <v>منتهي</v>
      </c>
      <c r="R891" s="2"/>
      <c r="S891" s="2"/>
      <c r="T891" s="1" t="str">
        <f t="shared" si="68"/>
        <v/>
      </c>
      <c r="BN891" s="8" t="str">
        <f t="shared" si="72"/>
        <v>YW03010012BH</v>
      </c>
    </row>
    <row r="892" spans="1:66" ht="69" hidden="1" x14ac:dyDescent="0.45">
      <c r="A892" s="1">
        <f t="shared" si="69"/>
        <v>879</v>
      </c>
      <c r="B892" s="1" t="s">
        <v>734</v>
      </c>
      <c r="C892" s="2" t="s">
        <v>838</v>
      </c>
      <c r="D892" s="1"/>
      <c r="E892" s="2" t="s">
        <v>839</v>
      </c>
      <c r="F892" s="1" t="s">
        <v>1204</v>
      </c>
      <c r="G892" s="10">
        <v>45683</v>
      </c>
      <c r="H892" s="1">
        <v>1</v>
      </c>
      <c r="I892" s="1">
        <v>38750</v>
      </c>
      <c r="J892" s="10">
        <v>45684</v>
      </c>
      <c r="K892" s="1" t="s">
        <v>1075</v>
      </c>
      <c r="L892" s="2" t="s">
        <v>1414</v>
      </c>
      <c r="M892" s="10">
        <v>45690</v>
      </c>
      <c r="N892" s="1">
        <v>1</v>
      </c>
      <c r="O892" s="1">
        <v>38750</v>
      </c>
      <c r="P892" s="2">
        <f>Table1[[#This Row],[PRICE/PO]]*Table1[[#This Row],[Quantity/PO]]</f>
        <v>38750</v>
      </c>
      <c r="Q892" s="2" t="str">
        <f t="shared" ca="1" si="70"/>
        <v>منتهي</v>
      </c>
      <c r="R892" s="2"/>
      <c r="S892" s="2" t="s">
        <v>1257</v>
      </c>
      <c r="T892" s="1" t="str">
        <f t="shared" si="68"/>
        <v/>
      </c>
      <c r="BN892" s="8">
        <f t="shared" si="72"/>
        <v>0</v>
      </c>
    </row>
    <row r="893" spans="1:66" ht="23" hidden="1" x14ac:dyDescent="0.45">
      <c r="A893" s="1">
        <f t="shared" si="69"/>
        <v>880</v>
      </c>
      <c r="B893" s="1" t="s">
        <v>734</v>
      </c>
      <c r="C893" s="2" t="s">
        <v>1207</v>
      </c>
      <c r="D893" s="1" t="s">
        <v>1206</v>
      </c>
      <c r="E893" s="2" t="s">
        <v>1208</v>
      </c>
      <c r="F893" s="1" t="s">
        <v>1205</v>
      </c>
      <c r="G893" s="10">
        <v>45683</v>
      </c>
      <c r="H893" s="1">
        <v>5</v>
      </c>
      <c r="I893" s="1"/>
      <c r="J893" s="10">
        <v>45686</v>
      </c>
      <c r="K893" s="1" t="s">
        <v>1074</v>
      </c>
      <c r="L893" s="2"/>
      <c r="M893" s="10"/>
      <c r="N893" s="1"/>
      <c r="O893" s="1"/>
      <c r="P893" s="2">
        <f>Table1[[#This Row],[PRICE/PO]]*Table1[[#This Row],[Quantity/PO]]</f>
        <v>0</v>
      </c>
      <c r="Q893" s="2" t="str">
        <f t="shared" ca="1" si="70"/>
        <v>منتهي</v>
      </c>
      <c r="R893" s="2"/>
      <c r="S893" s="2"/>
      <c r="T893" s="1" t="str">
        <f t="shared" si="68"/>
        <v/>
      </c>
      <c r="BN893" s="8" t="str">
        <f t="shared" si="72"/>
        <v>82-A2</v>
      </c>
    </row>
    <row r="894" spans="1:66" ht="23" hidden="1" x14ac:dyDescent="0.45">
      <c r="A894" s="1">
        <f t="shared" si="69"/>
        <v>881</v>
      </c>
      <c r="B894" s="1" t="s">
        <v>734</v>
      </c>
      <c r="C894" s="2" t="s">
        <v>1210</v>
      </c>
      <c r="D894" s="1" t="s">
        <v>1209</v>
      </c>
      <c r="E894" s="2" t="s">
        <v>1211</v>
      </c>
      <c r="F894" s="1" t="s">
        <v>1205</v>
      </c>
      <c r="G894" s="10">
        <v>45683</v>
      </c>
      <c r="H894" s="1">
        <v>7</v>
      </c>
      <c r="I894" s="1"/>
      <c r="J894" s="10">
        <v>45686</v>
      </c>
      <c r="K894" s="1" t="s">
        <v>1074</v>
      </c>
      <c r="L894" s="2"/>
      <c r="M894" s="10"/>
      <c r="N894" s="1"/>
      <c r="O894" s="1"/>
      <c r="P894" s="2">
        <f>Table1[[#This Row],[PRICE/PO]]*Table1[[#This Row],[Quantity/PO]]</f>
        <v>0</v>
      </c>
      <c r="Q894" s="2" t="str">
        <f t="shared" ca="1" si="70"/>
        <v>منتهي</v>
      </c>
      <c r="R894" s="2"/>
      <c r="S894" s="2"/>
      <c r="T894" s="1" t="str">
        <f t="shared" si="68"/>
        <v/>
      </c>
      <c r="BN894" s="8" t="str">
        <f t="shared" si="72"/>
        <v xml:space="preserve">82A3 </v>
      </c>
    </row>
    <row r="895" spans="1:66" ht="23" hidden="1" x14ac:dyDescent="0.45">
      <c r="A895" s="1">
        <f t="shared" si="69"/>
        <v>882</v>
      </c>
      <c r="B895" s="1" t="s">
        <v>734</v>
      </c>
      <c r="C895" s="2" t="s">
        <v>1213</v>
      </c>
      <c r="D895" s="1" t="s">
        <v>1212</v>
      </c>
      <c r="E895" s="2" t="s">
        <v>1214</v>
      </c>
      <c r="F895" s="1" t="s">
        <v>1205</v>
      </c>
      <c r="G895" s="10">
        <v>45683</v>
      </c>
      <c r="H895" s="1">
        <v>10</v>
      </c>
      <c r="I895" s="1"/>
      <c r="J895" s="10">
        <v>45686</v>
      </c>
      <c r="K895" s="1" t="s">
        <v>1074</v>
      </c>
      <c r="L895" s="2"/>
      <c r="M895" s="10"/>
      <c r="N895" s="1"/>
      <c r="O895" s="1"/>
      <c r="P895" s="2">
        <f>Table1[[#This Row],[PRICE/PO]]*Table1[[#This Row],[Quantity/PO]]</f>
        <v>0</v>
      </c>
      <c r="Q895" s="2" t="str">
        <f t="shared" ca="1" si="70"/>
        <v>منتهي</v>
      </c>
      <c r="R895" s="2"/>
      <c r="S895" s="2"/>
      <c r="T895" s="1" t="str">
        <f t="shared" si="68"/>
        <v/>
      </c>
      <c r="BN895" s="8" t="str">
        <f t="shared" si="72"/>
        <v xml:space="preserve">82-A1 </v>
      </c>
    </row>
    <row r="896" spans="1:66" ht="184" hidden="1" x14ac:dyDescent="0.45">
      <c r="A896" s="1">
        <f t="shared" si="69"/>
        <v>883</v>
      </c>
      <c r="B896" s="1" t="s">
        <v>734</v>
      </c>
      <c r="C896" s="2" t="s">
        <v>1217</v>
      </c>
      <c r="D896" s="1" t="s">
        <v>1216</v>
      </c>
      <c r="E896" s="2" t="s">
        <v>1218</v>
      </c>
      <c r="F896" s="1" t="s">
        <v>1215</v>
      </c>
      <c r="G896" s="10">
        <v>45683</v>
      </c>
      <c r="H896" s="1">
        <v>1</v>
      </c>
      <c r="I896" s="1"/>
      <c r="J896" s="10">
        <v>45689</v>
      </c>
      <c r="K896" s="1" t="s">
        <v>1075</v>
      </c>
      <c r="L896" s="2"/>
      <c r="M896" s="10"/>
      <c r="N896" s="1"/>
      <c r="O896" s="1"/>
      <c r="P896" s="2">
        <f>Table1[[#This Row],[PRICE/PO]]*Table1[[#This Row],[Quantity/PO]]</f>
        <v>0</v>
      </c>
      <c r="Q896" s="2" t="str">
        <f t="shared" ca="1" si="70"/>
        <v>منتهي</v>
      </c>
      <c r="R896" s="2"/>
      <c r="S896" s="2"/>
      <c r="T896" s="1" t="str">
        <f t="shared" si="68"/>
        <v/>
      </c>
      <c r="BN896" s="8" t="str">
        <f t="shared" si="72"/>
        <v>60300002B</v>
      </c>
    </row>
    <row r="897" spans="1:66" ht="69" hidden="1" x14ac:dyDescent="0.45">
      <c r="A897" s="1">
        <f t="shared" si="69"/>
        <v>884</v>
      </c>
      <c r="B897" s="1" t="s">
        <v>734</v>
      </c>
      <c r="C897" s="2" t="s">
        <v>1220</v>
      </c>
      <c r="D897" s="2" t="s">
        <v>1219</v>
      </c>
      <c r="E897" s="2" t="s">
        <v>1221</v>
      </c>
      <c r="F897" s="1" t="s">
        <v>1215</v>
      </c>
      <c r="G897" s="10">
        <v>45683</v>
      </c>
      <c r="H897" s="1">
        <v>1</v>
      </c>
      <c r="I897" s="1"/>
      <c r="J897" s="10">
        <v>45689</v>
      </c>
      <c r="K897" s="1" t="s">
        <v>1075</v>
      </c>
      <c r="L897" s="2"/>
      <c r="M897" s="10"/>
      <c r="N897" s="1"/>
      <c r="O897" s="1"/>
      <c r="P897" s="2">
        <f>Table1[[#This Row],[PRICE/PO]]*Table1[[#This Row],[Quantity/PO]]</f>
        <v>0</v>
      </c>
      <c r="Q897" s="2" t="str">
        <f t="shared" ca="1" si="70"/>
        <v>منتهي</v>
      </c>
      <c r="R897" s="2"/>
      <c r="S897" s="2"/>
      <c r="T897" s="1" t="str">
        <f t="shared" si="68"/>
        <v/>
      </c>
      <c r="BN897" s="8" t="str">
        <f t="shared" si="72"/>
        <v xml:space="preserve">PA9501340 </v>
      </c>
    </row>
    <row r="898" spans="1:66" ht="69" hidden="1" x14ac:dyDescent="0.45">
      <c r="A898" s="1">
        <f t="shared" si="69"/>
        <v>885</v>
      </c>
      <c r="B898" s="1" t="s">
        <v>734</v>
      </c>
      <c r="C898" s="2" t="s">
        <v>1223</v>
      </c>
      <c r="D898" s="1" t="s">
        <v>1222</v>
      </c>
      <c r="E898" s="2" t="s">
        <v>1224</v>
      </c>
      <c r="F898" s="1" t="s">
        <v>1215</v>
      </c>
      <c r="G898" s="10">
        <v>45683</v>
      </c>
      <c r="H898" s="1">
        <v>1</v>
      </c>
      <c r="I898" s="1"/>
      <c r="J898" s="10">
        <v>45689</v>
      </c>
      <c r="K898" s="1" t="s">
        <v>1075</v>
      </c>
      <c r="L898" s="2"/>
      <c r="M898" s="10"/>
      <c r="N898" s="1"/>
      <c r="O898" s="1"/>
      <c r="P898" s="2">
        <f>Table1[[#This Row],[PRICE/PO]]*Table1[[#This Row],[Quantity/PO]]</f>
        <v>0</v>
      </c>
      <c r="Q898" s="2" t="str">
        <f t="shared" ca="1" si="70"/>
        <v>منتهي</v>
      </c>
      <c r="R898" s="2"/>
      <c r="S898" s="2"/>
      <c r="T898" s="1" t="str">
        <f t="shared" si="68"/>
        <v/>
      </c>
      <c r="BN898" s="8" t="str">
        <f t="shared" si="72"/>
        <v xml:space="preserve">FD34041 </v>
      </c>
    </row>
    <row r="899" spans="1:66" ht="69" hidden="1" x14ac:dyDescent="0.45">
      <c r="A899" s="1">
        <f t="shared" si="69"/>
        <v>886</v>
      </c>
      <c r="B899" s="1" t="s">
        <v>734</v>
      </c>
      <c r="C899" s="2" t="s">
        <v>514</v>
      </c>
      <c r="D899" s="1"/>
      <c r="E899" s="2" t="s">
        <v>515</v>
      </c>
      <c r="F899" s="1" t="s">
        <v>1233</v>
      </c>
      <c r="G899" s="10">
        <v>45684</v>
      </c>
      <c r="H899" s="1">
        <v>2</v>
      </c>
      <c r="I899" s="1"/>
      <c r="J899" s="10">
        <v>45689</v>
      </c>
      <c r="K899" s="1" t="s">
        <v>1074</v>
      </c>
      <c r="L899" s="2"/>
      <c r="M899" s="10"/>
      <c r="N899" s="1"/>
      <c r="O899" s="1"/>
      <c r="P899" s="2">
        <f>Table1[[#This Row],[PRICE/PO]]*Table1[[#This Row],[Quantity/PO]]</f>
        <v>0</v>
      </c>
      <c r="Q899" s="2" t="str">
        <f t="shared" ca="1" si="70"/>
        <v>منتهي</v>
      </c>
      <c r="R899" s="2"/>
      <c r="S899" s="2"/>
      <c r="T899" s="1" t="str">
        <f t="shared" si="68"/>
        <v/>
      </c>
      <c r="BN899" s="8">
        <f t="shared" si="72"/>
        <v>0</v>
      </c>
    </row>
    <row r="900" spans="1:66" ht="69" hidden="1" x14ac:dyDescent="0.45">
      <c r="A900" s="1">
        <f t="shared" si="69"/>
        <v>887</v>
      </c>
      <c r="B900" s="1" t="s">
        <v>734</v>
      </c>
      <c r="C900" s="2" t="s">
        <v>516</v>
      </c>
      <c r="D900" s="1" t="s">
        <v>1234</v>
      </c>
      <c r="E900" s="2" t="s">
        <v>518</v>
      </c>
      <c r="F900" s="1" t="s">
        <v>1233</v>
      </c>
      <c r="G900" s="10">
        <v>45684</v>
      </c>
      <c r="H900" s="1">
        <v>2</v>
      </c>
      <c r="I900" s="1"/>
      <c r="J900" s="10">
        <v>45689</v>
      </c>
      <c r="K900" s="1" t="s">
        <v>1074</v>
      </c>
      <c r="L900" s="2"/>
      <c r="M900" s="10"/>
      <c r="N900" s="1"/>
      <c r="O900" s="1"/>
      <c r="P900" s="2">
        <f>Table1[[#This Row],[PRICE/PO]]*Table1[[#This Row],[Quantity/PO]]</f>
        <v>0</v>
      </c>
      <c r="Q900" s="2" t="str">
        <f t="shared" ca="1" si="70"/>
        <v>منتهي</v>
      </c>
      <c r="R900" s="2"/>
      <c r="S900" s="2"/>
      <c r="T900" s="1" t="str">
        <f t="shared" si="68"/>
        <v/>
      </c>
      <c r="BN900" s="8" t="str">
        <f t="shared" si="72"/>
        <v>SH-264</v>
      </c>
    </row>
    <row r="901" spans="1:66" ht="69" hidden="1" x14ac:dyDescent="0.45">
      <c r="A901" s="1">
        <f t="shared" si="69"/>
        <v>888</v>
      </c>
      <c r="B901" s="1" t="s">
        <v>734</v>
      </c>
      <c r="C901" s="2" t="s">
        <v>1236</v>
      </c>
      <c r="D901" s="1">
        <v>330612</v>
      </c>
      <c r="E901" s="2" t="s">
        <v>1237</v>
      </c>
      <c r="F901" s="1" t="s">
        <v>1235</v>
      </c>
      <c r="G901" s="10">
        <v>45671</v>
      </c>
      <c r="H901" s="1">
        <v>1</v>
      </c>
      <c r="I901" s="1"/>
      <c r="J901" s="10">
        <v>45690</v>
      </c>
      <c r="K901" s="1" t="s">
        <v>1075</v>
      </c>
      <c r="L901" s="2"/>
      <c r="M901" s="10"/>
      <c r="N901" s="1"/>
      <c r="O901" s="1"/>
      <c r="P901" s="2">
        <f>Table1[[#This Row],[PRICE/PO]]*Table1[[#This Row],[Quantity/PO]]</f>
        <v>0</v>
      </c>
      <c r="Q901" s="2" t="str">
        <f t="shared" ca="1" si="70"/>
        <v>منتهي</v>
      </c>
      <c r="R901" s="2"/>
      <c r="S901" s="2"/>
      <c r="T901" s="1" t="str">
        <f t="shared" si="68"/>
        <v/>
      </c>
      <c r="BN901" s="8">
        <f t="shared" si="72"/>
        <v>330612</v>
      </c>
    </row>
    <row r="902" spans="1:66" ht="92" hidden="1" x14ac:dyDescent="0.45">
      <c r="A902" s="1">
        <f t="shared" si="69"/>
        <v>889</v>
      </c>
      <c r="B902" s="1" t="s">
        <v>734</v>
      </c>
      <c r="C902" s="2" t="s">
        <v>498</v>
      </c>
      <c r="D902" s="1" t="s">
        <v>1239</v>
      </c>
      <c r="E902" s="2" t="s">
        <v>499</v>
      </c>
      <c r="F902" s="1" t="s">
        <v>1238</v>
      </c>
      <c r="G902" s="10">
        <v>45684</v>
      </c>
      <c r="H902" s="1">
        <v>2</v>
      </c>
      <c r="I902" s="1"/>
      <c r="J902" s="10">
        <v>45689</v>
      </c>
      <c r="K902" s="1" t="s">
        <v>1074</v>
      </c>
      <c r="L902" s="2"/>
      <c r="M902" s="10"/>
      <c r="N902" s="1"/>
      <c r="O902" s="1"/>
      <c r="P902" s="2">
        <f>Table1[[#This Row],[PRICE/PO]]*Table1[[#This Row],[Quantity/PO]]</f>
        <v>0</v>
      </c>
      <c r="Q902" s="2" t="str">
        <f t="shared" ca="1" si="70"/>
        <v>منتهي</v>
      </c>
      <c r="R902" s="2"/>
      <c r="S902" s="2"/>
      <c r="T902" s="1" t="str">
        <f t="shared" si="68"/>
        <v/>
      </c>
      <c r="BN902" s="8" t="str">
        <f t="shared" si="72"/>
        <v>S-N25</v>
      </c>
    </row>
    <row r="903" spans="1:66" ht="138" hidden="1" x14ac:dyDescent="0.45">
      <c r="A903" s="1">
        <f t="shared" si="69"/>
        <v>890</v>
      </c>
      <c r="B903" s="1" t="s">
        <v>734</v>
      </c>
      <c r="C903" s="2" t="s">
        <v>680</v>
      </c>
      <c r="D903" s="1"/>
      <c r="E903" s="2" t="s">
        <v>681</v>
      </c>
      <c r="F903" s="1" t="s">
        <v>1240</v>
      </c>
      <c r="G903" s="10">
        <v>45686</v>
      </c>
      <c r="H903" s="1">
        <v>1</v>
      </c>
      <c r="I903" s="1"/>
      <c r="J903" s="10">
        <v>45691</v>
      </c>
      <c r="K903" s="1" t="s">
        <v>1077</v>
      </c>
      <c r="L903" s="2"/>
      <c r="M903" s="10"/>
      <c r="N903" s="1"/>
      <c r="O903" s="1"/>
      <c r="P903" s="2">
        <f>Table1[[#This Row],[PRICE/PO]]*Table1[[#This Row],[Quantity/PO]]</f>
        <v>0</v>
      </c>
      <c r="Q903" s="2" t="str">
        <f t="shared" ca="1" si="70"/>
        <v>منتهي</v>
      </c>
      <c r="R903" s="2"/>
      <c r="S903" s="2"/>
      <c r="T903" s="1" t="str">
        <f t="shared" si="68"/>
        <v/>
      </c>
      <c r="BN903" s="8">
        <f t="shared" si="72"/>
        <v>0</v>
      </c>
    </row>
    <row r="904" spans="1:66" ht="138" hidden="1" x14ac:dyDescent="0.45">
      <c r="A904" s="1">
        <f t="shared" si="69"/>
        <v>891</v>
      </c>
      <c r="B904" s="1" t="s">
        <v>734</v>
      </c>
      <c r="C904" s="2" t="s">
        <v>680</v>
      </c>
      <c r="D904" s="1"/>
      <c r="E904" s="2" t="s">
        <v>681</v>
      </c>
      <c r="F904" s="1" t="s">
        <v>1240</v>
      </c>
      <c r="G904" s="10">
        <v>45686</v>
      </c>
      <c r="H904" s="1">
        <v>1</v>
      </c>
      <c r="I904" s="1"/>
      <c r="J904" s="10">
        <v>45691</v>
      </c>
      <c r="K904" s="1" t="s">
        <v>1077</v>
      </c>
      <c r="L904" s="2"/>
      <c r="M904" s="10"/>
      <c r="N904" s="1"/>
      <c r="O904" s="1"/>
      <c r="P904" s="2">
        <f>Table1[[#This Row],[PRICE/PO]]*Table1[[#This Row],[Quantity/PO]]</f>
        <v>0</v>
      </c>
      <c r="Q904" s="2" t="str">
        <f t="shared" ca="1" si="70"/>
        <v>منتهي</v>
      </c>
      <c r="R904" s="2"/>
      <c r="S904" s="2"/>
      <c r="T904" s="1" t="str">
        <f t="shared" si="68"/>
        <v/>
      </c>
      <c r="BN904" s="8">
        <f t="shared" si="72"/>
        <v>0</v>
      </c>
    </row>
    <row r="905" spans="1:66" ht="46" hidden="1" x14ac:dyDescent="0.45">
      <c r="A905" s="1">
        <f t="shared" si="69"/>
        <v>892</v>
      </c>
      <c r="B905" s="1" t="s">
        <v>734</v>
      </c>
      <c r="C905" s="2" t="s">
        <v>1243</v>
      </c>
      <c r="D905" s="1"/>
      <c r="E905" s="2" t="s">
        <v>1242</v>
      </c>
      <c r="F905" s="1" t="s">
        <v>1241</v>
      </c>
      <c r="G905" s="10">
        <v>45686</v>
      </c>
      <c r="H905" s="1">
        <v>3</v>
      </c>
      <c r="I905" s="1"/>
      <c r="J905" s="10">
        <v>45691</v>
      </c>
      <c r="K905" s="1" t="s">
        <v>1077</v>
      </c>
      <c r="L905" s="2"/>
      <c r="M905" s="10"/>
      <c r="N905" s="1"/>
      <c r="O905" s="1"/>
      <c r="P905" s="2">
        <f>Table1[[#This Row],[PRICE/PO]]*Table1[[#This Row],[Quantity/PO]]</f>
        <v>0</v>
      </c>
      <c r="Q905" s="2" t="str">
        <f t="shared" ca="1" si="70"/>
        <v>منتهي</v>
      </c>
      <c r="R905" s="2"/>
      <c r="S905" s="2"/>
      <c r="T905" s="1" t="str">
        <f t="shared" si="68"/>
        <v/>
      </c>
      <c r="BN905" s="8">
        <f t="shared" si="72"/>
        <v>0</v>
      </c>
    </row>
    <row r="906" spans="1:66" ht="23" hidden="1" x14ac:dyDescent="0.45">
      <c r="A906" s="1">
        <f t="shared" si="69"/>
        <v>893</v>
      </c>
      <c r="B906" s="1" t="s">
        <v>734</v>
      </c>
      <c r="C906" s="2" t="s">
        <v>452</v>
      </c>
      <c r="D906" s="1"/>
      <c r="E906" s="2" t="s">
        <v>238</v>
      </c>
      <c r="F906" s="1" t="s">
        <v>1245</v>
      </c>
      <c r="G906" s="10">
        <v>45685</v>
      </c>
      <c r="H906" s="1">
        <v>48</v>
      </c>
      <c r="I906" s="1"/>
      <c r="J906" s="10">
        <v>45689</v>
      </c>
      <c r="K906" s="1" t="s">
        <v>1077</v>
      </c>
      <c r="L906" s="2"/>
      <c r="M906" s="10"/>
      <c r="N906" s="1"/>
      <c r="O906" s="1"/>
      <c r="P906" s="2">
        <f>Table1[[#This Row],[PRICE/PO]]*Table1[[#This Row],[Quantity/PO]]</f>
        <v>0</v>
      </c>
      <c r="Q906" s="2" t="str">
        <f t="shared" ca="1" si="70"/>
        <v>منتهي</v>
      </c>
      <c r="R906" s="2"/>
      <c r="S906" s="2"/>
      <c r="T906" s="1" t="str">
        <f t="shared" si="68"/>
        <v/>
      </c>
      <c r="BN906" s="8">
        <f t="shared" si="72"/>
        <v>0</v>
      </c>
    </row>
    <row r="907" spans="1:66" ht="23" hidden="1" x14ac:dyDescent="0.45">
      <c r="A907" s="1">
        <f t="shared" si="69"/>
        <v>894</v>
      </c>
      <c r="B907" s="1" t="s">
        <v>734</v>
      </c>
      <c r="C907" s="2" t="s">
        <v>453</v>
      </c>
      <c r="D907" s="1"/>
      <c r="E907" s="2" t="s">
        <v>240</v>
      </c>
      <c r="F907" s="1" t="s">
        <v>1245</v>
      </c>
      <c r="G907" s="10">
        <v>45685</v>
      </c>
      <c r="H907" s="1">
        <v>48</v>
      </c>
      <c r="I907" s="1"/>
      <c r="J907" s="10">
        <v>45689</v>
      </c>
      <c r="K907" s="1" t="s">
        <v>1077</v>
      </c>
      <c r="L907" s="2"/>
      <c r="M907" s="10"/>
      <c r="N907" s="1"/>
      <c r="O907" s="1"/>
      <c r="P907" s="2">
        <f>Table1[[#This Row],[PRICE/PO]]*Table1[[#This Row],[Quantity/PO]]</f>
        <v>0</v>
      </c>
      <c r="Q907" s="2" t="str">
        <f t="shared" ca="1" si="70"/>
        <v>منتهي</v>
      </c>
      <c r="R907" s="2"/>
      <c r="S907" s="2"/>
      <c r="T907" s="1" t="str">
        <f t="shared" si="68"/>
        <v/>
      </c>
      <c r="BN907" s="8">
        <f t="shared" si="72"/>
        <v>0</v>
      </c>
    </row>
    <row r="908" spans="1:66" ht="115" hidden="1" x14ac:dyDescent="0.45">
      <c r="A908" s="1">
        <f t="shared" si="69"/>
        <v>895</v>
      </c>
      <c r="B908" s="1" t="s">
        <v>734</v>
      </c>
      <c r="C908" s="2" t="s">
        <v>790</v>
      </c>
      <c r="D908" s="1"/>
      <c r="E908" s="2" t="s">
        <v>791</v>
      </c>
      <c r="F908" s="1" t="s">
        <v>1258</v>
      </c>
      <c r="G908" s="10">
        <v>45685</v>
      </c>
      <c r="H908" s="1">
        <v>1</v>
      </c>
      <c r="I908" s="1"/>
      <c r="J908" s="10">
        <v>45690</v>
      </c>
      <c r="K908" s="1" t="s">
        <v>1075</v>
      </c>
      <c r="L908" s="2"/>
      <c r="M908" s="10"/>
      <c r="N908" s="1"/>
      <c r="O908" s="1"/>
      <c r="P908" s="2">
        <f>Table1[[#This Row],[PRICE/PO]]*Table1[[#This Row],[Quantity/PO]]</f>
        <v>0</v>
      </c>
      <c r="Q908" s="2" t="str">
        <f t="shared" ca="1" si="70"/>
        <v>منتهي</v>
      </c>
      <c r="R908" s="2"/>
      <c r="S908" s="2"/>
      <c r="T908" s="1" t="str">
        <f t="shared" si="68"/>
        <v/>
      </c>
      <c r="BN908" s="8">
        <f t="shared" si="72"/>
        <v>0</v>
      </c>
    </row>
    <row r="909" spans="1:66" ht="46" hidden="1" x14ac:dyDescent="0.45">
      <c r="A909" s="1">
        <f t="shared" si="69"/>
        <v>896</v>
      </c>
      <c r="B909" s="1" t="s">
        <v>734</v>
      </c>
      <c r="C909" s="2" t="s">
        <v>991</v>
      </c>
      <c r="D909" s="1">
        <v>620</v>
      </c>
      <c r="E909" s="2" t="s">
        <v>992</v>
      </c>
      <c r="F909" s="1" t="s">
        <v>1259</v>
      </c>
      <c r="G909" s="10">
        <v>45687</v>
      </c>
      <c r="H909" s="1">
        <v>3</v>
      </c>
      <c r="I909" s="1"/>
      <c r="J909" s="10">
        <v>45693</v>
      </c>
      <c r="K909" s="1" t="s">
        <v>1074</v>
      </c>
      <c r="L909" s="2"/>
      <c r="M909" s="10"/>
      <c r="N909" s="1"/>
      <c r="O909" s="1"/>
      <c r="P909" s="2">
        <f>Table1[[#This Row],[PRICE/PO]]*Table1[[#This Row],[Quantity/PO]]</f>
        <v>0</v>
      </c>
      <c r="Q909" s="2" t="str">
        <f t="shared" ca="1" si="70"/>
        <v>منتهي</v>
      </c>
      <c r="R909" s="2"/>
      <c r="S909" s="2"/>
      <c r="T909" s="1" t="str">
        <f t="shared" si="68"/>
        <v/>
      </c>
      <c r="BN909" s="8">
        <f t="shared" si="72"/>
        <v>620</v>
      </c>
    </row>
    <row r="910" spans="1:66" ht="69" hidden="1" x14ac:dyDescent="0.45">
      <c r="A910" s="1">
        <f t="shared" si="69"/>
        <v>897</v>
      </c>
      <c r="B910" s="1" t="s">
        <v>734</v>
      </c>
      <c r="C910" s="2" t="s">
        <v>1262</v>
      </c>
      <c r="D910" s="1" t="s">
        <v>1261</v>
      </c>
      <c r="E910" s="2" t="s">
        <v>1263</v>
      </c>
      <c r="F910" s="1" t="s">
        <v>1260</v>
      </c>
      <c r="G910" s="10">
        <v>45687</v>
      </c>
      <c r="H910" s="1">
        <v>3</v>
      </c>
      <c r="I910" s="1"/>
      <c r="J910" s="10">
        <v>45693</v>
      </c>
      <c r="K910" s="1" t="s">
        <v>1074</v>
      </c>
      <c r="L910" s="2"/>
      <c r="M910" s="10"/>
      <c r="N910" s="1"/>
      <c r="O910" s="1"/>
      <c r="P910" s="2">
        <f>Table1[[#This Row],[PRICE/PO]]*Table1[[#This Row],[Quantity/PO]]</f>
        <v>0</v>
      </c>
      <c r="Q910" s="2" t="str">
        <f t="shared" ca="1" si="70"/>
        <v>منتهي</v>
      </c>
      <c r="R910" s="2"/>
      <c r="S910" s="2"/>
      <c r="T910" s="1" t="str">
        <f t="shared" ref="T910:T973" si="73">IF(AND(COUNTIFS($F$14:$F$1012, $F910, $L$14:$L$1012, "&lt;&gt;")&gt;0, $L910="", $I910&lt;&gt;""), 1, "")</f>
        <v/>
      </c>
      <c r="BN910" s="8" t="str">
        <f t="shared" si="72"/>
        <v xml:space="preserve">AV-OL-70-R </v>
      </c>
    </row>
    <row r="911" spans="1:66" ht="92" hidden="1" x14ac:dyDescent="0.45">
      <c r="A911" s="1">
        <f t="shared" ref="A911:A974" si="74">ROW(A898)</f>
        <v>898</v>
      </c>
      <c r="B911" s="1" t="s">
        <v>734</v>
      </c>
      <c r="C911" s="2" t="s">
        <v>1265</v>
      </c>
      <c r="D911" s="1">
        <v>1000108319</v>
      </c>
      <c r="E911" s="2" t="s">
        <v>1266</v>
      </c>
      <c r="F911" s="1" t="s">
        <v>1264</v>
      </c>
      <c r="G911" s="10">
        <v>45687</v>
      </c>
      <c r="H911" s="1">
        <v>3</v>
      </c>
      <c r="I911" s="1">
        <v>23250</v>
      </c>
      <c r="J911" s="10">
        <v>45695</v>
      </c>
      <c r="K911" s="1" t="s">
        <v>1075</v>
      </c>
      <c r="L911" s="2"/>
      <c r="M911" s="10"/>
      <c r="N911" s="1"/>
      <c r="O911" s="1"/>
      <c r="P911" s="2">
        <f>Table1[[#This Row],[PRICE/PO]]*Table1[[#This Row],[Quantity/PO]]</f>
        <v>0</v>
      </c>
      <c r="Q911" s="2" t="str">
        <f t="shared" ca="1" si="70"/>
        <v>منتهي</v>
      </c>
      <c r="R911" s="2"/>
      <c r="S911" s="2"/>
      <c r="T911" s="1" t="str">
        <f t="shared" si="73"/>
        <v/>
      </c>
      <c r="BN911" s="8">
        <f t="shared" si="72"/>
        <v>1000108319</v>
      </c>
    </row>
    <row r="912" spans="1:66" ht="69" hidden="1" x14ac:dyDescent="0.45">
      <c r="A912" s="1">
        <f t="shared" si="74"/>
        <v>899</v>
      </c>
      <c r="B912" s="1" t="s">
        <v>734</v>
      </c>
      <c r="C912" s="2" t="s">
        <v>1269</v>
      </c>
      <c r="D912" s="1">
        <v>2400379</v>
      </c>
      <c r="E912" s="2" t="s">
        <v>1270</v>
      </c>
      <c r="F912" s="1" t="s">
        <v>1268</v>
      </c>
      <c r="G912" s="10">
        <v>45690</v>
      </c>
      <c r="H912" s="1">
        <v>10</v>
      </c>
      <c r="I912" s="1">
        <v>275</v>
      </c>
      <c r="J912" s="10">
        <v>45693</v>
      </c>
      <c r="K912" s="1" t="s">
        <v>1075</v>
      </c>
      <c r="L912" s="2"/>
      <c r="M912" s="10"/>
      <c r="N912" s="1"/>
      <c r="O912" s="1"/>
      <c r="P912" s="2">
        <f>Table1[[#This Row],[PRICE/PO]]*Table1[[#This Row],[Quantity/PO]]</f>
        <v>0</v>
      </c>
      <c r="Q912" s="2" t="str">
        <f t="shared" ca="1" si="70"/>
        <v>منتهي</v>
      </c>
      <c r="R912" s="2"/>
      <c r="S912" s="2"/>
      <c r="T912" s="1" t="str">
        <f t="shared" si="73"/>
        <v/>
      </c>
      <c r="BN912" s="8">
        <f t="shared" si="72"/>
        <v>2400379</v>
      </c>
    </row>
    <row r="913" spans="1:66" ht="69" hidden="1" x14ac:dyDescent="0.45">
      <c r="A913" s="1">
        <f t="shared" si="74"/>
        <v>900</v>
      </c>
      <c r="B913" s="1" t="s">
        <v>734</v>
      </c>
      <c r="C913" s="2" t="s">
        <v>1272</v>
      </c>
      <c r="D913" s="1" t="s">
        <v>1271</v>
      </c>
      <c r="E913" s="2" t="s">
        <v>1273</v>
      </c>
      <c r="F913" s="1" t="s">
        <v>1268</v>
      </c>
      <c r="G913" s="10">
        <v>45690</v>
      </c>
      <c r="H913" s="1">
        <v>2</v>
      </c>
      <c r="I913" s="1"/>
      <c r="J913" s="10">
        <v>45693</v>
      </c>
      <c r="K913" s="1" t="s">
        <v>1075</v>
      </c>
      <c r="L913" s="2"/>
      <c r="M913" s="10"/>
      <c r="N913" s="1"/>
      <c r="O913" s="1"/>
      <c r="P913" s="2">
        <f>Table1[[#This Row],[PRICE/PO]]*Table1[[#This Row],[Quantity/PO]]</f>
        <v>0</v>
      </c>
      <c r="Q913" s="2" t="str">
        <f t="shared" ca="1" si="70"/>
        <v>منتهي</v>
      </c>
      <c r="R913" s="2"/>
      <c r="S913" s="2"/>
      <c r="T913" s="1" t="str">
        <f t="shared" si="73"/>
        <v/>
      </c>
      <c r="BN913" s="8" t="str">
        <f t="shared" si="72"/>
        <v>HN61KK324B</v>
      </c>
    </row>
    <row r="914" spans="1:66" ht="46" hidden="1" x14ac:dyDescent="0.45">
      <c r="A914" s="1">
        <f t="shared" si="74"/>
        <v>901</v>
      </c>
      <c r="B914" s="1" t="s">
        <v>734</v>
      </c>
      <c r="C914" s="2" t="s">
        <v>1274</v>
      </c>
      <c r="D914" s="1">
        <v>2508809</v>
      </c>
      <c r="E914" s="2" t="s">
        <v>1275</v>
      </c>
      <c r="F914" s="1" t="s">
        <v>1268</v>
      </c>
      <c r="G914" s="10">
        <v>45690</v>
      </c>
      <c r="H914" s="1">
        <v>10</v>
      </c>
      <c r="I914" s="1"/>
      <c r="J914" s="10">
        <v>45693</v>
      </c>
      <c r="K914" s="1" t="s">
        <v>1075</v>
      </c>
      <c r="L914" s="2"/>
      <c r="M914" s="10"/>
      <c r="N914" s="1"/>
      <c r="O914" s="1"/>
      <c r="P914" s="2">
        <f>Table1[[#This Row],[PRICE/PO]]*Table1[[#This Row],[Quantity/PO]]</f>
        <v>0</v>
      </c>
      <c r="Q914" s="2" t="str">
        <f t="shared" ca="1" si="70"/>
        <v>منتهي</v>
      </c>
      <c r="R914" s="2"/>
      <c r="S914" s="2"/>
      <c r="T914" s="1" t="str">
        <f t="shared" si="73"/>
        <v/>
      </c>
      <c r="BN914" s="8">
        <f t="shared" si="72"/>
        <v>2508809</v>
      </c>
    </row>
    <row r="915" spans="1:66" ht="115" hidden="1" x14ac:dyDescent="0.45">
      <c r="A915" s="1">
        <f t="shared" si="74"/>
        <v>902</v>
      </c>
      <c r="B915" s="1" t="s">
        <v>734</v>
      </c>
      <c r="C915" s="2" t="s">
        <v>1277</v>
      </c>
      <c r="D915" s="1" t="s">
        <v>1276</v>
      </c>
      <c r="E915" s="2" t="s">
        <v>1278</v>
      </c>
      <c r="F915" s="1" t="s">
        <v>1268</v>
      </c>
      <c r="G915" s="10">
        <v>45690</v>
      </c>
      <c r="H915" s="1">
        <v>1</v>
      </c>
      <c r="I915" s="1"/>
      <c r="J915" s="10">
        <v>45693</v>
      </c>
      <c r="K915" s="1" t="s">
        <v>1075</v>
      </c>
      <c r="L915" s="2"/>
      <c r="M915" s="10"/>
      <c r="N915" s="1"/>
      <c r="O915" s="1"/>
      <c r="P915" s="2">
        <f>Table1[[#This Row],[PRICE/PO]]*Table1[[#This Row],[Quantity/PO]]</f>
        <v>0</v>
      </c>
      <c r="Q915" s="2" t="str">
        <f t="shared" ca="1" si="70"/>
        <v>منتهي</v>
      </c>
      <c r="R915" s="2"/>
      <c r="S915" s="2"/>
      <c r="T915" s="1" t="str">
        <f t="shared" si="73"/>
        <v/>
      </c>
      <c r="BN915" s="8" t="str">
        <f t="shared" si="72"/>
        <v xml:space="preserve">YSDM1901208011 </v>
      </c>
    </row>
    <row r="916" spans="1:66" ht="23" hidden="1" x14ac:dyDescent="0.45">
      <c r="A916" s="1">
        <f t="shared" si="74"/>
        <v>903</v>
      </c>
      <c r="B916" s="1" t="s">
        <v>734</v>
      </c>
      <c r="C916" s="2" t="s">
        <v>118</v>
      </c>
      <c r="D916" s="1" t="s">
        <v>825</v>
      </c>
      <c r="E916" s="2" t="s">
        <v>826</v>
      </c>
      <c r="F916" s="1" t="s">
        <v>1279</v>
      </c>
      <c r="G916" s="10">
        <v>45690</v>
      </c>
      <c r="H916" s="1">
        <v>5</v>
      </c>
      <c r="I916" s="1">
        <v>4200</v>
      </c>
      <c r="J916" s="10">
        <v>45692</v>
      </c>
      <c r="K916" s="1" t="s">
        <v>1077</v>
      </c>
      <c r="L916" s="2"/>
      <c r="M916" s="10"/>
      <c r="N916" s="1"/>
      <c r="O916" s="1"/>
      <c r="P916" s="2">
        <f>Table1[[#This Row],[PRICE/PO]]*Table1[[#This Row],[Quantity/PO]]</f>
        <v>0</v>
      </c>
      <c r="Q916" s="2" t="str">
        <f t="shared" ca="1" si="70"/>
        <v>منتهي</v>
      </c>
      <c r="R916" s="2"/>
      <c r="S916" s="2" t="s">
        <v>121</v>
      </c>
      <c r="T916" s="1" t="str">
        <f t="shared" si="73"/>
        <v/>
      </c>
      <c r="BN916" s="8" t="str">
        <f t="shared" si="72"/>
        <v xml:space="preserve">R134A </v>
      </c>
    </row>
    <row r="917" spans="1:66" ht="23" hidden="1" x14ac:dyDescent="0.45">
      <c r="A917" s="1">
        <f t="shared" si="74"/>
        <v>904</v>
      </c>
      <c r="B917" s="1" t="s">
        <v>734</v>
      </c>
      <c r="C917" s="2" t="s">
        <v>118</v>
      </c>
      <c r="D917" s="1" t="s">
        <v>825</v>
      </c>
      <c r="E917" s="2" t="s">
        <v>826</v>
      </c>
      <c r="F917" s="1" t="s">
        <v>1279</v>
      </c>
      <c r="G917" s="10">
        <v>45690</v>
      </c>
      <c r="H917" s="1">
        <v>2</v>
      </c>
      <c r="I917" s="1">
        <v>4200</v>
      </c>
      <c r="J917" s="10">
        <v>45692</v>
      </c>
      <c r="K917" s="1" t="s">
        <v>1077</v>
      </c>
      <c r="L917" s="2"/>
      <c r="M917" s="10"/>
      <c r="N917" s="1"/>
      <c r="O917" s="1"/>
      <c r="P917" s="2">
        <f>Table1[[#This Row],[PRICE/PO]]*Table1[[#This Row],[Quantity/PO]]</f>
        <v>0</v>
      </c>
      <c r="Q917" s="2" t="str">
        <f t="shared" ca="1" si="70"/>
        <v>منتهي</v>
      </c>
      <c r="R917" s="2"/>
      <c r="S917" s="2" t="s">
        <v>121</v>
      </c>
      <c r="T917" s="1" t="str">
        <f t="shared" si="73"/>
        <v/>
      </c>
      <c r="BN917" s="8" t="str">
        <f t="shared" si="72"/>
        <v xml:space="preserve">R134A </v>
      </c>
    </row>
    <row r="918" spans="1:66" ht="23" hidden="1" x14ac:dyDescent="0.45">
      <c r="A918" s="1">
        <f t="shared" si="74"/>
        <v>905</v>
      </c>
      <c r="B918" s="1" t="s">
        <v>734</v>
      </c>
      <c r="C918" s="2" t="s">
        <v>124</v>
      </c>
      <c r="D918" s="1"/>
      <c r="E918" s="2" t="s">
        <v>824</v>
      </c>
      <c r="F918" s="1" t="s">
        <v>1279</v>
      </c>
      <c r="G918" s="10">
        <v>45690</v>
      </c>
      <c r="H918" s="1">
        <v>5</v>
      </c>
      <c r="I918" s="1">
        <v>3750</v>
      </c>
      <c r="J918" s="10">
        <v>45692</v>
      </c>
      <c r="K918" s="1" t="s">
        <v>1076</v>
      </c>
      <c r="L918" s="2"/>
      <c r="M918" s="10"/>
      <c r="N918" s="1"/>
      <c r="O918" s="1"/>
      <c r="P918" s="2">
        <f>Table1[[#This Row],[PRICE/PO]]*Table1[[#This Row],[Quantity/PO]]</f>
        <v>0</v>
      </c>
      <c r="Q918" s="2" t="str">
        <f t="shared" ca="1" si="70"/>
        <v>منتهي</v>
      </c>
      <c r="R918" s="2"/>
      <c r="S918" s="2" t="s">
        <v>121</v>
      </c>
      <c r="T918" s="1" t="str">
        <f t="shared" si="73"/>
        <v/>
      </c>
      <c r="BN918" s="8">
        <f t="shared" si="72"/>
        <v>0</v>
      </c>
    </row>
    <row r="919" spans="1:66" ht="46" hidden="1" x14ac:dyDescent="0.45">
      <c r="A919" s="1">
        <f t="shared" si="74"/>
        <v>906</v>
      </c>
      <c r="B919" s="1" t="s">
        <v>734</v>
      </c>
      <c r="C919" s="2" t="s">
        <v>133</v>
      </c>
      <c r="D919" s="1" t="s">
        <v>132</v>
      </c>
      <c r="E919" s="2" t="s">
        <v>822</v>
      </c>
      <c r="F919" s="1" t="s">
        <v>1279</v>
      </c>
      <c r="G919" s="10">
        <v>45690</v>
      </c>
      <c r="H919" s="1">
        <v>4</v>
      </c>
      <c r="I919" s="1">
        <v>3850</v>
      </c>
      <c r="J919" s="10">
        <v>45692</v>
      </c>
      <c r="K919" s="1" t="s">
        <v>1077</v>
      </c>
      <c r="L919" s="2"/>
      <c r="M919" s="10"/>
      <c r="N919" s="1"/>
      <c r="O919" s="1"/>
      <c r="P919" s="2">
        <f>Table1[[#This Row],[PRICE/PO]]*Table1[[#This Row],[Quantity/PO]]</f>
        <v>0</v>
      </c>
      <c r="Q919" s="2" t="str">
        <f t="shared" ca="1" si="70"/>
        <v>منتهي</v>
      </c>
      <c r="R919" s="2"/>
      <c r="S919" s="2" t="s">
        <v>121</v>
      </c>
      <c r="T919" s="1" t="str">
        <f t="shared" si="73"/>
        <v/>
      </c>
      <c r="BN919" s="8" t="str">
        <f t="shared" si="72"/>
        <v>410A</v>
      </c>
    </row>
    <row r="920" spans="1:66" ht="46" hidden="1" x14ac:dyDescent="0.45">
      <c r="A920" s="1">
        <f t="shared" si="74"/>
        <v>907</v>
      </c>
      <c r="B920" s="1" t="s">
        <v>734</v>
      </c>
      <c r="C920" s="2" t="s">
        <v>127</v>
      </c>
      <c r="D920" s="1"/>
      <c r="E920" s="2" t="s">
        <v>973</v>
      </c>
      <c r="F920" s="1" t="s">
        <v>1279</v>
      </c>
      <c r="G920" s="10">
        <v>45690</v>
      </c>
      <c r="H920" s="1">
        <v>2</v>
      </c>
      <c r="I920" s="1">
        <v>3750</v>
      </c>
      <c r="J920" s="10">
        <v>45692</v>
      </c>
      <c r="K920" s="1" t="s">
        <v>1076</v>
      </c>
      <c r="L920" s="2"/>
      <c r="M920" s="10"/>
      <c r="N920" s="1"/>
      <c r="O920" s="1"/>
      <c r="P920" s="2">
        <f>Table1[[#This Row],[PRICE/PO]]*Table1[[#This Row],[Quantity/PO]]</f>
        <v>0</v>
      </c>
      <c r="Q920" s="2" t="str">
        <f t="shared" ca="1" si="70"/>
        <v>منتهي</v>
      </c>
      <c r="R920" s="2"/>
      <c r="S920" s="2" t="s">
        <v>121</v>
      </c>
      <c r="T920" s="1" t="str">
        <f t="shared" si="73"/>
        <v/>
      </c>
      <c r="BN920" s="8">
        <f t="shared" ref="BN920:BN951" si="75">D920</f>
        <v>0</v>
      </c>
    </row>
    <row r="921" spans="1:66" ht="23" hidden="1" x14ac:dyDescent="0.45">
      <c r="A921" s="1">
        <f t="shared" si="74"/>
        <v>908</v>
      </c>
      <c r="B921" s="1" t="s">
        <v>734</v>
      </c>
      <c r="C921" s="2" t="s">
        <v>1280</v>
      </c>
      <c r="D921" s="1"/>
      <c r="E921" s="2" t="s">
        <v>1281</v>
      </c>
      <c r="F921" s="1" t="s">
        <v>1279</v>
      </c>
      <c r="G921" s="10">
        <v>45690</v>
      </c>
      <c r="H921" s="1">
        <v>6</v>
      </c>
      <c r="I921" s="1">
        <v>325</v>
      </c>
      <c r="J921" s="10">
        <v>45692</v>
      </c>
      <c r="K921" s="1" t="s">
        <v>1077</v>
      </c>
      <c r="L921" s="2"/>
      <c r="M921" s="10"/>
      <c r="N921" s="1"/>
      <c r="O921" s="1"/>
      <c r="P921" s="2">
        <f>Table1[[#This Row],[PRICE/PO]]*Table1[[#This Row],[Quantity/PO]]</f>
        <v>0</v>
      </c>
      <c r="Q921" s="2" t="str">
        <f t="shared" ca="1" si="70"/>
        <v>منتهي</v>
      </c>
      <c r="R921" s="2"/>
      <c r="S921" s="2"/>
      <c r="T921" s="1" t="str">
        <f t="shared" si="73"/>
        <v/>
      </c>
      <c r="BN921" s="8">
        <f t="shared" si="75"/>
        <v>0</v>
      </c>
    </row>
    <row r="922" spans="1:66" ht="23" hidden="1" x14ac:dyDescent="0.45">
      <c r="A922" s="1">
        <f t="shared" si="74"/>
        <v>909</v>
      </c>
      <c r="B922" s="1" t="s">
        <v>734</v>
      </c>
      <c r="C922" s="2" t="s">
        <v>124</v>
      </c>
      <c r="D922" s="1"/>
      <c r="E922" s="2" t="s">
        <v>824</v>
      </c>
      <c r="F922" s="1" t="s">
        <v>1279</v>
      </c>
      <c r="G922" s="10">
        <v>45690</v>
      </c>
      <c r="H922" s="1">
        <v>20</v>
      </c>
      <c r="I922" s="1">
        <v>3750</v>
      </c>
      <c r="J922" s="10">
        <v>45692</v>
      </c>
      <c r="K922" s="1" t="s">
        <v>1076</v>
      </c>
      <c r="L922" s="2"/>
      <c r="M922" s="10"/>
      <c r="N922" s="1"/>
      <c r="O922" s="1"/>
      <c r="P922" s="2">
        <f>Table1[[#This Row],[PRICE/PO]]*Table1[[#This Row],[Quantity/PO]]</f>
        <v>0</v>
      </c>
      <c r="Q922" s="2" t="str">
        <f t="shared" ref="Q922:Q987" ca="1" si="76">IF(AND($J922&lt;TODAY(), $J922&lt;&gt;""), "منتهي", "")</f>
        <v>منتهي</v>
      </c>
      <c r="R922" s="2"/>
      <c r="S922" s="2"/>
      <c r="T922" s="1" t="str">
        <f t="shared" si="73"/>
        <v/>
      </c>
      <c r="BN922" s="8">
        <f t="shared" si="75"/>
        <v>0</v>
      </c>
    </row>
    <row r="923" spans="1:66" ht="46" hidden="1" x14ac:dyDescent="0.45">
      <c r="A923" s="1">
        <f t="shared" si="74"/>
        <v>910</v>
      </c>
      <c r="B923" s="1" t="s">
        <v>43</v>
      </c>
      <c r="C923" s="2" t="s">
        <v>784</v>
      </c>
      <c r="D923" s="1" t="s">
        <v>783</v>
      </c>
      <c r="E923" s="2" t="s">
        <v>785</v>
      </c>
      <c r="F923" s="1" t="s">
        <v>1282</v>
      </c>
      <c r="G923" s="10">
        <v>45690</v>
      </c>
      <c r="H923" s="1">
        <v>4</v>
      </c>
      <c r="I923" s="1"/>
      <c r="J923" s="10">
        <v>45692</v>
      </c>
      <c r="K923" s="1" t="s">
        <v>1075</v>
      </c>
      <c r="L923" s="2"/>
      <c r="M923" s="10"/>
      <c r="N923" s="1"/>
      <c r="O923" s="1"/>
      <c r="P923" s="2">
        <f>Table1[[#This Row],[PRICE/PO]]*Table1[[#This Row],[Quantity/PO]]</f>
        <v>0</v>
      </c>
      <c r="Q923" s="2" t="str">
        <f t="shared" ca="1" si="76"/>
        <v>منتهي</v>
      </c>
      <c r="R923" s="2"/>
      <c r="S923" s="2"/>
      <c r="T923" s="1" t="str">
        <f t="shared" si="73"/>
        <v/>
      </c>
      <c r="BN923" s="8" t="str">
        <f t="shared" si="75"/>
        <v xml:space="preserve">QHCT-18 </v>
      </c>
    </row>
    <row r="924" spans="1:66" ht="46" hidden="1" x14ac:dyDescent="0.45">
      <c r="A924" s="1">
        <f t="shared" si="74"/>
        <v>911</v>
      </c>
      <c r="B924" s="1" t="s">
        <v>43</v>
      </c>
      <c r="C924" s="2" t="s">
        <v>784</v>
      </c>
      <c r="D924" s="1" t="s">
        <v>783</v>
      </c>
      <c r="E924" s="2" t="s">
        <v>785</v>
      </c>
      <c r="F924" s="1" t="s">
        <v>1282</v>
      </c>
      <c r="G924" s="10">
        <v>45690</v>
      </c>
      <c r="H924" s="1">
        <v>3</v>
      </c>
      <c r="I924" s="1"/>
      <c r="J924" s="10">
        <v>45692</v>
      </c>
      <c r="K924" s="1" t="s">
        <v>1075</v>
      </c>
      <c r="L924" s="2"/>
      <c r="M924" s="10"/>
      <c r="N924" s="1"/>
      <c r="O924" s="1"/>
      <c r="P924" s="2">
        <f>Table1[[#This Row],[PRICE/PO]]*Table1[[#This Row],[Quantity/PO]]</f>
        <v>0</v>
      </c>
      <c r="Q924" s="2" t="str">
        <f t="shared" ca="1" si="76"/>
        <v>منتهي</v>
      </c>
      <c r="R924" s="2"/>
      <c r="S924" s="2"/>
      <c r="T924" s="1" t="str">
        <f t="shared" si="73"/>
        <v/>
      </c>
      <c r="BN924" s="8" t="str">
        <f t="shared" si="75"/>
        <v xml:space="preserve">QHCT-18 </v>
      </c>
    </row>
    <row r="925" spans="1:66" ht="46" hidden="1" x14ac:dyDescent="0.45">
      <c r="A925" s="1">
        <f t="shared" si="74"/>
        <v>912</v>
      </c>
      <c r="B925" s="1" t="s">
        <v>43</v>
      </c>
      <c r="C925" s="2" t="s">
        <v>784</v>
      </c>
      <c r="D925" s="1" t="s">
        <v>783</v>
      </c>
      <c r="E925" s="2" t="s">
        <v>785</v>
      </c>
      <c r="F925" s="1" t="s">
        <v>1282</v>
      </c>
      <c r="G925" s="10">
        <v>45690</v>
      </c>
      <c r="H925" s="1">
        <v>30</v>
      </c>
      <c r="I925" s="1"/>
      <c r="J925" s="10">
        <v>45692</v>
      </c>
      <c r="K925" s="1" t="s">
        <v>1075</v>
      </c>
      <c r="L925" s="2"/>
      <c r="M925" s="10"/>
      <c r="N925" s="1"/>
      <c r="O925" s="1"/>
      <c r="P925" s="2">
        <f>Table1[[#This Row],[PRICE/PO]]*Table1[[#This Row],[Quantity/PO]]</f>
        <v>0</v>
      </c>
      <c r="Q925" s="2" t="str">
        <f t="shared" ca="1" si="76"/>
        <v>منتهي</v>
      </c>
      <c r="R925" s="2"/>
      <c r="S925" s="2"/>
      <c r="T925" s="1" t="str">
        <f t="shared" si="73"/>
        <v/>
      </c>
      <c r="BN925" s="8" t="str">
        <f t="shared" si="75"/>
        <v xml:space="preserve">QHCT-18 </v>
      </c>
    </row>
    <row r="926" spans="1:66" ht="46" hidden="1" x14ac:dyDescent="0.45">
      <c r="A926" s="1">
        <f t="shared" si="74"/>
        <v>913</v>
      </c>
      <c r="B926" s="1" t="s">
        <v>43</v>
      </c>
      <c r="C926" s="2" t="s">
        <v>784</v>
      </c>
      <c r="D926" s="1" t="s">
        <v>783</v>
      </c>
      <c r="E926" s="2" t="s">
        <v>785</v>
      </c>
      <c r="F926" s="1" t="s">
        <v>1282</v>
      </c>
      <c r="G926" s="10">
        <v>45690</v>
      </c>
      <c r="H926" s="1">
        <v>30</v>
      </c>
      <c r="I926" s="1"/>
      <c r="J926" s="10">
        <v>45692</v>
      </c>
      <c r="K926" s="1" t="s">
        <v>1075</v>
      </c>
      <c r="L926" s="2"/>
      <c r="M926" s="10"/>
      <c r="N926" s="1"/>
      <c r="O926" s="1"/>
      <c r="P926" s="2">
        <f>Table1[[#This Row],[PRICE/PO]]*Table1[[#This Row],[Quantity/PO]]</f>
        <v>0</v>
      </c>
      <c r="Q926" s="2" t="str">
        <f t="shared" ca="1" si="76"/>
        <v>منتهي</v>
      </c>
      <c r="R926" s="2"/>
      <c r="S926" s="2"/>
      <c r="T926" s="1" t="str">
        <f t="shared" si="73"/>
        <v/>
      </c>
      <c r="BN926" s="8" t="str">
        <f t="shared" si="75"/>
        <v xml:space="preserve">QHCT-18 </v>
      </c>
    </row>
    <row r="927" spans="1:66" ht="46" hidden="1" x14ac:dyDescent="0.45">
      <c r="A927" s="1">
        <f t="shared" si="74"/>
        <v>914</v>
      </c>
      <c r="B927" s="1" t="s">
        <v>43</v>
      </c>
      <c r="C927" s="2" t="s">
        <v>784</v>
      </c>
      <c r="D927" s="1" t="s">
        <v>783</v>
      </c>
      <c r="E927" s="2" t="s">
        <v>785</v>
      </c>
      <c r="F927" s="1" t="s">
        <v>1282</v>
      </c>
      <c r="G927" s="10">
        <v>45690</v>
      </c>
      <c r="H927" s="1">
        <v>57</v>
      </c>
      <c r="I927" s="1"/>
      <c r="J927" s="10">
        <v>45692</v>
      </c>
      <c r="K927" s="1" t="s">
        <v>1075</v>
      </c>
      <c r="L927" s="2"/>
      <c r="M927" s="10"/>
      <c r="N927" s="1"/>
      <c r="O927" s="1"/>
      <c r="P927" s="2">
        <f>Table1[[#This Row],[PRICE/PO]]*Table1[[#This Row],[Quantity/PO]]</f>
        <v>0</v>
      </c>
      <c r="Q927" s="2" t="str">
        <f t="shared" ca="1" si="76"/>
        <v>منتهي</v>
      </c>
      <c r="R927" s="2"/>
      <c r="S927" s="2"/>
      <c r="T927" s="1" t="str">
        <f t="shared" si="73"/>
        <v/>
      </c>
      <c r="BN927" s="8" t="str">
        <f t="shared" si="75"/>
        <v xml:space="preserve">QHCT-18 </v>
      </c>
    </row>
    <row r="928" spans="1:66" ht="46" hidden="1" x14ac:dyDescent="0.45">
      <c r="A928" s="1">
        <f t="shared" si="74"/>
        <v>915</v>
      </c>
      <c r="B928" s="1" t="s">
        <v>43</v>
      </c>
      <c r="C928" s="2" t="s">
        <v>784</v>
      </c>
      <c r="D928" s="1" t="s">
        <v>783</v>
      </c>
      <c r="E928" s="2" t="s">
        <v>785</v>
      </c>
      <c r="F928" s="1" t="s">
        <v>1282</v>
      </c>
      <c r="G928" s="10">
        <v>45690</v>
      </c>
      <c r="H928" s="1">
        <v>6</v>
      </c>
      <c r="I928" s="1"/>
      <c r="J928" s="10">
        <v>45692</v>
      </c>
      <c r="K928" s="1" t="s">
        <v>1075</v>
      </c>
      <c r="L928" s="2"/>
      <c r="M928" s="10"/>
      <c r="N928" s="1"/>
      <c r="O928" s="1"/>
      <c r="P928" s="2">
        <f>Table1[[#This Row],[PRICE/PO]]*Table1[[#This Row],[Quantity/PO]]</f>
        <v>0</v>
      </c>
      <c r="Q928" s="2" t="str">
        <f t="shared" ca="1" si="76"/>
        <v>منتهي</v>
      </c>
      <c r="R928" s="2"/>
      <c r="S928" s="2"/>
      <c r="T928" s="1" t="str">
        <f t="shared" si="73"/>
        <v/>
      </c>
      <c r="BN928" s="8" t="str">
        <f t="shared" si="75"/>
        <v xml:space="preserve">QHCT-18 </v>
      </c>
    </row>
    <row r="929" spans="1:66" ht="69" hidden="1" x14ac:dyDescent="0.45">
      <c r="A929" s="1">
        <f t="shared" si="74"/>
        <v>916</v>
      </c>
      <c r="B929" s="1" t="s">
        <v>734</v>
      </c>
      <c r="C929" s="2" t="s">
        <v>1284</v>
      </c>
      <c r="D929" s="1" t="s">
        <v>1283</v>
      </c>
      <c r="E929" s="2" t="s">
        <v>1285</v>
      </c>
      <c r="F929" s="1" t="s">
        <v>1282</v>
      </c>
      <c r="G929" s="10">
        <v>45690</v>
      </c>
      <c r="H929" s="1">
        <v>1</v>
      </c>
      <c r="I929" s="1"/>
      <c r="J929" s="10">
        <v>45692</v>
      </c>
      <c r="K929" s="1" t="s">
        <v>1075</v>
      </c>
      <c r="L929" s="2"/>
      <c r="M929" s="10"/>
      <c r="N929" s="1"/>
      <c r="O929" s="1"/>
      <c r="P929" s="2">
        <f>Table1[[#This Row],[PRICE/PO]]*Table1[[#This Row],[Quantity/PO]]</f>
        <v>0</v>
      </c>
      <c r="Q929" s="2" t="str">
        <f t="shared" ca="1" si="76"/>
        <v>منتهي</v>
      </c>
      <c r="R929" s="2"/>
      <c r="S929" s="2"/>
      <c r="T929" s="1" t="str">
        <f t="shared" si="73"/>
        <v/>
      </c>
      <c r="BN929" s="8" t="str">
        <f t="shared" si="75"/>
        <v>51GSR187M-0M</v>
      </c>
    </row>
    <row r="930" spans="1:66" ht="46" hidden="1" x14ac:dyDescent="0.45">
      <c r="A930" s="1">
        <f t="shared" si="74"/>
        <v>917</v>
      </c>
      <c r="B930" s="1" t="s">
        <v>43</v>
      </c>
      <c r="C930" s="2" t="s">
        <v>788</v>
      </c>
      <c r="D930" s="1" t="s">
        <v>794</v>
      </c>
      <c r="E930" s="2" t="s">
        <v>789</v>
      </c>
      <c r="F930" s="1" t="s">
        <v>1282</v>
      </c>
      <c r="G930" s="10">
        <v>45690</v>
      </c>
      <c r="H930" s="1">
        <v>3</v>
      </c>
      <c r="I930" s="1"/>
      <c r="J930" s="10">
        <v>45692</v>
      </c>
      <c r="K930" s="1" t="s">
        <v>1075</v>
      </c>
      <c r="L930" s="2"/>
      <c r="M930" s="10"/>
      <c r="N930" s="1"/>
      <c r="O930" s="1"/>
      <c r="P930" s="2">
        <f>Table1[[#This Row],[PRICE/PO]]*Table1[[#This Row],[Quantity/PO]]</f>
        <v>0</v>
      </c>
      <c r="Q930" s="2" t="str">
        <f t="shared" ca="1" si="76"/>
        <v>منتهي</v>
      </c>
      <c r="R930" s="2"/>
      <c r="S930" s="2"/>
      <c r="T930" s="1" t="str">
        <f t="shared" si="73"/>
        <v/>
      </c>
      <c r="BN930" s="8" t="str">
        <f t="shared" si="75"/>
        <v xml:space="preserve">QHCT-24 </v>
      </c>
    </row>
    <row r="931" spans="1:66" ht="46" hidden="1" x14ac:dyDescent="0.45">
      <c r="A931" s="1">
        <f t="shared" si="74"/>
        <v>918</v>
      </c>
      <c r="B931" s="1" t="s">
        <v>43</v>
      </c>
      <c r="C931" s="2" t="s">
        <v>784</v>
      </c>
      <c r="D931" s="1" t="s">
        <v>783</v>
      </c>
      <c r="E931" s="2" t="s">
        <v>785</v>
      </c>
      <c r="F931" s="1" t="s">
        <v>1282</v>
      </c>
      <c r="G931" s="10">
        <v>45690</v>
      </c>
      <c r="H931" s="1">
        <v>5</v>
      </c>
      <c r="I931" s="1"/>
      <c r="J931" s="10">
        <v>45692</v>
      </c>
      <c r="K931" s="1" t="s">
        <v>1075</v>
      </c>
      <c r="L931" s="2"/>
      <c r="M931" s="10"/>
      <c r="N931" s="1"/>
      <c r="O931" s="1"/>
      <c r="P931" s="2">
        <f>Table1[[#This Row],[PRICE/PO]]*Table1[[#This Row],[Quantity/PO]]</f>
        <v>0</v>
      </c>
      <c r="Q931" s="2" t="str">
        <f t="shared" ca="1" si="76"/>
        <v>منتهي</v>
      </c>
      <c r="R931" s="2"/>
      <c r="S931" s="2"/>
      <c r="T931" s="1" t="str">
        <f t="shared" si="73"/>
        <v/>
      </c>
      <c r="BN931" s="8" t="str">
        <f t="shared" si="75"/>
        <v xml:space="preserve">QHCT-18 </v>
      </c>
    </row>
    <row r="932" spans="1:66" ht="92" hidden="1" x14ac:dyDescent="0.45">
      <c r="A932" s="1">
        <f t="shared" si="74"/>
        <v>919</v>
      </c>
      <c r="B932" s="1" t="s">
        <v>734</v>
      </c>
      <c r="C932" s="2" t="s">
        <v>1288</v>
      </c>
      <c r="D932" s="1" t="s">
        <v>1287</v>
      </c>
      <c r="E932" s="2" t="s">
        <v>1289</v>
      </c>
      <c r="F932" s="1" t="s">
        <v>1286</v>
      </c>
      <c r="G932" s="10">
        <v>45690</v>
      </c>
      <c r="H932" s="1">
        <v>1</v>
      </c>
      <c r="I932" s="1"/>
      <c r="J932" s="10">
        <v>45693</v>
      </c>
      <c r="K932" s="1" t="s">
        <v>1074</v>
      </c>
      <c r="L932" s="2"/>
      <c r="M932" s="10"/>
      <c r="N932" s="1"/>
      <c r="O932" s="1"/>
      <c r="P932" s="2">
        <f>Table1[[#This Row],[PRICE/PO]]*Table1[[#This Row],[Quantity/PO]]</f>
        <v>0</v>
      </c>
      <c r="Q932" s="2" t="str">
        <f t="shared" ca="1" si="76"/>
        <v>منتهي</v>
      </c>
      <c r="R932" s="2"/>
      <c r="S932" s="2"/>
      <c r="T932" s="1" t="str">
        <f t="shared" si="73"/>
        <v/>
      </c>
      <c r="BN932" s="8" t="str">
        <f t="shared" si="75"/>
        <v>MOT07972</v>
      </c>
    </row>
    <row r="933" spans="1:66" ht="92" hidden="1" x14ac:dyDescent="0.45">
      <c r="A933" s="1">
        <f t="shared" si="74"/>
        <v>920</v>
      </c>
      <c r="B933" s="1" t="s">
        <v>734</v>
      </c>
      <c r="C933" s="2" t="s">
        <v>1291</v>
      </c>
      <c r="D933" s="2" t="s">
        <v>1290</v>
      </c>
      <c r="E933" s="2" t="s">
        <v>1292</v>
      </c>
      <c r="F933" s="1" t="s">
        <v>1286</v>
      </c>
      <c r="G933" s="10">
        <v>45690</v>
      </c>
      <c r="H933" s="1">
        <v>2</v>
      </c>
      <c r="I933" s="1"/>
      <c r="J933" s="10">
        <v>45693</v>
      </c>
      <c r="K933" s="1" t="s">
        <v>1075</v>
      </c>
      <c r="L933" s="2"/>
      <c r="M933" s="10"/>
      <c r="N933" s="1"/>
      <c r="O933" s="1"/>
      <c r="P933" s="2">
        <f>Table1[[#This Row],[PRICE/PO]]*Table1[[#This Row],[Quantity/PO]]</f>
        <v>0</v>
      </c>
      <c r="Q933" s="2" t="str">
        <f t="shared" ca="1" si="76"/>
        <v>منتهي</v>
      </c>
      <c r="R933" s="2"/>
      <c r="S933" s="2"/>
      <c r="T933" s="1" t="str">
        <f t="shared" si="73"/>
        <v/>
      </c>
      <c r="BN933" s="8" t="str">
        <f t="shared" si="75"/>
        <v xml:space="preserve">HD60FK655 </v>
      </c>
    </row>
    <row r="934" spans="1:66" ht="46" hidden="1" x14ac:dyDescent="0.45">
      <c r="A934" s="1">
        <f t="shared" si="74"/>
        <v>921</v>
      </c>
      <c r="B934" s="1" t="s">
        <v>734</v>
      </c>
      <c r="C934" s="2" t="s">
        <v>1294</v>
      </c>
      <c r="D934" s="1" t="s">
        <v>1293</v>
      </c>
      <c r="E934" s="2" t="s">
        <v>1295</v>
      </c>
      <c r="F934" s="1" t="s">
        <v>1286</v>
      </c>
      <c r="G934" s="10">
        <v>45690</v>
      </c>
      <c r="H934" s="1">
        <v>6</v>
      </c>
      <c r="I934" s="1"/>
      <c r="J934" s="10">
        <v>45693</v>
      </c>
      <c r="K934" s="1" t="s">
        <v>1074</v>
      </c>
      <c r="L934" s="2"/>
      <c r="M934" s="10"/>
      <c r="N934" s="1"/>
      <c r="O934" s="1"/>
      <c r="P934" s="2">
        <f>Table1[[#This Row],[PRICE/PO]]*Table1[[#This Row],[Quantity/PO]]</f>
        <v>0</v>
      </c>
      <c r="Q934" s="2" t="str">
        <f t="shared" ca="1" si="76"/>
        <v>منتهي</v>
      </c>
      <c r="R934" s="2"/>
      <c r="S934" s="2"/>
      <c r="T934" s="1" t="str">
        <f t="shared" si="73"/>
        <v/>
      </c>
      <c r="BN934" s="8" t="str">
        <f t="shared" si="75"/>
        <v xml:space="preserve">P463-A53 </v>
      </c>
    </row>
    <row r="935" spans="1:66" ht="69" hidden="1" x14ac:dyDescent="0.45">
      <c r="A935" s="1">
        <f t="shared" si="74"/>
        <v>922</v>
      </c>
      <c r="B935" s="1" t="s">
        <v>734</v>
      </c>
      <c r="C935" s="2" t="s">
        <v>1297</v>
      </c>
      <c r="D935" s="1" t="s">
        <v>1296</v>
      </c>
      <c r="E935" s="2" t="s">
        <v>1298</v>
      </c>
      <c r="F935" s="1" t="s">
        <v>1286</v>
      </c>
      <c r="G935" s="10">
        <v>45690</v>
      </c>
      <c r="H935" s="1">
        <v>4</v>
      </c>
      <c r="I935" s="1"/>
      <c r="J935" s="10">
        <v>45693</v>
      </c>
      <c r="K935" s="1" t="s">
        <v>1074</v>
      </c>
      <c r="L935" s="2"/>
      <c r="M935" s="10"/>
      <c r="N935" s="1"/>
      <c r="O935" s="1"/>
      <c r="P935" s="2">
        <f>Table1[[#This Row],[PRICE/PO]]*Table1[[#This Row],[Quantity/PO]]</f>
        <v>0</v>
      </c>
      <c r="Q935" s="2" t="str">
        <f t="shared" ca="1" si="76"/>
        <v>منتهي</v>
      </c>
      <c r="R935" s="2"/>
      <c r="S935" s="2"/>
      <c r="T935" s="1" t="str">
        <f t="shared" si="73"/>
        <v/>
      </c>
      <c r="BN935" s="8" t="str">
        <f t="shared" si="75"/>
        <v>P291-1003</v>
      </c>
    </row>
    <row r="936" spans="1:66" ht="69" hidden="1" x14ac:dyDescent="0.45">
      <c r="A936" s="1">
        <f t="shared" si="74"/>
        <v>923</v>
      </c>
      <c r="B936" s="1" t="s">
        <v>734</v>
      </c>
      <c r="C936" s="2" t="s">
        <v>1300</v>
      </c>
      <c r="D936" s="1" t="s">
        <v>1299</v>
      </c>
      <c r="E936" s="2" t="s">
        <v>1301</v>
      </c>
      <c r="F936" s="1" t="s">
        <v>1286</v>
      </c>
      <c r="G936" s="10">
        <v>45690</v>
      </c>
      <c r="H936" s="1">
        <v>3</v>
      </c>
      <c r="I936" s="1"/>
      <c r="J936" s="10">
        <v>45693</v>
      </c>
      <c r="K936" s="1" t="s">
        <v>1074</v>
      </c>
      <c r="L936" s="2"/>
      <c r="M936" s="10"/>
      <c r="N936" s="1"/>
      <c r="O936" s="1"/>
      <c r="P936" s="2">
        <f>Table1[[#This Row],[PRICE/PO]]*Table1[[#This Row],[Quantity/PO]]</f>
        <v>0</v>
      </c>
      <c r="Q936" s="2" t="str">
        <f t="shared" ca="1" si="76"/>
        <v>منتهي</v>
      </c>
      <c r="R936" s="2"/>
      <c r="S936" s="2"/>
      <c r="T936" s="1" t="str">
        <f t="shared" si="73"/>
        <v/>
      </c>
      <c r="BN936" s="8" t="str">
        <f t="shared" si="75"/>
        <v xml:space="preserve">H886LES </v>
      </c>
    </row>
    <row r="937" spans="1:66" ht="69" hidden="1" x14ac:dyDescent="0.45">
      <c r="A937" s="1">
        <f t="shared" si="74"/>
        <v>924</v>
      </c>
      <c r="B937" s="1" t="s">
        <v>734</v>
      </c>
      <c r="C937" s="2" t="s">
        <v>1303</v>
      </c>
      <c r="D937" s="1" t="s">
        <v>1302</v>
      </c>
      <c r="E937" s="2" t="s">
        <v>1304</v>
      </c>
      <c r="F937" s="1" t="s">
        <v>1286</v>
      </c>
      <c r="G937" s="10">
        <v>45690</v>
      </c>
      <c r="H937" s="1">
        <v>2</v>
      </c>
      <c r="I937" s="1"/>
      <c r="J937" s="10">
        <v>45693</v>
      </c>
      <c r="K937" s="1" t="s">
        <v>1074</v>
      </c>
      <c r="L937" s="2"/>
      <c r="M937" s="10"/>
      <c r="N937" s="1"/>
      <c r="O937" s="1"/>
      <c r="P937" s="2">
        <f>Table1[[#This Row],[PRICE/PO]]*Table1[[#This Row],[Quantity/PO]]</f>
        <v>0</v>
      </c>
      <c r="Q937" s="2" t="str">
        <f t="shared" ca="1" si="76"/>
        <v>منتهي</v>
      </c>
      <c r="R937" s="2"/>
      <c r="S937" s="2"/>
      <c r="T937" s="1" t="str">
        <f t="shared" si="73"/>
        <v/>
      </c>
      <c r="BN937" s="8" t="str">
        <f t="shared" si="75"/>
        <v xml:space="preserve">LC1-D32-B7 </v>
      </c>
    </row>
    <row r="938" spans="1:66" ht="46" hidden="1" x14ac:dyDescent="0.45">
      <c r="A938" s="1">
        <f t="shared" si="74"/>
        <v>925</v>
      </c>
      <c r="B938" s="1" t="s">
        <v>734</v>
      </c>
      <c r="C938" s="2" t="s">
        <v>1305</v>
      </c>
      <c r="D938" s="1"/>
      <c r="E938" s="2" t="s">
        <v>1306</v>
      </c>
      <c r="F938" s="1" t="s">
        <v>1286</v>
      </c>
      <c r="G938" s="10">
        <v>45690</v>
      </c>
      <c r="H938" s="1">
        <v>4</v>
      </c>
      <c r="I938" s="1"/>
      <c r="J938" s="10">
        <v>45693</v>
      </c>
      <c r="K938" s="1" t="s">
        <v>1074</v>
      </c>
      <c r="L938" s="2"/>
      <c r="M938" s="10"/>
      <c r="N938" s="1"/>
      <c r="O938" s="1"/>
      <c r="P938" s="2">
        <f>Table1[[#This Row],[PRICE/PO]]*Table1[[#This Row],[Quantity/PO]]</f>
        <v>0</v>
      </c>
      <c r="Q938" s="2" t="str">
        <f t="shared" ca="1" si="76"/>
        <v>منتهي</v>
      </c>
      <c r="R938" s="2"/>
      <c r="S938" s="2"/>
      <c r="T938" s="1" t="str">
        <f t="shared" si="73"/>
        <v/>
      </c>
      <c r="BN938" s="8">
        <f t="shared" si="75"/>
        <v>0</v>
      </c>
    </row>
    <row r="939" spans="1:66" ht="115" hidden="1" x14ac:dyDescent="0.45">
      <c r="A939" s="1">
        <f t="shared" si="74"/>
        <v>926</v>
      </c>
      <c r="B939" s="1" t="s">
        <v>734</v>
      </c>
      <c r="C939" s="2" t="s">
        <v>1309</v>
      </c>
      <c r="D939" s="1" t="s">
        <v>1308</v>
      </c>
      <c r="E939" s="2" t="s">
        <v>1310</v>
      </c>
      <c r="F939" s="1" t="s">
        <v>1307</v>
      </c>
      <c r="G939" s="10">
        <v>45690</v>
      </c>
      <c r="H939" s="1">
        <v>3</v>
      </c>
      <c r="I939" s="1"/>
      <c r="J939" s="10">
        <v>45693</v>
      </c>
      <c r="K939" s="1" t="s">
        <v>1075</v>
      </c>
      <c r="L939" s="2"/>
      <c r="M939" s="10"/>
      <c r="N939" s="1"/>
      <c r="O939" s="1"/>
      <c r="P939" s="2">
        <f>Table1[[#This Row],[PRICE/PO]]*Table1[[#This Row],[Quantity/PO]]</f>
        <v>0</v>
      </c>
      <c r="Q939" s="2" t="str">
        <f t="shared" ca="1" si="76"/>
        <v>منتهي</v>
      </c>
      <c r="R939" s="2"/>
      <c r="S939" s="2"/>
      <c r="T939" s="1" t="str">
        <f t="shared" si="73"/>
        <v/>
      </c>
      <c r="BN939" s="8" t="str">
        <f t="shared" si="75"/>
        <v>060-124166</v>
      </c>
    </row>
    <row r="940" spans="1:66" ht="46" hidden="1" x14ac:dyDescent="0.45">
      <c r="A940" s="1">
        <f t="shared" si="74"/>
        <v>927</v>
      </c>
      <c r="B940" s="1" t="s">
        <v>734</v>
      </c>
      <c r="C940" s="2" t="s">
        <v>1312</v>
      </c>
      <c r="D940" s="1" t="s">
        <v>1311</v>
      </c>
      <c r="E940" s="2" t="s">
        <v>1313</v>
      </c>
      <c r="F940" s="1" t="s">
        <v>1307</v>
      </c>
      <c r="G940" s="10">
        <v>45690</v>
      </c>
      <c r="H940" s="1">
        <v>4</v>
      </c>
      <c r="I940" s="1"/>
      <c r="J940" s="10">
        <v>45693</v>
      </c>
      <c r="K940" s="1" t="s">
        <v>1075</v>
      </c>
      <c r="L940" s="2"/>
      <c r="M940" s="10"/>
      <c r="N940" s="1"/>
      <c r="O940" s="1"/>
      <c r="P940" s="2">
        <f>Table1[[#This Row],[PRICE/PO]]*Table1[[#This Row],[Quantity/PO]]</f>
        <v>0</v>
      </c>
      <c r="Q940" s="2" t="str">
        <f t="shared" ca="1" si="76"/>
        <v>منتهي</v>
      </c>
      <c r="R940" s="2"/>
      <c r="S940" s="2"/>
      <c r="T940" s="1" t="str">
        <f t="shared" si="73"/>
        <v/>
      </c>
      <c r="BN940" s="8" t="str">
        <f t="shared" si="75"/>
        <v>DHY01294</v>
      </c>
    </row>
    <row r="941" spans="1:66" ht="46" hidden="1" x14ac:dyDescent="0.45">
      <c r="A941" s="1">
        <f t="shared" si="74"/>
        <v>928</v>
      </c>
      <c r="B941" s="1" t="s">
        <v>734</v>
      </c>
      <c r="C941" s="2" t="s">
        <v>1315</v>
      </c>
      <c r="D941" s="1" t="s">
        <v>1314</v>
      </c>
      <c r="E941" s="2" t="s">
        <v>1316</v>
      </c>
      <c r="F941" s="1" t="s">
        <v>1307</v>
      </c>
      <c r="G941" s="10">
        <v>45690</v>
      </c>
      <c r="H941" s="1">
        <v>4</v>
      </c>
      <c r="I941" s="1"/>
      <c r="J941" s="10">
        <v>45693</v>
      </c>
      <c r="K941" s="1" t="s">
        <v>1075</v>
      </c>
      <c r="L941" s="2"/>
      <c r="M941" s="10"/>
      <c r="N941" s="1"/>
      <c r="O941" s="1"/>
      <c r="P941" s="2">
        <f>Table1[[#This Row],[PRICE/PO]]*Table1[[#This Row],[Quantity/PO]]</f>
        <v>0</v>
      </c>
      <c r="Q941" s="2" t="str">
        <f t="shared" ca="1" si="76"/>
        <v>منتهي</v>
      </c>
      <c r="R941" s="2"/>
      <c r="S941" s="2"/>
      <c r="T941" s="1" t="str">
        <f t="shared" si="73"/>
        <v/>
      </c>
      <c r="BN941" s="8" t="str">
        <f t="shared" si="75"/>
        <v>DHY01295</v>
      </c>
    </row>
    <row r="942" spans="1:66" ht="46" hidden="1" x14ac:dyDescent="0.45">
      <c r="A942" s="1">
        <f t="shared" si="74"/>
        <v>929</v>
      </c>
      <c r="B942" s="1" t="s">
        <v>734</v>
      </c>
      <c r="C942" s="2" t="s">
        <v>1318</v>
      </c>
      <c r="D942" s="1" t="s">
        <v>1317</v>
      </c>
      <c r="E942" s="2" t="s">
        <v>1319</v>
      </c>
      <c r="F942" s="1" t="s">
        <v>1307</v>
      </c>
      <c r="G942" s="10">
        <v>45690</v>
      </c>
      <c r="H942" s="1">
        <v>4</v>
      </c>
      <c r="I942" s="1"/>
      <c r="J942" s="10">
        <v>45693</v>
      </c>
      <c r="K942" s="1" t="s">
        <v>1075</v>
      </c>
      <c r="L942" s="2"/>
      <c r="M942" s="10"/>
      <c r="N942" s="1"/>
      <c r="O942" s="1"/>
      <c r="P942" s="2">
        <f>Table1[[#This Row],[PRICE/PO]]*Table1[[#This Row],[Quantity/PO]]</f>
        <v>0</v>
      </c>
      <c r="Q942" s="2" t="str">
        <f t="shared" ca="1" si="76"/>
        <v>منتهي</v>
      </c>
      <c r="R942" s="2"/>
      <c r="S942" s="2"/>
      <c r="T942" s="1" t="str">
        <f t="shared" si="73"/>
        <v/>
      </c>
      <c r="BN942" s="8" t="str">
        <f t="shared" si="75"/>
        <v xml:space="preserve">SVE-5-CP100 </v>
      </c>
    </row>
    <row r="943" spans="1:66" ht="23" hidden="1" x14ac:dyDescent="0.45">
      <c r="A943" s="1">
        <f t="shared" si="74"/>
        <v>930</v>
      </c>
      <c r="B943" s="1" t="s">
        <v>734</v>
      </c>
      <c r="C943" s="2" t="s">
        <v>1320</v>
      </c>
      <c r="D943" s="1"/>
      <c r="E943" s="2" t="s">
        <v>1321</v>
      </c>
      <c r="F943" s="1" t="s">
        <v>1307</v>
      </c>
      <c r="G943" s="10">
        <v>45690</v>
      </c>
      <c r="H943" s="1">
        <v>20</v>
      </c>
      <c r="I943" s="1">
        <v>29</v>
      </c>
      <c r="J943" s="10">
        <v>45693</v>
      </c>
      <c r="K943" s="1" t="s">
        <v>1075</v>
      </c>
      <c r="L943" s="2"/>
      <c r="M943" s="10"/>
      <c r="N943" s="1"/>
      <c r="O943" s="1"/>
      <c r="P943" s="2">
        <f>Table1[[#This Row],[PRICE/PO]]*Table1[[#This Row],[Quantity/PO]]</f>
        <v>0</v>
      </c>
      <c r="Q943" s="2" t="str">
        <f t="shared" ca="1" si="76"/>
        <v>منتهي</v>
      </c>
      <c r="R943" s="2"/>
      <c r="S943" s="2"/>
      <c r="T943" s="1" t="str">
        <f t="shared" si="73"/>
        <v/>
      </c>
      <c r="BN943" s="8">
        <f t="shared" si="75"/>
        <v>0</v>
      </c>
    </row>
    <row r="944" spans="1:66" ht="46" hidden="1" x14ac:dyDescent="0.45">
      <c r="A944" s="1">
        <f t="shared" si="74"/>
        <v>931</v>
      </c>
      <c r="B944" s="1" t="s">
        <v>734</v>
      </c>
      <c r="C944" s="2" t="s">
        <v>1322</v>
      </c>
      <c r="D944" s="1"/>
      <c r="E944" s="2" t="s">
        <v>1323</v>
      </c>
      <c r="F944" s="1" t="s">
        <v>1307</v>
      </c>
      <c r="G944" s="10">
        <v>45690</v>
      </c>
      <c r="H944" s="1">
        <v>20</v>
      </c>
      <c r="I944" s="1">
        <v>15</v>
      </c>
      <c r="J944" s="10">
        <v>45693</v>
      </c>
      <c r="K944" s="1" t="s">
        <v>1075</v>
      </c>
      <c r="L944" s="2"/>
      <c r="M944" s="10"/>
      <c r="N944" s="1"/>
      <c r="O944" s="1"/>
      <c r="P944" s="2">
        <f>Table1[[#This Row],[PRICE/PO]]*Table1[[#This Row],[Quantity/PO]]</f>
        <v>0</v>
      </c>
      <c r="Q944" s="2" t="str">
        <f t="shared" ca="1" si="76"/>
        <v>منتهي</v>
      </c>
      <c r="R944" s="2"/>
      <c r="S944" s="2"/>
      <c r="T944" s="1" t="str">
        <f t="shared" si="73"/>
        <v/>
      </c>
      <c r="BN944" s="8">
        <f t="shared" si="75"/>
        <v>0</v>
      </c>
    </row>
    <row r="945" spans="1:66" ht="23" hidden="1" x14ac:dyDescent="0.45">
      <c r="A945" s="1">
        <f t="shared" si="74"/>
        <v>932</v>
      </c>
      <c r="B945" s="1" t="s">
        <v>734</v>
      </c>
      <c r="C945" s="2" t="s">
        <v>1324</v>
      </c>
      <c r="D945" s="1"/>
      <c r="E945" s="2" t="s">
        <v>1325</v>
      </c>
      <c r="F945" s="1" t="s">
        <v>1307</v>
      </c>
      <c r="G945" s="10">
        <v>45690</v>
      </c>
      <c r="H945" s="1">
        <v>20</v>
      </c>
      <c r="I945" s="1"/>
      <c r="J945" s="10">
        <v>45693</v>
      </c>
      <c r="K945" s="1" t="s">
        <v>1075</v>
      </c>
      <c r="L945" s="2"/>
      <c r="M945" s="10"/>
      <c r="N945" s="1"/>
      <c r="O945" s="1"/>
      <c r="P945" s="2">
        <f>Table1[[#This Row],[PRICE/PO]]*Table1[[#This Row],[Quantity/PO]]</f>
        <v>0</v>
      </c>
      <c r="Q945" s="2" t="str">
        <f t="shared" ca="1" si="76"/>
        <v>منتهي</v>
      </c>
      <c r="R945" s="2"/>
      <c r="S945" s="2"/>
      <c r="T945" s="1" t="str">
        <f t="shared" si="73"/>
        <v/>
      </c>
      <c r="BN945" s="8">
        <f t="shared" si="75"/>
        <v>0</v>
      </c>
    </row>
    <row r="946" spans="1:66" ht="69" hidden="1" x14ac:dyDescent="0.45">
      <c r="A946" s="1">
        <f t="shared" si="74"/>
        <v>933</v>
      </c>
      <c r="B946" s="1" t="s">
        <v>734</v>
      </c>
      <c r="C946" s="2" t="s">
        <v>1326</v>
      </c>
      <c r="D946" s="1"/>
      <c r="E946" s="2" t="s">
        <v>1327</v>
      </c>
      <c r="F946" s="1" t="s">
        <v>1307</v>
      </c>
      <c r="G946" s="10">
        <v>45690</v>
      </c>
      <c r="H946" s="1">
        <v>20</v>
      </c>
      <c r="I946" s="1"/>
      <c r="J946" s="10">
        <v>45693</v>
      </c>
      <c r="K946" s="1" t="s">
        <v>1075</v>
      </c>
      <c r="L946" s="2"/>
      <c r="M946" s="10"/>
      <c r="N946" s="1"/>
      <c r="O946" s="1"/>
      <c r="P946" s="2">
        <f>Table1[[#This Row],[PRICE/PO]]*Table1[[#This Row],[Quantity/PO]]</f>
        <v>0</v>
      </c>
      <c r="Q946" s="2" t="str">
        <f t="shared" ca="1" si="76"/>
        <v>منتهي</v>
      </c>
      <c r="R946" s="2"/>
      <c r="S946" s="2"/>
      <c r="T946" s="1" t="str">
        <f t="shared" si="73"/>
        <v/>
      </c>
      <c r="BN946" s="8">
        <f t="shared" si="75"/>
        <v>0</v>
      </c>
    </row>
    <row r="947" spans="1:66" ht="23" hidden="1" x14ac:dyDescent="0.45">
      <c r="A947" s="1">
        <f t="shared" si="74"/>
        <v>934</v>
      </c>
      <c r="B947" s="1" t="s">
        <v>734</v>
      </c>
      <c r="C947" s="2" t="s">
        <v>1328</v>
      </c>
      <c r="D947" s="1"/>
      <c r="E947" s="2" t="s">
        <v>1329</v>
      </c>
      <c r="F947" s="1" t="s">
        <v>1307</v>
      </c>
      <c r="G947" s="10">
        <v>45690</v>
      </c>
      <c r="H947" s="1">
        <v>20</v>
      </c>
      <c r="I947" s="1">
        <v>16</v>
      </c>
      <c r="J947" s="10">
        <v>45693</v>
      </c>
      <c r="K947" s="1" t="s">
        <v>1075</v>
      </c>
      <c r="L947" s="2"/>
      <c r="M947" s="10"/>
      <c r="N947" s="1"/>
      <c r="O947" s="1"/>
      <c r="P947" s="2">
        <f>Table1[[#This Row],[PRICE/PO]]*Table1[[#This Row],[Quantity/PO]]</f>
        <v>0</v>
      </c>
      <c r="Q947" s="2" t="str">
        <f t="shared" ca="1" si="76"/>
        <v>منتهي</v>
      </c>
      <c r="R947" s="2"/>
      <c r="S947" s="2"/>
      <c r="T947" s="1" t="str">
        <f t="shared" si="73"/>
        <v/>
      </c>
      <c r="BN947" s="8">
        <f t="shared" si="75"/>
        <v>0</v>
      </c>
    </row>
    <row r="948" spans="1:66" ht="46" hidden="1" x14ac:dyDescent="0.45">
      <c r="A948" s="1">
        <f t="shared" si="74"/>
        <v>935</v>
      </c>
      <c r="B948" s="1" t="s">
        <v>734</v>
      </c>
      <c r="C948" s="2" t="s">
        <v>1330</v>
      </c>
      <c r="D948" s="1"/>
      <c r="E948" s="2" t="s">
        <v>1331</v>
      </c>
      <c r="F948" s="1" t="s">
        <v>1307</v>
      </c>
      <c r="G948" s="10">
        <v>45690</v>
      </c>
      <c r="H948" s="1">
        <v>5</v>
      </c>
      <c r="I948" s="1"/>
      <c r="J948" s="10">
        <v>45693</v>
      </c>
      <c r="K948" s="1" t="s">
        <v>1075</v>
      </c>
      <c r="L948" s="2"/>
      <c r="M948" s="10"/>
      <c r="N948" s="1"/>
      <c r="O948" s="1"/>
      <c r="P948" s="2">
        <f>Table1[[#This Row],[PRICE/PO]]*Table1[[#This Row],[Quantity/PO]]</f>
        <v>0</v>
      </c>
      <c r="Q948" s="2" t="str">
        <f t="shared" ca="1" si="76"/>
        <v>منتهي</v>
      </c>
      <c r="R948" s="2"/>
      <c r="S948" s="2"/>
      <c r="T948" s="1" t="str">
        <f t="shared" si="73"/>
        <v/>
      </c>
      <c r="BN948" s="8">
        <f t="shared" si="75"/>
        <v>0</v>
      </c>
    </row>
    <row r="949" spans="1:66" ht="46" hidden="1" x14ac:dyDescent="0.45">
      <c r="A949" s="1">
        <f t="shared" si="74"/>
        <v>936</v>
      </c>
      <c r="B949" s="1" t="s">
        <v>734</v>
      </c>
      <c r="C949" s="2" t="s">
        <v>1332</v>
      </c>
      <c r="D949" s="1"/>
      <c r="E949" s="2" t="s">
        <v>1333</v>
      </c>
      <c r="F949" s="1" t="s">
        <v>1307</v>
      </c>
      <c r="G949" s="10">
        <v>45690</v>
      </c>
      <c r="H949" s="1">
        <v>5</v>
      </c>
      <c r="I949" s="1">
        <v>12</v>
      </c>
      <c r="J949" s="10">
        <v>45693</v>
      </c>
      <c r="K949" s="1" t="s">
        <v>1075</v>
      </c>
      <c r="L949" s="2"/>
      <c r="M949" s="10"/>
      <c r="N949" s="1"/>
      <c r="O949" s="1"/>
      <c r="P949" s="2">
        <f>Table1[[#This Row],[PRICE/PO]]*Table1[[#This Row],[Quantity/PO]]</f>
        <v>0</v>
      </c>
      <c r="Q949" s="2" t="str">
        <f t="shared" ca="1" si="76"/>
        <v>منتهي</v>
      </c>
      <c r="R949" s="2"/>
      <c r="S949" s="2"/>
      <c r="T949" s="1" t="str">
        <f t="shared" si="73"/>
        <v/>
      </c>
      <c r="BN949" s="8">
        <f t="shared" si="75"/>
        <v>0</v>
      </c>
    </row>
    <row r="950" spans="1:66" ht="46" hidden="1" x14ac:dyDescent="0.45">
      <c r="A950" s="1">
        <f t="shared" si="74"/>
        <v>937</v>
      </c>
      <c r="B950" s="1" t="s">
        <v>734</v>
      </c>
      <c r="C950" s="2" t="s">
        <v>1334</v>
      </c>
      <c r="D950" s="1"/>
      <c r="E950" s="2" t="s">
        <v>1335</v>
      </c>
      <c r="F950" s="1" t="s">
        <v>1307</v>
      </c>
      <c r="G950" s="10">
        <v>45690</v>
      </c>
      <c r="H950" s="1">
        <v>5</v>
      </c>
      <c r="I950" s="1">
        <v>37</v>
      </c>
      <c r="J950" s="10">
        <v>45693</v>
      </c>
      <c r="K950" s="1" t="s">
        <v>1075</v>
      </c>
      <c r="L950" s="2"/>
      <c r="M950" s="10"/>
      <c r="N950" s="1"/>
      <c r="O950" s="1"/>
      <c r="P950" s="2">
        <f>Table1[[#This Row],[PRICE/PO]]*Table1[[#This Row],[Quantity/PO]]</f>
        <v>0</v>
      </c>
      <c r="Q950" s="2" t="str">
        <f t="shared" ca="1" si="76"/>
        <v>منتهي</v>
      </c>
      <c r="R950" s="2"/>
      <c r="S950" s="2"/>
      <c r="T950" s="1" t="str">
        <f t="shared" si="73"/>
        <v/>
      </c>
      <c r="BN950" s="8">
        <f t="shared" si="75"/>
        <v>0</v>
      </c>
    </row>
    <row r="951" spans="1:66" ht="46" hidden="1" x14ac:dyDescent="0.45">
      <c r="A951" s="1">
        <f t="shared" si="74"/>
        <v>938</v>
      </c>
      <c r="B951" s="1" t="s">
        <v>734</v>
      </c>
      <c r="C951" s="2" t="s">
        <v>1336</v>
      </c>
      <c r="D951" s="1"/>
      <c r="E951" s="2" t="s">
        <v>1337</v>
      </c>
      <c r="F951" s="1" t="s">
        <v>1307</v>
      </c>
      <c r="G951" s="10">
        <v>45690</v>
      </c>
      <c r="H951" s="1">
        <v>5</v>
      </c>
      <c r="I951" s="1">
        <v>37</v>
      </c>
      <c r="J951" s="10">
        <v>45693</v>
      </c>
      <c r="K951" s="1" t="s">
        <v>1075</v>
      </c>
      <c r="L951" s="2"/>
      <c r="M951" s="10"/>
      <c r="N951" s="1"/>
      <c r="O951" s="1"/>
      <c r="P951" s="2">
        <f>Table1[[#This Row],[PRICE/PO]]*Table1[[#This Row],[Quantity/PO]]</f>
        <v>0</v>
      </c>
      <c r="Q951" s="2" t="str">
        <f t="shared" ca="1" si="76"/>
        <v>منتهي</v>
      </c>
      <c r="R951" s="2"/>
      <c r="S951" s="2"/>
      <c r="T951" s="1" t="str">
        <f t="shared" si="73"/>
        <v/>
      </c>
      <c r="BN951" s="8">
        <f t="shared" si="75"/>
        <v>0</v>
      </c>
    </row>
    <row r="952" spans="1:66" ht="46" hidden="1" x14ac:dyDescent="0.45">
      <c r="A952" s="1">
        <f t="shared" si="74"/>
        <v>939</v>
      </c>
      <c r="B952" s="1" t="s">
        <v>734</v>
      </c>
      <c r="C952" s="2" t="s">
        <v>1338</v>
      </c>
      <c r="D952" s="1"/>
      <c r="E952" s="2" t="s">
        <v>1339</v>
      </c>
      <c r="F952" s="1" t="s">
        <v>1307</v>
      </c>
      <c r="G952" s="10">
        <v>45690</v>
      </c>
      <c r="H952" s="1">
        <v>5</v>
      </c>
      <c r="I952" s="1">
        <v>40</v>
      </c>
      <c r="J952" s="10">
        <v>45693</v>
      </c>
      <c r="K952" s="1" t="s">
        <v>1075</v>
      </c>
      <c r="L952" s="2"/>
      <c r="M952" s="10"/>
      <c r="N952" s="1"/>
      <c r="O952" s="1"/>
      <c r="P952" s="2">
        <f>Table1[[#This Row],[PRICE/PO]]*Table1[[#This Row],[Quantity/PO]]</f>
        <v>0</v>
      </c>
      <c r="Q952" s="2" t="str">
        <f t="shared" ca="1" si="76"/>
        <v>منتهي</v>
      </c>
      <c r="R952" s="2"/>
      <c r="S952" s="2"/>
      <c r="T952" s="1" t="str">
        <f t="shared" si="73"/>
        <v/>
      </c>
      <c r="BN952" s="8">
        <f t="shared" ref="BN952:BN985" si="77">D952</f>
        <v>0</v>
      </c>
    </row>
    <row r="953" spans="1:66" ht="46" hidden="1" x14ac:dyDescent="0.45">
      <c r="A953" s="1">
        <f t="shared" si="74"/>
        <v>940</v>
      </c>
      <c r="B953" s="1" t="s">
        <v>734</v>
      </c>
      <c r="C953" s="2" t="s">
        <v>1340</v>
      </c>
      <c r="D953" s="1"/>
      <c r="E953" s="2" t="s">
        <v>1341</v>
      </c>
      <c r="F953" s="1" t="s">
        <v>1307</v>
      </c>
      <c r="G953" s="10">
        <v>45690</v>
      </c>
      <c r="H953" s="1">
        <v>10</v>
      </c>
      <c r="I953" s="1"/>
      <c r="J953" s="10">
        <v>45693</v>
      </c>
      <c r="K953" s="1" t="s">
        <v>1075</v>
      </c>
      <c r="L953" s="2"/>
      <c r="M953" s="10"/>
      <c r="N953" s="1"/>
      <c r="O953" s="1"/>
      <c r="P953" s="2">
        <f>Table1[[#This Row],[PRICE/PO]]*Table1[[#This Row],[Quantity/PO]]</f>
        <v>0</v>
      </c>
      <c r="Q953" s="2" t="str">
        <f t="shared" ca="1" si="76"/>
        <v>منتهي</v>
      </c>
      <c r="R953" s="2"/>
      <c r="S953" s="2"/>
      <c r="T953" s="1" t="str">
        <f t="shared" si="73"/>
        <v/>
      </c>
      <c r="BN953" s="8">
        <f t="shared" si="77"/>
        <v>0</v>
      </c>
    </row>
    <row r="954" spans="1:66" ht="46" hidden="1" x14ac:dyDescent="0.45">
      <c r="A954" s="1">
        <f t="shared" si="74"/>
        <v>941</v>
      </c>
      <c r="B954" s="1" t="s">
        <v>734</v>
      </c>
      <c r="C954" s="2" t="s">
        <v>1342</v>
      </c>
      <c r="D954" s="1">
        <v>4032316</v>
      </c>
      <c r="E954" s="2" t="s">
        <v>1343</v>
      </c>
      <c r="F954" s="1" t="s">
        <v>1307</v>
      </c>
      <c r="G954" s="10">
        <v>45690</v>
      </c>
      <c r="H954" s="1">
        <v>6</v>
      </c>
      <c r="I954" s="1">
        <v>400</v>
      </c>
      <c r="J954" s="10">
        <v>45693</v>
      </c>
      <c r="K954" s="1" t="s">
        <v>1075</v>
      </c>
      <c r="L954" s="2"/>
      <c r="M954" s="10"/>
      <c r="N954" s="1"/>
      <c r="O954" s="1"/>
      <c r="P954" s="2">
        <f>Table1[[#This Row],[PRICE/PO]]*Table1[[#This Row],[Quantity/PO]]</f>
        <v>0</v>
      </c>
      <c r="Q954" s="2" t="str">
        <f t="shared" ca="1" si="76"/>
        <v>منتهي</v>
      </c>
      <c r="R954" s="2"/>
      <c r="S954" s="2"/>
      <c r="T954" s="1" t="str">
        <f t="shared" si="73"/>
        <v/>
      </c>
      <c r="BN954" s="8">
        <f t="shared" si="77"/>
        <v>4032316</v>
      </c>
    </row>
    <row r="955" spans="1:66" ht="69" hidden="1" x14ac:dyDescent="0.45">
      <c r="A955" s="1">
        <f t="shared" si="74"/>
        <v>942</v>
      </c>
      <c r="B955" s="1" t="s">
        <v>734</v>
      </c>
      <c r="C955" s="2" t="s">
        <v>1344</v>
      </c>
      <c r="D955" s="1">
        <v>412812</v>
      </c>
      <c r="E955" s="2" t="s">
        <v>1345</v>
      </c>
      <c r="F955" s="1" t="s">
        <v>1307</v>
      </c>
      <c r="G955" s="10">
        <v>45690</v>
      </c>
      <c r="H955" s="1">
        <v>4</v>
      </c>
      <c r="I955" s="1"/>
      <c r="J955" s="10">
        <v>45693</v>
      </c>
      <c r="K955" s="1" t="s">
        <v>1075</v>
      </c>
      <c r="L955" s="2"/>
      <c r="M955" s="10"/>
      <c r="N955" s="1"/>
      <c r="O955" s="1"/>
      <c r="P955" s="2">
        <f>Table1[[#This Row],[PRICE/PO]]*Table1[[#This Row],[Quantity/PO]]</f>
        <v>0</v>
      </c>
      <c r="Q955" s="2" t="str">
        <f t="shared" ca="1" si="76"/>
        <v>منتهي</v>
      </c>
      <c r="R955" s="2"/>
      <c r="S955" s="2"/>
      <c r="T955" s="1" t="str">
        <f t="shared" si="73"/>
        <v/>
      </c>
      <c r="BN955" s="8">
        <f t="shared" si="77"/>
        <v>412812</v>
      </c>
    </row>
    <row r="956" spans="1:66" ht="46" hidden="1" x14ac:dyDescent="0.45">
      <c r="A956" s="1">
        <f t="shared" si="74"/>
        <v>943</v>
      </c>
      <c r="B956" s="1" t="s">
        <v>734</v>
      </c>
      <c r="C956" s="2" t="s">
        <v>1330</v>
      </c>
      <c r="D956" s="1"/>
      <c r="E956" s="2" t="s">
        <v>1331</v>
      </c>
      <c r="F956" s="1" t="s">
        <v>1307</v>
      </c>
      <c r="G956" s="10">
        <v>45690</v>
      </c>
      <c r="H956" s="1">
        <v>2</v>
      </c>
      <c r="I956" s="1"/>
      <c r="J956" s="10">
        <v>45693</v>
      </c>
      <c r="K956" s="1" t="s">
        <v>1075</v>
      </c>
      <c r="L956" s="2"/>
      <c r="M956" s="10"/>
      <c r="N956" s="1"/>
      <c r="O956" s="1"/>
      <c r="P956" s="2">
        <f>Table1[[#This Row],[PRICE/PO]]*Table1[[#This Row],[Quantity/PO]]</f>
        <v>0</v>
      </c>
      <c r="Q956" s="2" t="str">
        <f t="shared" ca="1" si="76"/>
        <v>منتهي</v>
      </c>
      <c r="R956" s="2"/>
      <c r="S956" s="2"/>
      <c r="T956" s="1" t="str">
        <f t="shared" si="73"/>
        <v/>
      </c>
      <c r="BN956" s="8">
        <f t="shared" si="77"/>
        <v>0</v>
      </c>
    </row>
    <row r="957" spans="1:66" ht="69" hidden="1" x14ac:dyDescent="0.45">
      <c r="A957" s="1">
        <f t="shared" si="74"/>
        <v>944</v>
      </c>
      <c r="B957" s="1" t="s">
        <v>734</v>
      </c>
      <c r="C957" s="2" t="s">
        <v>1326</v>
      </c>
      <c r="D957" s="1"/>
      <c r="E957" s="2" t="s">
        <v>1327</v>
      </c>
      <c r="F957" s="1" t="s">
        <v>1307</v>
      </c>
      <c r="G957" s="10">
        <v>45690</v>
      </c>
      <c r="H957" s="1">
        <v>2</v>
      </c>
      <c r="I957" s="1"/>
      <c r="J957" s="10">
        <v>45693</v>
      </c>
      <c r="K957" s="1" t="s">
        <v>1075</v>
      </c>
      <c r="L957" s="2"/>
      <c r="M957" s="10"/>
      <c r="N957" s="1"/>
      <c r="O957" s="1"/>
      <c r="P957" s="2">
        <f>Table1[[#This Row],[PRICE/PO]]*Table1[[#This Row],[Quantity/PO]]</f>
        <v>0</v>
      </c>
      <c r="Q957" s="2" t="str">
        <f t="shared" ca="1" si="76"/>
        <v>منتهي</v>
      </c>
      <c r="R957" s="2"/>
      <c r="S957" s="2"/>
      <c r="T957" s="1" t="str">
        <f t="shared" si="73"/>
        <v/>
      </c>
      <c r="BN957" s="8">
        <f t="shared" si="77"/>
        <v>0</v>
      </c>
    </row>
    <row r="958" spans="1:66" ht="46" hidden="1" x14ac:dyDescent="0.45">
      <c r="A958" s="1">
        <f t="shared" si="74"/>
        <v>945</v>
      </c>
      <c r="B958" s="1" t="s">
        <v>734</v>
      </c>
      <c r="C958" s="2" t="s">
        <v>1346</v>
      </c>
      <c r="D958" s="1"/>
      <c r="E958" s="2" t="s">
        <v>1347</v>
      </c>
      <c r="F958" s="1" t="s">
        <v>1307</v>
      </c>
      <c r="G958" s="10">
        <v>45690</v>
      </c>
      <c r="H958" s="1">
        <v>1</v>
      </c>
      <c r="I958" s="1"/>
      <c r="J958" s="10">
        <v>45693</v>
      </c>
      <c r="K958" s="1" t="s">
        <v>1075</v>
      </c>
      <c r="L958" s="2"/>
      <c r="M958" s="10"/>
      <c r="N958" s="1"/>
      <c r="O958" s="1"/>
      <c r="P958" s="2">
        <f>Table1[[#This Row],[PRICE/PO]]*Table1[[#This Row],[Quantity/PO]]</f>
        <v>0</v>
      </c>
      <c r="Q958" s="2" t="str">
        <f t="shared" ca="1" si="76"/>
        <v>منتهي</v>
      </c>
      <c r="R958" s="2"/>
      <c r="S958" s="2"/>
      <c r="T958" s="1" t="str">
        <f t="shared" si="73"/>
        <v/>
      </c>
      <c r="BN958" s="8">
        <f t="shared" si="77"/>
        <v>0</v>
      </c>
    </row>
    <row r="959" spans="1:66" ht="46" hidden="1" x14ac:dyDescent="0.45">
      <c r="A959" s="1">
        <f t="shared" si="74"/>
        <v>946</v>
      </c>
      <c r="B959" s="1" t="s">
        <v>734</v>
      </c>
      <c r="C959" s="2" t="s">
        <v>1348</v>
      </c>
      <c r="D959" s="1"/>
      <c r="E959" s="2" t="s">
        <v>1349</v>
      </c>
      <c r="F959" s="1" t="s">
        <v>1307</v>
      </c>
      <c r="G959" s="10">
        <v>45690</v>
      </c>
      <c r="H959" s="1">
        <v>2</v>
      </c>
      <c r="I959" s="1"/>
      <c r="J959" s="10">
        <v>45693</v>
      </c>
      <c r="K959" s="1" t="s">
        <v>1075</v>
      </c>
      <c r="L959" s="2"/>
      <c r="M959" s="10"/>
      <c r="N959" s="1"/>
      <c r="O959" s="1"/>
      <c r="P959" s="2">
        <f>Table1[[#This Row],[PRICE/PO]]*Table1[[#This Row],[Quantity/PO]]</f>
        <v>0</v>
      </c>
      <c r="Q959" s="2" t="str">
        <f t="shared" ca="1" si="76"/>
        <v>منتهي</v>
      </c>
      <c r="R959" s="2"/>
      <c r="S959" s="2"/>
      <c r="T959" s="1" t="str">
        <f t="shared" si="73"/>
        <v/>
      </c>
      <c r="BN959" s="8">
        <f t="shared" si="77"/>
        <v>0</v>
      </c>
    </row>
    <row r="960" spans="1:66" ht="46" hidden="1" x14ac:dyDescent="0.45">
      <c r="A960" s="1">
        <f t="shared" si="74"/>
        <v>947</v>
      </c>
      <c r="B960" s="1" t="s">
        <v>734</v>
      </c>
      <c r="C960" s="2" t="s">
        <v>1352</v>
      </c>
      <c r="D960" s="1" t="s">
        <v>1351</v>
      </c>
      <c r="E960" s="2" t="s">
        <v>1353</v>
      </c>
      <c r="F960" s="1" t="s">
        <v>1350</v>
      </c>
      <c r="G960" s="10">
        <v>45690</v>
      </c>
      <c r="H960" s="1">
        <v>2</v>
      </c>
      <c r="I960" s="1"/>
      <c r="J960" s="10">
        <v>45696</v>
      </c>
      <c r="K960" s="1" t="s">
        <v>1074</v>
      </c>
      <c r="L960" s="2"/>
      <c r="M960" s="10"/>
      <c r="N960" s="1"/>
      <c r="O960" s="1"/>
      <c r="P960" s="2">
        <f>Table1[[#This Row],[PRICE/PO]]*Table1[[#This Row],[Quantity/PO]]</f>
        <v>0</v>
      </c>
      <c r="Q960" s="2" t="str">
        <f t="shared" ca="1" si="76"/>
        <v>منتهي</v>
      </c>
      <c r="R960" s="2"/>
      <c r="S960" s="2"/>
      <c r="T960" s="1" t="str">
        <f t="shared" si="73"/>
        <v/>
      </c>
      <c r="BN960" s="8" t="str">
        <f t="shared" si="77"/>
        <v>7856K572</v>
      </c>
    </row>
    <row r="961" spans="1:66" ht="46" hidden="1" x14ac:dyDescent="0.45">
      <c r="A961" s="1">
        <f t="shared" si="74"/>
        <v>948</v>
      </c>
      <c r="B961" s="1" t="s">
        <v>734</v>
      </c>
      <c r="C961" s="2" t="s">
        <v>1355</v>
      </c>
      <c r="D961" s="1" t="s">
        <v>1354</v>
      </c>
      <c r="E961" s="2" t="s">
        <v>1356</v>
      </c>
      <c r="F961" s="1" t="s">
        <v>1350</v>
      </c>
      <c r="G961" s="10">
        <v>45690</v>
      </c>
      <c r="H961" s="1">
        <v>2</v>
      </c>
      <c r="I961" s="1"/>
      <c r="J961" s="10">
        <v>45696</v>
      </c>
      <c r="K961" s="1" t="s">
        <v>1074</v>
      </c>
      <c r="L961" s="2"/>
      <c r="M961" s="10"/>
      <c r="N961" s="1"/>
      <c r="O961" s="1"/>
      <c r="P961" s="2">
        <f>Table1[[#This Row],[PRICE/PO]]*Table1[[#This Row],[Quantity/PO]]</f>
        <v>0</v>
      </c>
      <c r="Q961" s="2" t="str">
        <f t="shared" ca="1" si="76"/>
        <v>منتهي</v>
      </c>
      <c r="R961" s="2"/>
      <c r="S961" s="2"/>
      <c r="T961" s="1" t="str">
        <f t="shared" si="73"/>
        <v/>
      </c>
      <c r="BN961" s="8" t="str">
        <f t="shared" si="77"/>
        <v>7856K573</v>
      </c>
    </row>
    <row r="962" spans="1:66" ht="184" hidden="1" x14ac:dyDescent="0.45">
      <c r="A962" s="1">
        <f t="shared" si="74"/>
        <v>949</v>
      </c>
      <c r="B962" s="1" t="s">
        <v>734</v>
      </c>
      <c r="C962" s="2" t="s">
        <v>1358</v>
      </c>
      <c r="D962" s="1" t="s">
        <v>1357</v>
      </c>
      <c r="E962" s="2" t="s">
        <v>1359</v>
      </c>
      <c r="F962" s="1" t="s">
        <v>1350</v>
      </c>
      <c r="G962" s="10">
        <v>45690</v>
      </c>
      <c r="H962" s="1">
        <v>2</v>
      </c>
      <c r="I962" s="1"/>
      <c r="J962" s="10">
        <v>45696</v>
      </c>
      <c r="K962" s="1" t="s">
        <v>1074</v>
      </c>
      <c r="L962" s="2"/>
      <c r="M962" s="10"/>
      <c r="N962" s="1"/>
      <c r="O962" s="1"/>
      <c r="P962" s="2">
        <f>Table1[[#This Row],[PRICE/PO]]*Table1[[#This Row],[Quantity/PO]]</f>
        <v>0</v>
      </c>
      <c r="Q962" s="2" t="str">
        <f t="shared" ca="1" si="76"/>
        <v>منتهي</v>
      </c>
      <c r="R962" s="2"/>
      <c r="S962" s="2"/>
      <c r="T962" s="1" t="str">
        <f t="shared" si="73"/>
        <v/>
      </c>
      <c r="BN962" s="8" t="str">
        <f t="shared" si="77"/>
        <v>170-4573</v>
      </c>
    </row>
    <row r="963" spans="1:66" ht="184" hidden="1" x14ac:dyDescent="0.45">
      <c r="A963" s="1">
        <f t="shared" si="74"/>
        <v>950</v>
      </c>
      <c r="B963" s="1" t="s">
        <v>734</v>
      </c>
      <c r="C963" s="2" t="s">
        <v>1361</v>
      </c>
      <c r="D963" s="1" t="s">
        <v>1360</v>
      </c>
      <c r="E963" s="2" t="s">
        <v>1362</v>
      </c>
      <c r="F963" s="1" t="s">
        <v>1350</v>
      </c>
      <c r="G963" s="10">
        <v>45690</v>
      </c>
      <c r="H963" s="1">
        <v>2</v>
      </c>
      <c r="I963" s="1"/>
      <c r="J963" s="10">
        <v>45696</v>
      </c>
      <c r="K963" s="1" t="s">
        <v>1074</v>
      </c>
      <c r="L963" s="2"/>
      <c r="M963" s="10"/>
      <c r="N963" s="1"/>
      <c r="O963" s="1"/>
      <c r="P963" s="2">
        <f>Table1[[#This Row],[PRICE/PO]]*Table1[[#This Row],[Quantity/PO]]</f>
        <v>0</v>
      </c>
      <c r="Q963" s="2" t="str">
        <f t="shared" ca="1" si="76"/>
        <v>منتهي</v>
      </c>
      <c r="R963" s="2"/>
      <c r="S963" s="2"/>
      <c r="T963" s="1" t="str">
        <f t="shared" si="73"/>
        <v/>
      </c>
      <c r="BN963" s="8" t="str">
        <f t="shared" si="77"/>
        <v xml:space="preserve">170-6664 </v>
      </c>
    </row>
    <row r="964" spans="1:66" ht="92" hidden="1" x14ac:dyDescent="0.45">
      <c r="A964" s="1">
        <f t="shared" si="74"/>
        <v>951</v>
      </c>
      <c r="B964" s="1" t="s">
        <v>734</v>
      </c>
      <c r="C964" s="2" t="s">
        <v>1364</v>
      </c>
      <c r="D964" s="1" t="s">
        <v>1363</v>
      </c>
      <c r="E964" s="2" t="s">
        <v>1365</v>
      </c>
      <c r="F964" s="1" t="s">
        <v>1350</v>
      </c>
      <c r="G964" s="10">
        <v>45690</v>
      </c>
      <c r="H964" s="1">
        <v>2</v>
      </c>
      <c r="I964" s="1"/>
      <c r="J964" s="10">
        <v>45696</v>
      </c>
      <c r="K964" s="1" t="s">
        <v>1074</v>
      </c>
      <c r="L964" s="2"/>
      <c r="M964" s="10"/>
      <c r="N964" s="1"/>
      <c r="O964" s="1"/>
      <c r="P964" s="2">
        <f>Table1[[#This Row],[PRICE/PO]]*Table1[[#This Row],[Quantity/PO]]</f>
        <v>0</v>
      </c>
      <c r="Q964" s="2" t="str">
        <f t="shared" ca="1" si="76"/>
        <v>منتهي</v>
      </c>
      <c r="R964" s="2"/>
      <c r="S964" s="2"/>
      <c r="T964" s="1" t="str">
        <f t="shared" si="73"/>
        <v/>
      </c>
      <c r="BN964" s="8" t="str">
        <f t="shared" si="77"/>
        <v>113-2568</v>
      </c>
    </row>
    <row r="965" spans="1:66" ht="69" hidden="1" x14ac:dyDescent="0.45">
      <c r="A965" s="1">
        <f t="shared" si="74"/>
        <v>952</v>
      </c>
      <c r="B965" s="1" t="s">
        <v>734</v>
      </c>
      <c r="C965" s="2" t="s">
        <v>1367</v>
      </c>
      <c r="D965" s="1" t="s">
        <v>1366</v>
      </c>
      <c r="E965" s="2" t="s">
        <v>1368</v>
      </c>
      <c r="F965" s="1" t="s">
        <v>1350</v>
      </c>
      <c r="G965" s="10">
        <v>45690</v>
      </c>
      <c r="H965" s="1">
        <v>2</v>
      </c>
      <c r="I965" s="1"/>
      <c r="J965" s="10">
        <v>45696</v>
      </c>
      <c r="K965" s="1" t="s">
        <v>1074</v>
      </c>
      <c r="L965" s="2"/>
      <c r="M965" s="10"/>
      <c r="N965" s="1"/>
      <c r="O965" s="1"/>
      <c r="P965" s="2">
        <f>Table1[[#This Row],[PRICE/PO]]*Table1[[#This Row],[Quantity/PO]]</f>
        <v>0</v>
      </c>
      <c r="Q965" s="2" t="str">
        <f t="shared" ca="1" si="76"/>
        <v>منتهي</v>
      </c>
      <c r="R965" s="2"/>
      <c r="S965" s="2"/>
      <c r="T965" s="1" t="str">
        <f t="shared" si="73"/>
        <v/>
      </c>
      <c r="BN965" s="8" t="str">
        <f t="shared" si="77"/>
        <v xml:space="preserve">7856K613 </v>
      </c>
    </row>
    <row r="966" spans="1:66" ht="46" hidden="1" x14ac:dyDescent="0.45">
      <c r="A966" s="1">
        <f t="shared" si="74"/>
        <v>953</v>
      </c>
      <c r="B966" s="1" t="s">
        <v>734</v>
      </c>
      <c r="C966" s="2" t="s">
        <v>1370</v>
      </c>
      <c r="D966" s="1" t="s">
        <v>1369</v>
      </c>
      <c r="E966" s="2" t="s">
        <v>1371</v>
      </c>
      <c r="F966" s="1" t="s">
        <v>1350</v>
      </c>
      <c r="G966" s="10">
        <v>45690</v>
      </c>
      <c r="H966" s="1">
        <v>2</v>
      </c>
      <c r="I966" s="1"/>
      <c r="J966" s="10">
        <v>45696</v>
      </c>
      <c r="K966" s="1" t="s">
        <v>1074</v>
      </c>
      <c r="L966" s="2"/>
      <c r="M966" s="10"/>
      <c r="N966" s="1"/>
      <c r="O966" s="1"/>
      <c r="P966" s="2">
        <f>Table1[[#This Row],[PRICE/PO]]*Table1[[#This Row],[Quantity/PO]]</f>
        <v>0</v>
      </c>
      <c r="Q966" s="2" t="str">
        <f t="shared" ca="1" si="76"/>
        <v>منتهي</v>
      </c>
      <c r="R966" s="2"/>
      <c r="S966" s="2"/>
      <c r="T966" s="1" t="str">
        <f t="shared" si="73"/>
        <v/>
      </c>
      <c r="BN966" s="8" t="str">
        <f t="shared" si="77"/>
        <v xml:space="preserve">7856K592 </v>
      </c>
    </row>
    <row r="967" spans="1:66" ht="46" hidden="1" x14ac:dyDescent="0.45">
      <c r="A967" s="1">
        <f t="shared" si="74"/>
        <v>954</v>
      </c>
      <c r="B967" s="1" t="s">
        <v>734</v>
      </c>
      <c r="C967" s="2" t="s">
        <v>1352</v>
      </c>
      <c r="D967" s="1" t="s">
        <v>1372</v>
      </c>
      <c r="E967" s="2" t="s">
        <v>1353</v>
      </c>
      <c r="F967" s="1" t="s">
        <v>1350</v>
      </c>
      <c r="G967" s="10">
        <v>45690</v>
      </c>
      <c r="H967" s="1">
        <v>1</v>
      </c>
      <c r="I967" s="1"/>
      <c r="J967" s="10">
        <v>45696</v>
      </c>
      <c r="K967" s="1" t="s">
        <v>1074</v>
      </c>
      <c r="L967" s="2"/>
      <c r="M967" s="10"/>
      <c r="N967" s="1"/>
      <c r="O967" s="1"/>
      <c r="P967" s="2">
        <f>Table1[[#This Row],[PRICE/PO]]*Table1[[#This Row],[Quantity/PO]]</f>
        <v>0</v>
      </c>
      <c r="Q967" s="2" t="str">
        <f t="shared" ca="1" si="76"/>
        <v>منتهي</v>
      </c>
      <c r="R967" s="2"/>
      <c r="S967" s="2"/>
      <c r="T967" s="1" t="str">
        <f t="shared" si="73"/>
        <v/>
      </c>
      <c r="BN967" s="8" t="str">
        <f t="shared" si="77"/>
        <v xml:space="preserve">7856K572 </v>
      </c>
    </row>
    <row r="968" spans="1:66" ht="46" hidden="1" x14ac:dyDescent="0.45">
      <c r="A968" s="1">
        <f t="shared" si="74"/>
        <v>955</v>
      </c>
      <c r="B968" s="1" t="s">
        <v>734</v>
      </c>
      <c r="C968" s="2" t="s">
        <v>1355</v>
      </c>
      <c r="D968" s="1" t="s">
        <v>1373</v>
      </c>
      <c r="E968" s="2" t="s">
        <v>1356</v>
      </c>
      <c r="F968" s="1" t="s">
        <v>1350</v>
      </c>
      <c r="G968" s="10">
        <v>45690</v>
      </c>
      <c r="H968" s="1">
        <v>1</v>
      </c>
      <c r="I968" s="1"/>
      <c r="J968" s="10">
        <v>45696</v>
      </c>
      <c r="K968" s="1" t="s">
        <v>1074</v>
      </c>
      <c r="L968" s="2"/>
      <c r="M968" s="10"/>
      <c r="N968" s="1"/>
      <c r="O968" s="1"/>
      <c r="P968" s="2">
        <f>Table1[[#This Row],[PRICE/PO]]*Table1[[#This Row],[Quantity/PO]]</f>
        <v>0</v>
      </c>
      <c r="Q968" s="2" t="str">
        <f t="shared" ca="1" si="76"/>
        <v>منتهي</v>
      </c>
      <c r="R968" s="2"/>
      <c r="S968" s="2"/>
      <c r="T968" s="1" t="str">
        <f t="shared" si="73"/>
        <v/>
      </c>
      <c r="BN968" s="8" t="str">
        <f t="shared" si="77"/>
        <v xml:space="preserve">7856K573 </v>
      </c>
    </row>
    <row r="969" spans="1:66" ht="46" hidden="1" x14ac:dyDescent="0.45">
      <c r="A969" s="1">
        <f t="shared" si="74"/>
        <v>956</v>
      </c>
      <c r="B969" s="1" t="s">
        <v>734</v>
      </c>
      <c r="C969" s="2" t="s">
        <v>1375</v>
      </c>
      <c r="D969" s="1" t="s">
        <v>1374</v>
      </c>
      <c r="E969" s="2" t="s">
        <v>1376</v>
      </c>
      <c r="F969" s="1" t="s">
        <v>1350</v>
      </c>
      <c r="G969" s="10">
        <v>45690</v>
      </c>
      <c r="H969" s="1">
        <v>1</v>
      </c>
      <c r="I969" s="1"/>
      <c r="J969" s="10">
        <v>45696</v>
      </c>
      <c r="K969" s="1" t="s">
        <v>1074</v>
      </c>
      <c r="L969" s="2"/>
      <c r="M969" s="10"/>
      <c r="N969" s="1"/>
      <c r="O969" s="1"/>
      <c r="P969" s="2">
        <f>Table1[[#This Row],[PRICE/PO]]*Table1[[#This Row],[Quantity/PO]]</f>
        <v>0</v>
      </c>
      <c r="Q969" s="2" t="str">
        <f t="shared" ca="1" si="76"/>
        <v>منتهي</v>
      </c>
      <c r="R969" s="2"/>
      <c r="S969" s="2"/>
      <c r="T969" s="1" t="str">
        <f t="shared" si="73"/>
        <v/>
      </c>
      <c r="BN969" s="8" t="str">
        <f t="shared" si="77"/>
        <v>7856K582</v>
      </c>
    </row>
    <row r="970" spans="1:66" ht="184" hidden="1" x14ac:dyDescent="0.45">
      <c r="A970" s="1">
        <f t="shared" si="74"/>
        <v>957</v>
      </c>
      <c r="B970" s="1" t="s">
        <v>734</v>
      </c>
      <c r="C970" s="2" t="s">
        <v>1358</v>
      </c>
      <c r="D970" s="1" t="s">
        <v>1357</v>
      </c>
      <c r="E970" s="2" t="s">
        <v>1359</v>
      </c>
      <c r="F970" s="1" t="s">
        <v>1350</v>
      </c>
      <c r="G970" s="10">
        <v>45690</v>
      </c>
      <c r="H970" s="1">
        <v>1</v>
      </c>
      <c r="I970" s="1"/>
      <c r="J970" s="10">
        <v>45696</v>
      </c>
      <c r="K970" s="1" t="s">
        <v>1074</v>
      </c>
      <c r="L970" s="2"/>
      <c r="M970" s="10"/>
      <c r="N970" s="1"/>
      <c r="O970" s="1"/>
      <c r="P970" s="2">
        <f>Table1[[#This Row],[PRICE/PO]]*Table1[[#This Row],[Quantity/PO]]</f>
        <v>0</v>
      </c>
      <c r="Q970" s="2" t="str">
        <f t="shared" ca="1" si="76"/>
        <v>منتهي</v>
      </c>
      <c r="R970" s="2"/>
      <c r="S970" s="2"/>
      <c r="T970" s="1" t="str">
        <f t="shared" si="73"/>
        <v/>
      </c>
      <c r="BN970" s="8" t="str">
        <f t="shared" si="77"/>
        <v>170-4573</v>
      </c>
    </row>
    <row r="971" spans="1:66" ht="184" hidden="1" x14ac:dyDescent="0.45">
      <c r="A971" s="1">
        <f t="shared" si="74"/>
        <v>958</v>
      </c>
      <c r="B971" s="1" t="s">
        <v>734</v>
      </c>
      <c r="C971" s="2" t="s">
        <v>1361</v>
      </c>
      <c r="D971" s="1" t="s">
        <v>1377</v>
      </c>
      <c r="E971" s="2" t="s">
        <v>1362</v>
      </c>
      <c r="F971" s="1" t="s">
        <v>1350</v>
      </c>
      <c r="G971" s="10">
        <v>45690</v>
      </c>
      <c r="H971" s="1">
        <v>1</v>
      </c>
      <c r="I971" s="1"/>
      <c r="J971" s="10">
        <v>45696</v>
      </c>
      <c r="K971" s="1" t="s">
        <v>1074</v>
      </c>
      <c r="L971" s="2"/>
      <c r="M971" s="10"/>
      <c r="N971" s="1"/>
      <c r="O971" s="1"/>
      <c r="P971" s="2">
        <f>Table1[[#This Row],[PRICE/PO]]*Table1[[#This Row],[Quantity/PO]]</f>
        <v>0</v>
      </c>
      <c r="Q971" s="2" t="str">
        <f t="shared" ca="1" si="76"/>
        <v>منتهي</v>
      </c>
      <c r="R971" s="2"/>
      <c r="S971" s="2"/>
      <c r="T971" s="1" t="str">
        <f t="shared" si="73"/>
        <v/>
      </c>
      <c r="BN971" s="8" t="str">
        <f t="shared" si="77"/>
        <v>170-6664</v>
      </c>
    </row>
    <row r="972" spans="1:66" ht="92" hidden="1" x14ac:dyDescent="0.45">
      <c r="A972" s="1">
        <f t="shared" si="74"/>
        <v>959</v>
      </c>
      <c r="B972" s="1" t="s">
        <v>734</v>
      </c>
      <c r="C972" s="2" t="s">
        <v>1364</v>
      </c>
      <c r="D972" s="1" t="s">
        <v>1378</v>
      </c>
      <c r="E972" s="2" t="s">
        <v>1365</v>
      </c>
      <c r="F972" s="1" t="s">
        <v>1350</v>
      </c>
      <c r="G972" s="10">
        <v>45690</v>
      </c>
      <c r="H972" s="1">
        <v>1</v>
      </c>
      <c r="I972" s="1"/>
      <c r="J972" s="10">
        <v>45696</v>
      </c>
      <c r="K972" s="1" t="s">
        <v>1074</v>
      </c>
      <c r="L972" s="2"/>
      <c r="M972" s="10"/>
      <c r="N972" s="1"/>
      <c r="O972" s="1"/>
      <c r="P972" s="2">
        <f>Table1[[#This Row],[PRICE/PO]]*Table1[[#This Row],[Quantity/PO]]</f>
        <v>0</v>
      </c>
      <c r="Q972" s="2" t="str">
        <f t="shared" ca="1" si="76"/>
        <v>منتهي</v>
      </c>
      <c r="R972" s="2"/>
      <c r="S972" s="2"/>
      <c r="T972" s="1" t="str">
        <f t="shared" si="73"/>
        <v/>
      </c>
      <c r="BN972" s="8" t="str">
        <f t="shared" si="77"/>
        <v xml:space="preserve">113-2568 </v>
      </c>
    </row>
    <row r="973" spans="1:66" ht="69" hidden="1" x14ac:dyDescent="0.45">
      <c r="A973" s="1">
        <f t="shared" si="74"/>
        <v>960</v>
      </c>
      <c r="B973" s="1" t="s">
        <v>734</v>
      </c>
      <c r="C973" s="2" t="s">
        <v>1367</v>
      </c>
      <c r="D973" s="1" t="s">
        <v>1379</v>
      </c>
      <c r="E973" s="2" t="s">
        <v>1368</v>
      </c>
      <c r="F973" s="1" t="s">
        <v>1350</v>
      </c>
      <c r="G973" s="10">
        <v>45690</v>
      </c>
      <c r="H973" s="1">
        <v>1</v>
      </c>
      <c r="I973" s="1"/>
      <c r="J973" s="10">
        <v>45696</v>
      </c>
      <c r="K973" s="1" t="s">
        <v>1074</v>
      </c>
      <c r="L973" s="2"/>
      <c r="M973" s="10"/>
      <c r="N973" s="1"/>
      <c r="O973" s="1"/>
      <c r="P973" s="2">
        <f>Table1[[#This Row],[PRICE/PO]]*Table1[[#This Row],[Quantity/PO]]</f>
        <v>0</v>
      </c>
      <c r="Q973" s="2" t="str">
        <f t="shared" ca="1" si="76"/>
        <v>منتهي</v>
      </c>
      <c r="R973" s="2"/>
      <c r="S973" s="2"/>
      <c r="T973" s="1" t="str">
        <f t="shared" si="73"/>
        <v/>
      </c>
      <c r="BN973" s="8" t="str">
        <f t="shared" si="77"/>
        <v>7856K613</v>
      </c>
    </row>
    <row r="974" spans="1:66" ht="46" hidden="1" x14ac:dyDescent="0.45">
      <c r="A974" s="1">
        <f t="shared" si="74"/>
        <v>961</v>
      </c>
      <c r="B974" s="1" t="s">
        <v>734</v>
      </c>
      <c r="C974" s="2" t="s">
        <v>1370</v>
      </c>
      <c r="D974" s="1" t="s">
        <v>1380</v>
      </c>
      <c r="E974" s="2" t="s">
        <v>1371</v>
      </c>
      <c r="F974" s="1" t="s">
        <v>1350</v>
      </c>
      <c r="G974" s="10">
        <v>45690</v>
      </c>
      <c r="H974" s="1">
        <v>1</v>
      </c>
      <c r="I974" s="1"/>
      <c r="J974" s="10">
        <v>45696</v>
      </c>
      <c r="K974" s="1" t="s">
        <v>1074</v>
      </c>
      <c r="L974" s="2"/>
      <c r="M974" s="10"/>
      <c r="N974" s="1"/>
      <c r="O974" s="1"/>
      <c r="P974" s="2">
        <f>Table1[[#This Row],[PRICE/PO]]*Table1[[#This Row],[Quantity/PO]]</f>
        <v>0</v>
      </c>
      <c r="Q974" s="2" t="str">
        <f t="shared" ca="1" si="76"/>
        <v>منتهي</v>
      </c>
      <c r="R974" s="2"/>
      <c r="S974" s="2"/>
      <c r="T974" s="1" t="str">
        <f t="shared" ref="T974:T1037" si="78">IF(AND(COUNTIFS($F$14:$F$1012, $F974, $L$14:$L$1012, "&lt;&gt;")&gt;0, $L974="", $I974&lt;&gt;""), 1, "")</f>
        <v/>
      </c>
      <c r="BN974" s="8" t="str">
        <f t="shared" si="77"/>
        <v>7856K592</v>
      </c>
    </row>
    <row r="975" spans="1:66" ht="92" hidden="1" x14ac:dyDescent="0.45">
      <c r="A975" s="1">
        <f t="shared" ref="A975:A1038" si="79">ROW(A962)</f>
        <v>962</v>
      </c>
      <c r="B975" s="1" t="s">
        <v>734</v>
      </c>
      <c r="C975" s="2" t="s">
        <v>1383</v>
      </c>
      <c r="D975" s="1" t="s">
        <v>1382</v>
      </c>
      <c r="E975" s="2" t="s">
        <v>1384</v>
      </c>
      <c r="F975" s="1" t="s">
        <v>1381</v>
      </c>
      <c r="G975" s="10">
        <v>45690</v>
      </c>
      <c r="H975" s="1">
        <v>1</v>
      </c>
      <c r="I975" s="1"/>
      <c r="J975" s="10">
        <v>45693</v>
      </c>
      <c r="K975" s="1" t="s">
        <v>1075</v>
      </c>
      <c r="L975" s="2"/>
      <c r="M975" s="10"/>
      <c r="N975" s="1"/>
      <c r="O975" s="1"/>
      <c r="P975" s="2">
        <f>Table1[[#This Row],[PRICE/PO]]*Table1[[#This Row],[Quantity/PO]]</f>
        <v>0</v>
      </c>
      <c r="Q975" s="2" t="str">
        <f t="shared" ca="1" si="76"/>
        <v>منتهي</v>
      </c>
      <c r="R975" s="2"/>
      <c r="S975" s="2"/>
      <c r="T975" s="1" t="str">
        <f t="shared" si="78"/>
        <v/>
      </c>
      <c r="BN975" s="8" t="str">
        <f t="shared" si="77"/>
        <v>MTO19023</v>
      </c>
    </row>
    <row r="976" spans="1:66" ht="115" hidden="1" x14ac:dyDescent="0.45">
      <c r="A976" s="1">
        <f t="shared" si="79"/>
        <v>963</v>
      </c>
      <c r="B976" s="1" t="s">
        <v>734</v>
      </c>
      <c r="C976" s="2" t="s">
        <v>1386</v>
      </c>
      <c r="D976" s="1" t="s">
        <v>1385</v>
      </c>
      <c r="E976" s="2" t="s">
        <v>1387</v>
      </c>
      <c r="F976" s="1" t="s">
        <v>1381</v>
      </c>
      <c r="G976" s="10">
        <v>45690</v>
      </c>
      <c r="H976" s="1">
        <v>1</v>
      </c>
      <c r="I976" s="1"/>
      <c r="J976" s="10">
        <v>45693</v>
      </c>
      <c r="K976" s="1" t="s">
        <v>1075</v>
      </c>
      <c r="L976" s="2"/>
      <c r="M976" s="10"/>
      <c r="N976" s="1"/>
      <c r="O976" s="1"/>
      <c r="P976" s="2">
        <f>Table1[[#This Row],[PRICE/PO]]*Table1[[#This Row],[Quantity/PO]]</f>
        <v>0</v>
      </c>
      <c r="Q976" s="2" t="str">
        <f t="shared" ca="1" si="76"/>
        <v>منتهي</v>
      </c>
      <c r="R976" s="2"/>
      <c r="S976" s="2"/>
      <c r="T976" s="1" t="str">
        <f t="shared" si="78"/>
        <v/>
      </c>
      <c r="BN976" s="8" t="str">
        <f t="shared" si="77"/>
        <v xml:space="preserve">BKF71/220 </v>
      </c>
    </row>
    <row r="977" spans="1:66" ht="46" hidden="1" x14ac:dyDescent="0.45">
      <c r="A977" s="1">
        <f t="shared" si="79"/>
        <v>964</v>
      </c>
      <c r="B977" s="1" t="s">
        <v>734</v>
      </c>
      <c r="C977" s="2" t="s">
        <v>1388</v>
      </c>
      <c r="D977" s="1"/>
      <c r="E977" s="2" t="s">
        <v>1389</v>
      </c>
      <c r="F977" s="1" t="s">
        <v>1381</v>
      </c>
      <c r="G977" s="10">
        <v>45690</v>
      </c>
      <c r="H977" s="1">
        <v>20</v>
      </c>
      <c r="I977" s="1"/>
      <c r="J977" s="10">
        <v>45693</v>
      </c>
      <c r="K977" s="1" t="s">
        <v>1075</v>
      </c>
      <c r="L977" s="2"/>
      <c r="M977" s="10"/>
      <c r="N977" s="1"/>
      <c r="O977" s="1"/>
      <c r="P977" s="2">
        <f>Table1[[#This Row],[PRICE/PO]]*Table1[[#This Row],[Quantity/PO]]</f>
        <v>0</v>
      </c>
      <c r="Q977" s="2" t="str">
        <f t="shared" ca="1" si="76"/>
        <v>منتهي</v>
      </c>
      <c r="R977" s="2"/>
      <c r="S977" s="2"/>
      <c r="T977" s="1" t="str">
        <f t="shared" si="78"/>
        <v/>
      </c>
      <c r="BN977" s="8">
        <f t="shared" si="77"/>
        <v>0</v>
      </c>
    </row>
    <row r="978" spans="1:66" ht="23" hidden="1" x14ac:dyDescent="0.45">
      <c r="A978" s="1">
        <f t="shared" si="79"/>
        <v>965</v>
      </c>
      <c r="B978" s="1" t="s">
        <v>734</v>
      </c>
      <c r="C978" s="2" t="s">
        <v>1390</v>
      </c>
      <c r="D978" s="1"/>
      <c r="E978" s="2" t="s">
        <v>1391</v>
      </c>
      <c r="F978" s="1" t="s">
        <v>1381</v>
      </c>
      <c r="G978" s="10">
        <v>45690</v>
      </c>
      <c r="H978" s="1">
        <v>5</v>
      </c>
      <c r="I978" s="1">
        <v>37</v>
      </c>
      <c r="J978" s="10">
        <v>45693</v>
      </c>
      <c r="K978" s="1" t="s">
        <v>1075</v>
      </c>
      <c r="L978" s="2" t="s">
        <v>2545</v>
      </c>
      <c r="M978" s="10">
        <v>45705</v>
      </c>
      <c r="N978" s="1">
        <v>5</v>
      </c>
      <c r="O978" s="1">
        <v>37</v>
      </c>
      <c r="P978" s="2">
        <f>Table1[[#This Row],[PRICE/PO]]*Table1[[#This Row],[Quantity/PO]]</f>
        <v>185</v>
      </c>
      <c r="Q978" s="2" t="str">
        <f t="shared" ca="1" si="76"/>
        <v>منتهي</v>
      </c>
      <c r="R978" s="2"/>
      <c r="S978" s="2"/>
      <c r="T978" s="1" t="str">
        <f t="shared" si="78"/>
        <v/>
      </c>
      <c r="BN978" s="8">
        <f t="shared" si="77"/>
        <v>0</v>
      </c>
    </row>
    <row r="979" spans="1:66" ht="46" hidden="1" x14ac:dyDescent="0.45">
      <c r="A979" s="1">
        <f t="shared" si="79"/>
        <v>966</v>
      </c>
      <c r="B979" s="1" t="s">
        <v>734</v>
      </c>
      <c r="C979" s="2" t="s">
        <v>1393</v>
      </c>
      <c r="D979" s="1"/>
      <c r="E979" s="2" t="s">
        <v>1392</v>
      </c>
      <c r="F979" s="1" t="s">
        <v>1381</v>
      </c>
      <c r="G979" s="10">
        <v>45690</v>
      </c>
      <c r="H979" s="1">
        <v>5</v>
      </c>
      <c r="I979" s="1">
        <v>105</v>
      </c>
      <c r="J979" s="10">
        <v>45693</v>
      </c>
      <c r="K979" s="1" t="s">
        <v>1075</v>
      </c>
      <c r="L979" s="2" t="s">
        <v>2545</v>
      </c>
      <c r="M979" s="10">
        <v>45705</v>
      </c>
      <c r="N979" s="1">
        <v>5</v>
      </c>
      <c r="O979" s="1">
        <v>105</v>
      </c>
      <c r="P979" s="2">
        <f>Table1[[#This Row],[PRICE/PO]]*Table1[[#This Row],[Quantity/PO]]</f>
        <v>525</v>
      </c>
      <c r="Q979" s="2" t="str">
        <f t="shared" ca="1" si="76"/>
        <v>منتهي</v>
      </c>
      <c r="R979" s="2"/>
      <c r="S979" s="2"/>
      <c r="T979" s="1" t="str">
        <f t="shared" si="78"/>
        <v/>
      </c>
      <c r="BN979" s="8">
        <f t="shared" si="77"/>
        <v>0</v>
      </c>
    </row>
    <row r="980" spans="1:66" ht="46" hidden="1" x14ac:dyDescent="0.45">
      <c r="A980" s="1">
        <f t="shared" si="79"/>
        <v>967</v>
      </c>
      <c r="B980" s="1" t="s">
        <v>734</v>
      </c>
      <c r="C980" s="2" t="s">
        <v>1394</v>
      </c>
      <c r="D980" s="1"/>
      <c r="E980" s="2" t="s">
        <v>1395</v>
      </c>
      <c r="F980" s="1" t="s">
        <v>1381</v>
      </c>
      <c r="G980" s="10">
        <v>45690</v>
      </c>
      <c r="H980" s="1">
        <v>5</v>
      </c>
      <c r="I980" s="1">
        <v>102</v>
      </c>
      <c r="J980" s="10">
        <v>45693</v>
      </c>
      <c r="K980" s="1" t="s">
        <v>1075</v>
      </c>
      <c r="L980" s="2" t="s">
        <v>2545</v>
      </c>
      <c r="M980" s="10">
        <v>45705</v>
      </c>
      <c r="N980" s="1">
        <v>5</v>
      </c>
      <c r="O980" s="1">
        <v>102</v>
      </c>
      <c r="P980" s="2">
        <f>Table1[[#This Row],[PRICE/PO]]*Table1[[#This Row],[Quantity/PO]]</f>
        <v>510</v>
      </c>
      <c r="Q980" s="2" t="str">
        <f t="shared" ca="1" si="76"/>
        <v>منتهي</v>
      </c>
      <c r="R980" s="2"/>
      <c r="S980" s="2"/>
      <c r="T980" s="1" t="str">
        <f t="shared" si="78"/>
        <v/>
      </c>
      <c r="BN980" s="8">
        <f t="shared" si="77"/>
        <v>0</v>
      </c>
    </row>
    <row r="981" spans="1:66" ht="46" hidden="1" x14ac:dyDescent="0.45">
      <c r="A981" s="1">
        <f t="shared" si="79"/>
        <v>968</v>
      </c>
      <c r="B981" s="1" t="s">
        <v>734</v>
      </c>
      <c r="C981" s="2" t="s">
        <v>1394</v>
      </c>
      <c r="D981" s="1"/>
      <c r="E981" s="2" t="s">
        <v>1395</v>
      </c>
      <c r="F981" s="1" t="s">
        <v>1381</v>
      </c>
      <c r="G981" s="10">
        <v>45690</v>
      </c>
      <c r="H981" s="1"/>
      <c r="I981" s="1">
        <v>102</v>
      </c>
      <c r="J981" s="10">
        <v>45693</v>
      </c>
      <c r="K981" s="1" t="s">
        <v>1075</v>
      </c>
      <c r="L981" s="2" t="s">
        <v>4314</v>
      </c>
      <c r="M981" s="10">
        <v>45740</v>
      </c>
      <c r="N981" s="1">
        <v>2</v>
      </c>
      <c r="O981" s="1">
        <v>102</v>
      </c>
      <c r="P981" s="2">
        <f>Table1[[#This Row],[PRICE/PO]]*Table1[[#This Row],[Quantity/PO]]</f>
        <v>204</v>
      </c>
      <c r="Q981" s="2" t="str">
        <f ca="1">IF(AND($J981&lt;TODAY(), $J981&lt;&gt;""), "منتهي", "")</f>
        <v>منتهي</v>
      </c>
      <c r="R981" s="2" t="s">
        <v>2355</v>
      </c>
      <c r="S981" s="2"/>
      <c r="T981" s="1" t="str">
        <f t="shared" si="78"/>
        <v/>
      </c>
      <c r="BN981" s="8"/>
    </row>
    <row r="982" spans="1:66" ht="46" hidden="1" x14ac:dyDescent="0.45">
      <c r="A982" s="1">
        <f t="shared" si="79"/>
        <v>969</v>
      </c>
      <c r="B982" s="1" t="s">
        <v>734</v>
      </c>
      <c r="C982" s="2" t="s">
        <v>1396</v>
      </c>
      <c r="D982" s="1"/>
      <c r="E982" s="2" t="s">
        <v>1397</v>
      </c>
      <c r="F982" s="1" t="s">
        <v>1381</v>
      </c>
      <c r="G982" s="10">
        <v>45690</v>
      </c>
      <c r="H982" s="1">
        <v>5</v>
      </c>
      <c r="I982" s="1">
        <v>29</v>
      </c>
      <c r="J982" s="10">
        <v>45693</v>
      </c>
      <c r="K982" s="1" t="s">
        <v>1075</v>
      </c>
      <c r="L982" s="2" t="s">
        <v>2545</v>
      </c>
      <c r="M982" s="10">
        <v>45705</v>
      </c>
      <c r="N982" s="1">
        <v>5</v>
      </c>
      <c r="O982" s="1">
        <v>29</v>
      </c>
      <c r="P982" s="2">
        <f>Table1[[#This Row],[PRICE/PO]]*Table1[[#This Row],[Quantity/PO]]</f>
        <v>145</v>
      </c>
      <c r="Q982" s="2" t="str">
        <f t="shared" ca="1" si="76"/>
        <v>منتهي</v>
      </c>
      <c r="R982" s="2"/>
      <c r="S982" s="2"/>
      <c r="T982" s="1" t="str">
        <f t="shared" si="78"/>
        <v/>
      </c>
      <c r="BN982" s="8">
        <f t="shared" si="77"/>
        <v>0</v>
      </c>
    </row>
    <row r="983" spans="1:66" ht="46" hidden="1" x14ac:dyDescent="0.45">
      <c r="A983" s="1">
        <f t="shared" si="79"/>
        <v>970</v>
      </c>
      <c r="B983" s="1" t="s">
        <v>734</v>
      </c>
      <c r="C983" s="2" t="s">
        <v>1398</v>
      </c>
      <c r="D983" s="1"/>
      <c r="E983" s="2" t="s">
        <v>1399</v>
      </c>
      <c r="F983" s="1" t="s">
        <v>1381</v>
      </c>
      <c r="G983" s="10">
        <v>45690</v>
      </c>
      <c r="H983" s="1">
        <v>5</v>
      </c>
      <c r="I983" s="1">
        <v>29</v>
      </c>
      <c r="J983" s="10">
        <v>45693</v>
      </c>
      <c r="K983" s="1" t="s">
        <v>1075</v>
      </c>
      <c r="L983" s="2" t="s">
        <v>2545</v>
      </c>
      <c r="M983" s="10">
        <v>45705</v>
      </c>
      <c r="N983" s="1">
        <v>5</v>
      </c>
      <c r="O983" s="1">
        <v>29</v>
      </c>
      <c r="P983" s="2">
        <f>Table1[[#This Row],[PRICE/PO]]*Table1[[#This Row],[Quantity/PO]]</f>
        <v>145</v>
      </c>
      <c r="Q983" s="2" t="str">
        <f t="shared" ca="1" si="76"/>
        <v>منتهي</v>
      </c>
      <c r="R983" s="2"/>
      <c r="S983" s="2"/>
      <c r="T983" s="1" t="str">
        <f t="shared" si="78"/>
        <v/>
      </c>
      <c r="BN983" s="8">
        <f t="shared" si="77"/>
        <v>0</v>
      </c>
    </row>
    <row r="984" spans="1:66" ht="46" hidden="1" x14ac:dyDescent="0.45">
      <c r="A984" s="1">
        <f t="shared" si="79"/>
        <v>971</v>
      </c>
      <c r="B984" s="1" t="s">
        <v>734</v>
      </c>
      <c r="C984" s="2" t="s">
        <v>1398</v>
      </c>
      <c r="D984" s="1"/>
      <c r="E984" s="2" t="s">
        <v>1399</v>
      </c>
      <c r="F984" s="1" t="s">
        <v>1381</v>
      </c>
      <c r="G984" s="10">
        <v>45690</v>
      </c>
      <c r="H984" s="1"/>
      <c r="I984" s="1">
        <v>29</v>
      </c>
      <c r="J984" s="10">
        <v>45693</v>
      </c>
      <c r="K984" s="1" t="s">
        <v>1075</v>
      </c>
      <c r="L984" s="2" t="s">
        <v>4314</v>
      </c>
      <c r="M984" s="10">
        <v>45740</v>
      </c>
      <c r="N984" s="1">
        <v>2</v>
      </c>
      <c r="O984" s="1">
        <v>29</v>
      </c>
      <c r="P984" s="2">
        <f>Table1[[#This Row],[PRICE/PO]]*Table1[[#This Row],[Quantity/PO]]</f>
        <v>58</v>
      </c>
      <c r="Q984" s="2" t="str">
        <f ca="1">IF(AND($J984&lt;TODAY(), $J984&lt;&gt;""), "منتهي", "")</f>
        <v>منتهي</v>
      </c>
      <c r="R984" s="2" t="s">
        <v>2355</v>
      </c>
      <c r="S984" s="2"/>
      <c r="T984" s="1" t="str">
        <f t="shared" si="78"/>
        <v/>
      </c>
      <c r="BN984" s="8"/>
    </row>
    <row r="985" spans="1:66" ht="46" hidden="1" x14ac:dyDescent="0.45">
      <c r="A985" s="1">
        <f t="shared" si="79"/>
        <v>972</v>
      </c>
      <c r="B985" s="1" t="s">
        <v>734</v>
      </c>
      <c r="C985" s="2" t="s">
        <v>1348</v>
      </c>
      <c r="D985" s="1"/>
      <c r="E985" s="2" t="s">
        <v>1349</v>
      </c>
      <c r="F985" s="1" t="s">
        <v>1381</v>
      </c>
      <c r="G985" s="10">
        <v>45690</v>
      </c>
      <c r="H985" s="1">
        <v>5</v>
      </c>
      <c r="I985" s="1">
        <v>61</v>
      </c>
      <c r="J985" s="10">
        <v>45693</v>
      </c>
      <c r="K985" s="1" t="s">
        <v>1075</v>
      </c>
      <c r="L985" s="2" t="s">
        <v>2545</v>
      </c>
      <c r="M985" s="10">
        <v>45705</v>
      </c>
      <c r="N985" s="1">
        <v>5</v>
      </c>
      <c r="O985" s="1">
        <v>61</v>
      </c>
      <c r="P985" s="2">
        <f>Table1[[#This Row],[PRICE/PO]]*Table1[[#This Row],[Quantity/PO]]</f>
        <v>305</v>
      </c>
      <c r="Q985" s="2" t="str">
        <f t="shared" ca="1" si="76"/>
        <v>منتهي</v>
      </c>
      <c r="R985" s="2"/>
      <c r="S985" s="2"/>
      <c r="T985" s="1" t="str">
        <f t="shared" si="78"/>
        <v/>
      </c>
      <c r="BN985" s="8">
        <f t="shared" si="77"/>
        <v>0</v>
      </c>
    </row>
    <row r="986" spans="1:66" ht="46" hidden="1" x14ac:dyDescent="0.45">
      <c r="A986" s="1">
        <f t="shared" si="79"/>
        <v>973</v>
      </c>
      <c r="B986" s="1" t="s">
        <v>734</v>
      </c>
      <c r="C986" s="2" t="s">
        <v>1348</v>
      </c>
      <c r="D986" s="1"/>
      <c r="E986" s="2" t="s">
        <v>1349</v>
      </c>
      <c r="F986" s="1" t="s">
        <v>1381</v>
      </c>
      <c r="G986" s="10">
        <v>45690</v>
      </c>
      <c r="H986" s="1"/>
      <c r="I986" s="1">
        <v>61</v>
      </c>
      <c r="J986" s="10">
        <v>45693</v>
      </c>
      <c r="K986" s="1" t="s">
        <v>1075</v>
      </c>
      <c r="L986" s="2" t="s">
        <v>2656</v>
      </c>
      <c r="M986" s="10">
        <v>45712</v>
      </c>
      <c r="N986" s="1">
        <v>4</v>
      </c>
      <c r="O986" s="1">
        <v>61</v>
      </c>
      <c r="P986" s="2">
        <f>Table1[[#This Row],[PRICE/PO]]*Table1[[#This Row],[Quantity/PO]]</f>
        <v>244</v>
      </c>
      <c r="Q986" s="2" t="str">
        <f t="shared" ca="1" si="76"/>
        <v>منتهي</v>
      </c>
      <c r="R986" s="2"/>
      <c r="S986" s="2" t="s">
        <v>2327</v>
      </c>
      <c r="T986" s="1" t="str">
        <f t="shared" si="78"/>
        <v/>
      </c>
      <c r="BN986" s="8"/>
    </row>
    <row r="987" spans="1:66" ht="46" hidden="1" x14ac:dyDescent="0.45">
      <c r="A987" s="1">
        <f t="shared" si="79"/>
        <v>974</v>
      </c>
      <c r="B987" s="1" t="s">
        <v>734</v>
      </c>
      <c r="C987" s="2" t="s">
        <v>1330</v>
      </c>
      <c r="D987" s="1"/>
      <c r="E987" s="2" t="s">
        <v>1331</v>
      </c>
      <c r="F987" s="1" t="s">
        <v>1381</v>
      </c>
      <c r="G987" s="10">
        <v>45690</v>
      </c>
      <c r="H987" s="1">
        <v>5</v>
      </c>
      <c r="I987" s="1"/>
      <c r="J987" s="10">
        <v>45693</v>
      </c>
      <c r="K987" s="1" t="s">
        <v>1075</v>
      </c>
      <c r="L987" s="2"/>
      <c r="M987" s="10"/>
      <c r="N987" s="1"/>
      <c r="O987" s="1"/>
      <c r="P987" s="2">
        <f>Table1[[#This Row],[PRICE/PO]]*Table1[[#This Row],[Quantity/PO]]</f>
        <v>0</v>
      </c>
      <c r="Q987" s="2" t="str">
        <f t="shared" ca="1" si="76"/>
        <v>منتهي</v>
      </c>
      <c r="R987" s="2"/>
      <c r="S987" s="2"/>
      <c r="T987" s="1" t="str">
        <f t="shared" si="78"/>
        <v/>
      </c>
      <c r="BN987" s="8">
        <f>D987</f>
        <v>0</v>
      </c>
    </row>
    <row r="988" spans="1:66" ht="46" hidden="1" x14ac:dyDescent="0.45">
      <c r="A988" s="1">
        <f t="shared" si="79"/>
        <v>975</v>
      </c>
      <c r="B988" s="1" t="s">
        <v>734</v>
      </c>
      <c r="C988" s="2" t="s">
        <v>1332</v>
      </c>
      <c r="D988" s="1"/>
      <c r="E988" s="2" t="s">
        <v>1333</v>
      </c>
      <c r="F988" s="1" t="s">
        <v>1381</v>
      </c>
      <c r="G988" s="10">
        <v>45690</v>
      </c>
      <c r="H988" s="1">
        <v>5</v>
      </c>
      <c r="I988" s="1">
        <v>12</v>
      </c>
      <c r="J988" s="10">
        <v>45693</v>
      </c>
      <c r="K988" s="1" t="s">
        <v>1075</v>
      </c>
      <c r="L988" s="2" t="s">
        <v>2545</v>
      </c>
      <c r="M988" s="10">
        <v>45705</v>
      </c>
      <c r="N988" s="1">
        <v>5</v>
      </c>
      <c r="O988" s="1">
        <v>12</v>
      </c>
      <c r="P988" s="2">
        <f>Table1[[#This Row],[PRICE/PO]]*Table1[[#This Row],[Quantity/PO]]</f>
        <v>60</v>
      </c>
      <c r="Q988" s="2" t="str">
        <f t="shared" ref="Q988:Q1062" ca="1" si="80">IF(AND($J988&lt;TODAY(), $J988&lt;&gt;""), "منتهي", "")</f>
        <v>منتهي</v>
      </c>
      <c r="R988" s="2"/>
      <c r="S988" s="2"/>
      <c r="T988" s="1" t="str">
        <f t="shared" si="78"/>
        <v/>
      </c>
      <c r="BN988" s="8">
        <f>D988</f>
        <v>0</v>
      </c>
    </row>
    <row r="989" spans="1:66" ht="46" hidden="1" x14ac:dyDescent="0.45">
      <c r="A989" s="1">
        <f t="shared" si="79"/>
        <v>976</v>
      </c>
      <c r="B989" s="1" t="s">
        <v>734</v>
      </c>
      <c r="C989" s="2" t="s">
        <v>1332</v>
      </c>
      <c r="D989" s="1"/>
      <c r="E989" s="2" t="s">
        <v>1333</v>
      </c>
      <c r="F989" s="1" t="s">
        <v>1381</v>
      </c>
      <c r="G989" s="10">
        <v>45690</v>
      </c>
      <c r="H989" s="1"/>
      <c r="I989" s="1">
        <v>12</v>
      </c>
      <c r="J989" s="10">
        <v>45693</v>
      </c>
      <c r="K989" s="1" t="s">
        <v>1075</v>
      </c>
      <c r="L989" s="2" t="s">
        <v>2656</v>
      </c>
      <c r="M989" s="10">
        <v>45712</v>
      </c>
      <c r="N989" s="1">
        <v>5</v>
      </c>
      <c r="O989" s="1">
        <v>12</v>
      </c>
      <c r="P989" s="2">
        <f>Table1[[#This Row],[PRICE/PO]]*Table1[[#This Row],[Quantity/PO]]</f>
        <v>60</v>
      </c>
      <c r="Q989" s="2" t="str">
        <f t="shared" ca="1" si="80"/>
        <v>منتهي</v>
      </c>
      <c r="R989" s="2"/>
      <c r="S989" s="2"/>
      <c r="T989" s="1" t="str">
        <f t="shared" si="78"/>
        <v/>
      </c>
      <c r="BN989" s="8"/>
    </row>
    <row r="990" spans="1:66" ht="115" hidden="1" x14ac:dyDescent="0.45">
      <c r="A990" s="1">
        <f t="shared" si="79"/>
        <v>977</v>
      </c>
      <c r="B990" s="1" t="s">
        <v>43</v>
      </c>
      <c r="C990" s="2" t="s">
        <v>1401</v>
      </c>
      <c r="D990" s="1"/>
      <c r="E990" s="2" t="s">
        <v>1402</v>
      </c>
      <c r="F990" s="1" t="s">
        <v>1400</v>
      </c>
      <c r="G990" s="10">
        <v>45690</v>
      </c>
      <c r="H990" s="1">
        <v>75</v>
      </c>
      <c r="I990" s="1"/>
      <c r="J990" s="10">
        <v>45697</v>
      </c>
      <c r="K990" s="1" t="s">
        <v>1074</v>
      </c>
      <c r="L990" s="2"/>
      <c r="M990" s="10"/>
      <c r="N990" s="1"/>
      <c r="O990" s="1"/>
      <c r="P990" s="2">
        <f>Table1[[#This Row],[PRICE/PO]]*Table1[[#This Row],[Quantity/PO]]</f>
        <v>0</v>
      </c>
      <c r="Q990" s="2" t="str">
        <f t="shared" ca="1" si="80"/>
        <v>منتهي</v>
      </c>
      <c r="R990" s="2"/>
      <c r="S990" s="2"/>
      <c r="T990" s="1" t="str">
        <f t="shared" si="78"/>
        <v/>
      </c>
      <c r="BN990" s="8">
        <f t="shared" ref="BN990:BN1011" si="81">D990</f>
        <v>0</v>
      </c>
    </row>
    <row r="991" spans="1:66" ht="69" hidden="1" x14ac:dyDescent="0.45">
      <c r="A991" s="1">
        <f t="shared" si="79"/>
        <v>978</v>
      </c>
      <c r="B991" s="1" t="s">
        <v>734</v>
      </c>
      <c r="C991" s="2" t="s">
        <v>877</v>
      </c>
      <c r="D991" s="1"/>
      <c r="E991" s="2" t="s">
        <v>191</v>
      </c>
      <c r="F991" s="1" t="s">
        <v>1403</v>
      </c>
      <c r="G991" s="10">
        <v>45690</v>
      </c>
      <c r="H991" s="1">
        <v>200</v>
      </c>
      <c r="I991" s="1">
        <v>35</v>
      </c>
      <c r="J991" s="10">
        <v>45697</v>
      </c>
      <c r="K991" s="1" t="s">
        <v>1074</v>
      </c>
      <c r="L991" s="2"/>
      <c r="M991" s="10"/>
      <c r="N991" s="1"/>
      <c r="O991" s="1"/>
      <c r="P991" s="2">
        <f>Table1[[#This Row],[PRICE/PO]]*Table1[[#This Row],[Quantity/PO]]</f>
        <v>0</v>
      </c>
      <c r="Q991" s="2" t="str">
        <f t="shared" ca="1" si="80"/>
        <v>منتهي</v>
      </c>
      <c r="R991" s="2"/>
      <c r="S991" s="2" t="s">
        <v>2084</v>
      </c>
      <c r="T991" s="1">
        <f t="shared" si="78"/>
        <v>1</v>
      </c>
      <c r="BN991" s="8">
        <f t="shared" si="81"/>
        <v>0</v>
      </c>
    </row>
    <row r="992" spans="1:66" ht="46" hidden="1" x14ac:dyDescent="0.45">
      <c r="A992" s="1">
        <f t="shared" si="79"/>
        <v>979</v>
      </c>
      <c r="B992" s="1" t="s">
        <v>734</v>
      </c>
      <c r="C992" s="2" t="s">
        <v>878</v>
      </c>
      <c r="D992" s="1"/>
      <c r="E992" s="2" t="s">
        <v>223</v>
      </c>
      <c r="F992" s="1" t="s">
        <v>1403</v>
      </c>
      <c r="G992" s="10">
        <v>45690</v>
      </c>
      <c r="H992" s="1">
        <v>100</v>
      </c>
      <c r="I992" s="1">
        <v>25</v>
      </c>
      <c r="J992" s="10">
        <v>45697</v>
      </c>
      <c r="K992" s="1" t="s">
        <v>1074</v>
      </c>
      <c r="L992" s="2" t="s">
        <v>2240</v>
      </c>
      <c r="M992" s="10">
        <v>45701</v>
      </c>
      <c r="N992" s="1">
        <v>100</v>
      </c>
      <c r="O992" s="1">
        <v>25</v>
      </c>
      <c r="P992" s="2">
        <f>Table1[[#This Row],[PRICE/PO]]*Table1[[#This Row],[Quantity/PO]]</f>
        <v>2500</v>
      </c>
      <c r="Q992" s="2" t="str">
        <f t="shared" ca="1" si="80"/>
        <v>منتهي</v>
      </c>
      <c r="R992" s="2"/>
      <c r="S992" s="2" t="s">
        <v>2084</v>
      </c>
      <c r="T992" s="1" t="str">
        <f t="shared" si="78"/>
        <v/>
      </c>
      <c r="BN992" s="8">
        <f t="shared" si="81"/>
        <v>0</v>
      </c>
    </row>
    <row r="993" spans="1:66" ht="46" hidden="1" x14ac:dyDescent="0.45">
      <c r="A993" s="1">
        <f t="shared" si="79"/>
        <v>980</v>
      </c>
      <c r="B993" s="1" t="s">
        <v>734</v>
      </c>
      <c r="C993" s="2" t="s">
        <v>882</v>
      </c>
      <c r="D993" s="1"/>
      <c r="E993" s="2" t="s">
        <v>194</v>
      </c>
      <c r="F993" s="1" t="s">
        <v>1403</v>
      </c>
      <c r="G993" s="10">
        <v>45690</v>
      </c>
      <c r="H993" s="1">
        <v>100</v>
      </c>
      <c r="I993" s="1">
        <v>10</v>
      </c>
      <c r="J993" s="10">
        <v>45697</v>
      </c>
      <c r="K993" s="1" t="s">
        <v>1074</v>
      </c>
      <c r="L993" s="2"/>
      <c r="M993" s="10"/>
      <c r="N993" s="1"/>
      <c r="O993" s="1"/>
      <c r="P993" s="2">
        <f>Table1[[#This Row],[PRICE/PO]]*Table1[[#This Row],[Quantity/PO]]</f>
        <v>0</v>
      </c>
      <c r="Q993" s="2" t="str">
        <f t="shared" ca="1" si="80"/>
        <v>منتهي</v>
      </c>
      <c r="R993" s="2"/>
      <c r="S993" s="2" t="s">
        <v>2084</v>
      </c>
      <c r="T993" s="1">
        <f t="shared" si="78"/>
        <v>1</v>
      </c>
      <c r="BN993" s="8">
        <f t="shared" si="81"/>
        <v>0</v>
      </c>
    </row>
    <row r="994" spans="1:66" ht="46" hidden="1" x14ac:dyDescent="0.45">
      <c r="A994" s="1">
        <f t="shared" si="79"/>
        <v>981</v>
      </c>
      <c r="B994" s="1" t="s">
        <v>1404</v>
      </c>
      <c r="C994" s="2" t="s">
        <v>1405</v>
      </c>
      <c r="D994" s="1"/>
      <c r="E994" s="2" t="s">
        <v>201</v>
      </c>
      <c r="F994" s="1" t="s">
        <v>1403</v>
      </c>
      <c r="G994" s="10">
        <v>45690</v>
      </c>
      <c r="H994" s="1">
        <v>500</v>
      </c>
      <c r="I994" s="1">
        <v>215</v>
      </c>
      <c r="J994" s="10">
        <v>45697</v>
      </c>
      <c r="K994" s="1" t="s">
        <v>1074</v>
      </c>
      <c r="L994" s="2"/>
      <c r="M994" s="10"/>
      <c r="N994" s="1"/>
      <c r="O994" s="1"/>
      <c r="P994" s="2">
        <f>Table1[[#This Row],[PRICE/PO]]*Table1[[#This Row],[Quantity/PO]]</f>
        <v>0</v>
      </c>
      <c r="Q994" s="2" t="str">
        <f t="shared" ca="1" si="80"/>
        <v>منتهي</v>
      </c>
      <c r="R994" s="2"/>
      <c r="S994" s="2" t="s">
        <v>2084</v>
      </c>
      <c r="T994" s="1">
        <f t="shared" si="78"/>
        <v>1</v>
      </c>
      <c r="BN994" s="8">
        <f t="shared" si="81"/>
        <v>0</v>
      </c>
    </row>
    <row r="995" spans="1:66" ht="46" hidden="1" x14ac:dyDescent="0.45">
      <c r="A995" s="1">
        <f t="shared" si="79"/>
        <v>982</v>
      </c>
      <c r="B995" s="1" t="s">
        <v>1404</v>
      </c>
      <c r="C995" s="2" t="s">
        <v>872</v>
      </c>
      <c r="D995" s="1"/>
      <c r="E995" s="2" t="s">
        <v>202</v>
      </c>
      <c r="F995" s="1" t="s">
        <v>1403</v>
      </c>
      <c r="G995" s="10">
        <v>45690</v>
      </c>
      <c r="H995" s="1">
        <v>500</v>
      </c>
      <c r="I995" s="1">
        <v>370</v>
      </c>
      <c r="J995" s="10">
        <v>45697</v>
      </c>
      <c r="K995" s="1" t="s">
        <v>1074</v>
      </c>
      <c r="L995" s="2"/>
      <c r="M995" s="10"/>
      <c r="N995" s="1"/>
      <c r="O995" s="1"/>
      <c r="P995" s="2">
        <f>Table1[[#This Row],[PRICE/PO]]*Table1[[#This Row],[Quantity/PO]]</f>
        <v>0</v>
      </c>
      <c r="Q995" s="2" t="str">
        <f t="shared" ca="1" si="80"/>
        <v>منتهي</v>
      </c>
      <c r="R995" s="2"/>
      <c r="S995" s="2" t="s">
        <v>2084</v>
      </c>
      <c r="T995" s="1">
        <f t="shared" si="78"/>
        <v>1</v>
      </c>
      <c r="BN995" s="8">
        <f t="shared" si="81"/>
        <v>0</v>
      </c>
    </row>
    <row r="996" spans="1:66" ht="46" hidden="1" x14ac:dyDescent="0.45">
      <c r="A996" s="1">
        <f t="shared" si="79"/>
        <v>983</v>
      </c>
      <c r="B996" s="1" t="s">
        <v>1404</v>
      </c>
      <c r="C996" s="2" t="s">
        <v>888</v>
      </c>
      <c r="D996" s="1"/>
      <c r="E996" s="2" t="s">
        <v>203</v>
      </c>
      <c r="F996" s="1" t="s">
        <v>1403</v>
      </c>
      <c r="G996" s="10">
        <v>45690</v>
      </c>
      <c r="H996" s="1">
        <v>500</v>
      </c>
      <c r="I996" s="1">
        <v>485</v>
      </c>
      <c r="J996" s="10">
        <v>45697</v>
      </c>
      <c r="K996" s="1" t="s">
        <v>1074</v>
      </c>
      <c r="L996" s="2" t="s">
        <v>2240</v>
      </c>
      <c r="M996" s="10">
        <v>45701</v>
      </c>
      <c r="N996" s="1">
        <v>500</v>
      </c>
      <c r="O996" s="1">
        <v>485</v>
      </c>
      <c r="P996" s="2">
        <f>Table1[[#This Row],[PRICE/PO]]*Table1[[#This Row],[Quantity/PO]]</f>
        <v>242500</v>
      </c>
      <c r="Q996" s="2" t="str">
        <f t="shared" ca="1" si="80"/>
        <v>منتهي</v>
      </c>
      <c r="R996" s="2" t="s">
        <v>3257</v>
      </c>
      <c r="S996" s="2" t="s">
        <v>2084</v>
      </c>
      <c r="T996" s="1" t="str">
        <f t="shared" si="78"/>
        <v/>
      </c>
      <c r="BN996" s="8">
        <f t="shared" si="81"/>
        <v>0</v>
      </c>
    </row>
    <row r="997" spans="1:66" ht="46" hidden="1" x14ac:dyDescent="0.45">
      <c r="A997" s="1">
        <f t="shared" si="79"/>
        <v>984</v>
      </c>
      <c r="B997" s="1" t="s">
        <v>1404</v>
      </c>
      <c r="C997" s="2" t="s">
        <v>888</v>
      </c>
      <c r="D997" s="1"/>
      <c r="E997" s="2" t="s">
        <v>203</v>
      </c>
      <c r="F997" s="1" t="s">
        <v>1403</v>
      </c>
      <c r="G997" s="10">
        <v>45690</v>
      </c>
      <c r="H997" s="1"/>
      <c r="I997" s="1">
        <v>485</v>
      </c>
      <c r="J997" s="10">
        <v>45697</v>
      </c>
      <c r="K997" s="1" t="s">
        <v>1074</v>
      </c>
      <c r="L997" s="2" t="s">
        <v>3256</v>
      </c>
      <c r="M997" s="10">
        <v>45721</v>
      </c>
      <c r="N997" s="1">
        <v>50</v>
      </c>
      <c r="O997" s="1">
        <v>485</v>
      </c>
      <c r="P997" s="2">
        <f>Table1[[#This Row],[PRICE/PO]]*Table1[[#This Row],[Quantity/PO]]</f>
        <v>24250</v>
      </c>
      <c r="Q997" s="2" t="str">
        <f ca="1">IF(AND($J997&lt;TODAY(), $J997&lt;&gt;""), "منتهي", "")</f>
        <v>منتهي</v>
      </c>
      <c r="R997" s="2" t="s">
        <v>2430</v>
      </c>
      <c r="S997" s="2" t="s">
        <v>2327</v>
      </c>
      <c r="T997" s="1" t="str">
        <f t="shared" si="78"/>
        <v/>
      </c>
      <c r="BN997" s="8"/>
    </row>
    <row r="998" spans="1:66" ht="46" hidden="1" x14ac:dyDescent="0.45">
      <c r="A998" s="1">
        <f t="shared" si="79"/>
        <v>985</v>
      </c>
      <c r="B998" s="1" t="s">
        <v>1404</v>
      </c>
      <c r="C998" s="2" t="s">
        <v>888</v>
      </c>
      <c r="D998" s="1"/>
      <c r="E998" s="2" t="s">
        <v>203</v>
      </c>
      <c r="F998" s="1" t="s">
        <v>1403</v>
      </c>
      <c r="G998" s="10">
        <v>45690</v>
      </c>
      <c r="H998" s="1"/>
      <c r="I998" s="1">
        <v>485</v>
      </c>
      <c r="J998" s="10">
        <v>45697</v>
      </c>
      <c r="K998" s="1" t="s">
        <v>1074</v>
      </c>
      <c r="L998" s="2" t="s">
        <v>3256</v>
      </c>
      <c r="M998" s="10">
        <v>45721</v>
      </c>
      <c r="N998" s="1">
        <v>100</v>
      </c>
      <c r="O998" s="1">
        <v>485</v>
      </c>
      <c r="P998" s="2">
        <f>Table1[[#This Row],[PRICE/PO]]*Table1[[#This Row],[Quantity/PO]]</f>
        <v>48500</v>
      </c>
      <c r="Q998" s="2" t="str">
        <f ca="1">IF(AND($J998&lt;TODAY(), $J998&lt;&gt;""), "منتهي", "")</f>
        <v>منتهي</v>
      </c>
      <c r="R998" s="2" t="s">
        <v>2430</v>
      </c>
      <c r="S998" s="2" t="s">
        <v>2327</v>
      </c>
      <c r="T998" s="1" t="str">
        <f t="shared" si="78"/>
        <v/>
      </c>
      <c r="BN998" s="8"/>
    </row>
    <row r="999" spans="1:66" ht="46" hidden="1" x14ac:dyDescent="0.45">
      <c r="A999" s="1">
        <f t="shared" si="79"/>
        <v>986</v>
      </c>
      <c r="B999" s="1" t="s">
        <v>1404</v>
      </c>
      <c r="C999" s="2" t="s">
        <v>888</v>
      </c>
      <c r="D999" s="1"/>
      <c r="E999" s="2" t="s">
        <v>203</v>
      </c>
      <c r="F999" s="1" t="s">
        <v>1403</v>
      </c>
      <c r="G999" s="10">
        <v>45690</v>
      </c>
      <c r="H999" s="1"/>
      <c r="I999" s="1">
        <v>485</v>
      </c>
      <c r="J999" s="10">
        <v>45697</v>
      </c>
      <c r="K999" s="1" t="s">
        <v>1074</v>
      </c>
      <c r="L999" s="2" t="s">
        <v>3572</v>
      </c>
      <c r="M999" s="10">
        <v>45734</v>
      </c>
      <c r="N999" s="1">
        <v>100</v>
      </c>
      <c r="O999" s="1">
        <v>485</v>
      </c>
      <c r="P999" s="2">
        <f>Table1[[#This Row],[PRICE/PO]]*Table1[[#This Row],[Quantity/PO]]</f>
        <v>48500</v>
      </c>
      <c r="Q999" s="2" t="str">
        <f ca="1">IF(AND($J999&lt;TODAY(), $J999&lt;&gt;""), "منتهي", "")</f>
        <v>منتهي</v>
      </c>
      <c r="R999" s="2"/>
      <c r="S999" s="2"/>
      <c r="T999" s="1" t="str">
        <f t="shared" si="78"/>
        <v/>
      </c>
      <c r="BN999" s="8"/>
    </row>
    <row r="1000" spans="1:66" ht="46" hidden="1" x14ac:dyDescent="0.45">
      <c r="A1000" s="1">
        <f t="shared" si="79"/>
        <v>987</v>
      </c>
      <c r="B1000" s="1" t="s">
        <v>1404</v>
      </c>
      <c r="C1000" s="2" t="s">
        <v>888</v>
      </c>
      <c r="D1000" s="1"/>
      <c r="E1000" s="2" t="s">
        <v>203</v>
      </c>
      <c r="F1000" s="1" t="s">
        <v>1403</v>
      </c>
      <c r="G1000" s="10">
        <v>45690</v>
      </c>
      <c r="H1000" s="1"/>
      <c r="I1000" s="1">
        <v>485</v>
      </c>
      <c r="J1000" s="10">
        <v>45697</v>
      </c>
      <c r="K1000" s="1" t="s">
        <v>1074</v>
      </c>
      <c r="L1000" s="2" t="s">
        <v>4413</v>
      </c>
      <c r="M1000" s="10">
        <v>45788</v>
      </c>
      <c r="N1000" s="1">
        <v>100</v>
      </c>
      <c r="O1000" s="1">
        <v>485</v>
      </c>
      <c r="P1000" s="2">
        <f>Table1[[#This Row],[PRICE/PO]]*Table1[[#This Row],[Quantity/PO]]</f>
        <v>48500</v>
      </c>
      <c r="Q1000" s="2" t="str">
        <f ca="1">IF(AND($J1000&lt;TODAY(), $J1000&lt;&gt;""), "منتهي", "")</f>
        <v>منتهي</v>
      </c>
      <c r="R1000" s="2" t="s">
        <v>2430</v>
      </c>
      <c r="S1000" s="2"/>
      <c r="T1000" s="1" t="str">
        <f t="shared" si="78"/>
        <v/>
      </c>
      <c r="BN1000" s="8"/>
    </row>
    <row r="1001" spans="1:66" ht="69" hidden="1" x14ac:dyDescent="0.45">
      <c r="A1001" s="1">
        <f t="shared" si="79"/>
        <v>988</v>
      </c>
      <c r="B1001" s="1" t="s">
        <v>734</v>
      </c>
      <c r="C1001" s="2" t="s">
        <v>868</v>
      </c>
      <c r="D1001" s="1"/>
      <c r="E1001" s="2" t="s">
        <v>869</v>
      </c>
      <c r="F1001" s="1" t="s">
        <v>1403</v>
      </c>
      <c r="G1001" s="10">
        <v>45690</v>
      </c>
      <c r="H1001" s="1">
        <v>500</v>
      </c>
      <c r="I1001" s="1">
        <v>60</v>
      </c>
      <c r="J1001" s="10">
        <v>45697</v>
      </c>
      <c r="K1001" s="1" t="s">
        <v>1074</v>
      </c>
      <c r="L1001" s="2" t="s">
        <v>2240</v>
      </c>
      <c r="M1001" s="10">
        <v>45701</v>
      </c>
      <c r="N1001" s="1">
        <v>500</v>
      </c>
      <c r="O1001" s="1">
        <v>60</v>
      </c>
      <c r="P1001" s="2">
        <f>Table1[[#This Row],[PRICE/PO]]*Table1[[#This Row],[Quantity/PO]]</f>
        <v>30000</v>
      </c>
      <c r="Q1001" s="2" t="str">
        <f t="shared" ca="1" si="80"/>
        <v>منتهي</v>
      </c>
      <c r="R1001" s="2"/>
      <c r="S1001" s="2"/>
      <c r="T1001" s="1" t="str">
        <f t="shared" si="78"/>
        <v/>
      </c>
      <c r="BN1001" s="8">
        <f t="shared" si="81"/>
        <v>0</v>
      </c>
    </row>
    <row r="1002" spans="1:66" ht="69" hidden="1" x14ac:dyDescent="0.45">
      <c r="A1002" s="1">
        <f t="shared" si="79"/>
        <v>989</v>
      </c>
      <c r="B1002" s="1" t="s">
        <v>734</v>
      </c>
      <c r="C1002" s="2" t="s">
        <v>953</v>
      </c>
      <c r="D1002" s="1"/>
      <c r="E1002" s="2" t="s">
        <v>954</v>
      </c>
      <c r="F1002" s="1" t="s">
        <v>1403</v>
      </c>
      <c r="G1002" s="10">
        <v>45690</v>
      </c>
      <c r="H1002" s="1">
        <v>500</v>
      </c>
      <c r="I1002" s="1">
        <v>110</v>
      </c>
      <c r="J1002" s="10">
        <v>45697</v>
      </c>
      <c r="K1002" s="1" t="s">
        <v>1074</v>
      </c>
      <c r="L1002" s="2"/>
      <c r="M1002" s="10"/>
      <c r="N1002" s="1"/>
      <c r="O1002" s="1"/>
      <c r="P1002" s="2">
        <f>Table1[[#This Row],[PRICE/PO]]*Table1[[#This Row],[Quantity/PO]]</f>
        <v>0</v>
      </c>
      <c r="Q1002" s="2" t="str">
        <f t="shared" ca="1" si="80"/>
        <v>منتهي</v>
      </c>
      <c r="R1002" s="2"/>
      <c r="S1002" s="2" t="s">
        <v>2084</v>
      </c>
      <c r="T1002" s="1">
        <f t="shared" si="78"/>
        <v>1</v>
      </c>
      <c r="BN1002" s="8">
        <f t="shared" si="81"/>
        <v>0</v>
      </c>
    </row>
    <row r="1003" spans="1:66" ht="92" hidden="1" x14ac:dyDescent="0.45">
      <c r="A1003" s="1">
        <f t="shared" si="79"/>
        <v>990</v>
      </c>
      <c r="B1003" s="1" t="s">
        <v>734</v>
      </c>
      <c r="C1003" s="2" t="s">
        <v>1408</v>
      </c>
      <c r="D1003" s="1" t="s">
        <v>1407</v>
      </c>
      <c r="E1003" s="2" t="s">
        <v>1409</v>
      </c>
      <c r="F1003" s="1" t="s">
        <v>1406</v>
      </c>
      <c r="G1003" s="10">
        <v>45690</v>
      </c>
      <c r="H1003" s="1">
        <v>1</v>
      </c>
      <c r="I1003" s="1"/>
      <c r="J1003" s="10">
        <v>45694</v>
      </c>
      <c r="K1003" s="1" t="s">
        <v>1074</v>
      </c>
      <c r="L1003" s="2"/>
      <c r="M1003" s="10"/>
      <c r="N1003" s="1"/>
      <c r="O1003" s="1"/>
      <c r="P1003" s="2">
        <f>Table1[[#This Row],[PRICE/PO]]*Table1[[#This Row],[Quantity/PO]]</f>
        <v>0</v>
      </c>
      <c r="Q1003" s="2" t="str">
        <f t="shared" ca="1" si="80"/>
        <v>منتهي</v>
      </c>
      <c r="R1003" s="2"/>
      <c r="S1003" s="2"/>
      <c r="T1003" s="1" t="str">
        <f t="shared" si="78"/>
        <v/>
      </c>
      <c r="BN1003" s="8" t="str">
        <f t="shared" si="81"/>
        <v xml:space="preserve">SG3A0112KY0C </v>
      </c>
    </row>
    <row r="1004" spans="1:66" ht="92" hidden="1" x14ac:dyDescent="0.45">
      <c r="A1004" s="1">
        <f t="shared" si="79"/>
        <v>991</v>
      </c>
      <c r="B1004" s="1" t="s">
        <v>734</v>
      </c>
      <c r="C1004" s="2" t="s">
        <v>1408</v>
      </c>
      <c r="D1004" s="1" t="s">
        <v>1410</v>
      </c>
      <c r="E1004" s="2" t="s">
        <v>1409</v>
      </c>
      <c r="F1004" s="1" t="s">
        <v>1406</v>
      </c>
      <c r="G1004" s="10">
        <v>45690</v>
      </c>
      <c r="H1004" s="1">
        <v>1</v>
      </c>
      <c r="I1004" s="1"/>
      <c r="J1004" s="10">
        <v>45694</v>
      </c>
      <c r="K1004" s="1" t="s">
        <v>1074</v>
      </c>
      <c r="L1004" s="2"/>
      <c r="M1004" s="10"/>
      <c r="N1004" s="1"/>
      <c r="O1004" s="1"/>
      <c r="P1004" s="2">
        <f>Table1[[#This Row],[PRICE/PO]]*Table1[[#This Row],[Quantity/PO]]</f>
        <v>0</v>
      </c>
      <c r="Q1004" s="2" t="str">
        <f t="shared" ca="1" si="80"/>
        <v>منتهي</v>
      </c>
      <c r="R1004" s="2"/>
      <c r="S1004" s="2"/>
      <c r="T1004" s="1" t="str">
        <f t="shared" si="78"/>
        <v/>
      </c>
      <c r="BN1004" s="8" t="str">
        <f t="shared" si="81"/>
        <v>SG3A0112KY0C</v>
      </c>
    </row>
    <row r="1005" spans="1:66" ht="92" hidden="1" x14ac:dyDescent="0.45">
      <c r="A1005" s="1">
        <f t="shared" si="79"/>
        <v>992</v>
      </c>
      <c r="B1005" s="1" t="s">
        <v>734</v>
      </c>
      <c r="C1005" s="2" t="s">
        <v>1408</v>
      </c>
      <c r="D1005" s="1" t="s">
        <v>1410</v>
      </c>
      <c r="E1005" s="2" t="s">
        <v>1409</v>
      </c>
      <c r="F1005" s="1" t="s">
        <v>1406</v>
      </c>
      <c r="G1005" s="10">
        <v>45690</v>
      </c>
      <c r="H1005" s="1">
        <v>1</v>
      </c>
      <c r="I1005" s="1"/>
      <c r="J1005" s="10">
        <v>45694</v>
      </c>
      <c r="K1005" s="1" t="s">
        <v>1074</v>
      </c>
      <c r="L1005" s="2"/>
      <c r="M1005" s="10"/>
      <c r="N1005" s="1"/>
      <c r="O1005" s="1"/>
      <c r="P1005" s="2">
        <f>Table1[[#This Row],[PRICE/PO]]*Table1[[#This Row],[Quantity/PO]]</f>
        <v>0</v>
      </c>
      <c r="Q1005" s="2" t="str">
        <f t="shared" ca="1" si="80"/>
        <v>منتهي</v>
      </c>
      <c r="R1005" s="2"/>
      <c r="S1005" s="2"/>
      <c r="T1005" s="1" t="str">
        <f t="shared" si="78"/>
        <v/>
      </c>
      <c r="BN1005" s="8" t="str">
        <f t="shared" si="81"/>
        <v>SG3A0112KY0C</v>
      </c>
    </row>
    <row r="1006" spans="1:66" ht="138" hidden="1" x14ac:dyDescent="0.45">
      <c r="A1006" s="1">
        <f t="shared" si="79"/>
        <v>993</v>
      </c>
      <c r="B1006" s="1" t="s">
        <v>734</v>
      </c>
      <c r="C1006" s="2" t="s">
        <v>1412</v>
      </c>
      <c r="D1006" s="1"/>
      <c r="E1006" s="2" t="s">
        <v>1413</v>
      </c>
      <c r="F1006" s="1" t="s">
        <v>1411</v>
      </c>
      <c r="G1006" s="10">
        <v>45690</v>
      </c>
      <c r="H1006" s="1">
        <v>1</v>
      </c>
      <c r="I1006" s="1"/>
      <c r="J1006" s="10">
        <v>45697</v>
      </c>
      <c r="K1006" s="1" t="s">
        <v>1074</v>
      </c>
      <c r="L1006" s="2"/>
      <c r="M1006" s="10"/>
      <c r="N1006" s="1"/>
      <c r="O1006" s="1"/>
      <c r="P1006" s="2">
        <f>Table1[[#This Row],[PRICE/PO]]*Table1[[#This Row],[Quantity/PO]]</f>
        <v>0</v>
      </c>
      <c r="Q1006" s="2" t="str">
        <f t="shared" ca="1" si="80"/>
        <v>منتهي</v>
      </c>
      <c r="R1006" s="2"/>
      <c r="S1006" s="2"/>
      <c r="T1006" s="1" t="str">
        <f t="shared" si="78"/>
        <v/>
      </c>
      <c r="BN1006" s="8">
        <f t="shared" si="81"/>
        <v>0</v>
      </c>
    </row>
    <row r="1007" spans="1:66" ht="138" hidden="1" x14ac:dyDescent="0.45">
      <c r="A1007" s="1">
        <f t="shared" si="79"/>
        <v>994</v>
      </c>
      <c r="B1007" s="1" t="s">
        <v>734</v>
      </c>
      <c r="C1007" s="2" t="s">
        <v>1412</v>
      </c>
      <c r="D1007" s="1"/>
      <c r="E1007" s="2" t="s">
        <v>1413</v>
      </c>
      <c r="F1007" s="1" t="s">
        <v>1411</v>
      </c>
      <c r="G1007" s="10">
        <v>45690</v>
      </c>
      <c r="H1007" s="1">
        <v>1</v>
      </c>
      <c r="I1007" s="1"/>
      <c r="J1007" s="10">
        <v>45697</v>
      </c>
      <c r="K1007" s="1" t="s">
        <v>1074</v>
      </c>
      <c r="L1007" s="2"/>
      <c r="M1007" s="10"/>
      <c r="N1007" s="1"/>
      <c r="O1007" s="1"/>
      <c r="P1007" s="2">
        <f>Table1[[#This Row],[PRICE/PO]]*Table1[[#This Row],[Quantity/PO]]</f>
        <v>0</v>
      </c>
      <c r="Q1007" s="2" t="str">
        <f t="shared" ca="1" si="80"/>
        <v>منتهي</v>
      </c>
      <c r="R1007" s="2"/>
      <c r="S1007" s="2"/>
      <c r="T1007" s="1" t="str">
        <f t="shared" si="78"/>
        <v/>
      </c>
      <c r="BN1007" s="8">
        <f t="shared" si="81"/>
        <v>0</v>
      </c>
    </row>
    <row r="1008" spans="1:66" ht="69" hidden="1" x14ac:dyDescent="0.45">
      <c r="A1008" s="1">
        <f t="shared" si="79"/>
        <v>995</v>
      </c>
      <c r="B1008" s="1" t="s">
        <v>734</v>
      </c>
      <c r="C1008" s="2" t="s">
        <v>1416</v>
      </c>
      <c r="D1008" s="1"/>
      <c r="E1008" s="2" t="s">
        <v>1417</v>
      </c>
      <c r="F1008" s="1" t="s">
        <v>1415</v>
      </c>
      <c r="G1008" s="10">
        <v>45690</v>
      </c>
      <c r="H1008" s="1">
        <v>4</v>
      </c>
      <c r="I1008" s="1"/>
      <c r="J1008" s="10">
        <v>45693</v>
      </c>
      <c r="K1008" s="1" t="s">
        <v>1074</v>
      </c>
      <c r="L1008" s="2"/>
      <c r="M1008" s="10"/>
      <c r="N1008" s="1"/>
      <c r="O1008" s="1"/>
      <c r="P1008" s="2">
        <f>Table1[[#This Row],[PRICE/PO]]*Table1[[#This Row],[Quantity/PO]]</f>
        <v>0</v>
      </c>
      <c r="Q1008" s="2" t="str">
        <f t="shared" ca="1" si="80"/>
        <v>منتهي</v>
      </c>
      <c r="R1008" s="2"/>
      <c r="S1008" s="2"/>
      <c r="T1008" s="1" t="str">
        <f t="shared" si="78"/>
        <v/>
      </c>
      <c r="BN1008" s="8">
        <f t="shared" si="81"/>
        <v>0</v>
      </c>
    </row>
    <row r="1009" spans="1:66" ht="46" hidden="1" x14ac:dyDescent="0.45">
      <c r="A1009" s="1">
        <f t="shared" si="79"/>
        <v>996</v>
      </c>
      <c r="B1009" s="1" t="s">
        <v>734</v>
      </c>
      <c r="C1009" s="2" t="s">
        <v>1158</v>
      </c>
      <c r="D1009" s="1"/>
      <c r="E1009" s="2" t="s">
        <v>1159</v>
      </c>
      <c r="F1009" s="1" t="s">
        <v>1418</v>
      </c>
      <c r="G1009" s="10">
        <v>45690</v>
      </c>
      <c r="H1009" s="1">
        <v>4</v>
      </c>
      <c r="I1009" s="1"/>
      <c r="J1009" s="10">
        <v>45693</v>
      </c>
      <c r="K1009" s="1" t="s">
        <v>1074</v>
      </c>
      <c r="L1009" s="2"/>
      <c r="M1009" s="10"/>
      <c r="N1009" s="1"/>
      <c r="O1009" s="1"/>
      <c r="P1009" s="2">
        <f>Table1[[#This Row],[PRICE/PO]]*Table1[[#This Row],[Quantity/PO]]</f>
        <v>0</v>
      </c>
      <c r="Q1009" s="2" t="str">
        <f t="shared" ca="1" si="80"/>
        <v>منتهي</v>
      </c>
      <c r="R1009" s="2"/>
      <c r="S1009" s="2"/>
      <c r="T1009" s="1" t="str">
        <f t="shared" si="78"/>
        <v/>
      </c>
      <c r="BN1009" s="8">
        <f t="shared" si="81"/>
        <v>0</v>
      </c>
    </row>
    <row r="1010" spans="1:66" ht="23" hidden="1" x14ac:dyDescent="0.45">
      <c r="A1010" s="1">
        <f t="shared" si="79"/>
        <v>997</v>
      </c>
      <c r="B1010" s="1" t="s">
        <v>734</v>
      </c>
      <c r="C1010" s="2" t="s">
        <v>473</v>
      </c>
      <c r="D1010" s="1"/>
      <c r="E1010" s="2" t="s">
        <v>474</v>
      </c>
      <c r="F1010" s="1" t="s">
        <v>1419</v>
      </c>
      <c r="G1010" s="10">
        <v>45690</v>
      </c>
      <c r="H1010" s="1">
        <v>50</v>
      </c>
      <c r="I1010" s="1">
        <v>215</v>
      </c>
      <c r="J1010" s="10">
        <v>45693</v>
      </c>
      <c r="K1010" s="1" t="s">
        <v>1077</v>
      </c>
      <c r="L1010" s="2"/>
      <c r="M1010" s="10"/>
      <c r="N1010" s="1"/>
      <c r="O1010" s="1"/>
      <c r="P1010" s="2">
        <f>Table1[[#This Row],[PRICE/PO]]*Table1[[#This Row],[Quantity/PO]]</f>
        <v>0</v>
      </c>
      <c r="Q1010" s="2" t="str">
        <f t="shared" ca="1" si="80"/>
        <v>منتهي</v>
      </c>
      <c r="R1010" s="2"/>
      <c r="S1010" s="2"/>
      <c r="T1010" s="1">
        <f t="shared" si="78"/>
        <v>1</v>
      </c>
      <c r="BN1010" s="8">
        <f t="shared" si="81"/>
        <v>0</v>
      </c>
    </row>
    <row r="1011" spans="1:66" ht="23" hidden="1" x14ac:dyDescent="0.45">
      <c r="A1011" s="1">
        <f t="shared" si="79"/>
        <v>998</v>
      </c>
      <c r="B1011" s="1" t="s">
        <v>734</v>
      </c>
      <c r="C1011" s="2" t="s">
        <v>452</v>
      </c>
      <c r="D1011" s="1"/>
      <c r="E1011" s="2" t="s">
        <v>238</v>
      </c>
      <c r="F1011" s="1" t="s">
        <v>1419</v>
      </c>
      <c r="G1011" s="10">
        <v>45690</v>
      </c>
      <c r="H1011" s="1">
        <v>200</v>
      </c>
      <c r="I1011" s="1">
        <v>17.5</v>
      </c>
      <c r="J1011" s="10">
        <v>45693</v>
      </c>
      <c r="K1011" s="1" t="s">
        <v>1077</v>
      </c>
      <c r="L1011" s="2" t="s">
        <v>2335</v>
      </c>
      <c r="M1011" s="10">
        <v>45704</v>
      </c>
      <c r="N1011" s="1">
        <v>40</v>
      </c>
      <c r="O1011" s="1">
        <v>17.5</v>
      </c>
      <c r="P1011" s="2">
        <f>Table1[[#This Row],[PRICE/PO]]*Table1[[#This Row],[Quantity/PO]]</f>
        <v>700</v>
      </c>
      <c r="Q1011" s="2" t="str">
        <f t="shared" ca="1" si="80"/>
        <v>منتهي</v>
      </c>
      <c r="R1011" s="2" t="s">
        <v>2370</v>
      </c>
      <c r="S1011" s="2"/>
      <c r="T1011" s="1" t="str">
        <f t="shared" si="78"/>
        <v/>
      </c>
      <c r="BN1011" s="8">
        <f t="shared" si="81"/>
        <v>0</v>
      </c>
    </row>
    <row r="1012" spans="1:66" ht="23" hidden="1" x14ac:dyDescent="0.45">
      <c r="A1012" s="1">
        <f t="shared" si="79"/>
        <v>999</v>
      </c>
      <c r="B1012" s="1" t="s">
        <v>734</v>
      </c>
      <c r="C1012" s="2" t="s">
        <v>452</v>
      </c>
      <c r="D1012" s="1"/>
      <c r="E1012" s="2" t="s">
        <v>238</v>
      </c>
      <c r="F1012" s="1" t="s">
        <v>1419</v>
      </c>
      <c r="G1012" s="10">
        <v>45690</v>
      </c>
      <c r="H1012" s="1"/>
      <c r="I1012" s="1">
        <v>17.5</v>
      </c>
      <c r="J1012" s="10">
        <v>45693</v>
      </c>
      <c r="K1012" s="1" t="s">
        <v>1077</v>
      </c>
      <c r="L1012" s="2" t="s">
        <v>2641</v>
      </c>
      <c r="M1012" s="10">
        <v>45708</v>
      </c>
      <c r="N1012" s="1">
        <v>40</v>
      </c>
      <c r="O1012" s="1">
        <v>17.5</v>
      </c>
      <c r="P1012" s="2">
        <f>Table1[[#This Row],[PRICE/PO]]*Table1[[#This Row],[Quantity/PO]]</f>
        <v>700</v>
      </c>
      <c r="Q1012" s="2" t="str">
        <f t="shared" ca="1" si="80"/>
        <v>منتهي</v>
      </c>
      <c r="R1012" s="2" t="s">
        <v>2370</v>
      </c>
      <c r="S1012" s="2"/>
      <c r="T1012" s="1" t="str">
        <f t="shared" si="78"/>
        <v/>
      </c>
      <c r="BN1012" s="8"/>
    </row>
    <row r="1013" spans="1:66" ht="23" hidden="1" x14ac:dyDescent="0.45">
      <c r="A1013" s="1">
        <f t="shared" si="79"/>
        <v>1000</v>
      </c>
      <c r="B1013" s="1" t="s">
        <v>734</v>
      </c>
      <c r="C1013" s="2" t="s">
        <v>452</v>
      </c>
      <c r="D1013" s="1"/>
      <c r="E1013" s="2" t="s">
        <v>238</v>
      </c>
      <c r="F1013" s="1" t="s">
        <v>1419</v>
      </c>
      <c r="G1013" s="10">
        <v>45690</v>
      </c>
      <c r="H1013" s="1"/>
      <c r="I1013" s="1">
        <v>17.5</v>
      </c>
      <c r="J1013" s="10">
        <v>45693</v>
      </c>
      <c r="K1013" s="1" t="s">
        <v>1077</v>
      </c>
      <c r="L1013" s="2" t="s">
        <v>2667</v>
      </c>
      <c r="M1013" s="10">
        <v>45713</v>
      </c>
      <c r="N1013" s="1">
        <v>20</v>
      </c>
      <c r="O1013" s="1">
        <v>17.5</v>
      </c>
      <c r="P1013" s="2">
        <f>Table1[[#This Row],[PRICE/PO]]*Table1[[#This Row],[Quantity/PO]]</f>
        <v>350</v>
      </c>
      <c r="Q1013" s="2" t="str">
        <f ca="1">IF(AND($J1013&lt;TODAY(), $J1013&lt;&gt;""), "منتهي", "")</f>
        <v>منتهي</v>
      </c>
      <c r="R1013" s="2" t="s">
        <v>2370</v>
      </c>
      <c r="S1013" s="2"/>
      <c r="T1013" s="1" t="str">
        <f t="shared" si="78"/>
        <v/>
      </c>
      <c r="BN1013" s="8"/>
    </row>
    <row r="1014" spans="1:66" ht="23" hidden="1" x14ac:dyDescent="0.45">
      <c r="A1014" s="1">
        <f t="shared" si="79"/>
        <v>1001</v>
      </c>
      <c r="B1014" s="1" t="s">
        <v>734</v>
      </c>
      <c r="C1014" s="2" t="s">
        <v>452</v>
      </c>
      <c r="D1014" s="1"/>
      <c r="E1014" s="2" t="s">
        <v>238</v>
      </c>
      <c r="F1014" s="1" t="s">
        <v>1419</v>
      </c>
      <c r="G1014" s="10">
        <v>45690</v>
      </c>
      <c r="H1014" s="1"/>
      <c r="I1014" s="1">
        <v>17.5</v>
      </c>
      <c r="J1014" s="10">
        <v>45693</v>
      </c>
      <c r="K1014" s="1" t="s">
        <v>1077</v>
      </c>
      <c r="L1014" s="2" t="s">
        <v>2695</v>
      </c>
      <c r="M1014" s="10">
        <v>45715</v>
      </c>
      <c r="N1014" s="1">
        <v>50</v>
      </c>
      <c r="O1014" s="1">
        <v>17.5</v>
      </c>
      <c r="P1014" s="2">
        <f>Table1[[#This Row],[PRICE/PO]]*Table1[[#This Row],[Quantity/PO]]</f>
        <v>875</v>
      </c>
      <c r="Q1014" s="2" t="str">
        <f ca="1">IF(AND($J1014&lt;TODAY(), $J1014&lt;&gt;""), "منتهي", "")</f>
        <v>منتهي</v>
      </c>
      <c r="R1014" s="2"/>
      <c r="S1014" s="2"/>
      <c r="T1014" s="1" t="str">
        <f t="shared" si="78"/>
        <v/>
      </c>
      <c r="BN1014" s="8"/>
    </row>
    <row r="1015" spans="1:66" ht="23" hidden="1" x14ac:dyDescent="0.45">
      <c r="A1015" s="1">
        <f t="shared" si="79"/>
        <v>1002</v>
      </c>
      <c r="B1015" s="1" t="s">
        <v>734</v>
      </c>
      <c r="C1015" s="2" t="s">
        <v>452</v>
      </c>
      <c r="D1015" s="1"/>
      <c r="E1015" s="2" t="s">
        <v>238</v>
      </c>
      <c r="F1015" s="1" t="s">
        <v>1419</v>
      </c>
      <c r="G1015" s="10">
        <v>45690</v>
      </c>
      <c r="H1015" s="1"/>
      <c r="I1015" s="1">
        <v>17.5</v>
      </c>
      <c r="J1015" s="10">
        <v>45693</v>
      </c>
      <c r="K1015" s="1" t="s">
        <v>1077</v>
      </c>
      <c r="L1015" s="2" t="s">
        <v>2732</v>
      </c>
      <c r="M1015" s="10">
        <v>45715</v>
      </c>
      <c r="N1015" s="1">
        <v>50</v>
      </c>
      <c r="O1015" s="1">
        <v>17.5</v>
      </c>
      <c r="P1015" s="2">
        <f>Table1[[#This Row],[PRICE/PO]]*Table1[[#This Row],[Quantity/PO]]</f>
        <v>875</v>
      </c>
      <c r="Q1015" s="2" t="str">
        <f ca="1">IF(AND($J1015&lt;TODAY(), $J1015&lt;&gt;""), "منتهي", "")</f>
        <v>منتهي</v>
      </c>
      <c r="R1015" s="2" t="s">
        <v>2370</v>
      </c>
      <c r="S1015" s="2"/>
      <c r="T1015" s="1" t="str">
        <f t="shared" si="78"/>
        <v/>
      </c>
      <c r="BN1015" s="8"/>
    </row>
    <row r="1016" spans="1:66" ht="23" hidden="1" x14ac:dyDescent="0.45">
      <c r="A1016" s="1">
        <f t="shared" si="79"/>
        <v>1003</v>
      </c>
      <c r="B1016" s="1" t="s">
        <v>734</v>
      </c>
      <c r="C1016" s="2" t="s">
        <v>452</v>
      </c>
      <c r="D1016" s="1"/>
      <c r="E1016" s="2" t="s">
        <v>238</v>
      </c>
      <c r="F1016" s="1" t="s">
        <v>1419</v>
      </c>
      <c r="G1016" s="10">
        <v>45690</v>
      </c>
      <c r="H1016" s="1"/>
      <c r="I1016" s="1">
        <v>17.5</v>
      </c>
      <c r="J1016" s="10">
        <v>45693</v>
      </c>
      <c r="K1016" s="1" t="s">
        <v>1077</v>
      </c>
      <c r="L1016" s="2" t="s">
        <v>3277</v>
      </c>
      <c r="M1016" s="10">
        <v>45721</v>
      </c>
      <c r="N1016" s="1">
        <v>50</v>
      </c>
      <c r="O1016" s="1">
        <v>17.5</v>
      </c>
      <c r="P1016" s="2">
        <f>Table1[[#This Row],[PRICE/PO]]*Table1[[#This Row],[Quantity/PO]]</f>
        <v>875</v>
      </c>
      <c r="Q1016" s="2" t="str">
        <f ca="1">IF(AND($J1016&lt;TODAY(), $J1016&lt;&gt;""), "منتهي", "")</f>
        <v>منتهي</v>
      </c>
      <c r="R1016" s="2"/>
      <c r="S1016" s="2"/>
      <c r="T1016" s="1" t="str">
        <f t="shared" si="78"/>
        <v/>
      </c>
      <c r="BN1016" s="8"/>
    </row>
    <row r="1017" spans="1:66" ht="23" hidden="1" x14ac:dyDescent="0.45">
      <c r="A1017" s="1">
        <f t="shared" si="79"/>
        <v>1004</v>
      </c>
      <c r="B1017" s="1" t="s">
        <v>734</v>
      </c>
      <c r="C1017" s="2" t="s">
        <v>453</v>
      </c>
      <c r="D1017" s="1"/>
      <c r="E1017" s="2" t="s">
        <v>240</v>
      </c>
      <c r="F1017" s="1" t="s">
        <v>1419</v>
      </c>
      <c r="G1017" s="10">
        <v>45690</v>
      </c>
      <c r="H1017" s="1">
        <v>200</v>
      </c>
      <c r="I1017" s="1">
        <v>17.5</v>
      </c>
      <c r="J1017" s="10">
        <v>45693</v>
      </c>
      <c r="K1017" s="1" t="s">
        <v>1077</v>
      </c>
      <c r="L1017" s="2" t="s">
        <v>2335</v>
      </c>
      <c r="M1017" s="10">
        <v>45704</v>
      </c>
      <c r="N1017" s="1">
        <v>120</v>
      </c>
      <c r="O1017" s="1">
        <v>17.5</v>
      </c>
      <c r="P1017" s="2">
        <f>Table1[[#This Row],[PRICE/PO]]*Table1[[#This Row],[Quantity/PO]]</f>
        <v>2100</v>
      </c>
      <c r="Q1017" s="2" t="str">
        <f t="shared" ca="1" si="80"/>
        <v>منتهي</v>
      </c>
      <c r="R1017" s="2" t="s">
        <v>2370</v>
      </c>
      <c r="S1017" s="2"/>
      <c r="T1017" s="1" t="str">
        <f t="shared" si="78"/>
        <v/>
      </c>
      <c r="BN1017" s="8">
        <f>D1017</f>
        <v>0</v>
      </c>
    </row>
    <row r="1018" spans="1:66" ht="23" hidden="1" x14ac:dyDescent="0.45">
      <c r="A1018" s="1">
        <f t="shared" si="79"/>
        <v>1005</v>
      </c>
      <c r="B1018" s="1" t="s">
        <v>734</v>
      </c>
      <c r="C1018" s="2" t="s">
        <v>453</v>
      </c>
      <c r="D1018" s="1"/>
      <c r="E1018" s="2" t="s">
        <v>240</v>
      </c>
      <c r="F1018" s="1" t="s">
        <v>1419</v>
      </c>
      <c r="G1018" s="10">
        <v>45690</v>
      </c>
      <c r="H1018" s="1"/>
      <c r="I1018" s="1">
        <v>17.5</v>
      </c>
      <c r="J1018" s="10">
        <v>45693</v>
      </c>
      <c r="K1018" s="1" t="s">
        <v>1077</v>
      </c>
      <c r="L1018" s="2" t="s">
        <v>2641</v>
      </c>
      <c r="M1018" s="10">
        <v>45708</v>
      </c>
      <c r="N1018" s="1">
        <v>80</v>
      </c>
      <c r="O1018" s="1">
        <v>17.5</v>
      </c>
      <c r="P1018" s="2">
        <f>Table1[[#This Row],[PRICE/PO]]*Table1[[#This Row],[Quantity/PO]]</f>
        <v>1400</v>
      </c>
      <c r="Q1018" s="2" t="str">
        <f t="shared" ca="1" si="80"/>
        <v>منتهي</v>
      </c>
      <c r="R1018" s="2"/>
      <c r="S1018" s="2"/>
      <c r="T1018" s="1" t="str">
        <f t="shared" si="78"/>
        <v/>
      </c>
      <c r="BN1018" s="8"/>
    </row>
    <row r="1019" spans="1:66" ht="23" hidden="1" x14ac:dyDescent="0.45">
      <c r="A1019" s="1">
        <f t="shared" si="79"/>
        <v>1006</v>
      </c>
      <c r="B1019" s="1" t="s">
        <v>734</v>
      </c>
      <c r="C1019" s="2" t="s">
        <v>453</v>
      </c>
      <c r="D1019" s="1"/>
      <c r="E1019" s="2" t="s">
        <v>240</v>
      </c>
      <c r="F1019" s="1" t="s">
        <v>1419</v>
      </c>
      <c r="G1019" s="10">
        <v>45690</v>
      </c>
      <c r="H1019" s="1"/>
      <c r="I1019" s="1">
        <v>17.5</v>
      </c>
      <c r="J1019" s="10">
        <v>45693</v>
      </c>
      <c r="K1019" s="1" t="s">
        <v>1077</v>
      </c>
      <c r="L1019" s="2" t="s">
        <v>2667</v>
      </c>
      <c r="M1019" s="10">
        <v>45713</v>
      </c>
      <c r="N1019" s="1">
        <v>60</v>
      </c>
      <c r="O1019" s="1">
        <v>17.5</v>
      </c>
      <c r="P1019" s="2">
        <f>Table1[[#This Row],[PRICE/PO]]*Table1[[#This Row],[Quantity/PO]]</f>
        <v>1050</v>
      </c>
      <c r="Q1019" s="2" t="str">
        <f ca="1">IF(AND($J1019&lt;TODAY(), $J1019&lt;&gt;""), "منتهي", "")</f>
        <v>منتهي</v>
      </c>
      <c r="R1019" s="2" t="s">
        <v>2370</v>
      </c>
      <c r="S1019" s="2"/>
      <c r="T1019" s="1" t="str">
        <f t="shared" si="78"/>
        <v/>
      </c>
      <c r="BN1019" s="8"/>
    </row>
    <row r="1020" spans="1:66" ht="23" hidden="1" x14ac:dyDescent="0.45">
      <c r="A1020" s="1">
        <f t="shared" si="79"/>
        <v>1007</v>
      </c>
      <c r="B1020" s="1" t="s">
        <v>734</v>
      </c>
      <c r="C1020" s="2" t="s">
        <v>453</v>
      </c>
      <c r="D1020" s="1"/>
      <c r="E1020" s="2" t="s">
        <v>240</v>
      </c>
      <c r="F1020" s="1" t="s">
        <v>1419</v>
      </c>
      <c r="G1020" s="10">
        <v>45690</v>
      </c>
      <c r="H1020" s="1"/>
      <c r="I1020" s="1">
        <v>17.5</v>
      </c>
      <c r="J1020" s="10">
        <v>45693</v>
      </c>
      <c r="K1020" s="1" t="s">
        <v>1077</v>
      </c>
      <c r="L1020" s="2" t="s">
        <v>2732</v>
      </c>
      <c r="M1020" s="10">
        <v>45715</v>
      </c>
      <c r="N1020" s="1">
        <v>50</v>
      </c>
      <c r="O1020" s="1">
        <v>17.5</v>
      </c>
      <c r="P1020" s="2">
        <f>Table1[[#This Row],[PRICE/PO]]*Table1[[#This Row],[Quantity/PO]]</f>
        <v>875</v>
      </c>
      <c r="Q1020" s="2" t="str">
        <f ca="1">IF(AND($J1020&lt;TODAY(), $J1020&lt;&gt;""), "منتهي", "")</f>
        <v>منتهي</v>
      </c>
      <c r="R1020" s="2" t="s">
        <v>2370</v>
      </c>
      <c r="S1020" s="2"/>
      <c r="T1020" s="1" t="str">
        <f t="shared" si="78"/>
        <v/>
      </c>
      <c r="BN1020" s="8"/>
    </row>
    <row r="1021" spans="1:66" ht="23" hidden="1" x14ac:dyDescent="0.45">
      <c r="A1021" s="1">
        <f t="shared" si="79"/>
        <v>1008</v>
      </c>
      <c r="B1021" s="1" t="s">
        <v>734</v>
      </c>
      <c r="C1021" s="2" t="s">
        <v>453</v>
      </c>
      <c r="D1021" s="1"/>
      <c r="E1021" s="2" t="s">
        <v>240</v>
      </c>
      <c r="F1021" s="1" t="s">
        <v>1419</v>
      </c>
      <c r="G1021" s="10">
        <v>45690</v>
      </c>
      <c r="H1021" s="1"/>
      <c r="I1021" s="1">
        <v>17.5</v>
      </c>
      <c r="J1021" s="10">
        <v>45693</v>
      </c>
      <c r="K1021" s="1" t="s">
        <v>1077</v>
      </c>
      <c r="L1021" s="2" t="s">
        <v>3277</v>
      </c>
      <c r="M1021" s="10">
        <v>45721</v>
      </c>
      <c r="N1021" s="1">
        <v>50</v>
      </c>
      <c r="O1021" s="1">
        <v>17.5</v>
      </c>
      <c r="P1021" s="2">
        <f>Table1[[#This Row],[PRICE/PO]]*Table1[[#This Row],[Quantity/PO]]</f>
        <v>875</v>
      </c>
      <c r="Q1021" s="2" t="str">
        <f ca="1">IF(AND($J1021&lt;TODAY(), $J1021&lt;&gt;""), "منتهي", "")</f>
        <v>منتهي</v>
      </c>
      <c r="R1021" s="2"/>
      <c r="S1021" s="2"/>
      <c r="T1021" s="1" t="str">
        <f t="shared" si="78"/>
        <v/>
      </c>
      <c r="BN1021" s="8"/>
    </row>
    <row r="1022" spans="1:66" ht="46" hidden="1" x14ac:dyDescent="0.45">
      <c r="A1022" s="1">
        <f t="shared" si="79"/>
        <v>1009</v>
      </c>
      <c r="B1022" s="1" t="s">
        <v>734</v>
      </c>
      <c r="C1022" s="2" t="s">
        <v>981</v>
      </c>
      <c r="D1022" s="1"/>
      <c r="E1022" s="2" t="s">
        <v>982</v>
      </c>
      <c r="F1022" s="1" t="s">
        <v>1419</v>
      </c>
      <c r="G1022" s="10">
        <v>45690</v>
      </c>
      <c r="H1022" s="1">
        <v>150</v>
      </c>
      <c r="I1022" s="1">
        <v>145</v>
      </c>
      <c r="J1022" s="10">
        <v>45693</v>
      </c>
      <c r="K1022" s="1" t="s">
        <v>1074</v>
      </c>
      <c r="L1022" s="2"/>
      <c r="M1022" s="10"/>
      <c r="N1022" s="1"/>
      <c r="O1022" s="1"/>
      <c r="P1022" s="2">
        <f>Table1[[#This Row],[PRICE/PO]]*Table1[[#This Row],[Quantity/PO]]</f>
        <v>0</v>
      </c>
      <c r="Q1022" s="2" t="str">
        <f t="shared" ca="1" si="80"/>
        <v>منتهي</v>
      </c>
      <c r="R1022" s="2"/>
      <c r="S1022" s="2"/>
      <c r="T1022" s="1">
        <f t="shared" si="78"/>
        <v>1</v>
      </c>
      <c r="BN1022" s="8">
        <f t="shared" ref="BN1022:BN1068" si="82">D1022</f>
        <v>0</v>
      </c>
    </row>
    <row r="1023" spans="1:66" ht="46" hidden="1" x14ac:dyDescent="0.45">
      <c r="A1023" s="1">
        <f t="shared" si="79"/>
        <v>1010</v>
      </c>
      <c r="B1023" s="1" t="s">
        <v>734</v>
      </c>
      <c r="C1023" s="2" t="s">
        <v>983</v>
      </c>
      <c r="D1023" s="1"/>
      <c r="E1023" s="2" t="s">
        <v>984</v>
      </c>
      <c r="F1023" s="1" t="s">
        <v>1419</v>
      </c>
      <c r="G1023" s="10">
        <v>45690</v>
      </c>
      <c r="H1023" s="1">
        <v>150</v>
      </c>
      <c r="I1023" s="1">
        <v>120</v>
      </c>
      <c r="J1023" s="10">
        <v>45693</v>
      </c>
      <c r="K1023" s="1" t="s">
        <v>1074</v>
      </c>
      <c r="L1023" s="2"/>
      <c r="M1023" s="10"/>
      <c r="N1023" s="1"/>
      <c r="O1023" s="1"/>
      <c r="P1023" s="2">
        <f>Table1[[#This Row],[PRICE/PO]]*Table1[[#This Row],[Quantity/PO]]</f>
        <v>0</v>
      </c>
      <c r="Q1023" s="2" t="str">
        <f t="shared" ca="1" si="80"/>
        <v>منتهي</v>
      </c>
      <c r="R1023" s="2"/>
      <c r="S1023" s="2"/>
      <c r="T1023" s="1">
        <f t="shared" si="78"/>
        <v>1</v>
      </c>
      <c r="BN1023" s="8">
        <f t="shared" si="82"/>
        <v>0</v>
      </c>
    </row>
    <row r="1024" spans="1:66" ht="69" hidden="1" x14ac:dyDescent="0.45">
      <c r="A1024" s="1">
        <f t="shared" si="79"/>
        <v>1011</v>
      </c>
      <c r="B1024" s="1" t="s">
        <v>734</v>
      </c>
      <c r="C1024" s="2" t="s">
        <v>487</v>
      </c>
      <c r="D1024" s="1"/>
      <c r="E1024" s="2" t="s">
        <v>488</v>
      </c>
      <c r="F1024" s="1" t="s">
        <v>1419</v>
      </c>
      <c r="G1024" s="10">
        <v>45690</v>
      </c>
      <c r="H1024" s="1">
        <v>50</v>
      </c>
      <c r="I1024" s="1"/>
      <c r="J1024" s="10">
        <v>45693</v>
      </c>
      <c r="K1024" s="1" t="s">
        <v>1074</v>
      </c>
      <c r="L1024" s="2"/>
      <c r="M1024" s="10"/>
      <c r="N1024" s="1"/>
      <c r="O1024" s="1"/>
      <c r="P1024" s="2">
        <f>Table1[[#This Row],[PRICE/PO]]*Table1[[#This Row],[Quantity/PO]]</f>
        <v>0</v>
      </c>
      <c r="Q1024" s="2" t="str">
        <f t="shared" ca="1" si="80"/>
        <v>منتهي</v>
      </c>
      <c r="R1024" s="2"/>
      <c r="S1024" s="2"/>
      <c r="T1024" s="1" t="str">
        <f t="shared" si="78"/>
        <v/>
      </c>
      <c r="BN1024" s="8">
        <f t="shared" si="82"/>
        <v>0</v>
      </c>
    </row>
    <row r="1025" spans="1:66" ht="92" hidden="1" x14ac:dyDescent="0.45">
      <c r="A1025" s="1">
        <f t="shared" si="79"/>
        <v>1012</v>
      </c>
      <c r="B1025" s="1" t="s">
        <v>734</v>
      </c>
      <c r="C1025" s="2" t="s">
        <v>1422</v>
      </c>
      <c r="D1025" s="1" t="s">
        <v>1421</v>
      </c>
      <c r="E1025" s="2" t="s">
        <v>1423</v>
      </c>
      <c r="F1025" s="1" t="s">
        <v>1420</v>
      </c>
      <c r="G1025" s="10">
        <v>45690</v>
      </c>
      <c r="H1025" s="1">
        <v>2</v>
      </c>
      <c r="I1025" s="1"/>
      <c r="J1025" s="10">
        <v>45696</v>
      </c>
      <c r="K1025" s="1" t="s">
        <v>1074</v>
      </c>
      <c r="L1025" s="2"/>
      <c r="M1025" s="10"/>
      <c r="N1025" s="1"/>
      <c r="O1025" s="1"/>
      <c r="P1025" s="2">
        <f>Table1[[#This Row],[PRICE/PO]]*Table1[[#This Row],[Quantity/PO]]</f>
        <v>0</v>
      </c>
      <c r="Q1025" s="2" t="str">
        <f t="shared" ca="1" si="80"/>
        <v>منتهي</v>
      </c>
      <c r="R1025" s="2"/>
      <c r="S1025" s="2"/>
      <c r="T1025" s="1" t="str">
        <f t="shared" si="78"/>
        <v/>
      </c>
      <c r="BN1025" s="8" t="str">
        <f t="shared" si="82"/>
        <v>XALACS1</v>
      </c>
    </row>
    <row r="1026" spans="1:66" ht="92" hidden="1" x14ac:dyDescent="0.45">
      <c r="A1026" s="1">
        <f t="shared" si="79"/>
        <v>1013</v>
      </c>
      <c r="B1026" s="1" t="s">
        <v>734</v>
      </c>
      <c r="C1026" s="2" t="s">
        <v>1426</v>
      </c>
      <c r="D1026" s="1" t="s">
        <v>1425</v>
      </c>
      <c r="E1026" s="2" t="s">
        <v>1427</v>
      </c>
      <c r="F1026" s="1" t="s">
        <v>1424</v>
      </c>
      <c r="G1026" s="10">
        <v>45690</v>
      </c>
      <c r="H1026" s="1">
        <v>3</v>
      </c>
      <c r="I1026" s="1"/>
      <c r="J1026" s="10">
        <v>45696</v>
      </c>
      <c r="K1026" s="1" t="s">
        <v>1074</v>
      </c>
      <c r="L1026" s="2"/>
      <c r="M1026" s="10"/>
      <c r="N1026" s="1"/>
      <c r="O1026" s="1"/>
      <c r="P1026" s="2">
        <f>Table1[[#This Row],[PRICE/PO]]*Table1[[#This Row],[Quantity/PO]]</f>
        <v>0</v>
      </c>
      <c r="Q1026" s="2" t="str">
        <f t="shared" ca="1" si="80"/>
        <v>منتهي</v>
      </c>
      <c r="R1026" s="2"/>
      <c r="S1026" s="2"/>
      <c r="T1026" s="1" t="str">
        <f t="shared" si="78"/>
        <v/>
      </c>
      <c r="BN1026" s="8" t="str">
        <f t="shared" si="82"/>
        <v xml:space="preserve">MAR8004U </v>
      </c>
    </row>
    <row r="1027" spans="1:66" ht="23" hidden="1" x14ac:dyDescent="0.45">
      <c r="A1027" s="1">
        <f t="shared" si="79"/>
        <v>1014</v>
      </c>
      <c r="B1027" s="1" t="s">
        <v>734</v>
      </c>
      <c r="C1027" s="2" t="s">
        <v>985</v>
      </c>
      <c r="D1027" s="1"/>
      <c r="E1027" s="2" t="s">
        <v>362</v>
      </c>
      <c r="F1027" s="1" t="s">
        <v>1424</v>
      </c>
      <c r="G1027" s="10">
        <v>45690</v>
      </c>
      <c r="H1027" s="1">
        <v>10</v>
      </c>
      <c r="I1027" s="1">
        <v>70</v>
      </c>
      <c r="J1027" s="10">
        <v>45696</v>
      </c>
      <c r="K1027" s="1" t="s">
        <v>1074</v>
      </c>
      <c r="L1027" s="2"/>
      <c r="M1027" s="10"/>
      <c r="N1027" s="1"/>
      <c r="O1027" s="1"/>
      <c r="P1027" s="2">
        <f>Table1[[#This Row],[PRICE/PO]]*Table1[[#This Row],[Quantity/PO]]</f>
        <v>0</v>
      </c>
      <c r="Q1027" s="2" t="str">
        <f t="shared" ca="1" si="80"/>
        <v>منتهي</v>
      </c>
      <c r="R1027" s="2"/>
      <c r="S1027" s="2"/>
      <c r="T1027" s="1" t="str">
        <f t="shared" si="78"/>
        <v/>
      </c>
      <c r="BN1027" s="8">
        <f t="shared" si="82"/>
        <v>0</v>
      </c>
    </row>
    <row r="1028" spans="1:66" ht="46" hidden="1" x14ac:dyDescent="0.45">
      <c r="A1028" s="1">
        <f t="shared" si="79"/>
        <v>1015</v>
      </c>
      <c r="B1028" s="1" t="s">
        <v>734</v>
      </c>
      <c r="C1028" s="2" t="s">
        <v>1429</v>
      </c>
      <c r="D1028" s="1"/>
      <c r="E1028" s="2" t="s">
        <v>1430</v>
      </c>
      <c r="F1028" s="1" t="s">
        <v>1428</v>
      </c>
      <c r="G1028" s="10">
        <v>45690</v>
      </c>
      <c r="H1028" s="1">
        <v>1</v>
      </c>
      <c r="I1028" s="1"/>
      <c r="J1028" s="10">
        <v>45696</v>
      </c>
      <c r="K1028" s="1" t="s">
        <v>1074</v>
      </c>
      <c r="L1028" s="2"/>
      <c r="M1028" s="10"/>
      <c r="N1028" s="1"/>
      <c r="O1028" s="1"/>
      <c r="P1028" s="2">
        <f>Table1[[#This Row],[PRICE/PO]]*Table1[[#This Row],[Quantity/PO]]</f>
        <v>0</v>
      </c>
      <c r="Q1028" s="2" t="str">
        <f t="shared" ca="1" si="80"/>
        <v>منتهي</v>
      </c>
      <c r="R1028" s="2"/>
      <c r="S1028" s="2"/>
      <c r="T1028" s="1" t="str">
        <f t="shared" si="78"/>
        <v/>
      </c>
      <c r="BN1028" s="8">
        <f t="shared" si="82"/>
        <v>0</v>
      </c>
    </row>
    <row r="1029" spans="1:66" ht="69" hidden="1" x14ac:dyDescent="0.45">
      <c r="A1029" s="1">
        <f t="shared" si="79"/>
        <v>1016</v>
      </c>
      <c r="B1029" s="1" t="s">
        <v>734</v>
      </c>
      <c r="C1029" s="2" t="s">
        <v>1038</v>
      </c>
      <c r="D1029" s="1"/>
      <c r="E1029" s="2" t="s">
        <v>1182</v>
      </c>
      <c r="F1029" s="1" t="s">
        <v>1432</v>
      </c>
      <c r="G1029" s="10">
        <v>45691</v>
      </c>
      <c r="H1029" s="1">
        <v>4</v>
      </c>
      <c r="I1029" s="1"/>
      <c r="J1029" s="10">
        <v>45696</v>
      </c>
      <c r="K1029" s="1" t="s">
        <v>1074</v>
      </c>
      <c r="L1029" s="2"/>
      <c r="M1029" s="10"/>
      <c r="N1029" s="1"/>
      <c r="O1029" s="1"/>
      <c r="P1029" s="2">
        <f>Table1[[#This Row],[PRICE/PO]]*Table1[[#This Row],[Quantity/PO]]</f>
        <v>0</v>
      </c>
      <c r="Q1029" s="2" t="str">
        <f t="shared" ca="1" si="80"/>
        <v>منتهي</v>
      </c>
      <c r="R1029" s="2"/>
      <c r="S1029" s="2"/>
      <c r="T1029" s="1" t="str">
        <f t="shared" si="78"/>
        <v/>
      </c>
      <c r="BN1029" s="8">
        <f t="shared" si="82"/>
        <v>0</v>
      </c>
    </row>
    <row r="1030" spans="1:66" ht="69" hidden="1" x14ac:dyDescent="0.45">
      <c r="A1030" s="1">
        <f t="shared" si="79"/>
        <v>1017</v>
      </c>
      <c r="B1030" s="1" t="s">
        <v>734</v>
      </c>
      <c r="C1030" s="2" t="s">
        <v>1041</v>
      </c>
      <c r="D1030" s="1">
        <v>47100215</v>
      </c>
      <c r="E1030" s="2" t="s">
        <v>1042</v>
      </c>
      <c r="F1030" s="1" t="s">
        <v>1432</v>
      </c>
      <c r="G1030" s="10">
        <v>45691</v>
      </c>
      <c r="H1030" s="1">
        <v>1</v>
      </c>
      <c r="I1030" s="1"/>
      <c r="J1030" s="10">
        <v>45696</v>
      </c>
      <c r="K1030" s="1" t="s">
        <v>1074</v>
      </c>
      <c r="L1030" s="2"/>
      <c r="M1030" s="10"/>
      <c r="N1030" s="1"/>
      <c r="O1030" s="1"/>
      <c r="P1030" s="2">
        <f>Table1[[#This Row],[PRICE/PO]]*Table1[[#This Row],[Quantity/PO]]</f>
        <v>0</v>
      </c>
      <c r="Q1030" s="2" t="str">
        <f t="shared" ca="1" si="80"/>
        <v>منتهي</v>
      </c>
      <c r="R1030" s="2"/>
      <c r="S1030" s="2"/>
      <c r="T1030" s="1" t="str">
        <f t="shared" si="78"/>
        <v/>
      </c>
      <c r="BN1030" s="8">
        <f t="shared" si="82"/>
        <v>47100215</v>
      </c>
    </row>
    <row r="1031" spans="1:66" ht="69" hidden="1" x14ac:dyDescent="0.45">
      <c r="A1031" s="1">
        <f t="shared" si="79"/>
        <v>1018</v>
      </c>
      <c r="B1031" s="1" t="s">
        <v>734</v>
      </c>
      <c r="C1031" s="2" t="s">
        <v>1044</v>
      </c>
      <c r="D1031" s="1" t="s">
        <v>1183</v>
      </c>
      <c r="E1031" s="2" t="s">
        <v>1045</v>
      </c>
      <c r="F1031" s="1" t="s">
        <v>1432</v>
      </c>
      <c r="G1031" s="10">
        <v>45691</v>
      </c>
      <c r="H1031" s="1">
        <v>3</v>
      </c>
      <c r="I1031" s="1"/>
      <c r="J1031" s="10">
        <v>45696</v>
      </c>
      <c r="K1031" s="1" t="s">
        <v>1074</v>
      </c>
      <c r="L1031" s="2"/>
      <c r="M1031" s="10"/>
      <c r="N1031" s="1"/>
      <c r="O1031" s="1"/>
      <c r="P1031" s="2">
        <f>Table1[[#This Row],[PRICE/PO]]*Table1[[#This Row],[Quantity/PO]]</f>
        <v>0</v>
      </c>
      <c r="Q1031" s="2" t="str">
        <f t="shared" ca="1" si="80"/>
        <v>منتهي</v>
      </c>
      <c r="R1031" s="2"/>
      <c r="S1031" s="2"/>
      <c r="T1031" s="1" t="str">
        <f t="shared" si="78"/>
        <v/>
      </c>
      <c r="BN1031" s="8" t="str">
        <f t="shared" si="82"/>
        <v>F15W/T8/BL350</v>
      </c>
    </row>
    <row r="1032" spans="1:66" ht="69" hidden="1" x14ac:dyDescent="0.45">
      <c r="A1032" s="1">
        <f t="shared" si="79"/>
        <v>1019</v>
      </c>
      <c r="B1032" s="1" t="s">
        <v>734</v>
      </c>
      <c r="C1032" s="2" t="s">
        <v>519</v>
      </c>
      <c r="D1032" s="1" t="s">
        <v>292</v>
      </c>
      <c r="E1032" s="2" t="s">
        <v>520</v>
      </c>
      <c r="F1032" s="1" t="s">
        <v>1432</v>
      </c>
      <c r="G1032" s="10">
        <v>45691</v>
      </c>
      <c r="H1032" s="1">
        <v>10</v>
      </c>
      <c r="I1032" s="1"/>
      <c r="J1032" s="10">
        <v>45696</v>
      </c>
      <c r="K1032" s="1" t="s">
        <v>1074</v>
      </c>
      <c r="L1032" s="2"/>
      <c r="M1032" s="10"/>
      <c r="N1032" s="1"/>
      <c r="O1032" s="1"/>
      <c r="P1032" s="2">
        <f>Table1[[#This Row],[PRICE/PO]]*Table1[[#This Row],[Quantity/PO]]</f>
        <v>0</v>
      </c>
      <c r="Q1032" s="2" t="str">
        <f t="shared" ca="1" si="80"/>
        <v>منتهي</v>
      </c>
      <c r="R1032" s="2"/>
      <c r="S1032" s="2"/>
      <c r="T1032" s="1" t="str">
        <f t="shared" si="78"/>
        <v/>
      </c>
      <c r="BN1032" s="8" t="str">
        <f t="shared" si="82"/>
        <v>OVA44013</v>
      </c>
    </row>
    <row r="1033" spans="1:66" ht="46" hidden="1" x14ac:dyDescent="0.45">
      <c r="A1033" s="1">
        <f t="shared" si="79"/>
        <v>1020</v>
      </c>
      <c r="B1033" s="1" t="s">
        <v>734</v>
      </c>
      <c r="C1033" s="2" t="s">
        <v>1435</v>
      </c>
      <c r="D1033" s="1" t="s">
        <v>1434</v>
      </c>
      <c r="E1033" s="2" t="s">
        <v>1436</v>
      </c>
      <c r="F1033" s="1" t="s">
        <v>1433</v>
      </c>
      <c r="G1033" s="10">
        <v>45691</v>
      </c>
      <c r="H1033" s="1">
        <v>1</v>
      </c>
      <c r="I1033" s="1"/>
      <c r="J1033" s="10">
        <v>45696</v>
      </c>
      <c r="K1033" s="1" t="s">
        <v>1074</v>
      </c>
      <c r="L1033" s="2"/>
      <c r="M1033" s="10"/>
      <c r="N1033" s="1"/>
      <c r="O1033" s="1"/>
      <c r="P1033" s="2">
        <f>Table1[[#This Row],[PRICE/PO]]*Table1[[#This Row],[Quantity/PO]]</f>
        <v>0</v>
      </c>
      <c r="Q1033" s="2" t="str">
        <f t="shared" ca="1" si="80"/>
        <v>منتهي</v>
      </c>
      <c r="R1033" s="2"/>
      <c r="S1033" s="2"/>
      <c r="T1033" s="1" t="str">
        <f t="shared" si="78"/>
        <v/>
      </c>
      <c r="BN1033" s="8" t="str">
        <f t="shared" si="82"/>
        <v>3UG4614-1BR20</v>
      </c>
    </row>
    <row r="1034" spans="1:66" ht="69" hidden="1" x14ac:dyDescent="0.45">
      <c r="A1034" s="1">
        <f t="shared" si="79"/>
        <v>1021</v>
      </c>
      <c r="B1034" s="1" t="s">
        <v>734</v>
      </c>
      <c r="C1034" s="2" t="s">
        <v>1441</v>
      </c>
      <c r="D1034" s="1" t="s">
        <v>1438</v>
      </c>
      <c r="E1034" s="2" t="s">
        <v>1439</v>
      </c>
      <c r="F1034" s="1" t="s">
        <v>1437</v>
      </c>
      <c r="G1034" s="10">
        <v>45691</v>
      </c>
      <c r="H1034" s="1">
        <v>4</v>
      </c>
      <c r="I1034" s="1"/>
      <c r="J1034" s="10">
        <v>45696</v>
      </c>
      <c r="K1034" s="1" t="s">
        <v>1074</v>
      </c>
      <c r="L1034" s="2"/>
      <c r="M1034" s="10"/>
      <c r="N1034" s="1"/>
      <c r="O1034" s="1"/>
      <c r="P1034" s="2">
        <f>Table1[[#This Row],[PRICE/PO]]*Table1[[#This Row],[Quantity/PO]]</f>
        <v>0</v>
      </c>
      <c r="Q1034" s="2" t="str">
        <f t="shared" ca="1" si="80"/>
        <v>منتهي</v>
      </c>
      <c r="R1034" s="2"/>
      <c r="S1034" s="2"/>
      <c r="T1034" s="1" t="str">
        <f t="shared" si="78"/>
        <v/>
      </c>
      <c r="BN1034" s="8" t="str">
        <f t="shared" si="82"/>
        <v xml:space="preserve">A9F77463 </v>
      </c>
    </row>
    <row r="1035" spans="1:66" ht="92" hidden="1" x14ac:dyDescent="0.45">
      <c r="A1035" s="1">
        <f t="shared" si="79"/>
        <v>1022</v>
      </c>
      <c r="B1035" s="1" t="s">
        <v>734</v>
      </c>
      <c r="C1035" s="2" t="s">
        <v>142</v>
      </c>
      <c r="D1035" s="1" t="s">
        <v>141</v>
      </c>
      <c r="E1035" s="2" t="s">
        <v>470</v>
      </c>
      <c r="F1035" s="1" t="s">
        <v>1437</v>
      </c>
      <c r="G1035" s="10">
        <v>45691</v>
      </c>
      <c r="H1035" s="1">
        <v>4</v>
      </c>
      <c r="I1035" s="1"/>
      <c r="J1035" s="10">
        <v>45696</v>
      </c>
      <c r="K1035" s="1" t="s">
        <v>1074</v>
      </c>
      <c r="L1035" s="2"/>
      <c r="M1035" s="10"/>
      <c r="N1035" s="1"/>
      <c r="O1035" s="1"/>
      <c r="P1035" s="2">
        <f>Table1[[#This Row],[PRICE/PO]]*Table1[[#This Row],[Quantity/PO]]</f>
        <v>0</v>
      </c>
      <c r="Q1035" s="2" t="str">
        <f t="shared" ca="1" si="80"/>
        <v>منتهي</v>
      </c>
      <c r="R1035" s="2"/>
      <c r="S1035" s="2"/>
      <c r="T1035" s="1" t="str">
        <f t="shared" si="78"/>
        <v/>
      </c>
      <c r="BN1035" s="8" t="str">
        <f t="shared" si="82"/>
        <v>A9R81440</v>
      </c>
    </row>
    <row r="1036" spans="1:66" ht="92" hidden="1" x14ac:dyDescent="0.45">
      <c r="A1036" s="1">
        <f t="shared" si="79"/>
        <v>1023</v>
      </c>
      <c r="B1036" s="1" t="s">
        <v>734</v>
      </c>
      <c r="C1036" s="2" t="s">
        <v>1442</v>
      </c>
      <c r="D1036" s="1" t="s">
        <v>273</v>
      </c>
      <c r="E1036" s="2" t="s">
        <v>1440</v>
      </c>
      <c r="F1036" s="1" t="s">
        <v>1437</v>
      </c>
      <c r="G1036" s="10">
        <v>45691</v>
      </c>
      <c r="H1036" s="1">
        <v>4</v>
      </c>
      <c r="I1036" s="1"/>
      <c r="J1036" s="10">
        <v>45696</v>
      </c>
      <c r="K1036" s="1" t="s">
        <v>1074</v>
      </c>
      <c r="L1036" s="2"/>
      <c r="M1036" s="10"/>
      <c r="N1036" s="1"/>
      <c r="O1036" s="1"/>
      <c r="P1036" s="2">
        <f>Table1[[#This Row],[PRICE/PO]]*Table1[[#This Row],[Quantity/PO]]</f>
        <v>0</v>
      </c>
      <c r="Q1036" s="2" t="str">
        <f t="shared" ca="1" si="80"/>
        <v>منتهي</v>
      </c>
      <c r="R1036" s="2"/>
      <c r="S1036" s="2"/>
      <c r="T1036" s="1" t="str">
        <f t="shared" si="78"/>
        <v/>
      </c>
      <c r="BN1036" s="8" t="str">
        <f t="shared" si="82"/>
        <v>A9F77440</v>
      </c>
    </row>
    <row r="1037" spans="1:66" ht="92" hidden="1" x14ac:dyDescent="0.45">
      <c r="A1037" s="1">
        <f t="shared" si="79"/>
        <v>1024</v>
      </c>
      <c r="B1037" s="1" t="s">
        <v>734</v>
      </c>
      <c r="C1037" s="2" t="s">
        <v>1288</v>
      </c>
      <c r="D1037" s="1" t="s">
        <v>1287</v>
      </c>
      <c r="E1037" s="2" t="s">
        <v>1289</v>
      </c>
      <c r="F1037" s="1" t="s">
        <v>1286</v>
      </c>
      <c r="G1037" s="10">
        <v>45691</v>
      </c>
      <c r="H1037" s="1">
        <v>1</v>
      </c>
      <c r="I1037" s="1"/>
      <c r="J1037" s="10">
        <v>45693</v>
      </c>
      <c r="K1037" s="1" t="s">
        <v>1075</v>
      </c>
      <c r="L1037" s="2"/>
      <c r="M1037" s="10"/>
      <c r="N1037" s="1"/>
      <c r="O1037" s="1"/>
      <c r="P1037" s="2">
        <f>Table1[[#This Row],[PRICE/PO]]*Table1[[#This Row],[Quantity/PO]]</f>
        <v>0</v>
      </c>
      <c r="Q1037" s="2" t="str">
        <f t="shared" ca="1" si="80"/>
        <v>منتهي</v>
      </c>
      <c r="R1037" s="2"/>
      <c r="S1037" s="2"/>
      <c r="T1037" s="1" t="str">
        <f t="shared" si="78"/>
        <v/>
      </c>
      <c r="BN1037" s="8" t="str">
        <f t="shared" si="82"/>
        <v>MOT07972</v>
      </c>
    </row>
    <row r="1038" spans="1:66" ht="92" hidden="1" x14ac:dyDescent="0.45">
      <c r="A1038" s="1">
        <f t="shared" si="79"/>
        <v>1025</v>
      </c>
      <c r="B1038" s="1" t="s">
        <v>734</v>
      </c>
      <c r="C1038" s="2" t="s">
        <v>1291</v>
      </c>
      <c r="D1038" s="2" t="s">
        <v>1290</v>
      </c>
      <c r="E1038" s="2" t="s">
        <v>1292</v>
      </c>
      <c r="F1038" s="1" t="s">
        <v>1286</v>
      </c>
      <c r="G1038" s="10">
        <v>45691</v>
      </c>
      <c r="H1038" s="1">
        <v>2</v>
      </c>
      <c r="I1038" s="1"/>
      <c r="J1038" s="10">
        <v>45693</v>
      </c>
      <c r="K1038" s="1" t="s">
        <v>1075</v>
      </c>
      <c r="L1038" s="2"/>
      <c r="M1038" s="10"/>
      <c r="N1038" s="1"/>
      <c r="O1038" s="1"/>
      <c r="P1038" s="2">
        <f>Table1[[#This Row],[PRICE/PO]]*Table1[[#This Row],[Quantity/PO]]</f>
        <v>0</v>
      </c>
      <c r="Q1038" s="2" t="str">
        <f t="shared" ca="1" si="80"/>
        <v>منتهي</v>
      </c>
      <c r="R1038" s="2"/>
      <c r="S1038" s="2"/>
      <c r="T1038" s="1" t="str">
        <f t="shared" ref="T1038:T1101" si="83">IF(AND(COUNTIFS($F$14:$F$1012, $F1038, $L$14:$L$1012, "&lt;&gt;")&gt;0, $L1038="", $I1038&lt;&gt;""), 1, "")</f>
        <v/>
      </c>
      <c r="BN1038" s="8" t="str">
        <f t="shared" si="82"/>
        <v xml:space="preserve">HD60FK655 </v>
      </c>
    </row>
    <row r="1039" spans="1:66" ht="46" hidden="1" x14ac:dyDescent="0.45">
      <c r="A1039" s="1">
        <f t="shared" ref="A1039:A1102" si="84">ROW(A1026)</f>
        <v>1026</v>
      </c>
      <c r="B1039" s="1" t="s">
        <v>734</v>
      </c>
      <c r="C1039" s="2" t="s">
        <v>1294</v>
      </c>
      <c r="D1039" s="1" t="s">
        <v>1443</v>
      </c>
      <c r="E1039" s="2" t="s">
        <v>1295</v>
      </c>
      <c r="F1039" s="1" t="s">
        <v>1286</v>
      </c>
      <c r="G1039" s="10">
        <v>45691</v>
      </c>
      <c r="H1039" s="1">
        <v>6</v>
      </c>
      <c r="I1039" s="1"/>
      <c r="J1039" s="10">
        <v>45693</v>
      </c>
      <c r="K1039" s="1" t="s">
        <v>1075</v>
      </c>
      <c r="L1039" s="2"/>
      <c r="M1039" s="10"/>
      <c r="N1039" s="1"/>
      <c r="O1039" s="1"/>
      <c r="P1039" s="2">
        <f>Table1[[#This Row],[PRICE/PO]]*Table1[[#This Row],[Quantity/PO]]</f>
        <v>0</v>
      </c>
      <c r="Q1039" s="2" t="str">
        <f t="shared" ca="1" si="80"/>
        <v>منتهي</v>
      </c>
      <c r="R1039" s="2"/>
      <c r="S1039" s="2"/>
      <c r="T1039" s="1" t="str">
        <f t="shared" si="83"/>
        <v/>
      </c>
      <c r="BN1039" s="8" t="str">
        <f t="shared" si="82"/>
        <v>P463-A53</v>
      </c>
    </row>
    <row r="1040" spans="1:66" ht="69" hidden="1" x14ac:dyDescent="0.45">
      <c r="A1040" s="1">
        <f t="shared" si="84"/>
        <v>1027</v>
      </c>
      <c r="B1040" s="1" t="s">
        <v>734</v>
      </c>
      <c r="C1040" s="2" t="s">
        <v>1297</v>
      </c>
      <c r="D1040" s="1" t="s">
        <v>1296</v>
      </c>
      <c r="E1040" s="2" t="s">
        <v>1298</v>
      </c>
      <c r="F1040" s="1" t="s">
        <v>1286</v>
      </c>
      <c r="G1040" s="10">
        <v>45691</v>
      </c>
      <c r="H1040" s="1">
        <v>4</v>
      </c>
      <c r="I1040" s="1"/>
      <c r="J1040" s="10">
        <v>45693</v>
      </c>
      <c r="K1040" s="1" t="s">
        <v>1075</v>
      </c>
      <c r="L1040" s="2"/>
      <c r="M1040" s="10"/>
      <c r="N1040" s="1"/>
      <c r="O1040" s="1"/>
      <c r="P1040" s="2">
        <f>Table1[[#This Row],[PRICE/PO]]*Table1[[#This Row],[Quantity/PO]]</f>
        <v>0</v>
      </c>
      <c r="Q1040" s="2" t="str">
        <f t="shared" ca="1" si="80"/>
        <v>منتهي</v>
      </c>
      <c r="R1040" s="2"/>
      <c r="S1040" s="2"/>
      <c r="T1040" s="1" t="str">
        <f t="shared" si="83"/>
        <v/>
      </c>
      <c r="BN1040" s="8" t="str">
        <f t="shared" si="82"/>
        <v>P291-1003</v>
      </c>
    </row>
    <row r="1041" spans="1:66" ht="69" hidden="1" x14ac:dyDescent="0.45">
      <c r="A1041" s="1">
        <f t="shared" si="84"/>
        <v>1028</v>
      </c>
      <c r="B1041" s="1" t="s">
        <v>734</v>
      </c>
      <c r="C1041" s="2" t="s">
        <v>1300</v>
      </c>
      <c r="D1041" s="1" t="s">
        <v>1444</v>
      </c>
      <c r="E1041" s="2" t="s">
        <v>1301</v>
      </c>
      <c r="F1041" s="1" t="s">
        <v>1286</v>
      </c>
      <c r="G1041" s="10">
        <v>45691</v>
      </c>
      <c r="H1041" s="1">
        <v>3</v>
      </c>
      <c r="I1041" s="1"/>
      <c r="J1041" s="10">
        <v>45693</v>
      </c>
      <c r="K1041" s="1" t="s">
        <v>1075</v>
      </c>
      <c r="L1041" s="2"/>
      <c r="M1041" s="10"/>
      <c r="N1041" s="1"/>
      <c r="O1041" s="1"/>
      <c r="P1041" s="2">
        <f>Table1[[#This Row],[PRICE/PO]]*Table1[[#This Row],[Quantity/PO]]</f>
        <v>0</v>
      </c>
      <c r="Q1041" s="2" t="str">
        <f t="shared" ca="1" si="80"/>
        <v>منتهي</v>
      </c>
      <c r="R1041" s="2"/>
      <c r="S1041" s="2"/>
      <c r="T1041" s="1" t="str">
        <f t="shared" si="83"/>
        <v/>
      </c>
      <c r="BN1041" s="8" t="str">
        <f t="shared" si="82"/>
        <v>H886LES</v>
      </c>
    </row>
    <row r="1042" spans="1:66" ht="69" hidden="1" x14ac:dyDescent="0.45">
      <c r="A1042" s="1">
        <f t="shared" si="84"/>
        <v>1029</v>
      </c>
      <c r="B1042" s="1" t="s">
        <v>734</v>
      </c>
      <c r="C1042" s="2" t="s">
        <v>1303</v>
      </c>
      <c r="D1042" s="1" t="s">
        <v>1302</v>
      </c>
      <c r="E1042" s="2" t="s">
        <v>1445</v>
      </c>
      <c r="F1042" s="1" t="s">
        <v>1286</v>
      </c>
      <c r="G1042" s="10">
        <v>45691</v>
      </c>
      <c r="H1042" s="1">
        <v>2</v>
      </c>
      <c r="I1042" s="1"/>
      <c r="J1042" s="10">
        <v>45693</v>
      </c>
      <c r="K1042" s="1" t="s">
        <v>1074</v>
      </c>
      <c r="L1042" s="2"/>
      <c r="M1042" s="10"/>
      <c r="N1042" s="1"/>
      <c r="O1042" s="1"/>
      <c r="P1042" s="2">
        <f>Table1[[#This Row],[PRICE/PO]]*Table1[[#This Row],[Quantity/PO]]</f>
        <v>0</v>
      </c>
      <c r="Q1042" s="2" t="str">
        <f t="shared" ca="1" si="80"/>
        <v>منتهي</v>
      </c>
      <c r="R1042" s="2"/>
      <c r="S1042" s="2"/>
      <c r="T1042" s="1" t="str">
        <f t="shared" si="83"/>
        <v/>
      </c>
      <c r="BN1042" s="8" t="str">
        <f t="shared" si="82"/>
        <v xml:space="preserve">LC1-D32-B7 </v>
      </c>
    </row>
    <row r="1043" spans="1:66" ht="46" hidden="1" x14ac:dyDescent="0.45">
      <c r="A1043" s="1">
        <f t="shared" si="84"/>
        <v>1030</v>
      </c>
      <c r="B1043" s="1" t="s">
        <v>734</v>
      </c>
      <c r="C1043" s="2" t="s">
        <v>1305</v>
      </c>
      <c r="D1043" s="1"/>
      <c r="E1043" s="2" t="s">
        <v>1306</v>
      </c>
      <c r="F1043" s="1" t="s">
        <v>1286</v>
      </c>
      <c r="G1043" s="10">
        <v>45691</v>
      </c>
      <c r="H1043" s="1">
        <v>4</v>
      </c>
      <c r="I1043" s="1"/>
      <c r="J1043" s="10">
        <v>45693</v>
      </c>
      <c r="K1043" s="1" t="s">
        <v>1075</v>
      </c>
      <c r="L1043" s="2"/>
      <c r="M1043" s="10"/>
      <c r="N1043" s="1"/>
      <c r="O1043" s="1"/>
      <c r="P1043" s="2">
        <f>Table1[[#This Row],[PRICE/PO]]*Table1[[#This Row],[Quantity/PO]]</f>
        <v>0</v>
      </c>
      <c r="Q1043" s="2" t="str">
        <f t="shared" ca="1" si="80"/>
        <v>منتهي</v>
      </c>
      <c r="R1043" s="2"/>
      <c r="S1043" s="2"/>
      <c r="T1043" s="1" t="str">
        <f t="shared" si="83"/>
        <v/>
      </c>
      <c r="BN1043" s="8">
        <f t="shared" si="82"/>
        <v>0</v>
      </c>
    </row>
    <row r="1044" spans="1:66" ht="46" hidden="1" x14ac:dyDescent="0.45">
      <c r="A1044" s="1">
        <f t="shared" si="84"/>
        <v>1031</v>
      </c>
      <c r="B1044" s="1" t="s">
        <v>734</v>
      </c>
      <c r="C1044" s="2" t="s">
        <v>1447</v>
      </c>
      <c r="D1044" s="1"/>
      <c r="E1044" s="2" t="s">
        <v>1448</v>
      </c>
      <c r="F1044" s="1" t="s">
        <v>1446</v>
      </c>
      <c r="G1044" s="10">
        <v>45691</v>
      </c>
      <c r="H1044" s="1">
        <v>1</v>
      </c>
      <c r="I1044" s="1"/>
      <c r="J1044" s="10">
        <v>45696</v>
      </c>
      <c r="K1044" s="1" t="s">
        <v>1074</v>
      </c>
      <c r="L1044" s="2"/>
      <c r="M1044" s="10"/>
      <c r="N1044" s="1"/>
      <c r="O1044" s="1"/>
      <c r="P1044" s="2">
        <f>Table1[[#This Row],[PRICE/PO]]*Table1[[#This Row],[Quantity/PO]]</f>
        <v>0</v>
      </c>
      <c r="Q1044" s="2" t="str">
        <f t="shared" ca="1" si="80"/>
        <v>منتهي</v>
      </c>
      <c r="R1044" s="2"/>
      <c r="S1044" s="2"/>
      <c r="T1044" s="1" t="str">
        <f t="shared" si="83"/>
        <v/>
      </c>
      <c r="BN1044" s="8">
        <f t="shared" si="82"/>
        <v>0</v>
      </c>
    </row>
    <row r="1045" spans="1:66" ht="23" hidden="1" x14ac:dyDescent="0.45">
      <c r="A1045" s="1">
        <f t="shared" si="84"/>
        <v>1032</v>
      </c>
      <c r="B1045" s="1" t="s">
        <v>734</v>
      </c>
      <c r="C1045" s="2" t="s">
        <v>1177</v>
      </c>
      <c r="D1045" s="1"/>
      <c r="E1045" s="2" t="s">
        <v>1178</v>
      </c>
      <c r="F1045" s="1" t="s">
        <v>1449</v>
      </c>
      <c r="G1045" s="10">
        <v>45691</v>
      </c>
      <c r="H1045" s="1">
        <v>4</v>
      </c>
      <c r="I1045" s="1"/>
      <c r="J1045" s="10">
        <v>45696</v>
      </c>
      <c r="K1045" s="1" t="s">
        <v>1074</v>
      </c>
      <c r="L1045" s="2"/>
      <c r="M1045" s="10"/>
      <c r="N1045" s="1"/>
      <c r="O1045" s="1"/>
      <c r="P1045" s="2">
        <f>Table1[[#This Row],[PRICE/PO]]*Table1[[#This Row],[Quantity/PO]]</f>
        <v>0</v>
      </c>
      <c r="Q1045" s="2" t="str">
        <f t="shared" ca="1" si="80"/>
        <v>منتهي</v>
      </c>
      <c r="R1045" s="2"/>
      <c r="S1045" s="2"/>
      <c r="T1045" s="1" t="str">
        <f t="shared" si="83"/>
        <v/>
      </c>
      <c r="BN1045" s="8">
        <f t="shared" si="82"/>
        <v>0</v>
      </c>
    </row>
    <row r="1046" spans="1:66" ht="69" hidden="1" x14ac:dyDescent="0.45">
      <c r="A1046" s="1">
        <f t="shared" si="84"/>
        <v>1033</v>
      </c>
      <c r="B1046" s="1" t="s">
        <v>734</v>
      </c>
      <c r="C1046" s="2" t="s">
        <v>1452</v>
      </c>
      <c r="D1046" s="1"/>
      <c r="E1046" s="2" t="s">
        <v>1451</v>
      </c>
      <c r="F1046" s="1" t="s">
        <v>1450</v>
      </c>
      <c r="G1046" s="10">
        <v>45691</v>
      </c>
      <c r="H1046" s="1">
        <v>2</v>
      </c>
      <c r="I1046" s="1"/>
      <c r="J1046" s="10">
        <v>45696</v>
      </c>
      <c r="K1046" s="1" t="s">
        <v>1074</v>
      </c>
      <c r="L1046" s="2"/>
      <c r="M1046" s="10"/>
      <c r="N1046" s="1"/>
      <c r="O1046" s="1"/>
      <c r="P1046" s="2">
        <f>Table1[[#This Row],[PRICE/PO]]*Table1[[#This Row],[Quantity/PO]]</f>
        <v>0</v>
      </c>
      <c r="Q1046" s="2" t="str">
        <f t="shared" ca="1" si="80"/>
        <v>منتهي</v>
      </c>
      <c r="R1046" s="2"/>
      <c r="S1046" s="2"/>
      <c r="T1046" s="1" t="str">
        <f t="shared" si="83"/>
        <v/>
      </c>
      <c r="BN1046" s="8">
        <f t="shared" si="82"/>
        <v>0</v>
      </c>
    </row>
    <row r="1047" spans="1:66" ht="23" hidden="1" x14ac:dyDescent="0.45">
      <c r="A1047" s="1">
        <f t="shared" si="84"/>
        <v>1034</v>
      </c>
      <c r="B1047" s="1" t="s">
        <v>734</v>
      </c>
      <c r="C1047" s="2" t="s">
        <v>985</v>
      </c>
      <c r="D1047" s="1"/>
      <c r="E1047" s="2" t="s">
        <v>362</v>
      </c>
      <c r="F1047" s="1" t="s">
        <v>1453</v>
      </c>
      <c r="G1047" s="10">
        <v>45691</v>
      </c>
      <c r="H1047" s="1">
        <v>30</v>
      </c>
      <c r="I1047" s="1"/>
      <c r="J1047" s="10">
        <v>45696</v>
      </c>
      <c r="K1047" s="1" t="s">
        <v>1074</v>
      </c>
      <c r="L1047" s="2"/>
      <c r="M1047" s="10"/>
      <c r="N1047" s="1"/>
      <c r="O1047" s="1"/>
      <c r="P1047" s="2">
        <f>Table1[[#This Row],[PRICE/PO]]*Table1[[#This Row],[Quantity/PO]]</f>
        <v>0</v>
      </c>
      <c r="Q1047" s="2" t="str">
        <f t="shared" ca="1" si="80"/>
        <v>منتهي</v>
      </c>
      <c r="R1047" s="2"/>
      <c r="S1047" s="2"/>
      <c r="T1047" s="1" t="str">
        <f t="shared" si="83"/>
        <v/>
      </c>
      <c r="BN1047" s="8">
        <f t="shared" si="82"/>
        <v>0</v>
      </c>
    </row>
    <row r="1048" spans="1:66" ht="46" hidden="1" x14ac:dyDescent="0.45">
      <c r="A1048" s="1">
        <f t="shared" si="84"/>
        <v>1035</v>
      </c>
      <c r="B1048" s="1" t="s">
        <v>734</v>
      </c>
      <c r="C1048" s="2" t="s">
        <v>1456</v>
      </c>
      <c r="D1048" s="1" t="s">
        <v>1455</v>
      </c>
      <c r="E1048" s="2" t="s">
        <v>1457</v>
      </c>
      <c r="F1048" s="1" t="s">
        <v>1454</v>
      </c>
      <c r="G1048" s="10">
        <v>45691</v>
      </c>
      <c r="H1048" s="1">
        <v>1</v>
      </c>
      <c r="I1048" s="1"/>
      <c r="J1048" s="10">
        <v>45699</v>
      </c>
      <c r="K1048" s="1" t="s">
        <v>1074</v>
      </c>
      <c r="L1048" s="2"/>
      <c r="M1048" s="10"/>
      <c r="N1048" s="1"/>
      <c r="O1048" s="1"/>
      <c r="P1048" s="2">
        <f>Table1[[#This Row],[PRICE/PO]]*Table1[[#This Row],[Quantity/PO]]</f>
        <v>0</v>
      </c>
      <c r="Q1048" s="2" t="str">
        <f t="shared" ca="1" si="80"/>
        <v>منتهي</v>
      </c>
      <c r="R1048" s="2"/>
      <c r="S1048" s="2"/>
      <c r="T1048" s="1" t="str">
        <f t="shared" si="83"/>
        <v/>
      </c>
      <c r="BN1048" s="8" t="str">
        <f t="shared" si="82"/>
        <v>69543-101</v>
      </c>
    </row>
    <row r="1049" spans="1:66" ht="69" hidden="1" x14ac:dyDescent="0.45">
      <c r="A1049" s="1">
        <f t="shared" si="84"/>
        <v>1036</v>
      </c>
      <c r="B1049" s="1" t="s">
        <v>734</v>
      </c>
      <c r="C1049" s="2" t="s">
        <v>1459</v>
      </c>
      <c r="D1049" s="1" t="s">
        <v>1458</v>
      </c>
      <c r="E1049" s="2" t="s">
        <v>1460</v>
      </c>
      <c r="F1049" s="1" t="s">
        <v>1454</v>
      </c>
      <c r="G1049" s="10">
        <v>45691</v>
      </c>
      <c r="H1049" s="1">
        <v>1</v>
      </c>
      <c r="I1049" s="1"/>
      <c r="J1049" s="10">
        <v>45699</v>
      </c>
      <c r="K1049" s="1" t="s">
        <v>1074</v>
      </c>
      <c r="L1049" s="2"/>
      <c r="M1049" s="10"/>
      <c r="N1049" s="1"/>
      <c r="O1049" s="1"/>
      <c r="P1049" s="2">
        <f>Table1[[#This Row],[PRICE/PO]]*Table1[[#This Row],[Quantity/PO]]</f>
        <v>0</v>
      </c>
      <c r="Q1049" s="2" t="str">
        <f t="shared" ca="1" si="80"/>
        <v>منتهي</v>
      </c>
      <c r="R1049" s="2"/>
      <c r="S1049" s="2"/>
      <c r="T1049" s="1" t="str">
        <f t="shared" si="83"/>
        <v/>
      </c>
      <c r="BN1049" s="8" t="str">
        <f t="shared" si="82"/>
        <v>12801-002</v>
      </c>
    </row>
    <row r="1050" spans="1:66" ht="46" hidden="1" x14ac:dyDescent="0.45">
      <c r="A1050" s="1">
        <f t="shared" si="84"/>
        <v>1037</v>
      </c>
      <c r="B1050" s="1" t="s">
        <v>734</v>
      </c>
      <c r="C1050" s="2" t="s">
        <v>1462</v>
      </c>
      <c r="D1050" s="1" t="s">
        <v>1461</v>
      </c>
      <c r="E1050" s="2" t="s">
        <v>1463</v>
      </c>
      <c r="F1050" s="1" t="s">
        <v>1454</v>
      </c>
      <c r="G1050" s="10">
        <v>45691</v>
      </c>
      <c r="H1050" s="1">
        <v>1</v>
      </c>
      <c r="I1050" s="1"/>
      <c r="J1050" s="10">
        <v>45699</v>
      </c>
      <c r="K1050" s="1" t="s">
        <v>1074</v>
      </c>
      <c r="L1050" s="2"/>
      <c r="M1050" s="10"/>
      <c r="N1050" s="1"/>
      <c r="O1050" s="1"/>
      <c r="P1050" s="2">
        <f>Table1[[#This Row],[PRICE/PO]]*Table1[[#This Row],[Quantity/PO]]</f>
        <v>0</v>
      </c>
      <c r="Q1050" s="2" t="str">
        <f t="shared" ca="1" si="80"/>
        <v>منتهي</v>
      </c>
      <c r="R1050" s="2"/>
      <c r="S1050" s="2"/>
      <c r="T1050" s="1" t="str">
        <f t="shared" si="83"/>
        <v/>
      </c>
      <c r="BN1050" s="8" t="str">
        <f t="shared" si="82"/>
        <v>13314-002</v>
      </c>
    </row>
    <row r="1051" spans="1:66" ht="46" hidden="1" x14ac:dyDescent="0.45">
      <c r="A1051" s="1">
        <f t="shared" si="84"/>
        <v>1038</v>
      </c>
      <c r="B1051" s="1" t="s">
        <v>734</v>
      </c>
      <c r="C1051" s="2" t="s">
        <v>1465</v>
      </c>
      <c r="D1051" s="1" t="s">
        <v>1464</v>
      </c>
      <c r="E1051" s="2" t="s">
        <v>1466</v>
      </c>
      <c r="F1051" s="1" t="s">
        <v>1454</v>
      </c>
      <c r="G1051" s="10">
        <v>45691</v>
      </c>
      <c r="H1051" s="1">
        <v>1</v>
      </c>
      <c r="I1051" s="1"/>
      <c r="J1051" s="10">
        <v>45699</v>
      </c>
      <c r="K1051" s="1" t="s">
        <v>1074</v>
      </c>
      <c r="L1051" s="2"/>
      <c r="M1051" s="10"/>
      <c r="N1051" s="1"/>
      <c r="O1051" s="1"/>
      <c r="P1051" s="2">
        <f>Table1[[#This Row],[PRICE/PO]]*Table1[[#This Row],[Quantity/PO]]</f>
        <v>0</v>
      </c>
      <c r="Q1051" s="2" t="str">
        <f t="shared" ca="1" si="80"/>
        <v>منتهي</v>
      </c>
      <c r="R1051" s="2"/>
      <c r="S1051" s="2"/>
      <c r="T1051" s="1" t="str">
        <f t="shared" si="83"/>
        <v/>
      </c>
      <c r="BN1051" s="8" t="str">
        <f t="shared" si="82"/>
        <v>13304-002</v>
      </c>
    </row>
    <row r="1052" spans="1:66" ht="46" hidden="1" x14ac:dyDescent="0.45">
      <c r="A1052" s="1">
        <f t="shared" si="84"/>
        <v>1039</v>
      </c>
      <c r="B1052" s="1" t="s">
        <v>734</v>
      </c>
      <c r="C1052" s="2" t="s">
        <v>1468</v>
      </c>
      <c r="D1052" s="1" t="s">
        <v>1467</v>
      </c>
      <c r="E1052" s="2" t="s">
        <v>1469</v>
      </c>
      <c r="F1052" s="1" t="s">
        <v>1454</v>
      </c>
      <c r="G1052" s="10">
        <v>45691</v>
      </c>
      <c r="H1052" s="1">
        <v>3</v>
      </c>
      <c r="I1052" s="1">
        <v>1300</v>
      </c>
      <c r="J1052" s="10">
        <v>45699</v>
      </c>
      <c r="K1052" s="1" t="s">
        <v>1074</v>
      </c>
      <c r="L1052" s="2"/>
      <c r="M1052" s="10"/>
      <c r="N1052" s="1"/>
      <c r="O1052" s="1"/>
      <c r="P1052" s="2">
        <f>Table1[[#This Row],[PRICE/PO]]*Table1[[#This Row],[Quantity/PO]]</f>
        <v>0</v>
      </c>
      <c r="Q1052" s="2" t="str">
        <f t="shared" ca="1" si="80"/>
        <v>منتهي</v>
      </c>
      <c r="R1052" s="2"/>
      <c r="S1052" s="2"/>
      <c r="T1052" s="1" t="str">
        <f t="shared" si="83"/>
        <v/>
      </c>
      <c r="BN1052" s="8" t="str">
        <f t="shared" si="82"/>
        <v>13411-002</v>
      </c>
    </row>
    <row r="1053" spans="1:66" ht="23" hidden="1" x14ac:dyDescent="0.45">
      <c r="A1053" s="1">
        <f t="shared" si="84"/>
        <v>1040</v>
      </c>
      <c r="B1053" s="1" t="s">
        <v>734</v>
      </c>
      <c r="C1053" s="2" t="s">
        <v>1471</v>
      </c>
      <c r="D1053" s="1"/>
      <c r="E1053" s="2" t="s">
        <v>1472</v>
      </c>
      <c r="F1053" s="1" t="s">
        <v>1470</v>
      </c>
      <c r="G1053" s="10">
        <v>45691</v>
      </c>
      <c r="H1053" s="1">
        <v>120</v>
      </c>
      <c r="I1053" s="1"/>
      <c r="J1053" s="10">
        <v>45699</v>
      </c>
      <c r="K1053" s="1" t="s">
        <v>1074</v>
      </c>
      <c r="L1053" s="2"/>
      <c r="M1053" s="10"/>
      <c r="N1053" s="1"/>
      <c r="O1053" s="1"/>
      <c r="P1053" s="2">
        <f>Table1[[#This Row],[PRICE/PO]]*Table1[[#This Row],[Quantity/PO]]</f>
        <v>0</v>
      </c>
      <c r="Q1053" s="2" t="str">
        <f t="shared" ca="1" si="80"/>
        <v>منتهي</v>
      </c>
      <c r="R1053" s="2"/>
      <c r="S1053" s="2"/>
      <c r="T1053" s="1" t="str">
        <f t="shared" si="83"/>
        <v/>
      </c>
      <c r="BN1053" s="8">
        <f t="shared" si="82"/>
        <v>0</v>
      </c>
    </row>
    <row r="1054" spans="1:66" ht="23" hidden="1" x14ac:dyDescent="0.45">
      <c r="A1054" s="1">
        <f t="shared" si="84"/>
        <v>1041</v>
      </c>
      <c r="B1054" s="1" t="s">
        <v>734</v>
      </c>
      <c r="C1054" s="2" t="s">
        <v>1473</v>
      </c>
      <c r="D1054" s="1"/>
      <c r="E1054" s="2" t="s">
        <v>1474</v>
      </c>
      <c r="F1054" s="1" t="s">
        <v>1470</v>
      </c>
      <c r="G1054" s="10">
        <v>45691</v>
      </c>
      <c r="H1054" s="1">
        <v>120</v>
      </c>
      <c r="I1054" s="1"/>
      <c r="J1054" s="10">
        <v>45699</v>
      </c>
      <c r="K1054" s="1" t="s">
        <v>1074</v>
      </c>
      <c r="L1054" s="2"/>
      <c r="M1054" s="10"/>
      <c r="N1054" s="1"/>
      <c r="O1054" s="1"/>
      <c r="P1054" s="2">
        <f>Table1[[#This Row],[PRICE/PO]]*Table1[[#This Row],[Quantity/PO]]</f>
        <v>0</v>
      </c>
      <c r="Q1054" s="2" t="str">
        <f t="shared" ca="1" si="80"/>
        <v>منتهي</v>
      </c>
      <c r="R1054" s="2"/>
      <c r="S1054" s="2"/>
      <c r="T1054" s="1" t="str">
        <f t="shared" si="83"/>
        <v/>
      </c>
      <c r="BN1054" s="8">
        <f t="shared" si="82"/>
        <v>0</v>
      </c>
    </row>
    <row r="1055" spans="1:66" ht="23" hidden="1" x14ac:dyDescent="0.45">
      <c r="A1055" s="1">
        <f t="shared" si="84"/>
        <v>1042</v>
      </c>
      <c r="B1055" s="1" t="s">
        <v>734</v>
      </c>
      <c r="C1055" s="2" t="s">
        <v>1475</v>
      </c>
      <c r="D1055" s="1"/>
      <c r="E1055" s="2" t="s">
        <v>1476</v>
      </c>
      <c r="F1055" s="1" t="s">
        <v>1470</v>
      </c>
      <c r="G1055" s="10">
        <v>45691</v>
      </c>
      <c r="H1055" s="1">
        <v>45</v>
      </c>
      <c r="I1055" s="1"/>
      <c r="J1055" s="10">
        <v>45699</v>
      </c>
      <c r="K1055" s="1" t="s">
        <v>1074</v>
      </c>
      <c r="L1055" s="2"/>
      <c r="M1055" s="10"/>
      <c r="N1055" s="1"/>
      <c r="O1055" s="1"/>
      <c r="P1055" s="2">
        <f>Table1[[#This Row],[PRICE/PO]]*Table1[[#This Row],[Quantity/PO]]</f>
        <v>0</v>
      </c>
      <c r="Q1055" s="2" t="str">
        <f t="shared" ca="1" si="80"/>
        <v>منتهي</v>
      </c>
      <c r="R1055" s="2"/>
      <c r="S1055" s="2"/>
      <c r="T1055" s="1" t="str">
        <f t="shared" si="83"/>
        <v/>
      </c>
      <c r="BN1055" s="8">
        <f t="shared" si="82"/>
        <v>0</v>
      </c>
    </row>
    <row r="1056" spans="1:66" ht="23" hidden="1" x14ac:dyDescent="0.45">
      <c r="A1056" s="1">
        <f t="shared" si="84"/>
        <v>1043</v>
      </c>
      <c r="B1056" s="1" t="s">
        <v>734</v>
      </c>
      <c r="C1056" s="2" t="s">
        <v>1477</v>
      </c>
      <c r="D1056" s="1"/>
      <c r="E1056" s="2" t="s">
        <v>1478</v>
      </c>
      <c r="F1056" s="1" t="s">
        <v>1470</v>
      </c>
      <c r="G1056" s="10">
        <v>45691</v>
      </c>
      <c r="H1056" s="1">
        <v>30</v>
      </c>
      <c r="I1056" s="1"/>
      <c r="J1056" s="10">
        <v>45699</v>
      </c>
      <c r="K1056" s="1" t="s">
        <v>1074</v>
      </c>
      <c r="L1056" s="2"/>
      <c r="M1056" s="10"/>
      <c r="N1056" s="1"/>
      <c r="O1056" s="1"/>
      <c r="P1056" s="2">
        <f>Table1[[#This Row],[PRICE/PO]]*Table1[[#This Row],[Quantity/PO]]</f>
        <v>0</v>
      </c>
      <c r="Q1056" s="2" t="str">
        <f t="shared" ca="1" si="80"/>
        <v>منتهي</v>
      </c>
      <c r="R1056" s="2"/>
      <c r="S1056" s="2"/>
      <c r="T1056" s="1" t="str">
        <f t="shared" si="83"/>
        <v/>
      </c>
      <c r="BN1056" s="8">
        <f t="shared" si="82"/>
        <v>0</v>
      </c>
    </row>
    <row r="1057" spans="1:66" ht="46" hidden="1" x14ac:dyDescent="0.45">
      <c r="A1057" s="1">
        <f t="shared" si="84"/>
        <v>1044</v>
      </c>
      <c r="B1057" s="1" t="s">
        <v>734</v>
      </c>
      <c r="C1057" s="2" t="s">
        <v>1479</v>
      </c>
      <c r="D1057" s="1"/>
      <c r="E1057" s="2" t="s">
        <v>1480</v>
      </c>
      <c r="F1057" s="1" t="s">
        <v>1470</v>
      </c>
      <c r="G1057" s="10">
        <v>45691</v>
      </c>
      <c r="H1057" s="1">
        <v>60</v>
      </c>
      <c r="I1057" s="1"/>
      <c r="J1057" s="10">
        <v>45699</v>
      </c>
      <c r="K1057" s="1" t="s">
        <v>1074</v>
      </c>
      <c r="L1057" s="2"/>
      <c r="M1057" s="10"/>
      <c r="N1057" s="1"/>
      <c r="O1057" s="1"/>
      <c r="P1057" s="2">
        <f>Table1[[#This Row],[PRICE/PO]]*Table1[[#This Row],[Quantity/PO]]</f>
        <v>0</v>
      </c>
      <c r="Q1057" s="2" t="str">
        <f t="shared" ca="1" si="80"/>
        <v>منتهي</v>
      </c>
      <c r="R1057" s="2"/>
      <c r="S1057" s="2"/>
      <c r="T1057" s="1" t="str">
        <f t="shared" si="83"/>
        <v/>
      </c>
      <c r="BN1057" s="8">
        <f t="shared" si="82"/>
        <v>0</v>
      </c>
    </row>
    <row r="1058" spans="1:66" ht="46" hidden="1" x14ac:dyDescent="0.45">
      <c r="A1058" s="1">
        <f t="shared" si="84"/>
        <v>1045</v>
      </c>
      <c r="B1058" s="1" t="s">
        <v>734</v>
      </c>
      <c r="C1058" s="2" t="s">
        <v>1481</v>
      </c>
      <c r="D1058" s="1"/>
      <c r="E1058" s="2" t="s">
        <v>1482</v>
      </c>
      <c r="F1058" s="1" t="s">
        <v>1470</v>
      </c>
      <c r="G1058" s="10">
        <v>45691</v>
      </c>
      <c r="H1058" s="1">
        <v>60</v>
      </c>
      <c r="I1058" s="1"/>
      <c r="J1058" s="10">
        <v>45699</v>
      </c>
      <c r="K1058" s="1" t="s">
        <v>1074</v>
      </c>
      <c r="L1058" s="2"/>
      <c r="M1058" s="10"/>
      <c r="N1058" s="1"/>
      <c r="O1058" s="1"/>
      <c r="P1058" s="2">
        <f>Table1[[#This Row],[PRICE/PO]]*Table1[[#This Row],[Quantity/PO]]</f>
        <v>0</v>
      </c>
      <c r="Q1058" s="2" t="str">
        <f t="shared" ca="1" si="80"/>
        <v>منتهي</v>
      </c>
      <c r="R1058" s="2"/>
      <c r="S1058" s="2"/>
      <c r="T1058" s="1" t="str">
        <f t="shared" si="83"/>
        <v/>
      </c>
      <c r="BN1058" s="8">
        <f t="shared" si="82"/>
        <v>0</v>
      </c>
    </row>
    <row r="1059" spans="1:66" ht="46" hidden="1" x14ac:dyDescent="0.45">
      <c r="A1059" s="1">
        <f t="shared" si="84"/>
        <v>1046</v>
      </c>
      <c r="B1059" s="1" t="s">
        <v>734</v>
      </c>
      <c r="C1059" s="2" t="s">
        <v>1483</v>
      </c>
      <c r="D1059" s="1"/>
      <c r="E1059" s="2" t="s">
        <v>1484</v>
      </c>
      <c r="F1059" s="1" t="s">
        <v>1470</v>
      </c>
      <c r="G1059" s="10">
        <v>45691</v>
      </c>
      <c r="H1059" s="1">
        <v>30</v>
      </c>
      <c r="I1059" s="1"/>
      <c r="J1059" s="10">
        <v>45699</v>
      </c>
      <c r="K1059" s="1" t="s">
        <v>1074</v>
      </c>
      <c r="L1059" s="2"/>
      <c r="M1059" s="10"/>
      <c r="N1059" s="1"/>
      <c r="O1059" s="1"/>
      <c r="P1059" s="2">
        <f>Table1[[#This Row],[PRICE/PO]]*Table1[[#This Row],[Quantity/PO]]</f>
        <v>0</v>
      </c>
      <c r="Q1059" s="2" t="str">
        <f t="shared" ca="1" si="80"/>
        <v>منتهي</v>
      </c>
      <c r="R1059" s="2"/>
      <c r="S1059" s="2"/>
      <c r="T1059" s="1" t="str">
        <f t="shared" si="83"/>
        <v/>
      </c>
      <c r="BN1059" s="8">
        <f t="shared" si="82"/>
        <v>0</v>
      </c>
    </row>
    <row r="1060" spans="1:66" ht="46" hidden="1" x14ac:dyDescent="0.45">
      <c r="A1060" s="1">
        <f t="shared" si="84"/>
        <v>1047</v>
      </c>
      <c r="B1060" s="1" t="s">
        <v>734</v>
      </c>
      <c r="C1060" s="2" t="s">
        <v>1485</v>
      </c>
      <c r="D1060" s="1"/>
      <c r="E1060" s="2" t="s">
        <v>1486</v>
      </c>
      <c r="F1060" s="1" t="s">
        <v>1470</v>
      </c>
      <c r="G1060" s="10">
        <v>45691</v>
      </c>
      <c r="H1060" s="1">
        <v>30</v>
      </c>
      <c r="I1060" s="1"/>
      <c r="J1060" s="10">
        <v>45699</v>
      </c>
      <c r="K1060" s="1" t="s">
        <v>1074</v>
      </c>
      <c r="L1060" s="2"/>
      <c r="M1060" s="10"/>
      <c r="N1060" s="1"/>
      <c r="O1060" s="1"/>
      <c r="P1060" s="2">
        <f>Table1[[#This Row],[PRICE/PO]]*Table1[[#This Row],[Quantity/PO]]</f>
        <v>0</v>
      </c>
      <c r="Q1060" s="2" t="str">
        <f t="shared" ca="1" si="80"/>
        <v>منتهي</v>
      </c>
      <c r="R1060" s="2"/>
      <c r="S1060" s="2"/>
      <c r="T1060" s="1" t="str">
        <f t="shared" si="83"/>
        <v/>
      </c>
      <c r="BN1060" s="8">
        <f t="shared" si="82"/>
        <v>0</v>
      </c>
    </row>
    <row r="1061" spans="1:66" ht="46" hidden="1" x14ac:dyDescent="0.45">
      <c r="A1061" s="1">
        <f t="shared" si="84"/>
        <v>1048</v>
      </c>
      <c r="B1061" s="1" t="s">
        <v>734</v>
      </c>
      <c r="C1061" s="2" t="s">
        <v>1487</v>
      </c>
      <c r="D1061" s="1"/>
      <c r="E1061" s="2" t="s">
        <v>1488</v>
      </c>
      <c r="F1061" s="1" t="s">
        <v>1470</v>
      </c>
      <c r="G1061" s="10">
        <v>45691</v>
      </c>
      <c r="H1061" s="1">
        <v>30</v>
      </c>
      <c r="I1061" s="1"/>
      <c r="J1061" s="10">
        <v>45699</v>
      </c>
      <c r="K1061" s="1" t="s">
        <v>1074</v>
      </c>
      <c r="L1061" s="2"/>
      <c r="M1061" s="10"/>
      <c r="N1061" s="1"/>
      <c r="O1061" s="1"/>
      <c r="P1061" s="2">
        <f>Table1[[#This Row],[PRICE/PO]]*Table1[[#This Row],[Quantity/PO]]</f>
        <v>0</v>
      </c>
      <c r="Q1061" s="2" t="str">
        <f t="shared" ca="1" si="80"/>
        <v>منتهي</v>
      </c>
      <c r="R1061" s="2"/>
      <c r="S1061" s="2"/>
      <c r="T1061" s="1" t="str">
        <f t="shared" si="83"/>
        <v/>
      </c>
      <c r="BN1061" s="8">
        <f t="shared" si="82"/>
        <v>0</v>
      </c>
    </row>
    <row r="1062" spans="1:66" ht="23" hidden="1" x14ac:dyDescent="0.45">
      <c r="A1062" s="1">
        <f t="shared" si="84"/>
        <v>1049</v>
      </c>
      <c r="B1062" s="1" t="s">
        <v>734</v>
      </c>
      <c r="C1062" s="2" t="s">
        <v>1489</v>
      </c>
      <c r="D1062" s="1"/>
      <c r="E1062" s="2" t="s">
        <v>1490</v>
      </c>
      <c r="F1062" s="1" t="s">
        <v>1470</v>
      </c>
      <c r="G1062" s="10">
        <v>45691</v>
      </c>
      <c r="H1062" s="1">
        <v>15</v>
      </c>
      <c r="I1062" s="1"/>
      <c r="J1062" s="10">
        <v>45699</v>
      </c>
      <c r="K1062" s="1" t="s">
        <v>1074</v>
      </c>
      <c r="L1062" s="2"/>
      <c r="M1062" s="10"/>
      <c r="N1062" s="1"/>
      <c r="O1062" s="1"/>
      <c r="P1062" s="2">
        <f>Table1[[#This Row],[PRICE/PO]]*Table1[[#This Row],[Quantity/PO]]</f>
        <v>0</v>
      </c>
      <c r="Q1062" s="2" t="str">
        <f t="shared" ca="1" si="80"/>
        <v>منتهي</v>
      </c>
      <c r="R1062" s="2"/>
      <c r="S1062" s="2"/>
      <c r="T1062" s="1" t="str">
        <f t="shared" si="83"/>
        <v/>
      </c>
      <c r="BN1062" s="8">
        <f t="shared" si="82"/>
        <v>0</v>
      </c>
    </row>
    <row r="1063" spans="1:66" ht="23" hidden="1" x14ac:dyDescent="0.45">
      <c r="A1063" s="1">
        <f t="shared" si="84"/>
        <v>1050</v>
      </c>
      <c r="B1063" s="1" t="s">
        <v>734</v>
      </c>
      <c r="C1063" s="2" t="s">
        <v>1491</v>
      </c>
      <c r="D1063" s="1"/>
      <c r="E1063" s="2" t="s">
        <v>1492</v>
      </c>
      <c r="F1063" s="1" t="s">
        <v>1470</v>
      </c>
      <c r="G1063" s="10">
        <v>45691</v>
      </c>
      <c r="H1063" s="1">
        <v>15</v>
      </c>
      <c r="I1063" s="1"/>
      <c r="J1063" s="10">
        <v>45699</v>
      </c>
      <c r="K1063" s="1" t="s">
        <v>1074</v>
      </c>
      <c r="L1063" s="2"/>
      <c r="M1063" s="10"/>
      <c r="N1063" s="1"/>
      <c r="O1063" s="1"/>
      <c r="P1063" s="2">
        <f>Table1[[#This Row],[PRICE/PO]]*Table1[[#This Row],[Quantity/PO]]</f>
        <v>0</v>
      </c>
      <c r="Q1063" s="2" t="str">
        <f t="shared" ref="Q1063:Q1131" ca="1" si="85">IF(AND($J1063&lt;TODAY(), $J1063&lt;&gt;""), "منتهي", "")</f>
        <v>منتهي</v>
      </c>
      <c r="R1063" s="2"/>
      <c r="S1063" s="2"/>
      <c r="T1063" s="1" t="str">
        <f t="shared" si="83"/>
        <v/>
      </c>
      <c r="BN1063" s="8">
        <f t="shared" si="82"/>
        <v>0</v>
      </c>
    </row>
    <row r="1064" spans="1:66" ht="69" hidden="1" x14ac:dyDescent="0.45">
      <c r="A1064" s="1">
        <f t="shared" si="84"/>
        <v>1051</v>
      </c>
      <c r="B1064" s="1" t="s">
        <v>734</v>
      </c>
      <c r="C1064" s="2" t="s">
        <v>1495</v>
      </c>
      <c r="D1064" s="1" t="s">
        <v>1494</v>
      </c>
      <c r="E1064" s="2" t="s">
        <v>1496</v>
      </c>
      <c r="F1064" s="1" t="s">
        <v>1493</v>
      </c>
      <c r="G1064" s="10">
        <v>45691</v>
      </c>
      <c r="H1064" s="1">
        <v>1</v>
      </c>
      <c r="I1064" s="1"/>
      <c r="J1064" s="10">
        <v>45696</v>
      </c>
      <c r="K1064" s="1" t="s">
        <v>1075</v>
      </c>
      <c r="L1064" s="2"/>
      <c r="M1064" s="10"/>
      <c r="N1064" s="1"/>
      <c r="O1064" s="1"/>
      <c r="P1064" s="2">
        <f>Table1[[#This Row],[PRICE/PO]]*Table1[[#This Row],[Quantity/PO]]</f>
        <v>0</v>
      </c>
      <c r="Q1064" s="2" t="str">
        <f t="shared" ca="1" si="85"/>
        <v>منتهي</v>
      </c>
      <c r="R1064" s="2"/>
      <c r="S1064" s="2"/>
      <c r="T1064" s="1" t="str">
        <f t="shared" si="83"/>
        <v/>
      </c>
      <c r="BN1064" s="8" t="str">
        <f t="shared" si="82"/>
        <v>PHU930-1312S012</v>
      </c>
    </row>
    <row r="1065" spans="1:66" ht="46" hidden="1" x14ac:dyDescent="0.45">
      <c r="A1065" s="1">
        <f t="shared" si="84"/>
        <v>1052</v>
      </c>
      <c r="B1065" s="1" t="s">
        <v>734</v>
      </c>
      <c r="C1065" s="2" t="s">
        <v>1498</v>
      </c>
      <c r="D1065" s="1"/>
      <c r="E1065" s="2" t="s">
        <v>1500</v>
      </c>
      <c r="F1065" s="1" t="s">
        <v>1497</v>
      </c>
      <c r="G1065" s="10">
        <v>45691</v>
      </c>
      <c r="H1065" s="1">
        <v>3</v>
      </c>
      <c r="I1065" s="1"/>
      <c r="J1065" s="10">
        <v>45700</v>
      </c>
      <c r="K1065" s="1" t="s">
        <v>1074</v>
      </c>
      <c r="L1065" s="2"/>
      <c r="M1065" s="10"/>
      <c r="N1065" s="1"/>
      <c r="O1065" s="1"/>
      <c r="P1065" s="2">
        <f>Table1[[#This Row],[PRICE/PO]]*Table1[[#This Row],[Quantity/PO]]</f>
        <v>0</v>
      </c>
      <c r="Q1065" s="2" t="str">
        <f t="shared" ca="1" si="85"/>
        <v>منتهي</v>
      </c>
      <c r="R1065" s="2"/>
      <c r="S1065" s="2"/>
      <c r="T1065" s="1" t="str">
        <f t="shared" si="83"/>
        <v/>
      </c>
      <c r="BN1065" s="8">
        <f t="shared" si="82"/>
        <v>0</v>
      </c>
    </row>
    <row r="1066" spans="1:66" ht="46" hidden="1" x14ac:dyDescent="0.45">
      <c r="A1066" s="1">
        <f t="shared" si="84"/>
        <v>1053</v>
      </c>
      <c r="B1066" s="1" t="s">
        <v>734</v>
      </c>
      <c r="C1066" s="2" t="s">
        <v>1499</v>
      </c>
      <c r="D1066" s="1"/>
      <c r="E1066" s="2" t="s">
        <v>1501</v>
      </c>
      <c r="F1066" s="1" t="s">
        <v>1497</v>
      </c>
      <c r="G1066" s="10">
        <v>45691</v>
      </c>
      <c r="H1066" s="1">
        <v>3</v>
      </c>
      <c r="I1066" s="1"/>
      <c r="J1066" s="10">
        <v>45700</v>
      </c>
      <c r="K1066" s="1" t="s">
        <v>1074</v>
      </c>
      <c r="L1066" s="2"/>
      <c r="M1066" s="10"/>
      <c r="N1066" s="1"/>
      <c r="O1066" s="1"/>
      <c r="P1066" s="2">
        <f>Table1[[#This Row],[PRICE/PO]]*Table1[[#This Row],[Quantity/PO]]</f>
        <v>0</v>
      </c>
      <c r="Q1066" s="2" t="str">
        <f t="shared" ca="1" si="85"/>
        <v>منتهي</v>
      </c>
      <c r="R1066" s="2"/>
      <c r="S1066" s="2"/>
      <c r="T1066" s="1" t="str">
        <f t="shared" si="83"/>
        <v/>
      </c>
      <c r="BN1066" s="8">
        <f t="shared" si="82"/>
        <v>0</v>
      </c>
    </row>
    <row r="1067" spans="1:66" ht="46" hidden="1" x14ac:dyDescent="0.45">
      <c r="A1067" s="1">
        <f t="shared" si="84"/>
        <v>1054</v>
      </c>
      <c r="B1067" s="1" t="s">
        <v>734</v>
      </c>
      <c r="C1067" s="2" t="s">
        <v>863</v>
      </c>
      <c r="D1067" s="1"/>
      <c r="E1067" s="2" t="s">
        <v>230</v>
      </c>
      <c r="F1067" s="1" t="s">
        <v>1502</v>
      </c>
      <c r="G1067" s="10">
        <v>45691</v>
      </c>
      <c r="H1067" s="1">
        <v>15</v>
      </c>
      <c r="I1067" s="1"/>
      <c r="J1067" s="10">
        <v>45700</v>
      </c>
      <c r="K1067" s="1" t="s">
        <v>1074</v>
      </c>
      <c r="L1067" s="2"/>
      <c r="M1067" s="10"/>
      <c r="N1067" s="1"/>
      <c r="O1067" s="1"/>
      <c r="P1067" s="2">
        <f>Table1[[#This Row],[PRICE/PO]]*Table1[[#This Row],[Quantity/PO]]</f>
        <v>0</v>
      </c>
      <c r="Q1067" s="2" t="str">
        <f t="shared" ca="1" si="85"/>
        <v>منتهي</v>
      </c>
      <c r="R1067" s="2"/>
      <c r="S1067" s="2"/>
      <c r="T1067" s="1" t="str">
        <f t="shared" si="83"/>
        <v/>
      </c>
      <c r="BN1067" s="8">
        <f t="shared" si="82"/>
        <v>0</v>
      </c>
    </row>
    <row r="1068" spans="1:66" ht="46" hidden="1" x14ac:dyDescent="0.45">
      <c r="A1068" s="1">
        <f t="shared" si="84"/>
        <v>1055</v>
      </c>
      <c r="B1068" s="1" t="s">
        <v>734</v>
      </c>
      <c r="C1068" s="2" t="s">
        <v>861</v>
      </c>
      <c r="D1068" s="1" t="s">
        <v>189</v>
      </c>
      <c r="E1068" s="2" t="s">
        <v>216</v>
      </c>
      <c r="F1068" s="1" t="s">
        <v>1503</v>
      </c>
      <c r="G1068" s="10">
        <v>45691</v>
      </c>
      <c r="H1068" s="1">
        <v>15</v>
      </c>
      <c r="I1068" s="1">
        <v>4000</v>
      </c>
      <c r="J1068" s="10">
        <v>45700</v>
      </c>
      <c r="K1068" s="1" t="s">
        <v>1074</v>
      </c>
      <c r="L1068" s="2" t="s">
        <v>2573</v>
      </c>
      <c r="M1068" s="10">
        <v>45706</v>
      </c>
      <c r="N1068" s="1">
        <v>15</v>
      </c>
      <c r="O1068" s="1">
        <v>4000</v>
      </c>
      <c r="P1068" s="2">
        <f>Table1[[#This Row],[PRICE/PO]]*Table1[[#This Row],[Quantity/PO]]</f>
        <v>60000</v>
      </c>
      <c r="Q1068" s="2" t="str">
        <f t="shared" ca="1" si="85"/>
        <v>منتهي</v>
      </c>
      <c r="R1068" s="2"/>
      <c r="S1068" s="2"/>
      <c r="T1068" s="1" t="str">
        <f t="shared" si="83"/>
        <v/>
      </c>
      <c r="BN1068" s="8" t="str">
        <f t="shared" si="82"/>
        <v>WITH 4 OUTLET</v>
      </c>
    </row>
    <row r="1069" spans="1:66" ht="46" hidden="1" x14ac:dyDescent="0.45">
      <c r="A1069" s="1">
        <f t="shared" si="84"/>
        <v>1056</v>
      </c>
      <c r="B1069" s="1" t="s">
        <v>734</v>
      </c>
      <c r="C1069" s="2" t="s">
        <v>861</v>
      </c>
      <c r="D1069" s="1" t="s">
        <v>189</v>
      </c>
      <c r="E1069" s="2" t="s">
        <v>216</v>
      </c>
      <c r="F1069" s="1" t="s">
        <v>1503</v>
      </c>
      <c r="G1069" s="10">
        <v>45691</v>
      </c>
      <c r="H1069" s="1"/>
      <c r="I1069" s="1">
        <v>4000</v>
      </c>
      <c r="J1069" s="10">
        <v>45700</v>
      </c>
      <c r="K1069" s="1" t="s">
        <v>1074</v>
      </c>
      <c r="L1069" s="2" t="s">
        <v>2635</v>
      </c>
      <c r="M1069" s="10">
        <v>45708</v>
      </c>
      <c r="N1069" s="1">
        <v>10</v>
      </c>
      <c r="O1069" s="1">
        <v>4000</v>
      </c>
      <c r="P1069" s="2">
        <f>Table1[[#This Row],[PRICE/PO]]*Table1[[#This Row],[Quantity/PO]]</f>
        <v>40000</v>
      </c>
      <c r="Q1069" s="2" t="str">
        <f t="shared" ca="1" si="85"/>
        <v>منتهي</v>
      </c>
      <c r="R1069" s="2" t="s">
        <v>2636</v>
      </c>
      <c r="S1069" s="2" t="s">
        <v>2327</v>
      </c>
      <c r="T1069" s="1" t="str">
        <f t="shared" si="83"/>
        <v/>
      </c>
      <c r="BN1069" s="8"/>
    </row>
    <row r="1070" spans="1:66" ht="46" hidden="1" x14ac:dyDescent="0.45">
      <c r="A1070" s="1">
        <f t="shared" si="84"/>
        <v>1057</v>
      </c>
      <c r="B1070" s="1" t="s">
        <v>734</v>
      </c>
      <c r="C1070" s="2" t="s">
        <v>861</v>
      </c>
      <c r="D1070" s="1" t="s">
        <v>189</v>
      </c>
      <c r="E1070" s="2" t="s">
        <v>216</v>
      </c>
      <c r="F1070" s="1" t="s">
        <v>1503</v>
      </c>
      <c r="G1070" s="10">
        <v>45691</v>
      </c>
      <c r="H1070" s="1"/>
      <c r="I1070" s="1">
        <v>4000</v>
      </c>
      <c r="J1070" s="10">
        <v>45700</v>
      </c>
      <c r="K1070" s="1" t="s">
        <v>1074</v>
      </c>
      <c r="L1070" s="2" t="s">
        <v>3258</v>
      </c>
      <c r="M1070" s="10">
        <v>45722</v>
      </c>
      <c r="N1070" s="1">
        <v>2</v>
      </c>
      <c r="O1070" s="1">
        <v>4000</v>
      </c>
      <c r="P1070" s="2">
        <f>Table1[[#This Row],[PRICE/PO]]*Table1[[#This Row],[Quantity/PO]]</f>
        <v>8000</v>
      </c>
      <c r="Q1070" s="2" t="str">
        <f ca="1">IF(AND($J1070&lt;TODAY(), $J1070&lt;&gt;""), "منتهي", "")</f>
        <v>منتهي</v>
      </c>
      <c r="R1070" s="2" t="s">
        <v>2430</v>
      </c>
      <c r="S1070" s="2" t="s">
        <v>2327</v>
      </c>
      <c r="T1070" s="1" t="str">
        <f t="shared" si="83"/>
        <v/>
      </c>
      <c r="BN1070" s="8"/>
    </row>
    <row r="1071" spans="1:66" ht="46" hidden="1" x14ac:dyDescent="0.45">
      <c r="A1071" s="1">
        <f t="shared" si="84"/>
        <v>1058</v>
      </c>
      <c r="B1071" s="1" t="s">
        <v>734</v>
      </c>
      <c r="C1071" s="2" t="s">
        <v>861</v>
      </c>
      <c r="D1071" s="1" t="s">
        <v>189</v>
      </c>
      <c r="E1071" s="2" t="s">
        <v>216</v>
      </c>
      <c r="F1071" s="1" t="s">
        <v>1503</v>
      </c>
      <c r="G1071" s="10">
        <v>45691</v>
      </c>
      <c r="H1071" s="1"/>
      <c r="I1071" s="1">
        <v>4000</v>
      </c>
      <c r="J1071" s="10">
        <v>45700</v>
      </c>
      <c r="K1071" s="1" t="s">
        <v>1074</v>
      </c>
      <c r="L1071" s="2" t="s">
        <v>3779</v>
      </c>
      <c r="M1071" s="10">
        <v>45754</v>
      </c>
      <c r="N1071" s="1">
        <v>12</v>
      </c>
      <c r="O1071" s="1">
        <v>4000</v>
      </c>
      <c r="P1071" s="2">
        <f>Table1[[#This Row],[PRICE/PO]]*Table1[[#This Row],[Quantity/PO]]</f>
        <v>48000</v>
      </c>
      <c r="Q1071" s="2" t="str">
        <f ca="1">IF(AND($J1071&lt;TODAY(), $J1071&lt;&gt;""), "منتهي", "")</f>
        <v>منتهي</v>
      </c>
      <c r="R1071" s="2" t="s">
        <v>2430</v>
      </c>
      <c r="S1071" s="2" t="s">
        <v>2327</v>
      </c>
      <c r="T1071" s="1" t="str">
        <f t="shared" si="83"/>
        <v/>
      </c>
      <c r="BN1071" s="8"/>
    </row>
    <row r="1072" spans="1:66" ht="46" hidden="1" x14ac:dyDescent="0.45">
      <c r="A1072" s="1">
        <f t="shared" si="84"/>
        <v>1059</v>
      </c>
      <c r="B1072" s="1" t="s">
        <v>734</v>
      </c>
      <c r="C1072" s="2" t="s">
        <v>861</v>
      </c>
      <c r="D1072" s="1" t="s">
        <v>189</v>
      </c>
      <c r="E1072" s="2" t="s">
        <v>216</v>
      </c>
      <c r="F1072" s="1" t="s">
        <v>1503</v>
      </c>
      <c r="G1072" s="10">
        <v>45691</v>
      </c>
      <c r="H1072" s="1"/>
      <c r="I1072" s="1">
        <v>4000</v>
      </c>
      <c r="J1072" s="10">
        <v>45700</v>
      </c>
      <c r="K1072" s="1" t="s">
        <v>1074</v>
      </c>
      <c r="L1072" s="2" t="s">
        <v>3827</v>
      </c>
      <c r="M1072" s="10">
        <v>45761</v>
      </c>
      <c r="N1072" s="1">
        <v>3</v>
      </c>
      <c r="O1072" s="1">
        <v>4000</v>
      </c>
      <c r="P1072" s="2">
        <f>Table1[[#This Row],[PRICE/PO]]*Table1[[#This Row],[Quantity/PO]]</f>
        <v>12000</v>
      </c>
      <c r="Q1072" s="2" t="str">
        <f ca="1">IF(AND($J1072&lt;TODAY(), $J1072&lt;&gt;""), "منتهي", "")</f>
        <v>منتهي</v>
      </c>
      <c r="R1072" s="2" t="s">
        <v>2430</v>
      </c>
      <c r="S1072" s="2" t="s">
        <v>2327</v>
      </c>
      <c r="T1072" s="1" t="str">
        <f t="shared" si="83"/>
        <v/>
      </c>
      <c r="BN1072" s="8"/>
    </row>
    <row r="1073" spans="1:66" ht="46" hidden="1" x14ac:dyDescent="0.45">
      <c r="A1073" s="1">
        <f t="shared" si="84"/>
        <v>1060</v>
      </c>
      <c r="B1073" s="1" t="s">
        <v>734</v>
      </c>
      <c r="C1073" s="2" t="s">
        <v>861</v>
      </c>
      <c r="D1073" s="1" t="s">
        <v>189</v>
      </c>
      <c r="E1073" s="2" t="s">
        <v>216</v>
      </c>
      <c r="F1073" s="1" t="s">
        <v>1503</v>
      </c>
      <c r="G1073" s="10">
        <v>45691</v>
      </c>
      <c r="H1073" s="1"/>
      <c r="I1073" s="1">
        <v>4000</v>
      </c>
      <c r="J1073" s="10">
        <v>45700</v>
      </c>
      <c r="K1073" s="1" t="s">
        <v>1074</v>
      </c>
      <c r="L1073" s="2" t="s">
        <v>3779</v>
      </c>
      <c r="M1073" s="10">
        <v>45754</v>
      </c>
      <c r="N1073" s="1">
        <f>2+10</f>
        <v>12</v>
      </c>
      <c r="O1073" s="1">
        <v>4000</v>
      </c>
      <c r="P1073" s="2">
        <f>Table1[[#This Row],[PRICE/PO]]*Table1[[#This Row],[Quantity/PO]]</f>
        <v>48000</v>
      </c>
      <c r="Q1073" s="2" t="str">
        <f ca="1">IF(AND($J1073&lt;TODAY(), $J1073&lt;&gt;""), "منتهي", "")</f>
        <v>منتهي</v>
      </c>
      <c r="R1073" s="2" t="s">
        <v>2430</v>
      </c>
      <c r="S1073" s="2"/>
      <c r="T1073" s="1" t="str">
        <f t="shared" si="83"/>
        <v/>
      </c>
      <c r="BN1073" s="8"/>
    </row>
    <row r="1074" spans="1:66" ht="69" hidden="1" x14ac:dyDescent="0.45">
      <c r="A1074" s="1">
        <f t="shared" si="84"/>
        <v>1061</v>
      </c>
      <c r="B1074" s="1" t="s">
        <v>43</v>
      </c>
      <c r="C1074" s="2" t="s">
        <v>1505</v>
      </c>
      <c r="D1074" s="1"/>
      <c r="E1074" s="2" t="s">
        <v>1506</v>
      </c>
      <c r="F1074" s="1" t="s">
        <v>1504</v>
      </c>
      <c r="G1074" s="10">
        <v>45691</v>
      </c>
      <c r="H1074" s="1">
        <v>1</v>
      </c>
      <c r="I1074" s="1">
        <v>5250</v>
      </c>
      <c r="J1074" s="10">
        <v>45700</v>
      </c>
      <c r="K1074" s="1" t="s">
        <v>1075</v>
      </c>
      <c r="L1074" s="2"/>
      <c r="M1074" s="10"/>
      <c r="N1074" s="1"/>
      <c r="O1074" s="1"/>
      <c r="P1074" s="2">
        <f>Table1[[#This Row],[PRICE/PO]]*Table1[[#This Row],[Quantity/PO]]</f>
        <v>0</v>
      </c>
      <c r="Q1074" s="2" t="str">
        <f t="shared" ca="1" si="85"/>
        <v>منتهي</v>
      </c>
      <c r="R1074" s="2"/>
      <c r="S1074" s="2"/>
      <c r="T1074" s="1" t="str">
        <f t="shared" si="83"/>
        <v/>
      </c>
      <c r="BN1074" s="8">
        <f t="shared" ref="BN1074:BN1138" si="86">D1074</f>
        <v>0</v>
      </c>
    </row>
    <row r="1075" spans="1:66" ht="92" hidden="1" x14ac:dyDescent="0.45">
      <c r="A1075" s="1">
        <f t="shared" si="84"/>
        <v>1062</v>
      </c>
      <c r="B1075" s="1" t="s">
        <v>43</v>
      </c>
      <c r="C1075" s="2" t="s">
        <v>1507</v>
      </c>
      <c r="D1075" s="1"/>
      <c r="E1075" s="2" t="s">
        <v>1508</v>
      </c>
      <c r="F1075" s="1" t="s">
        <v>1504</v>
      </c>
      <c r="G1075" s="10">
        <v>45691</v>
      </c>
      <c r="H1075" s="1">
        <v>1</v>
      </c>
      <c r="I1075" s="1">
        <v>3250</v>
      </c>
      <c r="J1075" s="10">
        <v>45700</v>
      </c>
      <c r="K1075" s="1" t="s">
        <v>1075</v>
      </c>
      <c r="L1075" s="2" t="s">
        <v>2334</v>
      </c>
      <c r="M1075" s="10">
        <v>45704</v>
      </c>
      <c r="N1075" s="1">
        <v>1</v>
      </c>
      <c r="O1075" s="1">
        <v>3250</v>
      </c>
      <c r="P1075" s="2">
        <f>Table1[[#This Row],[PRICE/PO]]*Table1[[#This Row],[Quantity/PO]]</f>
        <v>3250</v>
      </c>
      <c r="Q1075" s="2" t="str">
        <f t="shared" ca="1" si="85"/>
        <v>منتهي</v>
      </c>
      <c r="R1075" s="2"/>
      <c r="S1075" s="2"/>
      <c r="T1075" s="1" t="str">
        <f t="shared" si="83"/>
        <v/>
      </c>
      <c r="BN1075" s="8">
        <f t="shared" si="86"/>
        <v>0</v>
      </c>
    </row>
    <row r="1076" spans="1:66" ht="69" hidden="1" x14ac:dyDescent="0.45">
      <c r="A1076" s="1">
        <f t="shared" si="84"/>
        <v>1063</v>
      </c>
      <c r="B1076" s="1" t="s">
        <v>43</v>
      </c>
      <c r="C1076" s="2" t="s">
        <v>1505</v>
      </c>
      <c r="D1076" s="1"/>
      <c r="E1076" s="2" t="s">
        <v>1506</v>
      </c>
      <c r="F1076" s="1" t="s">
        <v>1504</v>
      </c>
      <c r="G1076" s="10">
        <v>45691</v>
      </c>
      <c r="H1076" s="1">
        <v>1</v>
      </c>
      <c r="I1076" s="1">
        <v>5250</v>
      </c>
      <c r="J1076" s="10">
        <v>45700</v>
      </c>
      <c r="K1076" s="1" t="s">
        <v>1075</v>
      </c>
      <c r="L1076" s="2"/>
      <c r="M1076" s="10"/>
      <c r="N1076" s="1"/>
      <c r="O1076" s="1"/>
      <c r="P1076" s="2">
        <f>Table1[[#This Row],[PRICE/PO]]*Table1[[#This Row],[Quantity/PO]]</f>
        <v>0</v>
      </c>
      <c r="Q1076" s="2" t="str">
        <f t="shared" ca="1" si="85"/>
        <v>منتهي</v>
      </c>
      <c r="R1076" s="2"/>
      <c r="S1076" s="2"/>
      <c r="T1076" s="1" t="str">
        <f t="shared" si="83"/>
        <v/>
      </c>
      <c r="BN1076" s="8">
        <f t="shared" si="86"/>
        <v>0</v>
      </c>
    </row>
    <row r="1077" spans="1:66" ht="92" hidden="1" x14ac:dyDescent="0.45">
      <c r="A1077" s="1">
        <f t="shared" si="84"/>
        <v>1064</v>
      </c>
      <c r="B1077" s="1" t="s">
        <v>43</v>
      </c>
      <c r="C1077" s="2" t="s">
        <v>1507</v>
      </c>
      <c r="D1077" s="1"/>
      <c r="E1077" s="2" t="s">
        <v>1508</v>
      </c>
      <c r="F1077" s="1" t="s">
        <v>1504</v>
      </c>
      <c r="G1077" s="10">
        <v>45691</v>
      </c>
      <c r="H1077" s="1">
        <v>1</v>
      </c>
      <c r="I1077" s="1">
        <v>3250</v>
      </c>
      <c r="J1077" s="10">
        <v>45700</v>
      </c>
      <c r="K1077" s="1" t="s">
        <v>1075</v>
      </c>
      <c r="L1077" s="2" t="s">
        <v>2334</v>
      </c>
      <c r="M1077" s="10">
        <v>45704</v>
      </c>
      <c r="N1077" s="1">
        <v>1</v>
      </c>
      <c r="O1077" s="1">
        <v>3250</v>
      </c>
      <c r="P1077" s="2">
        <f>Table1[[#This Row],[PRICE/PO]]*Table1[[#This Row],[Quantity/PO]]</f>
        <v>3250</v>
      </c>
      <c r="Q1077" s="2" t="str">
        <f t="shared" ca="1" si="85"/>
        <v>منتهي</v>
      </c>
      <c r="R1077" s="2"/>
      <c r="S1077" s="2"/>
      <c r="T1077" s="1" t="str">
        <f t="shared" si="83"/>
        <v/>
      </c>
      <c r="BN1077" s="8">
        <f t="shared" si="86"/>
        <v>0</v>
      </c>
    </row>
    <row r="1078" spans="1:66" ht="46" hidden="1" x14ac:dyDescent="0.45">
      <c r="A1078" s="1">
        <f t="shared" si="84"/>
        <v>1065</v>
      </c>
      <c r="B1078" s="1" t="s">
        <v>734</v>
      </c>
      <c r="C1078" s="2" t="s">
        <v>1511</v>
      </c>
      <c r="D1078" s="1">
        <v>2997208900</v>
      </c>
      <c r="E1078" s="2" t="s">
        <v>1510</v>
      </c>
      <c r="F1078" s="1" t="s">
        <v>1509</v>
      </c>
      <c r="G1078" s="10">
        <v>45691</v>
      </c>
      <c r="H1078" s="1">
        <v>3</v>
      </c>
      <c r="I1078" s="1"/>
      <c r="J1078" s="10">
        <v>45697</v>
      </c>
      <c r="K1078" s="1" t="s">
        <v>1075</v>
      </c>
      <c r="L1078" s="2"/>
      <c r="M1078" s="10"/>
      <c r="N1078" s="1"/>
      <c r="O1078" s="1"/>
      <c r="P1078" s="2">
        <f>Table1[[#This Row],[PRICE/PO]]*Table1[[#This Row],[Quantity/PO]]</f>
        <v>0</v>
      </c>
      <c r="Q1078" s="2" t="str">
        <f t="shared" ca="1" si="85"/>
        <v>منتهي</v>
      </c>
      <c r="R1078" s="2"/>
      <c r="S1078" s="2"/>
      <c r="T1078" s="1" t="str">
        <f t="shared" si="83"/>
        <v/>
      </c>
      <c r="BN1078" s="8">
        <f t="shared" si="86"/>
        <v>2997208900</v>
      </c>
    </row>
    <row r="1079" spans="1:66" ht="46" hidden="1" x14ac:dyDescent="0.45">
      <c r="A1079" s="1">
        <f t="shared" si="84"/>
        <v>1066</v>
      </c>
      <c r="B1079" s="1" t="s">
        <v>43</v>
      </c>
      <c r="C1079" s="2" t="s">
        <v>1513</v>
      </c>
      <c r="D1079" s="1"/>
      <c r="E1079" s="2" t="s">
        <v>1514</v>
      </c>
      <c r="F1079" s="1" t="s">
        <v>1512</v>
      </c>
      <c r="G1079" s="10">
        <v>45691</v>
      </c>
      <c r="H1079" s="1">
        <v>3</v>
      </c>
      <c r="I1079" s="1">
        <v>135000</v>
      </c>
      <c r="J1079" s="10">
        <v>45694</v>
      </c>
      <c r="K1079" s="1" t="s">
        <v>1077</v>
      </c>
      <c r="L1079" s="2" t="s">
        <v>4316</v>
      </c>
      <c r="M1079" s="10">
        <v>45741</v>
      </c>
      <c r="N1079" s="1">
        <v>3</v>
      </c>
      <c r="O1079" s="1">
        <v>130000</v>
      </c>
      <c r="P1079" s="2">
        <f>Table1[[#This Row],[PRICE/PO]]*Table1[[#This Row],[Quantity/PO]]</f>
        <v>390000</v>
      </c>
      <c r="Q1079" s="2" t="str">
        <f t="shared" ca="1" si="85"/>
        <v>منتهي</v>
      </c>
      <c r="R1079" s="2" t="s">
        <v>2339</v>
      </c>
      <c r="S1079" s="2"/>
      <c r="T1079" s="1" t="str">
        <f t="shared" si="83"/>
        <v/>
      </c>
      <c r="BN1079" s="8">
        <f t="shared" si="86"/>
        <v>0</v>
      </c>
    </row>
    <row r="1080" spans="1:66" ht="46" hidden="1" x14ac:dyDescent="0.45">
      <c r="A1080" s="1">
        <f t="shared" si="84"/>
        <v>1067</v>
      </c>
      <c r="B1080" s="1" t="s">
        <v>43</v>
      </c>
      <c r="C1080" s="2" t="s">
        <v>161</v>
      </c>
      <c r="D1080" s="1" t="s">
        <v>1515</v>
      </c>
      <c r="E1080" s="2" t="s">
        <v>1516</v>
      </c>
      <c r="F1080" s="1" t="s">
        <v>1512</v>
      </c>
      <c r="G1080" s="10">
        <v>45691</v>
      </c>
      <c r="H1080" s="1">
        <v>1</v>
      </c>
      <c r="I1080" s="1">
        <v>70000</v>
      </c>
      <c r="J1080" s="10">
        <v>45694</v>
      </c>
      <c r="K1080" s="1" t="s">
        <v>1075</v>
      </c>
      <c r="L1080" s="2"/>
      <c r="M1080" s="10"/>
      <c r="N1080" s="1"/>
      <c r="O1080" s="1"/>
      <c r="P1080" s="2">
        <f>Table1[[#This Row],[PRICE/PO]]*Table1[[#This Row],[Quantity/PO]]</f>
        <v>0</v>
      </c>
      <c r="Q1080" s="2" t="str">
        <f t="shared" ca="1" si="85"/>
        <v>منتهي</v>
      </c>
      <c r="R1080" s="2"/>
      <c r="S1080" s="2"/>
      <c r="T1080" s="1" t="str">
        <f t="shared" si="83"/>
        <v/>
      </c>
      <c r="BN1080" s="8" t="str">
        <f t="shared" si="86"/>
        <v>HRES03-450</v>
      </c>
    </row>
    <row r="1081" spans="1:66" ht="46" hidden="1" x14ac:dyDescent="0.45">
      <c r="A1081" s="1">
        <f t="shared" si="84"/>
        <v>1068</v>
      </c>
      <c r="B1081" s="1" t="s">
        <v>43</v>
      </c>
      <c r="C1081" s="2" t="s">
        <v>164</v>
      </c>
      <c r="D1081" s="1" t="s">
        <v>1517</v>
      </c>
      <c r="E1081" s="2" t="s">
        <v>1518</v>
      </c>
      <c r="F1081" s="1" t="s">
        <v>1512</v>
      </c>
      <c r="G1081" s="10">
        <v>45691</v>
      </c>
      <c r="H1081" s="1">
        <v>1</v>
      </c>
      <c r="I1081" s="1">
        <v>61000</v>
      </c>
      <c r="J1081" s="10">
        <v>45694</v>
      </c>
      <c r="K1081" s="1" t="s">
        <v>1075</v>
      </c>
      <c r="L1081" s="2"/>
      <c r="M1081" s="10"/>
      <c r="N1081" s="1"/>
      <c r="O1081" s="1"/>
      <c r="P1081" s="2">
        <f>Table1[[#This Row],[PRICE/PO]]*Table1[[#This Row],[Quantity/PO]]</f>
        <v>0</v>
      </c>
      <c r="Q1081" s="2" t="str">
        <f t="shared" ca="1" si="85"/>
        <v>منتهي</v>
      </c>
      <c r="R1081" s="2"/>
      <c r="S1081" s="2"/>
      <c r="T1081" s="1" t="str">
        <f t="shared" si="83"/>
        <v/>
      </c>
      <c r="BN1081" s="8" t="str">
        <f t="shared" si="86"/>
        <v>UNO-67-500-4D</v>
      </c>
    </row>
    <row r="1082" spans="1:66" ht="46" hidden="1" x14ac:dyDescent="0.45">
      <c r="A1082" s="1">
        <f t="shared" si="84"/>
        <v>1069</v>
      </c>
      <c r="B1082" s="1" t="s">
        <v>43</v>
      </c>
      <c r="C1082" s="2" t="s">
        <v>161</v>
      </c>
      <c r="D1082" s="1" t="s">
        <v>1515</v>
      </c>
      <c r="E1082" s="2" t="s">
        <v>1516</v>
      </c>
      <c r="F1082" s="1" t="s">
        <v>1512</v>
      </c>
      <c r="G1082" s="10">
        <v>45691</v>
      </c>
      <c r="H1082" s="1">
        <v>1</v>
      </c>
      <c r="I1082" s="1">
        <v>70000</v>
      </c>
      <c r="J1082" s="10">
        <v>45694</v>
      </c>
      <c r="K1082" s="1" t="s">
        <v>1075</v>
      </c>
      <c r="L1082" s="2"/>
      <c r="M1082" s="10"/>
      <c r="N1082" s="1"/>
      <c r="O1082" s="1"/>
      <c r="P1082" s="2">
        <f>Table1[[#This Row],[PRICE/PO]]*Table1[[#This Row],[Quantity/PO]]</f>
        <v>0</v>
      </c>
      <c r="Q1082" s="2" t="str">
        <f t="shared" ca="1" si="85"/>
        <v>منتهي</v>
      </c>
      <c r="R1082" s="2"/>
      <c r="S1082" s="2"/>
      <c r="T1082" s="1" t="str">
        <f t="shared" si="83"/>
        <v/>
      </c>
      <c r="BN1082" s="8" t="str">
        <f t="shared" si="86"/>
        <v>HRES03-450</v>
      </c>
    </row>
    <row r="1083" spans="1:66" ht="46" hidden="1" x14ac:dyDescent="0.45">
      <c r="A1083" s="1">
        <f t="shared" si="84"/>
        <v>1070</v>
      </c>
      <c r="B1083" s="1" t="s">
        <v>43</v>
      </c>
      <c r="C1083" s="2" t="s">
        <v>164</v>
      </c>
      <c r="D1083" s="1" t="s">
        <v>1517</v>
      </c>
      <c r="E1083" s="2" t="s">
        <v>1518</v>
      </c>
      <c r="F1083" s="1" t="s">
        <v>1512</v>
      </c>
      <c r="G1083" s="10">
        <v>45691</v>
      </c>
      <c r="H1083" s="1">
        <v>1</v>
      </c>
      <c r="I1083" s="1"/>
      <c r="J1083" s="10">
        <v>45694</v>
      </c>
      <c r="K1083" s="1" t="s">
        <v>1075</v>
      </c>
      <c r="L1083" s="2"/>
      <c r="M1083" s="10"/>
      <c r="N1083" s="1"/>
      <c r="O1083" s="1"/>
      <c r="P1083" s="2">
        <f>Table1[[#This Row],[PRICE/PO]]*Table1[[#This Row],[Quantity/PO]]</f>
        <v>0</v>
      </c>
      <c r="Q1083" s="2" t="str">
        <f t="shared" ca="1" si="85"/>
        <v>منتهي</v>
      </c>
      <c r="R1083" s="2"/>
      <c r="S1083" s="2"/>
      <c r="T1083" s="1" t="str">
        <f t="shared" si="83"/>
        <v/>
      </c>
      <c r="BN1083" s="8" t="str">
        <f t="shared" si="86"/>
        <v>UNO-67-500-4D</v>
      </c>
    </row>
    <row r="1084" spans="1:66" ht="69" hidden="1" x14ac:dyDescent="0.45">
      <c r="A1084" s="1">
        <f t="shared" si="84"/>
        <v>1071</v>
      </c>
      <c r="B1084" s="1" t="s">
        <v>43</v>
      </c>
      <c r="C1084" s="2" t="s">
        <v>1519</v>
      </c>
      <c r="D1084" s="1"/>
      <c r="E1084" s="2" t="s">
        <v>1520</v>
      </c>
      <c r="F1084" s="1" t="s">
        <v>1512</v>
      </c>
      <c r="G1084" s="10">
        <v>45691</v>
      </c>
      <c r="H1084" s="1">
        <v>1</v>
      </c>
      <c r="I1084" s="1">
        <v>5750</v>
      </c>
      <c r="J1084" s="10">
        <v>45694</v>
      </c>
      <c r="K1084" s="1" t="s">
        <v>1075</v>
      </c>
      <c r="L1084" s="2" t="s">
        <v>2253</v>
      </c>
      <c r="M1084" s="10">
        <v>45704</v>
      </c>
      <c r="N1084" s="1">
        <v>1</v>
      </c>
      <c r="O1084" s="1">
        <v>5750</v>
      </c>
      <c r="P1084" s="2">
        <f>Table1[[#This Row],[PRICE/PO]]*Table1[[#This Row],[Quantity/PO]]</f>
        <v>5750</v>
      </c>
      <c r="Q1084" s="2" t="str">
        <f t="shared" ca="1" si="85"/>
        <v>منتهي</v>
      </c>
      <c r="R1084" s="2"/>
      <c r="S1084" s="2"/>
      <c r="T1084" s="1" t="str">
        <f t="shared" si="83"/>
        <v/>
      </c>
      <c r="BN1084" s="8">
        <f t="shared" si="86"/>
        <v>0</v>
      </c>
    </row>
    <row r="1085" spans="1:66" ht="69" hidden="1" x14ac:dyDescent="0.45">
      <c r="A1085" s="1">
        <f t="shared" si="84"/>
        <v>1072</v>
      </c>
      <c r="B1085" s="1" t="s">
        <v>43</v>
      </c>
      <c r="C1085" s="2" t="s">
        <v>1519</v>
      </c>
      <c r="D1085" s="1"/>
      <c r="E1085" s="2" t="s">
        <v>1520</v>
      </c>
      <c r="F1085" s="1" t="s">
        <v>1512</v>
      </c>
      <c r="G1085" s="10">
        <v>45691</v>
      </c>
      <c r="H1085" s="1">
        <v>1</v>
      </c>
      <c r="I1085" s="1">
        <v>5750</v>
      </c>
      <c r="J1085" s="10">
        <v>45694</v>
      </c>
      <c r="K1085" s="1" t="s">
        <v>1075</v>
      </c>
      <c r="L1085" s="2" t="s">
        <v>2253</v>
      </c>
      <c r="M1085" s="10">
        <v>45704</v>
      </c>
      <c r="N1085" s="1">
        <v>1</v>
      </c>
      <c r="O1085" s="1">
        <v>5750</v>
      </c>
      <c r="P1085" s="2">
        <f>Table1[[#This Row],[PRICE/PO]]*Table1[[#This Row],[Quantity/PO]]</f>
        <v>5750</v>
      </c>
      <c r="Q1085" s="2" t="str">
        <f t="shared" ca="1" si="85"/>
        <v>منتهي</v>
      </c>
      <c r="R1085" s="2"/>
      <c r="S1085" s="2"/>
      <c r="T1085" s="1" t="str">
        <f t="shared" si="83"/>
        <v/>
      </c>
      <c r="BN1085" s="8">
        <f t="shared" si="86"/>
        <v>0</v>
      </c>
    </row>
    <row r="1086" spans="1:66" ht="69" hidden="1" x14ac:dyDescent="0.45">
      <c r="A1086" s="1">
        <f t="shared" si="84"/>
        <v>1073</v>
      </c>
      <c r="B1086" s="1" t="s">
        <v>734</v>
      </c>
      <c r="C1086" s="2" t="s">
        <v>1522</v>
      </c>
      <c r="D1086" s="1" t="s">
        <v>1521</v>
      </c>
      <c r="E1086" s="2" t="s">
        <v>1523</v>
      </c>
      <c r="F1086" s="1" t="s">
        <v>1512</v>
      </c>
      <c r="G1086" s="10">
        <v>45691</v>
      </c>
      <c r="H1086" s="1">
        <v>1</v>
      </c>
      <c r="I1086" s="1"/>
      <c r="J1086" s="10">
        <v>45694</v>
      </c>
      <c r="K1086" s="1" t="s">
        <v>1075</v>
      </c>
      <c r="L1086" s="2"/>
      <c r="M1086" s="10"/>
      <c r="N1086" s="1"/>
      <c r="O1086" s="1"/>
      <c r="P1086" s="2">
        <f>Table1[[#This Row],[PRICE/PO]]*Table1[[#This Row],[Quantity/PO]]</f>
        <v>0</v>
      </c>
      <c r="Q1086" s="2" t="str">
        <f t="shared" ca="1" si="85"/>
        <v>منتهي</v>
      </c>
      <c r="R1086" s="2"/>
      <c r="S1086" s="2"/>
      <c r="T1086" s="1" t="str">
        <f t="shared" si="83"/>
        <v/>
      </c>
      <c r="BN1086" s="8" t="str">
        <f t="shared" si="86"/>
        <v xml:space="preserve">DS-GM7G </v>
      </c>
    </row>
    <row r="1087" spans="1:66" ht="69" hidden="1" x14ac:dyDescent="0.45">
      <c r="A1087" s="1">
        <f t="shared" si="84"/>
        <v>1074</v>
      </c>
      <c r="B1087" s="1" t="s">
        <v>734</v>
      </c>
      <c r="C1087" s="2" t="s">
        <v>1522</v>
      </c>
      <c r="D1087" s="1" t="s">
        <v>1521</v>
      </c>
      <c r="E1087" s="2" t="s">
        <v>1523</v>
      </c>
      <c r="F1087" s="1" t="s">
        <v>1512</v>
      </c>
      <c r="G1087" s="10">
        <v>45691</v>
      </c>
      <c r="H1087" s="1">
        <v>1</v>
      </c>
      <c r="I1087" s="1"/>
      <c r="J1087" s="10">
        <v>45694</v>
      </c>
      <c r="K1087" s="1" t="s">
        <v>1075</v>
      </c>
      <c r="L1087" s="2"/>
      <c r="M1087" s="10"/>
      <c r="N1087" s="1"/>
      <c r="O1087" s="1"/>
      <c r="P1087" s="2">
        <f>Table1[[#This Row],[PRICE/PO]]*Table1[[#This Row],[Quantity/PO]]</f>
        <v>0</v>
      </c>
      <c r="Q1087" s="2" t="str">
        <f t="shared" ca="1" si="85"/>
        <v>منتهي</v>
      </c>
      <c r="R1087" s="2"/>
      <c r="S1087" s="2"/>
      <c r="T1087" s="1" t="str">
        <f t="shared" si="83"/>
        <v/>
      </c>
      <c r="BN1087" s="8" t="str">
        <f t="shared" si="86"/>
        <v xml:space="preserve">DS-GM7G </v>
      </c>
    </row>
    <row r="1088" spans="1:66" ht="69" hidden="1" x14ac:dyDescent="0.45">
      <c r="A1088" s="1">
        <f t="shared" si="84"/>
        <v>1075</v>
      </c>
      <c r="B1088" s="1" t="s">
        <v>43</v>
      </c>
      <c r="C1088" s="2" t="s">
        <v>682</v>
      </c>
      <c r="D1088" s="1"/>
      <c r="E1088" s="2" t="s">
        <v>683</v>
      </c>
      <c r="F1088" s="1" t="s">
        <v>1512</v>
      </c>
      <c r="G1088" s="10">
        <v>45691</v>
      </c>
      <c r="H1088" s="1">
        <v>1</v>
      </c>
      <c r="I1088" s="1"/>
      <c r="J1088" s="10">
        <v>45694</v>
      </c>
      <c r="K1088" s="1" t="s">
        <v>1076</v>
      </c>
      <c r="L1088" s="2"/>
      <c r="M1088" s="10"/>
      <c r="N1088" s="1"/>
      <c r="O1088" s="1"/>
      <c r="P1088" s="2">
        <f>Table1[[#This Row],[PRICE/PO]]*Table1[[#This Row],[Quantity/PO]]</f>
        <v>0</v>
      </c>
      <c r="Q1088" s="2" t="str">
        <f t="shared" ca="1" si="85"/>
        <v>منتهي</v>
      </c>
      <c r="R1088" s="2"/>
      <c r="S1088" s="2"/>
      <c r="T1088" s="1" t="str">
        <f t="shared" si="83"/>
        <v/>
      </c>
      <c r="BN1088" s="8">
        <f t="shared" si="86"/>
        <v>0</v>
      </c>
    </row>
    <row r="1089" spans="1:66" ht="46" hidden="1" x14ac:dyDescent="0.45">
      <c r="A1089" s="1">
        <f t="shared" si="84"/>
        <v>1076</v>
      </c>
      <c r="B1089" s="1" t="s">
        <v>43</v>
      </c>
      <c r="C1089" s="2" t="s">
        <v>1524</v>
      </c>
      <c r="D1089" s="1"/>
      <c r="E1089" s="2" t="s">
        <v>1525</v>
      </c>
      <c r="F1089" s="1" t="s">
        <v>1512</v>
      </c>
      <c r="G1089" s="10">
        <v>45691</v>
      </c>
      <c r="H1089" s="1">
        <v>4</v>
      </c>
      <c r="I1089" s="1"/>
      <c r="J1089" s="10">
        <v>45694</v>
      </c>
      <c r="K1089" s="1" t="s">
        <v>1075</v>
      </c>
      <c r="L1089" s="2"/>
      <c r="M1089" s="10"/>
      <c r="N1089" s="1"/>
      <c r="O1089" s="1"/>
      <c r="P1089" s="2">
        <f>Table1[[#This Row],[PRICE/PO]]*Table1[[#This Row],[Quantity/PO]]</f>
        <v>0</v>
      </c>
      <c r="Q1089" s="2" t="str">
        <f t="shared" ca="1" si="85"/>
        <v>منتهي</v>
      </c>
      <c r="R1089" s="2"/>
      <c r="S1089" s="2"/>
      <c r="T1089" s="1" t="str">
        <f t="shared" si="83"/>
        <v/>
      </c>
      <c r="BN1089" s="8">
        <f t="shared" si="86"/>
        <v>0</v>
      </c>
    </row>
    <row r="1090" spans="1:66" ht="46" hidden="1" x14ac:dyDescent="0.45">
      <c r="A1090" s="1">
        <f t="shared" si="84"/>
        <v>1077</v>
      </c>
      <c r="B1090" s="1" t="s">
        <v>43</v>
      </c>
      <c r="C1090" s="2" t="s">
        <v>1524</v>
      </c>
      <c r="D1090" s="1"/>
      <c r="E1090" s="2" t="s">
        <v>1525</v>
      </c>
      <c r="F1090" s="1" t="s">
        <v>1512</v>
      </c>
      <c r="G1090" s="10">
        <v>45691</v>
      </c>
      <c r="H1090" s="1">
        <v>3</v>
      </c>
      <c r="I1090" s="1"/>
      <c r="J1090" s="10">
        <v>45694</v>
      </c>
      <c r="K1090" s="1" t="s">
        <v>1075</v>
      </c>
      <c r="L1090" s="2"/>
      <c r="M1090" s="10"/>
      <c r="N1090" s="1"/>
      <c r="O1090" s="1"/>
      <c r="P1090" s="2">
        <f>Table1[[#This Row],[PRICE/PO]]*Table1[[#This Row],[Quantity/PO]]</f>
        <v>0</v>
      </c>
      <c r="Q1090" s="2" t="str">
        <f t="shared" ca="1" si="85"/>
        <v>منتهي</v>
      </c>
      <c r="R1090" s="2"/>
      <c r="S1090" s="2"/>
      <c r="T1090" s="1" t="str">
        <f t="shared" si="83"/>
        <v/>
      </c>
      <c r="BN1090" s="8">
        <f t="shared" si="86"/>
        <v>0</v>
      </c>
    </row>
    <row r="1091" spans="1:66" ht="69" hidden="1" x14ac:dyDescent="0.45">
      <c r="A1091" s="1">
        <f t="shared" si="84"/>
        <v>1078</v>
      </c>
      <c r="B1091" s="1" t="s">
        <v>43</v>
      </c>
      <c r="C1091" s="2" t="s">
        <v>1519</v>
      </c>
      <c r="D1091" s="1"/>
      <c r="E1091" s="2" t="s">
        <v>1520</v>
      </c>
      <c r="F1091" s="1" t="s">
        <v>1512</v>
      </c>
      <c r="G1091" s="10">
        <v>45691</v>
      </c>
      <c r="H1091" s="1">
        <v>1</v>
      </c>
      <c r="I1091" s="1">
        <v>5750</v>
      </c>
      <c r="J1091" s="10">
        <v>45694</v>
      </c>
      <c r="K1091" s="1" t="s">
        <v>1075</v>
      </c>
      <c r="L1091" s="2" t="s">
        <v>2253</v>
      </c>
      <c r="M1091" s="10">
        <v>45704</v>
      </c>
      <c r="N1091" s="1">
        <v>1</v>
      </c>
      <c r="O1091" s="1">
        <v>5750</v>
      </c>
      <c r="P1091" s="2">
        <f>Table1[[#This Row],[PRICE/PO]]*Table1[[#This Row],[Quantity/PO]]</f>
        <v>5750</v>
      </c>
      <c r="Q1091" s="2" t="str">
        <f t="shared" ca="1" si="85"/>
        <v>منتهي</v>
      </c>
      <c r="R1091" s="2"/>
      <c r="S1091" s="2"/>
      <c r="T1091" s="1" t="str">
        <f t="shared" si="83"/>
        <v/>
      </c>
      <c r="BN1091" s="8">
        <f t="shared" si="86"/>
        <v>0</v>
      </c>
    </row>
    <row r="1092" spans="1:66" ht="69" hidden="1" x14ac:dyDescent="0.45">
      <c r="A1092" s="1">
        <f t="shared" si="84"/>
        <v>1079</v>
      </c>
      <c r="B1092" s="1" t="s">
        <v>43</v>
      </c>
      <c r="C1092" s="2" t="s">
        <v>411</v>
      </c>
      <c r="D1092" s="1"/>
      <c r="E1092" s="2" t="s">
        <v>412</v>
      </c>
      <c r="F1092" s="1" t="s">
        <v>1512</v>
      </c>
      <c r="G1092" s="10">
        <v>45691</v>
      </c>
      <c r="H1092" s="1">
        <v>6</v>
      </c>
      <c r="I1092" s="1"/>
      <c r="J1092" s="10">
        <v>45694</v>
      </c>
      <c r="K1092" s="1" t="s">
        <v>1077</v>
      </c>
      <c r="L1092" s="2"/>
      <c r="M1092" s="10"/>
      <c r="N1092" s="1"/>
      <c r="O1092" s="1"/>
      <c r="P1092" s="2">
        <f>Table1[[#This Row],[PRICE/PO]]*Table1[[#This Row],[Quantity/PO]]</f>
        <v>0</v>
      </c>
      <c r="Q1092" s="2" t="str">
        <f t="shared" ca="1" si="85"/>
        <v>منتهي</v>
      </c>
      <c r="R1092" s="2"/>
      <c r="S1092" s="2"/>
      <c r="T1092" s="1" t="str">
        <f t="shared" si="83"/>
        <v/>
      </c>
      <c r="BN1092" s="8">
        <f t="shared" si="86"/>
        <v>0</v>
      </c>
    </row>
    <row r="1093" spans="1:66" ht="46" hidden="1" x14ac:dyDescent="0.45">
      <c r="A1093" s="1">
        <f t="shared" si="84"/>
        <v>1080</v>
      </c>
      <c r="B1093" s="1" t="s">
        <v>43</v>
      </c>
      <c r="C1093" s="2" t="s">
        <v>1526</v>
      </c>
      <c r="D1093" s="1"/>
      <c r="E1093" s="2" t="s">
        <v>1527</v>
      </c>
      <c r="F1093" s="1" t="s">
        <v>1512</v>
      </c>
      <c r="G1093" s="10">
        <v>45691</v>
      </c>
      <c r="H1093" s="1">
        <v>6</v>
      </c>
      <c r="I1093" s="1"/>
      <c r="J1093" s="10">
        <v>45694</v>
      </c>
      <c r="K1093" s="1" t="s">
        <v>1075</v>
      </c>
      <c r="L1093" s="2"/>
      <c r="M1093" s="10"/>
      <c r="N1093" s="1"/>
      <c r="O1093" s="1"/>
      <c r="P1093" s="2">
        <f>Table1[[#This Row],[PRICE/PO]]*Table1[[#This Row],[Quantity/PO]]</f>
        <v>0</v>
      </c>
      <c r="Q1093" s="2" t="str">
        <f t="shared" ca="1" si="85"/>
        <v>منتهي</v>
      </c>
      <c r="R1093" s="2"/>
      <c r="S1093" s="2"/>
      <c r="T1093" s="1" t="str">
        <f t="shared" si="83"/>
        <v/>
      </c>
      <c r="BN1093" s="8">
        <f t="shared" si="86"/>
        <v>0</v>
      </c>
    </row>
    <row r="1094" spans="1:66" ht="23" hidden="1" x14ac:dyDescent="0.45">
      <c r="A1094" s="1">
        <f t="shared" si="84"/>
        <v>1081</v>
      </c>
      <c r="B1094" s="1" t="s">
        <v>734</v>
      </c>
      <c r="C1094" s="2" t="s">
        <v>1002</v>
      </c>
      <c r="D1094" s="1"/>
      <c r="E1094" s="2" t="s">
        <v>1003</v>
      </c>
      <c r="F1094" s="1" t="s">
        <v>1528</v>
      </c>
      <c r="G1094" s="10">
        <v>45691</v>
      </c>
      <c r="H1094" s="1">
        <v>20</v>
      </c>
      <c r="I1094" s="1"/>
      <c r="J1094" s="10">
        <v>45697</v>
      </c>
      <c r="K1094" s="1" t="s">
        <v>1077</v>
      </c>
      <c r="L1094" s="2"/>
      <c r="M1094" s="10"/>
      <c r="N1094" s="1"/>
      <c r="O1094" s="1"/>
      <c r="P1094" s="2">
        <f>Table1[[#This Row],[PRICE/PO]]*Table1[[#This Row],[Quantity/PO]]</f>
        <v>0</v>
      </c>
      <c r="Q1094" s="2" t="str">
        <f t="shared" ca="1" si="85"/>
        <v>منتهي</v>
      </c>
      <c r="R1094" s="2"/>
      <c r="S1094" s="2"/>
      <c r="T1094" s="1" t="str">
        <f t="shared" si="83"/>
        <v/>
      </c>
      <c r="BN1094" s="8">
        <f t="shared" si="86"/>
        <v>0</v>
      </c>
    </row>
    <row r="1095" spans="1:66" ht="115" hidden="1" x14ac:dyDescent="0.45">
      <c r="A1095" s="1">
        <f t="shared" si="84"/>
        <v>1082</v>
      </c>
      <c r="B1095" s="1" t="s">
        <v>734</v>
      </c>
      <c r="C1095" s="2" t="s">
        <v>1529</v>
      </c>
      <c r="D1095" s="1">
        <v>23047</v>
      </c>
      <c r="E1095" s="2" t="s">
        <v>1530</v>
      </c>
      <c r="F1095" s="1" t="s">
        <v>1528</v>
      </c>
      <c r="G1095" s="10">
        <v>45691</v>
      </c>
      <c r="H1095" s="1">
        <v>5</v>
      </c>
      <c r="I1095" s="1"/>
      <c r="J1095" s="10">
        <v>45697</v>
      </c>
      <c r="K1095" s="1" t="s">
        <v>1074</v>
      </c>
      <c r="L1095" s="2"/>
      <c r="M1095" s="10"/>
      <c r="N1095" s="1"/>
      <c r="O1095" s="1"/>
      <c r="P1095" s="2">
        <f>Table1[[#This Row],[PRICE/PO]]*Table1[[#This Row],[Quantity/PO]]</f>
        <v>0</v>
      </c>
      <c r="Q1095" s="2" t="str">
        <f t="shared" ca="1" si="85"/>
        <v>منتهي</v>
      </c>
      <c r="R1095" s="2"/>
      <c r="S1095" s="2"/>
      <c r="T1095" s="1" t="str">
        <f t="shared" si="83"/>
        <v/>
      </c>
      <c r="BN1095" s="8">
        <f t="shared" si="86"/>
        <v>23047</v>
      </c>
    </row>
    <row r="1096" spans="1:66" ht="115" hidden="1" x14ac:dyDescent="0.45">
      <c r="A1096" s="1">
        <f t="shared" si="84"/>
        <v>1083</v>
      </c>
      <c r="B1096" s="1" t="s">
        <v>734</v>
      </c>
      <c r="C1096" s="2" t="s">
        <v>1531</v>
      </c>
      <c r="D1096" s="1">
        <v>56173</v>
      </c>
      <c r="E1096" s="2" t="s">
        <v>1532</v>
      </c>
      <c r="F1096" s="1" t="s">
        <v>1528</v>
      </c>
      <c r="G1096" s="10">
        <v>45691</v>
      </c>
      <c r="H1096" s="1">
        <v>1</v>
      </c>
      <c r="I1096" s="1"/>
      <c r="J1096" s="10">
        <v>45697</v>
      </c>
      <c r="K1096" s="1" t="s">
        <v>1074</v>
      </c>
      <c r="L1096" s="2"/>
      <c r="M1096" s="10"/>
      <c r="N1096" s="1"/>
      <c r="O1096" s="1"/>
      <c r="P1096" s="2">
        <f>Table1[[#This Row],[PRICE/PO]]*Table1[[#This Row],[Quantity/PO]]</f>
        <v>0</v>
      </c>
      <c r="Q1096" s="2" t="str">
        <f t="shared" ca="1" si="85"/>
        <v>منتهي</v>
      </c>
      <c r="R1096" s="2"/>
      <c r="S1096" s="2"/>
      <c r="T1096" s="1" t="str">
        <f t="shared" si="83"/>
        <v/>
      </c>
      <c r="BN1096" s="8">
        <f t="shared" si="86"/>
        <v>56173</v>
      </c>
    </row>
    <row r="1097" spans="1:66" ht="46" hidden="1" x14ac:dyDescent="0.45">
      <c r="A1097" s="1">
        <f t="shared" si="84"/>
        <v>1084</v>
      </c>
      <c r="B1097" s="1" t="s">
        <v>734</v>
      </c>
      <c r="C1097" s="2" t="s">
        <v>1534</v>
      </c>
      <c r="D1097" s="1" t="s">
        <v>1533</v>
      </c>
      <c r="E1097" s="2" t="s">
        <v>1535</v>
      </c>
      <c r="F1097" s="1" t="s">
        <v>1528</v>
      </c>
      <c r="G1097" s="10">
        <v>45691</v>
      </c>
      <c r="H1097" s="1">
        <v>5</v>
      </c>
      <c r="I1097" s="1"/>
      <c r="J1097" s="10">
        <v>45697</v>
      </c>
      <c r="K1097" s="1" t="s">
        <v>1074</v>
      </c>
      <c r="L1097" s="2"/>
      <c r="M1097" s="10"/>
      <c r="N1097" s="1"/>
      <c r="O1097" s="1"/>
      <c r="P1097" s="2">
        <f>Table1[[#This Row],[PRICE/PO]]*Table1[[#This Row],[Quantity/PO]]</f>
        <v>0</v>
      </c>
      <c r="Q1097" s="2" t="str">
        <f t="shared" ca="1" si="85"/>
        <v>منتهي</v>
      </c>
      <c r="R1097" s="2"/>
      <c r="S1097" s="2"/>
      <c r="T1097" s="1" t="str">
        <f t="shared" si="83"/>
        <v/>
      </c>
      <c r="BN1097" s="8" t="str">
        <f t="shared" si="86"/>
        <v xml:space="preserve">BS1113TV </v>
      </c>
    </row>
    <row r="1098" spans="1:66" ht="69" hidden="1" x14ac:dyDescent="0.45">
      <c r="A1098" s="1">
        <f t="shared" si="84"/>
        <v>1085</v>
      </c>
      <c r="B1098" s="1" t="s">
        <v>734</v>
      </c>
      <c r="C1098" s="2" t="s">
        <v>1536</v>
      </c>
      <c r="D1098" s="1">
        <v>16791</v>
      </c>
      <c r="E1098" s="2" t="s">
        <v>1537</v>
      </c>
      <c r="F1098" s="1" t="s">
        <v>1528</v>
      </c>
      <c r="G1098" s="10">
        <v>45691</v>
      </c>
      <c r="H1098" s="1">
        <v>3</v>
      </c>
      <c r="I1098" s="1"/>
      <c r="J1098" s="10">
        <v>45697</v>
      </c>
      <c r="K1098" s="1" t="s">
        <v>1074</v>
      </c>
      <c r="L1098" s="2"/>
      <c r="M1098" s="10"/>
      <c r="N1098" s="1"/>
      <c r="O1098" s="1"/>
      <c r="P1098" s="2">
        <f>Table1[[#This Row],[PRICE/PO]]*Table1[[#This Row],[Quantity/PO]]</f>
        <v>0</v>
      </c>
      <c r="Q1098" s="2" t="str">
        <f t="shared" ca="1" si="85"/>
        <v>منتهي</v>
      </c>
      <c r="R1098" s="2"/>
      <c r="S1098" s="2"/>
      <c r="T1098" s="1" t="str">
        <f t="shared" si="83"/>
        <v/>
      </c>
      <c r="BN1098" s="8">
        <f t="shared" si="86"/>
        <v>16791</v>
      </c>
    </row>
    <row r="1099" spans="1:66" ht="92" hidden="1" x14ac:dyDescent="0.45">
      <c r="A1099" s="1">
        <f t="shared" si="84"/>
        <v>1086</v>
      </c>
      <c r="B1099" s="1" t="s">
        <v>734</v>
      </c>
      <c r="C1099" s="2" t="s">
        <v>1539</v>
      </c>
      <c r="D1099" s="1" t="s">
        <v>1538</v>
      </c>
      <c r="E1099" s="2" t="s">
        <v>1540</v>
      </c>
      <c r="F1099" s="1" t="s">
        <v>1528</v>
      </c>
      <c r="G1099" s="10">
        <v>45691</v>
      </c>
      <c r="H1099" s="1">
        <v>1</v>
      </c>
      <c r="I1099" s="1"/>
      <c r="J1099" s="10">
        <v>45697</v>
      </c>
      <c r="K1099" s="1" t="s">
        <v>1074</v>
      </c>
      <c r="L1099" s="2"/>
      <c r="M1099" s="10"/>
      <c r="N1099" s="1"/>
      <c r="O1099" s="1"/>
      <c r="P1099" s="2">
        <f>Table1[[#This Row],[PRICE/PO]]*Table1[[#This Row],[Quantity/PO]]</f>
        <v>0</v>
      </c>
      <c r="Q1099" s="2" t="str">
        <f t="shared" ca="1" si="85"/>
        <v>منتهي</v>
      </c>
      <c r="R1099" s="2"/>
      <c r="S1099" s="2"/>
      <c r="T1099" s="1" t="str">
        <f t="shared" si="83"/>
        <v/>
      </c>
      <c r="BN1099" s="8" t="str">
        <f t="shared" si="86"/>
        <v>LC1D50Q7</v>
      </c>
    </row>
    <row r="1100" spans="1:66" ht="92" hidden="1" x14ac:dyDescent="0.45">
      <c r="A1100" s="1">
        <f t="shared" si="84"/>
        <v>1087</v>
      </c>
      <c r="B1100" s="1" t="s">
        <v>734</v>
      </c>
      <c r="C1100" s="2" t="s">
        <v>1542</v>
      </c>
      <c r="D1100" s="1" t="s">
        <v>1541</v>
      </c>
      <c r="E1100" s="2" t="s">
        <v>1543</v>
      </c>
      <c r="F1100" s="1" t="s">
        <v>1528</v>
      </c>
      <c r="G1100" s="10">
        <v>45691</v>
      </c>
      <c r="H1100" s="1">
        <v>1</v>
      </c>
      <c r="I1100" s="1"/>
      <c r="J1100" s="10">
        <v>45697</v>
      </c>
      <c r="K1100" s="1" t="s">
        <v>1074</v>
      </c>
      <c r="L1100" s="2"/>
      <c r="M1100" s="10"/>
      <c r="N1100" s="1"/>
      <c r="O1100" s="1"/>
      <c r="P1100" s="2">
        <f>Table1[[#This Row],[PRICE/PO]]*Table1[[#This Row],[Quantity/PO]]</f>
        <v>0</v>
      </c>
      <c r="Q1100" s="2" t="str">
        <f t="shared" ca="1" si="85"/>
        <v>منتهي</v>
      </c>
      <c r="R1100" s="2"/>
      <c r="S1100" s="2"/>
      <c r="T1100" s="1" t="str">
        <f t="shared" si="83"/>
        <v/>
      </c>
      <c r="BN1100" s="8" t="str">
        <f t="shared" si="86"/>
        <v>LC1D32Q7</v>
      </c>
    </row>
    <row r="1101" spans="1:66" ht="46" hidden="1" x14ac:dyDescent="0.45">
      <c r="A1101" s="1">
        <f t="shared" si="84"/>
        <v>1088</v>
      </c>
      <c r="B1101" s="1" t="s">
        <v>734</v>
      </c>
      <c r="C1101" s="2" t="s">
        <v>1545</v>
      </c>
      <c r="D1101" s="1" t="s">
        <v>1544</v>
      </c>
      <c r="E1101" s="2" t="s">
        <v>1546</v>
      </c>
      <c r="F1101" s="1" t="s">
        <v>1528</v>
      </c>
      <c r="G1101" s="10">
        <v>45691</v>
      </c>
      <c r="H1101" s="1">
        <v>2</v>
      </c>
      <c r="I1101" s="1"/>
      <c r="J1101" s="10">
        <v>45697</v>
      </c>
      <c r="K1101" s="1" t="s">
        <v>1074</v>
      </c>
      <c r="L1101" s="2"/>
      <c r="M1101" s="10"/>
      <c r="N1101" s="1"/>
      <c r="O1101" s="1"/>
      <c r="P1101" s="2">
        <f>Table1[[#This Row],[PRICE/PO]]*Table1[[#This Row],[Quantity/PO]]</f>
        <v>0</v>
      </c>
      <c r="Q1101" s="2" t="str">
        <f t="shared" ca="1" si="85"/>
        <v>منتهي</v>
      </c>
      <c r="R1101" s="2"/>
      <c r="S1101" s="2"/>
      <c r="T1101" s="1" t="str">
        <f t="shared" si="83"/>
        <v/>
      </c>
      <c r="BN1101" s="8" t="str">
        <f t="shared" si="86"/>
        <v>PSF101</v>
      </c>
    </row>
    <row r="1102" spans="1:66" ht="92" hidden="1" x14ac:dyDescent="0.45">
      <c r="A1102" s="1">
        <f t="shared" si="84"/>
        <v>1089</v>
      </c>
      <c r="B1102" s="1" t="s">
        <v>734</v>
      </c>
      <c r="C1102" s="2" t="s">
        <v>1548</v>
      </c>
      <c r="D1102" s="1" t="s">
        <v>1547</v>
      </c>
      <c r="E1102" s="2" t="s">
        <v>1549</v>
      </c>
      <c r="F1102" s="1" t="s">
        <v>1528</v>
      </c>
      <c r="G1102" s="10">
        <v>45691</v>
      </c>
      <c r="H1102" s="1">
        <v>1</v>
      </c>
      <c r="I1102" s="1"/>
      <c r="J1102" s="10">
        <v>45697</v>
      </c>
      <c r="K1102" s="1" t="s">
        <v>1074</v>
      </c>
      <c r="L1102" s="2"/>
      <c r="M1102" s="10"/>
      <c r="N1102" s="1"/>
      <c r="O1102" s="1"/>
      <c r="P1102" s="2">
        <f>Table1[[#This Row],[PRICE/PO]]*Table1[[#This Row],[Quantity/PO]]</f>
        <v>0</v>
      </c>
      <c r="Q1102" s="2" t="str">
        <f t="shared" ca="1" si="85"/>
        <v>منتهي</v>
      </c>
      <c r="R1102" s="2"/>
      <c r="S1102" s="2"/>
      <c r="T1102" s="1" t="str">
        <f t="shared" ref="T1102:T1165" si="87">IF(AND(COUNTIFS($F$14:$F$1012, $F1102, $L$14:$L$1012, "&lt;&gt;")&gt;0, $L1102="", $I1102&lt;&gt;""), 1, "")</f>
        <v/>
      </c>
      <c r="BN1102" s="8" t="str">
        <f t="shared" si="86"/>
        <v>375/025-000</v>
      </c>
    </row>
    <row r="1103" spans="1:66" ht="115" hidden="1" x14ac:dyDescent="0.45">
      <c r="A1103" s="1">
        <f t="shared" ref="A1103:A1166" si="88">ROW(A1090)</f>
        <v>1090</v>
      </c>
      <c r="B1103" s="1" t="s">
        <v>734</v>
      </c>
      <c r="C1103" s="2" t="s">
        <v>1550</v>
      </c>
      <c r="D1103" s="1" t="s">
        <v>277</v>
      </c>
      <c r="E1103" s="2" t="s">
        <v>1551</v>
      </c>
      <c r="F1103" s="1" t="s">
        <v>1528</v>
      </c>
      <c r="G1103" s="10">
        <v>45691</v>
      </c>
      <c r="H1103" s="1">
        <v>3</v>
      </c>
      <c r="I1103" s="1"/>
      <c r="J1103" s="10">
        <v>45697</v>
      </c>
      <c r="K1103" s="1" t="s">
        <v>1074</v>
      </c>
      <c r="L1103" s="2"/>
      <c r="M1103" s="10"/>
      <c r="N1103" s="1"/>
      <c r="O1103" s="1"/>
      <c r="P1103" s="2">
        <f>Table1[[#This Row],[PRICE/PO]]*Table1[[#This Row],[Quantity/PO]]</f>
        <v>0</v>
      </c>
      <c r="Q1103" s="2" t="str">
        <f t="shared" ca="1" si="85"/>
        <v>منتهي</v>
      </c>
      <c r="R1103" s="2"/>
      <c r="S1103" s="2"/>
      <c r="T1103" s="1" t="str">
        <f t="shared" si="87"/>
        <v/>
      </c>
      <c r="BN1103" s="8" t="str">
        <f t="shared" si="86"/>
        <v>A9D31620</v>
      </c>
    </row>
    <row r="1104" spans="1:66" ht="46" hidden="1" x14ac:dyDescent="0.45">
      <c r="A1104" s="1">
        <f t="shared" si="88"/>
        <v>1091</v>
      </c>
      <c r="B1104" s="1" t="s">
        <v>734</v>
      </c>
      <c r="C1104" s="2" t="s">
        <v>1352</v>
      </c>
      <c r="D1104" s="1" t="s">
        <v>1372</v>
      </c>
      <c r="E1104" s="2" t="s">
        <v>1353</v>
      </c>
      <c r="F1104" s="1" t="s">
        <v>1528</v>
      </c>
      <c r="G1104" s="10">
        <v>45691</v>
      </c>
      <c r="H1104" s="1">
        <v>1</v>
      </c>
      <c r="I1104" s="1"/>
      <c r="J1104" s="10">
        <v>45697</v>
      </c>
      <c r="K1104" s="1" t="s">
        <v>1074</v>
      </c>
      <c r="L1104" s="2"/>
      <c r="M1104" s="10"/>
      <c r="N1104" s="1"/>
      <c r="O1104" s="1"/>
      <c r="P1104" s="2">
        <f>Table1[[#This Row],[PRICE/PO]]*Table1[[#This Row],[Quantity/PO]]</f>
        <v>0</v>
      </c>
      <c r="Q1104" s="2" t="str">
        <f t="shared" ca="1" si="85"/>
        <v>منتهي</v>
      </c>
      <c r="R1104" s="2"/>
      <c r="S1104" s="2"/>
      <c r="T1104" s="1" t="str">
        <f t="shared" si="87"/>
        <v/>
      </c>
      <c r="BN1104" s="8" t="str">
        <f t="shared" si="86"/>
        <v xml:space="preserve">7856K572 </v>
      </c>
    </row>
    <row r="1105" spans="1:66" ht="23" hidden="1" x14ac:dyDescent="0.45">
      <c r="A1105" s="1">
        <f t="shared" si="88"/>
        <v>1092</v>
      </c>
      <c r="B1105" s="1" t="s">
        <v>734</v>
      </c>
      <c r="C1105" s="2" t="s">
        <v>768</v>
      </c>
      <c r="D1105" s="1"/>
      <c r="E1105" s="2" t="s">
        <v>769</v>
      </c>
      <c r="F1105" s="1" t="s">
        <v>1528</v>
      </c>
      <c r="G1105" s="10">
        <v>45691</v>
      </c>
      <c r="H1105" s="1">
        <v>50</v>
      </c>
      <c r="I1105" s="1"/>
      <c r="J1105" s="10">
        <v>45697</v>
      </c>
      <c r="K1105" s="1" t="s">
        <v>1074</v>
      </c>
      <c r="L1105" s="2"/>
      <c r="M1105" s="10"/>
      <c r="N1105" s="1"/>
      <c r="O1105" s="1"/>
      <c r="P1105" s="2">
        <f>Table1[[#This Row],[PRICE/PO]]*Table1[[#This Row],[Quantity/PO]]</f>
        <v>0</v>
      </c>
      <c r="Q1105" s="2" t="str">
        <f t="shared" ca="1" si="85"/>
        <v>منتهي</v>
      </c>
      <c r="R1105" s="2"/>
      <c r="S1105" s="2"/>
      <c r="T1105" s="1" t="str">
        <f t="shared" si="87"/>
        <v/>
      </c>
      <c r="BN1105" s="8">
        <f t="shared" si="86"/>
        <v>0</v>
      </c>
    </row>
    <row r="1106" spans="1:66" ht="69" hidden="1" x14ac:dyDescent="0.45">
      <c r="A1106" s="1">
        <f t="shared" si="88"/>
        <v>1093</v>
      </c>
      <c r="B1106" s="1" t="s">
        <v>734</v>
      </c>
      <c r="C1106" s="2" t="s">
        <v>1554</v>
      </c>
      <c r="D1106" s="1"/>
      <c r="E1106" s="2" t="s">
        <v>1553</v>
      </c>
      <c r="F1106" s="1" t="s">
        <v>1552</v>
      </c>
      <c r="G1106" s="10">
        <v>45691</v>
      </c>
      <c r="H1106" s="1">
        <v>4</v>
      </c>
      <c r="I1106" s="1"/>
      <c r="J1106" s="10">
        <v>45694</v>
      </c>
      <c r="K1106" s="1" t="s">
        <v>1076</v>
      </c>
      <c r="L1106" s="2"/>
      <c r="M1106" s="10"/>
      <c r="N1106" s="1"/>
      <c r="O1106" s="1"/>
      <c r="P1106" s="2">
        <f>Table1[[#This Row],[PRICE/PO]]*Table1[[#This Row],[Quantity/PO]]</f>
        <v>0</v>
      </c>
      <c r="Q1106" s="2" t="str">
        <f t="shared" ca="1" si="85"/>
        <v>منتهي</v>
      </c>
      <c r="R1106" s="2"/>
      <c r="S1106" s="2"/>
      <c r="T1106" s="1" t="str">
        <f t="shared" si="87"/>
        <v/>
      </c>
      <c r="BN1106" s="8">
        <f t="shared" si="86"/>
        <v>0</v>
      </c>
    </row>
    <row r="1107" spans="1:66" ht="69" hidden="1" x14ac:dyDescent="0.45">
      <c r="A1107" s="1">
        <f t="shared" si="88"/>
        <v>1094</v>
      </c>
      <c r="B1107" s="1" t="s">
        <v>734</v>
      </c>
      <c r="C1107" s="2" t="s">
        <v>1556</v>
      </c>
      <c r="D1107" s="1" t="s">
        <v>1555</v>
      </c>
      <c r="E1107" s="2" t="s">
        <v>1557</v>
      </c>
      <c r="F1107" s="1" t="s">
        <v>1552</v>
      </c>
      <c r="G1107" s="10">
        <v>45691</v>
      </c>
      <c r="H1107" s="1">
        <v>10</v>
      </c>
      <c r="I1107" s="1"/>
      <c r="J1107" s="10">
        <v>45694</v>
      </c>
      <c r="K1107" s="1" t="s">
        <v>1076</v>
      </c>
      <c r="L1107" s="2"/>
      <c r="M1107" s="10"/>
      <c r="N1107" s="1"/>
      <c r="O1107" s="1"/>
      <c r="P1107" s="2">
        <f>Table1[[#This Row],[PRICE/PO]]*Table1[[#This Row],[Quantity/PO]]</f>
        <v>0</v>
      </c>
      <c r="Q1107" s="2" t="str">
        <f t="shared" ca="1" si="85"/>
        <v>منتهي</v>
      </c>
      <c r="R1107" s="2"/>
      <c r="S1107" s="2"/>
      <c r="T1107" s="1" t="str">
        <f t="shared" si="87"/>
        <v/>
      </c>
      <c r="BN1107" s="8" t="str">
        <f t="shared" si="86"/>
        <v>LC1-D12</v>
      </c>
    </row>
    <row r="1108" spans="1:66" ht="69" hidden="1" x14ac:dyDescent="0.45">
      <c r="A1108" s="1">
        <f t="shared" si="88"/>
        <v>1095</v>
      </c>
      <c r="B1108" s="1" t="s">
        <v>734</v>
      </c>
      <c r="C1108" s="2" t="s">
        <v>146</v>
      </c>
      <c r="D1108" s="1" t="s">
        <v>1558</v>
      </c>
      <c r="E1108" s="2" t="s">
        <v>1559</v>
      </c>
      <c r="F1108" s="1" t="s">
        <v>1552</v>
      </c>
      <c r="G1108" s="10">
        <v>45691</v>
      </c>
      <c r="H1108" s="1">
        <v>10</v>
      </c>
      <c r="I1108" s="1"/>
      <c r="J1108" s="10">
        <v>45694</v>
      </c>
      <c r="K1108" s="1" t="s">
        <v>1074</v>
      </c>
      <c r="L1108" s="2"/>
      <c r="M1108" s="10"/>
      <c r="N1108" s="1"/>
      <c r="O1108" s="1"/>
      <c r="P1108" s="2">
        <f>Table1[[#This Row],[PRICE/PO]]*Table1[[#This Row],[Quantity/PO]]</f>
        <v>0</v>
      </c>
      <c r="Q1108" s="2" t="str">
        <f t="shared" ca="1" si="85"/>
        <v>منتهي</v>
      </c>
      <c r="R1108" s="2"/>
      <c r="S1108" s="2"/>
      <c r="T1108" s="1" t="str">
        <f t="shared" si="87"/>
        <v/>
      </c>
      <c r="BN1108" s="8" t="str">
        <f t="shared" si="86"/>
        <v xml:space="preserve">LC1-D18 </v>
      </c>
    </row>
    <row r="1109" spans="1:66" ht="23" hidden="1" x14ac:dyDescent="0.45">
      <c r="A1109" s="1">
        <f t="shared" si="88"/>
        <v>1096</v>
      </c>
      <c r="B1109" s="1" t="s">
        <v>734</v>
      </c>
      <c r="C1109" s="2" t="s">
        <v>1560</v>
      </c>
      <c r="D1109" s="1"/>
      <c r="E1109" s="2" t="s">
        <v>1561</v>
      </c>
      <c r="F1109" s="1" t="s">
        <v>1552</v>
      </c>
      <c r="G1109" s="10">
        <v>45691</v>
      </c>
      <c r="H1109" s="1">
        <v>2</v>
      </c>
      <c r="I1109" s="1"/>
      <c r="J1109" s="10">
        <v>45694</v>
      </c>
      <c r="K1109" s="1" t="s">
        <v>1076</v>
      </c>
      <c r="L1109" s="2"/>
      <c r="M1109" s="10"/>
      <c r="N1109" s="1"/>
      <c r="O1109" s="1"/>
      <c r="P1109" s="2">
        <f>Table1[[#This Row],[PRICE/PO]]*Table1[[#This Row],[Quantity/PO]]</f>
        <v>0</v>
      </c>
      <c r="Q1109" s="2" t="str">
        <f t="shared" ca="1" si="85"/>
        <v>منتهي</v>
      </c>
      <c r="R1109" s="2"/>
      <c r="S1109" s="2"/>
      <c r="T1109" s="1" t="str">
        <f t="shared" si="87"/>
        <v/>
      </c>
      <c r="BN1109" s="8">
        <f t="shared" si="86"/>
        <v>0</v>
      </c>
    </row>
    <row r="1110" spans="1:66" ht="69" hidden="1" x14ac:dyDescent="0.45">
      <c r="A1110" s="1">
        <f t="shared" si="88"/>
        <v>1097</v>
      </c>
      <c r="B1110" s="1" t="s">
        <v>734</v>
      </c>
      <c r="C1110" s="2" t="s">
        <v>1563</v>
      </c>
      <c r="D1110" s="1" t="s">
        <v>1562</v>
      </c>
      <c r="E1110" s="2" t="s">
        <v>1564</v>
      </c>
      <c r="F1110" s="1" t="s">
        <v>1552</v>
      </c>
      <c r="G1110" s="10">
        <v>45691</v>
      </c>
      <c r="H1110" s="1">
        <v>2</v>
      </c>
      <c r="I1110" s="1">
        <v>2200</v>
      </c>
      <c r="J1110" s="10">
        <v>45694</v>
      </c>
      <c r="K1110" s="1" t="s">
        <v>1074</v>
      </c>
      <c r="L1110" s="2"/>
      <c r="M1110" s="10"/>
      <c r="N1110" s="1"/>
      <c r="O1110" s="1"/>
      <c r="P1110" s="2">
        <f>Table1[[#This Row],[PRICE/PO]]*Table1[[#This Row],[Quantity/PO]]</f>
        <v>0</v>
      </c>
      <c r="Q1110" s="2" t="str">
        <f t="shared" ca="1" si="85"/>
        <v>منتهي</v>
      </c>
      <c r="R1110" s="2"/>
      <c r="S1110" s="2"/>
      <c r="T1110" s="1" t="str">
        <f t="shared" si="87"/>
        <v/>
      </c>
      <c r="BN1110" s="8" t="str">
        <f t="shared" si="86"/>
        <v xml:space="preserve">LRD06 </v>
      </c>
    </row>
    <row r="1111" spans="1:66" ht="69" hidden="1" x14ac:dyDescent="0.45">
      <c r="A1111" s="1">
        <f t="shared" si="88"/>
        <v>1098</v>
      </c>
      <c r="B1111" s="1" t="s">
        <v>734</v>
      </c>
      <c r="C1111" s="2" t="s">
        <v>1566</v>
      </c>
      <c r="D1111" s="1" t="s">
        <v>1565</v>
      </c>
      <c r="E1111" s="2" t="s">
        <v>1567</v>
      </c>
      <c r="F1111" s="1" t="s">
        <v>1552</v>
      </c>
      <c r="G1111" s="10">
        <v>45691</v>
      </c>
      <c r="H1111" s="1">
        <v>2</v>
      </c>
      <c r="I1111" s="1">
        <v>3050</v>
      </c>
      <c r="J1111" s="10">
        <v>45694</v>
      </c>
      <c r="K1111" s="1" t="s">
        <v>1074</v>
      </c>
      <c r="L1111" s="2"/>
      <c r="M1111" s="10"/>
      <c r="N1111" s="1"/>
      <c r="O1111" s="1"/>
      <c r="P1111" s="2">
        <f>Table1[[#This Row],[PRICE/PO]]*Table1[[#This Row],[Quantity/PO]]</f>
        <v>0</v>
      </c>
      <c r="Q1111" s="2" t="str">
        <f t="shared" ca="1" si="85"/>
        <v>منتهي</v>
      </c>
      <c r="R1111" s="2"/>
      <c r="S1111" s="2"/>
      <c r="T1111" s="1" t="str">
        <f t="shared" si="87"/>
        <v/>
      </c>
      <c r="BN1111" s="8" t="str">
        <f t="shared" si="86"/>
        <v xml:space="preserve">LRD16 </v>
      </c>
    </row>
    <row r="1112" spans="1:66" ht="69" hidden="1" x14ac:dyDescent="0.45">
      <c r="A1112" s="1">
        <f t="shared" si="88"/>
        <v>1099</v>
      </c>
      <c r="B1112" s="1" t="s">
        <v>734</v>
      </c>
      <c r="C1112" s="2" t="s">
        <v>1569</v>
      </c>
      <c r="D1112" s="2" t="s">
        <v>1570</v>
      </c>
      <c r="E1112" s="2" t="s">
        <v>1568</v>
      </c>
      <c r="F1112" s="1" t="s">
        <v>1552</v>
      </c>
      <c r="G1112" s="10">
        <v>45691</v>
      </c>
      <c r="H1112" s="1">
        <v>1</v>
      </c>
      <c r="I1112" s="1">
        <v>71500</v>
      </c>
      <c r="J1112" s="10">
        <v>45694</v>
      </c>
      <c r="K1112" s="1" t="s">
        <v>1075</v>
      </c>
      <c r="L1112" s="2"/>
      <c r="M1112" s="10"/>
      <c r="N1112" s="1"/>
      <c r="O1112" s="1"/>
      <c r="P1112" s="2">
        <f>Table1[[#This Row],[PRICE/PO]]*Table1[[#This Row],[Quantity/PO]]</f>
        <v>0</v>
      </c>
      <c r="Q1112" s="2" t="str">
        <f t="shared" ca="1" si="85"/>
        <v>منتهي</v>
      </c>
      <c r="R1112" s="2"/>
      <c r="S1112" s="2"/>
      <c r="T1112" s="1" t="str">
        <f t="shared" si="87"/>
        <v/>
      </c>
      <c r="BN1112" s="8" t="str">
        <f t="shared" si="86"/>
        <v xml:space="preserve">0C5132 </v>
      </c>
    </row>
    <row r="1113" spans="1:66" ht="69" hidden="1" x14ac:dyDescent="0.45">
      <c r="A1113" s="1">
        <f t="shared" si="88"/>
        <v>1100</v>
      </c>
      <c r="B1113" s="1" t="s">
        <v>734</v>
      </c>
      <c r="C1113" s="2" t="s">
        <v>1554</v>
      </c>
      <c r="D1113" s="1"/>
      <c r="E1113" s="2" t="s">
        <v>1571</v>
      </c>
      <c r="F1113" s="1" t="s">
        <v>1552</v>
      </c>
      <c r="G1113" s="10">
        <v>45691</v>
      </c>
      <c r="H1113" s="1">
        <v>6</v>
      </c>
      <c r="I1113" s="1"/>
      <c r="J1113" s="10">
        <v>45694</v>
      </c>
      <c r="K1113" s="1" t="s">
        <v>1076</v>
      </c>
      <c r="L1113" s="2"/>
      <c r="M1113" s="10"/>
      <c r="N1113" s="1"/>
      <c r="O1113" s="1"/>
      <c r="P1113" s="2">
        <f>Table1[[#This Row],[PRICE/PO]]*Table1[[#This Row],[Quantity/PO]]</f>
        <v>0</v>
      </c>
      <c r="Q1113" s="2" t="str">
        <f t="shared" ca="1" si="85"/>
        <v>منتهي</v>
      </c>
      <c r="R1113" s="2"/>
      <c r="S1113" s="2"/>
      <c r="T1113" s="1" t="str">
        <f t="shared" si="87"/>
        <v/>
      </c>
      <c r="BN1113" s="8">
        <f t="shared" si="86"/>
        <v>0</v>
      </c>
    </row>
    <row r="1114" spans="1:66" ht="46" hidden="1" x14ac:dyDescent="0.45">
      <c r="A1114" s="1">
        <f t="shared" si="88"/>
        <v>1101</v>
      </c>
      <c r="B1114" s="1" t="s">
        <v>734</v>
      </c>
      <c r="C1114" s="2" t="s">
        <v>1572</v>
      </c>
      <c r="D1114" s="1"/>
      <c r="E1114" s="2" t="s">
        <v>1573</v>
      </c>
      <c r="F1114" s="1" t="s">
        <v>1552</v>
      </c>
      <c r="G1114" s="10">
        <v>45691</v>
      </c>
      <c r="H1114" s="1">
        <v>10</v>
      </c>
      <c r="I1114" s="1">
        <v>950</v>
      </c>
      <c r="J1114" s="10">
        <v>45694</v>
      </c>
      <c r="K1114" s="1" t="s">
        <v>1076</v>
      </c>
      <c r="L1114" s="2"/>
      <c r="M1114" s="10"/>
      <c r="N1114" s="1"/>
      <c r="O1114" s="1"/>
      <c r="P1114" s="2">
        <f>Table1[[#This Row],[PRICE/PO]]*Table1[[#This Row],[Quantity/PO]]</f>
        <v>0</v>
      </c>
      <c r="Q1114" s="2" t="str">
        <f t="shared" ca="1" si="85"/>
        <v>منتهي</v>
      </c>
      <c r="R1114" s="2"/>
      <c r="S1114" s="2"/>
      <c r="T1114" s="1" t="str">
        <f t="shared" si="87"/>
        <v/>
      </c>
      <c r="BN1114" s="8">
        <f t="shared" si="86"/>
        <v>0</v>
      </c>
    </row>
    <row r="1115" spans="1:66" ht="46" hidden="1" x14ac:dyDescent="0.45">
      <c r="A1115" s="1">
        <f t="shared" si="88"/>
        <v>1102</v>
      </c>
      <c r="B1115" s="1" t="s">
        <v>734</v>
      </c>
      <c r="C1115" s="2" t="s">
        <v>1574</v>
      </c>
      <c r="D1115" s="1">
        <v>945105411</v>
      </c>
      <c r="E1115" s="2" t="s">
        <v>1575</v>
      </c>
      <c r="F1115" s="1" t="s">
        <v>1552</v>
      </c>
      <c r="G1115" s="10">
        <v>45691</v>
      </c>
      <c r="H1115" s="1">
        <v>10</v>
      </c>
      <c r="I1115" s="1">
        <v>350</v>
      </c>
      <c r="J1115" s="10">
        <v>45694</v>
      </c>
      <c r="K1115" s="1" t="s">
        <v>1076</v>
      </c>
      <c r="L1115" s="2" t="s">
        <v>2708</v>
      </c>
      <c r="M1115" s="10">
        <v>45715</v>
      </c>
      <c r="N1115" s="1">
        <v>10</v>
      </c>
      <c r="O1115" s="1">
        <v>350</v>
      </c>
      <c r="P1115" s="2">
        <f>Table1[[#This Row],[PRICE/PO]]*Table1[[#This Row],[Quantity/PO]]</f>
        <v>3500</v>
      </c>
      <c r="Q1115" s="2" t="str">
        <f t="shared" ca="1" si="85"/>
        <v>منتهي</v>
      </c>
      <c r="R1115" s="2"/>
      <c r="S1115" s="2"/>
      <c r="T1115" s="1" t="str">
        <f t="shared" si="87"/>
        <v/>
      </c>
      <c r="BN1115" s="8">
        <f t="shared" si="86"/>
        <v>945105411</v>
      </c>
    </row>
    <row r="1116" spans="1:66" ht="46" hidden="1" x14ac:dyDescent="0.45">
      <c r="A1116" s="1">
        <f t="shared" si="88"/>
        <v>1103</v>
      </c>
      <c r="B1116" s="1" t="s">
        <v>734</v>
      </c>
      <c r="C1116" s="2" t="s">
        <v>1579</v>
      </c>
      <c r="D1116" s="1" t="s">
        <v>1577</v>
      </c>
      <c r="E1116" s="2" t="s">
        <v>1578</v>
      </c>
      <c r="F1116" s="1" t="s">
        <v>1576</v>
      </c>
      <c r="G1116" s="10">
        <v>45691</v>
      </c>
      <c r="H1116" s="1">
        <v>120</v>
      </c>
      <c r="I1116" s="1"/>
      <c r="J1116" s="10">
        <v>45697</v>
      </c>
      <c r="K1116" s="1" t="s">
        <v>1074</v>
      </c>
      <c r="L1116" s="2"/>
      <c r="M1116" s="10"/>
      <c r="N1116" s="1"/>
      <c r="O1116" s="1"/>
      <c r="P1116" s="2">
        <f>Table1[[#This Row],[PRICE/PO]]*Table1[[#This Row],[Quantity/PO]]</f>
        <v>0</v>
      </c>
      <c r="Q1116" s="2" t="str">
        <f t="shared" ca="1" si="85"/>
        <v>منتهي</v>
      </c>
      <c r="R1116" s="2"/>
      <c r="S1116" s="2"/>
      <c r="T1116" s="1" t="str">
        <f t="shared" si="87"/>
        <v/>
      </c>
      <c r="BN1116" s="8" t="str">
        <f t="shared" si="86"/>
        <v xml:space="preserve">6XV1840-2AH10 </v>
      </c>
    </row>
    <row r="1117" spans="1:66" ht="69" hidden="1" x14ac:dyDescent="0.45">
      <c r="A1117" s="1">
        <f t="shared" si="88"/>
        <v>1104</v>
      </c>
      <c r="B1117" s="1" t="s">
        <v>734</v>
      </c>
      <c r="C1117" s="2" t="s">
        <v>1581</v>
      </c>
      <c r="D1117" s="1" t="s">
        <v>1580</v>
      </c>
      <c r="E1117" s="2" t="s">
        <v>1582</v>
      </c>
      <c r="F1117" s="1" t="s">
        <v>1576</v>
      </c>
      <c r="G1117" s="10">
        <v>45691</v>
      </c>
      <c r="H1117" s="1">
        <v>1</v>
      </c>
      <c r="I1117" s="1"/>
      <c r="J1117" s="10">
        <v>45697</v>
      </c>
      <c r="K1117" s="1" t="s">
        <v>1074</v>
      </c>
      <c r="L1117" s="2"/>
      <c r="M1117" s="10"/>
      <c r="N1117" s="1"/>
      <c r="O1117" s="1"/>
      <c r="P1117" s="2">
        <f>Table1[[#This Row],[PRICE/PO]]*Table1[[#This Row],[Quantity/PO]]</f>
        <v>0</v>
      </c>
      <c r="Q1117" s="2" t="str">
        <f t="shared" ca="1" si="85"/>
        <v>منتهي</v>
      </c>
      <c r="R1117" s="2"/>
      <c r="S1117" s="2"/>
      <c r="T1117" s="1" t="str">
        <f t="shared" si="87"/>
        <v/>
      </c>
      <c r="BN1117" s="8" t="str">
        <f t="shared" si="86"/>
        <v>DFB01CM24</v>
      </c>
    </row>
    <row r="1118" spans="1:66" ht="46" hidden="1" x14ac:dyDescent="0.45">
      <c r="A1118" s="1">
        <f t="shared" si="88"/>
        <v>1105</v>
      </c>
      <c r="B1118" s="1" t="s">
        <v>734</v>
      </c>
      <c r="C1118" s="2" t="s">
        <v>1585</v>
      </c>
      <c r="D1118" s="1"/>
      <c r="E1118" s="2" t="s">
        <v>1584</v>
      </c>
      <c r="F1118" s="1" t="s">
        <v>1583</v>
      </c>
      <c r="G1118" s="10">
        <v>45691</v>
      </c>
      <c r="H1118" s="1">
        <v>100</v>
      </c>
      <c r="I1118" s="1"/>
      <c r="J1118" s="10">
        <v>45698</v>
      </c>
      <c r="K1118" s="1" t="s">
        <v>1074</v>
      </c>
      <c r="L1118" s="2"/>
      <c r="M1118" s="10"/>
      <c r="N1118" s="1"/>
      <c r="O1118" s="1"/>
      <c r="P1118" s="2">
        <f>Table1[[#This Row],[PRICE/PO]]*Table1[[#This Row],[Quantity/PO]]</f>
        <v>0</v>
      </c>
      <c r="Q1118" s="2" t="str">
        <f t="shared" ca="1" si="85"/>
        <v>منتهي</v>
      </c>
      <c r="R1118" s="2"/>
      <c r="S1118" s="2"/>
      <c r="T1118" s="1" t="str">
        <f t="shared" si="87"/>
        <v/>
      </c>
      <c r="BN1118" s="8">
        <f t="shared" si="86"/>
        <v>0</v>
      </c>
    </row>
    <row r="1119" spans="1:66" ht="46" hidden="1" x14ac:dyDescent="0.45">
      <c r="A1119" s="1">
        <f t="shared" si="88"/>
        <v>1106</v>
      </c>
      <c r="B1119" s="1" t="s">
        <v>734</v>
      </c>
      <c r="C1119" s="2" t="s">
        <v>1586</v>
      </c>
      <c r="D1119" s="1"/>
      <c r="E1119" s="2" t="s">
        <v>1587</v>
      </c>
      <c r="F1119" s="1" t="s">
        <v>1583</v>
      </c>
      <c r="G1119" s="10">
        <v>45691</v>
      </c>
      <c r="H1119" s="1">
        <v>100</v>
      </c>
      <c r="I1119" s="1"/>
      <c r="J1119" s="10">
        <v>45698</v>
      </c>
      <c r="K1119" s="1" t="s">
        <v>1074</v>
      </c>
      <c r="L1119" s="2"/>
      <c r="M1119" s="10"/>
      <c r="N1119" s="1"/>
      <c r="O1119" s="1"/>
      <c r="P1119" s="2">
        <f>Table1[[#This Row],[PRICE/PO]]*Table1[[#This Row],[Quantity/PO]]</f>
        <v>0</v>
      </c>
      <c r="Q1119" s="2" t="str">
        <f t="shared" ca="1" si="85"/>
        <v>منتهي</v>
      </c>
      <c r="R1119" s="2"/>
      <c r="S1119" s="2"/>
      <c r="T1119" s="1" t="str">
        <f t="shared" si="87"/>
        <v/>
      </c>
      <c r="BN1119" s="8">
        <f t="shared" si="86"/>
        <v>0</v>
      </c>
    </row>
    <row r="1120" spans="1:66" ht="69" hidden="1" x14ac:dyDescent="0.45">
      <c r="A1120" s="1">
        <f t="shared" si="88"/>
        <v>1107</v>
      </c>
      <c r="B1120" s="1" t="s">
        <v>734</v>
      </c>
      <c r="C1120" s="2" t="s">
        <v>1588</v>
      </c>
      <c r="D1120" s="1"/>
      <c r="E1120" s="2" t="s">
        <v>1589</v>
      </c>
      <c r="F1120" s="1" t="s">
        <v>1583</v>
      </c>
      <c r="G1120" s="10">
        <v>45691</v>
      </c>
      <c r="H1120" s="1">
        <v>100</v>
      </c>
      <c r="I1120" s="1"/>
      <c r="J1120" s="10">
        <v>45698</v>
      </c>
      <c r="K1120" s="1" t="s">
        <v>1074</v>
      </c>
      <c r="L1120" s="2"/>
      <c r="M1120" s="10"/>
      <c r="N1120" s="1"/>
      <c r="O1120" s="1"/>
      <c r="P1120" s="2">
        <f>Table1[[#This Row],[PRICE/PO]]*Table1[[#This Row],[Quantity/PO]]</f>
        <v>0</v>
      </c>
      <c r="Q1120" s="2" t="str">
        <f t="shared" ca="1" si="85"/>
        <v>منتهي</v>
      </c>
      <c r="R1120" s="2"/>
      <c r="S1120" s="2"/>
      <c r="T1120" s="1" t="str">
        <f t="shared" si="87"/>
        <v/>
      </c>
      <c r="BN1120" s="8">
        <f t="shared" si="86"/>
        <v>0</v>
      </c>
    </row>
    <row r="1121" spans="1:66" ht="92" hidden="1" x14ac:dyDescent="0.45">
      <c r="A1121" s="1">
        <f t="shared" si="88"/>
        <v>1108</v>
      </c>
      <c r="B1121" s="1" t="s">
        <v>734</v>
      </c>
      <c r="C1121" s="2" t="s">
        <v>1591</v>
      </c>
      <c r="D1121" s="1" t="s">
        <v>1590</v>
      </c>
      <c r="E1121" s="2" t="s">
        <v>1592</v>
      </c>
      <c r="F1121" s="1" t="s">
        <v>1583</v>
      </c>
      <c r="G1121" s="10">
        <v>45691</v>
      </c>
      <c r="H1121" s="1">
        <v>4</v>
      </c>
      <c r="I1121" s="1"/>
      <c r="J1121" s="10">
        <v>45698</v>
      </c>
      <c r="K1121" s="1" t="s">
        <v>1074</v>
      </c>
      <c r="L1121" s="2"/>
      <c r="M1121" s="10"/>
      <c r="N1121" s="1"/>
      <c r="O1121" s="1"/>
      <c r="P1121" s="2">
        <f>Table1[[#This Row],[PRICE/PO]]*Table1[[#This Row],[Quantity/PO]]</f>
        <v>0</v>
      </c>
      <c r="Q1121" s="2" t="str">
        <f t="shared" ca="1" si="85"/>
        <v>منتهي</v>
      </c>
      <c r="R1121" s="2"/>
      <c r="S1121" s="2"/>
      <c r="T1121" s="1" t="str">
        <f t="shared" si="87"/>
        <v/>
      </c>
      <c r="BN1121" s="8" t="str">
        <f t="shared" si="86"/>
        <v>A9R41463</v>
      </c>
    </row>
    <row r="1122" spans="1:66" ht="69" hidden="1" x14ac:dyDescent="0.45">
      <c r="A1122" s="1">
        <f t="shared" si="88"/>
        <v>1109</v>
      </c>
      <c r="B1122" s="1" t="s">
        <v>734</v>
      </c>
      <c r="C1122" s="2" t="s">
        <v>1593</v>
      </c>
      <c r="D1122" s="1"/>
      <c r="E1122" s="2" t="s">
        <v>1594</v>
      </c>
      <c r="F1122" s="1" t="s">
        <v>1583</v>
      </c>
      <c r="G1122" s="10">
        <v>45691</v>
      </c>
      <c r="H1122" s="1">
        <v>50</v>
      </c>
      <c r="I1122" s="1"/>
      <c r="J1122" s="10">
        <v>45698</v>
      </c>
      <c r="K1122" s="1" t="s">
        <v>1074</v>
      </c>
      <c r="L1122" s="2"/>
      <c r="M1122" s="10"/>
      <c r="N1122" s="1"/>
      <c r="O1122" s="1"/>
      <c r="P1122" s="2">
        <f>Table1[[#This Row],[PRICE/PO]]*Table1[[#This Row],[Quantity/PO]]</f>
        <v>0</v>
      </c>
      <c r="Q1122" s="2" t="str">
        <f t="shared" ca="1" si="85"/>
        <v>منتهي</v>
      </c>
      <c r="R1122" s="2"/>
      <c r="S1122" s="2"/>
      <c r="T1122" s="1" t="str">
        <f t="shared" si="87"/>
        <v/>
      </c>
      <c r="BN1122" s="8">
        <f t="shared" si="86"/>
        <v>0</v>
      </c>
    </row>
    <row r="1123" spans="1:66" ht="69" hidden="1" x14ac:dyDescent="0.45">
      <c r="A1123" s="1">
        <f t="shared" si="88"/>
        <v>1110</v>
      </c>
      <c r="B1123" s="1" t="s">
        <v>734</v>
      </c>
      <c r="C1123" s="2" t="s">
        <v>885</v>
      </c>
      <c r="D1123" s="1"/>
      <c r="E1123" s="2" t="s">
        <v>886</v>
      </c>
      <c r="F1123" s="1" t="s">
        <v>1583</v>
      </c>
      <c r="G1123" s="10">
        <v>45691</v>
      </c>
      <c r="H1123" s="1">
        <v>100</v>
      </c>
      <c r="I1123" s="1">
        <v>1020</v>
      </c>
      <c r="J1123" s="10">
        <v>45698</v>
      </c>
      <c r="K1123" s="1" t="s">
        <v>1074</v>
      </c>
      <c r="L1123" s="2"/>
      <c r="M1123" s="10"/>
      <c r="N1123" s="1"/>
      <c r="O1123" s="1"/>
      <c r="P1123" s="2">
        <f>Table1[[#This Row],[PRICE/PO]]*Table1[[#This Row],[Quantity/PO]]</f>
        <v>0</v>
      </c>
      <c r="Q1123" s="2" t="str">
        <f t="shared" ca="1" si="85"/>
        <v>منتهي</v>
      </c>
      <c r="R1123" s="2"/>
      <c r="S1123" s="2"/>
      <c r="T1123" s="1" t="str">
        <f t="shared" si="87"/>
        <v/>
      </c>
      <c r="BN1123" s="8">
        <f t="shared" si="86"/>
        <v>0</v>
      </c>
    </row>
    <row r="1124" spans="1:66" ht="69" hidden="1" x14ac:dyDescent="0.45">
      <c r="A1124" s="1">
        <f t="shared" si="88"/>
        <v>1111</v>
      </c>
      <c r="B1124" s="1" t="s">
        <v>734</v>
      </c>
      <c r="C1124" s="2" t="s">
        <v>1595</v>
      </c>
      <c r="D1124" s="1">
        <v>572118</v>
      </c>
      <c r="E1124" s="2" t="s">
        <v>1596</v>
      </c>
      <c r="F1124" s="1" t="s">
        <v>1583</v>
      </c>
      <c r="G1124" s="10">
        <v>45691</v>
      </c>
      <c r="H1124" s="1">
        <v>12</v>
      </c>
      <c r="I1124" s="1"/>
      <c r="J1124" s="10">
        <v>45698</v>
      </c>
      <c r="K1124" s="1" t="s">
        <v>1074</v>
      </c>
      <c r="L1124" s="2"/>
      <c r="M1124" s="10"/>
      <c r="N1124" s="1"/>
      <c r="O1124" s="1"/>
      <c r="P1124" s="2">
        <f>Table1[[#This Row],[PRICE/PO]]*Table1[[#This Row],[Quantity/PO]]</f>
        <v>0</v>
      </c>
      <c r="Q1124" s="2" t="str">
        <f t="shared" ca="1" si="85"/>
        <v>منتهي</v>
      </c>
      <c r="R1124" s="2"/>
      <c r="S1124" s="2"/>
      <c r="T1124" s="1" t="str">
        <f t="shared" si="87"/>
        <v/>
      </c>
      <c r="BN1124" s="8">
        <f t="shared" si="86"/>
        <v>572118</v>
      </c>
    </row>
    <row r="1125" spans="1:66" ht="69" hidden="1" x14ac:dyDescent="0.45">
      <c r="A1125" s="1">
        <f t="shared" si="88"/>
        <v>1112</v>
      </c>
      <c r="B1125" s="1" t="s">
        <v>734</v>
      </c>
      <c r="C1125" s="2" t="s">
        <v>1048</v>
      </c>
      <c r="D1125" s="1" t="s">
        <v>1047</v>
      </c>
      <c r="E1125" s="2" t="s">
        <v>1049</v>
      </c>
      <c r="F1125" s="1" t="s">
        <v>1602</v>
      </c>
      <c r="G1125" s="10">
        <v>45692</v>
      </c>
      <c r="H1125" s="1">
        <v>3</v>
      </c>
      <c r="I1125" s="1">
        <v>1300</v>
      </c>
      <c r="J1125" s="10">
        <v>45695</v>
      </c>
      <c r="K1125" s="1" t="s">
        <v>1077</v>
      </c>
      <c r="L1125" s="2" t="s">
        <v>3777</v>
      </c>
      <c r="M1125" s="10">
        <v>45753</v>
      </c>
      <c r="N1125" s="1">
        <v>3</v>
      </c>
      <c r="O1125" s="1">
        <v>1300</v>
      </c>
      <c r="P1125" s="2">
        <f>Table1[[#This Row],[PRICE/PO]]*Table1[[#This Row],[Quantity/PO]]</f>
        <v>3900</v>
      </c>
      <c r="Q1125" s="2" t="str">
        <f t="shared" ca="1" si="85"/>
        <v>منتهي</v>
      </c>
      <c r="R1125" s="2"/>
      <c r="S1125" s="2"/>
      <c r="T1125" s="1" t="str">
        <f t="shared" si="87"/>
        <v/>
      </c>
      <c r="BN1125" s="8" t="str">
        <f t="shared" si="86"/>
        <v>i-266</v>
      </c>
    </row>
    <row r="1126" spans="1:66" ht="69" hidden="1" x14ac:dyDescent="0.45">
      <c r="A1126" s="1">
        <f t="shared" si="88"/>
        <v>1113</v>
      </c>
      <c r="B1126" s="1" t="s">
        <v>734</v>
      </c>
      <c r="C1126" s="2" t="s">
        <v>1048</v>
      </c>
      <c r="D1126" s="1" t="s">
        <v>1047</v>
      </c>
      <c r="E1126" s="2" t="s">
        <v>1049</v>
      </c>
      <c r="F1126" s="1" t="s">
        <v>1602</v>
      </c>
      <c r="G1126" s="10">
        <v>45692</v>
      </c>
      <c r="H1126" s="1"/>
      <c r="I1126" s="1">
        <v>1300</v>
      </c>
      <c r="J1126" s="10">
        <v>45695</v>
      </c>
      <c r="K1126" s="1" t="s">
        <v>1077</v>
      </c>
      <c r="L1126" s="2" t="s">
        <v>3777</v>
      </c>
      <c r="M1126" s="10">
        <v>45753</v>
      </c>
      <c r="N1126" s="1">
        <v>3</v>
      </c>
      <c r="O1126" s="1">
        <v>1300</v>
      </c>
      <c r="P1126" s="2">
        <f>Table1[[#This Row],[PRICE/PO]]*Table1[[#This Row],[Quantity/PO]]</f>
        <v>3900</v>
      </c>
      <c r="Q1126" s="2" t="str">
        <f ca="1">IF(AND($J1126&lt;TODAY(), $J1126&lt;&gt;""), "منتهي", "")</f>
        <v>منتهي</v>
      </c>
      <c r="R1126" s="2" t="s">
        <v>2681</v>
      </c>
      <c r="S1126" s="2"/>
      <c r="T1126" s="1" t="str">
        <f t="shared" si="87"/>
        <v/>
      </c>
      <c r="BN1126" s="8"/>
    </row>
    <row r="1127" spans="1:66" ht="92" hidden="1" x14ac:dyDescent="0.45">
      <c r="A1127" s="1">
        <f t="shared" si="88"/>
        <v>1114</v>
      </c>
      <c r="B1127" s="1" t="s">
        <v>734</v>
      </c>
      <c r="C1127" s="2" t="s">
        <v>997</v>
      </c>
      <c r="D1127" s="1"/>
      <c r="E1127" s="2" t="s">
        <v>998</v>
      </c>
      <c r="F1127" s="1" t="s">
        <v>1603</v>
      </c>
      <c r="G1127" s="10">
        <v>45692</v>
      </c>
      <c r="H1127" s="1">
        <v>6</v>
      </c>
      <c r="I1127" s="1"/>
      <c r="J1127" s="10">
        <v>45697</v>
      </c>
      <c r="K1127" s="1" t="s">
        <v>1074</v>
      </c>
      <c r="L1127" s="2"/>
      <c r="M1127" s="10"/>
      <c r="N1127" s="1"/>
      <c r="O1127" s="1"/>
      <c r="P1127" s="2">
        <f>Table1[[#This Row],[PRICE/PO]]*Table1[[#This Row],[Quantity/PO]]</f>
        <v>0</v>
      </c>
      <c r="Q1127" s="2" t="str">
        <f t="shared" ca="1" si="85"/>
        <v>منتهي</v>
      </c>
      <c r="R1127" s="2"/>
      <c r="S1127" s="2"/>
      <c r="T1127" s="1" t="str">
        <f t="shared" si="87"/>
        <v/>
      </c>
      <c r="BN1127" s="8">
        <f t="shared" si="86"/>
        <v>0</v>
      </c>
    </row>
    <row r="1128" spans="1:66" ht="46" hidden="1" x14ac:dyDescent="0.45">
      <c r="A1128" s="1">
        <f t="shared" si="88"/>
        <v>1115</v>
      </c>
      <c r="B1128" s="1" t="s">
        <v>1404</v>
      </c>
      <c r="C1128" s="2" t="s">
        <v>1604</v>
      </c>
      <c r="D1128" s="1"/>
      <c r="E1128" s="2" t="s">
        <v>1605</v>
      </c>
      <c r="F1128" s="1" t="s">
        <v>1603</v>
      </c>
      <c r="G1128" s="10">
        <v>45692</v>
      </c>
      <c r="H1128" s="1">
        <v>50</v>
      </c>
      <c r="I1128" s="1"/>
      <c r="J1128" s="10">
        <v>45697</v>
      </c>
      <c r="K1128" s="1" t="s">
        <v>1074</v>
      </c>
      <c r="L1128" s="2"/>
      <c r="M1128" s="10"/>
      <c r="N1128" s="1"/>
      <c r="O1128" s="1"/>
      <c r="P1128" s="2">
        <f>Table1[[#This Row],[PRICE/PO]]*Table1[[#This Row],[Quantity/PO]]</f>
        <v>0</v>
      </c>
      <c r="Q1128" s="2" t="str">
        <f t="shared" ca="1" si="85"/>
        <v>منتهي</v>
      </c>
      <c r="R1128" s="2"/>
      <c r="S1128" s="2"/>
      <c r="T1128" s="1" t="str">
        <f t="shared" si="87"/>
        <v/>
      </c>
      <c r="BN1128" s="8">
        <f t="shared" si="86"/>
        <v>0</v>
      </c>
    </row>
    <row r="1129" spans="1:66" ht="46" hidden="1" x14ac:dyDescent="0.45">
      <c r="A1129" s="1">
        <f t="shared" si="88"/>
        <v>1116</v>
      </c>
      <c r="B1129" s="1" t="s">
        <v>734</v>
      </c>
      <c r="C1129" s="2" t="s">
        <v>1607</v>
      </c>
      <c r="D1129" s="1"/>
      <c r="E1129" s="2" t="s">
        <v>1606</v>
      </c>
      <c r="F1129" s="1" t="s">
        <v>1603</v>
      </c>
      <c r="G1129" s="10">
        <v>45692</v>
      </c>
      <c r="H1129" s="1">
        <v>1</v>
      </c>
      <c r="I1129" s="1"/>
      <c r="J1129" s="10">
        <v>45697</v>
      </c>
      <c r="K1129" s="1" t="s">
        <v>1074</v>
      </c>
      <c r="L1129" s="2"/>
      <c r="M1129" s="10"/>
      <c r="N1129" s="1"/>
      <c r="O1129" s="1"/>
      <c r="P1129" s="2">
        <f>Table1[[#This Row],[PRICE/PO]]*Table1[[#This Row],[Quantity/PO]]</f>
        <v>0</v>
      </c>
      <c r="Q1129" s="2" t="str">
        <f t="shared" ca="1" si="85"/>
        <v>منتهي</v>
      </c>
      <c r="R1129" s="2"/>
      <c r="S1129" s="2"/>
      <c r="T1129" s="1" t="str">
        <f t="shared" si="87"/>
        <v/>
      </c>
      <c r="BN1129" s="8">
        <f t="shared" si="86"/>
        <v>0</v>
      </c>
    </row>
    <row r="1130" spans="1:66" ht="92" hidden="1" x14ac:dyDescent="0.45">
      <c r="A1130" s="1">
        <f t="shared" si="88"/>
        <v>1117</v>
      </c>
      <c r="B1130" s="1" t="s">
        <v>734</v>
      </c>
      <c r="C1130" s="2" t="s">
        <v>1608</v>
      </c>
      <c r="D1130" s="1"/>
      <c r="E1130" s="2" t="s">
        <v>1609</v>
      </c>
      <c r="F1130" s="1" t="s">
        <v>1603</v>
      </c>
      <c r="G1130" s="10">
        <v>45692</v>
      </c>
      <c r="H1130" s="1">
        <v>6</v>
      </c>
      <c r="I1130" s="1"/>
      <c r="J1130" s="10">
        <v>45697</v>
      </c>
      <c r="K1130" s="1" t="s">
        <v>1074</v>
      </c>
      <c r="L1130" s="2"/>
      <c r="M1130" s="10"/>
      <c r="N1130" s="1"/>
      <c r="O1130" s="1"/>
      <c r="P1130" s="2">
        <f>Table1[[#This Row],[PRICE/PO]]*Table1[[#This Row],[Quantity/PO]]</f>
        <v>0</v>
      </c>
      <c r="Q1130" s="2" t="str">
        <f t="shared" ca="1" si="85"/>
        <v>منتهي</v>
      </c>
      <c r="R1130" s="2"/>
      <c r="S1130" s="2"/>
      <c r="T1130" s="1" t="str">
        <f t="shared" si="87"/>
        <v/>
      </c>
      <c r="BN1130" s="8">
        <f t="shared" si="86"/>
        <v>0</v>
      </c>
    </row>
    <row r="1131" spans="1:66" ht="46" hidden="1" x14ac:dyDescent="0.45">
      <c r="A1131" s="1">
        <f t="shared" si="88"/>
        <v>1118</v>
      </c>
      <c r="B1131" s="1" t="s">
        <v>1404</v>
      </c>
      <c r="C1131" s="2" t="s">
        <v>1604</v>
      </c>
      <c r="D1131" s="1"/>
      <c r="E1131" s="2" t="s">
        <v>1605</v>
      </c>
      <c r="F1131" s="1" t="s">
        <v>1610</v>
      </c>
      <c r="G1131" s="10">
        <v>45692</v>
      </c>
      <c r="H1131" s="1">
        <v>100</v>
      </c>
      <c r="I1131" s="1"/>
      <c r="J1131" s="10">
        <v>45697</v>
      </c>
      <c r="K1131" s="1" t="s">
        <v>1074</v>
      </c>
      <c r="L1131" s="2"/>
      <c r="M1131" s="10"/>
      <c r="N1131" s="1"/>
      <c r="O1131" s="1"/>
      <c r="P1131" s="2">
        <f>Table1[[#This Row],[PRICE/PO]]*Table1[[#This Row],[Quantity/PO]]</f>
        <v>0</v>
      </c>
      <c r="Q1131" s="2" t="str">
        <f t="shared" ca="1" si="85"/>
        <v>منتهي</v>
      </c>
      <c r="R1131" s="2"/>
      <c r="S1131" s="2"/>
      <c r="T1131" s="1" t="str">
        <f t="shared" si="87"/>
        <v/>
      </c>
      <c r="BN1131" s="8">
        <f t="shared" si="86"/>
        <v>0</v>
      </c>
    </row>
    <row r="1132" spans="1:66" ht="69" hidden="1" x14ac:dyDescent="0.45">
      <c r="A1132" s="1">
        <f t="shared" si="88"/>
        <v>1119</v>
      </c>
      <c r="B1132" s="1" t="s">
        <v>734</v>
      </c>
      <c r="C1132" s="2" t="s">
        <v>1601</v>
      </c>
      <c r="D1132" s="1" t="s">
        <v>359</v>
      </c>
      <c r="E1132" s="2" t="s">
        <v>1611</v>
      </c>
      <c r="F1132" s="1" t="s">
        <v>1610</v>
      </c>
      <c r="G1132" s="10">
        <v>45692</v>
      </c>
      <c r="H1132" s="1">
        <v>2</v>
      </c>
      <c r="I1132" s="1">
        <v>4900</v>
      </c>
      <c r="J1132" s="10">
        <v>45697</v>
      </c>
      <c r="K1132" s="1" t="s">
        <v>1074</v>
      </c>
      <c r="L1132" s="2"/>
      <c r="M1132" s="10"/>
      <c r="N1132" s="1"/>
      <c r="O1132" s="1"/>
      <c r="P1132" s="2">
        <f>Table1[[#This Row],[PRICE/PO]]*Table1[[#This Row],[Quantity/PO]]</f>
        <v>0</v>
      </c>
      <c r="Q1132" s="2" t="str">
        <f t="shared" ref="Q1132:Q1196" ca="1" si="89">IF(AND($J1132&lt;TODAY(), $J1132&lt;&gt;""), "منتهي", "")</f>
        <v>منتهي</v>
      </c>
      <c r="R1132" s="2"/>
      <c r="S1132" s="2"/>
      <c r="T1132" s="1" t="str">
        <f t="shared" si="87"/>
        <v/>
      </c>
      <c r="BN1132" s="8" t="str">
        <f t="shared" si="86"/>
        <v xml:space="preserve">R9R51463 </v>
      </c>
    </row>
    <row r="1133" spans="1:66" ht="46" hidden="1" x14ac:dyDescent="0.45">
      <c r="A1133" s="1">
        <f t="shared" si="88"/>
        <v>1120</v>
      </c>
      <c r="B1133" s="1" t="s">
        <v>734</v>
      </c>
      <c r="C1133" s="2" t="s">
        <v>1613</v>
      </c>
      <c r="D1133" s="1" t="s">
        <v>1612</v>
      </c>
      <c r="E1133" s="2" t="s">
        <v>1614</v>
      </c>
      <c r="F1133" s="1" t="s">
        <v>1610</v>
      </c>
      <c r="G1133" s="10">
        <v>45692</v>
      </c>
      <c r="H1133" s="1">
        <v>2</v>
      </c>
      <c r="I1133" s="1">
        <v>3000</v>
      </c>
      <c r="J1133" s="10">
        <v>45697</v>
      </c>
      <c r="K1133" s="1" t="s">
        <v>1074</v>
      </c>
      <c r="L1133" s="2"/>
      <c r="M1133" s="10"/>
      <c r="N1133" s="1"/>
      <c r="O1133" s="1"/>
      <c r="P1133" s="2">
        <f>Table1[[#This Row],[PRICE/PO]]*Table1[[#This Row],[Quantity/PO]]</f>
        <v>0</v>
      </c>
      <c r="Q1133" s="2" t="str">
        <f t="shared" ca="1" si="89"/>
        <v>منتهي</v>
      </c>
      <c r="R1133" s="2"/>
      <c r="S1133" s="2"/>
      <c r="T1133" s="1" t="str">
        <f t="shared" si="87"/>
        <v/>
      </c>
      <c r="BN1133" s="8" t="str">
        <f t="shared" si="86"/>
        <v xml:space="preserve">A9R44225 </v>
      </c>
    </row>
    <row r="1134" spans="1:66" ht="92" hidden="1" x14ac:dyDescent="0.45">
      <c r="A1134" s="1">
        <f t="shared" si="88"/>
        <v>1121</v>
      </c>
      <c r="B1134" s="1" t="s">
        <v>734</v>
      </c>
      <c r="C1134" s="2" t="s">
        <v>1442</v>
      </c>
      <c r="D1134" s="1" t="s">
        <v>1615</v>
      </c>
      <c r="E1134" s="2" t="s">
        <v>1440</v>
      </c>
      <c r="F1134" s="1" t="s">
        <v>1610</v>
      </c>
      <c r="G1134" s="10">
        <v>45692</v>
      </c>
      <c r="H1134" s="1">
        <v>5</v>
      </c>
      <c r="I1134" s="1">
        <v>1975</v>
      </c>
      <c r="J1134" s="10">
        <v>45697</v>
      </c>
      <c r="K1134" s="1" t="s">
        <v>1074</v>
      </c>
      <c r="L1134" s="2" t="s">
        <v>3572</v>
      </c>
      <c r="M1134" s="10">
        <v>45734</v>
      </c>
      <c r="N1134" s="1">
        <v>5</v>
      </c>
      <c r="O1134" s="1">
        <v>1975</v>
      </c>
      <c r="P1134" s="2">
        <f>Table1[[#This Row],[PRICE/PO]]*Table1[[#This Row],[Quantity/PO]]</f>
        <v>9875</v>
      </c>
      <c r="Q1134" s="2" t="str">
        <f t="shared" ca="1" si="89"/>
        <v>منتهي</v>
      </c>
      <c r="R1134" s="2"/>
      <c r="S1134" s="2"/>
      <c r="T1134" s="1" t="str">
        <f t="shared" si="87"/>
        <v/>
      </c>
      <c r="BN1134" s="8" t="str">
        <f t="shared" si="86"/>
        <v xml:space="preserve">A9F77440 </v>
      </c>
    </row>
    <row r="1135" spans="1:66" ht="92" hidden="1" x14ac:dyDescent="0.45">
      <c r="A1135" s="1">
        <f t="shared" si="88"/>
        <v>1122</v>
      </c>
      <c r="B1135" s="1" t="s">
        <v>734</v>
      </c>
      <c r="C1135" s="2" t="s">
        <v>1618</v>
      </c>
      <c r="D1135" s="1" t="s">
        <v>1616</v>
      </c>
      <c r="E1135" s="2" t="s">
        <v>1617</v>
      </c>
      <c r="F1135" s="1" t="s">
        <v>1610</v>
      </c>
      <c r="G1135" s="10">
        <v>45692</v>
      </c>
      <c r="H1135" s="1">
        <v>5</v>
      </c>
      <c r="I1135" s="1">
        <v>1700</v>
      </c>
      <c r="J1135" s="10">
        <v>45697</v>
      </c>
      <c r="K1135" s="1" t="s">
        <v>1074</v>
      </c>
      <c r="L1135" s="2"/>
      <c r="M1135" s="10"/>
      <c r="N1135" s="1"/>
      <c r="O1135" s="1"/>
      <c r="P1135" s="2">
        <f>Table1[[#This Row],[PRICE/PO]]*Table1[[#This Row],[Quantity/PO]]</f>
        <v>0</v>
      </c>
      <c r="Q1135" s="2" t="str">
        <f t="shared" ca="1" si="89"/>
        <v>منتهي</v>
      </c>
      <c r="R1135" s="2"/>
      <c r="S1135" s="2"/>
      <c r="T1135" s="1" t="str">
        <f t="shared" si="87"/>
        <v/>
      </c>
      <c r="BN1135" s="8" t="str">
        <f t="shared" si="86"/>
        <v>A9F94220</v>
      </c>
    </row>
    <row r="1136" spans="1:66" ht="69" hidden="1" x14ac:dyDescent="0.45">
      <c r="A1136" s="1">
        <f t="shared" si="88"/>
        <v>1123</v>
      </c>
      <c r="B1136" s="1" t="s">
        <v>734</v>
      </c>
      <c r="C1136" s="2" t="s">
        <v>1620</v>
      </c>
      <c r="D1136" s="1" t="s">
        <v>1619</v>
      </c>
      <c r="E1136" s="2" t="s">
        <v>1621</v>
      </c>
      <c r="F1136" s="1" t="s">
        <v>1610</v>
      </c>
      <c r="G1136" s="10">
        <v>45692</v>
      </c>
      <c r="H1136" s="1">
        <v>5</v>
      </c>
      <c r="I1136" s="1">
        <v>900</v>
      </c>
      <c r="J1136" s="10">
        <v>45697</v>
      </c>
      <c r="K1136" s="1" t="s">
        <v>1074</v>
      </c>
      <c r="L1136" s="2"/>
      <c r="M1136" s="10"/>
      <c r="N1136" s="1"/>
      <c r="O1136" s="1"/>
      <c r="P1136" s="2">
        <f>Table1[[#This Row],[PRICE/PO]]*Table1[[#This Row],[Quantity/PO]]</f>
        <v>0</v>
      </c>
      <c r="Q1136" s="2" t="str">
        <f t="shared" ca="1" si="89"/>
        <v>منتهي</v>
      </c>
      <c r="R1136" s="2"/>
      <c r="S1136" s="2"/>
      <c r="T1136" s="1" t="str">
        <f t="shared" si="87"/>
        <v/>
      </c>
      <c r="BN1136" s="8" t="str">
        <f t="shared" si="86"/>
        <v>A9K24225</v>
      </c>
    </row>
    <row r="1137" spans="1:66" ht="92" hidden="1" x14ac:dyDescent="0.45">
      <c r="A1137" s="1">
        <f t="shared" si="88"/>
        <v>1124</v>
      </c>
      <c r="B1137" s="1" t="s">
        <v>734</v>
      </c>
      <c r="C1137" s="2" t="s">
        <v>1623</v>
      </c>
      <c r="D1137" s="1" t="s">
        <v>1622</v>
      </c>
      <c r="E1137" s="2" t="s">
        <v>1624</v>
      </c>
      <c r="F1137" s="1" t="s">
        <v>1610</v>
      </c>
      <c r="G1137" s="10">
        <v>45692</v>
      </c>
      <c r="H1137" s="1">
        <v>5</v>
      </c>
      <c r="I1137" s="1">
        <v>850</v>
      </c>
      <c r="J1137" s="10">
        <v>45697</v>
      </c>
      <c r="K1137" s="1" t="s">
        <v>1074</v>
      </c>
      <c r="L1137" s="2"/>
      <c r="M1137" s="10"/>
      <c r="N1137" s="1"/>
      <c r="O1137" s="1"/>
      <c r="P1137" s="2">
        <f>Table1[[#This Row],[PRICE/PO]]*Table1[[#This Row],[Quantity/PO]]</f>
        <v>0</v>
      </c>
      <c r="Q1137" s="2" t="str">
        <f t="shared" ca="1" si="89"/>
        <v>منتهي</v>
      </c>
      <c r="R1137" s="2"/>
      <c r="S1137" s="2"/>
      <c r="T1137" s="1" t="str">
        <f t="shared" si="87"/>
        <v/>
      </c>
      <c r="BN1137" s="8" t="str">
        <f t="shared" si="86"/>
        <v xml:space="preserve">A9K24232 </v>
      </c>
    </row>
    <row r="1138" spans="1:66" ht="69" hidden="1" x14ac:dyDescent="0.45">
      <c r="A1138" s="1">
        <f t="shared" si="88"/>
        <v>1125</v>
      </c>
      <c r="B1138" s="1" t="s">
        <v>734</v>
      </c>
      <c r="C1138" s="2" t="s">
        <v>1626</v>
      </c>
      <c r="D1138" s="1" t="s">
        <v>1625</v>
      </c>
      <c r="E1138" s="2" t="s">
        <v>1627</v>
      </c>
      <c r="F1138" s="1" t="s">
        <v>1610</v>
      </c>
      <c r="G1138" s="10">
        <v>45692</v>
      </c>
      <c r="H1138" s="1">
        <v>4</v>
      </c>
      <c r="I1138" s="1"/>
      <c r="J1138" s="10">
        <v>45697</v>
      </c>
      <c r="K1138" s="1" t="s">
        <v>1074</v>
      </c>
      <c r="L1138" s="2"/>
      <c r="M1138" s="10"/>
      <c r="N1138" s="1"/>
      <c r="O1138" s="1"/>
      <c r="P1138" s="2">
        <f>Table1[[#This Row],[PRICE/PO]]*Table1[[#This Row],[Quantity/PO]]</f>
        <v>0</v>
      </c>
      <c r="Q1138" s="2" t="str">
        <f t="shared" ca="1" si="89"/>
        <v>منتهي</v>
      </c>
      <c r="R1138" s="2"/>
      <c r="S1138" s="2"/>
      <c r="T1138" s="1" t="str">
        <f t="shared" si="87"/>
        <v/>
      </c>
      <c r="BN1138" s="8" t="str">
        <f t="shared" si="86"/>
        <v>SWDcbs164</v>
      </c>
    </row>
    <row r="1139" spans="1:66" ht="69" hidden="1" x14ac:dyDescent="0.45">
      <c r="A1139" s="1">
        <f t="shared" si="88"/>
        <v>1126</v>
      </c>
      <c r="B1139" s="1" t="s">
        <v>734</v>
      </c>
      <c r="C1139" s="2" t="s">
        <v>1629</v>
      </c>
      <c r="D1139" s="1"/>
      <c r="E1139" s="2" t="s">
        <v>1630</v>
      </c>
      <c r="F1139" s="1" t="s">
        <v>1628</v>
      </c>
      <c r="G1139" s="10">
        <v>45692</v>
      </c>
      <c r="H1139" s="1">
        <v>1</v>
      </c>
      <c r="I1139" s="1"/>
      <c r="J1139" s="10">
        <v>45698</v>
      </c>
      <c r="K1139" s="1" t="s">
        <v>1077</v>
      </c>
      <c r="L1139" s="2"/>
      <c r="M1139" s="10"/>
      <c r="N1139" s="1"/>
      <c r="O1139" s="1"/>
      <c r="P1139" s="2">
        <f>Table1[[#This Row],[PRICE/PO]]*Table1[[#This Row],[Quantity/PO]]</f>
        <v>0</v>
      </c>
      <c r="Q1139" s="2" t="str">
        <f t="shared" ca="1" si="89"/>
        <v>منتهي</v>
      </c>
      <c r="R1139" s="2"/>
      <c r="S1139" s="2"/>
      <c r="T1139" s="1" t="str">
        <f t="shared" si="87"/>
        <v/>
      </c>
      <c r="BN1139" s="8">
        <f t="shared" ref="BN1139:BN1203" si="90">D1139</f>
        <v>0</v>
      </c>
    </row>
    <row r="1140" spans="1:66" ht="92" hidden="1" x14ac:dyDescent="0.45">
      <c r="A1140" s="1">
        <f t="shared" si="88"/>
        <v>1127</v>
      </c>
      <c r="B1140" s="1" t="s">
        <v>734</v>
      </c>
      <c r="C1140" s="2" t="s">
        <v>1631</v>
      </c>
      <c r="D1140" s="2" t="s">
        <v>1633</v>
      </c>
      <c r="E1140" s="2" t="s">
        <v>1632</v>
      </c>
      <c r="F1140" s="1" t="s">
        <v>1628</v>
      </c>
      <c r="G1140" s="10">
        <v>45692</v>
      </c>
      <c r="H1140" s="1">
        <v>1</v>
      </c>
      <c r="I1140" s="1"/>
      <c r="J1140" s="10">
        <v>45698</v>
      </c>
      <c r="K1140" s="1" t="s">
        <v>1076</v>
      </c>
      <c r="L1140" s="2"/>
      <c r="M1140" s="10"/>
      <c r="N1140" s="1"/>
      <c r="O1140" s="1"/>
      <c r="P1140" s="2">
        <f>Table1[[#This Row],[PRICE/PO]]*Table1[[#This Row],[Quantity/PO]]</f>
        <v>0</v>
      </c>
      <c r="Q1140" s="2" t="str">
        <f t="shared" ca="1" si="89"/>
        <v>منتهي</v>
      </c>
      <c r="R1140" s="2"/>
      <c r="S1140" s="2"/>
      <c r="T1140" s="1" t="str">
        <f t="shared" si="87"/>
        <v/>
      </c>
      <c r="BN1140" s="8" t="str">
        <f t="shared" si="90"/>
        <v>240451(ZFCE61CSDS)</v>
      </c>
    </row>
    <row r="1141" spans="1:66" ht="115" hidden="1" x14ac:dyDescent="0.45">
      <c r="A1141" s="1">
        <f t="shared" si="88"/>
        <v>1128</v>
      </c>
      <c r="B1141" s="1" t="s">
        <v>734</v>
      </c>
      <c r="C1141" s="2" t="s">
        <v>534</v>
      </c>
      <c r="D1141" s="1"/>
      <c r="E1141" s="2" t="s">
        <v>535</v>
      </c>
      <c r="F1141" s="1" t="s">
        <v>1628</v>
      </c>
      <c r="G1141" s="10">
        <v>45692</v>
      </c>
      <c r="H1141" s="1">
        <v>1</v>
      </c>
      <c r="I1141" s="1"/>
      <c r="J1141" s="10">
        <v>45698</v>
      </c>
      <c r="K1141" s="1" t="s">
        <v>1077</v>
      </c>
      <c r="L1141" s="2"/>
      <c r="M1141" s="10"/>
      <c r="N1141" s="1"/>
      <c r="O1141" s="1"/>
      <c r="P1141" s="2">
        <f>Table1[[#This Row],[PRICE/PO]]*Table1[[#This Row],[Quantity/PO]]</f>
        <v>0</v>
      </c>
      <c r="Q1141" s="2" t="str">
        <f t="shared" ca="1" si="89"/>
        <v>منتهي</v>
      </c>
      <c r="R1141" s="2"/>
      <c r="S1141" s="2"/>
      <c r="T1141" s="1" t="str">
        <f t="shared" si="87"/>
        <v/>
      </c>
      <c r="BN1141" s="8">
        <f t="shared" si="90"/>
        <v>0</v>
      </c>
    </row>
    <row r="1142" spans="1:66" ht="92" hidden="1" x14ac:dyDescent="0.45">
      <c r="A1142" s="1">
        <f t="shared" si="88"/>
        <v>1129</v>
      </c>
      <c r="B1142" s="1" t="s">
        <v>734</v>
      </c>
      <c r="C1142" s="2" t="s">
        <v>1631</v>
      </c>
      <c r="D1142" s="1" t="s">
        <v>1633</v>
      </c>
      <c r="E1142" s="2" t="s">
        <v>1632</v>
      </c>
      <c r="F1142" s="1" t="s">
        <v>1628</v>
      </c>
      <c r="G1142" s="10">
        <v>45692</v>
      </c>
      <c r="H1142" s="1">
        <v>1</v>
      </c>
      <c r="I1142" s="1"/>
      <c r="J1142" s="10">
        <v>45698</v>
      </c>
      <c r="K1142" s="1" t="s">
        <v>1076</v>
      </c>
      <c r="L1142" s="2"/>
      <c r="M1142" s="10"/>
      <c r="N1142" s="1"/>
      <c r="O1142" s="1"/>
      <c r="P1142" s="2">
        <f>Table1[[#This Row],[PRICE/PO]]*Table1[[#This Row],[Quantity/PO]]</f>
        <v>0</v>
      </c>
      <c r="Q1142" s="2" t="str">
        <f t="shared" ca="1" si="89"/>
        <v>منتهي</v>
      </c>
      <c r="R1142" s="2"/>
      <c r="S1142" s="2"/>
      <c r="T1142" s="1" t="str">
        <f t="shared" si="87"/>
        <v/>
      </c>
      <c r="BN1142" s="8" t="str">
        <f t="shared" si="90"/>
        <v>240451(ZFCE61CSDS)</v>
      </c>
    </row>
    <row r="1143" spans="1:66" ht="115" hidden="1" x14ac:dyDescent="0.45">
      <c r="A1143" s="1">
        <f t="shared" si="88"/>
        <v>1130</v>
      </c>
      <c r="B1143" s="1" t="s">
        <v>734</v>
      </c>
      <c r="C1143" s="2" t="s">
        <v>534</v>
      </c>
      <c r="D1143" s="1"/>
      <c r="E1143" s="2" t="s">
        <v>535</v>
      </c>
      <c r="F1143" s="1" t="s">
        <v>1628</v>
      </c>
      <c r="G1143" s="10">
        <v>45692</v>
      </c>
      <c r="H1143" s="1">
        <v>1</v>
      </c>
      <c r="I1143" s="1"/>
      <c r="J1143" s="10">
        <v>45698</v>
      </c>
      <c r="K1143" s="1" t="s">
        <v>1077</v>
      </c>
      <c r="L1143" s="2"/>
      <c r="M1143" s="10"/>
      <c r="N1143" s="1"/>
      <c r="O1143" s="1"/>
      <c r="P1143" s="2">
        <f>Table1[[#This Row],[PRICE/PO]]*Table1[[#This Row],[Quantity/PO]]</f>
        <v>0</v>
      </c>
      <c r="Q1143" s="2" t="str">
        <f t="shared" ca="1" si="89"/>
        <v>منتهي</v>
      </c>
      <c r="R1143" s="2"/>
      <c r="S1143" s="2"/>
      <c r="T1143" s="1" t="str">
        <f t="shared" si="87"/>
        <v/>
      </c>
      <c r="BN1143" s="8">
        <f t="shared" si="90"/>
        <v>0</v>
      </c>
    </row>
    <row r="1144" spans="1:66" ht="69" hidden="1" x14ac:dyDescent="0.45">
      <c r="A1144" s="1">
        <f t="shared" si="88"/>
        <v>1131</v>
      </c>
      <c r="B1144" s="1" t="s">
        <v>734</v>
      </c>
      <c r="C1144" s="2" t="s">
        <v>1629</v>
      </c>
      <c r="D1144" s="1"/>
      <c r="E1144" s="2" t="s">
        <v>1630</v>
      </c>
      <c r="F1144" s="1" t="s">
        <v>1628</v>
      </c>
      <c r="G1144" s="10">
        <v>45692</v>
      </c>
      <c r="H1144" s="1">
        <v>1</v>
      </c>
      <c r="I1144" s="1"/>
      <c r="J1144" s="10">
        <v>45698</v>
      </c>
      <c r="K1144" s="1" t="s">
        <v>1077</v>
      </c>
      <c r="L1144" s="2"/>
      <c r="M1144" s="10"/>
      <c r="N1144" s="1"/>
      <c r="O1144" s="1"/>
      <c r="P1144" s="2">
        <f>Table1[[#This Row],[PRICE/PO]]*Table1[[#This Row],[Quantity/PO]]</f>
        <v>0</v>
      </c>
      <c r="Q1144" s="2" t="str">
        <f t="shared" ca="1" si="89"/>
        <v>منتهي</v>
      </c>
      <c r="R1144" s="2"/>
      <c r="S1144" s="2"/>
      <c r="T1144" s="1" t="str">
        <f t="shared" si="87"/>
        <v/>
      </c>
      <c r="BN1144" s="8">
        <f t="shared" si="90"/>
        <v>0</v>
      </c>
    </row>
    <row r="1145" spans="1:66" ht="46" hidden="1" x14ac:dyDescent="0.45">
      <c r="A1145" s="1">
        <f t="shared" si="88"/>
        <v>1132</v>
      </c>
      <c r="B1145" s="1" t="s">
        <v>734</v>
      </c>
      <c r="C1145" s="2" t="s">
        <v>1636</v>
      </c>
      <c r="D1145" s="1" t="s">
        <v>1635</v>
      </c>
      <c r="E1145" s="2" t="s">
        <v>1634</v>
      </c>
      <c r="F1145" s="1" t="s">
        <v>1628</v>
      </c>
      <c r="G1145" s="10">
        <v>45692</v>
      </c>
      <c r="H1145" s="1">
        <v>1</v>
      </c>
      <c r="I1145" s="1"/>
      <c r="J1145" s="10">
        <v>45698</v>
      </c>
      <c r="K1145" s="1" t="s">
        <v>1077</v>
      </c>
      <c r="L1145" s="2"/>
      <c r="M1145" s="10"/>
      <c r="N1145" s="1"/>
      <c r="O1145" s="1"/>
      <c r="P1145" s="2">
        <f>Table1[[#This Row],[PRICE/PO]]*Table1[[#This Row],[Quantity/PO]]</f>
        <v>0</v>
      </c>
      <c r="Q1145" s="2" t="str">
        <f t="shared" ca="1" si="89"/>
        <v>منتهي</v>
      </c>
      <c r="R1145" s="2"/>
      <c r="S1145" s="2"/>
      <c r="T1145" s="1" t="str">
        <f t="shared" si="87"/>
        <v/>
      </c>
      <c r="BN1145" s="8" t="str">
        <f t="shared" si="90"/>
        <v>CB640</v>
      </c>
    </row>
    <row r="1146" spans="1:66" ht="69" hidden="1" x14ac:dyDescent="0.45">
      <c r="A1146" s="1">
        <f t="shared" si="88"/>
        <v>1133</v>
      </c>
      <c r="B1146" s="1" t="s">
        <v>734</v>
      </c>
      <c r="C1146" s="2" t="s">
        <v>1629</v>
      </c>
      <c r="D1146" s="1"/>
      <c r="E1146" s="2" t="s">
        <v>1630</v>
      </c>
      <c r="F1146" s="1" t="s">
        <v>1628</v>
      </c>
      <c r="G1146" s="10">
        <v>45692</v>
      </c>
      <c r="H1146" s="1">
        <v>1</v>
      </c>
      <c r="I1146" s="1"/>
      <c r="J1146" s="10">
        <v>45698</v>
      </c>
      <c r="K1146" s="1" t="s">
        <v>1077</v>
      </c>
      <c r="L1146" s="2"/>
      <c r="M1146" s="10"/>
      <c r="N1146" s="1"/>
      <c r="O1146" s="1"/>
      <c r="P1146" s="2">
        <f>Table1[[#This Row],[PRICE/PO]]*Table1[[#This Row],[Quantity/PO]]</f>
        <v>0</v>
      </c>
      <c r="Q1146" s="2" t="str">
        <f t="shared" ca="1" si="89"/>
        <v>منتهي</v>
      </c>
      <c r="R1146" s="2"/>
      <c r="S1146" s="2"/>
      <c r="T1146" s="1" t="str">
        <f t="shared" si="87"/>
        <v/>
      </c>
      <c r="BN1146" s="8">
        <f t="shared" si="90"/>
        <v>0</v>
      </c>
    </row>
    <row r="1147" spans="1:66" ht="46" hidden="1" x14ac:dyDescent="0.45">
      <c r="A1147" s="1">
        <f t="shared" si="88"/>
        <v>1134</v>
      </c>
      <c r="B1147" s="1" t="s">
        <v>734</v>
      </c>
      <c r="C1147" s="2" t="s">
        <v>1636</v>
      </c>
      <c r="D1147" s="1" t="s">
        <v>1635</v>
      </c>
      <c r="E1147" s="2" t="s">
        <v>1634</v>
      </c>
      <c r="F1147" s="1" t="s">
        <v>1628</v>
      </c>
      <c r="G1147" s="10">
        <v>45692</v>
      </c>
      <c r="H1147" s="1">
        <v>2</v>
      </c>
      <c r="I1147" s="1"/>
      <c r="J1147" s="10">
        <v>45698</v>
      </c>
      <c r="K1147" s="1" t="s">
        <v>1077</v>
      </c>
      <c r="L1147" s="2"/>
      <c r="M1147" s="10"/>
      <c r="N1147" s="1"/>
      <c r="O1147" s="1"/>
      <c r="P1147" s="2">
        <f>Table1[[#This Row],[PRICE/PO]]*Table1[[#This Row],[Quantity/PO]]</f>
        <v>0</v>
      </c>
      <c r="Q1147" s="2" t="str">
        <f t="shared" ca="1" si="89"/>
        <v>منتهي</v>
      </c>
      <c r="R1147" s="2"/>
      <c r="S1147" s="2"/>
      <c r="T1147" s="1" t="str">
        <f t="shared" si="87"/>
        <v/>
      </c>
      <c r="BN1147" s="8" t="str">
        <f t="shared" si="90"/>
        <v>CB640</v>
      </c>
    </row>
    <row r="1148" spans="1:66" ht="161" hidden="1" x14ac:dyDescent="0.45">
      <c r="A1148" s="1">
        <f t="shared" si="88"/>
        <v>1135</v>
      </c>
      <c r="B1148" s="1" t="s">
        <v>734</v>
      </c>
      <c r="C1148" s="2" t="s">
        <v>530</v>
      </c>
      <c r="D1148" s="1"/>
      <c r="E1148" s="2" t="s">
        <v>531</v>
      </c>
      <c r="F1148" s="1" t="s">
        <v>1628</v>
      </c>
      <c r="G1148" s="10">
        <v>45692</v>
      </c>
      <c r="H1148" s="1">
        <v>1</v>
      </c>
      <c r="I1148" s="1"/>
      <c r="J1148" s="10">
        <v>45698</v>
      </c>
      <c r="K1148" s="1" t="s">
        <v>1077</v>
      </c>
      <c r="L1148" s="2"/>
      <c r="M1148" s="10"/>
      <c r="N1148" s="1"/>
      <c r="O1148" s="1"/>
      <c r="P1148" s="2">
        <f>Table1[[#This Row],[PRICE/PO]]*Table1[[#This Row],[Quantity/PO]]</f>
        <v>0</v>
      </c>
      <c r="Q1148" s="2" t="str">
        <f t="shared" ca="1" si="89"/>
        <v>منتهي</v>
      </c>
      <c r="R1148" s="2"/>
      <c r="S1148" s="2"/>
      <c r="T1148" s="1" t="str">
        <f t="shared" si="87"/>
        <v/>
      </c>
      <c r="BN1148" s="8">
        <f t="shared" si="90"/>
        <v>0</v>
      </c>
    </row>
    <row r="1149" spans="1:66" ht="69" hidden="1" x14ac:dyDescent="0.45">
      <c r="A1149" s="1">
        <f t="shared" si="88"/>
        <v>1136</v>
      </c>
      <c r="B1149" s="1" t="s">
        <v>734</v>
      </c>
      <c r="C1149" s="2" t="s">
        <v>526</v>
      </c>
      <c r="D1149" s="1" t="s">
        <v>525</v>
      </c>
      <c r="E1149" s="2" t="s">
        <v>2085</v>
      </c>
      <c r="F1149" s="1" t="s">
        <v>1628</v>
      </c>
      <c r="G1149" s="10">
        <v>45692</v>
      </c>
      <c r="H1149" s="1">
        <v>1</v>
      </c>
      <c r="I1149" s="1">
        <v>56500</v>
      </c>
      <c r="J1149" s="10">
        <v>45698</v>
      </c>
      <c r="K1149" s="1" t="s">
        <v>1077</v>
      </c>
      <c r="L1149" s="2"/>
      <c r="M1149" s="10"/>
      <c r="N1149" s="1"/>
      <c r="O1149" s="1"/>
      <c r="P1149" s="2">
        <f>Table1[[#This Row],[PRICE/PO]]*Table1[[#This Row],[Quantity/PO]]</f>
        <v>0</v>
      </c>
      <c r="Q1149" s="2" t="str">
        <f t="shared" ca="1" si="89"/>
        <v>منتهي</v>
      </c>
      <c r="R1149" s="2"/>
      <c r="S1149" s="2"/>
      <c r="T1149" s="1" t="str">
        <f t="shared" si="87"/>
        <v/>
      </c>
      <c r="BN1149" s="8" t="str">
        <f t="shared" si="90"/>
        <v xml:space="preserve">22/C </v>
      </c>
    </row>
    <row r="1150" spans="1:66" ht="69" hidden="1" x14ac:dyDescent="0.45">
      <c r="A1150" s="1">
        <f t="shared" si="88"/>
        <v>1137</v>
      </c>
      <c r="B1150" s="1" t="s">
        <v>734</v>
      </c>
      <c r="C1150" s="2" t="s">
        <v>1637</v>
      </c>
      <c r="D1150" s="1"/>
      <c r="E1150" s="2" t="s">
        <v>1638</v>
      </c>
      <c r="F1150" s="1" t="s">
        <v>1628</v>
      </c>
      <c r="G1150" s="10">
        <v>45692</v>
      </c>
      <c r="H1150" s="1">
        <v>1</v>
      </c>
      <c r="I1150" s="1"/>
      <c r="J1150" s="10">
        <v>45698</v>
      </c>
      <c r="K1150" s="1" t="s">
        <v>1076</v>
      </c>
      <c r="L1150" s="2"/>
      <c r="M1150" s="10"/>
      <c r="N1150" s="1"/>
      <c r="O1150" s="1"/>
      <c r="P1150" s="2">
        <f>Table1[[#This Row],[PRICE/PO]]*Table1[[#This Row],[Quantity/PO]]</f>
        <v>0</v>
      </c>
      <c r="Q1150" s="2" t="str">
        <f t="shared" ca="1" si="89"/>
        <v>منتهي</v>
      </c>
      <c r="R1150" s="2"/>
      <c r="S1150" s="2"/>
      <c r="T1150" s="1" t="str">
        <f t="shared" si="87"/>
        <v/>
      </c>
      <c r="BN1150" s="8">
        <f t="shared" si="90"/>
        <v>0</v>
      </c>
    </row>
    <row r="1151" spans="1:66" ht="161" hidden="1" x14ac:dyDescent="0.45">
      <c r="A1151" s="1">
        <f t="shared" si="88"/>
        <v>1138</v>
      </c>
      <c r="B1151" s="1" t="s">
        <v>734</v>
      </c>
      <c r="C1151" s="2" t="s">
        <v>1639</v>
      </c>
      <c r="D1151" s="1"/>
      <c r="E1151" s="2" t="s">
        <v>1640</v>
      </c>
      <c r="F1151" s="1" t="s">
        <v>1628</v>
      </c>
      <c r="G1151" s="10">
        <v>45692</v>
      </c>
      <c r="H1151" s="1">
        <v>1</v>
      </c>
      <c r="I1151" s="1"/>
      <c r="J1151" s="10">
        <v>45698</v>
      </c>
      <c r="K1151" s="1" t="s">
        <v>1076</v>
      </c>
      <c r="L1151" s="2"/>
      <c r="M1151" s="10"/>
      <c r="N1151" s="1"/>
      <c r="O1151" s="1"/>
      <c r="P1151" s="2">
        <f>Table1[[#This Row],[PRICE/PO]]*Table1[[#This Row],[Quantity/PO]]</f>
        <v>0</v>
      </c>
      <c r="Q1151" s="2" t="str">
        <f t="shared" ca="1" si="89"/>
        <v>منتهي</v>
      </c>
      <c r="R1151" s="2"/>
      <c r="S1151" s="2"/>
      <c r="T1151" s="1" t="str">
        <f t="shared" si="87"/>
        <v/>
      </c>
      <c r="BN1151" s="8">
        <f t="shared" si="90"/>
        <v>0</v>
      </c>
    </row>
    <row r="1152" spans="1:66" ht="69" hidden="1" x14ac:dyDescent="0.45">
      <c r="A1152" s="1">
        <f t="shared" si="88"/>
        <v>1139</v>
      </c>
      <c r="B1152" s="1" t="s">
        <v>734</v>
      </c>
      <c r="C1152" s="2" t="s">
        <v>1641</v>
      </c>
      <c r="D1152" s="1"/>
      <c r="E1152" s="2" t="s">
        <v>1642</v>
      </c>
      <c r="F1152" s="1" t="s">
        <v>1628</v>
      </c>
      <c r="G1152" s="10">
        <v>45692</v>
      </c>
      <c r="H1152" s="1">
        <v>1</v>
      </c>
      <c r="I1152" s="1"/>
      <c r="J1152" s="10">
        <v>45698</v>
      </c>
      <c r="K1152" s="1" t="s">
        <v>1076</v>
      </c>
      <c r="L1152" s="2"/>
      <c r="M1152" s="10"/>
      <c r="N1152" s="1"/>
      <c r="O1152" s="1"/>
      <c r="P1152" s="2">
        <f>Table1[[#This Row],[PRICE/PO]]*Table1[[#This Row],[Quantity/PO]]</f>
        <v>0</v>
      </c>
      <c r="Q1152" s="2" t="str">
        <f t="shared" ca="1" si="89"/>
        <v>منتهي</v>
      </c>
      <c r="R1152" s="2"/>
      <c r="S1152" s="2"/>
      <c r="T1152" s="1" t="str">
        <f t="shared" si="87"/>
        <v/>
      </c>
      <c r="BN1152" s="8">
        <f t="shared" si="90"/>
        <v>0</v>
      </c>
    </row>
    <row r="1153" spans="1:66" ht="115" hidden="1" x14ac:dyDescent="0.45">
      <c r="A1153" s="1">
        <f t="shared" si="88"/>
        <v>1140</v>
      </c>
      <c r="B1153" s="1" t="s">
        <v>734</v>
      </c>
      <c r="C1153" s="2" t="s">
        <v>1644</v>
      </c>
      <c r="D1153" s="1"/>
      <c r="E1153" s="2" t="s">
        <v>1643</v>
      </c>
      <c r="F1153" s="1" t="s">
        <v>1628</v>
      </c>
      <c r="G1153" s="10">
        <v>45692</v>
      </c>
      <c r="H1153" s="1">
        <v>1</v>
      </c>
      <c r="I1153" s="1"/>
      <c r="J1153" s="10">
        <v>45698</v>
      </c>
      <c r="K1153" s="1" t="s">
        <v>1077</v>
      </c>
      <c r="L1153" s="2"/>
      <c r="M1153" s="10"/>
      <c r="N1153" s="1"/>
      <c r="O1153" s="1"/>
      <c r="P1153" s="2">
        <f>Table1[[#This Row],[PRICE/PO]]*Table1[[#This Row],[Quantity/PO]]</f>
        <v>0</v>
      </c>
      <c r="Q1153" s="2" t="str">
        <f t="shared" ca="1" si="89"/>
        <v>منتهي</v>
      </c>
      <c r="R1153" s="2"/>
      <c r="S1153" s="2"/>
      <c r="T1153" s="1" t="str">
        <f t="shared" si="87"/>
        <v/>
      </c>
      <c r="BN1153" s="8">
        <f t="shared" si="90"/>
        <v>0</v>
      </c>
    </row>
    <row r="1154" spans="1:66" ht="115" hidden="1" x14ac:dyDescent="0.45">
      <c r="A1154" s="1">
        <f t="shared" si="88"/>
        <v>1141</v>
      </c>
      <c r="B1154" s="1" t="s">
        <v>734</v>
      </c>
      <c r="C1154" s="2" t="s">
        <v>1646</v>
      </c>
      <c r="D1154" s="1"/>
      <c r="E1154" s="2" t="s">
        <v>1645</v>
      </c>
      <c r="F1154" s="1" t="s">
        <v>1628</v>
      </c>
      <c r="G1154" s="10">
        <v>45692</v>
      </c>
      <c r="H1154" s="1">
        <v>1</v>
      </c>
      <c r="I1154" s="1"/>
      <c r="J1154" s="10">
        <v>45698</v>
      </c>
      <c r="K1154" s="1" t="s">
        <v>1076</v>
      </c>
      <c r="L1154" s="2"/>
      <c r="M1154" s="10"/>
      <c r="N1154" s="1"/>
      <c r="O1154" s="1"/>
      <c r="P1154" s="2">
        <f>Table1[[#This Row],[PRICE/PO]]*Table1[[#This Row],[Quantity/PO]]</f>
        <v>0</v>
      </c>
      <c r="Q1154" s="2" t="str">
        <f t="shared" ca="1" si="89"/>
        <v>منتهي</v>
      </c>
      <c r="R1154" s="2"/>
      <c r="S1154" s="2"/>
      <c r="T1154" s="1" t="str">
        <f t="shared" si="87"/>
        <v/>
      </c>
      <c r="BN1154" s="8">
        <f t="shared" si="90"/>
        <v>0</v>
      </c>
    </row>
    <row r="1155" spans="1:66" ht="138" hidden="1" x14ac:dyDescent="0.45">
      <c r="A1155" s="1">
        <f t="shared" si="88"/>
        <v>1142</v>
      </c>
      <c r="B1155" s="1" t="s">
        <v>734</v>
      </c>
      <c r="C1155" s="2" t="s">
        <v>1647</v>
      </c>
      <c r="D1155" s="1"/>
      <c r="E1155" s="2" t="s">
        <v>1648</v>
      </c>
      <c r="F1155" s="1" t="s">
        <v>1628</v>
      </c>
      <c r="G1155" s="10">
        <v>45692</v>
      </c>
      <c r="H1155" s="1">
        <v>1</v>
      </c>
      <c r="I1155" s="1"/>
      <c r="J1155" s="10">
        <v>45698</v>
      </c>
      <c r="K1155" s="1" t="s">
        <v>1077</v>
      </c>
      <c r="L1155" s="2"/>
      <c r="M1155" s="10"/>
      <c r="N1155" s="1"/>
      <c r="O1155" s="1"/>
      <c r="P1155" s="2">
        <f>Table1[[#This Row],[PRICE/PO]]*Table1[[#This Row],[Quantity/PO]]</f>
        <v>0</v>
      </c>
      <c r="Q1155" s="2" t="str">
        <f t="shared" ca="1" si="89"/>
        <v>منتهي</v>
      </c>
      <c r="R1155" s="2"/>
      <c r="S1155" s="2"/>
      <c r="T1155" s="1" t="str">
        <f t="shared" si="87"/>
        <v/>
      </c>
      <c r="BN1155" s="8">
        <f t="shared" si="90"/>
        <v>0</v>
      </c>
    </row>
    <row r="1156" spans="1:66" ht="161" hidden="1" x14ac:dyDescent="0.45">
      <c r="A1156" s="1">
        <f t="shared" si="88"/>
        <v>1143</v>
      </c>
      <c r="B1156" s="1" t="s">
        <v>734</v>
      </c>
      <c r="C1156" s="2" t="s">
        <v>530</v>
      </c>
      <c r="D1156" s="1"/>
      <c r="E1156" s="2" t="s">
        <v>1649</v>
      </c>
      <c r="F1156" s="1" t="s">
        <v>1628</v>
      </c>
      <c r="G1156" s="10">
        <v>45692</v>
      </c>
      <c r="H1156" s="1">
        <v>1</v>
      </c>
      <c r="I1156" s="1"/>
      <c r="J1156" s="10">
        <v>45698</v>
      </c>
      <c r="K1156" s="1" t="s">
        <v>1077</v>
      </c>
      <c r="L1156" s="2"/>
      <c r="M1156" s="10"/>
      <c r="N1156" s="1"/>
      <c r="O1156" s="1"/>
      <c r="P1156" s="2">
        <f>Table1[[#This Row],[PRICE/PO]]*Table1[[#This Row],[Quantity/PO]]</f>
        <v>0</v>
      </c>
      <c r="Q1156" s="2" t="str">
        <f t="shared" ca="1" si="89"/>
        <v>منتهي</v>
      </c>
      <c r="R1156" s="2"/>
      <c r="S1156" s="2"/>
      <c r="T1156" s="1" t="str">
        <f t="shared" si="87"/>
        <v/>
      </c>
      <c r="BN1156" s="8">
        <f t="shared" si="90"/>
        <v>0</v>
      </c>
    </row>
    <row r="1157" spans="1:66" ht="69" hidden="1" x14ac:dyDescent="0.45">
      <c r="A1157" s="1">
        <f t="shared" si="88"/>
        <v>1144</v>
      </c>
      <c r="B1157" s="1" t="s">
        <v>734</v>
      </c>
      <c r="C1157" s="2" t="s">
        <v>526</v>
      </c>
      <c r="D1157" s="1" t="s">
        <v>525</v>
      </c>
      <c r="E1157" s="2" t="s">
        <v>2086</v>
      </c>
      <c r="F1157" s="1" t="s">
        <v>1628</v>
      </c>
      <c r="G1157" s="10">
        <v>45692</v>
      </c>
      <c r="H1157" s="1">
        <v>1</v>
      </c>
      <c r="I1157" s="1">
        <v>56500</v>
      </c>
      <c r="J1157" s="10">
        <v>45698</v>
      </c>
      <c r="K1157" s="1" t="s">
        <v>1077</v>
      </c>
      <c r="L1157" s="2"/>
      <c r="M1157" s="10"/>
      <c r="N1157" s="1"/>
      <c r="O1157" s="1"/>
      <c r="P1157" s="2">
        <f>Table1[[#This Row],[PRICE/PO]]*Table1[[#This Row],[Quantity/PO]]</f>
        <v>0</v>
      </c>
      <c r="Q1157" s="2" t="str">
        <f t="shared" ca="1" si="89"/>
        <v>منتهي</v>
      </c>
      <c r="R1157" s="2"/>
      <c r="S1157" s="2"/>
      <c r="T1157" s="1" t="str">
        <f t="shared" si="87"/>
        <v/>
      </c>
      <c r="BN1157" s="8" t="str">
        <f t="shared" si="90"/>
        <v xml:space="preserve">22/C </v>
      </c>
    </row>
    <row r="1158" spans="1:66" ht="69" hidden="1" x14ac:dyDescent="0.45">
      <c r="A1158" s="1">
        <f t="shared" si="88"/>
        <v>1145</v>
      </c>
      <c r="B1158" s="1" t="s">
        <v>734</v>
      </c>
      <c r="C1158" s="2" t="s">
        <v>1637</v>
      </c>
      <c r="D1158" s="1"/>
      <c r="E1158" s="2" t="s">
        <v>1638</v>
      </c>
      <c r="F1158" s="1" t="s">
        <v>1628</v>
      </c>
      <c r="G1158" s="10">
        <v>45692</v>
      </c>
      <c r="H1158" s="1">
        <v>1</v>
      </c>
      <c r="I1158" s="1"/>
      <c r="J1158" s="10">
        <v>45698</v>
      </c>
      <c r="K1158" s="1" t="s">
        <v>1076</v>
      </c>
      <c r="L1158" s="2"/>
      <c r="M1158" s="10"/>
      <c r="N1158" s="1"/>
      <c r="O1158" s="1"/>
      <c r="P1158" s="2">
        <f>Table1[[#This Row],[PRICE/PO]]*Table1[[#This Row],[Quantity/PO]]</f>
        <v>0</v>
      </c>
      <c r="Q1158" s="2" t="str">
        <f t="shared" ca="1" si="89"/>
        <v>منتهي</v>
      </c>
      <c r="R1158" s="2"/>
      <c r="S1158" s="2"/>
      <c r="T1158" s="1" t="str">
        <f t="shared" si="87"/>
        <v/>
      </c>
      <c r="BN1158" s="8">
        <f t="shared" si="90"/>
        <v>0</v>
      </c>
    </row>
    <row r="1159" spans="1:66" ht="161" hidden="1" x14ac:dyDescent="0.45">
      <c r="A1159" s="1">
        <f t="shared" si="88"/>
        <v>1146</v>
      </c>
      <c r="B1159" s="1" t="s">
        <v>734</v>
      </c>
      <c r="C1159" s="2" t="s">
        <v>1639</v>
      </c>
      <c r="D1159" s="1"/>
      <c r="E1159" s="2" t="s">
        <v>1640</v>
      </c>
      <c r="F1159" s="1" t="s">
        <v>1628</v>
      </c>
      <c r="G1159" s="10">
        <v>45692</v>
      </c>
      <c r="H1159" s="1">
        <v>1</v>
      </c>
      <c r="I1159" s="1"/>
      <c r="J1159" s="10">
        <v>45698</v>
      </c>
      <c r="K1159" s="1" t="s">
        <v>1076</v>
      </c>
      <c r="L1159" s="2"/>
      <c r="M1159" s="10"/>
      <c r="N1159" s="1"/>
      <c r="O1159" s="1"/>
      <c r="P1159" s="2">
        <f>Table1[[#This Row],[PRICE/PO]]*Table1[[#This Row],[Quantity/PO]]</f>
        <v>0</v>
      </c>
      <c r="Q1159" s="2" t="str">
        <f t="shared" ca="1" si="89"/>
        <v>منتهي</v>
      </c>
      <c r="R1159" s="2"/>
      <c r="S1159" s="2"/>
      <c r="T1159" s="1" t="str">
        <f t="shared" si="87"/>
        <v/>
      </c>
      <c r="BN1159" s="8">
        <f t="shared" si="90"/>
        <v>0</v>
      </c>
    </row>
    <row r="1160" spans="1:66" ht="69" hidden="1" x14ac:dyDescent="0.45">
      <c r="A1160" s="1">
        <f t="shared" si="88"/>
        <v>1147</v>
      </c>
      <c r="B1160" s="1" t="s">
        <v>734</v>
      </c>
      <c r="C1160" s="2" t="s">
        <v>1641</v>
      </c>
      <c r="D1160" s="1"/>
      <c r="E1160" s="2" t="s">
        <v>1642</v>
      </c>
      <c r="F1160" s="1" t="s">
        <v>1628</v>
      </c>
      <c r="G1160" s="10">
        <v>45692</v>
      </c>
      <c r="H1160" s="1">
        <v>1</v>
      </c>
      <c r="I1160" s="1"/>
      <c r="J1160" s="10">
        <v>45698</v>
      </c>
      <c r="K1160" s="1" t="s">
        <v>1076</v>
      </c>
      <c r="L1160" s="2"/>
      <c r="M1160" s="10"/>
      <c r="N1160" s="1"/>
      <c r="O1160" s="1"/>
      <c r="P1160" s="2">
        <f>Table1[[#This Row],[PRICE/PO]]*Table1[[#This Row],[Quantity/PO]]</f>
        <v>0</v>
      </c>
      <c r="Q1160" s="2" t="str">
        <f t="shared" ca="1" si="89"/>
        <v>منتهي</v>
      </c>
      <c r="R1160" s="2"/>
      <c r="S1160" s="2"/>
      <c r="T1160" s="1" t="str">
        <f t="shared" si="87"/>
        <v/>
      </c>
      <c r="BN1160" s="8">
        <f t="shared" si="90"/>
        <v>0</v>
      </c>
    </row>
    <row r="1161" spans="1:66" ht="115" hidden="1" x14ac:dyDescent="0.45">
      <c r="A1161" s="1">
        <f t="shared" si="88"/>
        <v>1148</v>
      </c>
      <c r="B1161" s="1" t="s">
        <v>734</v>
      </c>
      <c r="C1161" s="2" t="s">
        <v>1644</v>
      </c>
      <c r="D1161" s="1"/>
      <c r="E1161" s="2" t="s">
        <v>1643</v>
      </c>
      <c r="F1161" s="1" t="s">
        <v>1628</v>
      </c>
      <c r="G1161" s="10">
        <v>45692</v>
      </c>
      <c r="H1161" s="1">
        <v>1</v>
      </c>
      <c r="I1161" s="1"/>
      <c r="J1161" s="10">
        <v>45698</v>
      </c>
      <c r="K1161" s="1" t="s">
        <v>1077</v>
      </c>
      <c r="L1161" s="2"/>
      <c r="M1161" s="10"/>
      <c r="N1161" s="1"/>
      <c r="O1161" s="1"/>
      <c r="P1161" s="2">
        <f>Table1[[#This Row],[PRICE/PO]]*Table1[[#This Row],[Quantity/PO]]</f>
        <v>0</v>
      </c>
      <c r="Q1161" s="2" t="str">
        <f t="shared" ca="1" si="89"/>
        <v>منتهي</v>
      </c>
      <c r="R1161" s="2"/>
      <c r="S1161" s="2"/>
      <c r="T1161" s="1" t="str">
        <f t="shared" si="87"/>
        <v/>
      </c>
      <c r="BN1161" s="8">
        <f t="shared" si="90"/>
        <v>0</v>
      </c>
    </row>
    <row r="1162" spans="1:66" ht="115" hidden="1" x14ac:dyDescent="0.45">
      <c r="A1162" s="1">
        <f t="shared" si="88"/>
        <v>1149</v>
      </c>
      <c r="B1162" s="1" t="s">
        <v>734</v>
      </c>
      <c r="C1162" s="2" t="s">
        <v>1646</v>
      </c>
      <c r="D1162" s="1"/>
      <c r="E1162" s="2" t="s">
        <v>1645</v>
      </c>
      <c r="F1162" s="1" t="s">
        <v>1628</v>
      </c>
      <c r="G1162" s="10">
        <v>45692</v>
      </c>
      <c r="H1162" s="1">
        <v>1</v>
      </c>
      <c r="I1162" s="1"/>
      <c r="J1162" s="10">
        <v>45698</v>
      </c>
      <c r="K1162" s="1" t="s">
        <v>1076</v>
      </c>
      <c r="L1162" s="2"/>
      <c r="M1162" s="10"/>
      <c r="N1162" s="1"/>
      <c r="O1162" s="1"/>
      <c r="P1162" s="2">
        <f>Table1[[#This Row],[PRICE/PO]]*Table1[[#This Row],[Quantity/PO]]</f>
        <v>0</v>
      </c>
      <c r="Q1162" s="2" t="str">
        <f t="shared" ca="1" si="89"/>
        <v>منتهي</v>
      </c>
      <c r="R1162" s="2"/>
      <c r="S1162" s="2"/>
      <c r="T1162" s="1" t="str">
        <f t="shared" si="87"/>
        <v/>
      </c>
      <c r="BN1162" s="8">
        <f t="shared" si="90"/>
        <v>0</v>
      </c>
    </row>
    <row r="1163" spans="1:66" ht="138" hidden="1" x14ac:dyDescent="0.45">
      <c r="A1163" s="1">
        <f t="shared" si="88"/>
        <v>1150</v>
      </c>
      <c r="B1163" s="1" t="s">
        <v>734</v>
      </c>
      <c r="C1163" s="2" t="s">
        <v>1647</v>
      </c>
      <c r="D1163" s="1"/>
      <c r="E1163" s="2" t="s">
        <v>1648</v>
      </c>
      <c r="F1163" s="1" t="s">
        <v>1628</v>
      </c>
      <c r="G1163" s="10">
        <v>45692</v>
      </c>
      <c r="H1163" s="1">
        <v>1</v>
      </c>
      <c r="I1163" s="1"/>
      <c r="J1163" s="10">
        <v>45698</v>
      </c>
      <c r="K1163" s="1" t="s">
        <v>1077</v>
      </c>
      <c r="L1163" s="2"/>
      <c r="M1163" s="10"/>
      <c r="N1163" s="1"/>
      <c r="O1163" s="1"/>
      <c r="P1163" s="2">
        <f>Table1[[#This Row],[PRICE/PO]]*Table1[[#This Row],[Quantity/PO]]</f>
        <v>0</v>
      </c>
      <c r="Q1163" s="2" t="str">
        <f t="shared" ca="1" si="89"/>
        <v>منتهي</v>
      </c>
      <c r="R1163" s="2"/>
      <c r="S1163" s="2"/>
      <c r="T1163" s="1" t="str">
        <f t="shared" si="87"/>
        <v/>
      </c>
      <c r="BN1163" s="8">
        <f t="shared" si="90"/>
        <v>0</v>
      </c>
    </row>
    <row r="1164" spans="1:66" ht="138" hidden="1" x14ac:dyDescent="0.45">
      <c r="A1164" s="1">
        <f t="shared" si="88"/>
        <v>1151</v>
      </c>
      <c r="B1164" s="1" t="s">
        <v>734</v>
      </c>
      <c r="C1164" s="2" t="s">
        <v>1647</v>
      </c>
      <c r="D1164" s="1"/>
      <c r="E1164" s="2" t="s">
        <v>1648</v>
      </c>
      <c r="F1164" s="1" t="s">
        <v>1628</v>
      </c>
      <c r="G1164" s="10">
        <v>45692</v>
      </c>
      <c r="H1164" s="1">
        <v>1</v>
      </c>
      <c r="I1164" s="1"/>
      <c r="J1164" s="10">
        <v>45698</v>
      </c>
      <c r="K1164" s="1" t="s">
        <v>1077</v>
      </c>
      <c r="L1164" s="2"/>
      <c r="M1164" s="10"/>
      <c r="N1164" s="1"/>
      <c r="O1164" s="1"/>
      <c r="P1164" s="2">
        <f>Table1[[#This Row],[PRICE/PO]]*Table1[[#This Row],[Quantity/PO]]</f>
        <v>0</v>
      </c>
      <c r="Q1164" s="2" t="str">
        <f t="shared" ca="1" si="89"/>
        <v>منتهي</v>
      </c>
      <c r="R1164" s="2"/>
      <c r="S1164" s="2"/>
      <c r="T1164" s="1" t="str">
        <f t="shared" si="87"/>
        <v/>
      </c>
      <c r="BN1164" s="8">
        <f t="shared" si="90"/>
        <v>0</v>
      </c>
    </row>
    <row r="1165" spans="1:66" ht="69" hidden="1" x14ac:dyDescent="0.45">
      <c r="A1165" s="1">
        <f t="shared" si="88"/>
        <v>1152</v>
      </c>
      <c r="B1165" s="1" t="s">
        <v>734</v>
      </c>
      <c r="C1165" s="2" t="s">
        <v>1650</v>
      </c>
      <c r="D1165" s="1"/>
      <c r="E1165" s="2" t="s">
        <v>1651</v>
      </c>
      <c r="F1165" s="1" t="s">
        <v>1628</v>
      </c>
      <c r="G1165" s="10">
        <v>45692</v>
      </c>
      <c r="H1165" s="1">
        <v>1</v>
      </c>
      <c r="I1165" s="1"/>
      <c r="J1165" s="10">
        <v>45698</v>
      </c>
      <c r="K1165" s="1" t="s">
        <v>1076</v>
      </c>
      <c r="L1165" s="2"/>
      <c r="M1165" s="10"/>
      <c r="N1165" s="1"/>
      <c r="O1165" s="1"/>
      <c r="P1165" s="2">
        <f>Table1[[#This Row],[PRICE/PO]]*Table1[[#This Row],[Quantity/PO]]</f>
        <v>0</v>
      </c>
      <c r="Q1165" s="2" t="str">
        <f t="shared" ca="1" si="89"/>
        <v>منتهي</v>
      </c>
      <c r="R1165" s="2"/>
      <c r="S1165" s="2"/>
      <c r="T1165" s="1" t="str">
        <f t="shared" si="87"/>
        <v/>
      </c>
      <c r="BN1165" s="8">
        <f t="shared" si="90"/>
        <v>0</v>
      </c>
    </row>
    <row r="1166" spans="1:66" ht="46" hidden="1" x14ac:dyDescent="0.45">
      <c r="A1166" s="1">
        <f t="shared" si="88"/>
        <v>1153</v>
      </c>
      <c r="B1166" s="1" t="s">
        <v>734</v>
      </c>
      <c r="C1166" s="2" t="s">
        <v>1653</v>
      </c>
      <c r="D1166" s="1"/>
      <c r="E1166" s="2" t="s">
        <v>1652</v>
      </c>
      <c r="F1166" s="1" t="s">
        <v>1628</v>
      </c>
      <c r="G1166" s="10">
        <v>45692</v>
      </c>
      <c r="H1166" s="1">
        <v>1</v>
      </c>
      <c r="I1166" s="1"/>
      <c r="J1166" s="10">
        <v>45698</v>
      </c>
      <c r="K1166" s="1" t="s">
        <v>1076</v>
      </c>
      <c r="L1166" s="2"/>
      <c r="M1166" s="10"/>
      <c r="N1166" s="1"/>
      <c r="O1166" s="1"/>
      <c r="P1166" s="2">
        <f>Table1[[#This Row],[PRICE/PO]]*Table1[[#This Row],[Quantity/PO]]</f>
        <v>0</v>
      </c>
      <c r="Q1166" s="2" t="str">
        <f t="shared" ca="1" si="89"/>
        <v>منتهي</v>
      </c>
      <c r="R1166" s="2"/>
      <c r="S1166" s="2"/>
      <c r="T1166" s="1" t="str">
        <f t="shared" ref="T1166:T1229" si="91">IF(AND(COUNTIFS($F$14:$F$1012, $F1166, $L$14:$L$1012, "&lt;&gt;")&gt;0, $L1166="", $I1166&lt;&gt;""), 1, "")</f>
        <v/>
      </c>
      <c r="BN1166" s="8">
        <f t="shared" si="90"/>
        <v>0</v>
      </c>
    </row>
    <row r="1167" spans="1:66" ht="69" hidden="1" x14ac:dyDescent="0.45">
      <c r="A1167" s="1">
        <f t="shared" ref="A1167:A1230" si="92">ROW(A1154)</f>
        <v>1154</v>
      </c>
      <c r="B1167" s="1" t="s">
        <v>734</v>
      </c>
      <c r="C1167" s="2" t="s">
        <v>526</v>
      </c>
      <c r="D1167" s="1" t="s">
        <v>525</v>
      </c>
      <c r="E1167" s="2" t="s">
        <v>2085</v>
      </c>
      <c r="F1167" s="1" t="s">
        <v>1628</v>
      </c>
      <c r="G1167" s="10">
        <v>45692</v>
      </c>
      <c r="H1167" s="1">
        <v>1</v>
      </c>
      <c r="I1167" s="1">
        <v>56500</v>
      </c>
      <c r="J1167" s="10">
        <v>45698</v>
      </c>
      <c r="K1167" s="1" t="s">
        <v>1077</v>
      </c>
      <c r="L1167" s="2"/>
      <c r="M1167" s="10"/>
      <c r="N1167" s="1"/>
      <c r="O1167" s="1"/>
      <c r="P1167" s="2">
        <f>Table1[[#This Row],[PRICE/PO]]*Table1[[#This Row],[Quantity/PO]]</f>
        <v>0</v>
      </c>
      <c r="Q1167" s="2" t="str">
        <f t="shared" ca="1" si="89"/>
        <v>منتهي</v>
      </c>
      <c r="R1167" s="2"/>
      <c r="S1167" s="2"/>
      <c r="T1167" s="1" t="str">
        <f t="shared" si="91"/>
        <v/>
      </c>
      <c r="BN1167" s="8" t="str">
        <f t="shared" si="90"/>
        <v xml:space="preserve">22/C </v>
      </c>
    </row>
    <row r="1168" spans="1:66" ht="115" hidden="1" x14ac:dyDescent="0.45">
      <c r="A1168" s="1">
        <f t="shared" si="92"/>
        <v>1155</v>
      </c>
      <c r="B1168" s="1" t="s">
        <v>734</v>
      </c>
      <c r="C1168" s="2" t="s">
        <v>534</v>
      </c>
      <c r="D1168" s="1"/>
      <c r="E1168" s="2" t="s">
        <v>1654</v>
      </c>
      <c r="F1168" s="1" t="s">
        <v>1628</v>
      </c>
      <c r="G1168" s="10">
        <v>45692</v>
      </c>
      <c r="H1168" s="1">
        <v>1</v>
      </c>
      <c r="I1168" s="1"/>
      <c r="J1168" s="10">
        <v>45698</v>
      </c>
      <c r="K1168" s="1" t="s">
        <v>1077</v>
      </c>
      <c r="L1168" s="2"/>
      <c r="M1168" s="10"/>
      <c r="N1168" s="1"/>
      <c r="O1168" s="1"/>
      <c r="P1168" s="2">
        <f>Table1[[#This Row],[PRICE/PO]]*Table1[[#This Row],[Quantity/PO]]</f>
        <v>0</v>
      </c>
      <c r="Q1168" s="2" t="str">
        <f t="shared" ca="1" si="89"/>
        <v>منتهي</v>
      </c>
      <c r="R1168" s="2"/>
      <c r="S1168" s="2"/>
      <c r="T1168" s="1" t="str">
        <f t="shared" si="91"/>
        <v/>
      </c>
      <c r="BN1168" s="8">
        <f t="shared" si="90"/>
        <v>0</v>
      </c>
    </row>
    <row r="1169" spans="1:66" ht="138" hidden="1" x14ac:dyDescent="0.45">
      <c r="A1169" s="1">
        <f t="shared" si="92"/>
        <v>1156</v>
      </c>
      <c r="B1169" s="1" t="s">
        <v>734</v>
      </c>
      <c r="C1169" s="2" t="s">
        <v>1647</v>
      </c>
      <c r="D1169" s="1"/>
      <c r="E1169" s="2" t="s">
        <v>1648</v>
      </c>
      <c r="F1169" s="1" t="s">
        <v>1628</v>
      </c>
      <c r="G1169" s="10">
        <v>45692</v>
      </c>
      <c r="H1169" s="1">
        <v>1</v>
      </c>
      <c r="I1169" s="1"/>
      <c r="J1169" s="10">
        <v>45698</v>
      </c>
      <c r="K1169" s="1" t="s">
        <v>1077</v>
      </c>
      <c r="L1169" s="2"/>
      <c r="M1169" s="10"/>
      <c r="N1169" s="1"/>
      <c r="O1169" s="1"/>
      <c r="P1169" s="2">
        <f>Table1[[#This Row],[PRICE/PO]]*Table1[[#This Row],[Quantity/PO]]</f>
        <v>0</v>
      </c>
      <c r="Q1169" s="2" t="str">
        <f t="shared" ca="1" si="89"/>
        <v>منتهي</v>
      </c>
      <c r="R1169" s="2"/>
      <c r="S1169" s="2"/>
      <c r="T1169" s="1" t="str">
        <f t="shared" si="91"/>
        <v/>
      </c>
      <c r="BN1169" s="8">
        <f t="shared" si="90"/>
        <v>0</v>
      </c>
    </row>
    <row r="1170" spans="1:66" ht="46" hidden="1" x14ac:dyDescent="0.45">
      <c r="A1170" s="1">
        <f t="shared" si="92"/>
        <v>1157</v>
      </c>
      <c r="B1170" s="1" t="s">
        <v>734</v>
      </c>
      <c r="C1170" s="2" t="s">
        <v>1636</v>
      </c>
      <c r="D1170" s="1" t="s">
        <v>1635</v>
      </c>
      <c r="E1170" s="2" t="s">
        <v>1634</v>
      </c>
      <c r="F1170" s="1" t="s">
        <v>1628</v>
      </c>
      <c r="G1170" s="10">
        <v>45692</v>
      </c>
      <c r="H1170" s="1">
        <v>1</v>
      </c>
      <c r="I1170" s="1"/>
      <c r="J1170" s="10">
        <v>45698</v>
      </c>
      <c r="K1170" s="1" t="s">
        <v>1077</v>
      </c>
      <c r="L1170" s="2"/>
      <c r="M1170" s="10"/>
      <c r="N1170" s="1"/>
      <c r="O1170" s="1"/>
      <c r="P1170" s="2">
        <f>Table1[[#This Row],[PRICE/PO]]*Table1[[#This Row],[Quantity/PO]]</f>
        <v>0</v>
      </c>
      <c r="Q1170" s="2" t="str">
        <f t="shared" ca="1" si="89"/>
        <v>منتهي</v>
      </c>
      <c r="R1170" s="2"/>
      <c r="S1170" s="2"/>
      <c r="T1170" s="1" t="str">
        <f t="shared" si="91"/>
        <v/>
      </c>
      <c r="BN1170" s="8" t="str">
        <f t="shared" si="90"/>
        <v>CB640</v>
      </c>
    </row>
    <row r="1171" spans="1:66" ht="23" hidden="1" x14ac:dyDescent="0.45">
      <c r="A1171" s="1">
        <f t="shared" si="92"/>
        <v>1158</v>
      </c>
      <c r="B1171" s="1" t="s">
        <v>734</v>
      </c>
      <c r="C1171" s="2" t="s">
        <v>452</v>
      </c>
      <c r="D1171" s="1"/>
      <c r="E1171" s="2" t="s">
        <v>238</v>
      </c>
      <c r="F1171" s="1" t="s">
        <v>1655</v>
      </c>
      <c r="G1171" s="10">
        <v>45692</v>
      </c>
      <c r="H1171" s="1">
        <v>50</v>
      </c>
      <c r="I1171" s="1">
        <v>17.5</v>
      </c>
      <c r="J1171" s="10">
        <v>45697</v>
      </c>
      <c r="K1171" s="1" t="s">
        <v>1077</v>
      </c>
      <c r="L1171" s="2"/>
      <c r="M1171" s="10"/>
      <c r="N1171" s="1"/>
      <c r="O1171" s="1"/>
      <c r="P1171" s="2">
        <f>Table1[[#This Row],[PRICE/PO]]*Table1[[#This Row],[Quantity/PO]]</f>
        <v>0</v>
      </c>
      <c r="Q1171" s="2" t="str">
        <f t="shared" ca="1" si="89"/>
        <v>منتهي</v>
      </c>
      <c r="R1171" s="2"/>
      <c r="S1171" s="2"/>
      <c r="T1171" s="1" t="str">
        <f t="shared" si="91"/>
        <v/>
      </c>
      <c r="BN1171" s="8">
        <f t="shared" si="90"/>
        <v>0</v>
      </c>
    </row>
    <row r="1172" spans="1:66" ht="23" hidden="1" x14ac:dyDescent="0.45">
      <c r="A1172" s="1">
        <f t="shared" si="92"/>
        <v>1159</v>
      </c>
      <c r="B1172" s="1" t="s">
        <v>734</v>
      </c>
      <c r="C1172" s="2" t="s">
        <v>453</v>
      </c>
      <c r="D1172" s="1"/>
      <c r="E1172" s="2" t="s">
        <v>240</v>
      </c>
      <c r="F1172" s="1" t="s">
        <v>1655</v>
      </c>
      <c r="G1172" s="10">
        <v>45692</v>
      </c>
      <c r="H1172" s="1">
        <v>30</v>
      </c>
      <c r="I1172" s="1">
        <v>17.5</v>
      </c>
      <c r="J1172" s="10">
        <v>45697</v>
      </c>
      <c r="K1172" s="1" t="s">
        <v>1077</v>
      </c>
      <c r="L1172" s="2"/>
      <c r="M1172" s="10"/>
      <c r="N1172" s="1"/>
      <c r="O1172" s="1"/>
      <c r="P1172" s="2">
        <f>Table1[[#This Row],[PRICE/PO]]*Table1[[#This Row],[Quantity/PO]]</f>
        <v>0</v>
      </c>
      <c r="Q1172" s="2" t="str">
        <f t="shared" ca="1" si="89"/>
        <v>منتهي</v>
      </c>
      <c r="R1172" s="2"/>
      <c r="S1172" s="2"/>
      <c r="T1172" s="1" t="str">
        <f t="shared" si="91"/>
        <v/>
      </c>
      <c r="BN1172" s="8">
        <f t="shared" si="90"/>
        <v>0</v>
      </c>
    </row>
    <row r="1173" spans="1:66" ht="46" hidden="1" x14ac:dyDescent="0.45">
      <c r="A1173" s="1">
        <f t="shared" si="92"/>
        <v>1160</v>
      </c>
      <c r="B1173" s="1" t="s">
        <v>734</v>
      </c>
      <c r="C1173" s="2" t="s">
        <v>1657</v>
      </c>
      <c r="D1173" s="1"/>
      <c r="E1173" s="2" t="s">
        <v>1656</v>
      </c>
      <c r="F1173" s="1" t="s">
        <v>1655</v>
      </c>
      <c r="G1173" s="10">
        <v>45692</v>
      </c>
      <c r="H1173" s="1">
        <v>1</v>
      </c>
      <c r="I1173" s="1"/>
      <c r="J1173" s="10">
        <v>45697</v>
      </c>
      <c r="K1173" s="1" t="s">
        <v>1077</v>
      </c>
      <c r="L1173" s="2"/>
      <c r="M1173" s="10"/>
      <c r="N1173" s="1"/>
      <c r="O1173" s="1"/>
      <c r="P1173" s="2">
        <f>Table1[[#This Row],[PRICE/PO]]*Table1[[#This Row],[Quantity/PO]]</f>
        <v>0</v>
      </c>
      <c r="Q1173" s="2" t="str">
        <f t="shared" ca="1" si="89"/>
        <v>منتهي</v>
      </c>
      <c r="R1173" s="2"/>
      <c r="S1173" s="2"/>
      <c r="T1173" s="1" t="str">
        <f t="shared" si="91"/>
        <v/>
      </c>
      <c r="BN1173" s="8">
        <f t="shared" si="90"/>
        <v>0</v>
      </c>
    </row>
    <row r="1174" spans="1:66" ht="69" hidden="1" x14ac:dyDescent="0.45">
      <c r="A1174" s="1">
        <f t="shared" si="92"/>
        <v>1161</v>
      </c>
      <c r="B1174" s="1" t="s">
        <v>734</v>
      </c>
      <c r="C1174" s="2" t="s">
        <v>1658</v>
      </c>
      <c r="D1174" s="1"/>
      <c r="E1174" s="2" t="s">
        <v>1659</v>
      </c>
      <c r="F1174" s="1" t="s">
        <v>1655</v>
      </c>
      <c r="G1174" s="10">
        <v>45692</v>
      </c>
      <c r="H1174" s="1">
        <v>10</v>
      </c>
      <c r="I1174" s="1"/>
      <c r="J1174" s="10">
        <v>45697</v>
      </c>
      <c r="K1174" s="1" t="s">
        <v>1074</v>
      </c>
      <c r="L1174" s="2"/>
      <c r="M1174" s="10"/>
      <c r="N1174" s="1"/>
      <c r="O1174" s="1"/>
      <c r="P1174" s="2">
        <f>Table1[[#This Row],[PRICE/PO]]*Table1[[#This Row],[Quantity/PO]]</f>
        <v>0</v>
      </c>
      <c r="Q1174" s="2" t="str">
        <f t="shared" ca="1" si="89"/>
        <v>منتهي</v>
      </c>
      <c r="R1174" s="2"/>
      <c r="S1174" s="2"/>
      <c r="T1174" s="1" t="str">
        <f t="shared" si="91"/>
        <v/>
      </c>
      <c r="BN1174" s="8">
        <f t="shared" si="90"/>
        <v>0</v>
      </c>
    </row>
    <row r="1175" spans="1:66" ht="46" hidden="1" x14ac:dyDescent="0.45">
      <c r="A1175" s="1">
        <f t="shared" si="92"/>
        <v>1162</v>
      </c>
      <c r="B1175" s="1" t="s">
        <v>734</v>
      </c>
      <c r="C1175" s="2" t="s">
        <v>981</v>
      </c>
      <c r="D1175" s="1"/>
      <c r="E1175" s="2" t="s">
        <v>982</v>
      </c>
      <c r="F1175" s="1" t="s">
        <v>1655</v>
      </c>
      <c r="G1175" s="10">
        <v>45692</v>
      </c>
      <c r="H1175" s="1">
        <v>50</v>
      </c>
      <c r="I1175" s="1">
        <v>145</v>
      </c>
      <c r="J1175" s="10">
        <v>45697</v>
      </c>
      <c r="K1175" s="1" t="s">
        <v>1074</v>
      </c>
      <c r="L1175" s="2"/>
      <c r="M1175" s="10"/>
      <c r="N1175" s="1"/>
      <c r="O1175" s="1"/>
      <c r="P1175" s="2">
        <f>Table1[[#This Row],[PRICE/PO]]*Table1[[#This Row],[Quantity/PO]]</f>
        <v>0</v>
      </c>
      <c r="Q1175" s="2" t="str">
        <f t="shared" ca="1" si="89"/>
        <v>منتهي</v>
      </c>
      <c r="R1175" s="2"/>
      <c r="S1175" s="2"/>
      <c r="T1175" s="1" t="str">
        <f t="shared" si="91"/>
        <v/>
      </c>
      <c r="BN1175" s="8">
        <f t="shared" si="90"/>
        <v>0</v>
      </c>
    </row>
    <row r="1176" spans="1:66" ht="46" hidden="1" x14ac:dyDescent="0.45">
      <c r="A1176" s="1">
        <f t="shared" si="92"/>
        <v>1163</v>
      </c>
      <c r="B1176" s="1" t="s">
        <v>734</v>
      </c>
      <c r="C1176" s="2" t="s">
        <v>983</v>
      </c>
      <c r="D1176" s="1"/>
      <c r="E1176" s="2" t="s">
        <v>984</v>
      </c>
      <c r="F1176" s="1" t="s">
        <v>1655</v>
      </c>
      <c r="G1176" s="10">
        <v>45692</v>
      </c>
      <c r="H1176" s="1">
        <v>25</v>
      </c>
      <c r="I1176" s="1">
        <v>120</v>
      </c>
      <c r="J1176" s="10">
        <v>45697</v>
      </c>
      <c r="K1176" s="1" t="s">
        <v>1074</v>
      </c>
      <c r="L1176" s="2"/>
      <c r="M1176" s="10"/>
      <c r="N1176" s="1"/>
      <c r="O1176" s="1"/>
      <c r="P1176" s="2">
        <f>Table1[[#This Row],[PRICE/PO]]*Table1[[#This Row],[Quantity/PO]]</f>
        <v>0</v>
      </c>
      <c r="Q1176" s="2" t="str">
        <f t="shared" ca="1" si="89"/>
        <v>منتهي</v>
      </c>
      <c r="R1176" s="2"/>
      <c r="S1176" s="2"/>
      <c r="T1176" s="1" t="str">
        <f t="shared" si="91"/>
        <v/>
      </c>
      <c r="BN1176" s="8">
        <f t="shared" si="90"/>
        <v>0</v>
      </c>
    </row>
    <row r="1177" spans="1:66" ht="69" hidden="1" x14ac:dyDescent="0.45">
      <c r="A1177" s="1">
        <f t="shared" si="92"/>
        <v>1164</v>
      </c>
      <c r="B1177" s="1" t="s">
        <v>734</v>
      </c>
      <c r="C1177" s="2" t="s">
        <v>1661</v>
      </c>
      <c r="D1177" s="1" t="s">
        <v>1660</v>
      </c>
      <c r="E1177" s="2" t="s">
        <v>1662</v>
      </c>
      <c r="F1177" s="1" t="s">
        <v>1655</v>
      </c>
      <c r="G1177" s="10">
        <v>45692</v>
      </c>
      <c r="H1177" s="1">
        <v>1</v>
      </c>
      <c r="I1177" s="1"/>
      <c r="J1177" s="10">
        <v>45697</v>
      </c>
      <c r="K1177" s="1" t="s">
        <v>1074</v>
      </c>
      <c r="L1177" s="2"/>
      <c r="M1177" s="10"/>
      <c r="N1177" s="1"/>
      <c r="O1177" s="1"/>
      <c r="P1177" s="2">
        <f>Table1[[#This Row],[PRICE/PO]]*Table1[[#This Row],[Quantity/PO]]</f>
        <v>0</v>
      </c>
      <c r="Q1177" s="2" t="str">
        <f t="shared" ca="1" si="89"/>
        <v>منتهي</v>
      </c>
      <c r="R1177" s="2"/>
      <c r="S1177" s="2"/>
      <c r="T1177" s="1" t="str">
        <f t="shared" si="91"/>
        <v/>
      </c>
      <c r="BN1177" s="8" t="str">
        <f t="shared" si="90"/>
        <v>NSN #6230 01-653-2577</v>
      </c>
    </row>
    <row r="1178" spans="1:66" ht="138" hidden="1" x14ac:dyDescent="0.45">
      <c r="A1178" s="1">
        <f t="shared" si="92"/>
        <v>1165</v>
      </c>
      <c r="B1178" s="1" t="s">
        <v>734</v>
      </c>
      <c r="C1178" s="2" t="s">
        <v>1663</v>
      </c>
      <c r="D1178" s="1">
        <v>60621</v>
      </c>
      <c r="E1178" s="2" t="s">
        <v>1664</v>
      </c>
      <c r="F1178" s="1" t="s">
        <v>1655</v>
      </c>
      <c r="G1178" s="10">
        <v>45692</v>
      </c>
      <c r="H1178" s="1">
        <v>10</v>
      </c>
      <c r="I1178" s="1"/>
      <c r="J1178" s="10">
        <v>45697</v>
      </c>
      <c r="K1178" s="1" t="s">
        <v>1074</v>
      </c>
      <c r="L1178" s="2"/>
      <c r="M1178" s="10"/>
      <c r="N1178" s="1"/>
      <c r="O1178" s="1"/>
      <c r="P1178" s="2">
        <f>Table1[[#This Row],[PRICE/PO]]*Table1[[#This Row],[Quantity/PO]]</f>
        <v>0</v>
      </c>
      <c r="Q1178" s="2" t="str">
        <f t="shared" ca="1" si="89"/>
        <v>منتهي</v>
      </c>
      <c r="R1178" s="2"/>
      <c r="S1178" s="2"/>
      <c r="T1178" s="1" t="str">
        <f t="shared" si="91"/>
        <v/>
      </c>
      <c r="BN1178" s="8">
        <f t="shared" si="90"/>
        <v>60621</v>
      </c>
    </row>
    <row r="1179" spans="1:66" ht="69" hidden="1" x14ac:dyDescent="0.45">
      <c r="A1179" s="1">
        <f t="shared" si="92"/>
        <v>1166</v>
      </c>
      <c r="B1179" s="1" t="s">
        <v>734</v>
      </c>
      <c r="C1179" s="2" t="s">
        <v>897</v>
      </c>
      <c r="D1179" s="1"/>
      <c r="E1179" s="2" t="s">
        <v>226</v>
      </c>
      <c r="F1179" s="1" t="s">
        <v>1655</v>
      </c>
      <c r="G1179" s="10">
        <v>45692</v>
      </c>
      <c r="H1179" s="1">
        <v>10</v>
      </c>
      <c r="I1179" s="1">
        <v>95</v>
      </c>
      <c r="J1179" s="10">
        <v>45697</v>
      </c>
      <c r="K1179" s="1" t="s">
        <v>1074</v>
      </c>
      <c r="L1179" s="2"/>
      <c r="M1179" s="10"/>
      <c r="N1179" s="1"/>
      <c r="O1179" s="1"/>
      <c r="P1179" s="2">
        <f>Table1[[#This Row],[PRICE/PO]]*Table1[[#This Row],[Quantity/PO]]</f>
        <v>0</v>
      </c>
      <c r="Q1179" s="2" t="str">
        <f t="shared" ca="1" si="89"/>
        <v>منتهي</v>
      </c>
      <c r="R1179" s="2"/>
      <c r="S1179" s="2"/>
      <c r="T1179" s="1" t="str">
        <f t="shared" si="91"/>
        <v/>
      </c>
      <c r="BN1179" s="8">
        <f t="shared" si="90"/>
        <v>0</v>
      </c>
    </row>
    <row r="1180" spans="1:66" ht="69" hidden="1" x14ac:dyDescent="0.45">
      <c r="A1180" s="1">
        <f t="shared" si="92"/>
        <v>1167</v>
      </c>
      <c r="B1180" s="1" t="s">
        <v>734</v>
      </c>
      <c r="C1180" s="2" t="s">
        <v>883</v>
      </c>
      <c r="D1180" s="1"/>
      <c r="E1180" s="2" t="s">
        <v>228</v>
      </c>
      <c r="F1180" s="1" t="s">
        <v>1655</v>
      </c>
      <c r="G1180" s="10">
        <v>45692</v>
      </c>
      <c r="H1180" s="1">
        <v>10</v>
      </c>
      <c r="I1180" s="1">
        <v>320</v>
      </c>
      <c r="J1180" s="10">
        <v>45697</v>
      </c>
      <c r="K1180" s="1" t="s">
        <v>1074</v>
      </c>
      <c r="L1180" s="2"/>
      <c r="M1180" s="10"/>
      <c r="N1180" s="1"/>
      <c r="O1180" s="1"/>
      <c r="P1180" s="2">
        <f>Table1[[#This Row],[PRICE/PO]]*Table1[[#This Row],[Quantity/PO]]</f>
        <v>0</v>
      </c>
      <c r="Q1180" s="2" t="str">
        <f t="shared" ca="1" si="89"/>
        <v>منتهي</v>
      </c>
      <c r="R1180" s="2"/>
      <c r="S1180" s="2"/>
      <c r="T1180" s="1" t="str">
        <f t="shared" si="91"/>
        <v/>
      </c>
      <c r="BN1180" s="8">
        <f t="shared" si="90"/>
        <v>0</v>
      </c>
    </row>
    <row r="1181" spans="1:66" ht="69" hidden="1" x14ac:dyDescent="0.45">
      <c r="A1181" s="1">
        <f t="shared" si="92"/>
        <v>1168</v>
      </c>
      <c r="B1181" s="1" t="s">
        <v>734</v>
      </c>
      <c r="C1181" s="2" t="s">
        <v>1667</v>
      </c>
      <c r="D1181" s="1" t="s">
        <v>1666</v>
      </c>
      <c r="E1181" s="2" t="s">
        <v>1668</v>
      </c>
      <c r="F1181" s="1" t="s">
        <v>1665</v>
      </c>
      <c r="G1181" s="10">
        <v>45692</v>
      </c>
      <c r="H1181" s="1">
        <v>4</v>
      </c>
      <c r="I1181" s="1"/>
      <c r="J1181" s="10">
        <v>45697</v>
      </c>
      <c r="K1181" s="1" t="s">
        <v>1074</v>
      </c>
      <c r="L1181" s="2"/>
      <c r="M1181" s="10"/>
      <c r="N1181" s="1"/>
      <c r="O1181" s="1"/>
      <c r="P1181" s="2">
        <f>Table1[[#This Row],[PRICE/PO]]*Table1[[#This Row],[Quantity/PO]]</f>
        <v>0</v>
      </c>
      <c r="Q1181" s="2" t="str">
        <f t="shared" ca="1" si="89"/>
        <v>منتهي</v>
      </c>
      <c r="R1181" s="2"/>
      <c r="S1181" s="2"/>
      <c r="T1181" s="1" t="str">
        <f t="shared" si="91"/>
        <v/>
      </c>
      <c r="BN1181" s="8" t="str">
        <f t="shared" si="90"/>
        <v>EUJ615162</v>
      </c>
    </row>
    <row r="1182" spans="1:66" ht="69" hidden="1" x14ac:dyDescent="0.45">
      <c r="A1182" s="1">
        <f t="shared" si="92"/>
        <v>1169</v>
      </c>
      <c r="B1182" s="1" t="s">
        <v>734</v>
      </c>
      <c r="C1182" s="2" t="s">
        <v>1671</v>
      </c>
      <c r="D1182" s="1"/>
      <c r="E1182" s="2" t="s">
        <v>1670</v>
      </c>
      <c r="F1182" s="1" t="s">
        <v>1669</v>
      </c>
      <c r="G1182" s="10">
        <v>45693</v>
      </c>
      <c r="H1182" s="1">
        <v>4</v>
      </c>
      <c r="I1182" s="1">
        <v>2050</v>
      </c>
      <c r="J1182" s="10">
        <v>45700</v>
      </c>
      <c r="K1182" s="1" t="s">
        <v>1075</v>
      </c>
      <c r="L1182" s="2"/>
      <c r="M1182" s="10"/>
      <c r="N1182" s="1"/>
      <c r="O1182" s="1"/>
      <c r="P1182" s="2">
        <f>Table1[[#This Row],[PRICE/PO]]*Table1[[#This Row],[Quantity/PO]]</f>
        <v>0</v>
      </c>
      <c r="Q1182" s="2" t="str">
        <f t="shared" ca="1" si="89"/>
        <v>منتهي</v>
      </c>
      <c r="R1182" s="2"/>
      <c r="S1182" s="2"/>
      <c r="T1182" s="1" t="str">
        <f t="shared" si="91"/>
        <v/>
      </c>
      <c r="BN1182" s="8">
        <f t="shared" si="90"/>
        <v>0</v>
      </c>
    </row>
    <row r="1183" spans="1:66" ht="69" hidden="1" x14ac:dyDescent="0.45">
      <c r="A1183" s="1">
        <f t="shared" si="92"/>
        <v>1170</v>
      </c>
      <c r="B1183" s="1" t="s">
        <v>734</v>
      </c>
      <c r="C1183" s="2" t="s">
        <v>1673</v>
      </c>
      <c r="D1183" s="1" t="s">
        <v>1672</v>
      </c>
      <c r="E1183" s="2" t="s">
        <v>1674</v>
      </c>
      <c r="F1183" s="1" t="s">
        <v>1669</v>
      </c>
      <c r="G1183" s="10">
        <v>45693</v>
      </c>
      <c r="H1183" s="1">
        <v>3</v>
      </c>
      <c r="I1183" s="1"/>
      <c r="J1183" s="10">
        <v>45700</v>
      </c>
      <c r="K1183" s="1" t="s">
        <v>1075</v>
      </c>
      <c r="L1183" s="2"/>
      <c r="M1183" s="10"/>
      <c r="N1183" s="1"/>
      <c r="O1183" s="1"/>
      <c r="P1183" s="2">
        <f>Table1[[#This Row],[PRICE/PO]]*Table1[[#This Row],[Quantity/PO]]</f>
        <v>0</v>
      </c>
      <c r="Q1183" s="2" t="str">
        <f t="shared" ca="1" si="89"/>
        <v>منتهي</v>
      </c>
      <c r="R1183" s="2"/>
      <c r="S1183" s="2"/>
      <c r="T1183" s="1" t="str">
        <f t="shared" si="91"/>
        <v/>
      </c>
      <c r="BN1183" s="8" t="str">
        <f t="shared" si="90"/>
        <v>032F8116</v>
      </c>
    </row>
    <row r="1184" spans="1:66" ht="46" hidden="1" x14ac:dyDescent="0.45">
      <c r="A1184" s="1">
        <f t="shared" si="92"/>
        <v>1171</v>
      </c>
      <c r="B1184" s="1" t="s">
        <v>734</v>
      </c>
      <c r="C1184" s="2" t="s">
        <v>1675</v>
      </c>
      <c r="D1184" s="1"/>
      <c r="E1184" s="2" t="s">
        <v>1676</v>
      </c>
      <c r="F1184" s="1" t="s">
        <v>1669</v>
      </c>
      <c r="G1184" s="10">
        <v>45693</v>
      </c>
      <c r="H1184" s="1">
        <v>10</v>
      </c>
      <c r="I1184" s="1"/>
      <c r="J1184" s="10">
        <v>45700</v>
      </c>
      <c r="K1184" s="1" t="s">
        <v>1075</v>
      </c>
      <c r="L1184" s="2"/>
      <c r="M1184" s="10"/>
      <c r="N1184" s="1"/>
      <c r="O1184" s="1"/>
      <c r="P1184" s="2">
        <f>Table1[[#This Row],[PRICE/PO]]*Table1[[#This Row],[Quantity/PO]]</f>
        <v>0</v>
      </c>
      <c r="Q1184" s="2" t="str">
        <f t="shared" ca="1" si="89"/>
        <v>منتهي</v>
      </c>
      <c r="R1184" s="2"/>
      <c r="S1184" s="2"/>
      <c r="T1184" s="1" t="str">
        <f t="shared" si="91"/>
        <v/>
      </c>
      <c r="BN1184" s="8">
        <f t="shared" si="90"/>
        <v>0</v>
      </c>
    </row>
    <row r="1185" spans="1:66" ht="46" hidden="1" x14ac:dyDescent="0.45">
      <c r="A1185" s="1">
        <f t="shared" si="92"/>
        <v>1172</v>
      </c>
      <c r="B1185" s="1" t="s">
        <v>734</v>
      </c>
      <c r="C1185" s="2" t="s">
        <v>1677</v>
      </c>
      <c r="D1185" s="1"/>
      <c r="E1185" s="2" t="s">
        <v>1678</v>
      </c>
      <c r="F1185" s="1" t="s">
        <v>1669</v>
      </c>
      <c r="G1185" s="10">
        <v>45693</v>
      </c>
      <c r="H1185" s="1">
        <v>10</v>
      </c>
      <c r="I1185" s="1"/>
      <c r="J1185" s="10">
        <v>45700</v>
      </c>
      <c r="K1185" s="1" t="s">
        <v>1075</v>
      </c>
      <c r="L1185" s="2"/>
      <c r="M1185" s="10"/>
      <c r="N1185" s="1"/>
      <c r="O1185" s="1"/>
      <c r="P1185" s="2">
        <f>Table1[[#This Row],[PRICE/PO]]*Table1[[#This Row],[Quantity/PO]]</f>
        <v>0</v>
      </c>
      <c r="Q1185" s="2" t="str">
        <f t="shared" ca="1" si="89"/>
        <v>منتهي</v>
      </c>
      <c r="R1185" s="2"/>
      <c r="S1185" s="2"/>
      <c r="T1185" s="1" t="str">
        <f t="shared" si="91"/>
        <v/>
      </c>
      <c r="BN1185" s="8">
        <f t="shared" si="90"/>
        <v>0</v>
      </c>
    </row>
    <row r="1186" spans="1:66" ht="23" hidden="1" x14ac:dyDescent="0.45">
      <c r="A1186" s="1">
        <f t="shared" si="92"/>
        <v>1173</v>
      </c>
      <c r="B1186" s="1" t="s">
        <v>734</v>
      </c>
      <c r="C1186" s="2" t="s">
        <v>1680</v>
      </c>
      <c r="D1186" s="1"/>
      <c r="E1186" s="2" t="s">
        <v>1679</v>
      </c>
      <c r="F1186" s="1" t="s">
        <v>1669</v>
      </c>
      <c r="G1186" s="10">
        <v>45693</v>
      </c>
      <c r="H1186" s="1">
        <v>6</v>
      </c>
      <c r="I1186" s="1">
        <v>1250</v>
      </c>
      <c r="J1186" s="10">
        <v>45700</v>
      </c>
      <c r="K1186" s="1" t="s">
        <v>1075</v>
      </c>
      <c r="L1186" s="2"/>
      <c r="M1186" s="10"/>
      <c r="N1186" s="1"/>
      <c r="O1186" s="1"/>
      <c r="P1186" s="2">
        <f>Table1[[#This Row],[PRICE/PO]]*Table1[[#This Row],[Quantity/PO]]</f>
        <v>0</v>
      </c>
      <c r="Q1186" s="2" t="str">
        <f t="shared" ca="1" si="89"/>
        <v>منتهي</v>
      </c>
      <c r="R1186" s="2"/>
      <c r="S1186" s="2"/>
      <c r="T1186" s="1" t="str">
        <f t="shared" si="91"/>
        <v/>
      </c>
      <c r="BN1186" s="8">
        <f t="shared" si="90"/>
        <v>0</v>
      </c>
    </row>
    <row r="1187" spans="1:66" ht="46" hidden="1" x14ac:dyDescent="0.45">
      <c r="A1187" s="1">
        <f t="shared" si="92"/>
        <v>1174</v>
      </c>
      <c r="B1187" s="1" t="s">
        <v>734</v>
      </c>
      <c r="C1187" s="2" t="s">
        <v>1681</v>
      </c>
      <c r="D1187" s="1"/>
      <c r="E1187" s="2" t="s">
        <v>1682</v>
      </c>
      <c r="F1187" s="1" t="s">
        <v>1669</v>
      </c>
      <c r="G1187" s="10">
        <v>45693</v>
      </c>
      <c r="H1187" s="1">
        <v>4</v>
      </c>
      <c r="I1187" s="1">
        <v>1900</v>
      </c>
      <c r="J1187" s="10">
        <v>45700</v>
      </c>
      <c r="K1187" s="1" t="s">
        <v>1075</v>
      </c>
      <c r="L1187" s="2"/>
      <c r="M1187" s="10"/>
      <c r="N1187" s="1"/>
      <c r="O1187" s="1"/>
      <c r="P1187" s="2">
        <f>Table1[[#This Row],[PRICE/PO]]*Table1[[#This Row],[Quantity/PO]]</f>
        <v>0</v>
      </c>
      <c r="Q1187" s="2" t="str">
        <f t="shared" ca="1" si="89"/>
        <v>منتهي</v>
      </c>
      <c r="R1187" s="2"/>
      <c r="S1187" s="2"/>
      <c r="T1187" s="1" t="str">
        <f t="shared" si="91"/>
        <v/>
      </c>
      <c r="BN1187" s="8">
        <f t="shared" si="90"/>
        <v>0</v>
      </c>
    </row>
    <row r="1188" spans="1:66" ht="69" hidden="1" x14ac:dyDescent="0.45">
      <c r="A1188" s="1">
        <f t="shared" si="92"/>
        <v>1175</v>
      </c>
      <c r="B1188" s="1" t="s">
        <v>734</v>
      </c>
      <c r="C1188" s="2" t="s">
        <v>1685</v>
      </c>
      <c r="D1188" s="1" t="s">
        <v>1684</v>
      </c>
      <c r="E1188" s="2" t="s">
        <v>1683</v>
      </c>
      <c r="F1188" s="1" t="s">
        <v>1669</v>
      </c>
      <c r="G1188" s="10">
        <v>45693</v>
      </c>
      <c r="H1188" s="1">
        <v>4</v>
      </c>
      <c r="I1188" s="1">
        <v>1200</v>
      </c>
      <c r="J1188" s="10">
        <v>45700</v>
      </c>
      <c r="K1188" s="1" t="s">
        <v>1074</v>
      </c>
      <c r="L1188" s="2"/>
      <c r="M1188" s="10"/>
      <c r="N1188" s="1"/>
      <c r="O1188" s="1"/>
      <c r="P1188" s="2">
        <f>Table1[[#This Row],[PRICE/PO]]*Table1[[#This Row],[Quantity/PO]]</f>
        <v>0</v>
      </c>
      <c r="Q1188" s="2" t="str">
        <f t="shared" ca="1" si="89"/>
        <v>منتهي</v>
      </c>
      <c r="R1188" s="2"/>
      <c r="S1188" s="2"/>
      <c r="T1188" s="1" t="str">
        <f t="shared" si="91"/>
        <v/>
      </c>
      <c r="BN1188" s="8" t="str">
        <f t="shared" si="90"/>
        <v>018F6251</v>
      </c>
    </row>
    <row r="1189" spans="1:66" ht="46" hidden="1" x14ac:dyDescent="0.45">
      <c r="A1189" s="1">
        <f t="shared" si="92"/>
        <v>1176</v>
      </c>
      <c r="B1189" s="1" t="s">
        <v>734</v>
      </c>
      <c r="C1189" s="2" t="s">
        <v>1686</v>
      </c>
      <c r="D1189" s="1"/>
      <c r="E1189" s="2" t="s">
        <v>1687</v>
      </c>
      <c r="F1189" s="1" t="s">
        <v>1669</v>
      </c>
      <c r="G1189" s="10">
        <v>45693</v>
      </c>
      <c r="H1189" s="1">
        <v>60</v>
      </c>
      <c r="I1189" s="1">
        <v>30</v>
      </c>
      <c r="J1189" s="10">
        <v>45700</v>
      </c>
      <c r="K1189" s="1" t="s">
        <v>1074</v>
      </c>
      <c r="L1189" s="2" t="s">
        <v>3826</v>
      </c>
      <c r="M1189" s="10">
        <v>45761</v>
      </c>
      <c r="N1189" s="1">
        <v>2</v>
      </c>
      <c r="O1189" s="1">
        <v>30</v>
      </c>
      <c r="P1189" s="2">
        <f>Table1[[#This Row],[PRICE/PO]]*Table1[[#This Row],[Quantity/PO]]</f>
        <v>60</v>
      </c>
      <c r="Q1189" s="2" t="str">
        <f t="shared" ca="1" si="89"/>
        <v>منتهي</v>
      </c>
      <c r="R1189" s="2"/>
      <c r="S1189" s="2"/>
      <c r="T1189" s="1" t="str">
        <f t="shared" si="91"/>
        <v/>
      </c>
      <c r="BN1189" s="8">
        <f t="shared" si="90"/>
        <v>0</v>
      </c>
    </row>
    <row r="1190" spans="1:66" ht="46" hidden="1" x14ac:dyDescent="0.45">
      <c r="A1190" s="1">
        <f t="shared" si="92"/>
        <v>1177</v>
      </c>
      <c r="B1190" s="1" t="s">
        <v>734</v>
      </c>
      <c r="C1190" s="2" t="s">
        <v>1686</v>
      </c>
      <c r="D1190" s="1"/>
      <c r="E1190" s="2" t="s">
        <v>1687</v>
      </c>
      <c r="F1190" s="1" t="s">
        <v>1669</v>
      </c>
      <c r="G1190" s="10">
        <v>45693</v>
      </c>
      <c r="H1190" s="1"/>
      <c r="I1190" s="1">
        <v>30</v>
      </c>
      <c r="J1190" s="10">
        <v>45700</v>
      </c>
      <c r="K1190" s="1" t="s">
        <v>1074</v>
      </c>
      <c r="L1190" s="2" t="s">
        <v>4348</v>
      </c>
      <c r="M1190" s="10">
        <v>45777</v>
      </c>
      <c r="N1190" s="1">
        <v>60</v>
      </c>
      <c r="O1190" s="1">
        <v>30</v>
      </c>
      <c r="P1190" s="2">
        <f>Table1[[#This Row],[PRICE/PO]]*Table1[[#This Row],[Quantity/PO]]</f>
        <v>1800</v>
      </c>
      <c r="Q1190" s="2" t="str">
        <f ca="1">IF(AND($J1190&lt;TODAY(), $J1190&lt;&gt;""), "منتهي", "")</f>
        <v>منتهي</v>
      </c>
      <c r="R1190" s="2" t="s">
        <v>2339</v>
      </c>
      <c r="S1190" s="2"/>
      <c r="T1190" s="1" t="str">
        <f t="shared" si="91"/>
        <v/>
      </c>
      <c r="BN1190" s="8"/>
    </row>
    <row r="1191" spans="1:66" ht="69" hidden="1" x14ac:dyDescent="0.45">
      <c r="A1191" s="1">
        <f t="shared" si="92"/>
        <v>1178</v>
      </c>
      <c r="B1191" s="1" t="s">
        <v>734</v>
      </c>
      <c r="C1191" s="2" t="s">
        <v>1688</v>
      </c>
      <c r="D1191" s="1"/>
      <c r="E1191" s="2" t="s">
        <v>1689</v>
      </c>
      <c r="F1191" s="1" t="s">
        <v>1669</v>
      </c>
      <c r="G1191" s="10">
        <v>45693</v>
      </c>
      <c r="H1191" s="1">
        <v>4</v>
      </c>
      <c r="I1191" s="1">
        <v>2500</v>
      </c>
      <c r="J1191" s="10">
        <v>45700</v>
      </c>
      <c r="K1191" s="1" t="s">
        <v>1075</v>
      </c>
      <c r="L1191" s="2" t="s">
        <v>3547</v>
      </c>
      <c r="M1191" s="10">
        <v>45733</v>
      </c>
      <c r="N1191" s="1">
        <v>2</v>
      </c>
      <c r="O1191" s="1">
        <v>2500</v>
      </c>
      <c r="P1191" s="2">
        <f>Table1[[#This Row],[PRICE/PO]]*Table1[[#This Row],[Quantity/PO]]</f>
        <v>5000</v>
      </c>
      <c r="Q1191" s="2" t="str">
        <f t="shared" ca="1" si="89"/>
        <v>منتهي</v>
      </c>
      <c r="R1191" s="2"/>
      <c r="S1191" s="2"/>
      <c r="T1191" s="1" t="str">
        <f t="shared" si="91"/>
        <v/>
      </c>
      <c r="BN1191" s="8">
        <f t="shared" si="90"/>
        <v>0</v>
      </c>
    </row>
    <row r="1192" spans="1:66" ht="69" hidden="1" x14ac:dyDescent="0.45">
      <c r="A1192" s="1">
        <f t="shared" si="92"/>
        <v>1179</v>
      </c>
      <c r="B1192" s="1" t="s">
        <v>734</v>
      </c>
      <c r="C1192" s="2" t="s">
        <v>1690</v>
      </c>
      <c r="D1192" s="1">
        <v>2101210</v>
      </c>
      <c r="E1192" s="2" t="s">
        <v>1691</v>
      </c>
      <c r="F1192" s="1" t="s">
        <v>1669</v>
      </c>
      <c r="G1192" s="10">
        <v>45693</v>
      </c>
      <c r="H1192" s="1">
        <v>2</v>
      </c>
      <c r="I1192" s="1"/>
      <c r="J1192" s="10">
        <v>45700</v>
      </c>
      <c r="K1192" s="1" t="s">
        <v>1077</v>
      </c>
      <c r="L1192" s="2"/>
      <c r="M1192" s="10"/>
      <c r="N1192" s="1"/>
      <c r="O1192" s="1"/>
      <c r="P1192" s="2">
        <f>Table1[[#This Row],[PRICE/PO]]*Table1[[#This Row],[Quantity/PO]]</f>
        <v>0</v>
      </c>
      <c r="Q1192" s="2" t="str">
        <f t="shared" ca="1" si="89"/>
        <v>منتهي</v>
      </c>
      <c r="R1192" s="2"/>
      <c r="S1192" s="2"/>
      <c r="T1192" s="1" t="str">
        <f t="shared" si="91"/>
        <v/>
      </c>
      <c r="BN1192" s="8">
        <f t="shared" si="90"/>
        <v>2101210</v>
      </c>
    </row>
    <row r="1193" spans="1:66" ht="69" hidden="1" x14ac:dyDescent="0.45">
      <c r="A1193" s="1">
        <f t="shared" si="92"/>
        <v>1180</v>
      </c>
      <c r="B1193" s="1" t="s">
        <v>734</v>
      </c>
      <c r="C1193" s="2" t="s">
        <v>1693</v>
      </c>
      <c r="D1193" s="1"/>
      <c r="E1193" s="2" t="s">
        <v>1692</v>
      </c>
      <c r="F1193" s="1" t="s">
        <v>1669</v>
      </c>
      <c r="G1193" s="10">
        <v>45693</v>
      </c>
      <c r="H1193" s="1">
        <v>2</v>
      </c>
      <c r="I1193" s="1">
        <v>250</v>
      </c>
      <c r="J1193" s="10">
        <v>45700</v>
      </c>
      <c r="K1193" s="1" t="s">
        <v>1076</v>
      </c>
      <c r="L1193" s="2"/>
      <c r="M1193" s="10"/>
      <c r="N1193" s="1"/>
      <c r="O1193" s="1"/>
      <c r="P1193" s="2">
        <f>Table1[[#This Row],[PRICE/PO]]*Table1[[#This Row],[Quantity/PO]]</f>
        <v>0</v>
      </c>
      <c r="Q1193" s="2" t="str">
        <f t="shared" ca="1" si="89"/>
        <v>منتهي</v>
      </c>
      <c r="R1193" s="2"/>
      <c r="S1193" s="2"/>
      <c r="T1193" s="1" t="str">
        <f t="shared" si="91"/>
        <v/>
      </c>
      <c r="BN1193" s="8">
        <f t="shared" si="90"/>
        <v>0</v>
      </c>
    </row>
    <row r="1194" spans="1:66" ht="92" hidden="1" x14ac:dyDescent="0.45">
      <c r="A1194" s="1">
        <f t="shared" si="92"/>
        <v>1181</v>
      </c>
      <c r="B1194" s="1" t="s">
        <v>734</v>
      </c>
      <c r="C1194" s="2" t="s">
        <v>1695</v>
      </c>
      <c r="D1194" s="1" t="s">
        <v>1694</v>
      </c>
      <c r="E1194" s="2" t="s">
        <v>1696</v>
      </c>
      <c r="F1194" s="1" t="s">
        <v>1669</v>
      </c>
      <c r="G1194" s="10">
        <v>45693</v>
      </c>
      <c r="H1194" s="1">
        <v>2</v>
      </c>
      <c r="I1194" s="1"/>
      <c r="J1194" s="10">
        <v>45700</v>
      </c>
      <c r="K1194" s="1" t="s">
        <v>1075</v>
      </c>
      <c r="L1194" s="2"/>
      <c r="M1194" s="10"/>
      <c r="N1194" s="1"/>
      <c r="O1194" s="1"/>
      <c r="P1194" s="2">
        <f>Table1[[#This Row],[PRICE/PO]]*Table1[[#This Row],[Quantity/PO]]</f>
        <v>0</v>
      </c>
      <c r="Q1194" s="2" t="str">
        <f t="shared" ca="1" si="89"/>
        <v>منتهي</v>
      </c>
      <c r="R1194" s="2"/>
      <c r="S1194" s="2"/>
      <c r="T1194" s="1" t="str">
        <f t="shared" si="91"/>
        <v/>
      </c>
      <c r="BN1194" s="8" t="str">
        <f t="shared" si="90"/>
        <v>W4E300-DP 02</v>
      </c>
    </row>
    <row r="1195" spans="1:66" ht="92" hidden="1" x14ac:dyDescent="0.45">
      <c r="A1195" s="1">
        <f t="shared" si="92"/>
        <v>1182</v>
      </c>
      <c r="B1195" s="1" t="s">
        <v>734</v>
      </c>
      <c r="C1195" s="2" t="s">
        <v>1698</v>
      </c>
      <c r="D1195" s="1" t="s">
        <v>1697</v>
      </c>
      <c r="E1195" s="2" t="s">
        <v>1700</v>
      </c>
      <c r="F1195" s="1" t="s">
        <v>1669</v>
      </c>
      <c r="G1195" s="10">
        <v>45693</v>
      </c>
      <c r="H1195" s="1">
        <v>4</v>
      </c>
      <c r="I1195" s="1"/>
      <c r="J1195" s="10">
        <v>45700</v>
      </c>
      <c r="K1195" s="1" t="s">
        <v>1075</v>
      </c>
      <c r="L1195" s="2"/>
      <c r="M1195" s="10"/>
      <c r="N1195" s="1"/>
      <c r="O1195" s="1"/>
      <c r="P1195" s="2">
        <f>Table1[[#This Row],[PRICE/PO]]*Table1[[#This Row],[Quantity/PO]]</f>
        <v>0</v>
      </c>
      <c r="Q1195" s="2" t="str">
        <f t="shared" ca="1" si="89"/>
        <v>منتهي</v>
      </c>
      <c r="R1195" s="2"/>
      <c r="S1195" s="2"/>
      <c r="T1195" s="1" t="str">
        <f t="shared" si="91"/>
        <v/>
      </c>
      <c r="BN1195" s="8" t="str">
        <f t="shared" si="90"/>
        <v>2101211-2</v>
      </c>
    </row>
    <row r="1196" spans="1:66" ht="69" hidden="1" x14ac:dyDescent="0.45">
      <c r="A1196" s="1">
        <f t="shared" si="92"/>
        <v>1183</v>
      </c>
      <c r="B1196" s="1" t="s">
        <v>734</v>
      </c>
      <c r="C1196" s="2" t="s">
        <v>1699</v>
      </c>
      <c r="D1196" s="1"/>
      <c r="E1196" s="2" t="s">
        <v>1701</v>
      </c>
      <c r="F1196" s="1" t="s">
        <v>1669</v>
      </c>
      <c r="G1196" s="10">
        <v>45693</v>
      </c>
      <c r="H1196" s="1">
        <v>4</v>
      </c>
      <c r="I1196" s="1"/>
      <c r="J1196" s="10">
        <v>45700</v>
      </c>
      <c r="K1196" s="1" t="s">
        <v>1075</v>
      </c>
      <c r="L1196" s="2"/>
      <c r="M1196" s="10"/>
      <c r="N1196" s="1"/>
      <c r="O1196" s="1"/>
      <c r="P1196" s="2">
        <f>Table1[[#This Row],[PRICE/PO]]*Table1[[#This Row],[Quantity/PO]]</f>
        <v>0</v>
      </c>
      <c r="Q1196" s="2" t="str">
        <f t="shared" ca="1" si="89"/>
        <v>منتهي</v>
      </c>
      <c r="R1196" s="2"/>
      <c r="S1196" s="2"/>
      <c r="T1196" s="1" t="str">
        <f t="shared" si="91"/>
        <v/>
      </c>
      <c r="BN1196" s="8">
        <f t="shared" si="90"/>
        <v>0</v>
      </c>
    </row>
    <row r="1197" spans="1:66" ht="69" hidden="1" x14ac:dyDescent="0.45">
      <c r="A1197" s="1">
        <f t="shared" si="92"/>
        <v>1184</v>
      </c>
      <c r="B1197" s="1" t="s">
        <v>734</v>
      </c>
      <c r="C1197" s="2" t="s">
        <v>1703</v>
      </c>
      <c r="D1197" s="2" t="s">
        <v>1702</v>
      </c>
      <c r="E1197" s="2" t="s">
        <v>1704</v>
      </c>
      <c r="F1197" s="1" t="s">
        <v>1669</v>
      </c>
      <c r="G1197" s="10">
        <v>45693</v>
      </c>
      <c r="H1197" s="1">
        <v>2</v>
      </c>
      <c r="I1197" s="1"/>
      <c r="J1197" s="10">
        <v>45700</v>
      </c>
      <c r="K1197" s="1" t="s">
        <v>1075</v>
      </c>
      <c r="L1197" s="2"/>
      <c r="M1197" s="10"/>
      <c r="N1197" s="1"/>
      <c r="O1197" s="1"/>
      <c r="P1197" s="2">
        <f>Table1[[#This Row],[PRICE/PO]]*Table1[[#This Row],[Quantity/PO]]</f>
        <v>0</v>
      </c>
      <c r="Q1197" s="2" t="str">
        <f t="shared" ref="Q1197:Q1260" ca="1" si="93">IF(AND($J1197&lt;TODAY(), $J1197&lt;&gt;""), "منتهي", "")</f>
        <v>منتهي</v>
      </c>
      <c r="R1197" s="2"/>
      <c r="S1197" s="2"/>
      <c r="T1197" s="1" t="str">
        <f t="shared" si="91"/>
        <v/>
      </c>
      <c r="BN1197" s="8" t="str">
        <f t="shared" si="90"/>
        <v>PD3403000</v>
      </c>
    </row>
    <row r="1198" spans="1:66" ht="46" hidden="1" x14ac:dyDescent="0.45">
      <c r="A1198" s="1">
        <f t="shared" si="92"/>
        <v>1185</v>
      </c>
      <c r="B1198" s="1" t="s">
        <v>734</v>
      </c>
      <c r="C1198" s="2" t="s">
        <v>1705</v>
      </c>
      <c r="D1198" s="1"/>
      <c r="E1198" s="2" t="s">
        <v>1706</v>
      </c>
      <c r="F1198" s="1" t="s">
        <v>1669</v>
      </c>
      <c r="G1198" s="10">
        <v>45693</v>
      </c>
      <c r="H1198" s="1">
        <v>4</v>
      </c>
      <c r="I1198" s="1"/>
      <c r="J1198" s="10">
        <v>45700</v>
      </c>
      <c r="K1198" s="1" t="s">
        <v>1075</v>
      </c>
      <c r="L1198" s="2"/>
      <c r="M1198" s="10"/>
      <c r="N1198" s="1"/>
      <c r="O1198" s="1"/>
      <c r="P1198" s="2">
        <f>Table1[[#This Row],[PRICE/PO]]*Table1[[#This Row],[Quantity/PO]]</f>
        <v>0</v>
      </c>
      <c r="Q1198" s="2" t="str">
        <f t="shared" ca="1" si="93"/>
        <v>منتهي</v>
      </c>
      <c r="R1198" s="2"/>
      <c r="S1198" s="2"/>
      <c r="T1198" s="1" t="str">
        <f t="shared" si="91"/>
        <v/>
      </c>
      <c r="BN1198" s="8">
        <f t="shared" si="90"/>
        <v>0</v>
      </c>
    </row>
    <row r="1199" spans="1:66" ht="46" hidden="1" x14ac:dyDescent="0.45">
      <c r="A1199" s="1">
        <f t="shared" si="92"/>
        <v>1186</v>
      </c>
      <c r="B1199" s="1" t="s">
        <v>734</v>
      </c>
      <c r="C1199" s="2" t="s">
        <v>1707</v>
      </c>
      <c r="D1199" s="1">
        <v>50912</v>
      </c>
      <c r="E1199" s="2" t="s">
        <v>1708</v>
      </c>
      <c r="F1199" s="1" t="s">
        <v>1669</v>
      </c>
      <c r="G1199" s="10">
        <v>45693</v>
      </c>
      <c r="H1199" s="1">
        <v>2</v>
      </c>
      <c r="I1199" s="1"/>
      <c r="J1199" s="10">
        <v>45700</v>
      </c>
      <c r="K1199" s="1" t="s">
        <v>1075</v>
      </c>
      <c r="L1199" s="2"/>
      <c r="M1199" s="10"/>
      <c r="N1199" s="1"/>
      <c r="O1199" s="1"/>
      <c r="P1199" s="2">
        <f>Table1[[#This Row],[PRICE/PO]]*Table1[[#This Row],[Quantity/PO]]</f>
        <v>0</v>
      </c>
      <c r="Q1199" s="2" t="str">
        <f t="shared" ca="1" si="93"/>
        <v>منتهي</v>
      </c>
      <c r="R1199" s="2"/>
      <c r="S1199" s="2"/>
      <c r="T1199" s="1" t="str">
        <f t="shared" si="91"/>
        <v/>
      </c>
      <c r="BN1199" s="8">
        <f t="shared" si="90"/>
        <v>50912</v>
      </c>
    </row>
    <row r="1200" spans="1:66" ht="138" hidden="1" x14ac:dyDescent="0.45">
      <c r="A1200" s="1">
        <f t="shared" si="92"/>
        <v>1187</v>
      </c>
      <c r="B1200" s="1" t="s">
        <v>734</v>
      </c>
      <c r="C1200" s="2" t="s">
        <v>668</v>
      </c>
      <c r="D1200" s="1" t="s">
        <v>667</v>
      </c>
      <c r="E1200" s="2" t="s">
        <v>1709</v>
      </c>
      <c r="F1200" s="1" t="s">
        <v>1669</v>
      </c>
      <c r="G1200" s="10">
        <v>45693</v>
      </c>
      <c r="H1200" s="1">
        <v>2</v>
      </c>
      <c r="I1200" s="1"/>
      <c r="J1200" s="10">
        <v>45700</v>
      </c>
      <c r="K1200" s="1" t="s">
        <v>1074</v>
      </c>
      <c r="L1200" s="2"/>
      <c r="M1200" s="10"/>
      <c r="N1200" s="1"/>
      <c r="O1200" s="1"/>
      <c r="P1200" s="2">
        <f>Table1[[#This Row],[PRICE/PO]]*Table1[[#This Row],[Quantity/PO]]</f>
        <v>0</v>
      </c>
      <c r="Q1200" s="2" t="str">
        <f t="shared" ca="1" si="93"/>
        <v>منتهي</v>
      </c>
      <c r="R1200" s="2"/>
      <c r="S1200" s="2"/>
      <c r="T1200" s="1" t="str">
        <f t="shared" si="91"/>
        <v/>
      </c>
      <c r="BN1200" s="8" t="str">
        <f t="shared" si="90"/>
        <v>100-E26KN00</v>
      </c>
    </row>
    <row r="1201" spans="1:66" ht="69" hidden="1" x14ac:dyDescent="0.45">
      <c r="A1201" s="1">
        <f t="shared" si="92"/>
        <v>1188</v>
      </c>
      <c r="B1201" s="1" t="s">
        <v>734</v>
      </c>
      <c r="C1201" s="2" t="s">
        <v>1710</v>
      </c>
      <c r="D1201" s="1">
        <v>34681</v>
      </c>
      <c r="E1201" s="2" t="s">
        <v>1711</v>
      </c>
      <c r="F1201" s="1" t="s">
        <v>1669</v>
      </c>
      <c r="G1201" s="10">
        <v>45693</v>
      </c>
      <c r="H1201" s="1">
        <v>2</v>
      </c>
      <c r="I1201" s="1">
        <v>2350</v>
      </c>
      <c r="J1201" s="10">
        <v>45700</v>
      </c>
      <c r="K1201" s="1" t="s">
        <v>1074</v>
      </c>
      <c r="L1201" s="2"/>
      <c r="M1201" s="10"/>
      <c r="N1201" s="1"/>
      <c r="O1201" s="1"/>
      <c r="P1201" s="2">
        <f>Table1[[#This Row],[PRICE/PO]]*Table1[[#This Row],[Quantity/PO]]</f>
        <v>0</v>
      </c>
      <c r="Q1201" s="2" t="str">
        <f t="shared" ca="1" si="93"/>
        <v>منتهي</v>
      </c>
      <c r="R1201" s="2"/>
      <c r="S1201" s="2"/>
      <c r="T1201" s="1" t="str">
        <f t="shared" si="91"/>
        <v/>
      </c>
      <c r="BN1201" s="8">
        <f t="shared" si="90"/>
        <v>34681</v>
      </c>
    </row>
    <row r="1202" spans="1:66" ht="23" hidden="1" x14ac:dyDescent="0.45">
      <c r="A1202" s="1">
        <f t="shared" si="92"/>
        <v>1189</v>
      </c>
      <c r="B1202" s="1" t="s">
        <v>734</v>
      </c>
      <c r="C1202" s="2" t="s">
        <v>1680</v>
      </c>
      <c r="D1202" s="1"/>
      <c r="E1202" s="2" t="s">
        <v>1679</v>
      </c>
      <c r="F1202" s="1" t="s">
        <v>1669</v>
      </c>
      <c r="G1202" s="10">
        <v>45693</v>
      </c>
      <c r="H1202" s="1">
        <v>2</v>
      </c>
      <c r="I1202" s="1">
        <v>1250</v>
      </c>
      <c r="J1202" s="10">
        <v>45700</v>
      </c>
      <c r="K1202" s="1" t="s">
        <v>1075</v>
      </c>
      <c r="L1202" s="2"/>
      <c r="M1202" s="10"/>
      <c r="N1202" s="1"/>
      <c r="O1202" s="1"/>
      <c r="P1202" s="2">
        <f>Table1[[#This Row],[PRICE/PO]]*Table1[[#This Row],[Quantity/PO]]</f>
        <v>0</v>
      </c>
      <c r="Q1202" s="2" t="str">
        <f t="shared" ca="1" si="93"/>
        <v>منتهي</v>
      </c>
      <c r="R1202" s="2"/>
      <c r="S1202" s="2"/>
      <c r="T1202" s="1" t="str">
        <f t="shared" si="91"/>
        <v/>
      </c>
      <c r="BN1202" s="8">
        <f t="shared" si="90"/>
        <v>0</v>
      </c>
    </row>
    <row r="1203" spans="1:66" ht="46" hidden="1" x14ac:dyDescent="0.45">
      <c r="A1203" s="1">
        <f t="shared" si="92"/>
        <v>1190</v>
      </c>
      <c r="B1203" s="1" t="s">
        <v>734</v>
      </c>
      <c r="C1203" s="2" t="s">
        <v>1713</v>
      </c>
      <c r="D1203" s="1">
        <v>1104164</v>
      </c>
      <c r="E1203" s="2" t="s">
        <v>1712</v>
      </c>
      <c r="F1203" s="1" t="s">
        <v>1669</v>
      </c>
      <c r="G1203" s="10">
        <v>45693</v>
      </c>
      <c r="H1203" s="1">
        <v>5</v>
      </c>
      <c r="I1203" s="1"/>
      <c r="J1203" s="10">
        <v>45700</v>
      </c>
      <c r="K1203" s="1" t="s">
        <v>1076</v>
      </c>
      <c r="L1203" s="2"/>
      <c r="M1203" s="10"/>
      <c r="N1203" s="1"/>
      <c r="O1203" s="1"/>
      <c r="P1203" s="2">
        <f>Table1[[#This Row],[PRICE/PO]]*Table1[[#This Row],[Quantity/PO]]</f>
        <v>0</v>
      </c>
      <c r="Q1203" s="2" t="str">
        <f t="shared" ca="1" si="93"/>
        <v>منتهي</v>
      </c>
      <c r="R1203" s="2"/>
      <c r="S1203" s="2"/>
      <c r="T1203" s="1" t="str">
        <f t="shared" si="91"/>
        <v/>
      </c>
      <c r="BN1203" s="8">
        <f t="shared" si="90"/>
        <v>1104164</v>
      </c>
    </row>
    <row r="1204" spans="1:66" ht="92" hidden="1" x14ac:dyDescent="0.45">
      <c r="A1204" s="1">
        <f t="shared" si="92"/>
        <v>1191</v>
      </c>
      <c r="B1204" s="1" t="s">
        <v>734</v>
      </c>
      <c r="C1204" s="2" t="s">
        <v>1716</v>
      </c>
      <c r="D1204" s="1" t="s">
        <v>1717</v>
      </c>
      <c r="E1204" s="2" t="s">
        <v>1715</v>
      </c>
      <c r="F1204" s="1" t="s">
        <v>1714</v>
      </c>
      <c r="G1204" s="10">
        <v>45693</v>
      </c>
      <c r="H1204" s="1">
        <v>1</v>
      </c>
      <c r="I1204" s="1"/>
      <c r="J1204" s="10">
        <v>45699</v>
      </c>
      <c r="K1204" s="1" t="s">
        <v>1075</v>
      </c>
      <c r="L1204" s="2"/>
      <c r="M1204" s="10"/>
      <c r="N1204" s="1"/>
      <c r="O1204" s="1"/>
      <c r="P1204" s="2">
        <f>Table1[[#This Row],[PRICE/PO]]*Table1[[#This Row],[Quantity/PO]]</f>
        <v>0</v>
      </c>
      <c r="Q1204" s="2" t="str">
        <f t="shared" ca="1" si="93"/>
        <v>منتهي</v>
      </c>
      <c r="R1204" s="2"/>
      <c r="S1204" s="2"/>
      <c r="T1204" s="1" t="str">
        <f t="shared" si="91"/>
        <v/>
      </c>
      <c r="BN1204" s="8" t="str">
        <f t="shared" ref="BN1204:BN1267" si="94">D1204</f>
        <v>TX033P04</v>
      </c>
    </row>
    <row r="1205" spans="1:66" ht="92" hidden="1" x14ac:dyDescent="0.45">
      <c r="A1205" s="1">
        <f t="shared" si="92"/>
        <v>1192</v>
      </c>
      <c r="B1205" s="1" t="s">
        <v>734</v>
      </c>
      <c r="C1205" s="2" t="s">
        <v>1718</v>
      </c>
      <c r="D1205" s="1">
        <v>1194781</v>
      </c>
      <c r="E1205" s="2" t="s">
        <v>1719</v>
      </c>
      <c r="F1205" s="1" t="s">
        <v>1714</v>
      </c>
      <c r="G1205" s="10">
        <v>45693</v>
      </c>
      <c r="H1205" s="1">
        <v>1</v>
      </c>
      <c r="I1205" s="1"/>
      <c r="J1205" s="10">
        <v>45699</v>
      </c>
      <c r="K1205" s="1" t="s">
        <v>1075</v>
      </c>
      <c r="L1205" s="2"/>
      <c r="M1205" s="10"/>
      <c r="N1205" s="1"/>
      <c r="O1205" s="1"/>
      <c r="P1205" s="2">
        <f>Table1[[#This Row],[PRICE/PO]]*Table1[[#This Row],[Quantity/PO]]</f>
        <v>0</v>
      </c>
      <c r="Q1205" s="2" t="str">
        <f t="shared" ca="1" si="93"/>
        <v>منتهي</v>
      </c>
      <c r="R1205" s="2"/>
      <c r="S1205" s="2"/>
      <c r="T1205" s="1" t="str">
        <f t="shared" si="91"/>
        <v/>
      </c>
      <c r="BN1205" s="8">
        <f t="shared" si="94"/>
        <v>1194781</v>
      </c>
    </row>
    <row r="1206" spans="1:66" ht="69" hidden="1" x14ac:dyDescent="0.45">
      <c r="A1206" s="1">
        <f t="shared" si="92"/>
        <v>1193</v>
      </c>
      <c r="B1206" s="1" t="s">
        <v>734</v>
      </c>
      <c r="C1206" s="2" t="s">
        <v>1720</v>
      </c>
      <c r="D1206" s="1">
        <v>1179104</v>
      </c>
      <c r="E1206" s="2" t="s">
        <v>1721</v>
      </c>
      <c r="F1206" s="1" t="s">
        <v>1714</v>
      </c>
      <c r="G1206" s="10">
        <v>45693</v>
      </c>
      <c r="H1206" s="1">
        <v>1</v>
      </c>
      <c r="I1206" s="1"/>
      <c r="J1206" s="10">
        <v>45699</v>
      </c>
      <c r="K1206" s="1" t="s">
        <v>1075</v>
      </c>
      <c r="L1206" s="2"/>
      <c r="M1206" s="10"/>
      <c r="N1206" s="1"/>
      <c r="O1206" s="1"/>
      <c r="P1206" s="2">
        <f>Table1[[#This Row],[PRICE/PO]]*Table1[[#This Row],[Quantity/PO]]</f>
        <v>0</v>
      </c>
      <c r="Q1206" s="2" t="str">
        <f t="shared" ca="1" si="93"/>
        <v>منتهي</v>
      </c>
      <c r="R1206" s="2"/>
      <c r="S1206" s="2"/>
      <c r="T1206" s="1" t="str">
        <f t="shared" si="91"/>
        <v/>
      </c>
      <c r="BN1206" s="8">
        <f t="shared" si="94"/>
        <v>1179104</v>
      </c>
    </row>
    <row r="1207" spans="1:66" ht="69" hidden="1" x14ac:dyDescent="0.45">
      <c r="A1207" s="1">
        <f t="shared" si="92"/>
        <v>1194</v>
      </c>
      <c r="B1207" s="1" t="s">
        <v>734</v>
      </c>
      <c r="C1207" s="2" t="s">
        <v>1722</v>
      </c>
      <c r="D1207" s="1">
        <v>1175264</v>
      </c>
      <c r="E1207" s="2" t="s">
        <v>1723</v>
      </c>
      <c r="F1207" s="1" t="s">
        <v>1714</v>
      </c>
      <c r="G1207" s="10">
        <v>45693</v>
      </c>
      <c r="H1207" s="1">
        <v>1</v>
      </c>
      <c r="I1207" s="1"/>
      <c r="J1207" s="10">
        <v>45699</v>
      </c>
      <c r="K1207" s="1" t="s">
        <v>1076</v>
      </c>
      <c r="L1207" s="2"/>
      <c r="M1207" s="10"/>
      <c r="N1207" s="1"/>
      <c r="O1207" s="1"/>
      <c r="P1207" s="2">
        <f>Table1[[#This Row],[PRICE/PO]]*Table1[[#This Row],[Quantity/PO]]</f>
        <v>0</v>
      </c>
      <c r="Q1207" s="2" t="str">
        <f t="shared" ca="1" si="93"/>
        <v>منتهي</v>
      </c>
      <c r="R1207" s="2"/>
      <c r="S1207" s="2"/>
      <c r="T1207" s="1" t="str">
        <f t="shared" si="91"/>
        <v/>
      </c>
      <c r="BN1207" s="8">
        <f t="shared" si="94"/>
        <v>1175264</v>
      </c>
    </row>
    <row r="1208" spans="1:66" ht="69" hidden="1" x14ac:dyDescent="0.45">
      <c r="A1208" s="1">
        <f t="shared" si="92"/>
        <v>1195</v>
      </c>
      <c r="B1208" s="1" t="s">
        <v>734</v>
      </c>
      <c r="C1208" s="2" t="s">
        <v>1724</v>
      </c>
      <c r="D1208" s="1">
        <v>1175146</v>
      </c>
      <c r="E1208" s="2" t="s">
        <v>1725</v>
      </c>
      <c r="F1208" s="1" t="s">
        <v>1714</v>
      </c>
      <c r="G1208" s="10">
        <v>45693</v>
      </c>
      <c r="H1208" s="1">
        <v>2</v>
      </c>
      <c r="I1208" s="1"/>
      <c r="J1208" s="10">
        <v>45699</v>
      </c>
      <c r="K1208" s="1" t="s">
        <v>1075</v>
      </c>
      <c r="L1208" s="2"/>
      <c r="M1208" s="10"/>
      <c r="N1208" s="1"/>
      <c r="O1208" s="1"/>
      <c r="P1208" s="2">
        <f>Table1[[#This Row],[PRICE/PO]]*Table1[[#This Row],[Quantity/PO]]</f>
        <v>0</v>
      </c>
      <c r="Q1208" s="2" t="str">
        <f t="shared" ca="1" si="93"/>
        <v>منتهي</v>
      </c>
      <c r="R1208" s="2"/>
      <c r="S1208" s="2"/>
      <c r="T1208" s="1" t="str">
        <f t="shared" si="91"/>
        <v/>
      </c>
      <c r="BN1208" s="8">
        <f t="shared" si="94"/>
        <v>1175146</v>
      </c>
    </row>
    <row r="1209" spans="1:66" ht="69" hidden="1" x14ac:dyDescent="0.45">
      <c r="A1209" s="1">
        <f t="shared" si="92"/>
        <v>1196</v>
      </c>
      <c r="B1209" s="1" t="s">
        <v>734</v>
      </c>
      <c r="C1209" s="2" t="s">
        <v>1726</v>
      </c>
      <c r="D1209" s="1">
        <v>1175705</v>
      </c>
      <c r="E1209" s="2" t="s">
        <v>1727</v>
      </c>
      <c r="F1209" s="1" t="s">
        <v>1714</v>
      </c>
      <c r="G1209" s="10">
        <v>45693</v>
      </c>
      <c r="H1209" s="1">
        <v>1</v>
      </c>
      <c r="I1209" s="1"/>
      <c r="J1209" s="10">
        <v>45699</v>
      </c>
      <c r="K1209" s="1" t="s">
        <v>1075</v>
      </c>
      <c r="L1209" s="2"/>
      <c r="M1209" s="10"/>
      <c r="N1209" s="1"/>
      <c r="O1209" s="1"/>
      <c r="P1209" s="2">
        <f>Table1[[#This Row],[PRICE/PO]]*Table1[[#This Row],[Quantity/PO]]</f>
        <v>0</v>
      </c>
      <c r="Q1209" s="2" t="str">
        <f t="shared" ca="1" si="93"/>
        <v>منتهي</v>
      </c>
      <c r="R1209" s="2"/>
      <c r="S1209" s="2"/>
      <c r="T1209" s="1" t="str">
        <f t="shared" si="91"/>
        <v/>
      </c>
      <c r="BN1209" s="8">
        <f t="shared" si="94"/>
        <v>1175705</v>
      </c>
    </row>
    <row r="1210" spans="1:66" ht="69" hidden="1" x14ac:dyDescent="0.45">
      <c r="A1210" s="1">
        <f t="shared" si="92"/>
        <v>1197</v>
      </c>
      <c r="B1210" s="1" t="s">
        <v>734</v>
      </c>
      <c r="C1210" s="2" t="s">
        <v>1728</v>
      </c>
      <c r="D1210" s="1">
        <v>1190385</v>
      </c>
      <c r="E1210" s="2" t="s">
        <v>1729</v>
      </c>
      <c r="F1210" s="1" t="s">
        <v>1714</v>
      </c>
      <c r="G1210" s="10">
        <v>45693</v>
      </c>
      <c r="H1210" s="1">
        <v>4</v>
      </c>
      <c r="I1210" s="1"/>
      <c r="J1210" s="10">
        <v>45699</v>
      </c>
      <c r="K1210" s="1" t="s">
        <v>1075</v>
      </c>
      <c r="L1210" s="2"/>
      <c r="M1210" s="10"/>
      <c r="N1210" s="1"/>
      <c r="O1210" s="1"/>
      <c r="P1210" s="2">
        <f>Table1[[#This Row],[PRICE/PO]]*Table1[[#This Row],[Quantity/PO]]</f>
        <v>0</v>
      </c>
      <c r="Q1210" s="2" t="str">
        <f t="shared" ca="1" si="93"/>
        <v>منتهي</v>
      </c>
      <c r="R1210" s="2"/>
      <c r="S1210" s="2"/>
      <c r="T1210" s="1" t="str">
        <f t="shared" si="91"/>
        <v/>
      </c>
      <c r="BN1210" s="8">
        <f t="shared" si="94"/>
        <v>1190385</v>
      </c>
    </row>
    <row r="1211" spans="1:66" ht="92" hidden="1" x14ac:dyDescent="0.45">
      <c r="A1211" s="1">
        <f t="shared" si="92"/>
        <v>1198</v>
      </c>
      <c r="B1211" s="1" t="s">
        <v>734</v>
      </c>
      <c r="C1211" s="2" t="s">
        <v>1730</v>
      </c>
      <c r="D1211" s="1">
        <v>1181998</v>
      </c>
      <c r="E1211" s="2" t="s">
        <v>1731</v>
      </c>
      <c r="F1211" s="1" t="s">
        <v>1714</v>
      </c>
      <c r="G1211" s="10">
        <v>45693</v>
      </c>
      <c r="H1211" s="1">
        <v>1</v>
      </c>
      <c r="I1211" s="1"/>
      <c r="J1211" s="10">
        <v>45699</v>
      </c>
      <c r="K1211" s="1" t="s">
        <v>1074</v>
      </c>
      <c r="L1211" s="2"/>
      <c r="M1211" s="10"/>
      <c r="N1211" s="1"/>
      <c r="O1211" s="1"/>
      <c r="P1211" s="2">
        <f>Table1[[#This Row],[PRICE/PO]]*Table1[[#This Row],[Quantity/PO]]</f>
        <v>0</v>
      </c>
      <c r="Q1211" s="2" t="str">
        <f t="shared" ca="1" si="93"/>
        <v>منتهي</v>
      </c>
      <c r="R1211" s="2"/>
      <c r="S1211" s="2"/>
      <c r="T1211" s="1" t="str">
        <f t="shared" si="91"/>
        <v/>
      </c>
      <c r="BN1211" s="8">
        <f t="shared" si="94"/>
        <v>1181998</v>
      </c>
    </row>
    <row r="1212" spans="1:66" ht="69" hidden="1" x14ac:dyDescent="0.45">
      <c r="A1212" s="1">
        <f t="shared" si="92"/>
        <v>1199</v>
      </c>
      <c r="B1212" s="1" t="s">
        <v>734</v>
      </c>
      <c r="C1212" s="2" t="s">
        <v>1732</v>
      </c>
      <c r="D1212" s="1">
        <v>1176436</v>
      </c>
      <c r="E1212" s="2" t="s">
        <v>1733</v>
      </c>
      <c r="F1212" s="1" t="s">
        <v>1714</v>
      </c>
      <c r="G1212" s="10">
        <v>45693</v>
      </c>
      <c r="H1212" s="1">
        <v>1</v>
      </c>
      <c r="I1212" s="1"/>
      <c r="J1212" s="10">
        <v>45699</v>
      </c>
      <c r="K1212" s="1" t="s">
        <v>1074</v>
      </c>
      <c r="L1212" s="2"/>
      <c r="M1212" s="10"/>
      <c r="N1212" s="1"/>
      <c r="O1212" s="1"/>
      <c r="P1212" s="2">
        <f>Table1[[#This Row],[PRICE/PO]]*Table1[[#This Row],[Quantity/PO]]</f>
        <v>0</v>
      </c>
      <c r="Q1212" s="2" t="str">
        <f t="shared" ca="1" si="93"/>
        <v>منتهي</v>
      </c>
      <c r="R1212" s="2"/>
      <c r="S1212" s="2"/>
      <c r="T1212" s="1" t="str">
        <f t="shared" si="91"/>
        <v/>
      </c>
      <c r="BN1212" s="8">
        <f t="shared" si="94"/>
        <v>1176436</v>
      </c>
    </row>
    <row r="1213" spans="1:66" ht="46" hidden="1" x14ac:dyDescent="0.45">
      <c r="A1213" s="1">
        <f t="shared" si="92"/>
        <v>1200</v>
      </c>
      <c r="B1213" s="1" t="s">
        <v>734</v>
      </c>
      <c r="C1213" s="2" t="s">
        <v>1734</v>
      </c>
      <c r="D1213" s="1">
        <v>48817</v>
      </c>
      <c r="E1213" s="2" t="s">
        <v>1735</v>
      </c>
      <c r="F1213" s="1" t="s">
        <v>1714</v>
      </c>
      <c r="G1213" s="10">
        <v>45693</v>
      </c>
      <c r="H1213" s="1">
        <v>2</v>
      </c>
      <c r="I1213" s="1"/>
      <c r="J1213" s="10">
        <v>45699</v>
      </c>
      <c r="K1213" s="1" t="s">
        <v>1074</v>
      </c>
      <c r="L1213" s="2"/>
      <c r="M1213" s="10"/>
      <c r="N1213" s="1"/>
      <c r="O1213" s="1"/>
      <c r="P1213" s="2">
        <f>Table1[[#This Row],[PRICE/PO]]*Table1[[#This Row],[Quantity/PO]]</f>
        <v>0</v>
      </c>
      <c r="Q1213" s="2" t="str">
        <f t="shared" ca="1" si="93"/>
        <v>منتهي</v>
      </c>
      <c r="R1213" s="2"/>
      <c r="S1213" s="2"/>
      <c r="T1213" s="1" t="str">
        <f t="shared" si="91"/>
        <v/>
      </c>
      <c r="BN1213" s="8">
        <f t="shared" si="94"/>
        <v>48817</v>
      </c>
    </row>
    <row r="1214" spans="1:66" ht="92" hidden="1" x14ac:dyDescent="0.45">
      <c r="A1214" s="1">
        <f t="shared" si="92"/>
        <v>1201</v>
      </c>
      <c r="B1214" s="1" t="s">
        <v>734</v>
      </c>
      <c r="C1214" s="2" t="s">
        <v>1716</v>
      </c>
      <c r="D1214" s="1" t="s">
        <v>1717</v>
      </c>
      <c r="E1214" s="2" t="s">
        <v>1715</v>
      </c>
      <c r="F1214" s="1" t="s">
        <v>1714</v>
      </c>
      <c r="G1214" s="10">
        <v>45693</v>
      </c>
      <c r="H1214" s="1">
        <v>3</v>
      </c>
      <c r="I1214" s="1"/>
      <c r="J1214" s="10">
        <v>45699</v>
      </c>
      <c r="K1214" s="1" t="s">
        <v>1075</v>
      </c>
      <c r="L1214" s="2"/>
      <c r="M1214" s="10"/>
      <c r="N1214" s="1"/>
      <c r="O1214" s="1"/>
      <c r="P1214" s="2">
        <f>Table1[[#This Row],[PRICE/PO]]*Table1[[#This Row],[Quantity/PO]]</f>
        <v>0</v>
      </c>
      <c r="Q1214" s="2" t="str">
        <f t="shared" ca="1" si="93"/>
        <v>منتهي</v>
      </c>
      <c r="R1214" s="2"/>
      <c r="S1214" s="2"/>
      <c r="T1214" s="1" t="str">
        <f t="shared" si="91"/>
        <v/>
      </c>
      <c r="BN1214" s="8" t="str">
        <f t="shared" si="94"/>
        <v>TX033P04</v>
      </c>
    </row>
    <row r="1215" spans="1:66" ht="69" hidden="1" x14ac:dyDescent="0.45">
      <c r="A1215" s="1">
        <f t="shared" si="92"/>
        <v>1202</v>
      </c>
      <c r="B1215" s="1" t="s">
        <v>734</v>
      </c>
      <c r="C1215" s="2" t="s">
        <v>1736</v>
      </c>
      <c r="D1215" s="1">
        <v>867002</v>
      </c>
      <c r="E1215" s="2" t="s">
        <v>1737</v>
      </c>
      <c r="F1215" s="1" t="s">
        <v>1714</v>
      </c>
      <c r="G1215" s="10">
        <v>45693</v>
      </c>
      <c r="H1215" s="1">
        <v>1</v>
      </c>
      <c r="I1215" s="1"/>
      <c r="J1215" s="10">
        <v>45699</v>
      </c>
      <c r="K1215" s="1" t="s">
        <v>1077</v>
      </c>
      <c r="L1215" s="2"/>
      <c r="M1215" s="10"/>
      <c r="N1215" s="1"/>
      <c r="O1215" s="1"/>
      <c r="P1215" s="2">
        <f>Table1[[#This Row],[PRICE/PO]]*Table1[[#This Row],[Quantity/PO]]</f>
        <v>0</v>
      </c>
      <c r="Q1215" s="2" t="str">
        <f t="shared" ca="1" si="93"/>
        <v>منتهي</v>
      </c>
      <c r="R1215" s="2"/>
      <c r="S1215" s="2"/>
      <c r="T1215" s="1" t="str">
        <f t="shared" si="91"/>
        <v/>
      </c>
      <c r="BN1215" s="8">
        <f t="shared" si="94"/>
        <v>867002</v>
      </c>
    </row>
    <row r="1216" spans="1:66" ht="92" hidden="1" x14ac:dyDescent="0.45">
      <c r="A1216" s="1">
        <f t="shared" si="92"/>
        <v>1203</v>
      </c>
      <c r="B1216" s="1" t="s">
        <v>734</v>
      </c>
      <c r="C1216" s="2" t="s">
        <v>646</v>
      </c>
      <c r="D1216" s="1" t="s">
        <v>645</v>
      </c>
      <c r="E1216" s="2" t="s">
        <v>647</v>
      </c>
      <c r="F1216" s="1" t="s">
        <v>1714</v>
      </c>
      <c r="G1216" s="10">
        <v>45693</v>
      </c>
      <c r="H1216" s="1">
        <v>1</v>
      </c>
      <c r="I1216" s="1"/>
      <c r="J1216" s="10">
        <v>45699</v>
      </c>
      <c r="K1216" s="1" t="s">
        <v>1076</v>
      </c>
      <c r="L1216" s="2"/>
      <c r="M1216" s="10"/>
      <c r="N1216" s="1"/>
      <c r="O1216" s="1"/>
      <c r="P1216" s="2">
        <f>Table1[[#This Row],[PRICE/PO]]*Table1[[#This Row],[Quantity/PO]]</f>
        <v>0</v>
      </c>
      <c r="Q1216" s="2" t="str">
        <f t="shared" ca="1" si="93"/>
        <v>منتهي</v>
      </c>
      <c r="R1216" s="2"/>
      <c r="S1216" s="2"/>
      <c r="T1216" s="1" t="str">
        <f t="shared" si="91"/>
        <v/>
      </c>
      <c r="BN1216" s="8" t="str">
        <f t="shared" si="94"/>
        <v>SC15G</v>
      </c>
    </row>
    <row r="1217" spans="1:66" ht="69" hidden="1" x14ac:dyDescent="0.45">
      <c r="A1217" s="1">
        <f t="shared" si="92"/>
        <v>1204</v>
      </c>
      <c r="B1217" s="1" t="s">
        <v>734</v>
      </c>
      <c r="C1217" s="2" t="s">
        <v>1569</v>
      </c>
      <c r="D1217" s="1" t="s">
        <v>1738</v>
      </c>
      <c r="E1217" s="2" t="s">
        <v>1568</v>
      </c>
      <c r="F1217" s="1" t="s">
        <v>1714</v>
      </c>
      <c r="G1217" s="10">
        <v>45693</v>
      </c>
      <c r="H1217" s="1">
        <v>1</v>
      </c>
      <c r="I1217" s="1"/>
      <c r="J1217" s="10">
        <v>45699</v>
      </c>
      <c r="K1217" s="1" t="s">
        <v>1075</v>
      </c>
      <c r="L1217" s="2"/>
      <c r="M1217" s="10"/>
      <c r="N1217" s="1"/>
      <c r="O1217" s="1"/>
      <c r="P1217" s="2">
        <f>Table1[[#This Row],[PRICE/PO]]*Table1[[#This Row],[Quantity/PO]]</f>
        <v>0</v>
      </c>
      <c r="Q1217" s="2" t="str">
        <f t="shared" ca="1" si="93"/>
        <v>منتهي</v>
      </c>
      <c r="R1217" s="2"/>
      <c r="S1217" s="2"/>
      <c r="T1217" s="1" t="str">
        <f t="shared" si="91"/>
        <v/>
      </c>
      <c r="BN1217" s="8" t="str">
        <f t="shared" si="94"/>
        <v>0C5132</v>
      </c>
    </row>
    <row r="1218" spans="1:66" ht="92" hidden="1" x14ac:dyDescent="0.45">
      <c r="A1218" s="1">
        <f t="shared" si="92"/>
        <v>1205</v>
      </c>
      <c r="B1218" s="1" t="s">
        <v>734</v>
      </c>
      <c r="C1218" s="2" t="s">
        <v>1740</v>
      </c>
      <c r="D1218" s="28" t="s">
        <v>1739</v>
      </c>
      <c r="E1218" s="2" t="s">
        <v>1741</v>
      </c>
      <c r="F1218" s="1" t="s">
        <v>1714</v>
      </c>
      <c r="G1218" s="10">
        <v>45693</v>
      </c>
      <c r="H1218" s="1">
        <v>2</v>
      </c>
      <c r="I1218" s="1"/>
      <c r="J1218" s="10">
        <v>45699</v>
      </c>
      <c r="K1218" s="1" t="s">
        <v>1075</v>
      </c>
      <c r="L1218" s="2"/>
      <c r="M1218" s="10"/>
      <c r="N1218" s="1"/>
      <c r="O1218" s="1"/>
      <c r="P1218" s="2">
        <f>Table1[[#This Row],[PRICE/PO]]*Table1[[#This Row],[Quantity/PO]]</f>
        <v>0</v>
      </c>
      <c r="Q1218" s="2" t="str">
        <f t="shared" ca="1" si="93"/>
        <v>منتهي</v>
      </c>
      <c r="R1218" s="2"/>
      <c r="S1218" s="2"/>
      <c r="T1218" s="1" t="str">
        <f t="shared" si="91"/>
        <v/>
      </c>
      <c r="BN1218" s="8" t="str">
        <f t="shared" si="94"/>
        <v>003686</v>
      </c>
    </row>
    <row r="1219" spans="1:66" ht="92" hidden="1" x14ac:dyDescent="0.45">
      <c r="A1219" s="1">
        <f t="shared" si="92"/>
        <v>1206</v>
      </c>
      <c r="B1219" s="1" t="s">
        <v>734</v>
      </c>
      <c r="C1219" s="2" t="s">
        <v>1743</v>
      </c>
      <c r="D1219" s="28" t="s">
        <v>1742</v>
      </c>
      <c r="E1219" s="2" t="s">
        <v>1744</v>
      </c>
      <c r="F1219" s="1" t="s">
        <v>1714</v>
      </c>
      <c r="G1219" s="10">
        <v>45693</v>
      </c>
      <c r="H1219" s="1">
        <v>2</v>
      </c>
      <c r="I1219" s="1"/>
      <c r="J1219" s="10">
        <v>45699</v>
      </c>
      <c r="K1219" s="1" t="s">
        <v>1075</v>
      </c>
      <c r="L1219" s="2"/>
      <c r="M1219" s="10"/>
      <c r="N1219" s="1"/>
      <c r="O1219" s="1"/>
      <c r="P1219" s="2">
        <f>Table1[[#This Row],[PRICE/PO]]*Table1[[#This Row],[Quantity/PO]]</f>
        <v>0</v>
      </c>
      <c r="Q1219" s="2" t="str">
        <f t="shared" ca="1" si="93"/>
        <v>منتهي</v>
      </c>
      <c r="R1219" s="2"/>
      <c r="S1219" s="2"/>
      <c r="T1219" s="1" t="str">
        <f t="shared" si="91"/>
        <v/>
      </c>
      <c r="BN1219" s="8" t="str">
        <f t="shared" si="94"/>
        <v>054282</v>
      </c>
    </row>
    <row r="1220" spans="1:66" ht="92" hidden="1" x14ac:dyDescent="0.45">
      <c r="A1220" s="1">
        <f t="shared" si="92"/>
        <v>1207</v>
      </c>
      <c r="B1220" s="1" t="s">
        <v>734</v>
      </c>
      <c r="C1220" s="2" t="s">
        <v>1746</v>
      </c>
      <c r="D1220" s="28" t="s">
        <v>1745</v>
      </c>
      <c r="E1220" s="2" t="s">
        <v>1747</v>
      </c>
      <c r="F1220" s="1" t="s">
        <v>1714</v>
      </c>
      <c r="G1220" s="10">
        <v>45693</v>
      </c>
      <c r="H1220" s="1">
        <v>2</v>
      </c>
      <c r="I1220" s="1"/>
      <c r="J1220" s="10">
        <v>45699</v>
      </c>
      <c r="K1220" s="1" t="s">
        <v>1075</v>
      </c>
      <c r="L1220" s="2"/>
      <c r="M1220" s="10"/>
      <c r="N1220" s="1"/>
      <c r="O1220" s="1"/>
      <c r="P1220" s="2">
        <f>Table1[[#This Row],[PRICE/PO]]*Table1[[#This Row],[Quantity/PO]]</f>
        <v>0</v>
      </c>
      <c r="Q1220" s="2" t="str">
        <f t="shared" ca="1" si="93"/>
        <v>منتهي</v>
      </c>
      <c r="R1220" s="2"/>
      <c r="S1220" s="2"/>
      <c r="T1220" s="1" t="str">
        <f t="shared" si="91"/>
        <v/>
      </c>
      <c r="BN1220" s="8" t="str">
        <f t="shared" si="94"/>
        <v>002653</v>
      </c>
    </row>
    <row r="1221" spans="1:66" ht="92" hidden="1" x14ac:dyDescent="0.45">
      <c r="A1221" s="1">
        <f t="shared" si="92"/>
        <v>1208</v>
      </c>
      <c r="B1221" s="1" t="s">
        <v>734</v>
      </c>
      <c r="C1221" s="2" t="s">
        <v>1749</v>
      </c>
      <c r="D1221" s="28" t="s">
        <v>1748</v>
      </c>
      <c r="E1221" s="2" t="s">
        <v>1750</v>
      </c>
      <c r="F1221" s="1" t="s">
        <v>1714</v>
      </c>
      <c r="G1221" s="10">
        <v>45693</v>
      </c>
      <c r="H1221" s="1">
        <v>2</v>
      </c>
      <c r="I1221" s="1"/>
      <c r="J1221" s="10">
        <v>45699</v>
      </c>
      <c r="K1221" s="1" t="s">
        <v>1075</v>
      </c>
      <c r="L1221" s="2"/>
      <c r="M1221" s="10"/>
      <c r="N1221" s="1"/>
      <c r="O1221" s="1"/>
      <c r="P1221" s="2">
        <f>Table1[[#This Row],[PRICE/PO]]*Table1[[#This Row],[Quantity/PO]]</f>
        <v>0</v>
      </c>
      <c r="Q1221" s="2" t="str">
        <f t="shared" ca="1" si="93"/>
        <v>منتهي</v>
      </c>
      <c r="R1221" s="2"/>
      <c r="S1221" s="2"/>
      <c r="T1221" s="1" t="str">
        <f t="shared" si="91"/>
        <v/>
      </c>
      <c r="BN1221" s="8" t="str">
        <f t="shared" si="94"/>
        <v>003687</v>
      </c>
    </row>
    <row r="1222" spans="1:66" ht="46" hidden="1" x14ac:dyDescent="0.45">
      <c r="A1222" s="1">
        <f t="shared" si="92"/>
        <v>1209</v>
      </c>
      <c r="B1222" s="1" t="s">
        <v>734</v>
      </c>
      <c r="C1222" s="2" t="s">
        <v>1751</v>
      </c>
      <c r="D1222" s="1">
        <v>88477</v>
      </c>
      <c r="E1222" s="2" t="s">
        <v>1752</v>
      </c>
      <c r="F1222" s="1" t="s">
        <v>1714</v>
      </c>
      <c r="G1222" s="10">
        <v>45693</v>
      </c>
      <c r="H1222" s="1">
        <v>2</v>
      </c>
      <c r="I1222" s="1"/>
      <c r="J1222" s="10">
        <v>45699</v>
      </c>
      <c r="K1222" s="1" t="s">
        <v>1074</v>
      </c>
      <c r="L1222" s="2"/>
      <c r="M1222" s="10"/>
      <c r="N1222" s="1"/>
      <c r="O1222" s="1"/>
      <c r="P1222" s="2">
        <f>Table1[[#This Row],[PRICE/PO]]*Table1[[#This Row],[Quantity/PO]]</f>
        <v>0</v>
      </c>
      <c r="Q1222" s="2" t="str">
        <f t="shared" ca="1" si="93"/>
        <v>منتهي</v>
      </c>
      <c r="R1222" s="2"/>
      <c r="S1222" s="2"/>
      <c r="T1222" s="1" t="str">
        <f t="shared" si="91"/>
        <v/>
      </c>
      <c r="BN1222" s="8">
        <f t="shared" si="94"/>
        <v>88477</v>
      </c>
    </row>
    <row r="1223" spans="1:66" ht="69" hidden="1" x14ac:dyDescent="0.45">
      <c r="A1223" s="1">
        <f t="shared" si="92"/>
        <v>1210</v>
      </c>
      <c r="B1223" s="1" t="s">
        <v>734</v>
      </c>
      <c r="C1223" s="2" t="s">
        <v>1754</v>
      </c>
      <c r="D1223" s="1" t="s">
        <v>1753</v>
      </c>
      <c r="E1223" s="2" t="s">
        <v>1755</v>
      </c>
      <c r="F1223" s="1" t="s">
        <v>1714</v>
      </c>
      <c r="G1223" s="10">
        <v>45693</v>
      </c>
      <c r="H1223" s="1">
        <v>2</v>
      </c>
      <c r="I1223" s="1"/>
      <c r="J1223" s="10">
        <v>45699</v>
      </c>
      <c r="K1223" s="1" t="s">
        <v>1075</v>
      </c>
      <c r="L1223" s="2"/>
      <c r="M1223" s="10"/>
      <c r="N1223" s="1"/>
      <c r="O1223" s="1"/>
      <c r="P1223" s="2">
        <f>Table1[[#This Row],[PRICE/PO]]*Table1[[#This Row],[Quantity/PO]]</f>
        <v>0</v>
      </c>
      <c r="Q1223" s="2" t="str">
        <f t="shared" ca="1" si="93"/>
        <v>منتهي</v>
      </c>
      <c r="R1223" s="2"/>
      <c r="S1223" s="2"/>
      <c r="T1223" s="1" t="str">
        <f t="shared" si="91"/>
        <v/>
      </c>
      <c r="BN1223" s="8" t="str">
        <f t="shared" si="94"/>
        <v>0C0446</v>
      </c>
    </row>
    <row r="1224" spans="1:66" ht="69" hidden="1" x14ac:dyDescent="0.45">
      <c r="A1224" s="1">
        <f t="shared" si="92"/>
        <v>1211</v>
      </c>
      <c r="B1224" s="1" t="s">
        <v>734</v>
      </c>
      <c r="C1224" s="2" t="s">
        <v>1757</v>
      </c>
      <c r="D1224" s="28" t="s">
        <v>1756</v>
      </c>
      <c r="E1224" s="2" t="s">
        <v>1758</v>
      </c>
      <c r="F1224" s="1" t="s">
        <v>1714</v>
      </c>
      <c r="G1224" s="10">
        <v>45693</v>
      </c>
      <c r="H1224" s="1">
        <v>2</v>
      </c>
      <c r="I1224" s="1"/>
      <c r="J1224" s="10">
        <v>45699</v>
      </c>
      <c r="K1224" s="1" t="s">
        <v>1075</v>
      </c>
      <c r="L1224" s="2"/>
      <c r="M1224" s="10"/>
      <c r="N1224" s="1"/>
      <c r="O1224" s="1"/>
      <c r="P1224" s="2">
        <f>Table1[[#This Row],[PRICE/PO]]*Table1[[#This Row],[Quantity/PO]]</f>
        <v>0</v>
      </c>
      <c r="Q1224" s="2" t="str">
        <f t="shared" ca="1" si="93"/>
        <v>منتهي</v>
      </c>
      <c r="R1224" s="2"/>
      <c r="S1224" s="2"/>
      <c r="T1224" s="1" t="str">
        <f t="shared" si="91"/>
        <v/>
      </c>
      <c r="BN1224" s="8" t="str">
        <f t="shared" si="94"/>
        <v>053759</v>
      </c>
    </row>
    <row r="1225" spans="1:66" ht="46" hidden="1" x14ac:dyDescent="0.45">
      <c r="A1225" s="1">
        <f t="shared" si="92"/>
        <v>1212</v>
      </c>
      <c r="B1225" s="1" t="s">
        <v>734</v>
      </c>
      <c r="C1225" s="2" t="s">
        <v>1761</v>
      </c>
      <c r="D1225" s="1" t="s">
        <v>1762</v>
      </c>
      <c r="E1225" s="2" t="s">
        <v>1760</v>
      </c>
      <c r="F1225" s="1" t="s">
        <v>1759</v>
      </c>
      <c r="G1225" s="10">
        <v>45693</v>
      </c>
      <c r="H1225" s="1">
        <v>1</v>
      </c>
      <c r="I1225" s="1"/>
      <c r="J1225" s="10">
        <v>45699</v>
      </c>
      <c r="K1225" s="1" t="s">
        <v>1074</v>
      </c>
      <c r="L1225" s="2"/>
      <c r="M1225" s="10"/>
      <c r="N1225" s="1"/>
      <c r="O1225" s="1"/>
      <c r="P1225" s="2">
        <f>Table1[[#This Row],[PRICE/PO]]*Table1[[#This Row],[Quantity/PO]]</f>
        <v>0</v>
      </c>
      <c r="Q1225" s="2" t="str">
        <f t="shared" ca="1" si="93"/>
        <v>منتهي</v>
      </c>
      <c r="R1225" s="2"/>
      <c r="S1225" s="2"/>
      <c r="T1225" s="1" t="str">
        <f t="shared" si="91"/>
        <v/>
      </c>
      <c r="BN1225" s="8" t="str">
        <f t="shared" si="94"/>
        <v>0L2582</v>
      </c>
    </row>
    <row r="1226" spans="1:66" ht="69" hidden="1" x14ac:dyDescent="0.45">
      <c r="A1226" s="1">
        <f t="shared" si="92"/>
        <v>1213</v>
      </c>
      <c r="B1226" s="1" t="s">
        <v>734</v>
      </c>
      <c r="C1226" s="2" t="s">
        <v>1764</v>
      </c>
      <c r="D1226" s="1" t="s">
        <v>1763</v>
      </c>
      <c r="E1226" s="2" t="s">
        <v>1765</v>
      </c>
      <c r="F1226" s="1" t="s">
        <v>1759</v>
      </c>
      <c r="G1226" s="10">
        <v>45693</v>
      </c>
      <c r="H1226" s="1">
        <v>20</v>
      </c>
      <c r="I1226" s="1">
        <v>90</v>
      </c>
      <c r="J1226" s="10">
        <v>45699</v>
      </c>
      <c r="K1226" s="1" t="s">
        <v>1074</v>
      </c>
      <c r="L1226" s="2"/>
      <c r="M1226" s="10"/>
      <c r="N1226" s="1"/>
      <c r="O1226" s="1"/>
      <c r="P1226" s="2">
        <f>Table1[[#This Row],[PRICE/PO]]*Table1[[#This Row],[Quantity/PO]]</f>
        <v>0</v>
      </c>
      <c r="Q1226" s="2" t="str">
        <f t="shared" ca="1" si="93"/>
        <v>منتهي</v>
      </c>
      <c r="R1226" s="2"/>
      <c r="S1226" s="2"/>
      <c r="T1226" s="1" t="str">
        <f t="shared" si="91"/>
        <v/>
      </c>
      <c r="BN1226" s="8" t="str">
        <f t="shared" si="94"/>
        <v>S/L 2</v>
      </c>
    </row>
    <row r="1227" spans="1:66" ht="46" hidden="1" x14ac:dyDescent="0.45">
      <c r="A1227" s="1">
        <f t="shared" si="92"/>
        <v>1214</v>
      </c>
      <c r="B1227" s="1" t="s">
        <v>734</v>
      </c>
      <c r="C1227" s="2" t="s">
        <v>1766</v>
      </c>
      <c r="D1227" s="1"/>
      <c r="E1227" s="2" t="s">
        <v>1767</v>
      </c>
      <c r="F1227" s="1" t="s">
        <v>1759</v>
      </c>
      <c r="G1227" s="10">
        <v>45693</v>
      </c>
      <c r="H1227" s="1">
        <v>1</v>
      </c>
      <c r="I1227" s="1"/>
      <c r="J1227" s="10">
        <v>45699</v>
      </c>
      <c r="K1227" s="1" t="s">
        <v>1075</v>
      </c>
      <c r="L1227" s="2"/>
      <c r="M1227" s="10"/>
      <c r="N1227" s="1"/>
      <c r="O1227" s="1"/>
      <c r="P1227" s="2">
        <f>Table1[[#This Row],[PRICE/PO]]*Table1[[#This Row],[Quantity/PO]]</f>
        <v>0</v>
      </c>
      <c r="Q1227" s="2" t="str">
        <f t="shared" ca="1" si="93"/>
        <v>منتهي</v>
      </c>
      <c r="R1227" s="2"/>
      <c r="S1227" s="2"/>
      <c r="T1227" s="1" t="str">
        <f t="shared" si="91"/>
        <v/>
      </c>
      <c r="BN1227" s="8">
        <f t="shared" si="94"/>
        <v>0</v>
      </c>
    </row>
    <row r="1228" spans="1:66" ht="46" hidden="1" x14ac:dyDescent="0.45">
      <c r="A1228" s="1">
        <f t="shared" si="92"/>
        <v>1215</v>
      </c>
      <c r="B1228" s="1" t="s">
        <v>734</v>
      </c>
      <c r="C1228" s="2" t="s">
        <v>1768</v>
      </c>
      <c r="D1228" s="1"/>
      <c r="E1228" s="2" t="s">
        <v>1769</v>
      </c>
      <c r="F1228" s="1" t="s">
        <v>1759</v>
      </c>
      <c r="G1228" s="10">
        <v>45693</v>
      </c>
      <c r="H1228" s="1">
        <v>1</v>
      </c>
      <c r="I1228" s="1"/>
      <c r="J1228" s="10">
        <v>45699</v>
      </c>
      <c r="K1228" s="1" t="s">
        <v>1075</v>
      </c>
      <c r="L1228" s="2"/>
      <c r="M1228" s="10"/>
      <c r="N1228" s="1"/>
      <c r="O1228" s="1"/>
      <c r="P1228" s="2">
        <f>Table1[[#This Row],[PRICE/PO]]*Table1[[#This Row],[Quantity/PO]]</f>
        <v>0</v>
      </c>
      <c r="Q1228" s="2" t="str">
        <f t="shared" ca="1" si="93"/>
        <v>منتهي</v>
      </c>
      <c r="R1228" s="2"/>
      <c r="S1228" s="2"/>
      <c r="T1228" s="1" t="str">
        <f t="shared" si="91"/>
        <v/>
      </c>
      <c r="BN1228" s="8">
        <f t="shared" si="94"/>
        <v>0</v>
      </c>
    </row>
    <row r="1229" spans="1:66" ht="46" hidden="1" x14ac:dyDescent="0.45">
      <c r="A1229" s="1">
        <f t="shared" si="92"/>
        <v>1216</v>
      </c>
      <c r="B1229" s="1" t="s">
        <v>734</v>
      </c>
      <c r="C1229" s="2" t="s">
        <v>1771</v>
      </c>
      <c r="D1229" s="1"/>
      <c r="E1229" s="2" t="s">
        <v>1770</v>
      </c>
      <c r="F1229" s="1" t="s">
        <v>1759</v>
      </c>
      <c r="G1229" s="10">
        <v>45693</v>
      </c>
      <c r="H1229" s="1">
        <v>1</v>
      </c>
      <c r="I1229" s="1"/>
      <c r="J1229" s="10">
        <v>45699</v>
      </c>
      <c r="K1229" s="1" t="s">
        <v>1075</v>
      </c>
      <c r="L1229" s="2"/>
      <c r="M1229" s="10"/>
      <c r="N1229" s="1"/>
      <c r="O1229" s="1"/>
      <c r="P1229" s="2">
        <f>Table1[[#This Row],[PRICE/PO]]*Table1[[#This Row],[Quantity/PO]]</f>
        <v>0</v>
      </c>
      <c r="Q1229" s="2" t="str">
        <f t="shared" ca="1" si="93"/>
        <v>منتهي</v>
      </c>
      <c r="R1229" s="2"/>
      <c r="S1229" s="2"/>
      <c r="T1229" s="1" t="str">
        <f t="shared" si="91"/>
        <v/>
      </c>
      <c r="BN1229" s="8">
        <f t="shared" si="94"/>
        <v>0</v>
      </c>
    </row>
    <row r="1230" spans="1:66" ht="69" hidden="1" x14ac:dyDescent="0.45">
      <c r="A1230" s="1">
        <f t="shared" si="92"/>
        <v>1217</v>
      </c>
      <c r="B1230" s="1" t="s">
        <v>734</v>
      </c>
      <c r="C1230" s="2" t="s">
        <v>1773</v>
      </c>
      <c r="D1230" s="1" t="s">
        <v>1772</v>
      </c>
      <c r="E1230" s="2" t="s">
        <v>1774</v>
      </c>
      <c r="F1230" s="1" t="s">
        <v>1759</v>
      </c>
      <c r="G1230" s="10">
        <v>45693</v>
      </c>
      <c r="H1230" s="1">
        <v>3</v>
      </c>
      <c r="I1230" s="1">
        <v>1600</v>
      </c>
      <c r="J1230" s="10">
        <v>45699</v>
      </c>
      <c r="K1230" s="1" t="s">
        <v>1074</v>
      </c>
      <c r="L1230" s="2" t="s">
        <v>3288</v>
      </c>
      <c r="M1230" s="10">
        <v>45722</v>
      </c>
      <c r="N1230" s="1">
        <v>3</v>
      </c>
      <c r="O1230" s="1">
        <v>1600</v>
      </c>
      <c r="P1230" s="2">
        <f>Table1[[#This Row],[PRICE/PO]]*Table1[[#This Row],[Quantity/PO]]</f>
        <v>4800</v>
      </c>
      <c r="Q1230" s="2" t="str">
        <f t="shared" ca="1" si="93"/>
        <v>منتهي</v>
      </c>
      <c r="R1230" s="2"/>
      <c r="S1230" s="2"/>
      <c r="T1230" s="1" t="str">
        <f t="shared" ref="T1230:T1293" si="95">IF(AND(COUNTIFS($F$14:$F$1012, $F1230, $L$14:$L$1012, "&lt;&gt;")&gt;0, $L1230="", $I1230&lt;&gt;""), 1, "")</f>
        <v/>
      </c>
      <c r="BN1230" s="8" t="str">
        <f t="shared" si="94"/>
        <v>LC1D12M7</v>
      </c>
    </row>
    <row r="1231" spans="1:66" ht="69" hidden="1" x14ac:dyDescent="0.45">
      <c r="A1231" s="1">
        <f t="shared" ref="A1231:A1294" si="96">ROW(A1218)</f>
        <v>1218</v>
      </c>
      <c r="B1231" s="1" t="s">
        <v>734</v>
      </c>
      <c r="C1231" s="2" t="s">
        <v>1776</v>
      </c>
      <c r="D1231" s="1" t="s">
        <v>1775</v>
      </c>
      <c r="E1231" s="2" t="s">
        <v>1777</v>
      </c>
      <c r="F1231" s="1" t="s">
        <v>1759</v>
      </c>
      <c r="G1231" s="10">
        <v>45693</v>
      </c>
      <c r="H1231" s="1">
        <v>3</v>
      </c>
      <c r="I1231" s="1"/>
      <c r="J1231" s="10">
        <v>45699</v>
      </c>
      <c r="K1231" s="1" t="s">
        <v>1074</v>
      </c>
      <c r="L1231" s="2"/>
      <c r="M1231" s="10"/>
      <c r="N1231" s="1"/>
      <c r="O1231" s="1"/>
      <c r="P1231" s="2">
        <f>Table1[[#This Row],[PRICE/PO]]*Table1[[#This Row],[Quantity/PO]]</f>
        <v>0</v>
      </c>
      <c r="Q1231" s="2" t="str">
        <f t="shared" ca="1" si="93"/>
        <v>منتهي</v>
      </c>
      <c r="R1231" s="2"/>
      <c r="S1231" s="2"/>
      <c r="T1231" s="1" t="str">
        <f t="shared" si="95"/>
        <v/>
      </c>
      <c r="BN1231" s="8" t="str">
        <f t="shared" si="94"/>
        <v>A9C20732</v>
      </c>
    </row>
    <row r="1232" spans="1:66" ht="69" hidden="1" x14ac:dyDescent="0.45">
      <c r="A1232" s="1">
        <f t="shared" si="96"/>
        <v>1219</v>
      </c>
      <c r="B1232" s="1" t="s">
        <v>734</v>
      </c>
      <c r="C1232" s="2" t="s">
        <v>1779</v>
      </c>
      <c r="D1232" s="1" t="s">
        <v>1778</v>
      </c>
      <c r="E1232" s="2" t="s">
        <v>1780</v>
      </c>
      <c r="F1232" s="1" t="s">
        <v>1759</v>
      </c>
      <c r="G1232" s="10">
        <v>45693</v>
      </c>
      <c r="H1232" s="1">
        <v>2</v>
      </c>
      <c r="I1232" s="1">
        <v>2150</v>
      </c>
      <c r="J1232" s="10">
        <v>45699</v>
      </c>
      <c r="K1232" s="1" t="s">
        <v>1074</v>
      </c>
      <c r="L1232" s="2" t="s">
        <v>3288</v>
      </c>
      <c r="M1232" s="10">
        <v>45722</v>
      </c>
      <c r="N1232" s="1">
        <v>2</v>
      </c>
      <c r="O1232" s="1">
        <v>2150</v>
      </c>
      <c r="P1232" s="2">
        <f>Table1[[#This Row],[PRICE/PO]]*Table1[[#This Row],[Quantity/PO]]</f>
        <v>4300</v>
      </c>
      <c r="Q1232" s="2" t="str">
        <f t="shared" ca="1" si="93"/>
        <v>منتهي</v>
      </c>
      <c r="R1232" s="2"/>
      <c r="S1232" s="2"/>
      <c r="T1232" s="1" t="str">
        <f t="shared" si="95"/>
        <v/>
      </c>
      <c r="BN1232" s="8" t="str">
        <f t="shared" si="94"/>
        <v>LRD08</v>
      </c>
    </row>
    <row r="1233" spans="1:66" ht="69" hidden="1" x14ac:dyDescent="0.45">
      <c r="A1233" s="1">
        <f t="shared" si="96"/>
        <v>1220</v>
      </c>
      <c r="B1233" s="1" t="s">
        <v>734</v>
      </c>
      <c r="C1233" s="2" t="s">
        <v>1781</v>
      </c>
      <c r="D1233" s="1">
        <v>6401</v>
      </c>
      <c r="E1233" s="2" t="s">
        <v>1782</v>
      </c>
      <c r="F1233" s="1" t="s">
        <v>1759</v>
      </c>
      <c r="G1233" s="10">
        <v>45693</v>
      </c>
      <c r="H1233" s="1">
        <v>1</v>
      </c>
      <c r="I1233" s="1"/>
      <c r="J1233" s="10">
        <v>45699</v>
      </c>
      <c r="K1233" s="1" t="s">
        <v>1074</v>
      </c>
      <c r="L1233" s="2"/>
      <c r="M1233" s="10"/>
      <c r="N1233" s="1"/>
      <c r="O1233" s="1"/>
      <c r="P1233" s="2">
        <f>Table1[[#This Row],[PRICE/PO]]*Table1[[#This Row],[Quantity/PO]]</f>
        <v>0</v>
      </c>
      <c r="Q1233" s="2" t="str">
        <f t="shared" ca="1" si="93"/>
        <v>منتهي</v>
      </c>
      <c r="R1233" s="2"/>
      <c r="S1233" s="2"/>
      <c r="T1233" s="1" t="str">
        <f t="shared" si="95"/>
        <v/>
      </c>
      <c r="BN1233" s="8">
        <f t="shared" si="94"/>
        <v>6401</v>
      </c>
    </row>
    <row r="1234" spans="1:66" ht="69" hidden="1" x14ac:dyDescent="0.45">
      <c r="A1234" s="1">
        <f t="shared" si="96"/>
        <v>1221</v>
      </c>
      <c r="B1234" s="1" t="s">
        <v>734</v>
      </c>
      <c r="C1234" s="2" t="s">
        <v>1783</v>
      </c>
      <c r="D1234" s="1">
        <v>183</v>
      </c>
      <c r="E1234" s="2" t="s">
        <v>1784</v>
      </c>
      <c r="F1234" s="1" t="s">
        <v>1759</v>
      </c>
      <c r="G1234" s="10">
        <v>45693</v>
      </c>
      <c r="H1234" s="1">
        <v>2</v>
      </c>
      <c r="I1234" s="1"/>
      <c r="J1234" s="10">
        <v>45699</v>
      </c>
      <c r="K1234" s="1" t="s">
        <v>1075</v>
      </c>
      <c r="L1234" s="2"/>
      <c r="M1234" s="10"/>
      <c r="N1234" s="1"/>
      <c r="O1234" s="1"/>
      <c r="P1234" s="2">
        <f>Table1[[#This Row],[PRICE/PO]]*Table1[[#This Row],[Quantity/PO]]</f>
        <v>0</v>
      </c>
      <c r="Q1234" s="2" t="str">
        <f t="shared" ca="1" si="93"/>
        <v>منتهي</v>
      </c>
      <c r="R1234" s="2"/>
      <c r="S1234" s="2"/>
      <c r="T1234" s="1" t="str">
        <f t="shared" si="95"/>
        <v/>
      </c>
      <c r="BN1234" s="8">
        <f t="shared" si="94"/>
        <v>183</v>
      </c>
    </row>
    <row r="1235" spans="1:66" ht="69" hidden="1" x14ac:dyDescent="0.45">
      <c r="A1235" s="1">
        <f t="shared" si="96"/>
        <v>1222</v>
      </c>
      <c r="B1235" s="1" t="s">
        <v>734</v>
      </c>
      <c r="C1235" s="2" t="s">
        <v>1785</v>
      </c>
      <c r="D1235" s="1">
        <v>295</v>
      </c>
      <c r="E1235" s="2" t="s">
        <v>1786</v>
      </c>
      <c r="F1235" s="1" t="s">
        <v>1759</v>
      </c>
      <c r="G1235" s="10">
        <v>45693</v>
      </c>
      <c r="H1235" s="1">
        <v>1</v>
      </c>
      <c r="I1235" s="1"/>
      <c r="J1235" s="10">
        <v>45699</v>
      </c>
      <c r="K1235" s="1" t="s">
        <v>1075</v>
      </c>
      <c r="L1235" s="2"/>
      <c r="M1235" s="10"/>
      <c r="N1235" s="1"/>
      <c r="O1235" s="1"/>
      <c r="P1235" s="2">
        <f>Table1[[#This Row],[PRICE/PO]]*Table1[[#This Row],[Quantity/PO]]</f>
        <v>0</v>
      </c>
      <c r="Q1235" s="2" t="str">
        <f t="shared" ca="1" si="93"/>
        <v>منتهي</v>
      </c>
      <c r="R1235" s="2"/>
      <c r="S1235" s="2"/>
      <c r="T1235" s="1" t="str">
        <f t="shared" si="95"/>
        <v/>
      </c>
      <c r="BN1235" s="8">
        <f t="shared" si="94"/>
        <v>295</v>
      </c>
    </row>
    <row r="1236" spans="1:66" ht="69" hidden="1" x14ac:dyDescent="0.45">
      <c r="A1236" s="1">
        <f t="shared" si="96"/>
        <v>1223</v>
      </c>
      <c r="B1236" s="1" t="s">
        <v>734</v>
      </c>
      <c r="C1236" s="2" t="s">
        <v>1787</v>
      </c>
      <c r="D1236" s="1">
        <v>179</v>
      </c>
      <c r="E1236" s="2" t="s">
        <v>1788</v>
      </c>
      <c r="F1236" s="1" t="s">
        <v>1759</v>
      </c>
      <c r="G1236" s="10">
        <v>45693</v>
      </c>
      <c r="H1236" s="1">
        <v>2</v>
      </c>
      <c r="I1236" s="1"/>
      <c r="J1236" s="10">
        <v>45699</v>
      </c>
      <c r="K1236" s="1" t="s">
        <v>1075</v>
      </c>
      <c r="L1236" s="2"/>
      <c r="M1236" s="10"/>
      <c r="N1236" s="1"/>
      <c r="O1236" s="1"/>
      <c r="P1236" s="2">
        <f>Table1[[#This Row],[PRICE/PO]]*Table1[[#This Row],[Quantity/PO]]</f>
        <v>0</v>
      </c>
      <c r="Q1236" s="2" t="str">
        <f t="shared" ca="1" si="93"/>
        <v>منتهي</v>
      </c>
      <c r="R1236" s="2"/>
      <c r="S1236" s="2"/>
      <c r="T1236" s="1" t="str">
        <f t="shared" si="95"/>
        <v/>
      </c>
      <c r="BN1236" s="8">
        <f t="shared" si="94"/>
        <v>179</v>
      </c>
    </row>
    <row r="1237" spans="1:66" ht="69" hidden="1" x14ac:dyDescent="0.45">
      <c r="A1237" s="1">
        <f t="shared" si="96"/>
        <v>1224</v>
      </c>
      <c r="B1237" s="1" t="s">
        <v>734</v>
      </c>
      <c r="C1237" s="2" t="s">
        <v>1789</v>
      </c>
      <c r="D1237" s="1">
        <v>158</v>
      </c>
      <c r="E1237" s="2" t="s">
        <v>1790</v>
      </c>
      <c r="F1237" s="1" t="s">
        <v>1759</v>
      </c>
      <c r="G1237" s="10">
        <v>45693</v>
      </c>
      <c r="H1237" s="1">
        <v>1</v>
      </c>
      <c r="I1237" s="1"/>
      <c r="J1237" s="10">
        <v>45699</v>
      </c>
      <c r="K1237" s="1" t="s">
        <v>1075</v>
      </c>
      <c r="L1237" s="2"/>
      <c r="M1237" s="10"/>
      <c r="N1237" s="1"/>
      <c r="O1237" s="1"/>
      <c r="P1237" s="2">
        <f>Table1[[#This Row],[PRICE/PO]]*Table1[[#This Row],[Quantity/PO]]</f>
        <v>0</v>
      </c>
      <c r="Q1237" s="2" t="str">
        <f t="shared" ca="1" si="93"/>
        <v>منتهي</v>
      </c>
      <c r="R1237" s="2"/>
      <c r="S1237" s="2"/>
      <c r="T1237" s="1" t="str">
        <f t="shared" si="95"/>
        <v/>
      </c>
      <c r="BN1237" s="8">
        <f t="shared" si="94"/>
        <v>158</v>
      </c>
    </row>
    <row r="1238" spans="1:66" ht="69" hidden="1" x14ac:dyDescent="0.45">
      <c r="A1238" s="1">
        <f t="shared" si="96"/>
        <v>1225</v>
      </c>
      <c r="B1238" s="1" t="s">
        <v>734</v>
      </c>
      <c r="C1238" s="2" t="s">
        <v>1791</v>
      </c>
      <c r="D1238" s="1">
        <v>153</v>
      </c>
      <c r="E1238" s="2" t="s">
        <v>1792</v>
      </c>
      <c r="F1238" s="1" t="s">
        <v>1759</v>
      </c>
      <c r="G1238" s="10">
        <v>45693</v>
      </c>
      <c r="H1238" s="1">
        <v>1</v>
      </c>
      <c r="I1238" s="1"/>
      <c r="J1238" s="10">
        <v>45699</v>
      </c>
      <c r="K1238" s="1" t="s">
        <v>1075</v>
      </c>
      <c r="L1238" s="2"/>
      <c r="M1238" s="10"/>
      <c r="N1238" s="1"/>
      <c r="O1238" s="1"/>
      <c r="P1238" s="2">
        <f>Table1[[#This Row],[PRICE/PO]]*Table1[[#This Row],[Quantity/PO]]</f>
        <v>0</v>
      </c>
      <c r="Q1238" s="2" t="str">
        <f t="shared" ca="1" si="93"/>
        <v>منتهي</v>
      </c>
      <c r="R1238" s="2"/>
      <c r="S1238" s="2"/>
      <c r="T1238" s="1" t="str">
        <f t="shared" si="95"/>
        <v/>
      </c>
      <c r="BN1238" s="8">
        <f t="shared" si="94"/>
        <v>153</v>
      </c>
    </row>
    <row r="1239" spans="1:66" ht="46" hidden="1" x14ac:dyDescent="0.45">
      <c r="A1239" s="1">
        <f t="shared" si="96"/>
        <v>1226</v>
      </c>
      <c r="B1239" s="1" t="s">
        <v>734</v>
      </c>
      <c r="C1239" s="2" t="s">
        <v>1793</v>
      </c>
      <c r="D1239" s="1">
        <v>235</v>
      </c>
      <c r="E1239" s="2" t="s">
        <v>1794</v>
      </c>
      <c r="F1239" s="1" t="s">
        <v>1759</v>
      </c>
      <c r="G1239" s="10">
        <v>45693</v>
      </c>
      <c r="H1239" s="1">
        <v>1</v>
      </c>
      <c r="I1239" s="1"/>
      <c r="J1239" s="10">
        <v>45699</v>
      </c>
      <c r="K1239" s="1" t="s">
        <v>1075</v>
      </c>
      <c r="L1239" s="2"/>
      <c r="M1239" s="10"/>
      <c r="N1239" s="1"/>
      <c r="O1239" s="1"/>
      <c r="P1239" s="2">
        <f>Table1[[#This Row],[PRICE/PO]]*Table1[[#This Row],[Quantity/PO]]</f>
        <v>0</v>
      </c>
      <c r="Q1239" s="2" t="str">
        <f t="shared" ca="1" si="93"/>
        <v>منتهي</v>
      </c>
      <c r="R1239" s="2"/>
      <c r="S1239" s="2"/>
      <c r="T1239" s="1" t="str">
        <f t="shared" si="95"/>
        <v/>
      </c>
      <c r="BN1239" s="8">
        <f t="shared" si="94"/>
        <v>235</v>
      </c>
    </row>
    <row r="1240" spans="1:66" ht="69" hidden="1" x14ac:dyDescent="0.45">
      <c r="A1240" s="1">
        <f t="shared" si="96"/>
        <v>1227</v>
      </c>
      <c r="B1240" s="1" t="s">
        <v>734</v>
      </c>
      <c r="C1240" s="2" t="s">
        <v>1796</v>
      </c>
      <c r="D1240" s="1" t="s">
        <v>1795</v>
      </c>
      <c r="E1240" s="2" t="s">
        <v>1797</v>
      </c>
      <c r="F1240" s="1" t="s">
        <v>1759</v>
      </c>
      <c r="G1240" s="10">
        <v>45693</v>
      </c>
      <c r="H1240" s="1">
        <v>2</v>
      </c>
      <c r="I1240" s="1"/>
      <c r="J1240" s="10">
        <v>45699</v>
      </c>
      <c r="K1240" s="1" t="s">
        <v>1075</v>
      </c>
      <c r="L1240" s="2"/>
      <c r="M1240" s="10"/>
      <c r="N1240" s="1"/>
      <c r="O1240" s="1"/>
      <c r="P1240" s="2">
        <f>Table1[[#This Row],[PRICE/PO]]*Table1[[#This Row],[Quantity/PO]]</f>
        <v>0</v>
      </c>
      <c r="Q1240" s="2" t="str">
        <f t="shared" ca="1" si="93"/>
        <v>منتهي</v>
      </c>
      <c r="R1240" s="2"/>
      <c r="S1240" s="2"/>
      <c r="T1240" s="1" t="str">
        <f t="shared" si="95"/>
        <v/>
      </c>
      <c r="BN1240" s="8" t="str">
        <f t="shared" si="94"/>
        <v>0L2846</v>
      </c>
    </row>
    <row r="1241" spans="1:66" ht="69" hidden="1" x14ac:dyDescent="0.45">
      <c r="A1241" s="1">
        <f t="shared" si="96"/>
        <v>1228</v>
      </c>
      <c r="B1241" s="1" t="s">
        <v>734</v>
      </c>
      <c r="C1241" s="2" t="s">
        <v>1799</v>
      </c>
      <c r="D1241" s="1" t="s">
        <v>1798</v>
      </c>
      <c r="E1241" s="2" t="s">
        <v>1800</v>
      </c>
      <c r="F1241" s="1" t="s">
        <v>1759</v>
      </c>
      <c r="G1241" s="10">
        <v>45693</v>
      </c>
      <c r="H1241" s="1">
        <v>5</v>
      </c>
      <c r="I1241" s="1">
        <v>2600</v>
      </c>
      <c r="J1241" s="10">
        <v>45699</v>
      </c>
      <c r="K1241" s="1" t="s">
        <v>1075</v>
      </c>
      <c r="L1241" s="2"/>
      <c r="M1241" s="10"/>
      <c r="N1241" s="1"/>
      <c r="O1241" s="1"/>
      <c r="P1241" s="2">
        <f>Table1[[#This Row],[PRICE/PO]]*Table1[[#This Row],[Quantity/PO]]</f>
        <v>0</v>
      </c>
      <c r="Q1241" s="2" t="str">
        <f t="shared" ca="1" si="93"/>
        <v>منتهي</v>
      </c>
      <c r="R1241" s="2"/>
      <c r="S1241" s="2"/>
      <c r="T1241" s="1" t="str">
        <f t="shared" si="95"/>
        <v/>
      </c>
      <c r="BN1241" s="8" t="str">
        <f t="shared" si="94"/>
        <v>KP 15 060-1241</v>
      </c>
    </row>
    <row r="1242" spans="1:66" ht="92" hidden="1" x14ac:dyDescent="0.45">
      <c r="A1242" s="1">
        <f t="shared" si="96"/>
        <v>1229</v>
      </c>
      <c r="B1242" s="1" t="s">
        <v>734</v>
      </c>
      <c r="C1242" s="2" t="s">
        <v>1804</v>
      </c>
      <c r="D1242" s="1">
        <v>16010070000</v>
      </c>
      <c r="E1242" s="2" t="s">
        <v>1803</v>
      </c>
      <c r="F1242" s="1" t="s">
        <v>1802</v>
      </c>
      <c r="G1242" s="10">
        <v>45693</v>
      </c>
      <c r="H1242" s="1">
        <v>2</v>
      </c>
      <c r="I1242" s="1" t="s">
        <v>2332</v>
      </c>
      <c r="J1242" s="10">
        <v>45699</v>
      </c>
      <c r="K1242" s="1" t="s">
        <v>1075</v>
      </c>
      <c r="L1242" s="2"/>
      <c r="M1242" s="10"/>
      <c r="N1242" s="1"/>
      <c r="O1242" s="1"/>
      <c r="P1242" s="2">
        <f>Table1[[#This Row],[PRICE/PO]]*Table1[[#This Row],[Quantity/PO]]</f>
        <v>0</v>
      </c>
      <c r="Q1242" s="2" t="str">
        <f t="shared" ca="1" si="93"/>
        <v>منتهي</v>
      </c>
      <c r="R1242" s="2"/>
      <c r="S1242" s="2"/>
      <c r="T1242" s="1" t="str">
        <f t="shared" si="95"/>
        <v/>
      </c>
      <c r="BN1242" s="8">
        <f t="shared" si="94"/>
        <v>16010070000</v>
      </c>
    </row>
    <row r="1243" spans="1:66" ht="23" hidden="1" x14ac:dyDescent="0.45">
      <c r="A1243" s="1">
        <f t="shared" si="96"/>
        <v>1230</v>
      </c>
      <c r="B1243" s="1" t="s">
        <v>734</v>
      </c>
      <c r="C1243" s="2" t="s">
        <v>1807</v>
      </c>
      <c r="D1243" s="1"/>
      <c r="E1243" s="2" t="s">
        <v>1806</v>
      </c>
      <c r="F1243" s="1" t="s">
        <v>1805</v>
      </c>
      <c r="G1243" s="10">
        <v>45693</v>
      </c>
      <c r="H1243" s="1">
        <v>4</v>
      </c>
      <c r="I1243" s="1"/>
      <c r="J1243" s="10">
        <v>45698</v>
      </c>
      <c r="K1243" s="1" t="s">
        <v>1075</v>
      </c>
      <c r="L1243" s="2"/>
      <c r="M1243" s="10"/>
      <c r="N1243" s="1"/>
      <c r="O1243" s="1"/>
      <c r="P1243" s="2">
        <f>Table1[[#This Row],[PRICE/PO]]*Table1[[#This Row],[Quantity/PO]]</f>
        <v>0</v>
      </c>
      <c r="Q1243" s="2" t="str">
        <f t="shared" ca="1" si="93"/>
        <v>منتهي</v>
      </c>
      <c r="R1243" s="2"/>
      <c r="S1243" s="2"/>
      <c r="T1243" s="1" t="str">
        <f t="shared" si="95"/>
        <v/>
      </c>
      <c r="BN1243" s="8">
        <f t="shared" si="94"/>
        <v>0</v>
      </c>
    </row>
    <row r="1244" spans="1:66" ht="69" hidden="1" x14ac:dyDescent="0.45">
      <c r="A1244" s="1">
        <f t="shared" si="96"/>
        <v>1231</v>
      </c>
      <c r="B1244" s="1" t="s">
        <v>734</v>
      </c>
      <c r="C1244" s="2" t="s">
        <v>152</v>
      </c>
      <c r="D1244" s="1"/>
      <c r="E1244" s="2" t="s">
        <v>1809</v>
      </c>
      <c r="F1244" s="1" t="s">
        <v>1808</v>
      </c>
      <c r="G1244" s="10">
        <v>45693</v>
      </c>
      <c r="H1244" s="1">
        <v>2</v>
      </c>
      <c r="I1244" s="1">
        <v>23500</v>
      </c>
      <c r="J1244" s="10">
        <v>45699</v>
      </c>
      <c r="K1244" s="1" t="s">
        <v>1074</v>
      </c>
      <c r="L1244" s="2"/>
      <c r="M1244" s="10"/>
      <c r="N1244" s="1"/>
      <c r="O1244" s="1"/>
      <c r="P1244" s="2">
        <f>Table1[[#This Row],[PRICE/PO]]*Table1[[#This Row],[Quantity/PO]]</f>
        <v>0</v>
      </c>
      <c r="Q1244" s="2" t="str">
        <f t="shared" ca="1" si="93"/>
        <v>منتهي</v>
      </c>
      <c r="R1244" s="2"/>
      <c r="S1244" s="2"/>
      <c r="T1244" s="1" t="str">
        <f t="shared" si="95"/>
        <v/>
      </c>
      <c r="BN1244" s="8">
        <f t="shared" si="94"/>
        <v>0</v>
      </c>
    </row>
    <row r="1245" spans="1:66" ht="69" hidden="1" x14ac:dyDescent="0.45">
      <c r="A1245" s="1">
        <f t="shared" si="96"/>
        <v>1232</v>
      </c>
      <c r="B1245" s="1" t="s">
        <v>734</v>
      </c>
      <c r="C1245" s="2" t="s">
        <v>1811</v>
      </c>
      <c r="D1245" s="1" t="s">
        <v>1810</v>
      </c>
      <c r="E1245" s="2" t="s">
        <v>1812</v>
      </c>
      <c r="F1245" s="1" t="s">
        <v>1808</v>
      </c>
      <c r="G1245" s="10">
        <v>45693</v>
      </c>
      <c r="H1245" s="1">
        <v>3</v>
      </c>
      <c r="I1245" s="1">
        <v>1500</v>
      </c>
      <c r="J1245" s="10">
        <v>45699</v>
      </c>
      <c r="K1245" s="1" t="s">
        <v>1074</v>
      </c>
      <c r="L1245" s="2"/>
      <c r="M1245" s="10"/>
      <c r="N1245" s="1"/>
      <c r="O1245" s="1"/>
      <c r="P1245" s="2">
        <f>Table1[[#This Row],[PRICE/PO]]*Table1[[#This Row],[Quantity/PO]]</f>
        <v>0</v>
      </c>
      <c r="Q1245" s="2" t="str">
        <f t="shared" ca="1" si="93"/>
        <v>منتهي</v>
      </c>
      <c r="R1245" s="2"/>
      <c r="S1245" s="2"/>
      <c r="T1245" s="1" t="str">
        <f t="shared" si="95"/>
        <v/>
      </c>
      <c r="BN1245" s="8" t="str">
        <f t="shared" si="94"/>
        <v>LC1D09M7</v>
      </c>
    </row>
    <row r="1246" spans="1:66" ht="69" hidden="1" x14ac:dyDescent="0.45">
      <c r="A1246" s="1">
        <f t="shared" si="96"/>
        <v>1233</v>
      </c>
      <c r="B1246" s="1" t="s">
        <v>734</v>
      </c>
      <c r="C1246" s="2" t="s">
        <v>1600</v>
      </c>
      <c r="D1246" s="1" t="s">
        <v>1813</v>
      </c>
      <c r="E1246" s="2" t="s">
        <v>1814</v>
      </c>
      <c r="F1246" s="1" t="s">
        <v>1808</v>
      </c>
      <c r="G1246" s="10">
        <v>45693</v>
      </c>
      <c r="H1246" s="1">
        <v>2</v>
      </c>
      <c r="I1246" s="1">
        <v>2850</v>
      </c>
      <c r="J1246" s="10">
        <v>45699</v>
      </c>
      <c r="K1246" s="1" t="s">
        <v>1074</v>
      </c>
      <c r="L1246" s="2" t="s">
        <v>2669</v>
      </c>
      <c r="M1246" s="10">
        <v>45713</v>
      </c>
      <c r="N1246" s="1">
        <v>2</v>
      </c>
      <c r="O1246" s="1">
        <v>2850</v>
      </c>
      <c r="P1246" s="2">
        <f>Table1[[#This Row],[PRICE/PO]]*Table1[[#This Row],[Quantity/PO]]</f>
        <v>5700</v>
      </c>
      <c r="Q1246" s="2" t="str">
        <f t="shared" ca="1" si="93"/>
        <v>منتهي</v>
      </c>
      <c r="R1246" s="2" t="s">
        <v>2370</v>
      </c>
      <c r="S1246" s="2"/>
      <c r="T1246" s="1" t="str">
        <f t="shared" si="95"/>
        <v/>
      </c>
      <c r="BN1246" s="8" t="str">
        <f t="shared" si="94"/>
        <v>LRD32</v>
      </c>
    </row>
    <row r="1247" spans="1:66" ht="92" hidden="1" x14ac:dyDescent="0.45">
      <c r="A1247" s="1">
        <f t="shared" si="96"/>
        <v>1234</v>
      </c>
      <c r="B1247" s="1" t="s">
        <v>734</v>
      </c>
      <c r="C1247" s="2" t="s">
        <v>1422</v>
      </c>
      <c r="D1247" s="1" t="s">
        <v>1421</v>
      </c>
      <c r="E1247" s="2" t="s">
        <v>1423</v>
      </c>
      <c r="F1247" s="1" t="s">
        <v>1815</v>
      </c>
      <c r="G1247" s="10">
        <v>45693</v>
      </c>
      <c r="H1247" s="1">
        <v>2</v>
      </c>
      <c r="I1247" s="1"/>
      <c r="J1247" s="10">
        <v>45699</v>
      </c>
      <c r="K1247" s="1" t="s">
        <v>1074</v>
      </c>
      <c r="L1247" s="2"/>
      <c r="M1247" s="10"/>
      <c r="N1247" s="1"/>
      <c r="O1247" s="1"/>
      <c r="P1247" s="2">
        <f>Table1[[#This Row],[PRICE/PO]]*Table1[[#This Row],[Quantity/PO]]</f>
        <v>0</v>
      </c>
      <c r="Q1247" s="2" t="str">
        <f t="shared" ca="1" si="93"/>
        <v>منتهي</v>
      </c>
      <c r="R1247" s="2"/>
      <c r="S1247" s="2"/>
      <c r="T1247" s="1" t="str">
        <f t="shared" si="95"/>
        <v/>
      </c>
      <c r="BN1247" s="8" t="str">
        <f t="shared" si="94"/>
        <v>XALACS1</v>
      </c>
    </row>
    <row r="1248" spans="1:66" ht="46" hidden="1" x14ac:dyDescent="0.45">
      <c r="A1248" s="1">
        <f t="shared" si="96"/>
        <v>1235</v>
      </c>
      <c r="B1248" s="1" t="s">
        <v>734</v>
      </c>
      <c r="C1248" s="2" t="s">
        <v>1818</v>
      </c>
      <c r="D1248" s="1" t="s">
        <v>1817</v>
      </c>
      <c r="E1248" s="2" t="s">
        <v>1819</v>
      </c>
      <c r="F1248" s="1" t="s">
        <v>1816</v>
      </c>
      <c r="G1248" s="10">
        <v>45693</v>
      </c>
      <c r="H1248" s="1">
        <v>10</v>
      </c>
      <c r="I1248" s="1">
        <v>2550</v>
      </c>
      <c r="J1248" s="10">
        <v>45698</v>
      </c>
      <c r="K1248" s="1" t="s">
        <v>1074</v>
      </c>
      <c r="L1248" s="2" t="s">
        <v>3229</v>
      </c>
      <c r="M1248" s="10">
        <v>45720</v>
      </c>
      <c r="N1248" s="1">
        <v>10</v>
      </c>
      <c r="O1248" s="1">
        <v>2550</v>
      </c>
      <c r="P1248" s="2">
        <f>Table1[[#This Row],[PRICE/PO]]*Table1[[#This Row],[Quantity/PO]]</f>
        <v>25500</v>
      </c>
      <c r="Q1248" s="2" t="str">
        <f t="shared" ca="1" si="93"/>
        <v>منتهي</v>
      </c>
      <c r="R1248" s="2"/>
      <c r="S1248" s="2"/>
      <c r="T1248" s="1" t="str">
        <f t="shared" si="95"/>
        <v/>
      </c>
      <c r="BN1248" s="8" t="str">
        <f t="shared" si="94"/>
        <v>3RV20214AA10</v>
      </c>
    </row>
    <row r="1249" spans="1:66" ht="69" hidden="1" x14ac:dyDescent="0.45">
      <c r="A1249" s="1">
        <f t="shared" si="96"/>
        <v>1236</v>
      </c>
      <c r="B1249" s="1" t="s">
        <v>734</v>
      </c>
      <c r="C1249" s="2" t="s">
        <v>1822</v>
      </c>
      <c r="D1249" s="1" t="s">
        <v>1821</v>
      </c>
      <c r="E1249" s="2" t="s">
        <v>1823</v>
      </c>
      <c r="F1249" s="1" t="s">
        <v>1820</v>
      </c>
      <c r="G1249" s="10">
        <v>45693</v>
      </c>
      <c r="H1249" s="1">
        <v>120</v>
      </c>
      <c r="I1249" s="1"/>
      <c r="J1249" s="10">
        <v>45699</v>
      </c>
      <c r="K1249" s="1" t="s">
        <v>1074</v>
      </c>
      <c r="L1249" s="2"/>
      <c r="M1249" s="10"/>
      <c r="N1249" s="1"/>
      <c r="O1249" s="1"/>
      <c r="P1249" s="2">
        <f>Table1[[#This Row],[PRICE/PO]]*Table1[[#This Row],[Quantity/PO]]</f>
        <v>0</v>
      </c>
      <c r="Q1249" s="2" t="str">
        <f t="shared" ca="1" si="93"/>
        <v>منتهي</v>
      </c>
      <c r="R1249" s="2"/>
      <c r="S1249" s="2"/>
      <c r="T1249" s="1" t="str">
        <f t="shared" si="95"/>
        <v/>
      </c>
      <c r="BN1249" s="8" t="str">
        <f t="shared" si="94"/>
        <v>84-9133</v>
      </c>
    </row>
    <row r="1250" spans="1:66" ht="23" hidden="1" x14ac:dyDescent="0.45">
      <c r="A1250" s="1">
        <f t="shared" si="96"/>
        <v>1237</v>
      </c>
      <c r="B1250" s="1" t="s">
        <v>734</v>
      </c>
      <c r="C1250" s="2" t="s">
        <v>1210</v>
      </c>
      <c r="D1250" s="1" t="s">
        <v>1824</v>
      </c>
      <c r="E1250" s="2" t="s">
        <v>1211</v>
      </c>
      <c r="F1250" s="1" t="s">
        <v>1820</v>
      </c>
      <c r="G1250" s="10">
        <v>45693</v>
      </c>
      <c r="H1250" s="1">
        <v>5</v>
      </c>
      <c r="I1250" s="1"/>
      <c r="J1250" s="10">
        <v>45699</v>
      </c>
      <c r="K1250" s="1" t="s">
        <v>1074</v>
      </c>
      <c r="L1250" s="2"/>
      <c r="M1250" s="10"/>
      <c r="N1250" s="1"/>
      <c r="O1250" s="1"/>
      <c r="P1250" s="2">
        <f>Table1[[#This Row],[PRICE/PO]]*Table1[[#This Row],[Quantity/PO]]</f>
        <v>0</v>
      </c>
      <c r="Q1250" s="2" t="str">
        <f t="shared" ca="1" si="93"/>
        <v>منتهي</v>
      </c>
      <c r="R1250" s="2"/>
      <c r="S1250" s="2"/>
      <c r="T1250" s="1" t="str">
        <f t="shared" si="95"/>
        <v/>
      </c>
      <c r="BN1250" s="8" t="str">
        <f t="shared" si="94"/>
        <v>82A3</v>
      </c>
    </row>
    <row r="1251" spans="1:66" ht="46" hidden="1" x14ac:dyDescent="0.45">
      <c r="A1251" s="1">
        <f t="shared" si="96"/>
        <v>1238</v>
      </c>
      <c r="B1251" s="1" t="s">
        <v>734</v>
      </c>
      <c r="C1251" s="2" t="s">
        <v>1825</v>
      </c>
      <c r="D1251" s="1"/>
      <c r="E1251" s="2" t="s">
        <v>1826</v>
      </c>
      <c r="F1251" s="1" t="s">
        <v>1820</v>
      </c>
      <c r="G1251" s="10">
        <v>45693</v>
      </c>
      <c r="H1251" s="1">
        <v>35</v>
      </c>
      <c r="I1251" s="1"/>
      <c r="J1251" s="10">
        <v>45699</v>
      </c>
      <c r="K1251" s="1" t="s">
        <v>1074</v>
      </c>
      <c r="L1251" s="2"/>
      <c r="M1251" s="10"/>
      <c r="N1251" s="1"/>
      <c r="O1251" s="1"/>
      <c r="P1251" s="2">
        <f>Table1[[#This Row],[PRICE/PO]]*Table1[[#This Row],[Quantity/PO]]</f>
        <v>0</v>
      </c>
      <c r="Q1251" s="2" t="str">
        <f t="shared" ca="1" si="93"/>
        <v>منتهي</v>
      </c>
      <c r="R1251" s="2"/>
      <c r="S1251" s="2"/>
      <c r="T1251" s="1" t="str">
        <f t="shared" si="95"/>
        <v/>
      </c>
      <c r="BN1251" s="8">
        <f t="shared" si="94"/>
        <v>0</v>
      </c>
    </row>
    <row r="1252" spans="1:66" ht="69" hidden="1" x14ac:dyDescent="0.45">
      <c r="A1252" s="1">
        <f t="shared" si="96"/>
        <v>1239</v>
      </c>
      <c r="B1252" s="1" t="s">
        <v>734</v>
      </c>
      <c r="C1252" s="2" t="s">
        <v>1829</v>
      </c>
      <c r="D1252" s="1" t="s">
        <v>1827</v>
      </c>
      <c r="E1252" s="2" t="s">
        <v>1828</v>
      </c>
      <c r="F1252" s="1" t="s">
        <v>1820</v>
      </c>
      <c r="G1252" s="10">
        <v>45693</v>
      </c>
      <c r="H1252" s="1">
        <v>5</v>
      </c>
      <c r="I1252" s="1"/>
      <c r="J1252" s="10">
        <v>45699</v>
      </c>
      <c r="K1252" s="1" t="s">
        <v>1074</v>
      </c>
      <c r="L1252" s="2"/>
      <c r="M1252" s="10"/>
      <c r="N1252" s="1"/>
      <c r="O1252" s="1"/>
      <c r="P1252" s="2">
        <f>Table1[[#This Row],[PRICE/PO]]*Table1[[#This Row],[Quantity/PO]]</f>
        <v>0</v>
      </c>
      <c r="Q1252" s="2" t="str">
        <f t="shared" ca="1" si="93"/>
        <v>منتهي</v>
      </c>
      <c r="R1252" s="2"/>
      <c r="S1252" s="2"/>
      <c r="T1252" s="1" t="str">
        <f t="shared" si="95"/>
        <v/>
      </c>
      <c r="BN1252" s="8" t="str">
        <f t="shared" si="94"/>
        <v>CG-37 75S</v>
      </c>
    </row>
    <row r="1253" spans="1:66" ht="46" hidden="1" x14ac:dyDescent="0.45">
      <c r="A1253" s="1">
        <f t="shared" si="96"/>
        <v>1240</v>
      </c>
      <c r="B1253" s="1" t="s">
        <v>734</v>
      </c>
      <c r="C1253" s="2" t="s">
        <v>1831</v>
      </c>
      <c r="D1253" s="1" t="s">
        <v>1830</v>
      </c>
      <c r="E1253" s="2" t="s">
        <v>1832</v>
      </c>
      <c r="F1253" s="1" t="s">
        <v>1820</v>
      </c>
      <c r="G1253" s="10">
        <v>45693</v>
      </c>
      <c r="H1253" s="1">
        <v>10</v>
      </c>
      <c r="I1253" s="1"/>
      <c r="J1253" s="10">
        <v>45699</v>
      </c>
      <c r="K1253" s="1" t="s">
        <v>1074</v>
      </c>
      <c r="L1253" s="2"/>
      <c r="M1253" s="10"/>
      <c r="N1253" s="1"/>
      <c r="O1253" s="1"/>
      <c r="P1253" s="2">
        <f>Table1[[#This Row],[PRICE/PO]]*Table1[[#This Row],[Quantity/PO]]</f>
        <v>0</v>
      </c>
      <c r="Q1253" s="2" t="str">
        <f t="shared" ca="1" si="93"/>
        <v>منتهي</v>
      </c>
      <c r="R1253" s="2"/>
      <c r="S1253" s="2"/>
      <c r="T1253" s="1" t="str">
        <f t="shared" si="95"/>
        <v/>
      </c>
      <c r="BN1253" s="8" t="str">
        <f t="shared" si="94"/>
        <v>BLU075S</v>
      </c>
    </row>
    <row r="1254" spans="1:66" ht="46" hidden="1" x14ac:dyDescent="0.45">
      <c r="A1254" s="1">
        <f t="shared" si="96"/>
        <v>1241</v>
      </c>
      <c r="B1254" s="1" t="s">
        <v>734</v>
      </c>
      <c r="C1254" s="2" t="s">
        <v>1835</v>
      </c>
      <c r="D1254" s="1" t="s">
        <v>1834</v>
      </c>
      <c r="E1254" s="2" t="s">
        <v>1836</v>
      </c>
      <c r="F1254" s="1" t="s">
        <v>1833</v>
      </c>
      <c r="G1254" s="10">
        <v>45693</v>
      </c>
      <c r="H1254" s="1">
        <v>5</v>
      </c>
      <c r="I1254" s="1"/>
      <c r="J1254" s="10">
        <v>45700</v>
      </c>
      <c r="K1254" s="1" t="s">
        <v>1074</v>
      </c>
      <c r="L1254" s="2"/>
      <c r="M1254" s="10"/>
      <c r="N1254" s="1"/>
      <c r="O1254" s="1"/>
      <c r="P1254" s="2">
        <f>Table1[[#This Row],[PRICE/PO]]*Table1[[#This Row],[Quantity/PO]]</f>
        <v>0</v>
      </c>
      <c r="Q1254" s="2" t="str">
        <f t="shared" ca="1" si="93"/>
        <v>منتهي</v>
      </c>
      <c r="R1254" s="2"/>
      <c r="S1254" s="2"/>
      <c r="T1254" s="1" t="str">
        <f t="shared" si="95"/>
        <v/>
      </c>
      <c r="BN1254" s="8" t="str">
        <f t="shared" si="94"/>
        <v>VP3044</v>
      </c>
    </row>
    <row r="1255" spans="1:66" ht="69" hidden="1" x14ac:dyDescent="0.45">
      <c r="A1255" s="1">
        <f t="shared" si="96"/>
        <v>1242</v>
      </c>
      <c r="B1255" s="1" t="s">
        <v>734</v>
      </c>
      <c r="C1255" s="2" t="s">
        <v>1838</v>
      </c>
      <c r="D1255" s="2" t="s">
        <v>1837</v>
      </c>
      <c r="E1255" s="2" t="s">
        <v>1839</v>
      </c>
      <c r="F1255" s="1" t="s">
        <v>1833</v>
      </c>
      <c r="G1255" s="10">
        <v>45693</v>
      </c>
      <c r="H1255" s="1">
        <v>10</v>
      </c>
      <c r="I1255" s="1"/>
      <c r="J1255" s="10">
        <v>45700</v>
      </c>
      <c r="K1255" s="1" t="s">
        <v>1074</v>
      </c>
      <c r="L1255" s="2"/>
      <c r="M1255" s="10"/>
      <c r="N1255" s="1"/>
      <c r="O1255" s="1"/>
      <c r="P1255" s="2">
        <f>Table1[[#This Row],[PRICE/PO]]*Table1[[#This Row],[Quantity/PO]]</f>
        <v>0</v>
      </c>
      <c r="Q1255" s="2" t="str">
        <f t="shared" ca="1" si="93"/>
        <v>منتهي</v>
      </c>
      <c r="R1255" s="2"/>
      <c r="S1255" s="2"/>
      <c r="T1255" s="1" t="str">
        <f t="shared" si="95"/>
        <v/>
      </c>
      <c r="BN1255" s="8" t="str">
        <f t="shared" si="94"/>
        <v>UGR5-20231</v>
      </c>
    </row>
    <row r="1256" spans="1:66" ht="23" hidden="1" x14ac:dyDescent="0.45">
      <c r="A1256" s="1">
        <f t="shared" si="96"/>
        <v>1243</v>
      </c>
      <c r="B1256" s="1" t="s">
        <v>734</v>
      </c>
      <c r="C1256" s="2" t="s">
        <v>1840</v>
      </c>
      <c r="D1256" s="1" t="s">
        <v>1841</v>
      </c>
      <c r="E1256" s="2" t="s">
        <v>1842</v>
      </c>
      <c r="F1256" s="1" t="s">
        <v>1833</v>
      </c>
      <c r="G1256" s="10">
        <v>45693</v>
      </c>
      <c r="H1256" s="1">
        <v>5</v>
      </c>
      <c r="I1256" s="1"/>
      <c r="J1256" s="10">
        <v>45700</v>
      </c>
      <c r="K1256" s="1" t="s">
        <v>1074</v>
      </c>
      <c r="L1256" s="2"/>
      <c r="M1256" s="10"/>
      <c r="N1256" s="1"/>
      <c r="O1256" s="1"/>
      <c r="P1256" s="2">
        <f>Table1[[#This Row],[PRICE/PO]]*Table1[[#This Row],[Quantity/PO]]</f>
        <v>0</v>
      </c>
      <c r="Q1256" s="2" t="str">
        <f t="shared" ca="1" si="93"/>
        <v>منتهي</v>
      </c>
      <c r="R1256" s="2"/>
      <c r="S1256" s="2"/>
      <c r="T1256" s="1" t="str">
        <f t="shared" si="95"/>
        <v/>
      </c>
      <c r="BN1256" s="8" t="str">
        <f t="shared" si="94"/>
        <v>PC-1-4</v>
      </c>
    </row>
    <row r="1257" spans="1:66" ht="69" hidden="1" x14ac:dyDescent="0.45">
      <c r="A1257" s="1">
        <f t="shared" si="96"/>
        <v>1244</v>
      </c>
      <c r="B1257" s="1" t="s">
        <v>734</v>
      </c>
      <c r="C1257" s="2" t="s">
        <v>1844</v>
      </c>
      <c r="D1257" s="1" t="s">
        <v>1843</v>
      </c>
      <c r="E1257" s="2" t="s">
        <v>1845</v>
      </c>
      <c r="F1257" s="1" t="s">
        <v>1833</v>
      </c>
      <c r="G1257" s="10">
        <v>45693</v>
      </c>
      <c r="H1257" s="1">
        <v>5</v>
      </c>
      <c r="I1257" s="1"/>
      <c r="J1257" s="10">
        <v>45700</v>
      </c>
      <c r="K1257" s="1" t="s">
        <v>1074</v>
      </c>
      <c r="L1257" s="2"/>
      <c r="M1257" s="10"/>
      <c r="N1257" s="1"/>
      <c r="O1257" s="1"/>
      <c r="P1257" s="2">
        <f>Table1[[#This Row],[PRICE/PO]]*Table1[[#This Row],[Quantity/PO]]</f>
        <v>0</v>
      </c>
      <c r="Q1257" s="2" t="str">
        <f t="shared" ca="1" si="93"/>
        <v>منتهي</v>
      </c>
      <c r="R1257" s="2"/>
      <c r="S1257" s="2"/>
      <c r="T1257" s="1" t="str">
        <f t="shared" si="95"/>
        <v/>
      </c>
      <c r="BN1257" s="8" t="str">
        <f t="shared" si="94"/>
        <v>VP6044</v>
      </c>
    </row>
    <row r="1258" spans="1:66" ht="92" hidden="1" x14ac:dyDescent="0.45">
      <c r="A1258" s="1">
        <f t="shared" si="96"/>
        <v>1245</v>
      </c>
      <c r="B1258" s="1" t="s">
        <v>734</v>
      </c>
      <c r="C1258" s="2" t="s">
        <v>1847</v>
      </c>
      <c r="D1258" s="1" t="s">
        <v>1846</v>
      </c>
      <c r="E1258" s="2" t="s">
        <v>1848</v>
      </c>
      <c r="F1258" s="1" t="s">
        <v>1833</v>
      </c>
      <c r="G1258" s="10">
        <v>45693</v>
      </c>
      <c r="H1258" s="1">
        <v>3</v>
      </c>
      <c r="I1258" s="1"/>
      <c r="J1258" s="10">
        <v>45700</v>
      </c>
      <c r="K1258" s="1" t="s">
        <v>1074</v>
      </c>
      <c r="L1258" s="2"/>
      <c r="M1258" s="10"/>
      <c r="N1258" s="1"/>
      <c r="O1258" s="1"/>
      <c r="P1258" s="2">
        <f>Table1[[#This Row],[PRICE/PO]]*Table1[[#This Row],[Quantity/PO]]</f>
        <v>0</v>
      </c>
      <c r="Q1258" s="2" t="str">
        <f t="shared" ca="1" si="93"/>
        <v>منتهي</v>
      </c>
      <c r="R1258" s="2"/>
      <c r="S1258" s="2"/>
      <c r="T1258" s="1" t="str">
        <f t="shared" si="95"/>
        <v/>
      </c>
      <c r="BN1258" s="8" t="str">
        <f t="shared" si="94"/>
        <v>AP20044E</v>
      </c>
    </row>
    <row r="1259" spans="1:66" ht="69" hidden="1" x14ac:dyDescent="0.45">
      <c r="A1259" s="1">
        <f t="shared" si="96"/>
        <v>1246</v>
      </c>
      <c r="B1259" s="1" t="s">
        <v>734</v>
      </c>
      <c r="C1259" s="2" t="s">
        <v>1850</v>
      </c>
      <c r="D1259" s="2" t="s">
        <v>1849</v>
      </c>
      <c r="E1259" s="2" t="s">
        <v>1851</v>
      </c>
      <c r="F1259" s="1" t="s">
        <v>1833</v>
      </c>
      <c r="G1259" s="10">
        <v>45693</v>
      </c>
      <c r="H1259" s="1">
        <v>12</v>
      </c>
      <c r="I1259" s="1"/>
      <c r="J1259" s="10">
        <v>45700</v>
      </c>
      <c r="K1259" s="1" t="s">
        <v>1074</v>
      </c>
      <c r="L1259" s="2"/>
      <c r="M1259" s="10"/>
      <c r="N1259" s="1"/>
      <c r="O1259" s="1"/>
      <c r="P1259" s="2">
        <f>Table1[[#This Row],[PRICE/PO]]*Table1[[#This Row],[Quantity/PO]]</f>
        <v>0</v>
      </c>
      <c r="Q1259" s="2" t="str">
        <f t="shared" ca="1" si="93"/>
        <v>منتهي</v>
      </c>
      <c r="R1259" s="2"/>
      <c r="S1259" s="2"/>
      <c r="T1259" s="1" t="str">
        <f t="shared" si="95"/>
        <v/>
      </c>
      <c r="BN1259" s="8" t="str">
        <f t="shared" si="94"/>
        <v>VP3023 Withoutgrease</v>
      </c>
    </row>
    <row r="1260" spans="1:66" ht="46" hidden="1" x14ac:dyDescent="0.45">
      <c r="A1260" s="1">
        <f t="shared" si="96"/>
        <v>1247</v>
      </c>
      <c r="B1260" s="1" t="s">
        <v>734</v>
      </c>
      <c r="C1260" s="2" t="s">
        <v>1853</v>
      </c>
      <c r="D1260" s="1" t="s">
        <v>1852</v>
      </c>
      <c r="E1260" s="2" t="s">
        <v>1854</v>
      </c>
      <c r="F1260" s="1" t="s">
        <v>1833</v>
      </c>
      <c r="G1260" s="10">
        <v>45693</v>
      </c>
      <c r="H1260" s="1">
        <v>2</v>
      </c>
      <c r="I1260" s="1"/>
      <c r="J1260" s="10">
        <v>45700</v>
      </c>
      <c r="K1260" s="1" t="s">
        <v>1074</v>
      </c>
      <c r="L1260" s="2"/>
      <c r="M1260" s="10"/>
      <c r="N1260" s="1"/>
      <c r="O1260" s="1"/>
      <c r="P1260" s="2">
        <f>Table1[[#This Row],[PRICE/PO]]*Table1[[#This Row],[Quantity/PO]]</f>
        <v>0</v>
      </c>
      <c r="Q1260" s="2" t="str">
        <f t="shared" ca="1" si="93"/>
        <v>منتهي</v>
      </c>
      <c r="R1260" s="2"/>
      <c r="S1260" s="2"/>
      <c r="T1260" s="1" t="str">
        <f t="shared" si="95"/>
        <v/>
      </c>
      <c r="BN1260" s="8" t="str">
        <f t="shared" si="94"/>
        <v>ZPEK-1216-38 PR</v>
      </c>
    </row>
    <row r="1261" spans="1:66" ht="46" hidden="1" x14ac:dyDescent="0.45">
      <c r="A1261" s="1">
        <f t="shared" si="96"/>
        <v>1248</v>
      </c>
      <c r="B1261" s="1" t="s">
        <v>734</v>
      </c>
      <c r="C1261" s="2" t="s">
        <v>1856</v>
      </c>
      <c r="D1261" s="1" t="s">
        <v>1855</v>
      </c>
      <c r="E1261" s="2" t="s">
        <v>1857</v>
      </c>
      <c r="F1261" s="1" t="s">
        <v>1833</v>
      </c>
      <c r="G1261" s="10">
        <v>45693</v>
      </c>
      <c r="H1261" s="1">
        <v>4</v>
      </c>
      <c r="I1261" s="1"/>
      <c r="J1261" s="10">
        <v>45700</v>
      </c>
      <c r="K1261" s="1" t="s">
        <v>1074</v>
      </c>
      <c r="L1261" s="2"/>
      <c r="M1261" s="10"/>
      <c r="N1261" s="1"/>
      <c r="O1261" s="1"/>
      <c r="P1261" s="2">
        <f>Table1[[#This Row],[PRICE/PO]]*Table1[[#This Row],[Quantity/PO]]</f>
        <v>0</v>
      </c>
      <c r="Q1261" s="2" t="str">
        <f t="shared" ref="Q1261:Q1324" ca="1" si="97">IF(AND($J1261&lt;TODAY(), $J1261&lt;&gt;""), "منتهي", "")</f>
        <v>منتهي</v>
      </c>
      <c r="R1261" s="2"/>
      <c r="S1261" s="2"/>
      <c r="T1261" s="1" t="str">
        <f t="shared" si="95"/>
        <v/>
      </c>
      <c r="BN1261" s="8" t="str">
        <f t="shared" si="94"/>
        <v>ZPEK-1012-355 PN</v>
      </c>
    </row>
    <row r="1262" spans="1:66" ht="46" hidden="1" x14ac:dyDescent="0.45">
      <c r="A1262" s="1">
        <f t="shared" si="96"/>
        <v>1249</v>
      </c>
      <c r="B1262" s="1" t="s">
        <v>734</v>
      </c>
      <c r="C1262" s="2" t="s">
        <v>1859</v>
      </c>
      <c r="D1262" s="2" t="s">
        <v>1858</v>
      </c>
      <c r="E1262" s="2" t="s">
        <v>1860</v>
      </c>
      <c r="F1262" s="1" t="s">
        <v>1833</v>
      </c>
      <c r="G1262" s="10">
        <v>45693</v>
      </c>
      <c r="H1262" s="1">
        <v>2</v>
      </c>
      <c r="I1262" s="1"/>
      <c r="J1262" s="10">
        <v>45700</v>
      </c>
      <c r="K1262" s="1" t="s">
        <v>1074</v>
      </c>
      <c r="L1262" s="2"/>
      <c r="M1262" s="10"/>
      <c r="N1262" s="1"/>
      <c r="O1262" s="1"/>
      <c r="P1262" s="2">
        <f>Table1[[#This Row],[PRICE/PO]]*Table1[[#This Row],[Quantity/PO]]</f>
        <v>0</v>
      </c>
      <c r="Q1262" s="2" t="str">
        <f t="shared" ca="1" si="97"/>
        <v>منتهي</v>
      </c>
      <c r="R1262" s="2"/>
      <c r="S1262" s="2"/>
      <c r="T1262" s="1" t="str">
        <f t="shared" si="95"/>
        <v/>
      </c>
      <c r="BN1262" s="8" t="str">
        <f t="shared" si="94"/>
        <v>EX-17-1-12-355SN</v>
      </c>
    </row>
    <row r="1263" spans="1:66" ht="69" hidden="1" x14ac:dyDescent="0.45">
      <c r="A1263" s="1">
        <f t="shared" si="96"/>
        <v>1250</v>
      </c>
      <c r="B1263" s="1" t="s">
        <v>734</v>
      </c>
      <c r="C1263" s="2" t="s">
        <v>1862</v>
      </c>
      <c r="D1263" s="2" t="s">
        <v>1861</v>
      </c>
      <c r="E1263" s="2" t="s">
        <v>1863</v>
      </c>
      <c r="F1263" s="1" t="s">
        <v>1833</v>
      </c>
      <c r="G1263" s="10">
        <v>45693</v>
      </c>
      <c r="H1263" s="1">
        <v>3</v>
      </c>
      <c r="I1263" s="1"/>
      <c r="J1263" s="10">
        <v>45700</v>
      </c>
      <c r="K1263" s="1" t="s">
        <v>1074</v>
      </c>
      <c r="L1263" s="2"/>
      <c r="M1263" s="10"/>
      <c r="N1263" s="1"/>
      <c r="O1263" s="1"/>
      <c r="P1263" s="2">
        <f>Table1[[#This Row],[PRICE/PO]]*Table1[[#This Row],[Quantity/PO]]</f>
        <v>0</v>
      </c>
      <c r="Q1263" s="2" t="str">
        <f t="shared" ca="1" si="97"/>
        <v>منتهي</v>
      </c>
      <c r="R1263" s="2"/>
      <c r="S1263" s="2"/>
      <c r="T1263" s="1" t="str">
        <f t="shared" si="95"/>
        <v/>
      </c>
      <c r="BN1263" s="8" t="str">
        <f t="shared" si="94"/>
        <v>EX-13-3-B-12-355PN</v>
      </c>
    </row>
    <row r="1264" spans="1:66" ht="46" hidden="1" x14ac:dyDescent="0.45">
      <c r="A1264" s="1">
        <f t="shared" si="96"/>
        <v>1251</v>
      </c>
      <c r="B1264" s="1" t="s">
        <v>734</v>
      </c>
      <c r="C1264" s="2" t="s">
        <v>1865</v>
      </c>
      <c r="D1264" s="2" t="s">
        <v>1864</v>
      </c>
      <c r="E1264" s="2" t="s">
        <v>1866</v>
      </c>
      <c r="F1264" s="1" t="s">
        <v>1833</v>
      </c>
      <c r="G1264" s="10">
        <v>45693</v>
      </c>
      <c r="H1264" s="1">
        <v>10</v>
      </c>
      <c r="I1264" s="1"/>
      <c r="J1264" s="10">
        <v>45700</v>
      </c>
      <c r="K1264" s="1" t="s">
        <v>1074</v>
      </c>
      <c r="L1264" s="2"/>
      <c r="M1264" s="10"/>
      <c r="N1264" s="1"/>
      <c r="O1264" s="1"/>
      <c r="P1264" s="2">
        <f>Table1[[#This Row],[PRICE/PO]]*Table1[[#This Row],[Quantity/PO]]</f>
        <v>0</v>
      </c>
      <c r="Q1264" s="2" t="str">
        <f t="shared" ca="1" si="97"/>
        <v>منتهي</v>
      </c>
      <c r="R1264" s="2"/>
      <c r="S1264" s="2"/>
      <c r="T1264" s="1" t="str">
        <f t="shared" si="95"/>
        <v/>
      </c>
      <c r="BN1264" s="8" t="str">
        <f t="shared" si="94"/>
        <v>EX133D-C20-40PR Without grease</v>
      </c>
    </row>
    <row r="1265" spans="1:66" ht="46" hidden="1" x14ac:dyDescent="0.45">
      <c r="A1265" s="1">
        <f t="shared" si="96"/>
        <v>1252</v>
      </c>
      <c r="B1265" s="1" t="s">
        <v>734</v>
      </c>
      <c r="C1265" s="2" t="s">
        <v>1868</v>
      </c>
      <c r="D1265" s="2" t="s">
        <v>1867</v>
      </c>
      <c r="E1265" s="2" t="s">
        <v>1869</v>
      </c>
      <c r="F1265" s="1" t="s">
        <v>1833</v>
      </c>
      <c r="G1265" s="10">
        <v>45693</v>
      </c>
      <c r="H1265" s="1">
        <v>1</v>
      </c>
      <c r="I1265" s="1"/>
      <c r="J1265" s="10">
        <v>45700</v>
      </c>
      <c r="K1265" s="1" t="s">
        <v>1074</v>
      </c>
      <c r="L1265" s="2"/>
      <c r="M1265" s="10"/>
      <c r="N1265" s="1"/>
      <c r="O1265" s="1"/>
      <c r="P1265" s="2">
        <f>Table1[[#This Row],[PRICE/PO]]*Table1[[#This Row],[Quantity/PO]]</f>
        <v>0</v>
      </c>
      <c r="Q1265" s="2" t="str">
        <f t="shared" ca="1" si="97"/>
        <v>منتهي</v>
      </c>
      <c r="R1265" s="2"/>
      <c r="S1265" s="2"/>
      <c r="T1265" s="1" t="str">
        <f t="shared" si="95"/>
        <v/>
      </c>
      <c r="BN1265" s="8" t="str">
        <f t="shared" si="94"/>
        <v>ZREP-12-24S</v>
      </c>
    </row>
    <row r="1266" spans="1:66" ht="46" hidden="1" x14ac:dyDescent="0.45">
      <c r="A1266" s="1">
        <f t="shared" si="96"/>
        <v>1253</v>
      </c>
      <c r="B1266" s="1" t="s">
        <v>1870</v>
      </c>
      <c r="C1266" s="2" t="s">
        <v>1872</v>
      </c>
      <c r="D1266" s="1" t="s">
        <v>1871</v>
      </c>
      <c r="E1266" s="2" t="s">
        <v>1873</v>
      </c>
      <c r="F1266" s="1" t="s">
        <v>1833</v>
      </c>
      <c r="G1266" s="10">
        <v>45693</v>
      </c>
      <c r="H1266" s="1">
        <v>10</v>
      </c>
      <c r="I1266" s="1"/>
      <c r="J1266" s="10">
        <v>45700</v>
      </c>
      <c r="K1266" s="1" t="s">
        <v>1074</v>
      </c>
      <c r="L1266" s="2"/>
      <c r="M1266" s="10"/>
      <c r="N1266" s="1"/>
      <c r="O1266" s="1"/>
      <c r="P1266" s="2">
        <f>Table1[[#This Row],[PRICE/PO]]*Table1[[#This Row],[Quantity/PO]]</f>
        <v>0</v>
      </c>
      <c r="Q1266" s="2" t="str">
        <f t="shared" ca="1" si="97"/>
        <v>منتهي</v>
      </c>
      <c r="R1266" s="2"/>
      <c r="S1266" s="2"/>
      <c r="T1266" s="1" t="str">
        <f t="shared" si="95"/>
        <v/>
      </c>
      <c r="BN1266" s="8" t="str">
        <f t="shared" si="94"/>
        <v>PC-1-3</v>
      </c>
    </row>
    <row r="1267" spans="1:66" ht="23" hidden="1" x14ac:dyDescent="0.45">
      <c r="A1267" s="1">
        <f t="shared" si="96"/>
        <v>1254</v>
      </c>
      <c r="B1267" s="1" t="s">
        <v>734</v>
      </c>
      <c r="C1267" s="2" t="s">
        <v>1875</v>
      </c>
      <c r="D1267" s="2" t="s">
        <v>1874</v>
      </c>
      <c r="E1267" s="2" t="s">
        <v>1876</v>
      </c>
      <c r="F1267" s="1" t="s">
        <v>1833</v>
      </c>
      <c r="G1267" s="10">
        <v>45693</v>
      </c>
      <c r="H1267" s="1">
        <v>110</v>
      </c>
      <c r="I1267" s="1"/>
      <c r="J1267" s="10">
        <v>45700</v>
      </c>
      <c r="K1267" s="1" t="s">
        <v>1074</v>
      </c>
      <c r="L1267" s="2"/>
      <c r="M1267" s="10"/>
      <c r="N1267" s="1"/>
      <c r="O1267" s="1"/>
      <c r="P1267" s="2">
        <f>Table1[[#This Row],[PRICE/PO]]*Table1[[#This Row],[Quantity/PO]]</f>
        <v>0</v>
      </c>
      <c r="Q1267" s="2" t="str">
        <f t="shared" ca="1" si="97"/>
        <v>منتهي</v>
      </c>
      <c r="R1267" s="2"/>
      <c r="S1267" s="2"/>
      <c r="T1267" s="1" t="str">
        <f t="shared" si="95"/>
        <v/>
      </c>
      <c r="BN1267" s="8" t="str">
        <f t="shared" si="94"/>
        <v>ZP-4116-50L</v>
      </c>
    </row>
    <row r="1268" spans="1:66" ht="46" hidden="1" x14ac:dyDescent="0.45">
      <c r="A1268" s="1">
        <f t="shared" si="96"/>
        <v>1255</v>
      </c>
      <c r="B1268" s="1" t="s">
        <v>734</v>
      </c>
      <c r="C1268" s="2" t="s">
        <v>1878</v>
      </c>
      <c r="D1268" s="1" t="s">
        <v>1877</v>
      </c>
      <c r="E1268" s="2" t="s">
        <v>1879</v>
      </c>
      <c r="F1268" s="1" t="s">
        <v>1833</v>
      </c>
      <c r="G1268" s="10">
        <v>45693</v>
      </c>
      <c r="H1268" s="1">
        <v>30</v>
      </c>
      <c r="I1268" s="1"/>
      <c r="J1268" s="10">
        <v>45700</v>
      </c>
      <c r="K1268" s="1" t="s">
        <v>1074</v>
      </c>
      <c r="L1268" s="2"/>
      <c r="M1268" s="10"/>
      <c r="N1268" s="1"/>
      <c r="O1268" s="1"/>
      <c r="P1268" s="2">
        <f>Table1[[#This Row],[PRICE/PO]]*Table1[[#This Row],[Quantity/PO]]</f>
        <v>0</v>
      </c>
      <c r="Q1268" s="2" t="str">
        <f t="shared" ca="1" si="97"/>
        <v>منتهي</v>
      </c>
      <c r="R1268" s="2"/>
      <c r="S1268" s="2"/>
      <c r="T1268" s="1" t="str">
        <f t="shared" si="95"/>
        <v/>
      </c>
      <c r="BN1268" s="8" t="str">
        <f t="shared" ref="BN1268:BN1331" si="98">D1268</f>
        <v>ZP-4112-36L</v>
      </c>
    </row>
    <row r="1269" spans="1:66" ht="92" hidden="1" x14ac:dyDescent="0.45">
      <c r="A1269" s="1">
        <f t="shared" si="96"/>
        <v>1256</v>
      </c>
      <c r="B1269" s="1" t="s">
        <v>734</v>
      </c>
      <c r="C1269" s="2" t="s">
        <v>1881</v>
      </c>
      <c r="D1269" s="1" t="s">
        <v>1880</v>
      </c>
      <c r="E1269" s="2" t="s">
        <v>1882</v>
      </c>
      <c r="F1269" s="1" t="s">
        <v>1833</v>
      </c>
      <c r="G1269" s="10">
        <v>45693</v>
      </c>
      <c r="H1269" s="1">
        <v>10</v>
      </c>
      <c r="I1269" s="1"/>
      <c r="J1269" s="10">
        <v>45700</v>
      </c>
      <c r="K1269" s="1" t="s">
        <v>1074</v>
      </c>
      <c r="L1269" s="2"/>
      <c r="M1269" s="10"/>
      <c r="N1269" s="1"/>
      <c r="O1269" s="1"/>
      <c r="P1269" s="2">
        <f>Table1[[#This Row],[PRICE/PO]]*Table1[[#This Row],[Quantity/PO]]</f>
        <v>0</v>
      </c>
      <c r="Q1269" s="2" t="str">
        <f t="shared" ca="1" si="97"/>
        <v>منتهي</v>
      </c>
      <c r="R1269" s="2"/>
      <c r="S1269" s="2"/>
      <c r="T1269" s="1" t="str">
        <f t="shared" si="95"/>
        <v/>
      </c>
      <c r="BN1269" s="8" t="str">
        <f t="shared" si="98"/>
        <v>AMPHENOL P/N: ZP-4112-36L, CONTACTSOCET, SIZE 12</v>
      </c>
    </row>
    <row r="1270" spans="1:66" ht="23" hidden="1" x14ac:dyDescent="0.45">
      <c r="A1270" s="1">
        <f t="shared" si="96"/>
        <v>1257</v>
      </c>
      <c r="B1270" s="1" t="s">
        <v>734</v>
      </c>
      <c r="C1270" s="2" t="s">
        <v>1884</v>
      </c>
      <c r="D1270" s="2" t="s">
        <v>1883</v>
      </c>
      <c r="E1270" s="2" t="s">
        <v>1885</v>
      </c>
      <c r="F1270" s="1" t="s">
        <v>1833</v>
      </c>
      <c r="G1270" s="10">
        <v>45693</v>
      </c>
      <c r="H1270" s="1">
        <v>15</v>
      </c>
      <c r="I1270" s="1"/>
      <c r="J1270" s="10">
        <v>45700</v>
      </c>
      <c r="K1270" s="1" t="s">
        <v>1074</v>
      </c>
      <c r="L1270" s="2"/>
      <c r="M1270" s="10"/>
      <c r="N1270" s="1"/>
      <c r="O1270" s="1"/>
      <c r="P1270" s="2">
        <f>Table1[[#This Row],[PRICE/PO]]*Table1[[#This Row],[Quantity/PO]]</f>
        <v>0</v>
      </c>
      <c r="Q1270" s="2" t="str">
        <f t="shared" ca="1" si="97"/>
        <v>منتهي</v>
      </c>
      <c r="R1270" s="2"/>
      <c r="S1270" s="2"/>
      <c r="T1270" s="1" t="str">
        <f t="shared" si="95"/>
        <v/>
      </c>
      <c r="BN1270" s="8" t="str">
        <f t="shared" si="98"/>
        <v>EX-13-3-C-16-38-PR</v>
      </c>
    </row>
    <row r="1271" spans="1:66" ht="23" hidden="1" x14ac:dyDescent="0.45">
      <c r="A1271" s="1">
        <f t="shared" si="96"/>
        <v>1258</v>
      </c>
      <c r="B1271" s="1" t="s">
        <v>734</v>
      </c>
      <c r="C1271" s="2" t="s">
        <v>1887</v>
      </c>
      <c r="D1271" s="1" t="s">
        <v>1886</v>
      </c>
      <c r="E1271" s="2" t="s">
        <v>1888</v>
      </c>
      <c r="F1271" s="1" t="s">
        <v>1833</v>
      </c>
      <c r="G1271" s="10">
        <v>45693</v>
      </c>
      <c r="H1271" s="1">
        <v>2</v>
      </c>
      <c r="I1271" s="1"/>
      <c r="J1271" s="10">
        <v>45700</v>
      </c>
      <c r="K1271" s="1" t="s">
        <v>1074</v>
      </c>
      <c r="L1271" s="2"/>
      <c r="M1271" s="10"/>
      <c r="N1271" s="1"/>
      <c r="O1271" s="1"/>
      <c r="P1271" s="2">
        <f>Table1[[#This Row],[PRICE/PO]]*Table1[[#This Row],[Quantity/PO]]</f>
        <v>0</v>
      </c>
      <c r="Q1271" s="2" t="str">
        <f t="shared" ca="1" si="97"/>
        <v>منتهي</v>
      </c>
      <c r="R1271" s="2"/>
      <c r="S1271" s="2"/>
      <c r="T1271" s="1" t="str">
        <f t="shared" si="95"/>
        <v/>
      </c>
      <c r="BN1271" s="8" t="str">
        <f t="shared" si="98"/>
        <v>EX-17-1-16-38 PR</v>
      </c>
    </row>
    <row r="1272" spans="1:66" ht="46" hidden="1" x14ac:dyDescent="0.45">
      <c r="A1272" s="1">
        <f t="shared" si="96"/>
        <v>1259</v>
      </c>
      <c r="B1272" s="1" t="s">
        <v>734</v>
      </c>
      <c r="C1272" s="2" t="s">
        <v>1890</v>
      </c>
      <c r="D1272" s="1" t="s">
        <v>1889</v>
      </c>
      <c r="E1272" s="2" t="s">
        <v>1891</v>
      </c>
      <c r="F1272" s="1" t="s">
        <v>1833</v>
      </c>
      <c r="G1272" s="10">
        <v>45693</v>
      </c>
      <c r="H1272" s="1">
        <v>15</v>
      </c>
      <c r="I1272" s="1"/>
      <c r="J1272" s="10">
        <v>45700</v>
      </c>
      <c r="K1272" s="1" t="s">
        <v>1074</v>
      </c>
      <c r="L1272" s="2"/>
      <c r="M1272" s="10"/>
      <c r="N1272" s="1"/>
      <c r="O1272" s="1"/>
      <c r="P1272" s="2">
        <f>Table1[[#This Row],[PRICE/PO]]*Table1[[#This Row],[Quantity/PO]]</f>
        <v>0</v>
      </c>
      <c r="Q1272" s="2" t="str">
        <f t="shared" ca="1" si="97"/>
        <v>منتهي</v>
      </c>
      <c r="R1272" s="2"/>
      <c r="S1272" s="2"/>
      <c r="T1272" s="1" t="str">
        <f t="shared" si="95"/>
        <v/>
      </c>
      <c r="BN1272" s="8" t="str">
        <f t="shared" si="98"/>
        <v>EX-17-1-16-38 SR</v>
      </c>
    </row>
    <row r="1273" spans="1:66" ht="69" hidden="1" x14ac:dyDescent="0.45">
      <c r="A1273" s="1">
        <f t="shared" si="96"/>
        <v>1260</v>
      </c>
      <c r="B1273" s="1" t="s">
        <v>734</v>
      </c>
      <c r="C1273" s="2" t="s">
        <v>1892</v>
      </c>
      <c r="D1273" s="1">
        <v>216.3237</v>
      </c>
      <c r="E1273" s="2" t="s">
        <v>1893</v>
      </c>
      <c r="F1273" s="1" t="s">
        <v>1833</v>
      </c>
      <c r="G1273" s="10">
        <v>45693</v>
      </c>
      <c r="H1273" s="1">
        <v>4</v>
      </c>
      <c r="I1273" s="1"/>
      <c r="J1273" s="10">
        <v>45700</v>
      </c>
      <c r="K1273" s="1" t="s">
        <v>1074</v>
      </c>
      <c r="L1273" s="2"/>
      <c r="M1273" s="10"/>
      <c r="N1273" s="1"/>
      <c r="O1273" s="1"/>
      <c r="P1273" s="2">
        <f>Table1[[#This Row],[PRICE/PO]]*Table1[[#This Row],[Quantity/PO]]</f>
        <v>0</v>
      </c>
      <c r="Q1273" s="2" t="str">
        <f t="shared" ca="1" si="97"/>
        <v>منتهي</v>
      </c>
      <c r="R1273" s="2"/>
      <c r="S1273" s="2"/>
      <c r="T1273" s="1" t="str">
        <f t="shared" si="95"/>
        <v/>
      </c>
      <c r="BN1273" s="8">
        <f t="shared" si="98"/>
        <v>216.3237</v>
      </c>
    </row>
    <row r="1274" spans="1:66" ht="46" hidden="1" x14ac:dyDescent="0.45">
      <c r="A1274" s="1">
        <f t="shared" si="96"/>
        <v>1261</v>
      </c>
      <c r="B1274" s="1" t="s">
        <v>734</v>
      </c>
      <c r="C1274" s="2" t="s">
        <v>1895</v>
      </c>
      <c r="D1274" s="1" t="s">
        <v>1894</v>
      </c>
      <c r="E1274" s="2" t="s">
        <v>1896</v>
      </c>
      <c r="F1274" s="1" t="s">
        <v>1833</v>
      </c>
      <c r="G1274" s="10">
        <v>45693</v>
      </c>
      <c r="H1274" s="1">
        <v>4</v>
      </c>
      <c r="I1274" s="1"/>
      <c r="J1274" s="10">
        <v>45700</v>
      </c>
      <c r="K1274" s="1" t="s">
        <v>1074</v>
      </c>
      <c r="L1274" s="2"/>
      <c r="M1274" s="10"/>
      <c r="N1274" s="1"/>
      <c r="O1274" s="1"/>
      <c r="P1274" s="2">
        <f>Table1[[#This Row],[PRICE/PO]]*Table1[[#This Row],[Quantity/PO]]</f>
        <v>0</v>
      </c>
      <c r="Q1274" s="2" t="str">
        <f t="shared" ca="1" si="97"/>
        <v>منتهي</v>
      </c>
      <c r="R1274" s="2"/>
      <c r="S1274" s="2"/>
      <c r="T1274" s="1" t="str">
        <f t="shared" si="95"/>
        <v/>
      </c>
      <c r="BN1274" s="8" t="str">
        <f t="shared" si="98"/>
        <v>ZPEK-0612-327PN</v>
      </c>
    </row>
    <row r="1275" spans="1:66" ht="69" hidden="1" x14ac:dyDescent="0.45">
      <c r="A1275" s="1">
        <f t="shared" si="96"/>
        <v>1262</v>
      </c>
      <c r="B1275" s="1" t="s">
        <v>734</v>
      </c>
      <c r="C1275" s="2" t="s">
        <v>1898</v>
      </c>
      <c r="D1275" s="1" t="s">
        <v>1897</v>
      </c>
      <c r="E1275" s="2" t="s">
        <v>1899</v>
      </c>
      <c r="F1275" s="1" t="s">
        <v>1833</v>
      </c>
      <c r="G1275" s="10">
        <v>45693</v>
      </c>
      <c r="H1275" s="1">
        <v>2</v>
      </c>
      <c r="I1275" s="1"/>
      <c r="J1275" s="10">
        <v>45700</v>
      </c>
      <c r="K1275" s="1" t="s">
        <v>1074</v>
      </c>
      <c r="L1275" s="2"/>
      <c r="M1275" s="10"/>
      <c r="N1275" s="1"/>
      <c r="O1275" s="1"/>
      <c r="P1275" s="2">
        <f>Table1[[#This Row],[PRICE/PO]]*Table1[[#This Row],[Quantity/PO]]</f>
        <v>0</v>
      </c>
      <c r="Q1275" s="2" t="str">
        <f t="shared" ca="1" si="97"/>
        <v>منتهي</v>
      </c>
      <c r="R1275" s="2"/>
      <c r="S1275" s="2"/>
      <c r="T1275" s="1" t="str">
        <f t="shared" si="95"/>
        <v/>
      </c>
      <c r="BN1275" s="8" t="str">
        <f t="shared" si="98"/>
        <v>40-3702588A</v>
      </c>
    </row>
    <row r="1276" spans="1:66" ht="92" hidden="1" x14ac:dyDescent="0.45">
      <c r="A1276" s="1">
        <f t="shared" si="96"/>
        <v>1263</v>
      </c>
      <c r="B1276" s="1" t="s">
        <v>734</v>
      </c>
      <c r="C1276" s="2" t="s">
        <v>1901</v>
      </c>
      <c r="D1276" s="2" t="s">
        <v>1900</v>
      </c>
      <c r="E1276" s="2" t="s">
        <v>1902</v>
      </c>
      <c r="F1276" s="1" t="s">
        <v>1833</v>
      </c>
      <c r="G1276" s="10">
        <v>45693</v>
      </c>
      <c r="H1276" s="1">
        <v>2</v>
      </c>
      <c r="I1276" s="1"/>
      <c r="J1276" s="10">
        <v>45700</v>
      </c>
      <c r="K1276" s="1" t="s">
        <v>1074</v>
      </c>
      <c r="L1276" s="2"/>
      <c r="M1276" s="10"/>
      <c r="N1276" s="1"/>
      <c r="O1276" s="1"/>
      <c r="P1276" s="2">
        <f>Table1[[#This Row],[PRICE/PO]]*Table1[[#This Row],[Quantity/PO]]</f>
        <v>0</v>
      </c>
      <c r="Q1276" s="2" t="str">
        <f t="shared" ca="1" si="97"/>
        <v>منتهي</v>
      </c>
      <c r="R1276" s="2"/>
      <c r="S1276" s="2"/>
      <c r="T1276" s="1" t="str">
        <f t="shared" si="95"/>
        <v/>
      </c>
      <c r="BN1276" s="8" t="str">
        <f t="shared" si="98"/>
        <v>40-3700751</v>
      </c>
    </row>
    <row r="1277" spans="1:66" ht="69" hidden="1" x14ac:dyDescent="0.45">
      <c r="A1277" s="1">
        <f t="shared" si="96"/>
        <v>1264</v>
      </c>
      <c r="B1277" s="1" t="s">
        <v>734</v>
      </c>
      <c r="C1277" s="2" t="s">
        <v>1905</v>
      </c>
      <c r="D1277" s="1" t="s">
        <v>1904</v>
      </c>
      <c r="E1277" s="2" t="s">
        <v>1906</v>
      </c>
      <c r="F1277" s="1" t="s">
        <v>1903</v>
      </c>
      <c r="G1277" s="10">
        <v>45693</v>
      </c>
      <c r="H1277" s="1">
        <v>10</v>
      </c>
      <c r="I1277" s="1">
        <v>920</v>
      </c>
      <c r="J1277" s="10">
        <v>45700</v>
      </c>
      <c r="K1277" s="1" t="s">
        <v>1074</v>
      </c>
      <c r="L1277" s="2" t="s">
        <v>3238</v>
      </c>
      <c r="M1277" s="10">
        <v>45720</v>
      </c>
      <c r="N1277" s="1">
        <v>10</v>
      </c>
      <c r="O1277" s="1">
        <v>920</v>
      </c>
      <c r="P1277" s="2">
        <f>Table1[[#This Row],[PRICE/PO]]*Table1[[#This Row],[Quantity/PO]]</f>
        <v>9200</v>
      </c>
      <c r="Q1277" s="2" t="str">
        <f t="shared" ca="1" si="97"/>
        <v>منتهي</v>
      </c>
      <c r="R1277" s="2" t="s">
        <v>2430</v>
      </c>
      <c r="S1277" s="2"/>
      <c r="T1277" s="1" t="str">
        <f t="shared" si="95"/>
        <v/>
      </c>
      <c r="BN1277" s="8" t="str">
        <f t="shared" si="98"/>
        <v>6GK1901-1BB10-2AA0</v>
      </c>
    </row>
    <row r="1278" spans="1:66" ht="69" hidden="1" x14ac:dyDescent="0.45">
      <c r="A1278" s="1">
        <f t="shared" si="96"/>
        <v>1265</v>
      </c>
      <c r="B1278" s="1" t="s">
        <v>734</v>
      </c>
      <c r="C1278" s="1" t="s">
        <v>487</v>
      </c>
      <c r="D1278" s="1"/>
      <c r="E1278" s="2" t="s">
        <v>488</v>
      </c>
      <c r="F1278" s="1" t="s">
        <v>1907</v>
      </c>
      <c r="G1278" s="10">
        <v>45694</v>
      </c>
      <c r="H1278" s="1">
        <v>5</v>
      </c>
      <c r="I1278" s="1"/>
      <c r="J1278" s="10">
        <v>45700</v>
      </c>
      <c r="K1278" s="1" t="s">
        <v>1074</v>
      </c>
      <c r="L1278" s="2"/>
      <c r="M1278" s="10"/>
      <c r="N1278" s="1"/>
      <c r="O1278" s="1"/>
      <c r="P1278" s="2">
        <f>Table1[[#This Row],[PRICE/PO]]*Table1[[#This Row],[Quantity/PO]]</f>
        <v>0</v>
      </c>
      <c r="Q1278" s="2" t="str">
        <f t="shared" ca="1" si="97"/>
        <v>منتهي</v>
      </c>
      <c r="R1278" s="2"/>
      <c r="S1278" s="2"/>
      <c r="T1278" s="1" t="str">
        <f t="shared" si="95"/>
        <v/>
      </c>
      <c r="BN1278" s="8">
        <f t="shared" si="98"/>
        <v>0</v>
      </c>
    </row>
    <row r="1279" spans="1:66" ht="46" hidden="1" x14ac:dyDescent="0.45">
      <c r="A1279" s="1">
        <f t="shared" si="96"/>
        <v>1266</v>
      </c>
      <c r="B1279" s="1" t="s">
        <v>734</v>
      </c>
      <c r="C1279" s="2" t="s">
        <v>1909</v>
      </c>
      <c r="D1279" s="1">
        <v>572004</v>
      </c>
      <c r="E1279" s="2" t="s">
        <v>1910</v>
      </c>
      <c r="F1279" s="1" t="s">
        <v>1908</v>
      </c>
      <c r="G1279" s="10">
        <v>45694</v>
      </c>
      <c r="H1279" s="1">
        <v>870</v>
      </c>
      <c r="I1279" s="1"/>
      <c r="J1279" s="10">
        <v>45699</v>
      </c>
      <c r="K1279" s="1" t="s">
        <v>1074</v>
      </c>
      <c r="L1279" s="2"/>
      <c r="M1279" s="10"/>
      <c r="N1279" s="1"/>
      <c r="O1279" s="1"/>
      <c r="P1279" s="2">
        <f>Table1[[#This Row],[PRICE/PO]]*Table1[[#This Row],[Quantity/PO]]</f>
        <v>0</v>
      </c>
      <c r="Q1279" s="2" t="str">
        <f t="shared" ca="1" si="97"/>
        <v>منتهي</v>
      </c>
      <c r="R1279" s="2"/>
      <c r="S1279" s="2"/>
      <c r="T1279" s="1" t="str">
        <f t="shared" si="95"/>
        <v/>
      </c>
      <c r="BN1279" s="8">
        <f t="shared" si="98"/>
        <v>572004</v>
      </c>
    </row>
    <row r="1280" spans="1:66" ht="46" hidden="1" x14ac:dyDescent="0.45">
      <c r="A1280" s="1">
        <f t="shared" si="96"/>
        <v>1267</v>
      </c>
      <c r="B1280" s="1" t="s">
        <v>734</v>
      </c>
      <c r="C1280" s="2" t="s">
        <v>1911</v>
      </c>
      <c r="D1280" s="1">
        <v>680632</v>
      </c>
      <c r="E1280" s="2" t="s">
        <v>1912</v>
      </c>
      <c r="F1280" s="1" t="s">
        <v>1908</v>
      </c>
      <c r="G1280" s="10">
        <v>45694</v>
      </c>
      <c r="H1280" s="1">
        <v>350</v>
      </c>
      <c r="I1280" s="1">
        <v>550</v>
      </c>
      <c r="J1280" s="10">
        <v>45699</v>
      </c>
      <c r="K1280" s="1" t="s">
        <v>1074</v>
      </c>
      <c r="L1280" s="2"/>
      <c r="M1280" s="10"/>
      <c r="N1280" s="1"/>
      <c r="O1280" s="1"/>
      <c r="P1280" s="2">
        <f>Table1[[#This Row],[PRICE/PO]]*Table1[[#This Row],[Quantity/PO]]</f>
        <v>0</v>
      </c>
      <c r="Q1280" s="2" t="str">
        <f t="shared" ca="1" si="97"/>
        <v>منتهي</v>
      </c>
      <c r="R1280" s="2"/>
      <c r="S1280" s="2"/>
      <c r="T1280" s="1" t="str">
        <f t="shared" si="95"/>
        <v/>
      </c>
      <c r="BN1280" s="8">
        <f t="shared" si="98"/>
        <v>680632</v>
      </c>
    </row>
    <row r="1281" spans="1:66" ht="46" hidden="1" x14ac:dyDescent="0.45">
      <c r="A1281" s="1">
        <f t="shared" si="96"/>
        <v>1268</v>
      </c>
      <c r="B1281" s="1" t="s">
        <v>734</v>
      </c>
      <c r="C1281" s="2" t="s">
        <v>1913</v>
      </c>
      <c r="D1281" s="1">
        <v>572341</v>
      </c>
      <c r="E1281" s="2" t="s">
        <v>1914</v>
      </c>
      <c r="F1281" s="1" t="s">
        <v>1908</v>
      </c>
      <c r="G1281" s="10">
        <v>45694</v>
      </c>
      <c r="H1281" s="1">
        <v>1450</v>
      </c>
      <c r="I1281" s="1">
        <v>70</v>
      </c>
      <c r="J1281" s="10">
        <v>45699</v>
      </c>
      <c r="K1281" s="1" t="s">
        <v>1074</v>
      </c>
      <c r="L1281" s="2"/>
      <c r="M1281" s="10"/>
      <c r="N1281" s="1"/>
      <c r="O1281" s="1"/>
      <c r="P1281" s="2">
        <f>Table1[[#This Row],[PRICE/PO]]*Table1[[#This Row],[Quantity/PO]]</f>
        <v>0</v>
      </c>
      <c r="Q1281" s="2" t="str">
        <f t="shared" ca="1" si="97"/>
        <v>منتهي</v>
      </c>
      <c r="R1281" s="2"/>
      <c r="S1281" s="2"/>
      <c r="T1281" s="1" t="str">
        <f t="shared" si="95"/>
        <v/>
      </c>
      <c r="BN1281" s="8">
        <f t="shared" si="98"/>
        <v>572341</v>
      </c>
    </row>
    <row r="1282" spans="1:66" ht="23" hidden="1" x14ac:dyDescent="0.45">
      <c r="A1282" s="1">
        <f t="shared" si="96"/>
        <v>1269</v>
      </c>
      <c r="B1282" s="1" t="s">
        <v>734</v>
      </c>
      <c r="C1282" s="2" t="s">
        <v>1915</v>
      </c>
      <c r="D1282" s="1"/>
      <c r="E1282" s="2" t="s">
        <v>1916</v>
      </c>
      <c r="F1282" s="1" t="s">
        <v>1908</v>
      </c>
      <c r="G1282" s="10">
        <v>45694</v>
      </c>
      <c r="H1282" s="1">
        <v>400</v>
      </c>
      <c r="I1282" s="1">
        <v>510</v>
      </c>
      <c r="J1282" s="10">
        <v>45699</v>
      </c>
      <c r="K1282" s="1" t="s">
        <v>1074</v>
      </c>
      <c r="L1282" s="2"/>
      <c r="M1282" s="10"/>
      <c r="N1282" s="1"/>
      <c r="O1282" s="1"/>
      <c r="P1282" s="2">
        <f>Table1[[#This Row],[PRICE/PO]]*Table1[[#This Row],[Quantity/PO]]</f>
        <v>0</v>
      </c>
      <c r="Q1282" s="2" t="str">
        <f t="shared" ca="1" si="97"/>
        <v>منتهي</v>
      </c>
      <c r="R1282" s="2"/>
      <c r="S1282" s="2"/>
      <c r="T1282" s="1" t="str">
        <f t="shared" si="95"/>
        <v/>
      </c>
      <c r="BN1282" s="8">
        <f t="shared" si="98"/>
        <v>0</v>
      </c>
    </row>
    <row r="1283" spans="1:66" ht="46" hidden="1" x14ac:dyDescent="0.45">
      <c r="A1283" s="1">
        <f t="shared" si="96"/>
        <v>1270</v>
      </c>
      <c r="B1283" s="1" t="s">
        <v>734</v>
      </c>
      <c r="C1283" s="2" t="s">
        <v>1917</v>
      </c>
      <c r="D1283" s="1">
        <v>576040</v>
      </c>
      <c r="E1283" s="2" t="s">
        <v>1918</v>
      </c>
      <c r="F1283" s="1" t="s">
        <v>1908</v>
      </c>
      <c r="G1283" s="10">
        <v>45694</v>
      </c>
      <c r="H1283" s="1">
        <v>1090</v>
      </c>
      <c r="I1283" s="1">
        <v>120</v>
      </c>
      <c r="J1283" s="10">
        <v>45699</v>
      </c>
      <c r="K1283" s="1" t="s">
        <v>1074</v>
      </c>
      <c r="L1283" s="2"/>
      <c r="M1283" s="10"/>
      <c r="N1283" s="1"/>
      <c r="O1283" s="1"/>
      <c r="P1283" s="2">
        <f>Table1[[#This Row],[PRICE/PO]]*Table1[[#This Row],[Quantity/PO]]</f>
        <v>0</v>
      </c>
      <c r="Q1283" s="2" t="str">
        <f t="shared" ca="1" si="97"/>
        <v>منتهي</v>
      </c>
      <c r="R1283" s="2"/>
      <c r="S1283" s="2"/>
      <c r="T1283" s="1" t="str">
        <f t="shared" si="95"/>
        <v/>
      </c>
      <c r="BN1283" s="8">
        <f t="shared" si="98"/>
        <v>576040</v>
      </c>
    </row>
    <row r="1284" spans="1:66" ht="46" hidden="1" x14ac:dyDescent="0.45">
      <c r="A1284" s="1">
        <f t="shared" si="96"/>
        <v>1271</v>
      </c>
      <c r="B1284" s="1" t="s">
        <v>734</v>
      </c>
      <c r="C1284" s="2" t="s">
        <v>1919</v>
      </c>
      <c r="D1284" s="1">
        <v>575010</v>
      </c>
      <c r="E1284" s="2" t="s">
        <v>1920</v>
      </c>
      <c r="F1284" s="1" t="s">
        <v>1908</v>
      </c>
      <c r="G1284" s="10">
        <v>45694</v>
      </c>
      <c r="H1284" s="1">
        <v>1025</v>
      </c>
      <c r="I1284" s="1">
        <v>175</v>
      </c>
      <c r="J1284" s="10">
        <v>45699</v>
      </c>
      <c r="K1284" s="1" t="s">
        <v>1074</v>
      </c>
      <c r="L1284" s="2"/>
      <c r="M1284" s="10"/>
      <c r="N1284" s="1"/>
      <c r="O1284" s="1"/>
      <c r="P1284" s="2">
        <f>Table1[[#This Row],[PRICE/PO]]*Table1[[#This Row],[Quantity/PO]]</f>
        <v>0</v>
      </c>
      <c r="Q1284" s="2" t="str">
        <f t="shared" ca="1" si="97"/>
        <v>منتهي</v>
      </c>
      <c r="R1284" s="2"/>
      <c r="S1284" s="2"/>
      <c r="T1284" s="1" t="str">
        <f t="shared" si="95"/>
        <v/>
      </c>
      <c r="BN1284" s="8">
        <f t="shared" si="98"/>
        <v>575010</v>
      </c>
    </row>
    <row r="1285" spans="1:66" ht="23" hidden="1" x14ac:dyDescent="0.45">
      <c r="A1285" s="1">
        <f t="shared" si="96"/>
        <v>1272</v>
      </c>
      <c r="B1285" s="1" t="s">
        <v>734</v>
      </c>
      <c r="C1285" s="2" t="s">
        <v>1921</v>
      </c>
      <c r="D1285" s="1"/>
      <c r="E1285" s="2" t="s">
        <v>1922</v>
      </c>
      <c r="F1285" s="1" t="s">
        <v>1908</v>
      </c>
      <c r="G1285" s="10">
        <v>45694</v>
      </c>
      <c r="H1285" s="1">
        <v>1570</v>
      </c>
      <c r="I1285" s="1"/>
      <c r="J1285" s="10">
        <v>45699</v>
      </c>
      <c r="K1285" s="1" t="s">
        <v>1074</v>
      </c>
      <c r="L1285" s="2"/>
      <c r="M1285" s="10"/>
      <c r="N1285" s="1"/>
      <c r="O1285" s="1"/>
      <c r="P1285" s="2">
        <f>Table1[[#This Row],[PRICE/PO]]*Table1[[#This Row],[Quantity/PO]]</f>
        <v>0</v>
      </c>
      <c r="Q1285" s="2" t="str">
        <f t="shared" ca="1" si="97"/>
        <v>منتهي</v>
      </c>
      <c r="R1285" s="2"/>
      <c r="S1285" s="2"/>
      <c r="T1285" s="1" t="str">
        <f t="shared" si="95"/>
        <v/>
      </c>
      <c r="BN1285" s="8">
        <f t="shared" si="98"/>
        <v>0</v>
      </c>
    </row>
    <row r="1286" spans="1:66" ht="46" hidden="1" x14ac:dyDescent="0.45">
      <c r="A1286" s="1">
        <f t="shared" si="96"/>
        <v>1273</v>
      </c>
      <c r="B1286" s="1" t="s">
        <v>734</v>
      </c>
      <c r="C1286" s="2" t="s">
        <v>1923</v>
      </c>
      <c r="D1286" s="1">
        <v>576011</v>
      </c>
      <c r="E1286" s="2" t="s">
        <v>1924</v>
      </c>
      <c r="F1286" s="1" t="s">
        <v>1908</v>
      </c>
      <c r="G1286" s="10">
        <v>45694</v>
      </c>
      <c r="H1286" s="1">
        <v>625</v>
      </c>
      <c r="I1286" s="1">
        <v>200</v>
      </c>
      <c r="J1286" s="10">
        <v>45699</v>
      </c>
      <c r="K1286" s="1" t="s">
        <v>1074</v>
      </c>
      <c r="L1286" s="2"/>
      <c r="M1286" s="10"/>
      <c r="N1286" s="1"/>
      <c r="O1286" s="1"/>
      <c r="P1286" s="2">
        <f>Table1[[#This Row],[PRICE/PO]]*Table1[[#This Row],[Quantity/PO]]</f>
        <v>0</v>
      </c>
      <c r="Q1286" s="2" t="str">
        <f t="shared" ca="1" si="97"/>
        <v>منتهي</v>
      </c>
      <c r="R1286" s="2"/>
      <c r="S1286" s="2"/>
      <c r="T1286" s="1" t="str">
        <f t="shared" si="95"/>
        <v/>
      </c>
      <c r="BN1286" s="8">
        <f t="shared" si="98"/>
        <v>576011</v>
      </c>
    </row>
    <row r="1287" spans="1:66" ht="46" hidden="1" x14ac:dyDescent="0.45">
      <c r="A1287" s="1">
        <f t="shared" si="96"/>
        <v>1274</v>
      </c>
      <c r="B1287" s="1" t="s">
        <v>734</v>
      </c>
      <c r="C1287" s="2" t="s">
        <v>1925</v>
      </c>
      <c r="D1287" s="1">
        <v>575030</v>
      </c>
      <c r="E1287" s="2" t="s">
        <v>1926</v>
      </c>
      <c r="F1287" s="1" t="s">
        <v>1908</v>
      </c>
      <c r="G1287" s="10">
        <v>45694</v>
      </c>
      <c r="H1287" s="1">
        <v>750</v>
      </c>
      <c r="I1287" s="1">
        <v>230</v>
      </c>
      <c r="J1287" s="10">
        <v>45699</v>
      </c>
      <c r="K1287" s="1" t="s">
        <v>1074</v>
      </c>
      <c r="L1287" s="2"/>
      <c r="M1287" s="10"/>
      <c r="N1287" s="1"/>
      <c r="O1287" s="1"/>
      <c r="P1287" s="2">
        <f>Table1[[#This Row],[PRICE/PO]]*Table1[[#This Row],[Quantity/PO]]</f>
        <v>0</v>
      </c>
      <c r="Q1287" s="2" t="str">
        <f t="shared" ca="1" si="97"/>
        <v>منتهي</v>
      </c>
      <c r="R1287" s="2"/>
      <c r="S1287" s="2"/>
      <c r="T1287" s="1" t="str">
        <f t="shared" si="95"/>
        <v/>
      </c>
      <c r="BN1287" s="8">
        <f t="shared" si="98"/>
        <v>575030</v>
      </c>
    </row>
    <row r="1288" spans="1:66" ht="23" hidden="1" x14ac:dyDescent="0.45">
      <c r="A1288" s="1">
        <f t="shared" si="96"/>
        <v>1275</v>
      </c>
      <c r="B1288" s="1" t="s">
        <v>734</v>
      </c>
      <c r="C1288" s="2" t="s">
        <v>1927</v>
      </c>
      <c r="D1288" s="1"/>
      <c r="E1288" s="2" t="s">
        <v>1928</v>
      </c>
      <c r="F1288" s="1" t="s">
        <v>1908</v>
      </c>
      <c r="G1288" s="10">
        <v>45694</v>
      </c>
      <c r="H1288" s="1">
        <v>550</v>
      </c>
      <c r="I1288" s="1"/>
      <c r="J1288" s="10">
        <v>45699</v>
      </c>
      <c r="K1288" s="1" t="s">
        <v>1074</v>
      </c>
      <c r="L1288" s="2"/>
      <c r="M1288" s="10"/>
      <c r="N1288" s="1"/>
      <c r="O1288" s="1"/>
      <c r="P1288" s="2">
        <f>Table1[[#This Row],[PRICE/PO]]*Table1[[#This Row],[Quantity/PO]]</f>
        <v>0</v>
      </c>
      <c r="Q1288" s="2" t="str">
        <f t="shared" ca="1" si="97"/>
        <v>منتهي</v>
      </c>
      <c r="R1288" s="2"/>
      <c r="S1288" s="2"/>
      <c r="T1288" s="1" t="str">
        <f t="shared" si="95"/>
        <v/>
      </c>
      <c r="BN1288" s="8">
        <f t="shared" si="98"/>
        <v>0</v>
      </c>
    </row>
    <row r="1289" spans="1:66" ht="23" hidden="1" x14ac:dyDescent="0.45">
      <c r="A1289" s="1">
        <f t="shared" si="96"/>
        <v>1276</v>
      </c>
      <c r="B1289" s="1" t="s">
        <v>734</v>
      </c>
      <c r="C1289" s="2" t="s">
        <v>490</v>
      </c>
      <c r="D1289" s="1"/>
      <c r="E1289" s="2" t="s">
        <v>491</v>
      </c>
      <c r="F1289" s="1" t="s">
        <v>1908</v>
      </c>
      <c r="G1289" s="10">
        <v>45694</v>
      </c>
      <c r="H1289" s="1">
        <v>270</v>
      </c>
      <c r="I1289" s="1"/>
      <c r="J1289" s="10">
        <v>45699</v>
      </c>
      <c r="K1289" s="1" t="s">
        <v>1074</v>
      </c>
      <c r="L1289" s="2"/>
      <c r="M1289" s="10"/>
      <c r="N1289" s="1"/>
      <c r="O1289" s="1"/>
      <c r="P1289" s="2">
        <f>Table1[[#This Row],[PRICE/PO]]*Table1[[#This Row],[Quantity/PO]]</f>
        <v>0</v>
      </c>
      <c r="Q1289" s="2" t="str">
        <f t="shared" ca="1" si="97"/>
        <v>منتهي</v>
      </c>
      <c r="R1289" s="2"/>
      <c r="S1289" s="2"/>
      <c r="T1289" s="1" t="str">
        <f t="shared" si="95"/>
        <v/>
      </c>
      <c r="BN1289" s="8">
        <f t="shared" si="98"/>
        <v>0</v>
      </c>
    </row>
    <row r="1290" spans="1:66" ht="46" hidden="1" x14ac:dyDescent="0.45">
      <c r="A1290" s="1">
        <f t="shared" si="96"/>
        <v>1277</v>
      </c>
      <c r="B1290" s="1" t="s">
        <v>734</v>
      </c>
      <c r="C1290" s="2" t="s">
        <v>1929</v>
      </c>
      <c r="D1290" s="1">
        <v>50342</v>
      </c>
      <c r="E1290" s="2" t="s">
        <v>1930</v>
      </c>
      <c r="F1290" s="1" t="s">
        <v>1908</v>
      </c>
      <c r="G1290" s="10">
        <v>45694</v>
      </c>
      <c r="H1290" s="1">
        <v>300</v>
      </c>
      <c r="I1290" s="1"/>
      <c r="J1290" s="10">
        <v>45699</v>
      </c>
      <c r="K1290" s="1" t="s">
        <v>1074</v>
      </c>
      <c r="L1290" s="2"/>
      <c r="M1290" s="10"/>
      <c r="N1290" s="1"/>
      <c r="O1290" s="1"/>
      <c r="P1290" s="2">
        <f>Table1[[#This Row],[PRICE/PO]]*Table1[[#This Row],[Quantity/PO]]</f>
        <v>0</v>
      </c>
      <c r="Q1290" s="2" t="str">
        <f t="shared" ca="1" si="97"/>
        <v>منتهي</v>
      </c>
      <c r="R1290" s="2"/>
      <c r="S1290" s="2"/>
      <c r="T1290" s="1" t="str">
        <f t="shared" si="95"/>
        <v/>
      </c>
      <c r="BN1290" s="8">
        <f t="shared" si="98"/>
        <v>50342</v>
      </c>
    </row>
    <row r="1291" spans="1:66" ht="23" hidden="1" x14ac:dyDescent="0.45">
      <c r="A1291" s="1">
        <f t="shared" si="96"/>
        <v>1278</v>
      </c>
      <c r="B1291" s="1" t="s">
        <v>734</v>
      </c>
      <c r="C1291" s="2" t="s">
        <v>1931</v>
      </c>
      <c r="D1291" s="1"/>
      <c r="E1291" s="2" t="s">
        <v>1932</v>
      </c>
      <c r="F1291" s="1" t="s">
        <v>1908</v>
      </c>
      <c r="G1291" s="10">
        <v>45694</v>
      </c>
      <c r="H1291" s="1">
        <v>245</v>
      </c>
      <c r="I1291" s="1"/>
      <c r="J1291" s="10">
        <v>45699</v>
      </c>
      <c r="K1291" s="1" t="s">
        <v>1074</v>
      </c>
      <c r="L1291" s="2"/>
      <c r="M1291" s="10"/>
      <c r="N1291" s="1"/>
      <c r="O1291" s="1"/>
      <c r="P1291" s="2">
        <f>Table1[[#This Row],[PRICE/PO]]*Table1[[#This Row],[Quantity/PO]]</f>
        <v>0</v>
      </c>
      <c r="Q1291" s="2" t="str">
        <f t="shared" ca="1" si="97"/>
        <v>منتهي</v>
      </c>
      <c r="R1291" s="2"/>
      <c r="S1291" s="2"/>
      <c r="T1291" s="1" t="str">
        <f t="shared" si="95"/>
        <v/>
      </c>
      <c r="BN1291" s="8">
        <f t="shared" si="98"/>
        <v>0</v>
      </c>
    </row>
    <row r="1292" spans="1:66" ht="23" hidden="1" x14ac:dyDescent="0.45">
      <c r="A1292" s="1">
        <f t="shared" si="96"/>
        <v>1279</v>
      </c>
      <c r="B1292" s="1" t="s">
        <v>734</v>
      </c>
      <c r="C1292" s="2" t="s">
        <v>1933</v>
      </c>
      <c r="D1292" s="1"/>
      <c r="E1292" s="2" t="s">
        <v>1934</v>
      </c>
      <c r="F1292" s="1" t="s">
        <v>1908</v>
      </c>
      <c r="G1292" s="10">
        <v>45694</v>
      </c>
      <c r="H1292" s="1">
        <v>65</v>
      </c>
      <c r="I1292" s="1"/>
      <c r="J1292" s="10">
        <v>45699</v>
      </c>
      <c r="K1292" s="1" t="s">
        <v>1074</v>
      </c>
      <c r="L1292" s="2"/>
      <c r="M1292" s="10"/>
      <c r="N1292" s="1"/>
      <c r="O1292" s="1"/>
      <c r="P1292" s="2">
        <f>Table1[[#This Row],[PRICE/PO]]*Table1[[#This Row],[Quantity/PO]]</f>
        <v>0</v>
      </c>
      <c r="Q1292" s="2" t="str">
        <f t="shared" ca="1" si="97"/>
        <v>منتهي</v>
      </c>
      <c r="R1292" s="2"/>
      <c r="S1292" s="2"/>
      <c r="T1292" s="1" t="str">
        <f t="shared" si="95"/>
        <v/>
      </c>
      <c r="BN1292" s="8">
        <f t="shared" si="98"/>
        <v>0</v>
      </c>
    </row>
    <row r="1293" spans="1:66" ht="23" hidden="1" x14ac:dyDescent="0.45">
      <c r="A1293" s="1">
        <f t="shared" si="96"/>
        <v>1280</v>
      </c>
      <c r="B1293" s="1" t="s">
        <v>734</v>
      </c>
      <c r="C1293" s="2" t="s">
        <v>1935</v>
      </c>
      <c r="D1293" s="1"/>
      <c r="E1293" s="2" t="s">
        <v>1936</v>
      </c>
      <c r="F1293" s="1" t="s">
        <v>1908</v>
      </c>
      <c r="G1293" s="10">
        <v>45694</v>
      </c>
      <c r="H1293" s="1">
        <v>40</v>
      </c>
      <c r="I1293" s="1">
        <v>12500</v>
      </c>
      <c r="J1293" s="10">
        <v>45699</v>
      </c>
      <c r="K1293" s="1" t="s">
        <v>1074</v>
      </c>
      <c r="L1293" s="2" t="s">
        <v>2733</v>
      </c>
      <c r="M1293" s="10">
        <v>45715</v>
      </c>
      <c r="N1293" s="1">
        <v>40</v>
      </c>
      <c r="O1293" s="1">
        <v>12500</v>
      </c>
      <c r="P1293" s="2">
        <f>Table1[[#This Row],[PRICE/PO]]*Table1[[#This Row],[Quantity/PO]]</f>
        <v>500000</v>
      </c>
      <c r="Q1293" s="2" t="str">
        <f t="shared" ca="1" si="97"/>
        <v>منتهي</v>
      </c>
      <c r="R1293" s="2"/>
      <c r="S1293" s="2"/>
      <c r="T1293" s="1" t="str">
        <f t="shared" si="95"/>
        <v/>
      </c>
      <c r="BN1293" s="8">
        <f t="shared" si="98"/>
        <v>0</v>
      </c>
    </row>
    <row r="1294" spans="1:66" ht="23" hidden="1" x14ac:dyDescent="0.45">
      <c r="A1294" s="1">
        <f t="shared" si="96"/>
        <v>1281</v>
      </c>
      <c r="B1294" s="1" t="s">
        <v>734</v>
      </c>
      <c r="C1294" s="2" t="s">
        <v>1937</v>
      </c>
      <c r="D1294" s="1"/>
      <c r="E1294" s="2" t="s">
        <v>1938</v>
      </c>
      <c r="F1294" s="1" t="s">
        <v>1908</v>
      </c>
      <c r="G1294" s="10">
        <v>45694</v>
      </c>
      <c r="H1294" s="1">
        <v>510</v>
      </c>
      <c r="I1294" s="1">
        <v>1750</v>
      </c>
      <c r="J1294" s="10">
        <v>45699</v>
      </c>
      <c r="K1294" s="1" t="s">
        <v>1074</v>
      </c>
      <c r="L1294" s="2" t="s">
        <v>3284</v>
      </c>
      <c r="M1294" s="10">
        <v>45722</v>
      </c>
      <c r="N1294" s="1">
        <v>510</v>
      </c>
      <c r="O1294" s="1">
        <v>1750</v>
      </c>
      <c r="P1294" s="2">
        <f>Table1[[#This Row],[PRICE/PO]]*Table1[[#This Row],[Quantity/PO]]</f>
        <v>892500</v>
      </c>
      <c r="Q1294" s="2" t="str">
        <f t="shared" ca="1" si="97"/>
        <v>منتهي</v>
      </c>
      <c r="R1294" s="2"/>
      <c r="S1294" s="2"/>
      <c r="T1294" s="1" t="str">
        <f t="shared" ref="T1294:T1357" si="99">IF(AND(COUNTIFS($F$14:$F$1012, $F1294, $L$14:$L$1012, "&lt;&gt;")&gt;0, $L1294="", $I1294&lt;&gt;""), 1, "")</f>
        <v/>
      </c>
      <c r="BN1294" s="8">
        <f t="shared" si="98"/>
        <v>0</v>
      </c>
    </row>
    <row r="1295" spans="1:66" ht="69" hidden="1" x14ac:dyDescent="0.45">
      <c r="A1295" s="1">
        <f t="shared" ref="A1295:A1358" si="100">ROW(A1282)</f>
        <v>1282</v>
      </c>
      <c r="B1295" s="1" t="s">
        <v>734</v>
      </c>
      <c r="C1295" s="2" t="s">
        <v>1940</v>
      </c>
      <c r="D1295" s="1"/>
      <c r="E1295" s="2" t="s">
        <v>1941</v>
      </c>
      <c r="F1295" s="1" t="s">
        <v>1939</v>
      </c>
      <c r="G1295" s="10">
        <v>45694</v>
      </c>
      <c r="H1295" s="1">
        <v>2</v>
      </c>
      <c r="I1295" s="1"/>
      <c r="J1295" s="10">
        <v>45700</v>
      </c>
      <c r="K1295" s="1" t="s">
        <v>1074</v>
      </c>
      <c r="L1295" s="2"/>
      <c r="M1295" s="10"/>
      <c r="N1295" s="1"/>
      <c r="O1295" s="1"/>
      <c r="P1295" s="2">
        <f>Table1[[#This Row],[PRICE/PO]]*Table1[[#This Row],[Quantity/PO]]</f>
        <v>0</v>
      </c>
      <c r="Q1295" s="2" t="str">
        <f t="shared" ca="1" si="97"/>
        <v>منتهي</v>
      </c>
      <c r="R1295" s="2"/>
      <c r="S1295" s="2"/>
      <c r="T1295" s="1" t="str">
        <f t="shared" si="99"/>
        <v/>
      </c>
      <c r="BN1295" s="8">
        <f t="shared" si="98"/>
        <v>0</v>
      </c>
    </row>
    <row r="1296" spans="1:66" ht="69" hidden="1" x14ac:dyDescent="0.45">
      <c r="A1296" s="1">
        <f t="shared" si="100"/>
        <v>1283</v>
      </c>
      <c r="B1296" s="1" t="s">
        <v>734</v>
      </c>
      <c r="C1296" s="2" t="s">
        <v>1942</v>
      </c>
      <c r="D1296" s="1"/>
      <c r="E1296" s="2" t="s">
        <v>1943</v>
      </c>
      <c r="F1296" s="1" t="s">
        <v>1939</v>
      </c>
      <c r="G1296" s="10">
        <v>45694</v>
      </c>
      <c r="H1296" s="1">
        <v>2</v>
      </c>
      <c r="I1296" s="1"/>
      <c r="J1296" s="10">
        <v>45700</v>
      </c>
      <c r="K1296" s="1" t="s">
        <v>1074</v>
      </c>
      <c r="L1296" s="2"/>
      <c r="M1296" s="10"/>
      <c r="N1296" s="1"/>
      <c r="O1296" s="1"/>
      <c r="P1296" s="2">
        <f>Table1[[#This Row],[PRICE/PO]]*Table1[[#This Row],[Quantity/PO]]</f>
        <v>0</v>
      </c>
      <c r="Q1296" s="2" t="str">
        <f t="shared" ca="1" si="97"/>
        <v>منتهي</v>
      </c>
      <c r="R1296" s="2"/>
      <c r="S1296" s="2"/>
      <c r="T1296" s="1" t="str">
        <f t="shared" si="99"/>
        <v/>
      </c>
      <c r="BN1296" s="8">
        <f t="shared" si="98"/>
        <v>0</v>
      </c>
    </row>
    <row r="1297" spans="1:66" ht="69" hidden="1" x14ac:dyDescent="0.45">
      <c r="A1297" s="1">
        <f t="shared" si="100"/>
        <v>1284</v>
      </c>
      <c r="B1297" s="1" t="s">
        <v>734</v>
      </c>
      <c r="C1297" s="2" t="s">
        <v>1944</v>
      </c>
      <c r="D1297" s="1"/>
      <c r="E1297" s="2" t="s">
        <v>1945</v>
      </c>
      <c r="F1297" s="1" t="s">
        <v>1939</v>
      </c>
      <c r="G1297" s="10">
        <v>45694</v>
      </c>
      <c r="H1297" s="1">
        <v>2</v>
      </c>
      <c r="I1297" s="1"/>
      <c r="J1297" s="10">
        <v>45700</v>
      </c>
      <c r="K1297" s="1" t="s">
        <v>1074</v>
      </c>
      <c r="L1297" s="2"/>
      <c r="M1297" s="10"/>
      <c r="N1297" s="1"/>
      <c r="O1297" s="1"/>
      <c r="P1297" s="2">
        <f>Table1[[#This Row],[PRICE/PO]]*Table1[[#This Row],[Quantity/PO]]</f>
        <v>0</v>
      </c>
      <c r="Q1297" s="2" t="str">
        <f t="shared" ca="1" si="97"/>
        <v>منتهي</v>
      </c>
      <c r="R1297" s="2"/>
      <c r="S1297" s="2"/>
      <c r="T1297" s="1" t="str">
        <f t="shared" si="99"/>
        <v/>
      </c>
      <c r="BN1297" s="8">
        <f t="shared" si="98"/>
        <v>0</v>
      </c>
    </row>
    <row r="1298" spans="1:66" ht="69" hidden="1" x14ac:dyDescent="0.45">
      <c r="A1298" s="1">
        <f t="shared" si="100"/>
        <v>1285</v>
      </c>
      <c r="B1298" s="1" t="s">
        <v>734</v>
      </c>
      <c r="C1298" s="2" t="s">
        <v>1038</v>
      </c>
      <c r="D1298" s="1"/>
      <c r="E1298" s="2" t="s">
        <v>1182</v>
      </c>
      <c r="F1298" s="1" t="s">
        <v>1946</v>
      </c>
      <c r="G1298" s="10">
        <v>45694</v>
      </c>
      <c r="H1298" s="1">
        <v>12</v>
      </c>
      <c r="I1298" s="1"/>
      <c r="J1298" s="10">
        <v>45700</v>
      </c>
      <c r="K1298" s="1" t="s">
        <v>1074</v>
      </c>
      <c r="L1298" s="2"/>
      <c r="M1298" s="10"/>
      <c r="N1298" s="1"/>
      <c r="O1298" s="1"/>
      <c r="P1298" s="2">
        <f>Table1[[#This Row],[PRICE/PO]]*Table1[[#This Row],[Quantity/PO]]</f>
        <v>0</v>
      </c>
      <c r="Q1298" s="2" t="str">
        <f t="shared" ca="1" si="97"/>
        <v>منتهي</v>
      </c>
      <c r="R1298" s="2"/>
      <c r="S1298" s="2"/>
      <c r="T1298" s="1" t="str">
        <f t="shared" si="99"/>
        <v/>
      </c>
      <c r="BN1298" s="8">
        <f t="shared" si="98"/>
        <v>0</v>
      </c>
    </row>
    <row r="1299" spans="1:66" ht="138" hidden="1" x14ac:dyDescent="0.45">
      <c r="A1299" s="1">
        <f t="shared" si="100"/>
        <v>1286</v>
      </c>
      <c r="B1299" s="1" t="s">
        <v>734</v>
      </c>
      <c r="C1299" s="2" t="s">
        <v>1947</v>
      </c>
      <c r="D1299" s="1" t="s">
        <v>1948</v>
      </c>
      <c r="E1299" s="2" t="s">
        <v>1949</v>
      </c>
      <c r="F1299" s="1" t="s">
        <v>1946</v>
      </c>
      <c r="G1299" s="10">
        <v>45694</v>
      </c>
      <c r="H1299" s="1">
        <v>2</v>
      </c>
      <c r="I1299" s="1"/>
      <c r="J1299" s="10">
        <v>45700</v>
      </c>
      <c r="K1299" s="1" t="s">
        <v>1074</v>
      </c>
      <c r="L1299" s="2"/>
      <c r="M1299" s="10"/>
      <c r="N1299" s="1"/>
      <c r="O1299" s="1"/>
      <c r="P1299" s="2">
        <f>Table1[[#This Row],[PRICE/PO]]*Table1[[#This Row],[Quantity/PO]]</f>
        <v>0</v>
      </c>
      <c r="Q1299" s="2" t="str">
        <f t="shared" ca="1" si="97"/>
        <v>منتهي</v>
      </c>
      <c r="R1299" s="2"/>
      <c r="S1299" s="2"/>
      <c r="T1299" s="1" t="str">
        <f t="shared" si="99"/>
        <v/>
      </c>
      <c r="BN1299" s="8" t="str">
        <f t="shared" si="98"/>
        <v>LG-PL40W-22DUS-PG-40K</v>
      </c>
    </row>
    <row r="1300" spans="1:66" ht="92" hidden="1" x14ac:dyDescent="0.45">
      <c r="A1300" s="1">
        <f t="shared" si="100"/>
        <v>1287</v>
      </c>
      <c r="B1300" s="1" t="s">
        <v>734</v>
      </c>
      <c r="C1300" s="2" t="s">
        <v>1950</v>
      </c>
      <c r="D1300" s="1"/>
      <c r="E1300" s="2" t="s">
        <v>1951</v>
      </c>
      <c r="F1300" s="1" t="s">
        <v>1946</v>
      </c>
      <c r="G1300" s="10">
        <v>45694</v>
      </c>
      <c r="H1300" s="1">
        <v>4</v>
      </c>
      <c r="I1300" s="1"/>
      <c r="J1300" s="10">
        <v>45700</v>
      </c>
      <c r="K1300" s="1" t="s">
        <v>1074</v>
      </c>
      <c r="L1300" s="2"/>
      <c r="M1300" s="10"/>
      <c r="N1300" s="1"/>
      <c r="O1300" s="1"/>
      <c r="P1300" s="2">
        <f>Table1[[#This Row],[PRICE/PO]]*Table1[[#This Row],[Quantity/PO]]</f>
        <v>0</v>
      </c>
      <c r="Q1300" s="2" t="str">
        <f t="shared" ca="1" si="97"/>
        <v>منتهي</v>
      </c>
      <c r="R1300" s="2"/>
      <c r="S1300" s="2"/>
      <c r="T1300" s="1" t="str">
        <f t="shared" si="99"/>
        <v/>
      </c>
      <c r="BN1300" s="8">
        <f t="shared" si="98"/>
        <v>0</v>
      </c>
    </row>
    <row r="1301" spans="1:66" ht="23" hidden="1" x14ac:dyDescent="0.45">
      <c r="A1301" s="1">
        <f t="shared" si="100"/>
        <v>1288</v>
      </c>
      <c r="B1301" s="1" t="s">
        <v>734</v>
      </c>
      <c r="C1301" s="2" t="s">
        <v>1954</v>
      </c>
      <c r="D1301" s="1" t="s">
        <v>1953</v>
      </c>
      <c r="E1301" s="2" t="s">
        <v>1955</v>
      </c>
      <c r="F1301" s="1" t="s">
        <v>1952</v>
      </c>
      <c r="G1301" s="10">
        <v>45694</v>
      </c>
      <c r="H1301" s="1">
        <v>100</v>
      </c>
      <c r="I1301" s="1"/>
      <c r="J1301" s="10">
        <v>45700</v>
      </c>
      <c r="K1301" s="1" t="s">
        <v>1077</v>
      </c>
      <c r="L1301" s="2"/>
      <c r="M1301" s="10"/>
      <c r="N1301" s="1"/>
      <c r="O1301" s="1"/>
      <c r="P1301" s="2">
        <f>Table1[[#This Row],[PRICE/PO]]*Table1[[#This Row],[Quantity/PO]]</f>
        <v>0</v>
      </c>
      <c r="Q1301" s="2" t="str">
        <f t="shared" ca="1" si="97"/>
        <v>منتهي</v>
      </c>
      <c r="R1301" s="2"/>
      <c r="S1301" s="2"/>
      <c r="T1301" s="1" t="str">
        <f t="shared" si="99"/>
        <v/>
      </c>
      <c r="BN1301" s="8" t="str">
        <f t="shared" si="98"/>
        <v>3M-23</v>
      </c>
    </row>
    <row r="1302" spans="1:66" ht="46" hidden="1" x14ac:dyDescent="0.45">
      <c r="A1302" s="1">
        <f t="shared" si="100"/>
        <v>1289</v>
      </c>
      <c r="B1302" s="1" t="s">
        <v>1957</v>
      </c>
      <c r="C1302" s="2" t="s">
        <v>1959</v>
      </c>
      <c r="D1302" s="1" t="s">
        <v>1956</v>
      </c>
      <c r="E1302" s="2" t="s">
        <v>1958</v>
      </c>
      <c r="F1302" s="1" t="s">
        <v>1952</v>
      </c>
      <c r="G1302" s="10">
        <v>45694</v>
      </c>
      <c r="H1302" s="1">
        <v>40</v>
      </c>
      <c r="I1302" s="1"/>
      <c r="J1302" s="10">
        <v>45700</v>
      </c>
      <c r="K1302" s="1" t="s">
        <v>1077</v>
      </c>
      <c r="L1302" s="2"/>
      <c r="M1302" s="10"/>
      <c r="N1302" s="1"/>
      <c r="O1302" s="1"/>
      <c r="P1302" s="2">
        <f>Table1[[#This Row],[PRICE/PO]]*Table1[[#This Row],[Quantity/PO]]</f>
        <v>0</v>
      </c>
      <c r="Q1302" s="2" t="str">
        <f t="shared" ca="1" si="97"/>
        <v>منتهي</v>
      </c>
      <c r="R1302" s="2"/>
      <c r="S1302" s="2"/>
      <c r="T1302" s="1" t="str">
        <f t="shared" si="99"/>
        <v/>
      </c>
      <c r="BN1302" s="8" t="str">
        <f t="shared" si="98"/>
        <v>27-3/4"X66'</v>
      </c>
    </row>
    <row r="1303" spans="1:66" ht="23" hidden="1" x14ac:dyDescent="0.45">
      <c r="A1303" s="1">
        <f t="shared" si="100"/>
        <v>1290</v>
      </c>
      <c r="B1303" s="1" t="s">
        <v>734</v>
      </c>
      <c r="C1303" s="2" t="s">
        <v>1960</v>
      </c>
      <c r="D1303" s="1"/>
      <c r="E1303" s="2" t="s">
        <v>1961</v>
      </c>
      <c r="F1303" s="1" t="s">
        <v>1952</v>
      </c>
      <c r="G1303" s="10">
        <v>45694</v>
      </c>
      <c r="H1303" s="1">
        <v>500</v>
      </c>
      <c r="I1303" s="1"/>
      <c r="J1303" s="10">
        <v>45700</v>
      </c>
      <c r="K1303" s="1" t="s">
        <v>1077</v>
      </c>
      <c r="L1303" s="2"/>
      <c r="M1303" s="10"/>
      <c r="N1303" s="1"/>
      <c r="O1303" s="1"/>
      <c r="P1303" s="2">
        <f>Table1[[#This Row],[PRICE/PO]]*Table1[[#This Row],[Quantity/PO]]</f>
        <v>0</v>
      </c>
      <c r="Q1303" s="2" t="str">
        <f t="shared" ca="1" si="97"/>
        <v>منتهي</v>
      </c>
      <c r="R1303" s="2"/>
      <c r="S1303" s="2"/>
      <c r="T1303" s="1" t="str">
        <f t="shared" si="99"/>
        <v/>
      </c>
      <c r="BN1303" s="8">
        <f t="shared" si="98"/>
        <v>0</v>
      </c>
    </row>
    <row r="1304" spans="1:66" ht="23" hidden="1" x14ac:dyDescent="0.45">
      <c r="A1304" s="1">
        <f t="shared" si="100"/>
        <v>1291</v>
      </c>
      <c r="B1304" s="1" t="s">
        <v>734</v>
      </c>
      <c r="C1304" s="2" t="s">
        <v>1963</v>
      </c>
      <c r="D1304" s="1" t="s">
        <v>1962</v>
      </c>
      <c r="E1304" s="2" t="s">
        <v>1964</v>
      </c>
      <c r="F1304" s="1" t="s">
        <v>1952</v>
      </c>
      <c r="G1304" s="10">
        <v>45694</v>
      </c>
      <c r="H1304" s="1">
        <v>50</v>
      </c>
      <c r="I1304" s="1"/>
      <c r="J1304" s="10">
        <v>45700</v>
      </c>
      <c r="K1304" s="1" t="s">
        <v>1077</v>
      </c>
      <c r="L1304" s="2"/>
      <c r="M1304" s="10"/>
      <c r="N1304" s="1"/>
      <c r="O1304" s="1"/>
      <c r="P1304" s="2">
        <f>Table1[[#This Row],[PRICE/PO]]*Table1[[#This Row],[Quantity/PO]]</f>
        <v>0</v>
      </c>
      <c r="Q1304" s="2" t="str">
        <f t="shared" ca="1" si="97"/>
        <v>منتهي</v>
      </c>
      <c r="R1304" s="2"/>
      <c r="S1304" s="2"/>
      <c r="T1304" s="1" t="str">
        <f t="shared" si="99"/>
        <v/>
      </c>
      <c r="BN1304" s="8" t="str">
        <f t="shared" si="98"/>
        <v>054007-09910</v>
      </c>
    </row>
    <row r="1305" spans="1:66" ht="69" hidden="1" x14ac:dyDescent="0.45">
      <c r="A1305" s="1">
        <f t="shared" si="100"/>
        <v>1292</v>
      </c>
      <c r="B1305" s="1" t="s">
        <v>734</v>
      </c>
      <c r="C1305" s="2" t="s">
        <v>1967</v>
      </c>
      <c r="D1305" s="1" t="s">
        <v>1966</v>
      </c>
      <c r="E1305" s="2" t="s">
        <v>1968</v>
      </c>
      <c r="F1305" s="1" t="s">
        <v>1965</v>
      </c>
      <c r="G1305" s="10">
        <v>45694</v>
      </c>
      <c r="H1305" s="1">
        <v>4</v>
      </c>
      <c r="I1305" s="1"/>
      <c r="J1305" s="10">
        <v>45699</v>
      </c>
      <c r="K1305" s="1" t="s">
        <v>1074</v>
      </c>
      <c r="L1305" s="2"/>
      <c r="M1305" s="10"/>
      <c r="N1305" s="1"/>
      <c r="O1305" s="1"/>
      <c r="P1305" s="2">
        <f>Table1[[#This Row],[PRICE/PO]]*Table1[[#This Row],[Quantity/PO]]</f>
        <v>0</v>
      </c>
      <c r="Q1305" s="2" t="str">
        <f t="shared" ca="1" si="97"/>
        <v>منتهي</v>
      </c>
      <c r="R1305" s="2"/>
      <c r="S1305" s="2"/>
      <c r="T1305" s="1" t="str">
        <f t="shared" si="99"/>
        <v/>
      </c>
      <c r="BN1305" s="8" t="str">
        <f t="shared" si="98"/>
        <v>LC1D32B7</v>
      </c>
    </row>
    <row r="1306" spans="1:66" ht="115" hidden="1" x14ac:dyDescent="0.45">
      <c r="A1306" s="1">
        <f t="shared" si="100"/>
        <v>1293</v>
      </c>
      <c r="B1306" s="1" t="s">
        <v>734</v>
      </c>
      <c r="C1306" s="2" t="s">
        <v>1531</v>
      </c>
      <c r="D1306" s="1">
        <v>56173</v>
      </c>
      <c r="E1306" s="2" t="s">
        <v>1532</v>
      </c>
      <c r="F1306" s="1" t="s">
        <v>1969</v>
      </c>
      <c r="G1306" s="10">
        <v>45694</v>
      </c>
      <c r="H1306" s="1">
        <v>2</v>
      </c>
      <c r="I1306" s="1"/>
      <c r="J1306" s="10">
        <v>45699</v>
      </c>
      <c r="K1306" s="1" t="s">
        <v>1074</v>
      </c>
      <c r="L1306" s="2"/>
      <c r="M1306" s="10"/>
      <c r="N1306" s="1"/>
      <c r="O1306" s="1"/>
      <c r="P1306" s="2">
        <f>Table1[[#This Row],[PRICE/PO]]*Table1[[#This Row],[Quantity/PO]]</f>
        <v>0</v>
      </c>
      <c r="Q1306" s="2" t="str">
        <f t="shared" ca="1" si="97"/>
        <v>منتهي</v>
      </c>
      <c r="R1306" s="2"/>
      <c r="S1306" s="2"/>
      <c r="T1306" s="1" t="str">
        <f t="shared" si="99"/>
        <v/>
      </c>
      <c r="BN1306" s="8">
        <f t="shared" si="98"/>
        <v>56173</v>
      </c>
    </row>
    <row r="1307" spans="1:66" ht="69" hidden="1" x14ac:dyDescent="0.45">
      <c r="A1307" s="1">
        <f t="shared" si="100"/>
        <v>1294</v>
      </c>
      <c r="B1307" s="1" t="s">
        <v>734</v>
      </c>
      <c r="C1307" s="2" t="s">
        <v>1971</v>
      </c>
      <c r="D1307" s="1" t="s">
        <v>1970</v>
      </c>
      <c r="E1307" s="2" t="s">
        <v>1972</v>
      </c>
      <c r="F1307" s="1" t="s">
        <v>1969</v>
      </c>
      <c r="G1307" s="10">
        <v>45694</v>
      </c>
      <c r="H1307" s="1">
        <v>2</v>
      </c>
      <c r="I1307" s="1"/>
      <c r="J1307" s="10">
        <v>45699</v>
      </c>
      <c r="K1307" s="1" t="s">
        <v>1074</v>
      </c>
      <c r="L1307" s="2"/>
      <c r="M1307" s="10"/>
      <c r="N1307" s="1"/>
      <c r="O1307" s="1"/>
      <c r="P1307" s="2">
        <f>Table1[[#This Row],[PRICE/PO]]*Table1[[#This Row],[Quantity/PO]]</f>
        <v>0</v>
      </c>
      <c r="Q1307" s="2" t="str">
        <f t="shared" ca="1" si="97"/>
        <v>منتهي</v>
      </c>
      <c r="R1307" s="2"/>
      <c r="S1307" s="2"/>
      <c r="T1307" s="1" t="str">
        <f t="shared" si="99"/>
        <v/>
      </c>
      <c r="BN1307" s="8" t="str">
        <f t="shared" si="98"/>
        <v>C10F6TM100</v>
      </c>
    </row>
    <row r="1308" spans="1:66" ht="46" hidden="1" x14ac:dyDescent="0.45">
      <c r="A1308" s="1">
        <f t="shared" si="100"/>
        <v>1295</v>
      </c>
      <c r="B1308" s="1" t="s">
        <v>734</v>
      </c>
      <c r="C1308" s="2" t="s">
        <v>1128</v>
      </c>
      <c r="D1308" s="1"/>
      <c r="E1308" s="2" t="s">
        <v>1129</v>
      </c>
      <c r="F1308" s="1" t="s">
        <v>1973</v>
      </c>
      <c r="G1308" s="10">
        <v>45694</v>
      </c>
      <c r="H1308" s="1">
        <v>2</v>
      </c>
      <c r="I1308" s="1"/>
      <c r="J1308" s="10">
        <v>45700</v>
      </c>
      <c r="K1308" s="1" t="s">
        <v>1074</v>
      </c>
      <c r="L1308" s="2"/>
      <c r="M1308" s="10"/>
      <c r="N1308" s="1"/>
      <c r="O1308" s="1"/>
      <c r="P1308" s="2">
        <f>Table1[[#This Row],[PRICE/PO]]*Table1[[#This Row],[Quantity/PO]]</f>
        <v>0</v>
      </c>
      <c r="Q1308" s="2" t="str">
        <f t="shared" ca="1" si="97"/>
        <v>منتهي</v>
      </c>
      <c r="R1308" s="2"/>
      <c r="S1308" s="2"/>
      <c r="T1308" s="1" t="str">
        <f t="shared" si="99"/>
        <v/>
      </c>
      <c r="BN1308" s="8">
        <f t="shared" si="98"/>
        <v>0</v>
      </c>
    </row>
    <row r="1309" spans="1:66" ht="161" hidden="1" x14ac:dyDescent="0.45">
      <c r="A1309" s="1">
        <f t="shared" si="100"/>
        <v>1296</v>
      </c>
      <c r="B1309" s="1" t="s">
        <v>734</v>
      </c>
      <c r="C1309" s="2" t="s">
        <v>1976</v>
      </c>
      <c r="D1309" s="1" t="s">
        <v>1977</v>
      </c>
      <c r="E1309" s="2" t="s">
        <v>1975</v>
      </c>
      <c r="F1309" s="1" t="s">
        <v>1974</v>
      </c>
      <c r="G1309" s="10">
        <v>45694</v>
      </c>
      <c r="H1309" s="1">
        <v>1</v>
      </c>
      <c r="I1309" s="1"/>
      <c r="J1309" s="10">
        <v>45699</v>
      </c>
      <c r="K1309" s="1" t="s">
        <v>1074</v>
      </c>
      <c r="L1309" s="2"/>
      <c r="M1309" s="10"/>
      <c r="N1309" s="1"/>
      <c r="O1309" s="1"/>
      <c r="P1309" s="2">
        <f>Table1[[#This Row],[PRICE/PO]]*Table1[[#This Row],[Quantity/PO]]</f>
        <v>0</v>
      </c>
      <c r="Q1309" s="2" t="str">
        <f t="shared" ca="1" si="97"/>
        <v>منتهي</v>
      </c>
      <c r="R1309" s="2"/>
      <c r="S1309" s="2"/>
      <c r="T1309" s="1" t="str">
        <f t="shared" si="99"/>
        <v/>
      </c>
      <c r="BN1309" s="8" t="str">
        <f t="shared" si="98"/>
        <v>LM-550A2BH/PC</v>
      </c>
    </row>
    <row r="1310" spans="1:66" ht="69" hidden="1" x14ac:dyDescent="0.45">
      <c r="A1310" s="1">
        <f t="shared" si="100"/>
        <v>1297</v>
      </c>
      <c r="B1310" s="1" t="s">
        <v>734</v>
      </c>
      <c r="C1310" s="2" t="s">
        <v>1038</v>
      </c>
      <c r="D1310" s="1"/>
      <c r="E1310" s="2" t="s">
        <v>1182</v>
      </c>
      <c r="F1310" s="1" t="s">
        <v>1978</v>
      </c>
      <c r="G1310" s="10">
        <v>45694</v>
      </c>
      <c r="H1310" s="1">
        <v>4</v>
      </c>
      <c r="I1310" s="1"/>
      <c r="J1310" s="10">
        <v>45700</v>
      </c>
      <c r="K1310" s="1" t="s">
        <v>1074</v>
      </c>
      <c r="L1310" s="2"/>
      <c r="M1310" s="10"/>
      <c r="N1310" s="1"/>
      <c r="O1310" s="1"/>
      <c r="P1310" s="2">
        <f>Table1[[#This Row],[PRICE/PO]]*Table1[[#This Row],[Quantity/PO]]</f>
        <v>0</v>
      </c>
      <c r="Q1310" s="2" t="str">
        <f t="shared" ca="1" si="97"/>
        <v>منتهي</v>
      </c>
      <c r="R1310" s="2"/>
      <c r="S1310" s="2"/>
      <c r="T1310" s="1" t="str">
        <f t="shared" si="99"/>
        <v/>
      </c>
      <c r="BN1310" s="8">
        <f t="shared" si="98"/>
        <v>0</v>
      </c>
    </row>
    <row r="1311" spans="1:66" ht="69" hidden="1" x14ac:dyDescent="0.45">
      <c r="A1311" s="1">
        <f t="shared" si="100"/>
        <v>1298</v>
      </c>
      <c r="B1311" s="1" t="s">
        <v>734</v>
      </c>
      <c r="C1311" s="2" t="s">
        <v>487</v>
      </c>
      <c r="D1311" s="1"/>
      <c r="E1311" s="2" t="s">
        <v>488</v>
      </c>
      <c r="F1311" s="1" t="s">
        <v>1978</v>
      </c>
      <c r="G1311" s="10">
        <v>45694</v>
      </c>
      <c r="H1311" s="1">
        <v>10</v>
      </c>
      <c r="I1311" s="1"/>
      <c r="J1311" s="10">
        <v>45700</v>
      </c>
      <c r="K1311" s="1" t="s">
        <v>1074</v>
      </c>
      <c r="L1311" s="2"/>
      <c r="M1311" s="10"/>
      <c r="N1311" s="1"/>
      <c r="O1311" s="1"/>
      <c r="P1311" s="2">
        <f>Table1[[#This Row],[PRICE/PO]]*Table1[[#This Row],[Quantity/PO]]</f>
        <v>0</v>
      </c>
      <c r="Q1311" s="2" t="str">
        <f t="shared" ca="1" si="97"/>
        <v>منتهي</v>
      </c>
      <c r="R1311" s="2"/>
      <c r="S1311" s="2"/>
      <c r="T1311" s="1" t="str">
        <f t="shared" si="99"/>
        <v/>
      </c>
      <c r="BN1311" s="8">
        <f t="shared" si="98"/>
        <v>0</v>
      </c>
    </row>
    <row r="1312" spans="1:66" ht="69" hidden="1" x14ac:dyDescent="0.45">
      <c r="A1312" s="1">
        <f t="shared" si="100"/>
        <v>1299</v>
      </c>
      <c r="B1312" s="1" t="s">
        <v>734</v>
      </c>
      <c r="C1312" s="2" t="s">
        <v>487</v>
      </c>
      <c r="D1312" s="1"/>
      <c r="E1312" s="2" t="s">
        <v>488</v>
      </c>
      <c r="F1312" s="1" t="s">
        <v>1979</v>
      </c>
      <c r="G1312" s="10">
        <v>45694</v>
      </c>
      <c r="H1312" s="1">
        <v>5</v>
      </c>
      <c r="I1312" s="1"/>
      <c r="J1312" s="10">
        <v>45699</v>
      </c>
      <c r="K1312" s="1" t="s">
        <v>1074</v>
      </c>
      <c r="L1312" s="2"/>
      <c r="M1312" s="10"/>
      <c r="N1312" s="1"/>
      <c r="O1312" s="1"/>
      <c r="P1312" s="2">
        <f>Table1[[#This Row],[PRICE/PO]]*Table1[[#This Row],[Quantity/PO]]</f>
        <v>0</v>
      </c>
      <c r="Q1312" s="2" t="str">
        <f t="shared" ca="1" si="97"/>
        <v>منتهي</v>
      </c>
      <c r="R1312" s="2"/>
      <c r="S1312" s="2"/>
      <c r="T1312" s="1" t="str">
        <f t="shared" si="99"/>
        <v/>
      </c>
      <c r="BN1312" s="8">
        <f t="shared" si="98"/>
        <v>0</v>
      </c>
    </row>
    <row r="1313" spans="1:66" ht="23" hidden="1" x14ac:dyDescent="0.45">
      <c r="A1313" s="1">
        <f t="shared" si="100"/>
        <v>1300</v>
      </c>
      <c r="B1313" s="1" t="s">
        <v>734</v>
      </c>
      <c r="C1313" s="2" t="s">
        <v>1960</v>
      </c>
      <c r="D1313" s="1"/>
      <c r="E1313" s="2" t="s">
        <v>1961</v>
      </c>
      <c r="F1313" s="1" t="s">
        <v>1980</v>
      </c>
      <c r="G1313" s="10">
        <v>45694</v>
      </c>
      <c r="H1313" s="1">
        <v>200</v>
      </c>
      <c r="I1313" s="1"/>
      <c r="J1313" s="10">
        <v>45699</v>
      </c>
      <c r="K1313" s="1" t="s">
        <v>1077</v>
      </c>
      <c r="L1313" s="2"/>
      <c r="M1313" s="10"/>
      <c r="N1313" s="1"/>
      <c r="O1313" s="1"/>
      <c r="P1313" s="2">
        <f>Table1[[#This Row],[PRICE/PO]]*Table1[[#This Row],[Quantity/PO]]</f>
        <v>0</v>
      </c>
      <c r="Q1313" s="2" t="str">
        <f t="shared" ca="1" si="97"/>
        <v>منتهي</v>
      </c>
      <c r="R1313" s="2"/>
      <c r="S1313" s="2"/>
      <c r="T1313" s="1" t="str">
        <f t="shared" si="99"/>
        <v/>
      </c>
      <c r="BN1313" s="8">
        <f t="shared" si="98"/>
        <v>0</v>
      </c>
    </row>
    <row r="1314" spans="1:66" ht="23" hidden="1" x14ac:dyDescent="0.45">
      <c r="A1314" s="1">
        <f t="shared" si="100"/>
        <v>1301</v>
      </c>
      <c r="B1314" s="1" t="s">
        <v>734</v>
      </c>
      <c r="C1314" s="2" t="s">
        <v>473</v>
      </c>
      <c r="D1314" s="1"/>
      <c r="E1314" s="2" t="s">
        <v>474</v>
      </c>
      <c r="F1314" s="1" t="s">
        <v>1981</v>
      </c>
      <c r="G1314" s="10">
        <v>45694</v>
      </c>
      <c r="H1314" s="1">
        <v>24</v>
      </c>
      <c r="I1314" s="1">
        <v>215</v>
      </c>
      <c r="J1314" s="10">
        <v>45700</v>
      </c>
      <c r="K1314" s="1" t="s">
        <v>1077</v>
      </c>
      <c r="L1314" s="2"/>
      <c r="M1314" s="10"/>
      <c r="N1314" s="1"/>
      <c r="O1314" s="1"/>
      <c r="P1314" s="2">
        <f>Table1[[#This Row],[PRICE/PO]]*Table1[[#This Row],[Quantity/PO]]</f>
        <v>0</v>
      </c>
      <c r="Q1314" s="2" t="str">
        <f t="shared" ca="1" si="97"/>
        <v>منتهي</v>
      </c>
      <c r="R1314" s="2"/>
      <c r="S1314" s="2"/>
      <c r="T1314" s="1" t="str">
        <f t="shared" si="99"/>
        <v/>
      </c>
      <c r="BN1314" s="8">
        <f t="shared" si="98"/>
        <v>0</v>
      </c>
    </row>
    <row r="1315" spans="1:66" ht="69" hidden="1" x14ac:dyDescent="0.45">
      <c r="A1315" s="1">
        <f t="shared" si="100"/>
        <v>1302</v>
      </c>
      <c r="B1315" s="1" t="s">
        <v>734</v>
      </c>
      <c r="C1315" s="2" t="s">
        <v>1983</v>
      </c>
      <c r="D1315" s="1"/>
      <c r="E1315" s="2" t="s">
        <v>1984</v>
      </c>
      <c r="F1315" s="1" t="s">
        <v>1982</v>
      </c>
      <c r="G1315" s="10">
        <v>45694</v>
      </c>
      <c r="H1315" s="1">
        <v>925</v>
      </c>
      <c r="I1315" s="1"/>
      <c r="J1315" s="10">
        <v>45700</v>
      </c>
      <c r="K1315" s="1" t="s">
        <v>1074</v>
      </c>
      <c r="L1315" s="2"/>
      <c r="M1315" s="10"/>
      <c r="N1315" s="1"/>
      <c r="O1315" s="1"/>
      <c r="P1315" s="2">
        <f>Table1[[#This Row],[PRICE/PO]]*Table1[[#This Row],[Quantity/PO]]</f>
        <v>0</v>
      </c>
      <c r="Q1315" s="2" t="str">
        <f t="shared" ca="1" si="97"/>
        <v>منتهي</v>
      </c>
      <c r="R1315" s="2"/>
      <c r="S1315" s="2"/>
      <c r="T1315" s="1" t="str">
        <f t="shared" si="99"/>
        <v/>
      </c>
      <c r="BN1315" s="8">
        <f t="shared" si="98"/>
        <v>0</v>
      </c>
    </row>
    <row r="1316" spans="1:66" ht="69" hidden="1" x14ac:dyDescent="0.45">
      <c r="A1316" s="1">
        <f t="shared" si="100"/>
        <v>1303</v>
      </c>
      <c r="B1316" s="1" t="s">
        <v>734</v>
      </c>
      <c r="C1316" s="2" t="s">
        <v>1658</v>
      </c>
      <c r="D1316" s="1"/>
      <c r="E1316" s="2" t="s">
        <v>1659</v>
      </c>
      <c r="F1316" s="1" t="s">
        <v>1982</v>
      </c>
      <c r="G1316" s="10">
        <v>45694</v>
      </c>
      <c r="H1316" s="1">
        <v>1000</v>
      </c>
      <c r="I1316" s="1"/>
      <c r="J1316" s="10">
        <v>45700</v>
      </c>
      <c r="K1316" s="1" t="s">
        <v>1074</v>
      </c>
      <c r="L1316" s="2"/>
      <c r="M1316" s="10"/>
      <c r="N1316" s="1"/>
      <c r="O1316" s="1"/>
      <c r="P1316" s="2">
        <f>Table1[[#This Row],[PRICE/PO]]*Table1[[#This Row],[Quantity/PO]]</f>
        <v>0</v>
      </c>
      <c r="Q1316" s="2" t="str">
        <f t="shared" ca="1" si="97"/>
        <v>منتهي</v>
      </c>
      <c r="R1316" s="2"/>
      <c r="S1316" s="2"/>
      <c r="T1316" s="1" t="str">
        <f t="shared" si="99"/>
        <v/>
      </c>
      <c r="BN1316" s="8">
        <f t="shared" si="98"/>
        <v>0</v>
      </c>
    </row>
    <row r="1317" spans="1:66" ht="46" hidden="1" x14ac:dyDescent="0.45">
      <c r="A1317" s="1">
        <f t="shared" si="100"/>
        <v>1304</v>
      </c>
      <c r="B1317" s="1" t="s">
        <v>734</v>
      </c>
      <c r="C1317" s="2" t="s">
        <v>983</v>
      </c>
      <c r="D1317" s="1"/>
      <c r="E1317" s="2" t="s">
        <v>984</v>
      </c>
      <c r="F1317" s="1" t="s">
        <v>1982</v>
      </c>
      <c r="G1317" s="10">
        <v>45694</v>
      </c>
      <c r="H1317" s="1">
        <v>1040</v>
      </c>
      <c r="I1317" s="1">
        <v>130</v>
      </c>
      <c r="J1317" s="10">
        <v>45700</v>
      </c>
      <c r="K1317" s="1" t="s">
        <v>1074</v>
      </c>
      <c r="L1317" s="2"/>
      <c r="M1317" s="10"/>
      <c r="N1317" s="1"/>
      <c r="O1317" s="1"/>
      <c r="P1317" s="2">
        <f>Table1[[#This Row],[PRICE/PO]]*Table1[[#This Row],[Quantity/PO]]</f>
        <v>0</v>
      </c>
      <c r="Q1317" s="2" t="str">
        <f t="shared" ca="1" si="97"/>
        <v>منتهي</v>
      </c>
      <c r="R1317" s="2"/>
      <c r="S1317" s="2"/>
      <c r="T1317" s="1" t="str">
        <f t="shared" si="99"/>
        <v/>
      </c>
      <c r="BN1317" s="8">
        <f t="shared" si="98"/>
        <v>0</v>
      </c>
    </row>
    <row r="1318" spans="1:66" ht="23" hidden="1" x14ac:dyDescent="0.45">
      <c r="A1318" s="1">
        <f t="shared" si="100"/>
        <v>1305</v>
      </c>
      <c r="B1318" s="1" t="s">
        <v>734</v>
      </c>
      <c r="C1318" s="2" t="s">
        <v>1177</v>
      </c>
      <c r="D1318" s="1"/>
      <c r="E1318" s="2" t="s">
        <v>1985</v>
      </c>
      <c r="F1318" s="1" t="s">
        <v>1982</v>
      </c>
      <c r="G1318" s="10">
        <v>45694</v>
      </c>
      <c r="H1318" s="1">
        <v>255</v>
      </c>
      <c r="I1318" s="1"/>
      <c r="J1318" s="10">
        <v>45700</v>
      </c>
      <c r="K1318" s="1" t="s">
        <v>1074</v>
      </c>
      <c r="L1318" s="2"/>
      <c r="M1318" s="10"/>
      <c r="N1318" s="1"/>
      <c r="O1318" s="1"/>
      <c r="P1318" s="2">
        <f>Table1[[#This Row],[PRICE/PO]]*Table1[[#This Row],[Quantity/PO]]</f>
        <v>0</v>
      </c>
      <c r="Q1318" s="2" t="str">
        <f t="shared" ca="1" si="97"/>
        <v>منتهي</v>
      </c>
      <c r="R1318" s="2"/>
      <c r="S1318" s="2"/>
      <c r="T1318" s="1" t="str">
        <f t="shared" si="99"/>
        <v/>
      </c>
      <c r="BN1318" s="8">
        <f t="shared" si="98"/>
        <v>0</v>
      </c>
    </row>
    <row r="1319" spans="1:66" ht="46" hidden="1" x14ac:dyDescent="0.45">
      <c r="A1319" s="1">
        <f t="shared" si="100"/>
        <v>1306</v>
      </c>
      <c r="B1319" s="1" t="s">
        <v>734</v>
      </c>
      <c r="C1319" s="2" t="s">
        <v>1534</v>
      </c>
      <c r="D1319" s="1" t="s">
        <v>1986</v>
      </c>
      <c r="E1319" s="2" t="s">
        <v>1535</v>
      </c>
      <c r="F1319" s="1" t="s">
        <v>1982</v>
      </c>
      <c r="G1319" s="10">
        <v>45694</v>
      </c>
      <c r="H1319" s="1">
        <v>285</v>
      </c>
      <c r="I1319" s="1"/>
      <c r="J1319" s="10">
        <v>45700</v>
      </c>
      <c r="K1319" s="1" t="s">
        <v>1074</v>
      </c>
      <c r="L1319" s="2"/>
      <c r="M1319" s="10"/>
      <c r="N1319" s="1"/>
      <c r="O1319" s="1"/>
      <c r="P1319" s="2">
        <f>Table1[[#This Row],[PRICE/PO]]*Table1[[#This Row],[Quantity/PO]]</f>
        <v>0</v>
      </c>
      <c r="Q1319" s="2" t="str">
        <f t="shared" ca="1" si="97"/>
        <v>منتهي</v>
      </c>
      <c r="R1319" s="2"/>
      <c r="S1319" s="2"/>
      <c r="T1319" s="1" t="str">
        <f t="shared" si="99"/>
        <v/>
      </c>
      <c r="BN1319" s="8" t="str">
        <f t="shared" si="98"/>
        <v>BS1113TV</v>
      </c>
    </row>
    <row r="1320" spans="1:66" ht="92" hidden="1" x14ac:dyDescent="0.45">
      <c r="A1320" s="1">
        <f t="shared" si="100"/>
        <v>1307</v>
      </c>
      <c r="B1320" s="1" t="s">
        <v>734</v>
      </c>
      <c r="C1320" s="2" t="s">
        <v>142</v>
      </c>
      <c r="D1320" s="1" t="s">
        <v>141</v>
      </c>
      <c r="E1320" s="2" t="s">
        <v>1987</v>
      </c>
      <c r="F1320" s="1" t="s">
        <v>1982</v>
      </c>
      <c r="G1320" s="10">
        <v>45694</v>
      </c>
      <c r="H1320" s="1">
        <v>150</v>
      </c>
      <c r="I1320" s="1">
        <v>5300</v>
      </c>
      <c r="J1320" s="10">
        <v>45700</v>
      </c>
      <c r="K1320" s="1" t="s">
        <v>1074</v>
      </c>
      <c r="L1320" s="2"/>
      <c r="M1320" s="10"/>
      <c r="N1320" s="1"/>
      <c r="O1320" s="1"/>
      <c r="P1320" s="2">
        <f>Table1[[#This Row],[PRICE/PO]]*Table1[[#This Row],[Quantity/PO]]</f>
        <v>0</v>
      </c>
      <c r="Q1320" s="2" t="str">
        <f t="shared" ca="1" si="97"/>
        <v>منتهي</v>
      </c>
      <c r="R1320" s="2"/>
      <c r="S1320" s="2"/>
      <c r="T1320" s="1" t="str">
        <f t="shared" si="99"/>
        <v/>
      </c>
      <c r="BN1320" s="8" t="str">
        <f t="shared" si="98"/>
        <v>A9R81440</v>
      </c>
    </row>
    <row r="1321" spans="1:66" ht="69" hidden="1" x14ac:dyDescent="0.45">
      <c r="A1321" s="1">
        <f t="shared" si="100"/>
        <v>1308</v>
      </c>
      <c r="B1321" s="1" t="s">
        <v>734</v>
      </c>
      <c r="C1321" s="2" t="s">
        <v>1988</v>
      </c>
      <c r="D1321" s="1"/>
      <c r="E1321" s="2" t="s">
        <v>1989</v>
      </c>
      <c r="F1321" s="1" t="s">
        <v>1982</v>
      </c>
      <c r="G1321" s="10">
        <v>45694</v>
      </c>
      <c r="H1321" s="1">
        <v>15</v>
      </c>
      <c r="I1321" s="1"/>
      <c r="J1321" s="10">
        <v>45700</v>
      </c>
      <c r="K1321" s="1" t="s">
        <v>1074</v>
      </c>
      <c r="L1321" s="2"/>
      <c r="M1321" s="10"/>
      <c r="N1321" s="1"/>
      <c r="O1321" s="1"/>
      <c r="P1321" s="2">
        <f>Table1[[#This Row],[PRICE/PO]]*Table1[[#This Row],[Quantity/PO]]</f>
        <v>0</v>
      </c>
      <c r="Q1321" s="2" t="str">
        <f t="shared" ca="1" si="97"/>
        <v>منتهي</v>
      </c>
      <c r="R1321" s="2"/>
      <c r="S1321" s="2"/>
      <c r="T1321" s="1" t="str">
        <f t="shared" si="99"/>
        <v/>
      </c>
      <c r="BN1321" s="8">
        <f t="shared" si="98"/>
        <v>0</v>
      </c>
    </row>
    <row r="1322" spans="1:66" ht="92" hidden="1" x14ac:dyDescent="0.45">
      <c r="A1322" s="1">
        <f t="shared" si="100"/>
        <v>1309</v>
      </c>
      <c r="B1322" s="1" t="s">
        <v>734</v>
      </c>
      <c r="C1322" s="2" t="s">
        <v>1442</v>
      </c>
      <c r="D1322" s="1" t="s">
        <v>273</v>
      </c>
      <c r="E1322" s="2" t="s">
        <v>1440</v>
      </c>
      <c r="F1322" s="1" t="s">
        <v>1982</v>
      </c>
      <c r="G1322" s="10">
        <v>45694</v>
      </c>
      <c r="H1322" s="1">
        <v>70</v>
      </c>
      <c r="I1322" s="1">
        <v>2100</v>
      </c>
      <c r="J1322" s="10">
        <v>45700</v>
      </c>
      <c r="K1322" s="1" t="s">
        <v>1074</v>
      </c>
      <c r="L1322" s="2"/>
      <c r="M1322" s="10"/>
      <c r="N1322" s="1"/>
      <c r="O1322" s="1"/>
      <c r="P1322" s="2">
        <f>Table1[[#This Row],[PRICE/PO]]*Table1[[#This Row],[Quantity/PO]]</f>
        <v>0</v>
      </c>
      <c r="Q1322" s="2" t="str">
        <f t="shared" ca="1" si="97"/>
        <v>منتهي</v>
      </c>
      <c r="R1322" s="2"/>
      <c r="S1322" s="2"/>
      <c r="T1322" s="1" t="str">
        <f t="shared" si="99"/>
        <v/>
      </c>
      <c r="BN1322" s="8" t="str">
        <f t="shared" si="98"/>
        <v>A9F77440</v>
      </c>
    </row>
    <row r="1323" spans="1:66" ht="92" hidden="1" x14ac:dyDescent="0.45">
      <c r="A1323" s="1">
        <f t="shared" si="100"/>
        <v>1310</v>
      </c>
      <c r="B1323" s="1" t="s">
        <v>734</v>
      </c>
      <c r="C1323" s="2" t="s">
        <v>1618</v>
      </c>
      <c r="D1323" s="1" t="s">
        <v>1616</v>
      </c>
      <c r="E1323" s="2" t="s">
        <v>1993</v>
      </c>
      <c r="F1323" s="1" t="s">
        <v>1982</v>
      </c>
      <c r="G1323" s="10">
        <v>45694</v>
      </c>
      <c r="H1323" s="1">
        <v>585</v>
      </c>
      <c r="I1323" s="1">
        <v>750</v>
      </c>
      <c r="J1323" s="10">
        <v>45700</v>
      </c>
      <c r="K1323" s="1" t="s">
        <v>1074</v>
      </c>
      <c r="L1323" s="2" t="s">
        <v>3441</v>
      </c>
      <c r="M1323" s="10">
        <v>45728</v>
      </c>
      <c r="N1323" s="1">
        <v>585</v>
      </c>
      <c r="O1323" s="1">
        <v>720</v>
      </c>
      <c r="P1323" s="2">
        <f>Table1[[#This Row],[PRICE/PO]]*Table1[[#This Row],[Quantity/PO]]</f>
        <v>421200</v>
      </c>
      <c r="Q1323" s="2" t="str">
        <f t="shared" ca="1" si="97"/>
        <v>منتهي</v>
      </c>
      <c r="R1323" s="2"/>
      <c r="S1323" s="2"/>
      <c r="T1323" s="1" t="str">
        <f t="shared" si="99"/>
        <v/>
      </c>
      <c r="BN1323" s="8" t="str">
        <f t="shared" si="98"/>
        <v>A9F94220</v>
      </c>
    </row>
    <row r="1324" spans="1:66" ht="69" hidden="1" x14ac:dyDescent="0.45">
      <c r="A1324" s="1">
        <f t="shared" si="100"/>
        <v>1311</v>
      </c>
      <c r="B1324" s="1" t="s">
        <v>734</v>
      </c>
      <c r="C1324" s="2" t="s">
        <v>1620</v>
      </c>
      <c r="D1324" s="1" t="s">
        <v>1619</v>
      </c>
      <c r="E1324" s="2" t="s">
        <v>1990</v>
      </c>
      <c r="F1324" s="1" t="s">
        <v>1982</v>
      </c>
      <c r="G1324" s="10">
        <v>45694</v>
      </c>
      <c r="H1324" s="1">
        <v>190</v>
      </c>
      <c r="I1324" s="1">
        <v>750</v>
      </c>
      <c r="J1324" s="10">
        <v>45700</v>
      </c>
      <c r="K1324" s="1" t="s">
        <v>1074</v>
      </c>
      <c r="L1324" s="2"/>
      <c r="M1324" s="10"/>
      <c r="N1324" s="1"/>
      <c r="O1324" s="1"/>
      <c r="P1324" s="2">
        <f>Table1[[#This Row],[PRICE/PO]]*Table1[[#This Row],[Quantity/PO]]</f>
        <v>0</v>
      </c>
      <c r="Q1324" s="2" t="str">
        <f t="shared" ca="1" si="97"/>
        <v>منتهي</v>
      </c>
      <c r="R1324" s="2"/>
      <c r="S1324" s="2"/>
      <c r="T1324" s="1" t="str">
        <f t="shared" si="99"/>
        <v/>
      </c>
      <c r="BN1324" s="8" t="str">
        <f t="shared" si="98"/>
        <v>A9K24225</v>
      </c>
    </row>
    <row r="1325" spans="1:66" ht="92" hidden="1" x14ac:dyDescent="0.45">
      <c r="A1325" s="1">
        <f t="shared" si="100"/>
        <v>1312</v>
      </c>
      <c r="B1325" s="1" t="s">
        <v>734</v>
      </c>
      <c r="C1325" s="2" t="s">
        <v>1992</v>
      </c>
      <c r="D1325" s="1" t="s">
        <v>1991</v>
      </c>
      <c r="E1325" s="2" t="s">
        <v>1994</v>
      </c>
      <c r="F1325" s="1" t="s">
        <v>1982</v>
      </c>
      <c r="G1325" s="10">
        <v>45694</v>
      </c>
      <c r="H1325" s="1">
        <v>175</v>
      </c>
      <c r="I1325" s="1"/>
      <c r="J1325" s="10">
        <v>45700</v>
      </c>
      <c r="K1325" s="1" t="s">
        <v>1074</v>
      </c>
      <c r="L1325" s="2"/>
      <c r="M1325" s="10"/>
      <c r="N1325" s="1"/>
      <c r="O1325" s="1"/>
      <c r="P1325" s="2">
        <f>Table1[[#This Row],[PRICE/PO]]*Table1[[#This Row],[Quantity/PO]]</f>
        <v>0</v>
      </c>
      <c r="Q1325" s="2" t="str">
        <f t="shared" ref="Q1325:Q1394" ca="1" si="101">IF(AND($J1325&lt;TODAY(), $J1325&lt;&gt;""), "منتهي", "")</f>
        <v>منتهي</v>
      </c>
      <c r="R1325" s="2"/>
      <c r="S1325" s="2"/>
      <c r="T1325" s="1" t="str">
        <f t="shared" si="99"/>
        <v/>
      </c>
      <c r="BN1325" s="8" t="str">
        <f t="shared" si="98"/>
        <v>A9F93216</v>
      </c>
    </row>
    <row r="1326" spans="1:66" ht="92" hidden="1" x14ac:dyDescent="0.45">
      <c r="A1326" s="1">
        <f t="shared" si="100"/>
        <v>1313</v>
      </c>
      <c r="B1326" s="1" t="s">
        <v>734</v>
      </c>
      <c r="C1326" s="2" t="s">
        <v>1623</v>
      </c>
      <c r="D1326" s="1" t="s">
        <v>1995</v>
      </c>
      <c r="E1326" s="2" t="s">
        <v>1996</v>
      </c>
      <c r="F1326" s="1" t="s">
        <v>1982</v>
      </c>
      <c r="G1326" s="10">
        <v>45694</v>
      </c>
      <c r="H1326" s="1">
        <v>95</v>
      </c>
      <c r="I1326" s="1">
        <v>750</v>
      </c>
      <c r="J1326" s="10">
        <v>45700</v>
      </c>
      <c r="K1326" s="1" t="s">
        <v>1074</v>
      </c>
      <c r="L1326" s="2"/>
      <c r="M1326" s="10"/>
      <c r="N1326" s="1"/>
      <c r="O1326" s="1"/>
      <c r="P1326" s="2">
        <f>Table1[[#This Row],[PRICE/PO]]*Table1[[#This Row],[Quantity/PO]]</f>
        <v>0</v>
      </c>
      <c r="Q1326" s="2" t="str">
        <f t="shared" ca="1" si="101"/>
        <v>منتهي</v>
      </c>
      <c r="R1326" s="2"/>
      <c r="S1326" s="2"/>
      <c r="T1326" s="1" t="str">
        <f t="shared" si="99"/>
        <v/>
      </c>
      <c r="BN1326" s="8" t="str">
        <f t="shared" si="98"/>
        <v>A9K24232</v>
      </c>
    </row>
    <row r="1327" spans="1:66" ht="69" hidden="1" x14ac:dyDescent="0.45">
      <c r="A1327" s="1">
        <f t="shared" si="100"/>
        <v>1314</v>
      </c>
      <c r="B1327" s="1" t="s">
        <v>734</v>
      </c>
      <c r="C1327" s="2" t="s">
        <v>519</v>
      </c>
      <c r="D1327" s="1" t="s">
        <v>292</v>
      </c>
      <c r="E1327" s="2" t="s">
        <v>520</v>
      </c>
      <c r="F1327" s="1" t="s">
        <v>1982</v>
      </c>
      <c r="G1327" s="10">
        <v>45694</v>
      </c>
      <c r="H1327" s="1">
        <v>325</v>
      </c>
      <c r="I1327" s="1"/>
      <c r="J1327" s="10">
        <v>45700</v>
      </c>
      <c r="K1327" s="1" t="s">
        <v>1074</v>
      </c>
      <c r="L1327" s="2"/>
      <c r="M1327" s="10"/>
      <c r="N1327" s="1"/>
      <c r="O1327" s="1"/>
      <c r="P1327" s="2">
        <f>Table1[[#This Row],[PRICE/PO]]*Table1[[#This Row],[Quantity/PO]]</f>
        <v>0</v>
      </c>
      <c r="Q1327" s="2" t="str">
        <f t="shared" ca="1" si="101"/>
        <v>منتهي</v>
      </c>
      <c r="R1327" s="2"/>
      <c r="S1327" s="2"/>
      <c r="T1327" s="1" t="str">
        <f t="shared" si="99"/>
        <v/>
      </c>
      <c r="BN1327" s="8" t="str">
        <f t="shared" si="98"/>
        <v>OVA44013</v>
      </c>
    </row>
    <row r="1328" spans="1:66" ht="23" hidden="1" x14ac:dyDescent="0.45">
      <c r="A1328" s="1">
        <f t="shared" si="100"/>
        <v>1315</v>
      </c>
      <c r="B1328" s="1" t="s">
        <v>734</v>
      </c>
      <c r="C1328" s="2" t="s">
        <v>1997</v>
      </c>
      <c r="D1328" s="1"/>
      <c r="E1328" s="2" t="s">
        <v>1998</v>
      </c>
      <c r="F1328" s="1" t="s">
        <v>1982</v>
      </c>
      <c r="G1328" s="10">
        <v>45694</v>
      </c>
      <c r="H1328" s="1">
        <v>95</v>
      </c>
      <c r="I1328" s="1">
        <v>50</v>
      </c>
      <c r="J1328" s="10">
        <v>45700</v>
      </c>
      <c r="K1328" s="1" t="s">
        <v>1074</v>
      </c>
      <c r="L1328" s="2"/>
      <c r="M1328" s="10"/>
      <c r="N1328" s="1"/>
      <c r="O1328" s="1"/>
      <c r="P1328" s="2">
        <f>Table1[[#This Row],[PRICE/PO]]*Table1[[#This Row],[Quantity/PO]]</f>
        <v>0</v>
      </c>
      <c r="Q1328" s="2" t="str">
        <f t="shared" ca="1" si="101"/>
        <v>منتهي</v>
      </c>
      <c r="R1328" s="2"/>
      <c r="S1328" s="2"/>
      <c r="T1328" s="1" t="str">
        <f t="shared" si="99"/>
        <v/>
      </c>
      <c r="BN1328" s="8">
        <f t="shared" si="98"/>
        <v>0</v>
      </c>
    </row>
    <row r="1329" spans="1:66" ht="23" hidden="1" x14ac:dyDescent="0.45">
      <c r="A1329" s="1">
        <f t="shared" si="100"/>
        <v>1316</v>
      </c>
      <c r="B1329" s="1" t="s">
        <v>734</v>
      </c>
      <c r="C1329" s="2" t="s">
        <v>473</v>
      </c>
      <c r="D1329" s="1"/>
      <c r="E1329" s="2" t="s">
        <v>474</v>
      </c>
      <c r="F1329" s="1" t="s">
        <v>1999</v>
      </c>
      <c r="G1329" s="10">
        <v>45694</v>
      </c>
      <c r="H1329" s="1">
        <v>40</v>
      </c>
      <c r="I1329" s="1">
        <v>215</v>
      </c>
      <c r="J1329" s="10">
        <v>45700</v>
      </c>
      <c r="K1329" s="1" t="s">
        <v>1077</v>
      </c>
      <c r="L1329" s="2"/>
      <c r="M1329" s="10"/>
      <c r="N1329" s="1"/>
      <c r="O1329" s="1"/>
      <c r="P1329" s="2">
        <f>Table1[[#This Row],[PRICE/PO]]*Table1[[#This Row],[Quantity/PO]]</f>
        <v>0</v>
      </c>
      <c r="Q1329" s="2" t="str">
        <f t="shared" ca="1" si="101"/>
        <v>منتهي</v>
      </c>
      <c r="R1329" s="2"/>
      <c r="S1329" s="2"/>
      <c r="T1329" s="1" t="str">
        <f t="shared" si="99"/>
        <v/>
      </c>
      <c r="BN1329" s="8">
        <f t="shared" si="98"/>
        <v>0</v>
      </c>
    </row>
    <row r="1330" spans="1:66" ht="23" hidden="1" x14ac:dyDescent="0.45">
      <c r="A1330" s="1">
        <f t="shared" si="100"/>
        <v>1317</v>
      </c>
      <c r="B1330" s="1" t="s">
        <v>734</v>
      </c>
      <c r="C1330" s="2" t="s">
        <v>452</v>
      </c>
      <c r="D1330" s="1"/>
      <c r="E1330" s="2" t="s">
        <v>238</v>
      </c>
      <c r="F1330" s="1" t="s">
        <v>1999</v>
      </c>
      <c r="G1330" s="10">
        <v>45694</v>
      </c>
      <c r="H1330" s="1">
        <v>40</v>
      </c>
      <c r="I1330" s="1">
        <v>17.5</v>
      </c>
      <c r="J1330" s="10">
        <v>45700</v>
      </c>
      <c r="K1330" s="1" t="s">
        <v>1077</v>
      </c>
      <c r="L1330" s="2"/>
      <c r="M1330" s="10"/>
      <c r="N1330" s="1"/>
      <c r="O1330" s="1"/>
      <c r="P1330" s="2">
        <f>Table1[[#This Row],[PRICE/PO]]*Table1[[#This Row],[Quantity/PO]]</f>
        <v>0</v>
      </c>
      <c r="Q1330" s="2" t="str">
        <f t="shared" ca="1" si="101"/>
        <v>منتهي</v>
      </c>
      <c r="R1330" s="2"/>
      <c r="S1330" s="2"/>
      <c r="T1330" s="1" t="str">
        <f t="shared" si="99"/>
        <v/>
      </c>
      <c r="BN1330" s="8">
        <f t="shared" si="98"/>
        <v>0</v>
      </c>
    </row>
    <row r="1331" spans="1:66" ht="23" hidden="1" x14ac:dyDescent="0.45">
      <c r="A1331" s="1">
        <f t="shared" si="100"/>
        <v>1318</v>
      </c>
      <c r="B1331" s="1" t="s">
        <v>734</v>
      </c>
      <c r="C1331" s="2" t="s">
        <v>453</v>
      </c>
      <c r="D1331" s="1"/>
      <c r="E1331" s="2" t="s">
        <v>240</v>
      </c>
      <c r="F1331" s="1" t="s">
        <v>1999</v>
      </c>
      <c r="G1331" s="10">
        <v>45694</v>
      </c>
      <c r="H1331" s="1">
        <v>80</v>
      </c>
      <c r="I1331" s="1">
        <v>17.5</v>
      </c>
      <c r="J1331" s="10">
        <v>45700</v>
      </c>
      <c r="K1331" s="1" t="s">
        <v>1077</v>
      </c>
      <c r="L1331" s="2" t="s">
        <v>3278</v>
      </c>
      <c r="M1331" s="10">
        <v>45721</v>
      </c>
      <c r="N1331" s="1">
        <v>80</v>
      </c>
      <c r="O1331" s="1">
        <v>17.5</v>
      </c>
      <c r="P1331" s="2">
        <f>Table1[[#This Row],[PRICE/PO]]*Table1[[#This Row],[Quantity/PO]]</f>
        <v>1400</v>
      </c>
      <c r="Q1331" s="2" t="str">
        <f t="shared" ca="1" si="101"/>
        <v>منتهي</v>
      </c>
      <c r="R1331" s="2" t="s">
        <v>2370</v>
      </c>
      <c r="S1331" s="2"/>
      <c r="T1331" s="1" t="str">
        <f t="shared" si="99"/>
        <v/>
      </c>
      <c r="BN1331" s="8">
        <f t="shared" si="98"/>
        <v>0</v>
      </c>
    </row>
    <row r="1332" spans="1:66" ht="23" hidden="1" x14ac:dyDescent="0.45">
      <c r="A1332" s="1">
        <f t="shared" si="100"/>
        <v>1319</v>
      </c>
      <c r="B1332" s="1" t="s">
        <v>734</v>
      </c>
      <c r="C1332" s="2" t="s">
        <v>1002</v>
      </c>
      <c r="D1332" s="1"/>
      <c r="E1332" s="2" t="s">
        <v>1003</v>
      </c>
      <c r="F1332" s="1" t="s">
        <v>1999</v>
      </c>
      <c r="G1332" s="10">
        <v>45694</v>
      </c>
      <c r="H1332" s="1">
        <v>5</v>
      </c>
      <c r="I1332" s="1"/>
      <c r="J1332" s="10">
        <v>45700</v>
      </c>
      <c r="K1332" s="1" t="s">
        <v>1077</v>
      </c>
      <c r="L1332" s="2"/>
      <c r="M1332" s="10"/>
      <c r="N1332" s="1"/>
      <c r="O1332" s="1"/>
      <c r="P1332" s="2">
        <f>Table1[[#This Row],[PRICE/PO]]*Table1[[#This Row],[Quantity/PO]]</f>
        <v>0</v>
      </c>
      <c r="Q1332" s="2" t="str">
        <f t="shared" ca="1" si="101"/>
        <v>منتهي</v>
      </c>
      <c r="R1332" s="2"/>
      <c r="S1332" s="2"/>
      <c r="T1332" s="1" t="str">
        <f t="shared" si="99"/>
        <v/>
      </c>
      <c r="BN1332" s="8">
        <f t="shared" ref="BN1332:BN1409" si="102">D1332</f>
        <v>0</v>
      </c>
    </row>
    <row r="1333" spans="1:66" ht="46" hidden="1" x14ac:dyDescent="0.45">
      <c r="A1333" s="1">
        <f t="shared" si="100"/>
        <v>1320</v>
      </c>
      <c r="B1333" s="1" t="s">
        <v>734</v>
      </c>
      <c r="C1333" s="2" t="s">
        <v>2002</v>
      </c>
      <c r="D1333" s="1"/>
      <c r="E1333" s="2" t="s">
        <v>2003</v>
      </c>
      <c r="F1333" s="1" t="s">
        <v>2000</v>
      </c>
      <c r="G1333" s="10">
        <v>45694</v>
      </c>
      <c r="H1333" s="1">
        <v>20</v>
      </c>
      <c r="I1333" s="1"/>
      <c r="J1333" s="10">
        <v>45699</v>
      </c>
      <c r="K1333" s="1" t="s">
        <v>1074</v>
      </c>
      <c r="L1333" s="2"/>
      <c r="M1333" s="10"/>
      <c r="N1333" s="1"/>
      <c r="O1333" s="1"/>
      <c r="P1333" s="2">
        <f>Table1[[#This Row],[PRICE/PO]]*Table1[[#This Row],[Quantity/PO]]</f>
        <v>0</v>
      </c>
      <c r="Q1333" s="2" t="str">
        <f t="shared" ca="1" si="101"/>
        <v>منتهي</v>
      </c>
      <c r="R1333" s="2"/>
      <c r="S1333" s="2"/>
      <c r="T1333" s="1" t="str">
        <f t="shared" si="99"/>
        <v/>
      </c>
      <c r="BN1333" s="8">
        <f t="shared" si="102"/>
        <v>0</v>
      </c>
    </row>
    <row r="1334" spans="1:66" ht="92" hidden="1" x14ac:dyDescent="0.45">
      <c r="A1334" s="1">
        <f t="shared" si="100"/>
        <v>1321</v>
      </c>
      <c r="B1334" s="1" t="s">
        <v>734</v>
      </c>
      <c r="C1334" s="2" t="s">
        <v>2001</v>
      </c>
      <c r="D1334" s="1"/>
      <c r="E1334" s="2" t="s">
        <v>2004</v>
      </c>
      <c r="F1334" s="1" t="s">
        <v>2000</v>
      </c>
      <c r="G1334" s="10">
        <v>45694</v>
      </c>
      <c r="H1334" s="1">
        <v>20</v>
      </c>
      <c r="I1334" s="1"/>
      <c r="J1334" s="10">
        <v>45699</v>
      </c>
      <c r="K1334" s="1" t="s">
        <v>1074</v>
      </c>
      <c r="L1334" s="2"/>
      <c r="M1334" s="10"/>
      <c r="N1334" s="1"/>
      <c r="O1334" s="1"/>
      <c r="P1334" s="2">
        <f>Table1[[#This Row],[PRICE/PO]]*Table1[[#This Row],[Quantity/PO]]</f>
        <v>0</v>
      </c>
      <c r="Q1334" s="2" t="str">
        <f t="shared" ca="1" si="101"/>
        <v>منتهي</v>
      </c>
      <c r="R1334" s="2"/>
      <c r="S1334" s="2"/>
      <c r="T1334" s="1" t="str">
        <f t="shared" si="99"/>
        <v/>
      </c>
      <c r="BN1334" s="8">
        <f t="shared" si="102"/>
        <v>0</v>
      </c>
    </row>
    <row r="1335" spans="1:66" ht="69" hidden="1" x14ac:dyDescent="0.45">
      <c r="A1335" s="1">
        <f t="shared" si="100"/>
        <v>1322</v>
      </c>
      <c r="B1335" s="1" t="s">
        <v>734</v>
      </c>
      <c r="C1335" s="2" t="s">
        <v>994</v>
      </c>
      <c r="D1335" s="1"/>
      <c r="E1335" s="2" t="s">
        <v>995</v>
      </c>
      <c r="F1335" s="1" t="s">
        <v>2005</v>
      </c>
      <c r="G1335" s="10">
        <v>45694</v>
      </c>
      <c r="H1335" s="1">
        <v>5</v>
      </c>
      <c r="I1335" s="1"/>
      <c r="J1335" s="10">
        <v>45699</v>
      </c>
      <c r="K1335" s="1" t="s">
        <v>1074</v>
      </c>
      <c r="L1335" s="2"/>
      <c r="M1335" s="10"/>
      <c r="N1335" s="1"/>
      <c r="O1335" s="1"/>
      <c r="P1335" s="2">
        <f>Table1[[#This Row],[PRICE/PO]]*Table1[[#This Row],[Quantity/PO]]</f>
        <v>0</v>
      </c>
      <c r="Q1335" s="2" t="str">
        <f t="shared" ca="1" si="101"/>
        <v>منتهي</v>
      </c>
      <c r="R1335" s="2"/>
      <c r="S1335" s="2"/>
      <c r="T1335" s="1" t="str">
        <f t="shared" si="99"/>
        <v/>
      </c>
      <c r="BN1335" s="8">
        <f t="shared" si="102"/>
        <v>0</v>
      </c>
    </row>
    <row r="1336" spans="1:66" ht="69" hidden="1" x14ac:dyDescent="0.45">
      <c r="A1336" s="1">
        <f t="shared" si="100"/>
        <v>1323</v>
      </c>
      <c r="B1336" s="1" t="s">
        <v>734</v>
      </c>
      <c r="C1336" s="2" t="s">
        <v>2008</v>
      </c>
      <c r="D1336" s="1" t="s">
        <v>2007</v>
      </c>
      <c r="E1336" s="2" t="s">
        <v>2009</v>
      </c>
      <c r="F1336" s="1" t="s">
        <v>2006</v>
      </c>
      <c r="G1336" s="10">
        <v>45694</v>
      </c>
      <c r="H1336" s="1">
        <v>2</v>
      </c>
      <c r="I1336" s="1"/>
      <c r="J1336" s="10">
        <v>45700</v>
      </c>
      <c r="K1336" s="1" t="s">
        <v>1074</v>
      </c>
      <c r="L1336" s="2"/>
      <c r="M1336" s="10"/>
      <c r="N1336" s="1"/>
      <c r="O1336" s="1"/>
      <c r="P1336" s="2">
        <f>Table1[[#This Row],[PRICE/PO]]*Table1[[#This Row],[Quantity/PO]]</f>
        <v>0</v>
      </c>
      <c r="Q1336" s="2" t="str">
        <f t="shared" ca="1" si="101"/>
        <v>منتهي</v>
      </c>
      <c r="R1336" s="2"/>
      <c r="S1336" s="2"/>
      <c r="T1336" s="1" t="str">
        <f t="shared" si="99"/>
        <v/>
      </c>
      <c r="BN1336" s="8" t="str">
        <f t="shared" si="102"/>
        <v>A9D32740</v>
      </c>
    </row>
    <row r="1337" spans="1:66" ht="115" hidden="1" x14ac:dyDescent="0.45">
      <c r="A1337" s="1">
        <f t="shared" si="100"/>
        <v>1324</v>
      </c>
      <c r="B1337" s="1" t="s">
        <v>734</v>
      </c>
      <c r="C1337" s="2" t="s">
        <v>1542</v>
      </c>
      <c r="D1337" s="1" t="s">
        <v>1541</v>
      </c>
      <c r="E1337" s="2" t="s">
        <v>2013</v>
      </c>
      <c r="F1337" s="1" t="s">
        <v>2010</v>
      </c>
      <c r="G1337" s="10">
        <v>45694</v>
      </c>
      <c r="H1337" s="1">
        <v>3</v>
      </c>
      <c r="I1337" s="1">
        <v>3400</v>
      </c>
      <c r="J1337" s="10">
        <v>45700</v>
      </c>
      <c r="K1337" s="1" t="s">
        <v>1074</v>
      </c>
      <c r="L1337" s="2"/>
      <c r="M1337" s="10"/>
      <c r="N1337" s="1"/>
      <c r="O1337" s="1"/>
      <c r="P1337" s="2">
        <f>Table1[[#This Row],[PRICE/PO]]*Table1[[#This Row],[Quantity/PO]]</f>
        <v>0</v>
      </c>
      <c r="Q1337" s="2" t="str">
        <f t="shared" ca="1" si="101"/>
        <v>منتهي</v>
      </c>
      <c r="R1337" s="2"/>
      <c r="S1337" s="2"/>
      <c r="T1337" s="1" t="str">
        <f t="shared" si="99"/>
        <v/>
      </c>
      <c r="BN1337" s="8" t="str">
        <f t="shared" si="102"/>
        <v>LC1D32Q7</v>
      </c>
    </row>
    <row r="1338" spans="1:66" ht="69" hidden="1" x14ac:dyDescent="0.45">
      <c r="A1338" s="1">
        <f t="shared" si="100"/>
        <v>1325</v>
      </c>
      <c r="B1338" s="1" t="s">
        <v>734</v>
      </c>
      <c r="C1338" s="2" t="s">
        <v>2012</v>
      </c>
      <c r="D1338" s="1" t="s">
        <v>2011</v>
      </c>
      <c r="E1338" s="2" t="s">
        <v>2014</v>
      </c>
      <c r="F1338" s="1" t="s">
        <v>2010</v>
      </c>
      <c r="G1338" s="10">
        <v>45694</v>
      </c>
      <c r="H1338" s="1">
        <v>2</v>
      </c>
      <c r="I1338" s="1"/>
      <c r="J1338" s="10">
        <v>45700</v>
      </c>
      <c r="K1338" s="1" t="s">
        <v>1074</v>
      </c>
      <c r="L1338" s="2"/>
      <c r="M1338" s="10"/>
      <c r="N1338" s="1"/>
      <c r="O1338" s="1"/>
      <c r="P1338" s="2">
        <f>Table1[[#This Row],[PRICE/PO]]*Table1[[#This Row],[Quantity/PO]]</f>
        <v>0</v>
      </c>
      <c r="Q1338" s="2" t="str">
        <f t="shared" ca="1" si="101"/>
        <v>منتهي</v>
      </c>
      <c r="R1338" s="2"/>
      <c r="S1338" s="2"/>
      <c r="T1338" s="1" t="str">
        <f t="shared" si="99"/>
        <v/>
      </c>
      <c r="BN1338" s="8" t="str">
        <f t="shared" si="102"/>
        <v>LC1D18Q7</v>
      </c>
    </row>
    <row r="1339" spans="1:66" ht="23" hidden="1" x14ac:dyDescent="0.45">
      <c r="A1339" s="1">
        <f t="shared" si="100"/>
        <v>1326</v>
      </c>
      <c r="B1339" s="1" t="s">
        <v>734</v>
      </c>
      <c r="C1339" s="2" t="s">
        <v>456</v>
      </c>
      <c r="D1339" s="1"/>
      <c r="E1339" s="2" t="s">
        <v>457</v>
      </c>
      <c r="F1339" s="1" t="s">
        <v>2015</v>
      </c>
      <c r="G1339" s="10">
        <v>45694</v>
      </c>
      <c r="H1339" s="1">
        <v>350</v>
      </c>
      <c r="I1339" s="1">
        <v>850</v>
      </c>
      <c r="J1339" s="10">
        <v>45699</v>
      </c>
      <c r="K1339" s="1" t="s">
        <v>1074</v>
      </c>
      <c r="L1339" s="2"/>
      <c r="M1339" s="10"/>
      <c r="N1339" s="1"/>
      <c r="O1339" s="1"/>
      <c r="P1339" s="2">
        <f>Table1[[#This Row],[PRICE/PO]]*Table1[[#This Row],[Quantity/PO]]</f>
        <v>0</v>
      </c>
      <c r="Q1339" s="2" t="str">
        <f t="shared" ca="1" si="101"/>
        <v>منتهي</v>
      </c>
      <c r="R1339" s="2"/>
      <c r="S1339" s="2"/>
      <c r="T1339" s="1" t="str">
        <f t="shared" si="99"/>
        <v/>
      </c>
      <c r="BN1339" s="8">
        <f t="shared" si="102"/>
        <v>0</v>
      </c>
    </row>
    <row r="1340" spans="1:66" ht="23" hidden="1" x14ac:dyDescent="0.45">
      <c r="A1340" s="1">
        <f t="shared" si="100"/>
        <v>1327</v>
      </c>
      <c r="B1340" s="1" t="s">
        <v>734</v>
      </c>
      <c r="C1340" s="2" t="s">
        <v>461</v>
      </c>
      <c r="D1340" s="1"/>
      <c r="E1340" s="2" t="s">
        <v>458</v>
      </c>
      <c r="F1340" s="1" t="s">
        <v>2015</v>
      </c>
      <c r="G1340" s="10">
        <v>45694</v>
      </c>
      <c r="H1340" s="1">
        <v>220</v>
      </c>
      <c r="I1340" s="1">
        <v>1100</v>
      </c>
      <c r="J1340" s="10">
        <v>45699</v>
      </c>
      <c r="K1340" s="1" t="s">
        <v>1074</v>
      </c>
      <c r="L1340" s="2"/>
      <c r="M1340" s="10"/>
      <c r="N1340" s="1"/>
      <c r="O1340" s="1"/>
      <c r="P1340" s="2">
        <f>Table1[[#This Row],[PRICE/PO]]*Table1[[#This Row],[Quantity/PO]]</f>
        <v>0</v>
      </c>
      <c r="Q1340" s="2" t="str">
        <f t="shared" ca="1" si="101"/>
        <v>منتهي</v>
      </c>
      <c r="R1340" s="2"/>
      <c r="S1340" s="2"/>
      <c r="T1340" s="1" t="str">
        <f t="shared" si="99"/>
        <v/>
      </c>
      <c r="BN1340" s="8">
        <f t="shared" si="102"/>
        <v>0</v>
      </c>
    </row>
    <row r="1341" spans="1:66" ht="46" hidden="1" x14ac:dyDescent="0.45">
      <c r="A1341" s="1">
        <f t="shared" si="100"/>
        <v>1328</v>
      </c>
      <c r="B1341" s="1" t="s">
        <v>734</v>
      </c>
      <c r="C1341" s="2" t="s">
        <v>2017</v>
      </c>
      <c r="D1341" s="1"/>
      <c r="E1341" s="2" t="s">
        <v>481</v>
      </c>
      <c r="F1341" s="1" t="s">
        <v>2016</v>
      </c>
      <c r="G1341" s="10">
        <v>45694</v>
      </c>
      <c r="H1341" s="1">
        <v>25</v>
      </c>
      <c r="I1341" s="1"/>
      <c r="J1341" s="10">
        <v>45699</v>
      </c>
      <c r="K1341" s="1" t="s">
        <v>1074</v>
      </c>
      <c r="L1341" s="2"/>
      <c r="M1341" s="10"/>
      <c r="N1341" s="1"/>
      <c r="O1341" s="1"/>
      <c r="P1341" s="2">
        <f>Table1[[#This Row],[PRICE/PO]]*Table1[[#This Row],[Quantity/PO]]</f>
        <v>0</v>
      </c>
      <c r="Q1341" s="2" t="str">
        <f t="shared" ca="1" si="101"/>
        <v>منتهي</v>
      </c>
      <c r="R1341" s="2"/>
      <c r="S1341" s="2"/>
      <c r="T1341" s="1" t="str">
        <f t="shared" si="99"/>
        <v/>
      </c>
      <c r="BN1341" s="8">
        <f t="shared" si="102"/>
        <v>0</v>
      </c>
    </row>
    <row r="1342" spans="1:66" ht="69" hidden="1" x14ac:dyDescent="0.45">
      <c r="A1342" s="1">
        <f t="shared" si="100"/>
        <v>1329</v>
      </c>
      <c r="B1342" s="1" t="s">
        <v>734</v>
      </c>
      <c r="C1342" s="2" t="s">
        <v>2022</v>
      </c>
      <c r="D1342" s="1" t="s">
        <v>2019</v>
      </c>
      <c r="E1342" s="2" t="s">
        <v>2025</v>
      </c>
      <c r="F1342" s="1" t="s">
        <v>2018</v>
      </c>
      <c r="G1342" s="10">
        <v>45694</v>
      </c>
      <c r="H1342" s="1">
        <v>100</v>
      </c>
      <c r="I1342" s="1"/>
      <c r="J1342" s="10">
        <v>45700</v>
      </c>
      <c r="K1342" s="1" t="s">
        <v>1074</v>
      </c>
      <c r="L1342" s="2"/>
      <c r="M1342" s="10"/>
      <c r="N1342" s="1"/>
      <c r="O1342" s="1"/>
      <c r="P1342" s="2">
        <f>Table1[[#This Row],[PRICE/PO]]*Table1[[#This Row],[Quantity/PO]]</f>
        <v>0</v>
      </c>
      <c r="Q1342" s="2" t="str">
        <f t="shared" ca="1" si="101"/>
        <v>منتهي</v>
      </c>
      <c r="R1342" s="2"/>
      <c r="S1342" s="2"/>
      <c r="T1342" s="1" t="str">
        <f t="shared" si="99"/>
        <v/>
      </c>
      <c r="BN1342" s="8" t="str">
        <f t="shared" si="102"/>
        <v>VBS1</v>
      </c>
    </row>
    <row r="1343" spans="1:66" ht="69" hidden="1" x14ac:dyDescent="0.45">
      <c r="A1343" s="1">
        <f t="shared" si="100"/>
        <v>1330</v>
      </c>
      <c r="B1343" s="1" t="s">
        <v>734</v>
      </c>
      <c r="C1343" s="2" t="s">
        <v>2023</v>
      </c>
      <c r="D1343" s="1" t="s">
        <v>2020</v>
      </c>
      <c r="E1343" s="2" t="s">
        <v>2026</v>
      </c>
      <c r="F1343" s="1" t="s">
        <v>2018</v>
      </c>
      <c r="G1343" s="10">
        <v>45694</v>
      </c>
      <c r="H1343" s="1">
        <v>1</v>
      </c>
      <c r="I1343" s="1"/>
      <c r="J1343" s="10">
        <v>45700</v>
      </c>
      <c r="K1343" s="1" t="s">
        <v>1074</v>
      </c>
      <c r="L1343" s="2"/>
      <c r="M1343" s="10"/>
      <c r="N1343" s="1"/>
      <c r="O1343" s="1"/>
      <c r="P1343" s="2">
        <f>Table1[[#This Row],[PRICE/PO]]*Table1[[#This Row],[Quantity/PO]]</f>
        <v>0</v>
      </c>
      <c r="Q1343" s="2" t="str">
        <f t="shared" ca="1" si="101"/>
        <v>منتهي</v>
      </c>
      <c r="R1343" s="2"/>
      <c r="S1343" s="2"/>
      <c r="T1343" s="1" t="str">
        <f t="shared" si="99"/>
        <v/>
      </c>
      <c r="BN1343" s="8" t="str">
        <f t="shared" si="102"/>
        <v>33VE49</v>
      </c>
    </row>
    <row r="1344" spans="1:66" ht="69" hidden="1" x14ac:dyDescent="0.45">
      <c r="A1344" s="1">
        <f t="shared" si="100"/>
        <v>1331</v>
      </c>
      <c r="B1344" s="1" t="s">
        <v>734</v>
      </c>
      <c r="C1344" s="2" t="s">
        <v>2024</v>
      </c>
      <c r="D1344" s="1" t="s">
        <v>2021</v>
      </c>
      <c r="E1344" s="2" t="s">
        <v>2027</v>
      </c>
      <c r="F1344" s="1" t="s">
        <v>2018</v>
      </c>
      <c r="G1344" s="10">
        <v>45694</v>
      </c>
      <c r="H1344" s="1">
        <v>1</v>
      </c>
      <c r="I1344" s="1"/>
      <c r="J1344" s="10">
        <v>45700</v>
      </c>
      <c r="K1344" s="1" t="s">
        <v>1074</v>
      </c>
      <c r="L1344" s="2"/>
      <c r="M1344" s="10"/>
      <c r="N1344" s="1"/>
      <c r="O1344" s="1"/>
      <c r="P1344" s="2">
        <f>Table1[[#This Row],[PRICE/PO]]*Table1[[#This Row],[Quantity/PO]]</f>
        <v>0</v>
      </c>
      <c r="Q1344" s="2" t="str">
        <f t="shared" ca="1" si="101"/>
        <v>منتهي</v>
      </c>
      <c r="R1344" s="2"/>
      <c r="S1344" s="2"/>
      <c r="T1344" s="1" t="str">
        <f t="shared" si="99"/>
        <v/>
      </c>
      <c r="BN1344" s="8" t="str">
        <f t="shared" si="102"/>
        <v>33VE48</v>
      </c>
    </row>
    <row r="1345" spans="1:66" ht="23" hidden="1" x14ac:dyDescent="0.45">
      <c r="A1345" s="1">
        <f t="shared" si="100"/>
        <v>1332</v>
      </c>
      <c r="B1345" s="1" t="s">
        <v>734</v>
      </c>
      <c r="C1345" s="2" t="s">
        <v>2030</v>
      </c>
      <c r="D1345" s="1"/>
      <c r="E1345" s="2" t="s">
        <v>2029</v>
      </c>
      <c r="F1345" s="1" t="s">
        <v>2028</v>
      </c>
      <c r="G1345" s="10">
        <v>45694</v>
      </c>
      <c r="H1345" s="1">
        <v>20</v>
      </c>
      <c r="I1345" s="1"/>
      <c r="J1345" s="10">
        <v>45699</v>
      </c>
      <c r="K1345" s="1" t="s">
        <v>1077</v>
      </c>
      <c r="L1345" s="2"/>
      <c r="M1345" s="10"/>
      <c r="N1345" s="1"/>
      <c r="O1345" s="1"/>
      <c r="P1345" s="2">
        <f>Table1[[#This Row],[PRICE/PO]]*Table1[[#This Row],[Quantity/PO]]</f>
        <v>0</v>
      </c>
      <c r="Q1345" s="2" t="str">
        <f t="shared" ca="1" si="101"/>
        <v>منتهي</v>
      </c>
      <c r="R1345" s="2"/>
      <c r="S1345" s="2"/>
      <c r="T1345" s="1" t="str">
        <f t="shared" si="99"/>
        <v/>
      </c>
      <c r="BN1345" s="8">
        <f t="shared" si="102"/>
        <v>0</v>
      </c>
    </row>
    <row r="1346" spans="1:66" ht="69" hidden="1" x14ac:dyDescent="0.45">
      <c r="A1346" s="1">
        <f t="shared" si="100"/>
        <v>1333</v>
      </c>
      <c r="B1346" s="1" t="s">
        <v>734</v>
      </c>
      <c r="C1346" s="2" t="s">
        <v>1123</v>
      </c>
      <c r="D1346" s="1" t="s">
        <v>2032</v>
      </c>
      <c r="E1346" s="2" t="s">
        <v>1124</v>
      </c>
      <c r="F1346" s="1" t="s">
        <v>2031</v>
      </c>
      <c r="G1346" s="10">
        <v>45694</v>
      </c>
      <c r="H1346" s="1">
        <v>1</v>
      </c>
      <c r="I1346" s="1"/>
      <c r="J1346" s="10">
        <v>45699</v>
      </c>
      <c r="K1346" s="1" t="s">
        <v>1074</v>
      </c>
      <c r="L1346" s="2"/>
      <c r="M1346" s="10"/>
      <c r="N1346" s="1"/>
      <c r="O1346" s="1"/>
      <c r="P1346" s="2">
        <f>Table1[[#This Row],[PRICE/PO]]*Table1[[#This Row],[Quantity/PO]]</f>
        <v>0</v>
      </c>
      <c r="Q1346" s="2" t="str">
        <f t="shared" ca="1" si="101"/>
        <v>منتهي</v>
      </c>
      <c r="R1346" s="2"/>
      <c r="S1346" s="2"/>
      <c r="T1346" s="1" t="str">
        <f t="shared" si="99"/>
        <v/>
      </c>
      <c r="BN1346" s="8" t="str">
        <f t="shared" si="102"/>
        <v>800H-AP1A</v>
      </c>
    </row>
    <row r="1347" spans="1:66" ht="69" hidden="1" x14ac:dyDescent="0.45">
      <c r="A1347" s="1">
        <f t="shared" si="100"/>
        <v>1334</v>
      </c>
      <c r="B1347" s="1" t="s">
        <v>734</v>
      </c>
      <c r="C1347" s="2" t="s">
        <v>1126</v>
      </c>
      <c r="D1347" s="1" t="s">
        <v>2033</v>
      </c>
      <c r="E1347" s="2" t="s">
        <v>1127</v>
      </c>
      <c r="F1347" s="1" t="s">
        <v>2031</v>
      </c>
      <c r="G1347" s="10">
        <v>45694</v>
      </c>
      <c r="H1347" s="1">
        <v>1</v>
      </c>
      <c r="I1347" s="1"/>
      <c r="J1347" s="10">
        <v>45699</v>
      </c>
      <c r="K1347" s="1" t="s">
        <v>1074</v>
      </c>
      <c r="L1347" s="2"/>
      <c r="M1347" s="10"/>
      <c r="N1347" s="1"/>
      <c r="O1347" s="1"/>
      <c r="P1347" s="2">
        <f>Table1[[#This Row],[PRICE/PO]]*Table1[[#This Row],[Quantity/PO]]</f>
        <v>0</v>
      </c>
      <c r="Q1347" s="2" t="str">
        <f t="shared" ca="1" si="101"/>
        <v>منتهي</v>
      </c>
      <c r="R1347" s="2"/>
      <c r="S1347" s="2"/>
      <c r="T1347" s="1" t="str">
        <f t="shared" si="99"/>
        <v/>
      </c>
      <c r="BN1347" s="8" t="str">
        <f t="shared" si="102"/>
        <v>800H-AP6A</v>
      </c>
    </row>
    <row r="1348" spans="1:66" ht="69" hidden="1" x14ac:dyDescent="0.45">
      <c r="A1348" s="1">
        <f t="shared" si="100"/>
        <v>1335</v>
      </c>
      <c r="B1348" s="1" t="s">
        <v>734</v>
      </c>
      <c r="C1348" s="2" t="s">
        <v>1983</v>
      </c>
      <c r="D1348" s="1"/>
      <c r="E1348" s="2" t="s">
        <v>1984</v>
      </c>
      <c r="F1348" s="1" t="s">
        <v>2034</v>
      </c>
      <c r="G1348" s="10">
        <v>45694</v>
      </c>
      <c r="H1348" s="1">
        <v>10</v>
      </c>
      <c r="I1348" s="1"/>
      <c r="J1348" s="10">
        <v>45699</v>
      </c>
      <c r="K1348" s="1" t="s">
        <v>1074</v>
      </c>
      <c r="L1348" s="2"/>
      <c r="M1348" s="10"/>
      <c r="N1348" s="1"/>
      <c r="O1348" s="1"/>
      <c r="P1348" s="2">
        <f>Table1[[#This Row],[PRICE/PO]]*Table1[[#This Row],[Quantity/PO]]</f>
        <v>0</v>
      </c>
      <c r="Q1348" s="2" t="str">
        <f t="shared" ca="1" si="101"/>
        <v>منتهي</v>
      </c>
      <c r="R1348" s="2"/>
      <c r="S1348" s="2"/>
      <c r="T1348" s="1" t="str">
        <f t="shared" si="99"/>
        <v/>
      </c>
      <c r="BN1348" s="8">
        <f t="shared" si="102"/>
        <v>0</v>
      </c>
    </row>
    <row r="1349" spans="1:66" ht="69" hidden="1" x14ac:dyDescent="0.45">
      <c r="A1349" s="1">
        <f t="shared" si="100"/>
        <v>1336</v>
      </c>
      <c r="B1349" s="1" t="s">
        <v>734</v>
      </c>
      <c r="C1349" s="2" t="s">
        <v>1658</v>
      </c>
      <c r="D1349" s="1"/>
      <c r="E1349" s="2" t="s">
        <v>1659</v>
      </c>
      <c r="F1349" s="1" t="s">
        <v>2034</v>
      </c>
      <c r="G1349" s="10">
        <v>45694</v>
      </c>
      <c r="H1349" s="1">
        <v>20</v>
      </c>
      <c r="I1349" s="1"/>
      <c r="J1349" s="10">
        <v>45699</v>
      </c>
      <c r="K1349" s="1" t="s">
        <v>1074</v>
      </c>
      <c r="L1349" s="2"/>
      <c r="M1349" s="10"/>
      <c r="N1349" s="1"/>
      <c r="O1349" s="1"/>
      <c r="P1349" s="2">
        <f>Table1[[#This Row],[PRICE/PO]]*Table1[[#This Row],[Quantity/PO]]</f>
        <v>0</v>
      </c>
      <c r="Q1349" s="2" t="str">
        <f t="shared" ca="1" si="101"/>
        <v>منتهي</v>
      </c>
      <c r="R1349" s="2"/>
      <c r="S1349" s="2"/>
      <c r="T1349" s="1" t="str">
        <f t="shared" si="99"/>
        <v/>
      </c>
      <c r="BN1349" s="8">
        <f t="shared" si="102"/>
        <v>0</v>
      </c>
    </row>
    <row r="1350" spans="1:66" ht="69" hidden="1" x14ac:dyDescent="0.45">
      <c r="A1350" s="1">
        <f t="shared" si="100"/>
        <v>1337</v>
      </c>
      <c r="B1350" s="1" t="s">
        <v>734</v>
      </c>
      <c r="C1350" s="2" t="s">
        <v>2037</v>
      </c>
      <c r="D1350" s="1"/>
      <c r="E1350" s="2" t="s">
        <v>2036</v>
      </c>
      <c r="F1350" s="1" t="s">
        <v>2035</v>
      </c>
      <c r="G1350" s="10">
        <v>45694</v>
      </c>
      <c r="H1350" s="1">
        <v>2</v>
      </c>
      <c r="I1350" s="1"/>
      <c r="J1350" s="10">
        <v>45699</v>
      </c>
      <c r="K1350" s="1" t="s">
        <v>1074</v>
      </c>
      <c r="L1350" s="2"/>
      <c r="M1350" s="10"/>
      <c r="N1350" s="1"/>
      <c r="O1350" s="1"/>
      <c r="P1350" s="2">
        <f>Table1[[#This Row],[PRICE/PO]]*Table1[[#This Row],[Quantity/PO]]</f>
        <v>0</v>
      </c>
      <c r="Q1350" s="2" t="str">
        <f t="shared" ca="1" si="101"/>
        <v>منتهي</v>
      </c>
      <c r="R1350" s="2"/>
      <c r="S1350" s="2"/>
      <c r="T1350" s="1" t="str">
        <f t="shared" si="99"/>
        <v/>
      </c>
      <c r="BN1350" s="8">
        <f t="shared" si="102"/>
        <v>0</v>
      </c>
    </row>
    <row r="1351" spans="1:66" ht="23" hidden="1" x14ac:dyDescent="0.45">
      <c r="A1351" s="1">
        <f t="shared" si="100"/>
        <v>1338</v>
      </c>
      <c r="B1351" s="1" t="s">
        <v>734</v>
      </c>
      <c r="C1351" s="2" t="s">
        <v>2040</v>
      </c>
      <c r="D1351" s="1"/>
      <c r="E1351" s="2" t="s">
        <v>2039</v>
      </c>
      <c r="F1351" s="1" t="s">
        <v>2038</v>
      </c>
      <c r="G1351" s="10">
        <v>45694</v>
      </c>
      <c r="H1351" s="1">
        <v>50</v>
      </c>
      <c r="I1351" s="1">
        <v>150</v>
      </c>
      <c r="J1351" s="10">
        <v>45699</v>
      </c>
      <c r="K1351" s="1" t="s">
        <v>1074</v>
      </c>
      <c r="L1351" s="2"/>
      <c r="M1351" s="10"/>
      <c r="N1351" s="1"/>
      <c r="O1351" s="1"/>
      <c r="P1351" s="2">
        <f>Table1[[#This Row],[PRICE/PO]]*Table1[[#This Row],[Quantity/PO]]</f>
        <v>0</v>
      </c>
      <c r="Q1351" s="2" t="str">
        <f t="shared" ca="1" si="101"/>
        <v>منتهي</v>
      </c>
      <c r="R1351" s="2"/>
      <c r="S1351" s="2"/>
      <c r="T1351" s="1" t="str">
        <f t="shared" si="99"/>
        <v/>
      </c>
      <c r="BN1351" s="8">
        <f t="shared" si="102"/>
        <v>0</v>
      </c>
    </row>
    <row r="1352" spans="1:66" ht="46" hidden="1" x14ac:dyDescent="0.45">
      <c r="A1352" s="1">
        <f t="shared" si="100"/>
        <v>1339</v>
      </c>
      <c r="B1352" s="1" t="s">
        <v>734</v>
      </c>
      <c r="C1352" s="2" t="s">
        <v>1534</v>
      </c>
      <c r="D1352" s="1" t="s">
        <v>1986</v>
      </c>
      <c r="E1352" s="2" t="s">
        <v>1535</v>
      </c>
      <c r="F1352" s="1" t="s">
        <v>2041</v>
      </c>
      <c r="G1352" s="10">
        <v>45694</v>
      </c>
      <c r="H1352" s="1">
        <v>5</v>
      </c>
      <c r="I1352" s="1"/>
      <c r="J1352" s="10">
        <v>45699</v>
      </c>
      <c r="K1352" s="1" t="s">
        <v>1074</v>
      </c>
      <c r="L1352" s="2"/>
      <c r="M1352" s="10"/>
      <c r="N1352" s="1"/>
      <c r="O1352" s="1"/>
      <c r="P1352" s="2">
        <f>Table1[[#This Row],[PRICE/PO]]*Table1[[#This Row],[Quantity/PO]]</f>
        <v>0</v>
      </c>
      <c r="Q1352" s="2" t="str">
        <f t="shared" ca="1" si="101"/>
        <v>منتهي</v>
      </c>
      <c r="R1352" s="2"/>
      <c r="S1352" s="2"/>
      <c r="T1352" s="1" t="str">
        <f t="shared" si="99"/>
        <v/>
      </c>
      <c r="BN1352" s="8" t="str">
        <f t="shared" si="102"/>
        <v>BS1113TV</v>
      </c>
    </row>
    <row r="1353" spans="1:66" ht="69" hidden="1" x14ac:dyDescent="0.45">
      <c r="A1353" s="1">
        <f t="shared" si="100"/>
        <v>1340</v>
      </c>
      <c r="B1353" s="1" t="s">
        <v>734</v>
      </c>
      <c r="C1353" s="2" t="s">
        <v>2043</v>
      </c>
      <c r="D1353" s="1"/>
      <c r="E1353" s="2" t="s">
        <v>2044</v>
      </c>
      <c r="F1353" s="1" t="s">
        <v>2042</v>
      </c>
      <c r="G1353" s="10">
        <v>45694</v>
      </c>
      <c r="H1353" s="1">
        <v>4</v>
      </c>
      <c r="I1353" s="1"/>
      <c r="J1353" s="10">
        <v>45699</v>
      </c>
      <c r="K1353" s="1" t="s">
        <v>1074</v>
      </c>
      <c r="L1353" s="2"/>
      <c r="M1353" s="10"/>
      <c r="N1353" s="1"/>
      <c r="O1353" s="1"/>
      <c r="P1353" s="2">
        <f>Table1[[#This Row],[PRICE/PO]]*Table1[[#This Row],[Quantity/PO]]</f>
        <v>0</v>
      </c>
      <c r="Q1353" s="2" t="str">
        <f t="shared" ca="1" si="101"/>
        <v>منتهي</v>
      </c>
      <c r="R1353" s="2"/>
      <c r="S1353" s="2"/>
      <c r="T1353" s="1" t="str">
        <f t="shared" si="99"/>
        <v/>
      </c>
      <c r="BN1353" s="8">
        <f t="shared" si="102"/>
        <v>0</v>
      </c>
    </row>
    <row r="1354" spans="1:66" ht="69" hidden="1" x14ac:dyDescent="0.45">
      <c r="A1354" s="1">
        <f t="shared" si="100"/>
        <v>1341</v>
      </c>
      <c r="B1354" s="1" t="s">
        <v>734</v>
      </c>
      <c r="C1354" s="2" t="s">
        <v>1123</v>
      </c>
      <c r="D1354" s="2" t="s">
        <v>2032</v>
      </c>
      <c r="E1354" s="2" t="s">
        <v>1124</v>
      </c>
      <c r="F1354" s="1" t="s">
        <v>2042</v>
      </c>
      <c r="G1354" s="10">
        <v>45694</v>
      </c>
      <c r="H1354" s="1">
        <v>2</v>
      </c>
      <c r="I1354" s="1"/>
      <c r="J1354" s="10">
        <v>45699</v>
      </c>
      <c r="K1354" s="1" t="s">
        <v>1074</v>
      </c>
      <c r="L1354" s="2"/>
      <c r="M1354" s="10"/>
      <c r="N1354" s="1"/>
      <c r="O1354" s="1"/>
      <c r="P1354" s="2">
        <f>Table1[[#This Row],[PRICE/PO]]*Table1[[#This Row],[Quantity/PO]]</f>
        <v>0</v>
      </c>
      <c r="Q1354" s="2" t="str">
        <f t="shared" ca="1" si="101"/>
        <v>منتهي</v>
      </c>
      <c r="R1354" s="2"/>
      <c r="S1354" s="2"/>
      <c r="T1354" s="1" t="str">
        <f t="shared" si="99"/>
        <v/>
      </c>
      <c r="BN1354" s="8" t="str">
        <f t="shared" si="102"/>
        <v>800H-AP1A</v>
      </c>
    </row>
    <row r="1355" spans="1:66" ht="69" hidden="1" x14ac:dyDescent="0.45">
      <c r="A1355" s="1">
        <f t="shared" si="100"/>
        <v>1342</v>
      </c>
      <c r="B1355" s="1" t="s">
        <v>734</v>
      </c>
      <c r="C1355" s="2" t="s">
        <v>1126</v>
      </c>
      <c r="D1355" s="1" t="s">
        <v>2033</v>
      </c>
      <c r="E1355" s="2" t="s">
        <v>1127</v>
      </c>
      <c r="F1355" s="1" t="s">
        <v>2042</v>
      </c>
      <c r="G1355" s="10">
        <v>45694</v>
      </c>
      <c r="H1355" s="1">
        <v>2</v>
      </c>
      <c r="I1355" s="1"/>
      <c r="J1355" s="10">
        <v>45699</v>
      </c>
      <c r="K1355" s="1" t="s">
        <v>1074</v>
      </c>
      <c r="L1355" s="2"/>
      <c r="M1355" s="10"/>
      <c r="N1355" s="1"/>
      <c r="O1355" s="1"/>
      <c r="P1355" s="2">
        <f>Table1[[#This Row],[PRICE/PO]]*Table1[[#This Row],[Quantity/PO]]</f>
        <v>0</v>
      </c>
      <c r="Q1355" s="2" t="str">
        <f t="shared" ca="1" si="101"/>
        <v>منتهي</v>
      </c>
      <c r="R1355" s="2"/>
      <c r="S1355" s="2"/>
      <c r="T1355" s="1" t="str">
        <f t="shared" si="99"/>
        <v/>
      </c>
      <c r="BN1355" s="8" t="str">
        <f t="shared" si="102"/>
        <v>800H-AP6A</v>
      </c>
    </row>
    <row r="1356" spans="1:66" ht="69" hidden="1" x14ac:dyDescent="0.45">
      <c r="A1356" s="1">
        <f t="shared" si="100"/>
        <v>1343</v>
      </c>
      <c r="B1356" s="1" t="s">
        <v>734</v>
      </c>
      <c r="C1356" s="2" t="s">
        <v>2046</v>
      </c>
      <c r="D1356" s="1" t="s">
        <v>2045</v>
      </c>
      <c r="E1356" s="2" t="s">
        <v>2048</v>
      </c>
      <c r="F1356" s="1" t="s">
        <v>2042</v>
      </c>
      <c r="G1356" s="10">
        <v>45694</v>
      </c>
      <c r="H1356" s="1">
        <v>3</v>
      </c>
      <c r="I1356" s="1"/>
      <c r="J1356" s="10">
        <v>45699</v>
      </c>
      <c r="K1356" s="1" t="s">
        <v>1074</v>
      </c>
      <c r="L1356" s="2"/>
      <c r="M1356" s="10"/>
      <c r="N1356" s="1"/>
      <c r="O1356" s="1"/>
      <c r="P1356" s="2">
        <f>Table1[[#This Row],[PRICE/PO]]*Table1[[#This Row],[Quantity/PO]]</f>
        <v>0</v>
      </c>
      <c r="Q1356" s="2" t="str">
        <f t="shared" ca="1" si="101"/>
        <v>منتهي</v>
      </c>
      <c r="R1356" s="2"/>
      <c r="S1356" s="2"/>
      <c r="T1356" s="1" t="str">
        <f t="shared" si="99"/>
        <v/>
      </c>
      <c r="BN1356" s="8" t="str">
        <f t="shared" si="102"/>
        <v>HRJ60/40K</v>
      </c>
    </row>
    <row r="1357" spans="1:66" ht="69" hidden="1" x14ac:dyDescent="0.45">
      <c r="A1357" s="1">
        <f t="shared" si="100"/>
        <v>1344</v>
      </c>
      <c r="B1357" s="1" t="s">
        <v>734</v>
      </c>
      <c r="C1357" s="2" t="s">
        <v>519</v>
      </c>
      <c r="D1357" s="1" t="s">
        <v>292</v>
      </c>
      <c r="E1357" s="2" t="s">
        <v>520</v>
      </c>
      <c r="F1357" s="1" t="s">
        <v>2042</v>
      </c>
      <c r="G1357" s="10">
        <v>45694</v>
      </c>
      <c r="H1357" s="1">
        <v>10</v>
      </c>
      <c r="I1357" s="1"/>
      <c r="J1357" s="10">
        <v>45699</v>
      </c>
      <c r="K1357" s="1" t="s">
        <v>1074</v>
      </c>
      <c r="L1357" s="2"/>
      <c r="M1357" s="10"/>
      <c r="N1357" s="1"/>
      <c r="O1357" s="1"/>
      <c r="P1357" s="2">
        <f>Table1[[#This Row],[PRICE/PO]]*Table1[[#This Row],[Quantity/PO]]</f>
        <v>0</v>
      </c>
      <c r="Q1357" s="2" t="str">
        <f t="shared" ca="1" si="101"/>
        <v>منتهي</v>
      </c>
      <c r="R1357" s="2"/>
      <c r="S1357" s="2"/>
      <c r="T1357" s="1" t="str">
        <f t="shared" si="99"/>
        <v/>
      </c>
      <c r="BN1357" s="8" t="str">
        <f t="shared" si="102"/>
        <v>OVA44013</v>
      </c>
    </row>
    <row r="1358" spans="1:66" ht="69" hidden="1" x14ac:dyDescent="0.45">
      <c r="A1358" s="1">
        <f t="shared" si="100"/>
        <v>1345</v>
      </c>
      <c r="B1358" s="1" t="s">
        <v>734</v>
      </c>
      <c r="C1358" s="2" t="s">
        <v>2049</v>
      </c>
      <c r="D1358" s="1">
        <v>1400037983</v>
      </c>
      <c r="E1358" s="2" t="s">
        <v>2050</v>
      </c>
      <c r="F1358" s="1" t="s">
        <v>2042</v>
      </c>
      <c r="G1358" s="10">
        <v>45694</v>
      </c>
      <c r="H1358" s="1">
        <v>3</v>
      </c>
      <c r="I1358" s="1"/>
      <c r="J1358" s="10">
        <v>45699</v>
      </c>
      <c r="K1358" s="1" t="s">
        <v>1074</v>
      </c>
      <c r="L1358" s="2"/>
      <c r="M1358" s="10"/>
      <c r="N1358" s="1"/>
      <c r="O1358" s="1"/>
      <c r="P1358" s="2">
        <f>Table1[[#This Row],[PRICE/PO]]*Table1[[#This Row],[Quantity/PO]]</f>
        <v>0</v>
      </c>
      <c r="Q1358" s="2" t="str">
        <f t="shared" ca="1" si="101"/>
        <v>منتهي</v>
      </c>
      <c r="R1358" s="2"/>
      <c r="S1358" s="2"/>
      <c r="T1358" s="1" t="str">
        <f t="shared" ref="T1358:T1421" si="103">IF(AND(COUNTIFS($F$14:$F$1012, $F1358, $L$14:$L$1012, "&lt;&gt;")&gt;0, $L1358="", $I1358&lt;&gt;""), 1, "")</f>
        <v/>
      </c>
      <c r="BN1358" s="8">
        <f t="shared" si="102"/>
        <v>1400037983</v>
      </c>
    </row>
    <row r="1359" spans="1:66" ht="92" hidden="1" x14ac:dyDescent="0.45">
      <c r="A1359" s="1">
        <f t="shared" ref="A1359:A1422" si="104">ROW(A1346)</f>
        <v>1346</v>
      </c>
      <c r="B1359" s="1" t="s">
        <v>734</v>
      </c>
      <c r="C1359" s="2" t="s">
        <v>2053</v>
      </c>
      <c r="D1359" s="1" t="s">
        <v>2052</v>
      </c>
      <c r="E1359" s="2" t="s">
        <v>2054</v>
      </c>
      <c r="F1359" s="1" t="s">
        <v>2051</v>
      </c>
      <c r="G1359" s="10">
        <v>45694</v>
      </c>
      <c r="H1359" s="1">
        <v>4</v>
      </c>
      <c r="I1359" s="1"/>
      <c r="J1359" s="10">
        <v>45699</v>
      </c>
      <c r="K1359" s="1" t="s">
        <v>1074</v>
      </c>
      <c r="L1359" s="2"/>
      <c r="M1359" s="10"/>
      <c r="N1359" s="1"/>
      <c r="O1359" s="1"/>
      <c r="P1359" s="2">
        <f>Table1[[#This Row],[PRICE/PO]]*Table1[[#This Row],[Quantity/PO]]</f>
        <v>0</v>
      </c>
      <c r="Q1359" s="2" t="str">
        <f t="shared" ca="1" si="101"/>
        <v>منتهي</v>
      </c>
      <c r="R1359" s="2"/>
      <c r="S1359" s="2"/>
      <c r="T1359" s="1" t="str">
        <f t="shared" si="103"/>
        <v/>
      </c>
      <c r="BN1359" s="8" t="str">
        <f t="shared" si="102"/>
        <v>AF52-40-00-13</v>
      </c>
    </row>
    <row r="1360" spans="1:66" ht="69" hidden="1" x14ac:dyDescent="0.45">
      <c r="A1360" s="1">
        <f t="shared" si="104"/>
        <v>1347</v>
      </c>
      <c r="B1360" s="1" t="s">
        <v>734</v>
      </c>
      <c r="C1360" s="2" t="s">
        <v>2057</v>
      </c>
      <c r="D1360" s="1" t="s">
        <v>2056</v>
      </c>
      <c r="E1360" s="2" t="s">
        <v>2058</v>
      </c>
      <c r="F1360" s="1" t="s">
        <v>2055</v>
      </c>
      <c r="G1360" s="10">
        <v>45694</v>
      </c>
      <c r="H1360" s="1">
        <v>3</v>
      </c>
      <c r="I1360" s="1"/>
      <c r="J1360" s="10">
        <v>45700</v>
      </c>
      <c r="K1360" s="1" t="s">
        <v>1074</v>
      </c>
      <c r="L1360" s="2"/>
      <c r="M1360" s="10"/>
      <c r="N1360" s="1"/>
      <c r="O1360" s="1"/>
      <c r="P1360" s="2">
        <f>Table1[[#This Row],[PRICE/PO]]*Table1[[#This Row],[Quantity/PO]]</f>
        <v>0</v>
      </c>
      <c r="Q1360" s="2" t="str">
        <f t="shared" ca="1" si="101"/>
        <v>منتهي</v>
      </c>
      <c r="R1360" s="2"/>
      <c r="S1360" s="2"/>
      <c r="T1360" s="1" t="str">
        <f t="shared" si="103"/>
        <v/>
      </c>
      <c r="BN1360" s="8" t="str">
        <f t="shared" si="102"/>
        <v>BAY51-QLED14x2J</v>
      </c>
    </row>
    <row r="1361" spans="1:66" ht="92" hidden="1" x14ac:dyDescent="0.45">
      <c r="A1361" s="1">
        <f t="shared" si="104"/>
        <v>1348</v>
      </c>
      <c r="B1361" s="1" t="s">
        <v>734</v>
      </c>
      <c r="C1361" s="2" t="s">
        <v>2046</v>
      </c>
      <c r="D1361" s="1" t="s">
        <v>2045</v>
      </c>
      <c r="E1361" s="2" t="s">
        <v>2047</v>
      </c>
      <c r="F1361" s="1" t="s">
        <v>2055</v>
      </c>
      <c r="G1361" s="10">
        <v>45694</v>
      </c>
      <c r="H1361" s="1">
        <v>1</v>
      </c>
      <c r="I1361" s="1"/>
      <c r="J1361" s="10">
        <v>45700</v>
      </c>
      <c r="K1361" s="1" t="s">
        <v>1074</v>
      </c>
      <c r="L1361" s="2"/>
      <c r="M1361" s="10"/>
      <c r="N1361" s="1"/>
      <c r="O1361" s="1"/>
      <c r="P1361" s="2">
        <f>Table1[[#This Row],[PRICE/PO]]*Table1[[#This Row],[Quantity/PO]]</f>
        <v>0</v>
      </c>
      <c r="Q1361" s="2" t="str">
        <f t="shared" ca="1" si="101"/>
        <v>منتهي</v>
      </c>
      <c r="R1361" s="2"/>
      <c r="S1361" s="2"/>
      <c r="T1361" s="1" t="str">
        <f t="shared" si="103"/>
        <v/>
      </c>
      <c r="BN1361" s="8" t="str">
        <f t="shared" si="102"/>
        <v>HRJ60/40K</v>
      </c>
    </row>
    <row r="1362" spans="1:66" ht="46" hidden="1" x14ac:dyDescent="0.45">
      <c r="A1362" s="1">
        <f t="shared" si="104"/>
        <v>1349</v>
      </c>
      <c r="B1362" s="1" t="s">
        <v>734</v>
      </c>
      <c r="C1362" s="2" t="s">
        <v>2059</v>
      </c>
      <c r="D1362" s="1"/>
      <c r="E1362" s="2" t="s">
        <v>2060</v>
      </c>
      <c r="F1362" s="1" t="s">
        <v>2055</v>
      </c>
      <c r="G1362" s="10">
        <v>45694</v>
      </c>
      <c r="H1362" s="1">
        <v>4</v>
      </c>
      <c r="I1362" s="1"/>
      <c r="J1362" s="10">
        <v>45700</v>
      </c>
      <c r="K1362" s="1" t="s">
        <v>1074</v>
      </c>
      <c r="L1362" s="2"/>
      <c r="M1362" s="10"/>
      <c r="N1362" s="1"/>
      <c r="O1362" s="1"/>
      <c r="P1362" s="2">
        <f>Table1[[#This Row],[PRICE/PO]]*Table1[[#This Row],[Quantity/PO]]</f>
        <v>0</v>
      </c>
      <c r="Q1362" s="2" t="str">
        <f t="shared" ca="1" si="101"/>
        <v>منتهي</v>
      </c>
      <c r="R1362" s="2"/>
      <c r="S1362" s="2"/>
      <c r="T1362" s="1" t="str">
        <f t="shared" si="103"/>
        <v/>
      </c>
      <c r="BN1362" s="8">
        <f t="shared" si="102"/>
        <v>0</v>
      </c>
    </row>
    <row r="1363" spans="1:66" ht="23" hidden="1" x14ac:dyDescent="0.45">
      <c r="A1363" s="1">
        <f t="shared" si="104"/>
        <v>1350</v>
      </c>
      <c r="B1363" s="1" t="s">
        <v>734</v>
      </c>
      <c r="C1363" s="2" t="s">
        <v>473</v>
      </c>
      <c r="D1363" s="1"/>
      <c r="E1363" s="2" t="s">
        <v>474</v>
      </c>
      <c r="F1363" s="1" t="s">
        <v>2061</v>
      </c>
      <c r="G1363" s="10">
        <v>45694</v>
      </c>
      <c r="H1363" s="1">
        <v>20</v>
      </c>
      <c r="I1363" s="1">
        <v>215</v>
      </c>
      <c r="J1363" s="10">
        <v>45699</v>
      </c>
      <c r="K1363" s="1" t="s">
        <v>1077</v>
      </c>
      <c r="L1363" s="2"/>
      <c r="M1363" s="10"/>
      <c r="N1363" s="1"/>
      <c r="O1363" s="1"/>
      <c r="P1363" s="2">
        <f>Table1[[#This Row],[PRICE/PO]]*Table1[[#This Row],[Quantity/PO]]</f>
        <v>0</v>
      </c>
      <c r="Q1363" s="2" t="str">
        <f t="shared" ca="1" si="101"/>
        <v>منتهي</v>
      </c>
      <c r="R1363" s="2"/>
      <c r="S1363" s="2"/>
      <c r="T1363" s="1" t="str">
        <f t="shared" si="103"/>
        <v/>
      </c>
      <c r="BN1363" s="8">
        <f t="shared" si="102"/>
        <v>0</v>
      </c>
    </row>
    <row r="1364" spans="1:66" ht="23" hidden="1" x14ac:dyDescent="0.45">
      <c r="A1364" s="1">
        <f t="shared" si="104"/>
        <v>1351</v>
      </c>
      <c r="B1364" s="1" t="s">
        <v>734</v>
      </c>
      <c r="C1364" s="2" t="s">
        <v>452</v>
      </c>
      <c r="D1364" s="1"/>
      <c r="E1364" s="2" t="s">
        <v>238</v>
      </c>
      <c r="F1364" s="1" t="s">
        <v>2061</v>
      </c>
      <c r="G1364" s="10">
        <v>45694</v>
      </c>
      <c r="H1364" s="1">
        <v>40</v>
      </c>
      <c r="I1364" s="1">
        <v>17.5</v>
      </c>
      <c r="J1364" s="10">
        <v>45699</v>
      </c>
      <c r="K1364" s="1" t="s">
        <v>1077</v>
      </c>
      <c r="L1364" s="2"/>
      <c r="M1364" s="10"/>
      <c r="N1364" s="1"/>
      <c r="O1364" s="1"/>
      <c r="P1364" s="2">
        <f>Table1[[#This Row],[PRICE/PO]]*Table1[[#This Row],[Quantity/PO]]</f>
        <v>0</v>
      </c>
      <c r="Q1364" s="2" t="str">
        <f t="shared" ca="1" si="101"/>
        <v>منتهي</v>
      </c>
      <c r="R1364" s="2"/>
      <c r="S1364" s="2"/>
      <c r="T1364" s="1" t="str">
        <f t="shared" si="103"/>
        <v/>
      </c>
      <c r="BN1364" s="8">
        <f t="shared" si="102"/>
        <v>0</v>
      </c>
    </row>
    <row r="1365" spans="1:66" ht="23" hidden="1" x14ac:dyDescent="0.45">
      <c r="A1365" s="1">
        <f t="shared" si="104"/>
        <v>1352</v>
      </c>
      <c r="B1365" s="1" t="s">
        <v>734</v>
      </c>
      <c r="C1365" s="2" t="s">
        <v>453</v>
      </c>
      <c r="D1365" s="1"/>
      <c r="E1365" s="2" t="s">
        <v>240</v>
      </c>
      <c r="F1365" s="1" t="s">
        <v>2061</v>
      </c>
      <c r="G1365" s="10">
        <v>45694</v>
      </c>
      <c r="H1365" s="1">
        <v>120</v>
      </c>
      <c r="I1365" s="1">
        <v>17.5</v>
      </c>
      <c r="J1365" s="10">
        <v>45699</v>
      </c>
      <c r="K1365" s="1" t="s">
        <v>1077</v>
      </c>
      <c r="L1365" s="2" t="s">
        <v>2695</v>
      </c>
      <c r="M1365" s="10">
        <v>45715</v>
      </c>
      <c r="N1365" s="1">
        <v>30</v>
      </c>
      <c r="O1365" s="1">
        <v>17.5</v>
      </c>
      <c r="P1365" s="2">
        <f>Table1[[#This Row],[PRICE/PO]]*Table1[[#This Row],[Quantity/PO]]</f>
        <v>525</v>
      </c>
      <c r="Q1365" s="2" t="str">
        <f t="shared" ca="1" si="101"/>
        <v>منتهي</v>
      </c>
      <c r="R1365" s="2" t="s">
        <v>2370</v>
      </c>
      <c r="S1365" s="2"/>
      <c r="T1365" s="1" t="str">
        <f t="shared" si="103"/>
        <v/>
      </c>
      <c r="BN1365" s="8">
        <f t="shared" si="102"/>
        <v>0</v>
      </c>
    </row>
    <row r="1366" spans="1:66" ht="23" hidden="1" x14ac:dyDescent="0.45">
      <c r="A1366" s="1">
        <f t="shared" si="104"/>
        <v>1353</v>
      </c>
      <c r="B1366" s="1" t="s">
        <v>734</v>
      </c>
      <c r="C1366" s="2" t="s">
        <v>453</v>
      </c>
      <c r="D1366" s="1"/>
      <c r="E1366" s="2" t="s">
        <v>240</v>
      </c>
      <c r="F1366" s="1" t="s">
        <v>2061</v>
      </c>
      <c r="G1366" s="10">
        <v>45694</v>
      </c>
      <c r="H1366" s="1"/>
      <c r="I1366" s="1">
        <v>17.5</v>
      </c>
      <c r="J1366" s="10">
        <v>45699</v>
      </c>
      <c r="K1366" s="1" t="s">
        <v>1077</v>
      </c>
      <c r="L1366" s="2"/>
      <c r="M1366" s="10"/>
      <c r="N1366" s="1"/>
      <c r="O1366" s="1"/>
      <c r="P1366" s="2">
        <f>Table1[[#This Row],[PRICE/PO]]*Table1[[#This Row],[Quantity/PO]]</f>
        <v>0</v>
      </c>
      <c r="Q1366" s="2" t="str">
        <f ca="1">IF(AND($J1366&lt;TODAY(), $J1366&lt;&gt;""), "منتهي", "")</f>
        <v>منتهي</v>
      </c>
      <c r="R1366" s="2"/>
      <c r="S1366" s="2"/>
      <c r="T1366" s="1" t="str">
        <f t="shared" si="103"/>
        <v/>
      </c>
      <c r="BN1366" s="8"/>
    </row>
    <row r="1367" spans="1:66" ht="23" hidden="1" x14ac:dyDescent="0.45">
      <c r="A1367" s="1">
        <f t="shared" si="104"/>
        <v>1354</v>
      </c>
      <c r="B1367" s="1" t="s">
        <v>734</v>
      </c>
      <c r="C1367" s="2" t="s">
        <v>1002</v>
      </c>
      <c r="D1367" s="1"/>
      <c r="E1367" s="2" t="s">
        <v>1003</v>
      </c>
      <c r="F1367" s="1" t="s">
        <v>2061</v>
      </c>
      <c r="G1367" s="10">
        <v>45694</v>
      </c>
      <c r="H1367" s="1">
        <v>10</v>
      </c>
      <c r="I1367" s="1"/>
      <c r="J1367" s="10">
        <v>45699</v>
      </c>
      <c r="K1367" s="1" t="s">
        <v>1077</v>
      </c>
      <c r="L1367" s="2"/>
      <c r="M1367" s="10"/>
      <c r="N1367" s="1"/>
      <c r="O1367" s="1"/>
      <c r="P1367" s="2">
        <f>Table1[[#This Row],[PRICE/PO]]*Table1[[#This Row],[Quantity/PO]]</f>
        <v>0</v>
      </c>
      <c r="Q1367" s="2" t="str">
        <f t="shared" ca="1" si="101"/>
        <v>منتهي</v>
      </c>
      <c r="R1367" s="2"/>
      <c r="S1367" s="2"/>
      <c r="T1367" s="1" t="str">
        <f t="shared" si="103"/>
        <v/>
      </c>
      <c r="BN1367" s="8">
        <f t="shared" si="102"/>
        <v>0</v>
      </c>
    </row>
    <row r="1368" spans="1:66" ht="92" hidden="1" x14ac:dyDescent="0.45">
      <c r="A1368" s="1">
        <f t="shared" si="104"/>
        <v>1355</v>
      </c>
      <c r="B1368" s="1" t="s">
        <v>734</v>
      </c>
      <c r="C1368" s="2" t="s">
        <v>495</v>
      </c>
      <c r="D1368" s="1" t="s">
        <v>494</v>
      </c>
      <c r="E1368" s="2" t="s">
        <v>2063</v>
      </c>
      <c r="F1368" s="1" t="s">
        <v>2062</v>
      </c>
      <c r="G1368" s="10">
        <v>45694</v>
      </c>
      <c r="H1368" s="1">
        <v>4</v>
      </c>
      <c r="I1368" s="1">
        <v>750</v>
      </c>
      <c r="J1368" s="10">
        <v>45699</v>
      </c>
      <c r="K1368" s="1" t="s">
        <v>1074</v>
      </c>
      <c r="L1368" s="2" t="s">
        <v>2335</v>
      </c>
      <c r="M1368" s="10">
        <v>45704</v>
      </c>
      <c r="N1368" s="1">
        <v>4</v>
      </c>
      <c r="O1368" s="1">
        <v>750</v>
      </c>
      <c r="P1368" s="2">
        <f>Table1[[#This Row],[PRICE/PO]]*Table1[[#This Row],[Quantity/PO]]</f>
        <v>3000</v>
      </c>
      <c r="Q1368" s="2" t="str">
        <f t="shared" ca="1" si="101"/>
        <v>منتهي</v>
      </c>
      <c r="R1368" s="2"/>
      <c r="S1368" s="2"/>
      <c r="T1368" s="1" t="str">
        <f t="shared" si="103"/>
        <v/>
      </c>
      <c r="BN1368" s="8" t="str">
        <f t="shared" si="102"/>
        <v>UXL7-12</v>
      </c>
    </row>
    <row r="1369" spans="1:66" ht="92" hidden="1" x14ac:dyDescent="0.45">
      <c r="A1369" s="1">
        <f t="shared" si="104"/>
        <v>1356</v>
      </c>
      <c r="B1369" s="1" t="s">
        <v>734</v>
      </c>
      <c r="C1369" s="2" t="s">
        <v>495</v>
      </c>
      <c r="D1369" s="1" t="s">
        <v>494</v>
      </c>
      <c r="E1369" s="2" t="s">
        <v>2063</v>
      </c>
      <c r="F1369" s="1" t="s">
        <v>2062</v>
      </c>
      <c r="G1369" s="10">
        <v>45694</v>
      </c>
      <c r="H1369" s="1"/>
      <c r="I1369" s="1">
        <v>750</v>
      </c>
      <c r="J1369" s="10">
        <v>45699</v>
      </c>
      <c r="K1369" s="1" t="s">
        <v>1074</v>
      </c>
      <c r="L1369" s="2" t="s">
        <v>3822</v>
      </c>
      <c r="M1369" s="10">
        <v>45757</v>
      </c>
      <c r="N1369" s="1">
        <v>16</v>
      </c>
      <c r="O1369" s="1">
        <v>750</v>
      </c>
      <c r="P1369" s="2">
        <f>Table1[[#This Row],[PRICE/PO]]*Table1[[#This Row],[Quantity/PO]]</f>
        <v>12000</v>
      </c>
      <c r="Q1369" s="2" t="str">
        <f ca="1">IF(AND($J1369&lt;TODAY(), $J1369&lt;&gt;""), "منتهي", "")</f>
        <v>منتهي</v>
      </c>
      <c r="R1369" s="2" t="s">
        <v>2370</v>
      </c>
      <c r="S1369" s="2"/>
      <c r="T1369" s="1" t="str">
        <f t="shared" si="103"/>
        <v/>
      </c>
      <c r="BN1369" s="8"/>
    </row>
    <row r="1370" spans="1:66" ht="92" hidden="1" x14ac:dyDescent="0.45">
      <c r="A1370" s="1">
        <f t="shared" si="104"/>
        <v>1357</v>
      </c>
      <c r="B1370" s="1" t="s">
        <v>734</v>
      </c>
      <c r="C1370" s="2" t="s">
        <v>495</v>
      </c>
      <c r="D1370" s="1" t="s">
        <v>494</v>
      </c>
      <c r="E1370" s="2" t="s">
        <v>2063</v>
      </c>
      <c r="F1370" s="1" t="s">
        <v>2062</v>
      </c>
      <c r="G1370" s="10">
        <v>45694</v>
      </c>
      <c r="H1370" s="1"/>
      <c r="I1370" s="1">
        <v>750</v>
      </c>
      <c r="J1370" s="10">
        <v>45699</v>
      </c>
      <c r="K1370" s="1" t="s">
        <v>1074</v>
      </c>
      <c r="L1370" s="2" t="s">
        <v>4835</v>
      </c>
      <c r="M1370" s="10">
        <v>45799</v>
      </c>
      <c r="N1370" s="1">
        <v>32</v>
      </c>
      <c r="O1370" s="1">
        <v>750</v>
      </c>
      <c r="P1370" s="2">
        <f>Table1[[#This Row],[PRICE/PO]]*Table1[[#This Row],[Quantity/PO]]</f>
        <v>24000</v>
      </c>
      <c r="Q1370" s="2" t="str">
        <f ca="1">IF(AND($J1370&lt;TODAY(), $J1370&lt;&gt;""), "منتهي", "")</f>
        <v>منتهي</v>
      </c>
      <c r="R1370" s="2" t="s">
        <v>2370</v>
      </c>
      <c r="S1370" s="2"/>
      <c r="T1370" s="1" t="str">
        <f t="shared" si="103"/>
        <v/>
      </c>
      <c r="BN1370" s="8"/>
    </row>
    <row r="1371" spans="1:66" ht="92" hidden="1" x14ac:dyDescent="0.45">
      <c r="A1371" s="1">
        <f t="shared" si="104"/>
        <v>1358</v>
      </c>
      <c r="B1371" s="1" t="s">
        <v>734</v>
      </c>
      <c r="C1371" s="2" t="s">
        <v>495</v>
      </c>
      <c r="D1371" s="1" t="s">
        <v>494</v>
      </c>
      <c r="E1371" s="2" t="s">
        <v>2063</v>
      </c>
      <c r="F1371" s="1" t="s">
        <v>2062</v>
      </c>
      <c r="G1371" s="10">
        <v>45694</v>
      </c>
      <c r="H1371" s="1"/>
      <c r="I1371" s="1">
        <v>750</v>
      </c>
      <c r="J1371" s="10">
        <v>45699</v>
      </c>
      <c r="K1371" s="1" t="s">
        <v>1074</v>
      </c>
      <c r="L1371" s="2" t="s">
        <v>4333</v>
      </c>
      <c r="M1371" s="10">
        <v>45785</v>
      </c>
      <c r="N1371" s="1">
        <v>100</v>
      </c>
      <c r="O1371" s="1">
        <v>750</v>
      </c>
      <c r="P1371" s="2">
        <f>Table1[[#This Row],[PRICE/PO]]*Table1[[#This Row],[Quantity/PO]]</f>
        <v>75000</v>
      </c>
      <c r="Q1371" s="2" t="str">
        <f ca="1">IF(AND($J1371&lt;TODAY(), $J1371&lt;&gt;""), "منتهي", "")</f>
        <v>منتهي</v>
      </c>
      <c r="R1371" s="2" t="s">
        <v>2370</v>
      </c>
      <c r="S1371" s="2"/>
      <c r="T1371" s="1" t="str">
        <f t="shared" si="103"/>
        <v/>
      </c>
      <c r="BN1371" s="8"/>
    </row>
    <row r="1372" spans="1:66" ht="92" hidden="1" x14ac:dyDescent="0.45">
      <c r="A1372" s="1">
        <f t="shared" si="104"/>
        <v>1359</v>
      </c>
      <c r="B1372" s="1" t="s">
        <v>734</v>
      </c>
      <c r="C1372" s="2" t="s">
        <v>495</v>
      </c>
      <c r="D1372" s="1" t="s">
        <v>494</v>
      </c>
      <c r="E1372" s="2" t="s">
        <v>2063</v>
      </c>
      <c r="F1372" s="1" t="s">
        <v>2062</v>
      </c>
      <c r="G1372" s="10">
        <v>45694</v>
      </c>
      <c r="H1372" s="1"/>
      <c r="I1372" s="1">
        <v>750</v>
      </c>
      <c r="J1372" s="10">
        <v>45699</v>
      </c>
      <c r="K1372" s="1" t="s">
        <v>1074</v>
      </c>
      <c r="L1372" s="2" t="s">
        <v>4837</v>
      </c>
      <c r="M1372" s="10">
        <v>45799</v>
      </c>
      <c r="N1372" s="1">
        <v>2</v>
      </c>
      <c r="O1372" s="1">
        <v>750</v>
      </c>
      <c r="P1372" s="2">
        <f>Table1[[#This Row],[PRICE/PO]]*Table1[[#This Row],[Quantity/PO]]</f>
        <v>1500</v>
      </c>
      <c r="Q1372" s="2" t="str">
        <f ca="1">IF(AND($J1372&lt;TODAY(), $J1372&lt;&gt;""), "منتهي", "")</f>
        <v>منتهي</v>
      </c>
      <c r="R1372" s="2" t="s">
        <v>2370</v>
      </c>
      <c r="S1372" s="2"/>
      <c r="T1372" s="1" t="str">
        <f t="shared" si="103"/>
        <v/>
      </c>
      <c r="BN1372" s="8"/>
    </row>
    <row r="1373" spans="1:66" ht="23" hidden="1" x14ac:dyDescent="0.45">
      <c r="A1373" s="1">
        <f t="shared" si="104"/>
        <v>1360</v>
      </c>
      <c r="B1373" s="1" t="s">
        <v>734</v>
      </c>
      <c r="C1373" s="2" t="s">
        <v>473</v>
      </c>
      <c r="D1373" s="1"/>
      <c r="E1373" s="2" t="s">
        <v>474</v>
      </c>
      <c r="F1373" s="1" t="s">
        <v>2064</v>
      </c>
      <c r="G1373" s="10">
        <v>45694</v>
      </c>
      <c r="H1373" s="1">
        <v>60</v>
      </c>
      <c r="I1373" s="1">
        <v>215</v>
      </c>
      <c r="J1373" s="10">
        <v>45699</v>
      </c>
      <c r="K1373" s="1" t="s">
        <v>1077</v>
      </c>
      <c r="L1373" s="2"/>
      <c r="M1373" s="10"/>
      <c r="N1373" s="1"/>
      <c r="O1373" s="1"/>
      <c r="P1373" s="2">
        <f>Table1[[#This Row],[PRICE/PO]]*Table1[[#This Row],[Quantity/PO]]</f>
        <v>0</v>
      </c>
      <c r="Q1373" s="2" t="str">
        <f t="shared" ca="1" si="101"/>
        <v>منتهي</v>
      </c>
      <c r="R1373" s="2"/>
      <c r="S1373" s="2"/>
      <c r="T1373" s="1" t="str">
        <f t="shared" si="103"/>
        <v/>
      </c>
      <c r="BN1373" s="8">
        <f t="shared" si="102"/>
        <v>0</v>
      </c>
    </row>
    <row r="1374" spans="1:66" ht="23" hidden="1" x14ac:dyDescent="0.45">
      <c r="A1374" s="1">
        <f t="shared" si="104"/>
        <v>1361</v>
      </c>
      <c r="B1374" s="1" t="s">
        <v>734</v>
      </c>
      <c r="C1374" s="2" t="s">
        <v>452</v>
      </c>
      <c r="D1374" s="1"/>
      <c r="E1374" s="2" t="s">
        <v>238</v>
      </c>
      <c r="F1374" s="1" t="s">
        <v>2064</v>
      </c>
      <c r="G1374" s="10">
        <v>45694</v>
      </c>
      <c r="H1374" s="1">
        <v>60</v>
      </c>
      <c r="I1374" s="1">
        <v>17.5</v>
      </c>
      <c r="J1374" s="10">
        <v>45699</v>
      </c>
      <c r="K1374" s="1" t="s">
        <v>1077</v>
      </c>
      <c r="L1374" s="2"/>
      <c r="M1374" s="10"/>
      <c r="N1374" s="1"/>
      <c r="O1374" s="1"/>
      <c r="P1374" s="2">
        <f>Table1[[#This Row],[PRICE/PO]]*Table1[[#This Row],[Quantity/PO]]</f>
        <v>0</v>
      </c>
      <c r="Q1374" s="2" t="str">
        <f t="shared" ca="1" si="101"/>
        <v>منتهي</v>
      </c>
      <c r="R1374" s="2"/>
      <c r="S1374" s="2"/>
      <c r="T1374" s="1" t="str">
        <f t="shared" si="103"/>
        <v/>
      </c>
      <c r="BN1374" s="8">
        <f t="shared" si="102"/>
        <v>0</v>
      </c>
    </row>
    <row r="1375" spans="1:66" ht="23" hidden="1" x14ac:dyDescent="0.45">
      <c r="A1375" s="1">
        <f t="shared" si="104"/>
        <v>1362</v>
      </c>
      <c r="B1375" s="1" t="s">
        <v>734</v>
      </c>
      <c r="C1375" s="2" t="s">
        <v>453</v>
      </c>
      <c r="D1375" s="1"/>
      <c r="E1375" s="2" t="s">
        <v>240</v>
      </c>
      <c r="F1375" s="1" t="s">
        <v>2064</v>
      </c>
      <c r="G1375" s="10">
        <v>45694</v>
      </c>
      <c r="H1375" s="1">
        <v>60</v>
      </c>
      <c r="I1375" s="1">
        <v>17.5</v>
      </c>
      <c r="J1375" s="10">
        <v>45699</v>
      </c>
      <c r="K1375" s="1" t="s">
        <v>1077</v>
      </c>
      <c r="L1375" s="2"/>
      <c r="M1375" s="10"/>
      <c r="N1375" s="1"/>
      <c r="O1375" s="1"/>
      <c r="P1375" s="2">
        <f>Table1[[#This Row],[PRICE/PO]]*Table1[[#This Row],[Quantity/PO]]</f>
        <v>0</v>
      </c>
      <c r="Q1375" s="2" t="str">
        <f t="shared" ca="1" si="101"/>
        <v>منتهي</v>
      </c>
      <c r="R1375" s="2"/>
      <c r="S1375" s="2"/>
      <c r="T1375" s="1" t="str">
        <f t="shared" si="103"/>
        <v/>
      </c>
      <c r="BN1375" s="8">
        <f t="shared" si="102"/>
        <v>0</v>
      </c>
    </row>
    <row r="1376" spans="1:66" ht="23" hidden="1" x14ac:dyDescent="0.45">
      <c r="A1376" s="1">
        <f t="shared" si="104"/>
        <v>1363</v>
      </c>
      <c r="B1376" s="1" t="s">
        <v>734</v>
      </c>
      <c r="C1376" s="2" t="s">
        <v>989</v>
      </c>
      <c r="D1376" s="1"/>
      <c r="E1376" s="2" t="s">
        <v>999</v>
      </c>
      <c r="F1376" s="1" t="s">
        <v>2065</v>
      </c>
      <c r="G1376" s="10">
        <v>45694</v>
      </c>
      <c r="H1376" s="1">
        <v>10</v>
      </c>
      <c r="I1376" s="1"/>
      <c r="J1376" s="10">
        <v>45700</v>
      </c>
      <c r="K1376" s="1" t="s">
        <v>1077</v>
      </c>
      <c r="L1376" s="2"/>
      <c r="M1376" s="10"/>
      <c r="N1376" s="1"/>
      <c r="O1376" s="1"/>
      <c r="P1376" s="2">
        <f>Table1[[#This Row],[PRICE/PO]]*Table1[[#This Row],[Quantity/PO]]</f>
        <v>0</v>
      </c>
      <c r="Q1376" s="2" t="str">
        <f t="shared" ca="1" si="101"/>
        <v>منتهي</v>
      </c>
      <c r="R1376" s="2"/>
      <c r="S1376" s="2"/>
      <c r="T1376" s="1" t="str">
        <f t="shared" si="103"/>
        <v/>
      </c>
      <c r="BN1376" s="8">
        <f t="shared" si="102"/>
        <v>0</v>
      </c>
    </row>
    <row r="1377" spans="1:66" ht="23" hidden="1" x14ac:dyDescent="0.45">
      <c r="A1377" s="1">
        <f t="shared" si="104"/>
        <v>1364</v>
      </c>
      <c r="B1377" s="1" t="s">
        <v>734</v>
      </c>
      <c r="C1377" s="2" t="s">
        <v>473</v>
      </c>
      <c r="D1377" s="1"/>
      <c r="E1377" s="2" t="s">
        <v>474</v>
      </c>
      <c r="F1377" s="1" t="s">
        <v>2065</v>
      </c>
      <c r="G1377" s="10">
        <v>45694</v>
      </c>
      <c r="H1377" s="1">
        <v>10</v>
      </c>
      <c r="I1377" s="1">
        <v>215</v>
      </c>
      <c r="J1377" s="10">
        <v>45700</v>
      </c>
      <c r="K1377" s="1" t="s">
        <v>1077</v>
      </c>
      <c r="L1377" s="2"/>
      <c r="M1377" s="10"/>
      <c r="N1377" s="1"/>
      <c r="O1377" s="1"/>
      <c r="P1377" s="2">
        <f>Table1[[#This Row],[PRICE/PO]]*Table1[[#This Row],[Quantity/PO]]</f>
        <v>0</v>
      </c>
      <c r="Q1377" s="2" t="str">
        <f t="shared" ca="1" si="101"/>
        <v>منتهي</v>
      </c>
      <c r="R1377" s="2"/>
      <c r="S1377" s="2"/>
      <c r="T1377" s="1" t="str">
        <f t="shared" si="103"/>
        <v/>
      </c>
      <c r="BN1377" s="8">
        <f t="shared" si="102"/>
        <v>0</v>
      </c>
    </row>
    <row r="1378" spans="1:66" ht="23" hidden="1" x14ac:dyDescent="0.45">
      <c r="A1378" s="1">
        <f t="shared" si="104"/>
        <v>1365</v>
      </c>
      <c r="B1378" s="1" t="s">
        <v>734</v>
      </c>
      <c r="C1378" s="2" t="s">
        <v>452</v>
      </c>
      <c r="D1378" s="1"/>
      <c r="E1378" s="2" t="s">
        <v>238</v>
      </c>
      <c r="F1378" s="1" t="s">
        <v>2065</v>
      </c>
      <c r="G1378" s="10">
        <v>45694</v>
      </c>
      <c r="H1378" s="1">
        <v>20</v>
      </c>
      <c r="I1378" s="1">
        <v>17.5</v>
      </c>
      <c r="J1378" s="10">
        <v>45700</v>
      </c>
      <c r="K1378" s="1" t="s">
        <v>1077</v>
      </c>
      <c r="L1378" s="2"/>
      <c r="M1378" s="10"/>
      <c r="N1378" s="1"/>
      <c r="O1378" s="1"/>
      <c r="P1378" s="2">
        <f>Table1[[#This Row],[PRICE/PO]]*Table1[[#This Row],[Quantity/PO]]</f>
        <v>0</v>
      </c>
      <c r="Q1378" s="2" t="str">
        <f t="shared" ca="1" si="101"/>
        <v>منتهي</v>
      </c>
      <c r="R1378" s="2"/>
      <c r="S1378" s="2"/>
      <c r="T1378" s="1" t="str">
        <f t="shared" si="103"/>
        <v/>
      </c>
      <c r="BN1378" s="8">
        <f t="shared" si="102"/>
        <v>0</v>
      </c>
    </row>
    <row r="1379" spans="1:66" ht="23" hidden="1" x14ac:dyDescent="0.45">
      <c r="A1379" s="1">
        <f t="shared" si="104"/>
        <v>1366</v>
      </c>
      <c r="B1379" s="1" t="s">
        <v>734</v>
      </c>
      <c r="C1379" s="2" t="s">
        <v>452</v>
      </c>
      <c r="D1379" s="1"/>
      <c r="E1379" s="2" t="s">
        <v>238</v>
      </c>
      <c r="F1379" s="1" t="s">
        <v>2065</v>
      </c>
      <c r="G1379" s="10">
        <v>45694</v>
      </c>
      <c r="H1379" s="1"/>
      <c r="I1379" s="1">
        <v>17.5</v>
      </c>
      <c r="J1379" s="10">
        <v>45700</v>
      </c>
      <c r="K1379" s="1" t="s">
        <v>1077</v>
      </c>
      <c r="L1379" s="2" t="s">
        <v>3278</v>
      </c>
      <c r="M1379" s="10">
        <v>45721</v>
      </c>
      <c r="N1379" s="1">
        <v>80</v>
      </c>
      <c r="O1379" s="1">
        <v>17.5</v>
      </c>
      <c r="P1379" s="2">
        <f>Table1[[#This Row],[PRICE/PO]]*Table1[[#This Row],[Quantity/PO]]</f>
        <v>1400</v>
      </c>
      <c r="Q1379" s="2" t="str">
        <f ca="1">IF(AND($J1379&lt;TODAY(), $J1379&lt;&gt;""), "منتهي", "")</f>
        <v>منتهي</v>
      </c>
      <c r="R1379" s="2"/>
      <c r="S1379" s="2"/>
      <c r="T1379" s="1" t="str">
        <f t="shared" si="103"/>
        <v/>
      </c>
      <c r="BN1379" s="8"/>
    </row>
    <row r="1380" spans="1:66" ht="23" hidden="1" x14ac:dyDescent="0.45">
      <c r="A1380" s="1">
        <f t="shared" si="104"/>
        <v>1367</v>
      </c>
      <c r="B1380" s="1" t="s">
        <v>734</v>
      </c>
      <c r="C1380" s="2" t="s">
        <v>453</v>
      </c>
      <c r="D1380" s="1"/>
      <c r="E1380" s="2" t="s">
        <v>240</v>
      </c>
      <c r="F1380" s="1" t="s">
        <v>2065</v>
      </c>
      <c r="G1380" s="10">
        <v>45694</v>
      </c>
      <c r="H1380" s="1">
        <v>60</v>
      </c>
      <c r="I1380" s="1">
        <v>17.5</v>
      </c>
      <c r="J1380" s="10">
        <v>45700</v>
      </c>
      <c r="K1380" s="1" t="s">
        <v>1077</v>
      </c>
      <c r="L1380" s="2"/>
      <c r="M1380" s="10"/>
      <c r="N1380" s="1"/>
      <c r="O1380" s="1"/>
      <c r="P1380" s="2">
        <f>Table1[[#This Row],[PRICE/PO]]*Table1[[#This Row],[Quantity/PO]]</f>
        <v>0</v>
      </c>
      <c r="Q1380" s="2" t="str">
        <f t="shared" ca="1" si="101"/>
        <v>منتهي</v>
      </c>
      <c r="R1380" s="2"/>
      <c r="S1380" s="2"/>
      <c r="T1380" s="1" t="str">
        <f t="shared" si="103"/>
        <v/>
      </c>
      <c r="BN1380" s="8">
        <f t="shared" si="102"/>
        <v>0</v>
      </c>
    </row>
    <row r="1381" spans="1:66" ht="23" hidden="1" x14ac:dyDescent="0.45">
      <c r="A1381" s="1">
        <f t="shared" si="104"/>
        <v>1368</v>
      </c>
      <c r="B1381" s="1" t="s">
        <v>734</v>
      </c>
      <c r="C1381" s="2" t="s">
        <v>1002</v>
      </c>
      <c r="D1381" s="1"/>
      <c r="E1381" s="2" t="s">
        <v>1003</v>
      </c>
      <c r="F1381" s="1" t="s">
        <v>2065</v>
      </c>
      <c r="G1381" s="10">
        <v>45694</v>
      </c>
      <c r="H1381" s="1">
        <v>10</v>
      </c>
      <c r="I1381" s="1"/>
      <c r="J1381" s="10">
        <v>45700</v>
      </c>
      <c r="K1381" s="1" t="s">
        <v>1077</v>
      </c>
      <c r="L1381" s="2"/>
      <c r="M1381" s="10"/>
      <c r="N1381" s="1"/>
      <c r="O1381" s="1"/>
      <c r="P1381" s="2">
        <f>Table1[[#This Row],[PRICE/PO]]*Table1[[#This Row],[Quantity/PO]]</f>
        <v>0</v>
      </c>
      <c r="Q1381" s="2" t="str">
        <f t="shared" ca="1" si="101"/>
        <v>منتهي</v>
      </c>
      <c r="R1381" s="2"/>
      <c r="S1381" s="2"/>
      <c r="T1381" s="1" t="str">
        <f t="shared" si="103"/>
        <v/>
      </c>
      <c r="BN1381" s="8">
        <f t="shared" si="102"/>
        <v>0</v>
      </c>
    </row>
    <row r="1382" spans="1:66" ht="46" hidden="1" x14ac:dyDescent="0.45">
      <c r="A1382" s="1">
        <f t="shared" si="104"/>
        <v>1369</v>
      </c>
      <c r="B1382" s="1" t="s">
        <v>734</v>
      </c>
      <c r="C1382" s="2" t="s">
        <v>981</v>
      </c>
      <c r="D1382" s="1"/>
      <c r="E1382" s="2" t="s">
        <v>982</v>
      </c>
      <c r="F1382" s="1" t="s">
        <v>2066</v>
      </c>
      <c r="G1382" s="10">
        <v>45694</v>
      </c>
      <c r="H1382" s="1">
        <v>30</v>
      </c>
      <c r="I1382" s="1">
        <v>150</v>
      </c>
      <c r="J1382" s="10">
        <v>45700</v>
      </c>
      <c r="K1382" s="1" t="s">
        <v>1074</v>
      </c>
      <c r="L1382" s="2"/>
      <c r="M1382" s="10"/>
      <c r="N1382" s="1"/>
      <c r="O1382" s="1"/>
      <c r="P1382" s="2">
        <f>Table1[[#This Row],[PRICE/PO]]*Table1[[#This Row],[Quantity/PO]]</f>
        <v>0</v>
      </c>
      <c r="Q1382" s="2" t="str">
        <f t="shared" ca="1" si="101"/>
        <v>منتهي</v>
      </c>
      <c r="R1382" s="2"/>
      <c r="S1382" s="2"/>
      <c r="T1382" s="1" t="str">
        <f t="shared" si="103"/>
        <v/>
      </c>
      <c r="BN1382" s="8">
        <f t="shared" si="102"/>
        <v>0</v>
      </c>
    </row>
    <row r="1383" spans="1:66" ht="46" hidden="1" x14ac:dyDescent="0.45">
      <c r="A1383" s="1">
        <f t="shared" si="104"/>
        <v>1370</v>
      </c>
      <c r="B1383" s="1" t="s">
        <v>734</v>
      </c>
      <c r="C1383" s="2" t="s">
        <v>981</v>
      </c>
      <c r="D1383" s="1"/>
      <c r="E1383" s="2" t="s">
        <v>982</v>
      </c>
      <c r="F1383" s="1" t="s">
        <v>2066</v>
      </c>
      <c r="G1383" s="10">
        <v>45694</v>
      </c>
      <c r="H1383" s="1">
        <v>80</v>
      </c>
      <c r="I1383" s="1">
        <v>150</v>
      </c>
      <c r="J1383" s="10">
        <v>45700</v>
      </c>
      <c r="K1383" s="1" t="s">
        <v>1074</v>
      </c>
      <c r="L1383" s="2"/>
      <c r="M1383" s="10"/>
      <c r="N1383" s="1"/>
      <c r="O1383" s="1"/>
      <c r="P1383" s="2">
        <f>Table1[[#This Row],[PRICE/PO]]*Table1[[#This Row],[Quantity/PO]]</f>
        <v>0</v>
      </c>
      <c r="Q1383" s="2" t="str">
        <f t="shared" ca="1" si="101"/>
        <v>منتهي</v>
      </c>
      <c r="R1383" s="2"/>
      <c r="S1383" s="2"/>
      <c r="T1383" s="1" t="str">
        <f t="shared" si="103"/>
        <v/>
      </c>
      <c r="BN1383" s="8">
        <f t="shared" si="102"/>
        <v>0</v>
      </c>
    </row>
    <row r="1384" spans="1:66" ht="23" hidden="1" x14ac:dyDescent="0.45">
      <c r="A1384" s="1">
        <f t="shared" si="104"/>
        <v>1371</v>
      </c>
      <c r="B1384" s="1" t="s">
        <v>734</v>
      </c>
      <c r="C1384" s="2" t="s">
        <v>452</v>
      </c>
      <c r="D1384" s="1"/>
      <c r="E1384" s="2" t="s">
        <v>238</v>
      </c>
      <c r="F1384" s="1" t="s">
        <v>2066</v>
      </c>
      <c r="G1384" s="10">
        <v>45694</v>
      </c>
      <c r="H1384" s="1">
        <v>50</v>
      </c>
      <c r="I1384" s="1">
        <v>17.5</v>
      </c>
      <c r="J1384" s="10">
        <v>45700</v>
      </c>
      <c r="K1384" s="1" t="s">
        <v>1077</v>
      </c>
      <c r="L1384" s="2" t="s">
        <v>3278</v>
      </c>
      <c r="M1384" s="10">
        <v>45721</v>
      </c>
      <c r="N1384" s="1">
        <v>80</v>
      </c>
      <c r="O1384" s="1">
        <v>17.5</v>
      </c>
      <c r="P1384" s="2">
        <f>Table1[[#This Row],[PRICE/PO]]*Table1[[#This Row],[Quantity/PO]]</f>
        <v>1400</v>
      </c>
      <c r="Q1384" s="2" t="str">
        <f t="shared" ca="1" si="101"/>
        <v>منتهي</v>
      </c>
      <c r="R1384" s="2"/>
      <c r="S1384" s="2"/>
      <c r="T1384" s="1" t="str">
        <f t="shared" si="103"/>
        <v/>
      </c>
      <c r="BN1384" s="8">
        <f t="shared" si="102"/>
        <v>0</v>
      </c>
    </row>
    <row r="1385" spans="1:66" ht="23" hidden="1" x14ac:dyDescent="0.45">
      <c r="A1385" s="1">
        <f t="shared" si="104"/>
        <v>1372</v>
      </c>
      <c r="B1385" s="1" t="s">
        <v>734</v>
      </c>
      <c r="C1385" s="2" t="s">
        <v>453</v>
      </c>
      <c r="D1385" s="1"/>
      <c r="E1385" s="2" t="s">
        <v>240</v>
      </c>
      <c r="F1385" s="1" t="s">
        <v>2066</v>
      </c>
      <c r="G1385" s="10">
        <v>45694</v>
      </c>
      <c r="H1385" s="1">
        <v>30</v>
      </c>
      <c r="I1385" s="1">
        <v>17.5</v>
      </c>
      <c r="J1385" s="10">
        <v>45700</v>
      </c>
      <c r="K1385" s="1" t="s">
        <v>1077</v>
      </c>
      <c r="L1385" s="2"/>
      <c r="M1385" s="10"/>
      <c r="N1385" s="1"/>
      <c r="O1385" s="1"/>
      <c r="P1385" s="2">
        <f>Table1[[#This Row],[PRICE/PO]]*Table1[[#This Row],[Quantity/PO]]</f>
        <v>0</v>
      </c>
      <c r="Q1385" s="2" t="str">
        <f t="shared" ca="1" si="101"/>
        <v>منتهي</v>
      </c>
      <c r="R1385" s="2"/>
      <c r="S1385" s="2"/>
      <c r="T1385" s="1" t="str">
        <f t="shared" si="103"/>
        <v/>
      </c>
      <c r="BN1385" s="8">
        <f t="shared" si="102"/>
        <v>0</v>
      </c>
    </row>
    <row r="1386" spans="1:66" ht="46" hidden="1" x14ac:dyDescent="0.45">
      <c r="A1386" s="1">
        <f t="shared" si="104"/>
        <v>1373</v>
      </c>
      <c r="B1386" s="1" t="s">
        <v>734</v>
      </c>
      <c r="C1386" s="2" t="s">
        <v>1657</v>
      </c>
      <c r="D1386" s="1" t="s">
        <v>2067</v>
      </c>
      <c r="E1386" s="2" t="s">
        <v>1656</v>
      </c>
      <c r="F1386" s="1" t="s">
        <v>2066</v>
      </c>
      <c r="G1386" s="10">
        <v>45694</v>
      </c>
      <c r="H1386" s="1">
        <v>1</v>
      </c>
      <c r="I1386" s="1"/>
      <c r="J1386" s="10">
        <v>45700</v>
      </c>
      <c r="K1386" s="1" t="s">
        <v>1077</v>
      </c>
      <c r="L1386" s="2"/>
      <c r="M1386" s="10"/>
      <c r="N1386" s="1"/>
      <c r="O1386" s="1"/>
      <c r="P1386" s="2">
        <f>Table1[[#This Row],[PRICE/PO]]*Table1[[#This Row],[Quantity/PO]]</f>
        <v>0</v>
      </c>
      <c r="Q1386" s="2" t="str">
        <f t="shared" ca="1" si="101"/>
        <v>منتهي</v>
      </c>
      <c r="R1386" s="2"/>
      <c r="S1386" s="2"/>
      <c r="T1386" s="1" t="str">
        <f t="shared" si="103"/>
        <v/>
      </c>
      <c r="BN1386" s="8" t="str">
        <f t="shared" si="102"/>
        <v>4PKE5</v>
      </c>
    </row>
    <row r="1387" spans="1:66" ht="69" hidden="1" x14ac:dyDescent="0.45">
      <c r="A1387" s="1">
        <f t="shared" si="104"/>
        <v>1374</v>
      </c>
      <c r="B1387" s="1" t="s">
        <v>734</v>
      </c>
      <c r="C1387" s="2" t="s">
        <v>1658</v>
      </c>
      <c r="D1387" s="1"/>
      <c r="E1387" s="2" t="s">
        <v>1659</v>
      </c>
      <c r="F1387" s="1" t="s">
        <v>2066</v>
      </c>
      <c r="G1387" s="10">
        <v>45694</v>
      </c>
      <c r="H1387" s="1">
        <v>10</v>
      </c>
      <c r="I1387" s="1"/>
      <c r="J1387" s="10">
        <v>45700</v>
      </c>
      <c r="K1387" s="1" t="s">
        <v>1074</v>
      </c>
      <c r="L1387" s="2"/>
      <c r="M1387" s="10"/>
      <c r="N1387" s="1"/>
      <c r="O1387" s="1"/>
      <c r="P1387" s="2">
        <f>Table1[[#This Row],[PRICE/PO]]*Table1[[#This Row],[Quantity/PO]]</f>
        <v>0</v>
      </c>
      <c r="Q1387" s="2" t="str">
        <f t="shared" ca="1" si="101"/>
        <v>منتهي</v>
      </c>
      <c r="R1387" s="2"/>
      <c r="S1387" s="2"/>
      <c r="T1387" s="1" t="str">
        <f t="shared" si="103"/>
        <v/>
      </c>
      <c r="BN1387" s="8">
        <f t="shared" si="102"/>
        <v>0</v>
      </c>
    </row>
    <row r="1388" spans="1:66" ht="46" hidden="1" x14ac:dyDescent="0.45">
      <c r="A1388" s="1">
        <f t="shared" si="104"/>
        <v>1375</v>
      </c>
      <c r="B1388" s="1" t="s">
        <v>734</v>
      </c>
      <c r="C1388" s="2" t="s">
        <v>981</v>
      </c>
      <c r="D1388" s="1"/>
      <c r="E1388" s="2" t="s">
        <v>982</v>
      </c>
      <c r="F1388" s="1" t="s">
        <v>2066</v>
      </c>
      <c r="G1388" s="10">
        <v>45694</v>
      </c>
      <c r="H1388" s="1">
        <v>50</v>
      </c>
      <c r="I1388" s="1">
        <v>150</v>
      </c>
      <c r="J1388" s="10">
        <v>45700</v>
      </c>
      <c r="K1388" s="1" t="s">
        <v>1074</v>
      </c>
      <c r="L1388" s="2"/>
      <c r="M1388" s="10"/>
      <c r="N1388" s="1"/>
      <c r="O1388" s="1"/>
      <c r="P1388" s="2">
        <f>Table1[[#This Row],[PRICE/PO]]*Table1[[#This Row],[Quantity/PO]]</f>
        <v>0</v>
      </c>
      <c r="Q1388" s="2" t="str">
        <f t="shared" ca="1" si="101"/>
        <v>منتهي</v>
      </c>
      <c r="R1388" s="2"/>
      <c r="S1388" s="2"/>
      <c r="T1388" s="1" t="str">
        <f t="shared" si="103"/>
        <v/>
      </c>
      <c r="BN1388" s="8">
        <f t="shared" si="102"/>
        <v>0</v>
      </c>
    </row>
    <row r="1389" spans="1:66" ht="46" hidden="1" x14ac:dyDescent="0.45">
      <c r="A1389" s="1">
        <f t="shared" si="104"/>
        <v>1376</v>
      </c>
      <c r="B1389" s="1" t="s">
        <v>734</v>
      </c>
      <c r="C1389" s="2" t="s">
        <v>983</v>
      </c>
      <c r="D1389" s="1"/>
      <c r="E1389" s="2" t="s">
        <v>984</v>
      </c>
      <c r="F1389" s="1" t="s">
        <v>2066</v>
      </c>
      <c r="G1389" s="10">
        <v>45694</v>
      </c>
      <c r="H1389" s="1">
        <v>25</v>
      </c>
      <c r="I1389" s="1">
        <v>130</v>
      </c>
      <c r="J1389" s="10">
        <v>45700</v>
      </c>
      <c r="K1389" s="1" t="s">
        <v>1074</v>
      </c>
      <c r="L1389" s="2"/>
      <c r="M1389" s="10"/>
      <c r="N1389" s="1"/>
      <c r="O1389" s="1"/>
      <c r="P1389" s="2">
        <f>Table1[[#This Row],[PRICE/PO]]*Table1[[#This Row],[Quantity/PO]]</f>
        <v>0</v>
      </c>
      <c r="Q1389" s="2" t="str">
        <f t="shared" ca="1" si="101"/>
        <v>منتهي</v>
      </c>
      <c r="R1389" s="2"/>
      <c r="S1389" s="2"/>
      <c r="T1389" s="1" t="str">
        <f t="shared" si="103"/>
        <v/>
      </c>
      <c r="BN1389" s="8">
        <f t="shared" si="102"/>
        <v>0</v>
      </c>
    </row>
    <row r="1390" spans="1:66" ht="69" hidden="1" x14ac:dyDescent="0.45">
      <c r="A1390" s="1">
        <f t="shared" si="104"/>
        <v>1377</v>
      </c>
      <c r="B1390" s="1" t="s">
        <v>734</v>
      </c>
      <c r="C1390" s="2" t="s">
        <v>1661</v>
      </c>
      <c r="D1390" s="1" t="s">
        <v>1660</v>
      </c>
      <c r="E1390" s="2" t="s">
        <v>1662</v>
      </c>
      <c r="F1390" s="1" t="s">
        <v>2066</v>
      </c>
      <c r="G1390" s="10">
        <v>45694</v>
      </c>
      <c r="H1390" s="1">
        <v>1</v>
      </c>
      <c r="I1390" s="1"/>
      <c r="J1390" s="10">
        <v>45700</v>
      </c>
      <c r="K1390" s="1" t="s">
        <v>1077</v>
      </c>
      <c r="L1390" s="2"/>
      <c r="M1390" s="10"/>
      <c r="N1390" s="1"/>
      <c r="O1390" s="1"/>
      <c r="P1390" s="2">
        <f>Table1[[#This Row],[PRICE/PO]]*Table1[[#This Row],[Quantity/PO]]</f>
        <v>0</v>
      </c>
      <c r="Q1390" s="2" t="str">
        <f t="shared" ca="1" si="101"/>
        <v>منتهي</v>
      </c>
      <c r="R1390" s="2"/>
      <c r="S1390" s="2"/>
      <c r="T1390" s="1" t="str">
        <f t="shared" si="103"/>
        <v/>
      </c>
      <c r="BN1390" s="8" t="str">
        <f t="shared" si="102"/>
        <v>NSN #6230 01-653-2577</v>
      </c>
    </row>
    <row r="1391" spans="1:66" ht="23" hidden="1" x14ac:dyDescent="0.45">
      <c r="A1391" s="1">
        <f t="shared" si="104"/>
        <v>1378</v>
      </c>
      <c r="B1391" s="1" t="s">
        <v>734</v>
      </c>
      <c r="C1391" s="2" t="s">
        <v>473</v>
      </c>
      <c r="D1391" s="1"/>
      <c r="E1391" s="2" t="s">
        <v>474</v>
      </c>
      <c r="F1391" s="1" t="s">
        <v>2066</v>
      </c>
      <c r="G1391" s="10">
        <v>45694</v>
      </c>
      <c r="H1391" s="1">
        <v>50</v>
      </c>
      <c r="I1391" s="1">
        <v>215</v>
      </c>
      <c r="J1391" s="10">
        <v>45700</v>
      </c>
      <c r="K1391" s="1" t="s">
        <v>1077</v>
      </c>
      <c r="L1391" s="2"/>
      <c r="M1391" s="10"/>
      <c r="N1391" s="1"/>
      <c r="O1391" s="1"/>
      <c r="P1391" s="2">
        <f>Table1[[#This Row],[PRICE/PO]]*Table1[[#This Row],[Quantity/PO]]</f>
        <v>0</v>
      </c>
      <c r="Q1391" s="2" t="str">
        <f t="shared" ca="1" si="101"/>
        <v>منتهي</v>
      </c>
      <c r="R1391" s="2"/>
      <c r="S1391" s="2"/>
      <c r="T1391" s="1" t="str">
        <f t="shared" si="103"/>
        <v/>
      </c>
      <c r="BN1391" s="8">
        <f t="shared" si="102"/>
        <v>0</v>
      </c>
    </row>
    <row r="1392" spans="1:66" ht="92" hidden="1" x14ac:dyDescent="0.45">
      <c r="A1392" s="1">
        <f t="shared" si="104"/>
        <v>1379</v>
      </c>
      <c r="B1392" s="1" t="s">
        <v>734</v>
      </c>
      <c r="C1392" s="2" t="s">
        <v>997</v>
      </c>
      <c r="D1392" s="1"/>
      <c r="E1392" s="2" t="s">
        <v>998</v>
      </c>
      <c r="F1392" s="1" t="s">
        <v>2068</v>
      </c>
      <c r="G1392" s="10">
        <v>45694</v>
      </c>
      <c r="H1392" s="1">
        <v>8</v>
      </c>
      <c r="I1392" s="1"/>
      <c r="J1392" s="10">
        <v>45699</v>
      </c>
      <c r="K1392" s="1" t="s">
        <v>1074</v>
      </c>
      <c r="L1392" s="2"/>
      <c r="M1392" s="10"/>
      <c r="N1392" s="1"/>
      <c r="O1392" s="1"/>
      <c r="P1392" s="2">
        <f>Table1[[#This Row],[PRICE/PO]]*Table1[[#This Row],[Quantity/PO]]</f>
        <v>0</v>
      </c>
      <c r="Q1392" s="2" t="str">
        <f t="shared" ca="1" si="101"/>
        <v>منتهي</v>
      </c>
      <c r="R1392" s="2"/>
      <c r="S1392" s="2"/>
      <c r="T1392" s="1" t="str">
        <f t="shared" si="103"/>
        <v/>
      </c>
      <c r="BN1392" s="8">
        <f t="shared" si="102"/>
        <v>0</v>
      </c>
    </row>
    <row r="1393" spans="1:66" ht="23" hidden="1" x14ac:dyDescent="0.45">
      <c r="A1393" s="1">
        <f t="shared" si="104"/>
        <v>1380</v>
      </c>
      <c r="B1393" s="1" t="s">
        <v>734</v>
      </c>
      <c r="C1393" s="2" t="s">
        <v>477</v>
      </c>
      <c r="D1393" s="1"/>
      <c r="E1393" s="2" t="s">
        <v>356</v>
      </c>
      <c r="F1393" s="1" t="s">
        <v>2069</v>
      </c>
      <c r="G1393" s="10">
        <v>45694</v>
      </c>
      <c r="H1393" s="1">
        <v>500</v>
      </c>
      <c r="I1393" s="1">
        <v>23</v>
      </c>
      <c r="J1393" s="10">
        <v>45699</v>
      </c>
      <c r="K1393" s="1" t="s">
        <v>1074</v>
      </c>
      <c r="L1393" s="2"/>
      <c r="M1393" s="10"/>
      <c r="N1393" s="1"/>
      <c r="O1393" s="1"/>
      <c r="P1393" s="2">
        <f>Table1[[#This Row],[PRICE/PO]]*Table1[[#This Row],[Quantity/PO]]</f>
        <v>0</v>
      </c>
      <c r="Q1393" s="2" t="str">
        <f t="shared" ca="1" si="101"/>
        <v>منتهي</v>
      </c>
      <c r="R1393" s="2"/>
      <c r="S1393" s="2"/>
      <c r="T1393" s="1" t="str">
        <f t="shared" si="103"/>
        <v/>
      </c>
      <c r="BN1393" s="8">
        <f t="shared" si="102"/>
        <v>0</v>
      </c>
    </row>
    <row r="1394" spans="1:66" ht="23" hidden="1" x14ac:dyDescent="0.45">
      <c r="A1394" s="1">
        <f t="shared" si="104"/>
        <v>1381</v>
      </c>
      <c r="B1394" s="1" t="s">
        <v>734</v>
      </c>
      <c r="C1394" s="2" t="s">
        <v>477</v>
      </c>
      <c r="D1394" s="1"/>
      <c r="E1394" s="2" t="s">
        <v>356</v>
      </c>
      <c r="F1394" s="1" t="s">
        <v>2070</v>
      </c>
      <c r="G1394" s="10">
        <v>45694</v>
      </c>
      <c r="H1394" s="1">
        <v>300</v>
      </c>
      <c r="I1394" s="1">
        <v>23</v>
      </c>
      <c r="J1394" s="10">
        <v>45699</v>
      </c>
      <c r="K1394" s="1" t="s">
        <v>1074</v>
      </c>
      <c r="L1394" s="2"/>
      <c r="M1394" s="10"/>
      <c r="N1394" s="1"/>
      <c r="O1394" s="1"/>
      <c r="P1394" s="2">
        <f>Table1[[#This Row],[PRICE/PO]]*Table1[[#This Row],[Quantity/PO]]</f>
        <v>0</v>
      </c>
      <c r="Q1394" s="2" t="str">
        <f t="shared" ca="1" si="101"/>
        <v>منتهي</v>
      </c>
      <c r="R1394" s="2"/>
      <c r="S1394" s="2"/>
      <c r="T1394" s="1" t="str">
        <f t="shared" si="103"/>
        <v/>
      </c>
      <c r="BN1394" s="8">
        <f t="shared" si="102"/>
        <v>0</v>
      </c>
    </row>
    <row r="1395" spans="1:66" ht="46" hidden="1" x14ac:dyDescent="0.45">
      <c r="A1395" s="1">
        <f t="shared" si="104"/>
        <v>1382</v>
      </c>
      <c r="B1395" s="1" t="s">
        <v>734</v>
      </c>
      <c r="C1395" s="2" t="s">
        <v>2073</v>
      </c>
      <c r="D1395" s="1" t="s">
        <v>2072</v>
      </c>
      <c r="E1395" s="2" t="s">
        <v>2074</v>
      </c>
      <c r="F1395" s="1" t="s">
        <v>2071</v>
      </c>
      <c r="G1395" s="10">
        <v>45694</v>
      </c>
      <c r="H1395" s="1">
        <v>4</v>
      </c>
      <c r="I1395" s="1"/>
      <c r="J1395" s="10">
        <v>45700</v>
      </c>
      <c r="K1395" s="1" t="s">
        <v>1077</v>
      </c>
      <c r="L1395" s="2"/>
      <c r="M1395" s="10"/>
      <c r="N1395" s="1"/>
      <c r="O1395" s="1"/>
      <c r="P1395" s="2">
        <f>Table1[[#This Row],[PRICE/PO]]*Table1[[#This Row],[Quantity/PO]]</f>
        <v>0</v>
      </c>
      <c r="Q1395" s="2" t="str">
        <f t="shared" ref="Q1395:Q1466" ca="1" si="105">IF(AND($J1395&lt;TODAY(), $J1395&lt;&gt;""), "منتهي", "")</f>
        <v>منتهي</v>
      </c>
      <c r="R1395" s="2"/>
      <c r="S1395" s="2"/>
      <c r="T1395" s="1" t="str">
        <f t="shared" si="103"/>
        <v/>
      </c>
      <c r="BN1395" s="8" t="str">
        <f t="shared" si="102"/>
        <v>CR2032SSUO</v>
      </c>
    </row>
    <row r="1396" spans="1:66" ht="46" hidden="1" x14ac:dyDescent="0.45">
      <c r="A1396" s="1">
        <f t="shared" si="104"/>
        <v>1383</v>
      </c>
      <c r="B1396" s="1" t="s">
        <v>734</v>
      </c>
      <c r="C1396" s="2" t="s">
        <v>2077</v>
      </c>
      <c r="D1396" s="1"/>
      <c r="E1396" s="2" t="s">
        <v>2076</v>
      </c>
      <c r="F1396" s="1" t="s">
        <v>2075</v>
      </c>
      <c r="G1396" s="10">
        <v>45694</v>
      </c>
      <c r="H1396" s="1">
        <v>50</v>
      </c>
      <c r="I1396" s="1"/>
      <c r="J1396" s="10">
        <v>45699</v>
      </c>
      <c r="K1396" s="1" t="s">
        <v>1074</v>
      </c>
      <c r="L1396" s="2"/>
      <c r="M1396" s="10"/>
      <c r="N1396" s="1"/>
      <c r="O1396" s="1"/>
      <c r="P1396" s="2">
        <f>Table1[[#This Row],[PRICE/PO]]*Table1[[#This Row],[Quantity/PO]]</f>
        <v>0</v>
      </c>
      <c r="Q1396" s="2" t="str">
        <f t="shared" ca="1" si="105"/>
        <v>منتهي</v>
      </c>
      <c r="R1396" s="2"/>
      <c r="S1396" s="2"/>
      <c r="T1396" s="1" t="str">
        <f t="shared" si="103"/>
        <v/>
      </c>
      <c r="BN1396" s="8">
        <f t="shared" si="102"/>
        <v>0</v>
      </c>
    </row>
    <row r="1397" spans="1:66" ht="23" hidden="1" x14ac:dyDescent="0.45">
      <c r="A1397" s="1">
        <f t="shared" si="104"/>
        <v>1384</v>
      </c>
      <c r="B1397" s="1" t="s">
        <v>2079</v>
      </c>
      <c r="C1397" s="2" t="s">
        <v>2080</v>
      </c>
      <c r="D1397" s="1"/>
      <c r="E1397" s="2" t="s">
        <v>2081</v>
      </c>
      <c r="F1397" s="1" t="s">
        <v>2078</v>
      </c>
      <c r="G1397" s="10">
        <v>45694</v>
      </c>
      <c r="H1397" s="1">
        <v>10</v>
      </c>
      <c r="I1397" s="1">
        <v>100</v>
      </c>
      <c r="J1397" s="10">
        <v>45699</v>
      </c>
      <c r="K1397" s="1" t="s">
        <v>1077</v>
      </c>
      <c r="L1397" s="2" t="s">
        <v>2335</v>
      </c>
      <c r="M1397" s="10">
        <v>45704</v>
      </c>
      <c r="N1397" s="1">
        <v>10</v>
      </c>
      <c r="O1397" s="1">
        <v>100</v>
      </c>
      <c r="P1397" s="2">
        <f>Table1[[#This Row],[PRICE/PO]]*Table1[[#This Row],[Quantity/PO]]</f>
        <v>1000</v>
      </c>
      <c r="Q1397" s="2" t="str">
        <f t="shared" ca="1" si="105"/>
        <v>منتهي</v>
      </c>
      <c r="R1397" s="2"/>
      <c r="S1397" s="2"/>
      <c r="T1397" s="1" t="str">
        <f t="shared" si="103"/>
        <v/>
      </c>
      <c r="BN1397" s="8">
        <f t="shared" si="102"/>
        <v>0</v>
      </c>
    </row>
    <row r="1398" spans="1:66" ht="23" hidden="1" x14ac:dyDescent="0.45">
      <c r="A1398" s="1">
        <f t="shared" si="104"/>
        <v>1385</v>
      </c>
      <c r="B1398" s="1" t="s">
        <v>2079</v>
      </c>
      <c r="C1398" s="2" t="s">
        <v>2080</v>
      </c>
      <c r="D1398" s="1"/>
      <c r="E1398" s="2" t="s">
        <v>2081</v>
      </c>
      <c r="F1398" s="1" t="s">
        <v>2078</v>
      </c>
      <c r="G1398" s="10">
        <v>45694</v>
      </c>
      <c r="H1398" s="1"/>
      <c r="I1398" s="1">
        <v>100</v>
      </c>
      <c r="J1398" s="10">
        <v>45699</v>
      </c>
      <c r="K1398" s="1" t="s">
        <v>1077</v>
      </c>
      <c r="L1398" s="2" t="s">
        <v>2667</v>
      </c>
      <c r="M1398" s="10">
        <v>45713</v>
      </c>
      <c r="N1398" s="1">
        <v>12</v>
      </c>
      <c r="O1398" s="1">
        <v>100</v>
      </c>
      <c r="P1398" s="2">
        <f>Table1[[#This Row],[PRICE/PO]]*Table1[[#This Row],[Quantity/PO]]</f>
        <v>1200</v>
      </c>
      <c r="Q1398" s="2" t="str">
        <f t="shared" ref="Q1398:Q1403" ca="1" si="106">IF(AND($J1398&lt;TODAY(), $J1398&lt;&gt;""), "منتهي", "")</f>
        <v>منتهي</v>
      </c>
      <c r="R1398" s="2" t="s">
        <v>2370</v>
      </c>
      <c r="S1398" s="2"/>
      <c r="T1398" s="1" t="str">
        <f t="shared" si="103"/>
        <v/>
      </c>
      <c r="BN1398" s="8"/>
    </row>
    <row r="1399" spans="1:66" ht="23" hidden="1" x14ac:dyDescent="0.45">
      <c r="A1399" s="1">
        <f t="shared" si="104"/>
        <v>1386</v>
      </c>
      <c r="B1399" s="1" t="s">
        <v>2079</v>
      </c>
      <c r="C1399" s="2" t="s">
        <v>2080</v>
      </c>
      <c r="D1399" s="1"/>
      <c r="E1399" s="2" t="s">
        <v>2081</v>
      </c>
      <c r="F1399" s="1" t="s">
        <v>2078</v>
      </c>
      <c r="G1399" s="10">
        <v>45694</v>
      </c>
      <c r="H1399" s="1"/>
      <c r="I1399" s="1">
        <v>100</v>
      </c>
      <c r="J1399" s="10">
        <v>45699</v>
      </c>
      <c r="K1399" s="1" t="s">
        <v>1077</v>
      </c>
      <c r="L1399" s="2" t="s">
        <v>3822</v>
      </c>
      <c r="M1399" s="10">
        <v>45757</v>
      </c>
      <c r="N1399" s="1">
        <v>20</v>
      </c>
      <c r="O1399" s="1">
        <v>100</v>
      </c>
      <c r="P1399" s="2">
        <f>Table1[[#This Row],[PRICE/PO]]*Table1[[#This Row],[Quantity/PO]]</f>
        <v>2000</v>
      </c>
      <c r="Q1399" s="2" t="str">
        <f t="shared" ca="1" si="106"/>
        <v>منتهي</v>
      </c>
      <c r="R1399" s="2" t="s">
        <v>2370</v>
      </c>
      <c r="S1399" s="2"/>
      <c r="T1399" s="1" t="str">
        <f t="shared" si="103"/>
        <v/>
      </c>
      <c r="BN1399" s="8"/>
    </row>
    <row r="1400" spans="1:66" ht="23" hidden="1" x14ac:dyDescent="0.45">
      <c r="A1400" s="1">
        <f t="shared" si="104"/>
        <v>1387</v>
      </c>
      <c r="B1400" s="1" t="s">
        <v>2079</v>
      </c>
      <c r="C1400" s="2" t="s">
        <v>2080</v>
      </c>
      <c r="D1400" s="1"/>
      <c r="E1400" s="2" t="s">
        <v>2081</v>
      </c>
      <c r="F1400" s="1" t="s">
        <v>2078</v>
      </c>
      <c r="G1400" s="10">
        <v>45694</v>
      </c>
      <c r="H1400" s="1"/>
      <c r="I1400" s="1">
        <v>100</v>
      </c>
      <c r="J1400" s="10">
        <v>45699</v>
      </c>
      <c r="K1400" s="1" t="s">
        <v>1077</v>
      </c>
      <c r="L1400" s="2" t="s">
        <v>4326</v>
      </c>
      <c r="M1400" s="10">
        <v>45761</v>
      </c>
      <c r="N1400" s="1">
        <v>20</v>
      </c>
      <c r="O1400" s="1">
        <v>100</v>
      </c>
      <c r="P1400" s="2">
        <f>Table1[[#This Row],[PRICE/PO]]*Table1[[#This Row],[Quantity/PO]]</f>
        <v>2000</v>
      </c>
      <c r="Q1400" s="2" t="str">
        <f t="shared" ca="1" si="106"/>
        <v>منتهي</v>
      </c>
      <c r="R1400" s="2" t="s">
        <v>2370</v>
      </c>
      <c r="S1400" s="2"/>
      <c r="T1400" s="1" t="str">
        <f t="shared" si="103"/>
        <v/>
      </c>
      <c r="BN1400" s="8"/>
    </row>
    <row r="1401" spans="1:66" ht="23" hidden="1" x14ac:dyDescent="0.45">
      <c r="A1401" s="1">
        <f t="shared" si="104"/>
        <v>1388</v>
      </c>
      <c r="B1401" s="1" t="s">
        <v>2079</v>
      </c>
      <c r="C1401" s="2" t="s">
        <v>2080</v>
      </c>
      <c r="D1401" s="1"/>
      <c r="E1401" s="2" t="s">
        <v>2081</v>
      </c>
      <c r="F1401" s="1" t="s">
        <v>2078</v>
      </c>
      <c r="G1401" s="10">
        <v>45694</v>
      </c>
      <c r="H1401" s="1"/>
      <c r="I1401" s="1">
        <v>100</v>
      </c>
      <c r="J1401" s="10">
        <v>45699</v>
      </c>
      <c r="K1401" s="1" t="s">
        <v>1077</v>
      </c>
      <c r="L1401" s="2" t="s">
        <v>4436</v>
      </c>
      <c r="M1401" s="10">
        <v>45789</v>
      </c>
      <c r="N1401" s="1">
        <v>10</v>
      </c>
      <c r="O1401" s="1">
        <v>100</v>
      </c>
      <c r="P1401" s="2">
        <f>Table1[[#This Row],[PRICE/PO]]*Table1[[#This Row],[Quantity/PO]]</f>
        <v>1000</v>
      </c>
      <c r="Q1401" s="2" t="str">
        <f t="shared" ca="1" si="106"/>
        <v>منتهي</v>
      </c>
      <c r="R1401" s="2" t="s">
        <v>2370</v>
      </c>
      <c r="S1401" s="2"/>
      <c r="T1401" s="1" t="str">
        <f t="shared" si="103"/>
        <v/>
      </c>
      <c r="BN1401" s="8"/>
    </row>
    <row r="1402" spans="1:66" ht="23" hidden="1" x14ac:dyDescent="0.45">
      <c r="A1402" s="1">
        <f t="shared" si="104"/>
        <v>1389</v>
      </c>
      <c r="B1402" s="1" t="s">
        <v>2079</v>
      </c>
      <c r="C1402" s="2" t="s">
        <v>2080</v>
      </c>
      <c r="D1402" s="1"/>
      <c r="E1402" s="2" t="s">
        <v>2081</v>
      </c>
      <c r="F1402" s="1" t="s">
        <v>2078</v>
      </c>
      <c r="G1402" s="10">
        <v>45694</v>
      </c>
      <c r="H1402" s="1"/>
      <c r="I1402" s="1">
        <v>100</v>
      </c>
      <c r="J1402" s="10">
        <v>45699</v>
      </c>
      <c r="K1402" s="1" t="s">
        <v>1077</v>
      </c>
      <c r="L1402" s="2" t="s">
        <v>4499</v>
      </c>
      <c r="M1402" s="10">
        <v>45790</v>
      </c>
      <c r="N1402" s="1">
        <f>12+24+10</f>
        <v>46</v>
      </c>
      <c r="O1402" s="1">
        <v>100</v>
      </c>
      <c r="P1402" s="2">
        <f>Table1[[#This Row],[PRICE/PO]]*Table1[[#This Row],[Quantity/PO]]</f>
        <v>4600</v>
      </c>
      <c r="Q1402" s="2" t="str">
        <f t="shared" ca="1" si="106"/>
        <v>منتهي</v>
      </c>
      <c r="R1402" s="2" t="s">
        <v>2370</v>
      </c>
      <c r="S1402" s="2"/>
      <c r="T1402" s="1" t="str">
        <f t="shared" si="103"/>
        <v/>
      </c>
      <c r="BN1402" s="8"/>
    </row>
    <row r="1403" spans="1:66" ht="23" hidden="1" x14ac:dyDescent="0.45">
      <c r="A1403" s="1">
        <f t="shared" si="104"/>
        <v>1390</v>
      </c>
      <c r="B1403" s="1" t="s">
        <v>2079</v>
      </c>
      <c r="C1403" s="2" t="s">
        <v>2080</v>
      </c>
      <c r="D1403" s="1"/>
      <c r="E1403" s="2" t="s">
        <v>2081</v>
      </c>
      <c r="F1403" s="1" t="s">
        <v>2078</v>
      </c>
      <c r="G1403" s="10">
        <v>45694</v>
      </c>
      <c r="H1403" s="1"/>
      <c r="I1403" s="1">
        <v>100</v>
      </c>
      <c r="J1403" s="10">
        <v>45699</v>
      </c>
      <c r="K1403" s="1" t="s">
        <v>1077</v>
      </c>
      <c r="L1403" s="2" t="s">
        <v>4830</v>
      </c>
      <c r="M1403" s="10">
        <v>45795</v>
      </c>
      <c r="N1403" s="1">
        <v>5</v>
      </c>
      <c r="O1403" s="1">
        <v>100</v>
      </c>
      <c r="P1403" s="2">
        <f>Table1[[#This Row],[PRICE/PO]]*Table1[[#This Row],[Quantity/PO]]</f>
        <v>500</v>
      </c>
      <c r="Q1403" s="2" t="str">
        <f t="shared" ca="1" si="106"/>
        <v>منتهي</v>
      </c>
      <c r="R1403" s="2" t="s">
        <v>2370</v>
      </c>
      <c r="S1403" s="2"/>
      <c r="T1403" s="1" t="str">
        <f t="shared" si="103"/>
        <v/>
      </c>
      <c r="BN1403" s="8"/>
    </row>
    <row r="1404" spans="1:66" ht="23" hidden="1" x14ac:dyDescent="0.45">
      <c r="A1404" s="1">
        <f t="shared" si="104"/>
        <v>1391</v>
      </c>
      <c r="B1404" s="1" t="s">
        <v>2079</v>
      </c>
      <c r="C1404" s="2" t="s">
        <v>2080</v>
      </c>
      <c r="D1404" s="1"/>
      <c r="E1404" s="2" t="s">
        <v>2081</v>
      </c>
      <c r="F1404" s="1" t="s">
        <v>2078</v>
      </c>
      <c r="G1404" s="10">
        <v>45694</v>
      </c>
      <c r="H1404" s="1"/>
      <c r="I1404" s="1">
        <v>100</v>
      </c>
      <c r="J1404" s="10">
        <v>45699</v>
      </c>
      <c r="K1404" s="1" t="s">
        <v>1077</v>
      </c>
      <c r="L1404" s="2" t="s">
        <v>4835</v>
      </c>
      <c r="M1404" s="10">
        <v>45799</v>
      </c>
      <c r="N1404" s="1">
        <v>6</v>
      </c>
      <c r="O1404" s="1">
        <v>100</v>
      </c>
      <c r="P1404" s="2">
        <f>Table1[[#This Row],[PRICE/PO]]*Table1[[#This Row],[Quantity/PO]]</f>
        <v>600</v>
      </c>
      <c r="Q1404" s="2" t="str">
        <f ca="1">IF(AND($J1404&lt;TODAY(), $J1404&lt;&gt;""), "منتهي", "")</f>
        <v>منتهي</v>
      </c>
      <c r="R1404" s="2" t="s">
        <v>2370</v>
      </c>
      <c r="S1404" s="2"/>
      <c r="T1404" s="1" t="str">
        <f t="shared" si="103"/>
        <v/>
      </c>
      <c r="BN1404" s="8"/>
    </row>
    <row r="1405" spans="1:66" ht="23" hidden="1" x14ac:dyDescent="0.45">
      <c r="A1405" s="1">
        <f t="shared" si="104"/>
        <v>1392</v>
      </c>
      <c r="B1405" s="1" t="s">
        <v>2079</v>
      </c>
      <c r="C1405" s="2" t="s">
        <v>2080</v>
      </c>
      <c r="D1405" s="1"/>
      <c r="E1405" s="2" t="s">
        <v>2081</v>
      </c>
      <c r="F1405" s="1" t="s">
        <v>2078</v>
      </c>
      <c r="G1405" s="10">
        <v>45694</v>
      </c>
      <c r="H1405" s="1"/>
      <c r="I1405" s="1">
        <v>100</v>
      </c>
      <c r="J1405" s="10">
        <v>45699</v>
      </c>
      <c r="K1405" s="1" t="s">
        <v>1077</v>
      </c>
      <c r="L1405" s="2" t="s">
        <v>5372</v>
      </c>
      <c r="M1405" s="10">
        <v>45820</v>
      </c>
      <c r="N1405" s="1">
        <v>10</v>
      </c>
      <c r="O1405" s="1">
        <v>100</v>
      </c>
      <c r="P1405" s="2">
        <f>Table1[[#This Row],[PRICE/PO]]*Table1[[#This Row],[Quantity/PO]]</f>
        <v>1000</v>
      </c>
      <c r="Q1405" s="2" t="str">
        <f ca="1">IF(AND($J1405&lt;TODAY(), $J1405&lt;&gt;""), "منتهي", "")</f>
        <v>منتهي</v>
      </c>
      <c r="R1405" s="2" t="s">
        <v>2370</v>
      </c>
      <c r="S1405" s="2"/>
      <c r="T1405" s="1" t="str">
        <f t="shared" si="103"/>
        <v/>
      </c>
      <c r="BN1405" s="8"/>
    </row>
    <row r="1406" spans="1:66" ht="46" hidden="1" x14ac:dyDescent="0.45">
      <c r="A1406" s="1">
        <f t="shared" si="104"/>
        <v>1393</v>
      </c>
      <c r="B1406" s="1" t="s">
        <v>734</v>
      </c>
      <c r="C1406" s="2" t="s">
        <v>2059</v>
      </c>
      <c r="D1406" s="1"/>
      <c r="E1406" s="2" t="s">
        <v>2060</v>
      </c>
      <c r="F1406" s="1" t="s">
        <v>2082</v>
      </c>
      <c r="G1406" s="10">
        <v>45694</v>
      </c>
      <c r="H1406" s="1">
        <v>4</v>
      </c>
      <c r="I1406" s="1"/>
      <c r="J1406" s="10">
        <v>45700</v>
      </c>
      <c r="K1406" s="1" t="s">
        <v>1074</v>
      </c>
      <c r="L1406" s="2"/>
      <c r="M1406" s="10"/>
      <c r="N1406" s="1"/>
      <c r="O1406" s="1"/>
      <c r="P1406" s="2">
        <f>Table1[[#This Row],[PRICE/PO]]*Table1[[#This Row],[Quantity/PO]]</f>
        <v>0</v>
      </c>
      <c r="Q1406" s="2" t="str">
        <f t="shared" ca="1" si="105"/>
        <v>منتهي</v>
      </c>
      <c r="R1406" s="2"/>
      <c r="S1406" s="2"/>
      <c r="T1406" s="1" t="str">
        <f t="shared" si="103"/>
        <v/>
      </c>
      <c r="BN1406" s="8">
        <f t="shared" si="102"/>
        <v>0</v>
      </c>
    </row>
    <row r="1407" spans="1:66" ht="46" hidden="1" x14ac:dyDescent="0.45">
      <c r="A1407" s="1">
        <f t="shared" si="104"/>
        <v>1394</v>
      </c>
      <c r="B1407" s="1" t="s">
        <v>734</v>
      </c>
      <c r="C1407" s="2" t="s">
        <v>981</v>
      </c>
      <c r="D1407" s="1"/>
      <c r="E1407" s="2" t="s">
        <v>982</v>
      </c>
      <c r="F1407" s="1" t="s">
        <v>2083</v>
      </c>
      <c r="G1407" s="10">
        <v>45694</v>
      </c>
      <c r="H1407" s="1">
        <v>60</v>
      </c>
      <c r="I1407" s="1">
        <v>150</v>
      </c>
      <c r="J1407" s="10">
        <v>45699</v>
      </c>
      <c r="K1407" s="1" t="s">
        <v>1074</v>
      </c>
      <c r="L1407" s="2"/>
      <c r="M1407" s="10"/>
      <c r="N1407" s="1"/>
      <c r="O1407" s="1"/>
      <c r="P1407" s="2">
        <f>Table1[[#This Row],[PRICE/PO]]*Table1[[#This Row],[Quantity/PO]]</f>
        <v>0</v>
      </c>
      <c r="Q1407" s="2" t="str">
        <f t="shared" ca="1" si="105"/>
        <v>منتهي</v>
      </c>
      <c r="R1407" s="2"/>
      <c r="S1407" s="2"/>
      <c r="T1407" s="1" t="str">
        <f t="shared" si="103"/>
        <v/>
      </c>
      <c r="BN1407" s="8">
        <f t="shared" si="102"/>
        <v>0</v>
      </c>
    </row>
    <row r="1408" spans="1:66" ht="46" hidden="1" x14ac:dyDescent="0.45">
      <c r="A1408" s="1">
        <f t="shared" si="104"/>
        <v>1395</v>
      </c>
      <c r="B1408" s="1" t="s">
        <v>734</v>
      </c>
      <c r="C1408" s="2" t="s">
        <v>983</v>
      </c>
      <c r="D1408" s="1"/>
      <c r="E1408" s="2" t="s">
        <v>984</v>
      </c>
      <c r="F1408" s="1" t="s">
        <v>2083</v>
      </c>
      <c r="G1408" s="10">
        <v>45694</v>
      </c>
      <c r="H1408" s="1">
        <v>60</v>
      </c>
      <c r="I1408" s="1">
        <v>130</v>
      </c>
      <c r="J1408" s="10">
        <v>45699</v>
      </c>
      <c r="K1408" s="1" t="s">
        <v>1074</v>
      </c>
      <c r="L1408" s="2"/>
      <c r="M1408" s="10"/>
      <c r="N1408" s="1"/>
      <c r="O1408" s="1"/>
      <c r="P1408" s="2">
        <f>Table1[[#This Row],[PRICE/PO]]*Table1[[#This Row],[Quantity/PO]]</f>
        <v>0</v>
      </c>
      <c r="Q1408" s="2" t="str">
        <f t="shared" ca="1" si="105"/>
        <v>منتهي</v>
      </c>
      <c r="R1408" s="2"/>
      <c r="S1408" s="2"/>
      <c r="T1408" s="1" t="str">
        <f t="shared" si="103"/>
        <v/>
      </c>
      <c r="BN1408" s="8">
        <f t="shared" si="102"/>
        <v>0</v>
      </c>
    </row>
    <row r="1409" spans="1:66" ht="115" hidden="1" x14ac:dyDescent="0.45">
      <c r="A1409" s="1">
        <f t="shared" si="104"/>
        <v>1396</v>
      </c>
      <c r="B1409" s="1" t="s">
        <v>734</v>
      </c>
      <c r="C1409" s="2" t="s">
        <v>2099</v>
      </c>
      <c r="D1409" s="1" t="s">
        <v>2100</v>
      </c>
      <c r="E1409" s="2" t="s">
        <v>2098</v>
      </c>
      <c r="F1409" s="1" t="s">
        <v>2097</v>
      </c>
      <c r="G1409" s="10">
        <v>45696</v>
      </c>
      <c r="H1409" s="1">
        <v>36</v>
      </c>
      <c r="I1409" s="1"/>
      <c r="J1409" s="10">
        <v>45700</v>
      </c>
      <c r="K1409" s="1" t="s">
        <v>1074</v>
      </c>
      <c r="L1409" s="2"/>
      <c r="M1409" s="10"/>
      <c r="N1409" s="1"/>
      <c r="O1409" s="1"/>
      <c r="P1409" s="2">
        <f>Table1[[#This Row],[PRICE/PO]]*Table1[[#This Row],[Quantity/PO]]</f>
        <v>0</v>
      </c>
      <c r="Q1409" s="2" t="str">
        <f t="shared" ca="1" si="105"/>
        <v>منتهي</v>
      </c>
      <c r="R1409" s="2"/>
      <c r="S1409" s="2"/>
      <c r="T1409" s="1" t="str">
        <f t="shared" si="103"/>
        <v/>
      </c>
      <c r="BN1409" s="8" t="str">
        <f t="shared" si="102"/>
        <v>B07GFN23XT</v>
      </c>
    </row>
    <row r="1410" spans="1:66" ht="69" hidden="1" x14ac:dyDescent="0.45">
      <c r="A1410" s="1">
        <f t="shared" si="104"/>
        <v>1397</v>
      </c>
      <c r="B1410" s="1" t="s">
        <v>734</v>
      </c>
      <c r="C1410" s="2" t="s">
        <v>2104</v>
      </c>
      <c r="D1410" s="1">
        <v>101860310</v>
      </c>
      <c r="E1410" s="2" t="s">
        <v>2103</v>
      </c>
      <c r="F1410" s="1" t="s">
        <v>2102</v>
      </c>
      <c r="G1410" s="10">
        <v>45696</v>
      </c>
      <c r="H1410" s="1">
        <v>1</v>
      </c>
      <c r="I1410" s="1"/>
      <c r="J1410" s="10">
        <v>45700</v>
      </c>
      <c r="K1410" s="1" t="s">
        <v>1075</v>
      </c>
      <c r="L1410" s="2"/>
      <c r="M1410" s="10"/>
      <c r="N1410" s="1"/>
      <c r="O1410" s="1"/>
      <c r="P1410" s="2">
        <f>Table1[[#This Row],[PRICE/PO]]*Table1[[#This Row],[Quantity/PO]]</f>
        <v>0</v>
      </c>
      <c r="Q1410" s="2" t="str">
        <f t="shared" ca="1" si="105"/>
        <v>منتهي</v>
      </c>
      <c r="R1410" s="2"/>
      <c r="S1410" s="2"/>
      <c r="T1410" s="1" t="str">
        <f t="shared" si="103"/>
        <v/>
      </c>
      <c r="BN1410" s="8">
        <f t="shared" ref="BN1410:BN1473" si="107">D1410</f>
        <v>101860310</v>
      </c>
    </row>
    <row r="1411" spans="1:66" ht="69" hidden="1" x14ac:dyDescent="0.45">
      <c r="A1411" s="1">
        <f t="shared" si="104"/>
        <v>1398</v>
      </c>
      <c r="B1411" s="1" t="s">
        <v>734</v>
      </c>
      <c r="C1411" s="2" t="s">
        <v>887</v>
      </c>
      <c r="D1411" s="1"/>
      <c r="E1411" s="2" t="s">
        <v>188</v>
      </c>
      <c r="F1411" s="1" t="s">
        <v>2105</v>
      </c>
      <c r="G1411" s="10">
        <v>45697</v>
      </c>
      <c r="H1411" s="1">
        <v>4</v>
      </c>
      <c r="I1411" s="1">
        <v>825</v>
      </c>
      <c r="J1411" s="10">
        <v>45703</v>
      </c>
      <c r="K1411" s="1" t="s">
        <v>1074</v>
      </c>
      <c r="L1411" s="2"/>
      <c r="M1411" s="10"/>
      <c r="N1411" s="1"/>
      <c r="O1411" s="1"/>
      <c r="P1411" s="2">
        <f>Table1[[#This Row],[PRICE/PO]]*Table1[[#This Row],[Quantity/PO]]</f>
        <v>0</v>
      </c>
      <c r="Q1411" s="2" t="str">
        <f t="shared" ca="1" si="105"/>
        <v>منتهي</v>
      </c>
      <c r="R1411" s="2"/>
      <c r="S1411" s="2"/>
      <c r="T1411" s="1" t="str">
        <f t="shared" si="103"/>
        <v/>
      </c>
      <c r="BN1411" s="8">
        <f t="shared" si="107"/>
        <v>0</v>
      </c>
    </row>
    <row r="1412" spans="1:66" ht="46" hidden="1" x14ac:dyDescent="0.45">
      <c r="A1412" s="1">
        <f t="shared" si="104"/>
        <v>1399</v>
      </c>
      <c r="B1412" s="1" t="s">
        <v>734</v>
      </c>
      <c r="C1412" s="2" t="s">
        <v>861</v>
      </c>
      <c r="D1412" s="1" t="s">
        <v>189</v>
      </c>
      <c r="E1412" s="2" t="s">
        <v>216</v>
      </c>
      <c r="F1412" s="1" t="s">
        <v>2105</v>
      </c>
      <c r="G1412" s="10">
        <v>45697</v>
      </c>
      <c r="H1412" s="1">
        <v>2</v>
      </c>
      <c r="I1412" s="1">
        <v>4000</v>
      </c>
      <c r="J1412" s="10">
        <v>45703</v>
      </c>
      <c r="K1412" s="1" t="s">
        <v>1074</v>
      </c>
      <c r="L1412" s="2"/>
      <c r="M1412" s="10"/>
      <c r="N1412" s="1"/>
      <c r="O1412" s="1"/>
      <c r="P1412" s="2">
        <f>Table1[[#This Row],[PRICE/PO]]*Table1[[#This Row],[Quantity/PO]]</f>
        <v>0</v>
      </c>
      <c r="Q1412" s="2" t="str">
        <f t="shared" ca="1" si="105"/>
        <v>منتهي</v>
      </c>
      <c r="R1412" s="2"/>
      <c r="S1412" s="2"/>
      <c r="T1412" s="1" t="str">
        <f t="shared" si="103"/>
        <v/>
      </c>
      <c r="BN1412" s="8" t="str">
        <f t="shared" si="107"/>
        <v>WITH 4 OUTLET</v>
      </c>
    </row>
    <row r="1413" spans="1:66" ht="46" hidden="1" x14ac:dyDescent="0.45">
      <c r="A1413" s="1">
        <f t="shared" si="104"/>
        <v>1400</v>
      </c>
      <c r="B1413" s="1" t="s">
        <v>734</v>
      </c>
      <c r="C1413" s="2" t="s">
        <v>863</v>
      </c>
      <c r="D1413" s="1"/>
      <c r="E1413" s="2" t="s">
        <v>230</v>
      </c>
      <c r="F1413" s="1" t="s">
        <v>2105</v>
      </c>
      <c r="G1413" s="10">
        <v>45697</v>
      </c>
      <c r="H1413" s="1">
        <v>4</v>
      </c>
      <c r="I1413" s="1"/>
      <c r="J1413" s="10">
        <v>45703</v>
      </c>
      <c r="K1413" s="1" t="s">
        <v>1074</v>
      </c>
      <c r="L1413" s="2"/>
      <c r="M1413" s="10"/>
      <c r="N1413" s="1"/>
      <c r="O1413" s="1"/>
      <c r="P1413" s="2">
        <f>Table1[[#This Row],[PRICE/PO]]*Table1[[#This Row],[Quantity/PO]]</f>
        <v>0</v>
      </c>
      <c r="Q1413" s="2" t="str">
        <f t="shared" ca="1" si="105"/>
        <v>منتهي</v>
      </c>
      <c r="R1413" s="2"/>
      <c r="S1413" s="2"/>
      <c r="T1413" s="1" t="str">
        <f t="shared" si="103"/>
        <v/>
      </c>
      <c r="BN1413" s="8">
        <f t="shared" si="107"/>
        <v>0</v>
      </c>
    </row>
    <row r="1414" spans="1:66" ht="69" hidden="1" x14ac:dyDescent="0.45">
      <c r="A1414" s="1">
        <f t="shared" si="104"/>
        <v>1401</v>
      </c>
      <c r="B1414" s="1" t="s">
        <v>426</v>
      </c>
      <c r="C1414" s="2" t="s">
        <v>2106</v>
      </c>
      <c r="D1414" s="1">
        <v>20265083</v>
      </c>
      <c r="E1414" s="2" t="s">
        <v>2107</v>
      </c>
      <c r="F1414" s="1" t="s">
        <v>2105</v>
      </c>
      <c r="G1414" s="10">
        <v>45697</v>
      </c>
      <c r="H1414" s="1">
        <v>160</v>
      </c>
      <c r="I1414" s="1">
        <v>44500</v>
      </c>
      <c r="J1414" s="10">
        <v>45703</v>
      </c>
      <c r="K1414" s="1" t="s">
        <v>1074</v>
      </c>
      <c r="L1414" s="2"/>
      <c r="M1414" s="10"/>
      <c r="N1414" s="1"/>
      <c r="O1414" s="1"/>
      <c r="P1414" s="2">
        <f>Table1[[#This Row],[PRICE/PO]]*Table1[[#This Row],[Quantity/PO]]</f>
        <v>0</v>
      </c>
      <c r="Q1414" s="2" t="str">
        <f t="shared" ca="1" si="105"/>
        <v>منتهي</v>
      </c>
      <c r="R1414" s="2"/>
      <c r="S1414" s="2" t="s">
        <v>2247</v>
      </c>
      <c r="T1414" s="1" t="str">
        <f t="shared" si="103"/>
        <v/>
      </c>
      <c r="BN1414" s="8">
        <f t="shared" si="107"/>
        <v>20265083</v>
      </c>
    </row>
    <row r="1415" spans="1:66" ht="69" hidden="1" x14ac:dyDescent="0.45">
      <c r="A1415" s="1">
        <f t="shared" si="104"/>
        <v>1402</v>
      </c>
      <c r="B1415" s="1" t="s">
        <v>734</v>
      </c>
      <c r="C1415" s="2" t="s">
        <v>2109</v>
      </c>
      <c r="D1415" s="1" t="s">
        <v>2108</v>
      </c>
      <c r="E1415" s="2" t="s">
        <v>2110</v>
      </c>
      <c r="F1415" s="1" t="s">
        <v>2105</v>
      </c>
      <c r="G1415" s="10">
        <v>45697</v>
      </c>
      <c r="H1415" s="1">
        <v>160</v>
      </c>
      <c r="I1415" s="1"/>
      <c r="J1415" s="10">
        <v>45703</v>
      </c>
      <c r="K1415" s="1" t="s">
        <v>1074</v>
      </c>
      <c r="L1415" s="2"/>
      <c r="M1415" s="10"/>
      <c r="N1415" s="1"/>
      <c r="O1415" s="1"/>
      <c r="P1415" s="2">
        <f>Table1[[#This Row],[PRICE/PO]]*Table1[[#This Row],[Quantity/PO]]</f>
        <v>0</v>
      </c>
      <c r="Q1415" s="2" t="str">
        <f t="shared" ca="1" si="105"/>
        <v>منتهي</v>
      </c>
      <c r="R1415" s="2"/>
      <c r="S1415" s="2"/>
      <c r="T1415" s="1" t="str">
        <f t="shared" si="103"/>
        <v/>
      </c>
      <c r="BN1415" s="8" t="str">
        <f t="shared" si="107"/>
        <v>37-102-308</v>
      </c>
    </row>
    <row r="1416" spans="1:66" ht="46" hidden="1" x14ac:dyDescent="0.45">
      <c r="A1416" s="1">
        <f t="shared" si="104"/>
        <v>1403</v>
      </c>
      <c r="B1416" s="1" t="s">
        <v>426</v>
      </c>
      <c r="C1416" s="2" t="s">
        <v>2111</v>
      </c>
      <c r="D1416" s="1"/>
      <c r="E1416" s="2" t="s">
        <v>2112</v>
      </c>
      <c r="F1416" s="1" t="s">
        <v>2105</v>
      </c>
      <c r="G1416" s="10">
        <v>45697</v>
      </c>
      <c r="H1416" s="1">
        <v>1000</v>
      </c>
      <c r="I1416" s="1"/>
      <c r="J1416" s="10">
        <v>45703</v>
      </c>
      <c r="K1416" s="1" t="s">
        <v>1074</v>
      </c>
      <c r="L1416" s="2"/>
      <c r="M1416" s="10"/>
      <c r="N1416" s="1"/>
      <c r="O1416" s="1"/>
      <c r="P1416" s="2">
        <f>Table1[[#This Row],[PRICE/PO]]*Table1[[#This Row],[Quantity/PO]]</f>
        <v>0</v>
      </c>
      <c r="Q1416" s="2" t="str">
        <f t="shared" ca="1" si="105"/>
        <v>منتهي</v>
      </c>
      <c r="R1416" s="2"/>
      <c r="S1416" s="2"/>
      <c r="T1416" s="1" t="str">
        <f t="shared" si="103"/>
        <v/>
      </c>
      <c r="BN1416" s="8">
        <f t="shared" si="107"/>
        <v>0</v>
      </c>
    </row>
    <row r="1417" spans="1:66" ht="46" hidden="1" x14ac:dyDescent="0.45">
      <c r="A1417" s="1">
        <f t="shared" si="104"/>
        <v>1404</v>
      </c>
      <c r="B1417" s="1" t="s">
        <v>734</v>
      </c>
      <c r="C1417" s="2" t="s">
        <v>2115</v>
      </c>
      <c r="D1417" s="1" t="s">
        <v>2114</v>
      </c>
      <c r="E1417" s="2" t="s">
        <v>2116</v>
      </c>
      <c r="F1417" s="1" t="s">
        <v>2113</v>
      </c>
      <c r="G1417" s="10">
        <v>45697</v>
      </c>
      <c r="H1417" s="1">
        <v>1</v>
      </c>
      <c r="I1417" s="1"/>
      <c r="J1417" s="10">
        <v>45703</v>
      </c>
      <c r="K1417" s="1" t="s">
        <v>1074</v>
      </c>
      <c r="L1417" s="2"/>
      <c r="M1417" s="10"/>
      <c r="N1417" s="1"/>
      <c r="O1417" s="1"/>
      <c r="P1417" s="2">
        <f>Table1[[#This Row],[PRICE/PO]]*Table1[[#This Row],[Quantity/PO]]</f>
        <v>0</v>
      </c>
      <c r="Q1417" s="2" t="str">
        <f t="shared" ca="1" si="105"/>
        <v>منتهي</v>
      </c>
      <c r="R1417" s="2"/>
      <c r="S1417" s="2"/>
      <c r="T1417" s="1" t="str">
        <f t="shared" si="103"/>
        <v/>
      </c>
      <c r="BN1417" s="8" t="str">
        <f t="shared" si="107"/>
        <v>53 to 13mm</v>
      </c>
    </row>
    <row r="1418" spans="1:66" ht="69" hidden="1" x14ac:dyDescent="0.45">
      <c r="A1418" s="1">
        <f t="shared" si="104"/>
        <v>1405</v>
      </c>
      <c r="B1418" s="1" t="s">
        <v>734</v>
      </c>
      <c r="C1418" s="2" t="s">
        <v>953</v>
      </c>
      <c r="D1418" s="1"/>
      <c r="E1418" s="2" t="s">
        <v>954</v>
      </c>
      <c r="F1418" s="1" t="s">
        <v>2113</v>
      </c>
      <c r="G1418" s="10">
        <v>45697</v>
      </c>
      <c r="H1418" s="1">
        <v>100</v>
      </c>
      <c r="I1418" s="1"/>
      <c r="J1418" s="10">
        <v>45703</v>
      </c>
      <c r="K1418" s="1" t="s">
        <v>1074</v>
      </c>
      <c r="L1418" s="2"/>
      <c r="M1418" s="10"/>
      <c r="N1418" s="1"/>
      <c r="O1418" s="1"/>
      <c r="P1418" s="2">
        <f>Table1[[#This Row],[PRICE/PO]]*Table1[[#This Row],[Quantity/PO]]</f>
        <v>0</v>
      </c>
      <c r="Q1418" s="2" t="str">
        <f t="shared" ca="1" si="105"/>
        <v>منتهي</v>
      </c>
      <c r="R1418" s="2"/>
      <c r="S1418" s="2"/>
      <c r="T1418" s="1" t="str">
        <f t="shared" si="103"/>
        <v/>
      </c>
      <c r="BN1418" s="8">
        <f t="shared" si="107"/>
        <v>0</v>
      </c>
    </row>
    <row r="1419" spans="1:66" ht="46" hidden="1" x14ac:dyDescent="0.45">
      <c r="A1419" s="1">
        <f t="shared" si="104"/>
        <v>1406</v>
      </c>
      <c r="B1419" s="1" t="s">
        <v>734</v>
      </c>
      <c r="C1419" s="2" t="s">
        <v>2118</v>
      </c>
      <c r="D1419" s="2" t="s">
        <v>2117</v>
      </c>
      <c r="E1419" s="2" t="s">
        <v>2119</v>
      </c>
      <c r="F1419" s="1" t="s">
        <v>2113</v>
      </c>
      <c r="G1419" s="10">
        <v>45697</v>
      </c>
      <c r="H1419" s="1">
        <v>3</v>
      </c>
      <c r="I1419" s="1"/>
      <c r="J1419" s="10">
        <v>45703</v>
      </c>
      <c r="K1419" s="1" t="s">
        <v>1074</v>
      </c>
      <c r="L1419" s="2"/>
      <c r="M1419" s="10"/>
      <c r="N1419" s="1"/>
      <c r="O1419" s="1"/>
      <c r="P1419" s="2">
        <f>Table1[[#This Row],[PRICE/PO]]*Table1[[#This Row],[Quantity/PO]]</f>
        <v>0</v>
      </c>
      <c r="Q1419" s="2" t="str">
        <f t="shared" ca="1" si="105"/>
        <v>منتهي</v>
      </c>
      <c r="R1419" s="2"/>
      <c r="S1419" s="2"/>
      <c r="T1419" s="1" t="str">
        <f t="shared" si="103"/>
        <v/>
      </c>
      <c r="BN1419" s="8" t="str">
        <f t="shared" si="107"/>
        <v>MWTM25/81000/S</v>
      </c>
    </row>
    <row r="1420" spans="1:66" ht="69" hidden="1" x14ac:dyDescent="0.45">
      <c r="A1420" s="1">
        <f t="shared" si="104"/>
        <v>1407</v>
      </c>
      <c r="B1420" s="1" t="s">
        <v>734</v>
      </c>
      <c r="C1420" s="2" t="s">
        <v>485</v>
      </c>
      <c r="D1420" s="1" t="s">
        <v>2121</v>
      </c>
      <c r="E1420" s="2" t="s">
        <v>486</v>
      </c>
      <c r="F1420" s="1" t="s">
        <v>2120</v>
      </c>
      <c r="G1420" s="10">
        <v>45697</v>
      </c>
      <c r="H1420" s="1">
        <v>5</v>
      </c>
      <c r="I1420" s="1"/>
      <c r="J1420" s="10">
        <v>45704</v>
      </c>
      <c r="K1420" s="1" t="s">
        <v>1074</v>
      </c>
      <c r="L1420" s="2"/>
      <c r="M1420" s="10"/>
      <c r="N1420" s="1"/>
      <c r="O1420" s="1"/>
      <c r="P1420" s="2">
        <f>Table1[[#This Row],[PRICE/PO]]*Table1[[#This Row],[Quantity/PO]]</f>
        <v>0</v>
      </c>
      <c r="Q1420" s="2" t="str">
        <f t="shared" ca="1" si="105"/>
        <v>منتهي</v>
      </c>
      <c r="R1420" s="2"/>
      <c r="S1420" s="2"/>
      <c r="T1420" s="1" t="str">
        <f t="shared" si="103"/>
        <v/>
      </c>
      <c r="BN1420" s="8" t="str">
        <f t="shared" si="107"/>
        <v>BST-RMR16-WP-LED</v>
      </c>
    </row>
    <row r="1421" spans="1:66" ht="69" hidden="1" x14ac:dyDescent="0.45">
      <c r="A1421" s="1">
        <f t="shared" si="104"/>
        <v>1408</v>
      </c>
      <c r="B1421" s="1" t="s">
        <v>734</v>
      </c>
      <c r="C1421" s="2" t="s">
        <v>2124</v>
      </c>
      <c r="D1421" s="1" t="s">
        <v>2123</v>
      </c>
      <c r="E1421" s="2" t="s">
        <v>2125</v>
      </c>
      <c r="F1421" s="1" t="s">
        <v>2122</v>
      </c>
      <c r="G1421" s="10">
        <v>45697</v>
      </c>
      <c r="H1421" s="1">
        <v>2</v>
      </c>
      <c r="I1421" s="1"/>
      <c r="J1421" s="10">
        <v>45703</v>
      </c>
      <c r="K1421" s="1" t="s">
        <v>1074</v>
      </c>
      <c r="L1421" s="2"/>
      <c r="M1421" s="10"/>
      <c r="N1421" s="1"/>
      <c r="O1421" s="1"/>
      <c r="P1421" s="2">
        <f>Table1[[#This Row],[PRICE/PO]]*Table1[[#This Row],[Quantity/PO]]</f>
        <v>0</v>
      </c>
      <c r="Q1421" s="2" t="str">
        <f t="shared" ca="1" si="105"/>
        <v>منتهي</v>
      </c>
      <c r="R1421" s="2"/>
      <c r="S1421" s="2"/>
      <c r="T1421" s="1" t="str">
        <f t="shared" si="103"/>
        <v/>
      </c>
      <c r="BN1421" s="8" t="str">
        <f t="shared" si="107"/>
        <v>A5E36358272</v>
      </c>
    </row>
    <row r="1422" spans="1:66" ht="115" hidden="1" x14ac:dyDescent="0.45">
      <c r="A1422" s="1">
        <f t="shared" si="104"/>
        <v>1409</v>
      </c>
      <c r="B1422" s="1" t="s">
        <v>734</v>
      </c>
      <c r="C1422" s="2" t="s">
        <v>2127</v>
      </c>
      <c r="D1422" s="1" t="s">
        <v>2126</v>
      </c>
      <c r="E1422" s="2" t="s">
        <v>2128</v>
      </c>
      <c r="F1422" s="1" t="s">
        <v>2122</v>
      </c>
      <c r="G1422" s="10">
        <v>45697</v>
      </c>
      <c r="H1422" s="1">
        <v>1</v>
      </c>
      <c r="I1422" s="1"/>
      <c r="J1422" s="10">
        <v>45703</v>
      </c>
      <c r="K1422" s="1" t="s">
        <v>1074</v>
      </c>
      <c r="L1422" s="2"/>
      <c r="M1422" s="10"/>
      <c r="N1422" s="1"/>
      <c r="O1422" s="1"/>
      <c r="P1422" s="2">
        <f>Table1[[#This Row],[PRICE/PO]]*Table1[[#This Row],[Quantity/PO]]</f>
        <v>0</v>
      </c>
      <c r="Q1422" s="2" t="str">
        <f t="shared" ca="1" si="105"/>
        <v>منتهي</v>
      </c>
      <c r="R1422" s="2"/>
      <c r="S1422" s="2"/>
      <c r="T1422" s="1" t="str">
        <f t="shared" ref="T1422:T1485" si="108">IF(AND(COUNTIFS($F$14:$F$1012, $F1422, $L$14:$L$1012, "&lt;&gt;")&gt;0, $L1422="", $I1422&lt;&gt;""), 1, "")</f>
        <v/>
      </c>
      <c r="BN1422" s="8" t="str">
        <f t="shared" si="107"/>
        <v>A5E00393814</v>
      </c>
    </row>
    <row r="1423" spans="1:66" ht="92" hidden="1" x14ac:dyDescent="0.45">
      <c r="A1423" s="1">
        <f t="shared" ref="A1423:A1486" si="109">ROW(A1410)</f>
        <v>1410</v>
      </c>
      <c r="B1423" s="1" t="s">
        <v>734</v>
      </c>
      <c r="C1423" s="2" t="s">
        <v>2130</v>
      </c>
      <c r="D1423" s="1" t="s">
        <v>2129</v>
      </c>
      <c r="E1423" s="2" t="s">
        <v>2131</v>
      </c>
      <c r="F1423" s="1" t="s">
        <v>2122</v>
      </c>
      <c r="G1423" s="10">
        <v>45697</v>
      </c>
      <c r="H1423" s="1">
        <v>1</v>
      </c>
      <c r="I1423" s="1"/>
      <c r="J1423" s="10">
        <v>45703</v>
      </c>
      <c r="K1423" s="1" t="s">
        <v>1074</v>
      </c>
      <c r="L1423" s="2"/>
      <c r="M1423" s="10"/>
      <c r="N1423" s="1"/>
      <c r="O1423" s="1"/>
      <c r="P1423" s="2">
        <f>Table1[[#This Row],[PRICE/PO]]*Table1[[#This Row],[Quantity/PO]]</f>
        <v>0</v>
      </c>
      <c r="Q1423" s="2" t="str">
        <f t="shared" ca="1" si="105"/>
        <v>منتهي</v>
      </c>
      <c r="R1423" s="2"/>
      <c r="S1423" s="2"/>
      <c r="T1423" s="1" t="str">
        <f t="shared" si="108"/>
        <v/>
      </c>
      <c r="BN1423" s="8" t="str">
        <f t="shared" si="107"/>
        <v>A5E02841901</v>
      </c>
    </row>
    <row r="1424" spans="1:66" ht="92" hidden="1" x14ac:dyDescent="0.45">
      <c r="A1424" s="1">
        <f t="shared" si="109"/>
        <v>1411</v>
      </c>
      <c r="B1424" s="1" t="s">
        <v>734</v>
      </c>
      <c r="C1424" s="2" t="s">
        <v>2133</v>
      </c>
      <c r="D1424" s="1" t="s">
        <v>2132</v>
      </c>
      <c r="E1424" s="2" t="s">
        <v>2134</v>
      </c>
      <c r="F1424" s="1" t="s">
        <v>2122</v>
      </c>
      <c r="G1424" s="10">
        <v>45697</v>
      </c>
      <c r="H1424" s="1">
        <v>2</v>
      </c>
      <c r="I1424" s="1"/>
      <c r="J1424" s="10">
        <v>45703</v>
      </c>
      <c r="K1424" s="1" t="s">
        <v>1074</v>
      </c>
      <c r="L1424" s="2"/>
      <c r="M1424" s="10"/>
      <c r="N1424" s="1"/>
      <c r="O1424" s="1"/>
      <c r="P1424" s="2">
        <f>Table1[[#This Row],[PRICE/PO]]*Table1[[#This Row],[Quantity/PO]]</f>
        <v>0</v>
      </c>
      <c r="Q1424" s="2" t="str">
        <f t="shared" ca="1" si="105"/>
        <v>منتهي</v>
      </c>
      <c r="R1424" s="2"/>
      <c r="S1424" s="2"/>
      <c r="T1424" s="1" t="str">
        <f t="shared" si="108"/>
        <v/>
      </c>
      <c r="BN1424" s="8" t="str">
        <f t="shared" si="107"/>
        <v>100-C30*00</v>
      </c>
    </row>
    <row r="1425" spans="1:66" ht="69" hidden="1" x14ac:dyDescent="0.45">
      <c r="A1425" s="1">
        <f t="shared" si="109"/>
        <v>1412</v>
      </c>
      <c r="B1425" s="1" t="s">
        <v>734</v>
      </c>
      <c r="C1425" s="2" t="s">
        <v>2137</v>
      </c>
      <c r="D1425" s="1" t="s">
        <v>2138</v>
      </c>
      <c r="E1425" s="2" t="s">
        <v>2136</v>
      </c>
      <c r="F1425" s="1" t="s">
        <v>2135</v>
      </c>
      <c r="G1425" s="10">
        <v>45696</v>
      </c>
      <c r="H1425" s="1">
        <v>1</v>
      </c>
      <c r="I1425" s="1"/>
      <c r="J1425" s="10">
        <v>45700</v>
      </c>
      <c r="K1425" s="1" t="s">
        <v>1074</v>
      </c>
      <c r="L1425" s="2"/>
      <c r="M1425" s="10"/>
      <c r="N1425" s="1"/>
      <c r="O1425" s="1"/>
      <c r="P1425" s="2">
        <f>Table1[[#This Row],[PRICE/PO]]*Table1[[#This Row],[Quantity/PO]]</f>
        <v>0</v>
      </c>
      <c r="Q1425" s="2" t="str">
        <f t="shared" ca="1" si="105"/>
        <v>منتهي</v>
      </c>
      <c r="R1425" s="2"/>
      <c r="S1425" s="2"/>
      <c r="T1425" s="1" t="str">
        <f t="shared" si="108"/>
        <v/>
      </c>
      <c r="BN1425" s="8" t="str">
        <f t="shared" si="107"/>
        <v>CRSM-34/10-1000/250(S5)</v>
      </c>
    </row>
    <row r="1426" spans="1:66" ht="69" hidden="1" x14ac:dyDescent="0.45">
      <c r="A1426" s="1">
        <f t="shared" si="109"/>
        <v>1413</v>
      </c>
      <c r="B1426" s="1" t="s">
        <v>734</v>
      </c>
      <c r="C1426" s="2" t="s">
        <v>2140</v>
      </c>
      <c r="D1426" s="2" t="s">
        <v>2139</v>
      </c>
      <c r="E1426" s="2" t="s">
        <v>2141</v>
      </c>
      <c r="F1426" s="1" t="s">
        <v>2135</v>
      </c>
      <c r="G1426" s="10">
        <v>45696</v>
      </c>
      <c r="H1426" s="1">
        <v>1</v>
      </c>
      <c r="I1426" s="1"/>
      <c r="J1426" s="10">
        <v>45700</v>
      </c>
      <c r="K1426" s="1" t="s">
        <v>1074</v>
      </c>
      <c r="L1426" s="2"/>
      <c r="M1426" s="10"/>
      <c r="N1426" s="1"/>
      <c r="O1426" s="1"/>
      <c r="P1426" s="2">
        <f>Table1[[#This Row],[PRICE/PO]]*Table1[[#This Row],[Quantity/PO]]</f>
        <v>0</v>
      </c>
      <c r="Q1426" s="2" t="str">
        <f t="shared" ca="1" si="105"/>
        <v>منتهي</v>
      </c>
      <c r="R1426" s="2"/>
      <c r="S1426" s="2"/>
      <c r="T1426" s="1" t="str">
        <f t="shared" si="108"/>
        <v/>
      </c>
      <c r="BN1426" s="8" t="str">
        <f t="shared" si="107"/>
        <v>CRSM-53/13-1000/250(S5)</v>
      </c>
    </row>
    <row r="1427" spans="1:66" ht="69" hidden="1" x14ac:dyDescent="0.45">
      <c r="A1427" s="1">
        <f t="shared" si="109"/>
        <v>1414</v>
      </c>
      <c r="B1427" s="1" t="s">
        <v>734</v>
      </c>
      <c r="C1427" s="2" t="s">
        <v>2142</v>
      </c>
      <c r="D1427" s="1" t="s">
        <v>2144</v>
      </c>
      <c r="E1427" s="2" t="s">
        <v>2143</v>
      </c>
      <c r="F1427" s="1" t="s">
        <v>2135</v>
      </c>
      <c r="G1427" s="10">
        <v>45696</v>
      </c>
      <c r="H1427" s="1">
        <v>1</v>
      </c>
      <c r="I1427" s="1"/>
      <c r="J1427" s="10">
        <v>45700</v>
      </c>
      <c r="K1427" s="1" t="s">
        <v>1074</v>
      </c>
      <c r="L1427" s="2"/>
      <c r="M1427" s="10"/>
      <c r="N1427" s="1"/>
      <c r="O1427" s="1"/>
      <c r="P1427" s="2">
        <f>Table1[[#This Row],[PRICE/PO]]*Table1[[#This Row],[Quantity/PO]]</f>
        <v>0</v>
      </c>
      <c r="Q1427" s="2" t="str">
        <f t="shared" ca="1" si="105"/>
        <v>منتهي</v>
      </c>
      <c r="R1427" s="2"/>
      <c r="S1427" s="2"/>
      <c r="T1427" s="1" t="str">
        <f t="shared" si="108"/>
        <v/>
      </c>
      <c r="BN1427" s="8" t="str">
        <f t="shared" si="107"/>
        <v>CRSM84/20</v>
      </c>
    </row>
    <row r="1428" spans="1:66" ht="69" hidden="1" x14ac:dyDescent="0.45">
      <c r="A1428" s="1">
        <f t="shared" si="109"/>
        <v>1415</v>
      </c>
      <c r="B1428" s="1" t="s">
        <v>734</v>
      </c>
      <c r="C1428" s="2" t="s">
        <v>2146</v>
      </c>
      <c r="D1428" s="2" t="s">
        <v>2145</v>
      </c>
      <c r="E1428" s="2" t="s">
        <v>2147</v>
      </c>
      <c r="F1428" s="1" t="s">
        <v>2135</v>
      </c>
      <c r="G1428" s="10">
        <v>45696</v>
      </c>
      <c r="H1428" s="1">
        <v>1</v>
      </c>
      <c r="I1428" s="1"/>
      <c r="J1428" s="10">
        <v>45700</v>
      </c>
      <c r="K1428" s="1" t="s">
        <v>1074</v>
      </c>
      <c r="L1428" s="2"/>
      <c r="M1428" s="10"/>
      <c r="N1428" s="1"/>
      <c r="O1428" s="1"/>
      <c r="P1428" s="2">
        <f>Table1[[#This Row],[PRICE/PO]]*Table1[[#This Row],[Quantity/PO]]</f>
        <v>0</v>
      </c>
      <c r="Q1428" s="2" t="str">
        <f t="shared" ca="1" si="105"/>
        <v>منتهي</v>
      </c>
      <c r="R1428" s="2"/>
      <c r="S1428" s="2"/>
      <c r="T1428" s="1" t="str">
        <f t="shared" si="108"/>
        <v/>
      </c>
      <c r="BN1428" s="8" t="str">
        <f t="shared" si="107"/>
        <v>CRSM250/98</v>
      </c>
    </row>
    <row r="1429" spans="1:66" ht="46" hidden="1" x14ac:dyDescent="0.45">
      <c r="A1429" s="1">
        <f t="shared" si="109"/>
        <v>1416</v>
      </c>
      <c r="B1429" s="1" t="s">
        <v>734</v>
      </c>
      <c r="C1429" s="2" t="s">
        <v>1352</v>
      </c>
      <c r="D1429" s="1" t="s">
        <v>1351</v>
      </c>
      <c r="E1429" s="2" t="s">
        <v>1353</v>
      </c>
      <c r="F1429" s="1" t="s">
        <v>2135</v>
      </c>
      <c r="G1429" s="10">
        <v>45696</v>
      </c>
      <c r="H1429" s="1">
        <v>2</v>
      </c>
      <c r="I1429" s="1"/>
      <c r="J1429" s="10">
        <v>45700</v>
      </c>
      <c r="K1429" s="1" t="s">
        <v>1074</v>
      </c>
      <c r="L1429" s="2"/>
      <c r="M1429" s="10"/>
      <c r="N1429" s="1"/>
      <c r="O1429" s="1"/>
      <c r="P1429" s="2">
        <f>Table1[[#This Row],[PRICE/PO]]*Table1[[#This Row],[Quantity/PO]]</f>
        <v>0</v>
      </c>
      <c r="Q1429" s="2" t="str">
        <f t="shared" ca="1" si="105"/>
        <v>منتهي</v>
      </c>
      <c r="R1429" s="2"/>
      <c r="S1429" s="2"/>
      <c r="T1429" s="1" t="str">
        <f t="shared" si="108"/>
        <v/>
      </c>
      <c r="BN1429" s="8" t="str">
        <f t="shared" si="107"/>
        <v>7856K572</v>
      </c>
    </row>
    <row r="1430" spans="1:66" ht="23" hidden="1" x14ac:dyDescent="0.45">
      <c r="A1430" s="1">
        <f t="shared" si="109"/>
        <v>1417</v>
      </c>
      <c r="B1430" s="1" t="s">
        <v>734</v>
      </c>
      <c r="C1430" s="2" t="s">
        <v>755</v>
      </c>
      <c r="D1430" s="1"/>
      <c r="E1430" s="2" t="s">
        <v>756</v>
      </c>
      <c r="F1430" s="1" t="s">
        <v>2135</v>
      </c>
      <c r="G1430" s="10">
        <v>45696</v>
      </c>
      <c r="H1430" s="1">
        <v>100</v>
      </c>
      <c r="I1430" s="1"/>
      <c r="J1430" s="10">
        <v>45700</v>
      </c>
      <c r="K1430" s="1" t="s">
        <v>1074</v>
      </c>
      <c r="L1430" s="2"/>
      <c r="M1430" s="10"/>
      <c r="N1430" s="1"/>
      <c r="O1430" s="1"/>
      <c r="P1430" s="2">
        <f>Table1[[#This Row],[PRICE/PO]]*Table1[[#This Row],[Quantity/PO]]</f>
        <v>0</v>
      </c>
      <c r="Q1430" s="2" t="str">
        <f t="shared" ca="1" si="105"/>
        <v>منتهي</v>
      </c>
      <c r="R1430" s="2"/>
      <c r="S1430" s="2"/>
      <c r="T1430" s="1" t="str">
        <f t="shared" si="108"/>
        <v/>
      </c>
      <c r="BN1430" s="8">
        <f t="shared" si="107"/>
        <v>0</v>
      </c>
    </row>
    <row r="1431" spans="1:66" ht="23" hidden="1" x14ac:dyDescent="0.45">
      <c r="A1431" s="1">
        <f t="shared" si="109"/>
        <v>1418</v>
      </c>
      <c r="B1431" s="1" t="s">
        <v>734</v>
      </c>
      <c r="C1431" s="2" t="s">
        <v>2148</v>
      </c>
      <c r="D1431" s="1"/>
      <c r="E1431" s="2" t="s">
        <v>2149</v>
      </c>
      <c r="F1431" s="1" t="s">
        <v>2135</v>
      </c>
      <c r="G1431" s="10">
        <v>45696</v>
      </c>
      <c r="H1431" s="1">
        <v>50</v>
      </c>
      <c r="I1431" s="1"/>
      <c r="J1431" s="10">
        <v>45700</v>
      </c>
      <c r="K1431" s="1" t="s">
        <v>1074</v>
      </c>
      <c r="L1431" s="2"/>
      <c r="M1431" s="10"/>
      <c r="N1431" s="1"/>
      <c r="O1431" s="1"/>
      <c r="P1431" s="2">
        <f>Table1[[#This Row],[PRICE/PO]]*Table1[[#This Row],[Quantity/PO]]</f>
        <v>0</v>
      </c>
      <c r="Q1431" s="2" t="str">
        <f t="shared" ca="1" si="105"/>
        <v>منتهي</v>
      </c>
      <c r="R1431" s="2"/>
      <c r="S1431" s="2"/>
      <c r="T1431" s="1" t="str">
        <f t="shared" si="108"/>
        <v/>
      </c>
      <c r="BN1431" s="8">
        <f t="shared" si="107"/>
        <v>0</v>
      </c>
    </row>
    <row r="1432" spans="1:66" ht="23" hidden="1" x14ac:dyDescent="0.45">
      <c r="A1432" s="1">
        <f t="shared" si="109"/>
        <v>1419</v>
      </c>
      <c r="B1432" s="1" t="s">
        <v>734</v>
      </c>
      <c r="C1432" s="2" t="s">
        <v>2150</v>
      </c>
      <c r="D1432" s="1"/>
      <c r="E1432" s="2" t="s">
        <v>2151</v>
      </c>
      <c r="F1432" s="1" t="s">
        <v>2135</v>
      </c>
      <c r="G1432" s="10">
        <v>45696</v>
      </c>
      <c r="H1432" s="1">
        <v>7500</v>
      </c>
      <c r="I1432" s="1"/>
      <c r="J1432" s="10">
        <v>45700</v>
      </c>
      <c r="K1432" s="1" t="s">
        <v>1074</v>
      </c>
      <c r="L1432" s="2"/>
      <c r="M1432" s="10"/>
      <c r="N1432" s="1"/>
      <c r="O1432" s="1"/>
      <c r="P1432" s="2">
        <f>Table1[[#This Row],[PRICE/PO]]*Table1[[#This Row],[Quantity/PO]]</f>
        <v>0</v>
      </c>
      <c r="Q1432" s="2" t="str">
        <f t="shared" ca="1" si="105"/>
        <v>منتهي</v>
      </c>
      <c r="R1432" s="2"/>
      <c r="S1432" s="2"/>
      <c r="T1432" s="1" t="str">
        <f t="shared" si="108"/>
        <v/>
      </c>
      <c r="BN1432" s="8">
        <f t="shared" si="107"/>
        <v>0</v>
      </c>
    </row>
    <row r="1433" spans="1:66" ht="69" hidden="1" x14ac:dyDescent="0.45">
      <c r="A1433" s="1">
        <f t="shared" si="109"/>
        <v>1420</v>
      </c>
      <c r="B1433" s="1" t="s">
        <v>734</v>
      </c>
      <c r="C1433" s="2" t="s">
        <v>1626</v>
      </c>
      <c r="D1433" s="2" t="s">
        <v>1625</v>
      </c>
      <c r="E1433" s="2" t="s">
        <v>1627</v>
      </c>
      <c r="F1433" s="1" t="s">
        <v>2152</v>
      </c>
      <c r="G1433" s="10">
        <v>45697</v>
      </c>
      <c r="H1433" s="1">
        <v>2</v>
      </c>
      <c r="I1433" s="1"/>
      <c r="J1433" s="10">
        <v>45703</v>
      </c>
      <c r="K1433" s="1" t="s">
        <v>1074</v>
      </c>
      <c r="L1433" s="2"/>
      <c r="M1433" s="10"/>
      <c r="N1433" s="1"/>
      <c r="O1433" s="1"/>
      <c r="P1433" s="2">
        <f>Table1[[#This Row],[PRICE/PO]]*Table1[[#This Row],[Quantity/PO]]</f>
        <v>0</v>
      </c>
      <c r="Q1433" s="2" t="str">
        <f t="shared" ca="1" si="105"/>
        <v>منتهي</v>
      </c>
      <c r="R1433" s="2"/>
      <c r="S1433" s="2"/>
      <c r="T1433" s="1" t="str">
        <f t="shared" si="108"/>
        <v/>
      </c>
      <c r="BN1433" s="8" t="str">
        <f t="shared" si="107"/>
        <v>SWDcbs164</v>
      </c>
    </row>
    <row r="1434" spans="1:66" ht="92" hidden="1" x14ac:dyDescent="0.45">
      <c r="A1434" s="1">
        <f t="shared" si="109"/>
        <v>1421</v>
      </c>
      <c r="B1434" s="1" t="s">
        <v>734</v>
      </c>
      <c r="C1434" s="2" t="s">
        <v>1247</v>
      </c>
      <c r="D1434" s="1"/>
      <c r="E1434" s="2" t="s">
        <v>2153</v>
      </c>
      <c r="F1434" s="1" t="s">
        <v>2152</v>
      </c>
      <c r="G1434" s="10">
        <v>45697</v>
      </c>
      <c r="H1434" s="1">
        <v>20</v>
      </c>
      <c r="I1434" s="1"/>
      <c r="J1434" s="10">
        <v>45703</v>
      </c>
      <c r="K1434" s="1" t="s">
        <v>1074</v>
      </c>
      <c r="L1434" s="2"/>
      <c r="M1434" s="10"/>
      <c r="N1434" s="1"/>
      <c r="O1434" s="1"/>
      <c r="P1434" s="2">
        <f>Table1[[#This Row],[PRICE/PO]]*Table1[[#This Row],[Quantity/PO]]</f>
        <v>0</v>
      </c>
      <c r="Q1434" s="2" t="str">
        <f t="shared" ca="1" si="105"/>
        <v>منتهي</v>
      </c>
      <c r="R1434" s="2"/>
      <c r="S1434" s="2"/>
      <c r="T1434" s="1" t="str">
        <f t="shared" si="108"/>
        <v/>
      </c>
      <c r="BN1434" s="8">
        <f t="shared" si="107"/>
        <v>0</v>
      </c>
    </row>
    <row r="1435" spans="1:66" ht="92" hidden="1" x14ac:dyDescent="0.45">
      <c r="A1435" s="1">
        <f t="shared" si="109"/>
        <v>1422</v>
      </c>
      <c r="B1435" s="1" t="s">
        <v>734</v>
      </c>
      <c r="C1435" s="2" t="s">
        <v>1248</v>
      </c>
      <c r="D1435" s="1"/>
      <c r="E1435" s="2" t="s">
        <v>2154</v>
      </c>
      <c r="F1435" s="1" t="s">
        <v>2152</v>
      </c>
      <c r="G1435" s="10">
        <v>45697</v>
      </c>
      <c r="H1435" s="1">
        <v>20</v>
      </c>
      <c r="I1435" s="1"/>
      <c r="J1435" s="10">
        <v>45703</v>
      </c>
      <c r="K1435" s="1" t="s">
        <v>1074</v>
      </c>
      <c r="L1435" s="2"/>
      <c r="M1435" s="10"/>
      <c r="N1435" s="1"/>
      <c r="O1435" s="1"/>
      <c r="P1435" s="2">
        <f>Table1[[#This Row],[PRICE/PO]]*Table1[[#This Row],[Quantity/PO]]</f>
        <v>0</v>
      </c>
      <c r="Q1435" s="2" t="str">
        <f t="shared" ca="1" si="105"/>
        <v>منتهي</v>
      </c>
      <c r="R1435" s="2"/>
      <c r="S1435" s="2"/>
      <c r="T1435" s="1" t="str">
        <f t="shared" si="108"/>
        <v/>
      </c>
      <c r="BN1435" s="8">
        <f t="shared" si="107"/>
        <v>0</v>
      </c>
    </row>
    <row r="1436" spans="1:66" ht="92" hidden="1" x14ac:dyDescent="0.45">
      <c r="A1436" s="1">
        <f t="shared" si="109"/>
        <v>1423</v>
      </c>
      <c r="B1436" s="1" t="s">
        <v>734</v>
      </c>
      <c r="C1436" s="2" t="s">
        <v>1249</v>
      </c>
      <c r="D1436" s="1"/>
      <c r="E1436" s="2" t="s">
        <v>2155</v>
      </c>
      <c r="F1436" s="1" t="s">
        <v>2152</v>
      </c>
      <c r="G1436" s="10">
        <v>45697</v>
      </c>
      <c r="H1436" s="1">
        <v>20</v>
      </c>
      <c r="I1436" s="1"/>
      <c r="J1436" s="10">
        <v>45703</v>
      </c>
      <c r="K1436" s="1" t="s">
        <v>1074</v>
      </c>
      <c r="L1436" s="2"/>
      <c r="M1436" s="10"/>
      <c r="N1436" s="1"/>
      <c r="O1436" s="1"/>
      <c r="P1436" s="2">
        <f>Table1[[#This Row],[PRICE/PO]]*Table1[[#This Row],[Quantity/PO]]</f>
        <v>0</v>
      </c>
      <c r="Q1436" s="2" t="str">
        <f t="shared" ca="1" si="105"/>
        <v>منتهي</v>
      </c>
      <c r="R1436" s="2"/>
      <c r="S1436" s="2"/>
      <c r="T1436" s="1" t="str">
        <f t="shared" si="108"/>
        <v/>
      </c>
      <c r="BN1436" s="8">
        <f t="shared" si="107"/>
        <v>0</v>
      </c>
    </row>
    <row r="1437" spans="1:66" ht="46" hidden="1" x14ac:dyDescent="0.45">
      <c r="A1437" s="1">
        <f t="shared" si="109"/>
        <v>1424</v>
      </c>
      <c r="B1437" s="1" t="s">
        <v>734</v>
      </c>
      <c r="C1437" s="2" t="s">
        <v>2156</v>
      </c>
      <c r="D1437" s="1"/>
      <c r="E1437" s="2" t="s">
        <v>2157</v>
      </c>
      <c r="F1437" s="1" t="s">
        <v>2152</v>
      </c>
      <c r="G1437" s="10">
        <v>45697</v>
      </c>
      <c r="H1437" s="1">
        <v>20</v>
      </c>
      <c r="I1437" s="1"/>
      <c r="J1437" s="10">
        <v>45703</v>
      </c>
      <c r="K1437" s="1" t="s">
        <v>1074</v>
      </c>
      <c r="L1437" s="2"/>
      <c r="M1437" s="10"/>
      <c r="N1437" s="1"/>
      <c r="O1437" s="1"/>
      <c r="P1437" s="2">
        <f>Table1[[#This Row],[PRICE/PO]]*Table1[[#This Row],[Quantity/PO]]</f>
        <v>0</v>
      </c>
      <c r="Q1437" s="2" t="str">
        <f t="shared" ca="1" si="105"/>
        <v>منتهي</v>
      </c>
      <c r="R1437" s="2"/>
      <c r="S1437" s="2"/>
      <c r="T1437" s="1" t="str">
        <f t="shared" si="108"/>
        <v/>
      </c>
      <c r="BN1437" s="8">
        <f t="shared" si="107"/>
        <v>0</v>
      </c>
    </row>
    <row r="1438" spans="1:66" ht="69" hidden="1" x14ac:dyDescent="0.45">
      <c r="A1438" s="1">
        <f t="shared" si="109"/>
        <v>1425</v>
      </c>
      <c r="B1438" s="1" t="s">
        <v>734</v>
      </c>
      <c r="C1438" s="2" t="s">
        <v>1626</v>
      </c>
      <c r="D1438" s="2" t="s">
        <v>1625</v>
      </c>
      <c r="E1438" s="2" t="s">
        <v>1627</v>
      </c>
      <c r="F1438" s="1" t="s">
        <v>2152</v>
      </c>
      <c r="G1438" s="10">
        <v>45697</v>
      </c>
      <c r="H1438" s="1">
        <v>4</v>
      </c>
      <c r="I1438" s="1"/>
      <c r="J1438" s="10">
        <v>45703</v>
      </c>
      <c r="K1438" s="1" t="s">
        <v>1074</v>
      </c>
      <c r="L1438" s="2"/>
      <c r="M1438" s="10"/>
      <c r="N1438" s="1"/>
      <c r="O1438" s="1"/>
      <c r="P1438" s="2">
        <f>Table1[[#This Row],[PRICE/PO]]*Table1[[#This Row],[Quantity/PO]]</f>
        <v>0</v>
      </c>
      <c r="Q1438" s="2" t="str">
        <f t="shared" ca="1" si="105"/>
        <v>منتهي</v>
      </c>
      <c r="R1438" s="2"/>
      <c r="S1438" s="2"/>
      <c r="T1438" s="1" t="str">
        <f t="shared" si="108"/>
        <v/>
      </c>
      <c r="BN1438" s="8" t="str">
        <f t="shared" si="107"/>
        <v>SWDcbs164</v>
      </c>
    </row>
    <row r="1439" spans="1:66" ht="69" hidden="1" x14ac:dyDescent="0.45">
      <c r="A1439" s="1">
        <f t="shared" si="109"/>
        <v>1426</v>
      </c>
      <c r="B1439" s="1" t="s">
        <v>734</v>
      </c>
      <c r="C1439" s="2" t="s">
        <v>877</v>
      </c>
      <c r="D1439" s="1"/>
      <c r="E1439" s="2" t="s">
        <v>191</v>
      </c>
      <c r="F1439" s="1" t="s">
        <v>2152</v>
      </c>
      <c r="G1439" s="10">
        <v>45697</v>
      </c>
      <c r="H1439" s="1">
        <v>50</v>
      </c>
      <c r="I1439" s="1">
        <v>35</v>
      </c>
      <c r="J1439" s="10">
        <v>45703</v>
      </c>
      <c r="K1439" s="1" t="s">
        <v>1074</v>
      </c>
      <c r="L1439" s="2"/>
      <c r="M1439" s="10"/>
      <c r="N1439" s="1"/>
      <c r="O1439" s="1"/>
      <c r="P1439" s="2">
        <f>Table1[[#This Row],[PRICE/PO]]*Table1[[#This Row],[Quantity/PO]]</f>
        <v>0</v>
      </c>
      <c r="Q1439" s="2" t="str">
        <f t="shared" ca="1" si="105"/>
        <v>منتهي</v>
      </c>
      <c r="R1439" s="2"/>
      <c r="S1439" s="2" t="s">
        <v>2084</v>
      </c>
      <c r="T1439" s="1" t="str">
        <f t="shared" si="108"/>
        <v/>
      </c>
      <c r="BN1439" s="8">
        <f t="shared" si="107"/>
        <v>0</v>
      </c>
    </row>
    <row r="1440" spans="1:66" ht="46" hidden="1" x14ac:dyDescent="0.45">
      <c r="A1440" s="1">
        <f t="shared" si="109"/>
        <v>1427</v>
      </c>
      <c r="B1440" s="1" t="s">
        <v>734</v>
      </c>
      <c r="C1440" s="2" t="s">
        <v>878</v>
      </c>
      <c r="D1440" s="1"/>
      <c r="E1440" s="2" t="s">
        <v>223</v>
      </c>
      <c r="F1440" s="1" t="s">
        <v>2152</v>
      </c>
      <c r="G1440" s="10">
        <v>45697</v>
      </c>
      <c r="H1440" s="1">
        <v>50</v>
      </c>
      <c r="I1440" s="1">
        <v>25</v>
      </c>
      <c r="J1440" s="10">
        <v>45703</v>
      </c>
      <c r="K1440" s="1" t="s">
        <v>1074</v>
      </c>
      <c r="L1440" s="2"/>
      <c r="M1440" s="10"/>
      <c r="N1440" s="1"/>
      <c r="O1440" s="1"/>
      <c r="P1440" s="2">
        <f>Table1[[#This Row],[PRICE/PO]]*Table1[[#This Row],[Quantity/PO]]</f>
        <v>0</v>
      </c>
      <c r="Q1440" s="2" t="str">
        <f t="shared" ca="1" si="105"/>
        <v>منتهي</v>
      </c>
      <c r="R1440" s="2"/>
      <c r="S1440" s="2" t="s">
        <v>2084</v>
      </c>
      <c r="T1440" s="1" t="str">
        <f t="shared" si="108"/>
        <v/>
      </c>
      <c r="BN1440" s="8">
        <f t="shared" si="107"/>
        <v>0</v>
      </c>
    </row>
    <row r="1441" spans="1:66" ht="46" hidden="1" x14ac:dyDescent="0.45">
      <c r="A1441" s="1">
        <f t="shared" si="109"/>
        <v>1428</v>
      </c>
      <c r="B1441" s="1" t="s">
        <v>734</v>
      </c>
      <c r="C1441" s="2" t="s">
        <v>879</v>
      </c>
      <c r="D1441" s="1"/>
      <c r="E1441" s="2" t="s">
        <v>195</v>
      </c>
      <c r="F1441" s="1" t="s">
        <v>2152</v>
      </c>
      <c r="G1441" s="10">
        <v>45697</v>
      </c>
      <c r="H1441" s="1">
        <v>50</v>
      </c>
      <c r="I1441" s="1">
        <v>11</v>
      </c>
      <c r="J1441" s="10">
        <v>45703</v>
      </c>
      <c r="K1441" s="1" t="s">
        <v>1074</v>
      </c>
      <c r="L1441" s="2"/>
      <c r="M1441" s="10"/>
      <c r="N1441" s="1"/>
      <c r="O1441" s="1"/>
      <c r="P1441" s="2">
        <f>Table1[[#This Row],[PRICE/PO]]*Table1[[#This Row],[Quantity/PO]]</f>
        <v>0</v>
      </c>
      <c r="Q1441" s="2" t="str">
        <f t="shared" ca="1" si="105"/>
        <v>منتهي</v>
      </c>
      <c r="R1441" s="2"/>
      <c r="S1441" s="2" t="s">
        <v>2084</v>
      </c>
      <c r="T1441" s="1" t="str">
        <f t="shared" si="108"/>
        <v/>
      </c>
      <c r="BN1441" s="8">
        <f t="shared" si="107"/>
        <v>0</v>
      </c>
    </row>
    <row r="1442" spans="1:66" ht="46" hidden="1" x14ac:dyDescent="0.45">
      <c r="A1442" s="1">
        <f t="shared" si="109"/>
        <v>1429</v>
      </c>
      <c r="B1442" s="1" t="s">
        <v>734</v>
      </c>
      <c r="C1442" s="2" t="s">
        <v>872</v>
      </c>
      <c r="D1442" s="1"/>
      <c r="E1442" s="2" t="s">
        <v>202</v>
      </c>
      <c r="F1442" s="1" t="s">
        <v>2152</v>
      </c>
      <c r="G1442" s="10">
        <v>45697</v>
      </c>
      <c r="H1442" s="1">
        <v>200</v>
      </c>
      <c r="I1442" s="1">
        <v>390</v>
      </c>
      <c r="J1442" s="10">
        <v>45703</v>
      </c>
      <c r="K1442" s="1" t="s">
        <v>1074</v>
      </c>
      <c r="L1442" s="2"/>
      <c r="M1442" s="10"/>
      <c r="N1442" s="1"/>
      <c r="O1442" s="1"/>
      <c r="P1442" s="2">
        <f>Table1[[#This Row],[PRICE/PO]]*Table1[[#This Row],[Quantity/PO]]</f>
        <v>0</v>
      </c>
      <c r="Q1442" s="2" t="str">
        <f t="shared" ca="1" si="105"/>
        <v>منتهي</v>
      </c>
      <c r="R1442" s="2"/>
      <c r="S1442" s="2" t="s">
        <v>2084</v>
      </c>
      <c r="T1442" s="1" t="str">
        <f t="shared" si="108"/>
        <v/>
      </c>
      <c r="BN1442" s="8">
        <f t="shared" si="107"/>
        <v>0</v>
      </c>
    </row>
    <row r="1443" spans="1:66" ht="46" hidden="1" x14ac:dyDescent="0.45">
      <c r="A1443" s="1">
        <f t="shared" si="109"/>
        <v>1430</v>
      </c>
      <c r="B1443" s="1" t="s">
        <v>1404</v>
      </c>
      <c r="C1443" s="2" t="s">
        <v>888</v>
      </c>
      <c r="D1443" s="1"/>
      <c r="E1443" s="2" t="s">
        <v>203</v>
      </c>
      <c r="F1443" s="1" t="s">
        <v>2152</v>
      </c>
      <c r="G1443" s="10">
        <v>45697</v>
      </c>
      <c r="H1443" s="1">
        <v>200</v>
      </c>
      <c r="I1443" s="1">
        <v>505</v>
      </c>
      <c r="J1443" s="10">
        <v>45703</v>
      </c>
      <c r="K1443" s="1" t="s">
        <v>1074</v>
      </c>
      <c r="L1443" s="2"/>
      <c r="M1443" s="10"/>
      <c r="N1443" s="1"/>
      <c r="O1443" s="1"/>
      <c r="P1443" s="2">
        <f>Table1[[#This Row],[PRICE/PO]]*Table1[[#This Row],[Quantity/PO]]</f>
        <v>0</v>
      </c>
      <c r="Q1443" s="2" t="str">
        <f t="shared" ca="1" si="105"/>
        <v>منتهي</v>
      </c>
      <c r="R1443" s="2"/>
      <c r="S1443" s="2" t="s">
        <v>2084</v>
      </c>
      <c r="T1443" s="1" t="str">
        <f t="shared" si="108"/>
        <v/>
      </c>
      <c r="BN1443" s="8">
        <f t="shared" si="107"/>
        <v>0</v>
      </c>
    </row>
    <row r="1444" spans="1:66" ht="46" hidden="1" x14ac:dyDescent="0.45">
      <c r="A1444" s="1">
        <f t="shared" si="109"/>
        <v>1431</v>
      </c>
      <c r="B1444" s="1" t="s">
        <v>734</v>
      </c>
      <c r="C1444" s="2" t="s">
        <v>881</v>
      </c>
      <c r="D1444" s="1"/>
      <c r="E1444" s="2" t="s">
        <v>208</v>
      </c>
      <c r="F1444" s="1" t="s">
        <v>2152</v>
      </c>
      <c r="G1444" s="10">
        <v>45697</v>
      </c>
      <c r="H1444" s="1">
        <v>50</v>
      </c>
      <c r="I1444" s="1">
        <v>38</v>
      </c>
      <c r="J1444" s="10">
        <v>45703</v>
      </c>
      <c r="K1444" s="1" t="s">
        <v>1074</v>
      </c>
      <c r="L1444" s="2"/>
      <c r="M1444" s="10"/>
      <c r="N1444" s="1"/>
      <c r="O1444" s="1"/>
      <c r="P1444" s="2">
        <f>Table1[[#This Row],[PRICE/PO]]*Table1[[#This Row],[Quantity/PO]]</f>
        <v>0</v>
      </c>
      <c r="Q1444" s="2" t="str">
        <f t="shared" ca="1" si="105"/>
        <v>منتهي</v>
      </c>
      <c r="R1444" s="2"/>
      <c r="S1444" s="2"/>
      <c r="T1444" s="1" t="str">
        <f t="shared" si="108"/>
        <v/>
      </c>
      <c r="BN1444" s="8">
        <f t="shared" si="107"/>
        <v>0</v>
      </c>
    </row>
    <row r="1445" spans="1:66" ht="46" hidden="1" x14ac:dyDescent="0.45">
      <c r="A1445" s="1">
        <f t="shared" si="109"/>
        <v>1432</v>
      </c>
      <c r="B1445" s="1" t="s">
        <v>734</v>
      </c>
      <c r="C1445" s="2" t="s">
        <v>2158</v>
      </c>
      <c r="D1445" s="1"/>
      <c r="E1445" s="2" t="s">
        <v>2159</v>
      </c>
      <c r="F1445" s="1" t="s">
        <v>2152</v>
      </c>
      <c r="G1445" s="10">
        <v>45697</v>
      </c>
      <c r="H1445" s="1">
        <v>50</v>
      </c>
      <c r="I1445" s="1"/>
      <c r="J1445" s="10">
        <v>45703</v>
      </c>
      <c r="K1445" s="1" t="s">
        <v>1074</v>
      </c>
      <c r="L1445" s="2"/>
      <c r="M1445" s="10"/>
      <c r="N1445" s="1"/>
      <c r="O1445" s="1"/>
      <c r="P1445" s="2">
        <f>Table1[[#This Row],[PRICE/PO]]*Table1[[#This Row],[Quantity/PO]]</f>
        <v>0</v>
      </c>
      <c r="Q1445" s="2" t="str">
        <f t="shared" ca="1" si="105"/>
        <v>منتهي</v>
      </c>
      <c r="R1445" s="2"/>
      <c r="S1445" s="2"/>
      <c r="T1445" s="1" t="str">
        <f t="shared" si="108"/>
        <v/>
      </c>
      <c r="BN1445" s="8">
        <f t="shared" si="107"/>
        <v>0</v>
      </c>
    </row>
    <row r="1446" spans="1:66" ht="69" hidden="1" x14ac:dyDescent="0.45">
      <c r="A1446" s="1">
        <f t="shared" si="109"/>
        <v>1433</v>
      </c>
      <c r="B1446" s="1" t="s">
        <v>734</v>
      </c>
      <c r="C1446" s="2" t="s">
        <v>897</v>
      </c>
      <c r="D1446" s="1"/>
      <c r="E1446" s="2" t="s">
        <v>226</v>
      </c>
      <c r="F1446" s="1" t="s">
        <v>2160</v>
      </c>
      <c r="G1446" s="10">
        <v>45697</v>
      </c>
      <c r="H1446" s="1">
        <v>2</v>
      </c>
      <c r="I1446" s="1">
        <v>95</v>
      </c>
      <c r="J1446" s="10">
        <v>45703</v>
      </c>
      <c r="K1446" s="1" t="s">
        <v>1074</v>
      </c>
      <c r="L1446" s="2"/>
      <c r="M1446" s="10"/>
      <c r="N1446" s="1"/>
      <c r="O1446" s="1"/>
      <c r="P1446" s="2">
        <f>Table1[[#This Row],[PRICE/PO]]*Table1[[#This Row],[Quantity/PO]]</f>
        <v>0</v>
      </c>
      <c r="Q1446" s="2" t="str">
        <f t="shared" ca="1" si="105"/>
        <v>منتهي</v>
      </c>
      <c r="R1446" s="2"/>
      <c r="S1446" s="2" t="s">
        <v>2084</v>
      </c>
      <c r="T1446" s="1" t="str">
        <f t="shared" si="108"/>
        <v/>
      </c>
      <c r="BN1446" s="8">
        <f t="shared" si="107"/>
        <v>0</v>
      </c>
    </row>
    <row r="1447" spans="1:66" ht="69" hidden="1" x14ac:dyDescent="0.45">
      <c r="A1447" s="1">
        <f t="shared" si="109"/>
        <v>1434</v>
      </c>
      <c r="B1447" s="1" t="s">
        <v>734</v>
      </c>
      <c r="C1447" s="2" t="s">
        <v>883</v>
      </c>
      <c r="D1447" s="1"/>
      <c r="E1447" s="2" t="s">
        <v>228</v>
      </c>
      <c r="F1447" s="1" t="s">
        <v>2160</v>
      </c>
      <c r="G1447" s="10">
        <v>45697</v>
      </c>
      <c r="H1447" s="1">
        <v>2</v>
      </c>
      <c r="I1447" s="1">
        <v>320</v>
      </c>
      <c r="J1447" s="10">
        <v>45703</v>
      </c>
      <c r="K1447" s="1" t="s">
        <v>1074</v>
      </c>
      <c r="L1447" s="2"/>
      <c r="M1447" s="10"/>
      <c r="N1447" s="1"/>
      <c r="O1447" s="1"/>
      <c r="P1447" s="2">
        <f>Table1[[#This Row],[PRICE/PO]]*Table1[[#This Row],[Quantity/PO]]</f>
        <v>0</v>
      </c>
      <c r="Q1447" s="2" t="str">
        <f t="shared" ca="1" si="105"/>
        <v>منتهي</v>
      </c>
      <c r="R1447" s="2"/>
      <c r="S1447" s="2" t="s">
        <v>2084</v>
      </c>
      <c r="T1447" s="1" t="str">
        <f t="shared" si="108"/>
        <v/>
      </c>
      <c r="BN1447" s="8">
        <f t="shared" si="107"/>
        <v>0</v>
      </c>
    </row>
    <row r="1448" spans="1:66" ht="69" hidden="1" x14ac:dyDescent="0.45">
      <c r="A1448" s="1">
        <f t="shared" si="109"/>
        <v>1435</v>
      </c>
      <c r="B1448" s="1" t="s">
        <v>734</v>
      </c>
      <c r="C1448" s="2" t="s">
        <v>887</v>
      </c>
      <c r="D1448" s="1"/>
      <c r="E1448" s="2" t="s">
        <v>188</v>
      </c>
      <c r="F1448" s="1" t="s">
        <v>2160</v>
      </c>
      <c r="G1448" s="10">
        <v>45697</v>
      </c>
      <c r="H1448" s="1">
        <v>5</v>
      </c>
      <c r="I1448" s="1">
        <v>825</v>
      </c>
      <c r="J1448" s="10">
        <v>45703</v>
      </c>
      <c r="K1448" s="1" t="s">
        <v>1074</v>
      </c>
      <c r="L1448" s="2"/>
      <c r="M1448" s="10"/>
      <c r="N1448" s="1"/>
      <c r="O1448" s="1"/>
      <c r="P1448" s="2">
        <f>Table1[[#This Row],[PRICE/PO]]*Table1[[#This Row],[Quantity/PO]]</f>
        <v>0</v>
      </c>
      <c r="Q1448" s="2" t="str">
        <f t="shared" ca="1" si="105"/>
        <v>منتهي</v>
      </c>
      <c r="R1448" s="2"/>
      <c r="S1448" s="2" t="s">
        <v>2084</v>
      </c>
      <c r="T1448" s="1" t="str">
        <f t="shared" si="108"/>
        <v/>
      </c>
      <c r="BN1448" s="8">
        <f t="shared" si="107"/>
        <v>0</v>
      </c>
    </row>
    <row r="1449" spans="1:66" ht="46" hidden="1" x14ac:dyDescent="0.45">
      <c r="A1449" s="1">
        <f t="shared" si="109"/>
        <v>1436</v>
      </c>
      <c r="B1449" s="1" t="s">
        <v>1404</v>
      </c>
      <c r="C1449" s="2" t="s">
        <v>872</v>
      </c>
      <c r="D1449" s="1"/>
      <c r="E1449" s="2" t="s">
        <v>202</v>
      </c>
      <c r="F1449" s="1" t="s">
        <v>2160</v>
      </c>
      <c r="G1449" s="10">
        <v>45697</v>
      </c>
      <c r="H1449" s="1">
        <v>150</v>
      </c>
      <c r="I1449" s="1">
        <v>390</v>
      </c>
      <c r="J1449" s="10">
        <v>45703</v>
      </c>
      <c r="K1449" s="1" t="s">
        <v>1074</v>
      </c>
      <c r="L1449" s="2"/>
      <c r="M1449" s="10"/>
      <c r="N1449" s="1"/>
      <c r="O1449" s="1"/>
      <c r="P1449" s="2">
        <f>Table1[[#This Row],[PRICE/PO]]*Table1[[#This Row],[Quantity/PO]]</f>
        <v>0</v>
      </c>
      <c r="Q1449" s="2" t="str">
        <f t="shared" ca="1" si="105"/>
        <v>منتهي</v>
      </c>
      <c r="R1449" s="2"/>
      <c r="S1449" s="2" t="s">
        <v>2084</v>
      </c>
      <c r="T1449" s="1" t="str">
        <f t="shared" si="108"/>
        <v/>
      </c>
      <c r="BN1449" s="8">
        <f t="shared" si="107"/>
        <v>0</v>
      </c>
    </row>
    <row r="1450" spans="1:66" ht="46" hidden="1" x14ac:dyDescent="0.45">
      <c r="A1450" s="1">
        <f t="shared" si="109"/>
        <v>1437</v>
      </c>
      <c r="B1450" s="1" t="s">
        <v>1404</v>
      </c>
      <c r="C1450" s="2" t="s">
        <v>888</v>
      </c>
      <c r="D1450" s="1"/>
      <c r="E1450" s="2" t="s">
        <v>203</v>
      </c>
      <c r="F1450" s="1" t="s">
        <v>2160</v>
      </c>
      <c r="G1450" s="10">
        <v>45697</v>
      </c>
      <c r="H1450" s="1">
        <v>150</v>
      </c>
      <c r="I1450" s="1">
        <v>505</v>
      </c>
      <c r="J1450" s="10">
        <v>45703</v>
      </c>
      <c r="K1450" s="1" t="s">
        <v>1074</v>
      </c>
      <c r="L1450" s="2" t="s">
        <v>6320</v>
      </c>
      <c r="M1450" s="10">
        <v>45848</v>
      </c>
      <c r="N1450" s="1">
        <v>200</v>
      </c>
      <c r="O1450" s="1">
        <v>450</v>
      </c>
      <c r="P1450" s="2">
        <f>Table1[[#This Row],[PRICE/PO]]*Table1[[#This Row],[Quantity/PO]]</f>
        <v>90000</v>
      </c>
      <c r="Q1450" s="2" t="str">
        <f t="shared" ca="1" si="105"/>
        <v>منتهي</v>
      </c>
      <c r="R1450" s="2" t="s">
        <v>2430</v>
      </c>
      <c r="S1450" s="2" t="s">
        <v>2084</v>
      </c>
      <c r="T1450" s="1" t="str">
        <f t="shared" si="108"/>
        <v/>
      </c>
      <c r="BN1450" s="8">
        <f t="shared" si="107"/>
        <v>0</v>
      </c>
    </row>
    <row r="1451" spans="1:66" ht="46" hidden="1" x14ac:dyDescent="0.45">
      <c r="A1451" s="1">
        <f t="shared" si="109"/>
        <v>1438</v>
      </c>
      <c r="B1451" s="1" t="s">
        <v>734</v>
      </c>
      <c r="C1451" s="2" t="s">
        <v>881</v>
      </c>
      <c r="D1451" s="1"/>
      <c r="E1451" s="2" t="s">
        <v>208</v>
      </c>
      <c r="F1451" s="1" t="s">
        <v>2160</v>
      </c>
      <c r="G1451" s="10">
        <v>45697</v>
      </c>
      <c r="H1451" s="1">
        <v>100</v>
      </c>
      <c r="I1451" s="1">
        <v>38</v>
      </c>
      <c r="J1451" s="10">
        <v>45703</v>
      </c>
      <c r="K1451" s="1" t="s">
        <v>1074</v>
      </c>
      <c r="L1451" s="2" t="s">
        <v>3780</v>
      </c>
      <c r="M1451" s="10">
        <v>45754</v>
      </c>
      <c r="N1451" s="1">
        <v>100</v>
      </c>
      <c r="O1451" s="1">
        <v>34</v>
      </c>
      <c r="P1451" s="2">
        <f>Table1[[#This Row],[PRICE/PO]]*Table1[[#This Row],[Quantity/PO]]</f>
        <v>3400</v>
      </c>
      <c r="Q1451" s="2" t="str">
        <f t="shared" ca="1" si="105"/>
        <v>منتهي</v>
      </c>
      <c r="R1451" s="2"/>
      <c r="S1451" s="2" t="s">
        <v>2084</v>
      </c>
      <c r="T1451" s="1" t="str">
        <f t="shared" si="108"/>
        <v/>
      </c>
      <c r="BN1451" s="8">
        <f t="shared" si="107"/>
        <v>0</v>
      </c>
    </row>
    <row r="1452" spans="1:66" ht="46" hidden="1" x14ac:dyDescent="0.45">
      <c r="A1452" s="1">
        <f t="shared" si="109"/>
        <v>1439</v>
      </c>
      <c r="B1452" s="1" t="s">
        <v>734</v>
      </c>
      <c r="C1452" s="2" t="s">
        <v>2158</v>
      </c>
      <c r="D1452" s="1"/>
      <c r="E1452" s="2" t="s">
        <v>2159</v>
      </c>
      <c r="F1452" s="1" t="s">
        <v>2160</v>
      </c>
      <c r="G1452" s="10">
        <v>45697</v>
      </c>
      <c r="H1452" s="1">
        <v>100</v>
      </c>
      <c r="I1452" s="1"/>
      <c r="J1452" s="10">
        <v>45703</v>
      </c>
      <c r="K1452" s="1" t="s">
        <v>1074</v>
      </c>
      <c r="L1452" s="2"/>
      <c r="M1452" s="10"/>
      <c r="N1452" s="1"/>
      <c r="O1452" s="1"/>
      <c r="P1452" s="2">
        <f>Table1[[#This Row],[PRICE/PO]]*Table1[[#This Row],[Quantity/PO]]</f>
        <v>0</v>
      </c>
      <c r="Q1452" s="2" t="str">
        <f t="shared" ca="1" si="105"/>
        <v>منتهي</v>
      </c>
      <c r="R1452" s="2"/>
      <c r="S1452" s="2"/>
      <c r="T1452" s="1" t="str">
        <f t="shared" si="108"/>
        <v/>
      </c>
      <c r="BN1452" s="8">
        <f t="shared" si="107"/>
        <v>0</v>
      </c>
    </row>
    <row r="1453" spans="1:66" ht="46" hidden="1" x14ac:dyDescent="0.45">
      <c r="A1453" s="1">
        <f t="shared" si="109"/>
        <v>1440</v>
      </c>
      <c r="B1453" s="1" t="s">
        <v>734</v>
      </c>
      <c r="C1453" s="2" t="s">
        <v>863</v>
      </c>
      <c r="D1453" s="1"/>
      <c r="E1453" s="2" t="s">
        <v>230</v>
      </c>
      <c r="F1453" s="1" t="s">
        <v>2160</v>
      </c>
      <c r="G1453" s="10">
        <v>45697</v>
      </c>
      <c r="H1453" s="1">
        <v>6</v>
      </c>
      <c r="I1453" s="1"/>
      <c r="J1453" s="10">
        <v>45703</v>
      </c>
      <c r="K1453" s="1" t="s">
        <v>1074</v>
      </c>
      <c r="L1453" s="2"/>
      <c r="M1453" s="10"/>
      <c r="N1453" s="1"/>
      <c r="O1453" s="1"/>
      <c r="P1453" s="2">
        <f>Table1[[#This Row],[PRICE/PO]]*Table1[[#This Row],[Quantity/PO]]</f>
        <v>0</v>
      </c>
      <c r="Q1453" s="2" t="str">
        <f t="shared" ca="1" si="105"/>
        <v>منتهي</v>
      </c>
      <c r="R1453" s="2"/>
      <c r="S1453" s="2"/>
      <c r="T1453" s="1" t="str">
        <f t="shared" si="108"/>
        <v/>
      </c>
      <c r="BN1453" s="8">
        <f t="shared" si="107"/>
        <v>0</v>
      </c>
    </row>
    <row r="1454" spans="1:66" ht="46" hidden="1" x14ac:dyDescent="0.45">
      <c r="A1454" s="1">
        <f t="shared" si="109"/>
        <v>1441</v>
      </c>
      <c r="B1454" s="1" t="s">
        <v>1404</v>
      </c>
      <c r="C1454" s="2" t="s">
        <v>1405</v>
      </c>
      <c r="D1454" s="1"/>
      <c r="E1454" s="2" t="s">
        <v>201</v>
      </c>
      <c r="F1454" s="1" t="s">
        <v>2160</v>
      </c>
      <c r="G1454" s="10">
        <v>45697</v>
      </c>
      <c r="H1454" s="1">
        <v>750</v>
      </c>
      <c r="I1454" s="1"/>
      <c r="J1454" s="10">
        <v>45703</v>
      </c>
      <c r="K1454" s="1" t="s">
        <v>1074</v>
      </c>
      <c r="L1454" s="2"/>
      <c r="M1454" s="10"/>
      <c r="N1454" s="1"/>
      <c r="O1454" s="1"/>
      <c r="P1454" s="2">
        <f>Table1[[#This Row],[PRICE/PO]]*Table1[[#This Row],[Quantity/PO]]</f>
        <v>0</v>
      </c>
      <c r="Q1454" s="2" t="str">
        <f t="shared" ca="1" si="105"/>
        <v>منتهي</v>
      </c>
      <c r="R1454" s="2"/>
      <c r="S1454" s="2"/>
      <c r="T1454" s="1" t="str">
        <f t="shared" si="108"/>
        <v/>
      </c>
      <c r="BN1454" s="8">
        <f t="shared" si="107"/>
        <v>0</v>
      </c>
    </row>
    <row r="1455" spans="1:66" ht="69" hidden="1" x14ac:dyDescent="0.45">
      <c r="A1455" s="1">
        <f t="shared" si="109"/>
        <v>1442</v>
      </c>
      <c r="B1455" s="1" t="s">
        <v>734</v>
      </c>
      <c r="C1455" s="2" t="s">
        <v>2161</v>
      </c>
      <c r="D1455" s="1"/>
      <c r="E1455" s="2" t="s">
        <v>2162</v>
      </c>
      <c r="F1455" s="1" t="s">
        <v>2160</v>
      </c>
      <c r="G1455" s="10">
        <v>45697</v>
      </c>
      <c r="H1455" s="1">
        <v>125</v>
      </c>
      <c r="I1455" s="1"/>
      <c r="J1455" s="10">
        <v>45703</v>
      </c>
      <c r="K1455" s="1" t="s">
        <v>1074</v>
      </c>
      <c r="L1455" s="2"/>
      <c r="M1455" s="10"/>
      <c r="N1455" s="1"/>
      <c r="O1455" s="1"/>
      <c r="P1455" s="2">
        <f>Table1[[#This Row],[PRICE/PO]]*Table1[[#This Row],[Quantity/PO]]</f>
        <v>0</v>
      </c>
      <c r="Q1455" s="2" t="str">
        <f t="shared" ca="1" si="105"/>
        <v>منتهي</v>
      </c>
      <c r="R1455" s="2"/>
      <c r="S1455" s="2"/>
      <c r="T1455" s="1" t="str">
        <f t="shared" si="108"/>
        <v/>
      </c>
      <c r="BN1455" s="8">
        <f t="shared" si="107"/>
        <v>0</v>
      </c>
    </row>
    <row r="1456" spans="1:66" ht="69" hidden="1" x14ac:dyDescent="0.45">
      <c r="A1456" s="1">
        <f t="shared" si="109"/>
        <v>1443</v>
      </c>
      <c r="B1456" s="1" t="s">
        <v>734</v>
      </c>
      <c r="C1456" s="2" t="s">
        <v>1595</v>
      </c>
      <c r="D1456" s="1">
        <v>572118</v>
      </c>
      <c r="E1456" s="2" t="s">
        <v>1596</v>
      </c>
      <c r="F1456" s="1" t="s">
        <v>2160</v>
      </c>
      <c r="G1456" s="10">
        <v>45697</v>
      </c>
      <c r="H1456" s="1">
        <v>2200</v>
      </c>
      <c r="I1456" s="1"/>
      <c r="J1456" s="10">
        <v>45703</v>
      </c>
      <c r="K1456" s="1" t="s">
        <v>1074</v>
      </c>
      <c r="L1456" s="2"/>
      <c r="M1456" s="10"/>
      <c r="N1456" s="1"/>
      <c r="O1456" s="1"/>
      <c r="P1456" s="2">
        <f>Table1[[#This Row],[PRICE/PO]]*Table1[[#This Row],[Quantity/PO]]</f>
        <v>0</v>
      </c>
      <c r="Q1456" s="2" t="str">
        <f t="shared" ca="1" si="105"/>
        <v>منتهي</v>
      </c>
      <c r="R1456" s="2"/>
      <c r="S1456" s="2"/>
      <c r="T1456" s="1" t="str">
        <f t="shared" si="108"/>
        <v/>
      </c>
      <c r="BN1456" s="8">
        <f t="shared" si="107"/>
        <v>572118</v>
      </c>
    </row>
    <row r="1457" spans="1:66" ht="46" hidden="1" x14ac:dyDescent="0.45">
      <c r="A1457" s="1">
        <f t="shared" si="109"/>
        <v>1444</v>
      </c>
      <c r="B1457" s="1" t="s">
        <v>734</v>
      </c>
      <c r="C1457" s="2" t="s">
        <v>2164</v>
      </c>
      <c r="D1457" s="1" t="s">
        <v>2163</v>
      </c>
      <c r="E1457" s="2" t="s">
        <v>2165</v>
      </c>
      <c r="F1457" s="1" t="s">
        <v>2160</v>
      </c>
      <c r="G1457" s="10">
        <v>45697</v>
      </c>
      <c r="H1457" s="1">
        <v>2850</v>
      </c>
      <c r="I1457" s="1"/>
      <c r="J1457" s="10">
        <v>45703</v>
      </c>
      <c r="K1457" s="1" t="s">
        <v>1074</v>
      </c>
      <c r="L1457" s="2"/>
      <c r="M1457" s="10"/>
      <c r="N1457" s="1"/>
      <c r="O1457" s="1"/>
      <c r="P1457" s="2">
        <f>Table1[[#This Row],[PRICE/PO]]*Table1[[#This Row],[Quantity/PO]]</f>
        <v>0</v>
      </c>
      <c r="Q1457" s="2" t="str">
        <f t="shared" ca="1" si="105"/>
        <v>منتهي</v>
      </c>
      <c r="R1457" s="2"/>
      <c r="S1457" s="2"/>
      <c r="T1457" s="1" t="str">
        <f t="shared" si="108"/>
        <v/>
      </c>
      <c r="BN1457" s="8" t="str">
        <f t="shared" si="107"/>
        <v>A5G05060</v>
      </c>
    </row>
    <row r="1458" spans="1:66" ht="69" hidden="1" x14ac:dyDescent="0.45">
      <c r="A1458" s="1">
        <f t="shared" si="109"/>
        <v>1445</v>
      </c>
      <c r="B1458" s="1" t="s">
        <v>734</v>
      </c>
      <c r="C1458" s="2" t="s">
        <v>883</v>
      </c>
      <c r="D1458" s="1"/>
      <c r="E1458" s="2" t="s">
        <v>228</v>
      </c>
      <c r="F1458" s="1" t="s">
        <v>2160</v>
      </c>
      <c r="G1458" s="10">
        <v>45697</v>
      </c>
      <c r="H1458" s="1">
        <v>115</v>
      </c>
      <c r="I1458" s="1">
        <v>320</v>
      </c>
      <c r="J1458" s="10">
        <v>45703</v>
      </c>
      <c r="K1458" s="1" t="s">
        <v>1074</v>
      </c>
      <c r="L1458" s="2"/>
      <c r="M1458" s="10"/>
      <c r="N1458" s="1"/>
      <c r="O1458" s="1"/>
      <c r="P1458" s="2">
        <f>Table1[[#This Row],[PRICE/PO]]*Table1[[#This Row],[Quantity/PO]]</f>
        <v>0</v>
      </c>
      <c r="Q1458" s="2" t="str">
        <f t="shared" ca="1" si="105"/>
        <v>منتهي</v>
      </c>
      <c r="R1458" s="2"/>
      <c r="S1458" s="2" t="s">
        <v>2084</v>
      </c>
      <c r="T1458" s="1" t="str">
        <f t="shared" si="108"/>
        <v/>
      </c>
      <c r="BN1458" s="8">
        <f t="shared" si="107"/>
        <v>0</v>
      </c>
    </row>
    <row r="1459" spans="1:66" ht="69" hidden="1" x14ac:dyDescent="0.45">
      <c r="A1459" s="1">
        <f t="shared" si="109"/>
        <v>1446</v>
      </c>
      <c r="B1459" s="1" t="s">
        <v>734</v>
      </c>
      <c r="C1459" s="2" t="s">
        <v>2166</v>
      </c>
      <c r="D1459" s="1"/>
      <c r="E1459" s="2" t="s">
        <v>2167</v>
      </c>
      <c r="F1459" s="1" t="s">
        <v>2160</v>
      </c>
      <c r="G1459" s="10">
        <v>45697</v>
      </c>
      <c r="H1459" s="1">
        <v>145</v>
      </c>
      <c r="I1459" s="1"/>
      <c r="J1459" s="10">
        <v>45703</v>
      </c>
      <c r="K1459" s="1" t="s">
        <v>1074</v>
      </c>
      <c r="L1459" s="2"/>
      <c r="M1459" s="10"/>
      <c r="N1459" s="1"/>
      <c r="O1459" s="1"/>
      <c r="P1459" s="2">
        <f>Table1[[#This Row],[PRICE/PO]]*Table1[[#This Row],[Quantity/PO]]</f>
        <v>0</v>
      </c>
      <c r="Q1459" s="2" t="str">
        <f t="shared" ca="1" si="105"/>
        <v>منتهي</v>
      </c>
      <c r="R1459" s="2"/>
      <c r="S1459" s="2"/>
      <c r="T1459" s="1" t="str">
        <f t="shared" si="108"/>
        <v/>
      </c>
      <c r="BN1459" s="8">
        <f t="shared" si="107"/>
        <v>0</v>
      </c>
    </row>
    <row r="1460" spans="1:66" ht="46" hidden="1" x14ac:dyDescent="0.45">
      <c r="A1460" s="1">
        <f t="shared" si="109"/>
        <v>1447</v>
      </c>
      <c r="B1460" s="1" t="s">
        <v>734</v>
      </c>
      <c r="C1460" s="2" t="s">
        <v>957</v>
      </c>
      <c r="D1460" s="1"/>
      <c r="E1460" s="2" t="s">
        <v>958</v>
      </c>
      <c r="F1460" s="1" t="s">
        <v>2168</v>
      </c>
      <c r="G1460" s="10">
        <v>45697</v>
      </c>
      <c r="H1460" s="1">
        <v>50</v>
      </c>
      <c r="I1460" s="1"/>
      <c r="J1460" s="10">
        <v>45703</v>
      </c>
      <c r="K1460" s="1" t="s">
        <v>1074</v>
      </c>
      <c r="L1460" s="2"/>
      <c r="M1460" s="10"/>
      <c r="N1460" s="1"/>
      <c r="O1460" s="1"/>
      <c r="P1460" s="2">
        <f>Table1[[#This Row],[PRICE/PO]]*Table1[[#This Row],[Quantity/PO]]</f>
        <v>0</v>
      </c>
      <c r="Q1460" s="2" t="str">
        <f t="shared" ca="1" si="105"/>
        <v>منتهي</v>
      </c>
      <c r="R1460" s="2"/>
      <c r="S1460" s="2"/>
      <c r="T1460" s="1" t="str">
        <f t="shared" si="108"/>
        <v/>
      </c>
      <c r="BN1460" s="8">
        <f t="shared" si="107"/>
        <v>0</v>
      </c>
    </row>
    <row r="1461" spans="1:66" ht="46" hidden="1" x14ac:dyDescent="0.45">
      <c r="A1461" s="1">
        <f t="shared" si="109"/>
        <v>1448</v>
      </c>
      <c r="B1461" s="1" t="s">
        <v>734</v>
      </c>
      <c r="C1461" s="2" t="s">
        <v>959</v>
      </c>
      <c r="D1461" s="1">
        <v>1104181</v>
      </c>
      <c r="E1461" s="2" t="s">
        <v>306</v>
      </c>
      <c r="F1461" s="1" t="s">
        <v>2168</v>
      </c>
      <c r="G1461" s="10">
        <v>45697</v>
      </c>
      <c r="H1461" s="1">
        <v>4</v>
      </c>
      <c r="I1461" s="1"/>
      <c r="J1461" s="10">
        <v>45703</v>
      </c>
      <c r="K1461" s="1" t="s">
        <v>1074</v>
      </c>
      <c r="L1461" s="2"/>
      <c r="M1461" s="10"/>
      <c r="N1461" s="1"/>
      <c r="O1461" s="1"/>
      <c r="P1461" s="2">
        <f>Table1[[#This Row],[PRICE/PO]]*Table1[[#This Row],[Quantity/PO]]</f>
        <v>0</v>
      </c>
      <c r="Q1461" s="2" t="str">
        <f t="shared" ca="1" si="105"/>
        <v>منتهي</v>
      </c>
      <c r="R1461" s="2"/>
      <c r="S1461" s="2"/>
      <c r="T1461" s="1" t="str">
        <f t="shared" si="108"/>
        <v/>
      </c>
      <c r="BN1461" s="8">
        <f t="shared" si="107"/>
        <v>1104181</v>
      </c>
    </row>
    <row r="1462" spans="1:66" ht="46" hidden="1" x14ac:dyDescent="0.45">
      <c r="A1462" s="1">
        <f t="shared" si="109"/>
        <v>1449</v>
      </c>
      <c r="B1462" s="1" t="s">
        <v>734</v>
      </c>
      <c r="C1462" s="2" t="s">
        <v>960</v>
      </c>
      <c r="D1462" s="1"/>
      <c r="E1462" s="2" t="s">
        <v>961</v>
      </c>
      <c r="F1462" s="1" t="s">
        <v>2168</v>
      </c>
      <c r="G1462" s="10">
        <v>45697</v>
      </c>
      <c r="H1462" s="1">
        <v>50</v>
      </c>
      <c r="I1462" s="1"/>
      <c r="J1462" s="10">
        <v>45703</v>
      </c>
      <c r="K1462" s="1" t="s">
        <v>1074</v>
      </c>
      <c r="L1462" s="2"/>
      <c r="M1462" s="10"/>
      <c r="N1462" s="1"/>
      <c r="O1462" s="1"/>
      <c r="P1462" s="2">
        <f>Table1[[#This Row],[PRICE/PO]]*Table1[[#This Row],[Quantity/PO]]</f>
        <v>0</v>
      </c>
      <c r="Q1462" s="2" t="str">
        <f t="shared" ca="1" si="105"/>
        <v>منتهي</v>
      </c>
      <c r="R1462" s="2"/>
      <c r="S1462" s="2"/>
      <c r="T1462" s="1" t="str">
        <f t="shared" si="108"/>
        <v/>
      </c>
      <c r="BN1462" s="8">
        <f t="shared" si="107"/>
        <v>0</v>
      </c>
    </row>
    <row r="1463" spans="1:66" ht="46" hidden="1" x14ac:dyDescent="0.45">
      <c r="A1463" s="1">
        <f t="shared" si="109"/>
        <v>1450</v>
      </c>
      <c r="B1463" s="1" t="s">
        <v>734</v>
      </c>
      <c r="C1463" s="2" t="s">
        <v>964</v>
      </c>
      <c r="D1463" s="1"/>
      <c r="E1463" s="2" t="s">
        <v>962</v>
      </c>
      <c r="F1463" s="1" t="s">
        <v>2168</v>
      </c>
      <c r="G1463" s="10">
        <v>45697</v>
      </c>
      <c r="H1463" s="1">
        <v>50</v>
      </c>
      <c r="I1463" s="1"/>
      <c r="J1463" s="10">
        <v>45703</v>
      </c>
      <c r="K1463" s="1" t="s">
        <v>1074</v>
      </c>
      <c r="L1463" s="2"/>
      <c r="M1463" s="10"/>
      <c r="N1463" s="1"/>
      <c r="O1463" s="1"/>
      <c r="P1463" s="2">
        <f>Table1[[#This Row],[PRICE/PO]]*Table1[[#This Row],[Quantity/PO]]</f>
        <v>0</v>
      </c>
      <c r="Q1463" s="2" t="str">
        <f t="shared" ca="1" si="105"/>
        <v>منتهي</v>
      </c>
      <c r="R1463" s="2"/>
      <c r="S1463" s="2"/>
      <c r="T1463" s="1" t="str">
        <f t="shared" si="108"/>
        <v/>
      </c>
      <c r="BN1463" s="8">
        <f t="shared" si="107"/>
        <v>0</v>
      </c>
    </row>
    <row r="1464" spans="1:66" ht="46" hidden="1" x14ac:dyDescent="0.45">
      <c r="A1464" s="1">
        <f t="shared" si="109"/>
        <v>1451</v>
      </c>
      <c r="B1464" s="1" t="s">
        <v>734</v>
      </c>
      <c r="C1464" s="2" t="s">
        <v>957</v>
      </c>
      <c r="D1464" s="1"/>
      <c r="E1464" s="2" t="s">
        <v>958</v>
      </c>
      <c r="F1464" s="1" t="s">
        <v>2168</v>
      </c>
      <c r="G1464" s="10">
        <v>45697</v>
      </c>
      <c r="H1464" s="1">
        <v>50</v>
      </c>
      <c r="I1464" s="1"/>
      <c r="J1464" s="10">
        <v>45703</v>
      </c>
      <c r="K1464" s="1" t="s">
        <v>1074</v>
      </c>
      <c r="L1464" s="2"/>
      <c r="M1464" s="10"/>
      <c r="N1464" s="1"/>
      <c r="O1464" s="1"/>
      <c r="P1464" s="2">
        <f>Table1[[#This Row],[PRICE/PO]]*Table1[[#This Row],[Quantity/PO]]</f>
        <v>0</v>
      </c>
      <c r="Q1464" s="2" t="str">
        <f t="shared" ca="1" si="105"/>
        <v>منتهي</v>
      </c>
      <c r="R1464" s="2"/>
      <c r="S1464" s="2"/>
      <c r="T1464" s="1" t="str">
        <f t="shared" si="108"/>
        <v/>
      </c>
      <c r="BN1464" s="8">
        <f t="shared" si="107"/>
        <v>0</v>
      </c>
    </row>
    <row r="1465" spans="1:66" ht="46" hidden="1" x14ac:dyDescent="0.45">
      <c r="A1465" s="1">
        <f t="shared" si="109"/>
        <v>1452</v>
      </c>
      <c r="B1465" s="1" t="s">
        <v>734</v>
      </c>
      <c r="C1465" s="2" t="s">
        <v>964</v>
      </c>
      <c r="D1465" s="1"/>
      <c r="E1465" s="2" t="s">
        <v>962</v>
      </c>
      <c r="F1465" s="1" t="s">
        <v>2168</v>
      </c>
      <c r="G1465" s="10">
        <v>45697</v>
      </c>
      <c r="H1465" s="1">
        <v>50</v>
      </c>
      <c r="I1465" s="1"/>
      <c r="J1465" s="10">
        <v>45703</v>
      </c>
      <c r="K1465" s="1" t="s">
        <v>1074</v>
      </c>
      <c r="L1465" s="2"/>
      <c r="M1465" s="10"/>
      <c r="N1465" s="1"/>
      <c r="O1465" s="1"/>
      <c r="P1465" s="2">
        <f>Table1[[#This Row],[PRICE/PO]]*Table1[[#This Row],[Quantity/PO]]</f>
        <v>0</v>
      </c>
      <c r="Q1465" s="2" t="str">
        <f t="shared" ca="1" si="105"/>
        <v>منتهي</v>
      </c>
      <c r="R1465" s="2"/>
      <c r="S1465" s="2"/>
      <c r="T1465" s="1" t="str">
        <f t="shared" si="108"/>
        <v/>
      </c>
      <c r="BN1465" s="8">
        <f t="shared" si="107"/>
        <v>0</v>
      </c>
    </row>
    <row r="1466" spans="1:66" ht="46" hidden="1" x14ac:dyDescent="0.45">
      <c r="A1466" s="1">
        <f t="shared" si="109"/>
        <v>1453</v>
      </c>
      <c r="B1466" s="1" t="s">
        <v>734</v>
      </c>
      <c r="C1466" s="2" t="s">
        <v>1607</v>
      </c>
      <c r="D1466" s="1"/>
      <c r="E1466" s="2" t="s">
        <v>1606</v>
      </c>
      <c r="F1466" s="1" t="s">
        <v>2168</v>
      </c>
      <c r="G1466" s="10">
        <v>45697</v>
      </c>
      <c r="H1466" s="1">
        <v>2</v>
      </c>
      <c r="I1466" s="1"/>
      <c r="J1466" s="10">
        <v>45703</v>
      </c>
      <c r="K1466" s="1" t="s">
        <v>1074</v>
      </c>
      <c r="L1466" s="2"/>
      <c r="M1466" s="10"/>
      <c r="N1466" s="1"/>
      <c r="O1466" s="1"/>
      <c r="P1466" s="2">
        <f>Table1[[#This Row],[PRICE/PO]]*Table1[[#This Row],[Quantity/PO]]</f>
        <v>0</v>
      </c>
      <c r="Q1466" s="2" t="str">
        <f t="shared" ca="1" si="105"/>
        <v>منتهي</v>
      </c>
      <c r="R1466" s="2"/>
      <c r="S1466" s="2"/>
      <c r="T1466" s="1" t="str">
        <f t="shared" si="108"/>
        <v/>
      </c>
      <c r="BN1466" s="8">
        <f t="shared" si="107"/>
        <v>0</v>
      </c>
    </row>
    <row r="1467" spans="1:66" ht="46" hidden="1" x14ac:dyDescent="0.45">
      <c r="A1467" s="1">
        <f t="shared" si="109"/>
        <v>1454</v>
      </c>
      <c r="B1467" s="1" t="s">
        <v>734</v>
      </c>
      <c r="C1467" s="2" t="s">
        <v>897</v>
      </c>
      <c r="D1467" s="1"/>
      <c r="E1467" s="2" t="s">
        <v>2169</v>
      </c>
      <c r="F1467" s="1" t="s">
        <v>2168</v>
      </c>
      <c r="G1467" s="10">
        <v>45697</v>
      </c>
      <c r="H1467" s="1">
        <v>10</v>
      </c>
      <c r="I1467" s="1">
        <v>95</v>
      </c>
      <c r="J1467" s="10">
        <v>45703</v>
      </c>
      <c r="K1467" s="1" t="s">
        <v>1074</v>
      </c>
      <c r="L1467" s="2"/>
      <c r="M1467" s="10"/>
      <c r="N1467" s="1"/>
      <c r="O1467" s="1"/>
      <c r="P1467" s="2">
        <f>Table1[[#This Row],[PRICE/PO]]*Table1[[#This Row],[Quantity/PO]]</f>
        <v>0</v>
      </c>
      <c r="Q1467" s="2" t="str">
        <f t="shared" ref="Q1467:Q1530" ca="1" si="110">IF(AND($J1467&lt;TODAY(), $J1467&lt;&gt;""), "منتهي", "")</f>
        <v>منتهي</v>
      </c>
      <c r="R1467" s="2"/>
      <c r="S1467" s="2" t="s">
        <v>2084</v>
      </c>
      <c r="T1467" s="1" t="str">
        <f t="shared" si="108"/>
        <v/>
      </c>
      <c r="BN1467" s="8">
        <f t="shared" si="107"/>
        <v>0</v>
      </c>
    </row>
    <row r="1468" spans="1:66" ht="69" hidden="1" x14ac:dyDescent="0.45">
      <c r="A1468" s="1">
        <f t="shared" si="109"/>
        <v>1455</v>
      </c>
      <c r="B1468" s="1" t="s">
        <v>734</v>
      </c>
      <c r="C1468" s="2" t="s">
        <v>883</v>
      </c>
      <c r="D1468" s="1"/>
      <c r="E1468" s="2" t="s">
        <v>228</v>
      </c>
      <c r="F1468" s="1" t="s">
        <v>2168</v>
      </c>
      <c r="G1468" s="10">
        <v>45697</v>
      </c>
      <c r="H1468" s="1">
        <v>10</v>
      </c>
      <c r="I1468" s="1">
        <v>320</v>
      </c>
      <c r="J1468" s="10">
        <v>45703</v>
      </c>
      <c r="K1468" s="1" t="s">
        <v>1074</v>
      </c>
      <c r="L1468" s="2"/>
      <c r="M1468" s="10"/>
      <c r="N1468" s="1"/>
      <c r="O1468" s="1"/>
      <c r="P1468" s="2">
        <f>Table1[[#This Row],[PRICE/PO]]*Table1[[#This Row],[Quantity/PO]]</f>
        <v>0</v>
      </c>
      <c r="Q1468" s="2" t="str">
        <f t="shared" ca="1" si="110"/>
        <v>منتهي</v>
      </c>
      <c r="R1468" s="2"/>
      <c r="S1468" s="2" t="s">
        <v>2084</v>
      </c>
      <c r="T1468" s="1" t="str">
        <f t="shared" si="108"/>
        <v/>
      </c>
      <c r="BN1468" s="8">
        <f t="shared" si="107"/>
        <v>0</v>
      </c>
    </row>
    <row r="1469" spans="1:66" ht="69" hidden="1" x14ac:dyDescent="0.45">
      <c r="A1469" s="1">
        <f t="shared" si="109"/>
        <v>1456</v>
      </c>
      <c r="B1469" s="1" t="s">
        <v>734</v>
      </c>
      <c r="C1469" s="2" t="s">
        <v>885</v>
      </c>
      <c r="D1469" s="1"/>
      <c r="E1469" s="2" t="s">
        <v>886</v>
      </c>
      <c r="F1469" s="1" t="s">
        <v>2168</v>
      </c>
      <c r="G1469" s="10">
        <v>45697</v>
      </c>
      <c r="H1469" s="1">
        <v>10</v>
      </c>
      <c r="I1469" s="1">
        <v>1020</v>
      </c>
      <c r="J1469" s="10">
        <v>45703</v>
      </c>
      <c r="K1469" s="1" t="s">
        <v>1074</v>
      </c>
      <c r="L1469" s="2"/>
      <c r="M1469" s="10"/>
      <c r="N1469" s="1"/>
      <c r="O1469" s="1"/>
      <c r="P1469" s="2">
        <f>Table1[[#This Row],[PRICE/PO]]*Table1[[#This Row],[Quantity/PO]]</f>
        <v>0</v>
      </c>
      <c r="Q1469" s="2" t="str">
        <f t="shared" ca="1" si="110"/>
        <v>منتهي</v>
      </c>
      <c r="R1469" s="2"/>
      <c r="S1469" s="2" t="s">
        <v>2084</v>
      </c>
      <c r="T1469" s="1" t="str">
        <f t="shared" si="108"/>
        <v/>
      </c>
      <c r="BN1469" s="8">
        <f t="shared" si="107"/>
        <v>0</v>
      </c>
    </row>
    <row r="1470" spans="1:66" ht="69" hidden="1" x14ac:dyDescent="0.45">
      <c r="A1470" s="1">
        <f t="shared" si="109"/>
        <v>1457</v>
      </c>
      <c r="B1470" s="1" t="s">
        <v>734</v>
      </c>
      <c r="C1470" s="2" t="s">
        <v>903</v>
      </c>
      <c r="D1470" s="1"/>
      <c r="E1470" s="2" t="s">
        <v>904</v>
      </c>
      <c r="F1470" s="1" t="s">
        <v>2168</v>
      </c>
      <c r="G1470" s="10">
        <v>45697</v>
      </c>
      <c r="H1470" s="1">
        <v>200</v>
      </c>
      <c r="I1470" s="1"/>
      <c r="J1470" s="10">
        <v>45703</v>
      </c>
      <c r="K1470" s="1" t="s">
        <v>1074</v>
      </c>
      <c r="L1470" s="2"/>
      <c r="M1470" s="10"/>
      <c r="N1470" s="1"/>
      <c r="O1470" s="1"/>
      <c r="P1470" s="2">
        <f>Table1[[#This Row],[PRICE/PO]]*Table1[[#This Row],[Quantity/PO]]</f>
        <v>0</v>
      </c>
      <c r="Q1470" s="2" t="str">
        <f t="shared" ca="1" si="110"/>
        <v>منتهي</v>
      </c>
      <c r="R1470" s="2"/>
      <c r="S1470" s="2"/>
      <c r="T1470" s="1" t="str">
        <f t="shared" si="108"/>
        <v/>
      </c>
      <c r="BN1470" s="8">
        <f t="shared" si="107"/>
        <v>0</v>
      </c>
    </row>
    <row r="1471" spans="1:66" ht="46" hidden="1" x14ac:dyDescent="0.45">
      <c r="A1471" s="1">
        <f t="shared" si="109"/>
        <v>1458</v>
      </c>
      <c r="B1471" s="1" t="s">
        <v>734</v>
      </c>
      <c r="C1471" s="2" t="s">
        <v>1318</v>
      </c>
      <c r="D1471" s="1" t="s">
        <v>2171</v>
      </c>
      <c r="E1471" s="2" t="s">
        <v>1319</v>
      </c>
      <c r="F1471" s="1" t="s">
        <v>2170</v>
      </c>
      <c r="G1471" s="10">
        <v>45697</v>
      </c>
      <c r="H1471" s="1">
        <v>4</v>
      </c>
      <c r="I1471" s="1"/>
      <c r="J1471" s="10">
        <v>45698</v>
      </c>
      <c r="K1471" s="1" t="s">
        <v>1075</v>
      </c>
      <c r="L1471" s="2"/>
      <c r="M1471" s="10"/>
      <c r="N1471" s="1"/>
      <c r="O1471" s="1"/>
      <c r="P1471" s="2">
        <f>Table1[[#This Row],[PRICE/PO]]*Table1[[#This Row],[Quantity/PO]]</f>
        <v>0</v>
      </c>
      <c r="Q1471" s="2" t="str">
        <f t="shared" ca="1" si="110"/>
        <v>منتهي</v>
      </c>
      <c r="R1471" s="2"/>
      <c r="S1471" s="2"/>
      <c r="T1471" s="1" t="str">
        <f t="shared" si="108"/>
        <v/>
      </c>
      <c r="BN1471" s="8" t="str">
        <f t="shared" si="107"/>
        <v>SVE-5-CP100</v>
      </c>
    </row>
    <row r="1472" spans="1:66" ht="46" hidden="1" x14ac:dyDescent="0.45">
      <c r="A1472" s="1">
        <f t="shared" si="109"/>
        <v>1459</v>
      </c>
      <c r="B1472" s="1" t="s">
        <v>734</v>
      </c>
      <c r="C1472" s="2" t="s">
        <v>1348</v>
      </c>
      <c r="D1472" s="1"/>
      <c r="E1472" s="2" t="s">
        <v>1349</v>
      </c>
      <c r="F1472" s="1" t="s">
        <v>2170</v>
      </c>
      <c r="G1472" s="10">
        <v>45697</v>
      </c>
      <c r="H1472" s="1">
        <v>4</v>
      </c>
      <c r="I1472" s="1">
        <v>61</v>
      </c>
      <c r="J1472" s="10">
        <v>45698</v>
      </c>
      <c r="K1472" s="1" t="s">
        <v>1075</v>
      </c>
      <c r="L1472" s="2"/>
      <c r="M1472" s="10"/>
      <c r="N1472" s="1"/>
      <c r="O1472" s="1"/>
      <c r="P1472" s="2">
        <f>Table1[[#This Row],[PRICE/PO]]*Table1[[#This Row],[Quantity/PO]]</f>
        <v>0</v>
      </c>
      <c r="Q1472" s="2" t="str">
        <f t="shared" ca="1" si="110"/>
        <v>منتهي</v>
      </c>
      <c r="R1472" s="2"/>
      <c r="S1472" s="2"/>
      <c r="T1472" s="1" t="str">
        <f t="shared" si="108"/>
        <v/>
      </c>
      <c r="BN1472" s="8">
        <f t="shared" si="107"/>
        <v>0</v>
      </c>
    </row>
    <row r="1473" spans="1:66" ht="46" hidden="1" x14ac:dyDescent="0.45">
      <c r="A1473" s="1">
        <f t="shared" si="109"/>
        <v>1460</v>
      </c>
      <c r="B1473" s="1" t="s">
        <v>734</v>
      </c>
      <c r="C1473" s="2" t="s">
        <v>1388</v>
      </c>
      <c r="D1473" s="1"/>
      <c r="E1473" s="2" t="s">
        <v>1389</v>
      </c>
      <c r="F1473" s="1" t="s">
        <v>2170</v>
      </c>
      <c r="G1473" s="10">
        <v>45697</v>
      </c>
      <c r="H1473" s="1">
        <v>4</v>
      </c>
      <c r="I1473" s="1"/>
      <c r="J1473" s="10">
        <v>45698</v>
      </c>
      <c r="K1473" s="1" t="s">
        <v>1075</v>
      </c>
      <c r="L1473" s="2"/>
      <c r="M1473" s="10"/>
      <c r="N1473" s="1"/>
      <c r="O1473" s="1"/>
      <c r="P1473" s="2">
        <f>Table1[[#This Row],[PRICE/PO]]*Table1[[#This Row],[Quantity/PO]]</f>
        <v>0</v>
      </c>
      <c r="Q1473" s="2" t="str">
        <f t="shared" ca="1" si="110"/>
        <v>منتهي</v>
      </c>
      <c r="R1473" s="2"/>
      <c r="S1473" s="2"/>
      <c r="T1473" s="1" t="str">
        <f t="shared" si="108"/>
        <v/>
      </c>
      <c r="BN1473" s="8">
        <f t="shared" si="107"/>
        <v>0</v>
      </c>
    </row>
    <row r="1474" spans="1:66" ht="115" hidden="1" x14ac:dyDescent="0.45">
      <c r="A1474" s="1">
        <f t="shared" si="109"/>
        <v>1461</v>
      </c>
      <c r="B1474" s="1" t="s">
        <v>734</v>
      </c>
      <c r="C1474" s="2" t="s">
        <v>1309</v>
      </c>
      <c r="D1474" s="1" t="s">
        <v>1308</v>
      </c>
      <c r="E1474" s="2" t="s">
        <v>1310</v>
      </c>
      <c r="F1474" s="1" t="s">
        <v>2170</v>
      </c>
      <c r="G1474" s="10">
        <v>45697</v>
      </c>
      <c r="H1474" s="1">
        <v>3</v>
      </c>
      <c r="I1474" s="1"/>
      <c r="J1474" s="10">
        <v>45698</v>
      </c>
      <c r="K1474" s="1" t="s">
        <v>1075</v>
      </c>
      <c r="L1474" s="2"/>
      <c r="M1474" s="10"/>
      <c r="N1474" s="1"/>
      <c r="O1474" s="1"/>
      <c r="P1474" s="2">
        <f>Table1[[#This Row],[PRICE/PO]]*Table1[[#This Row],[Quantity/PO]]</f>
        <v>0</v>
      </c>
      <c r="Q1474" s="2" t="str">
        <f t="shared" ca="1" si="110"/>
        <v>منتهي</v>
      </c>
      <c r="R1474" s="2"/>
      <c r="S1474" s="2"/>
      <c r="T1474" s="1" t="str">
        <f t="shared" si="108"/>
        <v/>
      </c>
      <c r="BN1474" s="8" t="str">
        <f t="shared" ref="BN1474:BN1537" si="111">D1474</f>
        <v>060-124166</v>
      </c>
    </row>
    <row r="1475" spans="1:66" ht="46" hidden="1" x14ac:dyDescent="0.45">
      <c r="A1475" s="1">
        <f t="shared" si="109"/>
        <v>1462</v>
      </c>
      <c r="B1475" s="1" t="s">
        <v>734</v>
      </c>
      <c r="C1475" s="2" t="s">
        <v>1312</v>
      </c>
      <c r="D1475" s="1" t="s">
        <v>1311</v>
      </c>
      <c r="E1475" s="2" t="s">
        <v>1313</v>
      </c>
      <c r="F1475" s="1" t="s">
        <v>2170</v>
      </c>
      <c r="G1475" s="10">
        <v>45697</v>
      </c>
      <c r="H1475" s="1">
        <v>4</v>
      </c>
      <c r="I1475" s="1"/>
      <c r="J1475" s="10">
        <v>45698</v>
      </c>
      <c r="K1475" s="1" t="s">
        <v>1075</v>
      </c>
      <c r="L1475" s="2"/>
      <c r="M1475" s="10"/>
      <c r="N1475" s="1"/>
      <c r="O1475" s="1"/>
      <c r="P1475" s="2">
        <f>Table1[[#This Row],[PRICE/PO]]*Table1[[#This Row],[Quantity/PO]]</f>
        <v>0</v>
      </c>
      <c r="Q1475" s="2" t="str">
        <f t="shared" ca="1" si="110"/>
        <v>منتهي</v>
      </c>
      <c r="R1475" s="2"/>
      <c r="S1475" s="2"/>
      <c r="T1475" s="1" t="str">
        <f t="shared" si="108"/>
        <v/>
      </c>
      <c r="BN1475" s="8" t="str">
        <f t="shared" si="111"/>
        <v>DHY01294</v>
      </c>
    </row>
    <row r="1476" spans="1:66" ht="46" hidden="1" x14ac:dyDescent="0.45">
      <c r="A1476" s="1">
        <f t="shared" si="109"/>
        <v>1463</v>
      </c>
      <c r="B1476" s="1" t="s">
        <v>734</v>
      </c>
      <c r="C1476" s="2" t="s">
        <v>1315</v>
      </c>
      <c r="D1476" s="1" t="s">
        <v>1314</v>
      </c>
      <c r="E1476" s="2" t="s">
        <v>1316</v>
      </c>
      <c r="F1476" s="1" t="s">
        <v>2170</v>
      </c>
      <c r="G1476" s="10">
        <v>45697</v>
      </c>
      <c r="H1476" s="1">
        <v>4</v>
      </c>
      <c r="I1476" s="1"/>
      <c r="J1476" s="10">
        <v>45698</v>
      </c>
      <c r="K1476" s="1" t="s">
        <v>1075</v>
      </c>
      <c r="L1476" s="2"/>
      <c r="M1476" s="10"/>
      <c r="N1476" s="1"/>
      <c r="O1476" s="1"/>
      <c r="P1476" s="2">
        <f>Table1[[#This Row],[PRICE/PO]]*Table1[[#This Row],[Quantity/PO]]</f>
        <v>0</v>
      </c>
      <c r="Q1476" s="2" t="str">
        <f t="shared" ca="1" si="110"/>
        <v>منتهي</v>
      </c>
      <c r="R1476" s="2"/>
      <c r="S1476" s="2"/>
      <c r="T1476" s="1" t="str">
        <f t="shared" si="108"/>
        <v/>
      </c>
      <c r="BN1476" s="8" t="str">
        <f t="shared" si="111"/>
        <v>DHY01295</v>
      </c>
    </row>
    <row r="1477" spans="1:66" ht="46" hidden="1" x14ac:dyDescent="0.45">
      <c r="A1477" s="1">
        <f t="shared" si="109"/>
        <v>1464</v>
      </c>
      <c r="B1477" s="1" t="s">
        <v>734</v>
      </c>
      <c r="C1477" s="2" t="s">
        <v>1318</v>
      </c>
      <c r="D1477" s="1" t="s">
        <v>2171</v>
      </c>
      <c r="E1477" s="2" t="s">
        <v>1319</v>
      </c>
      <c r="F1477" s="1" t="s">
        <v>2170</v>
      </c>
      <c r="G1477" s="10">
        <v>45697</v>
      </c>
      <c r="H1477" s="1">
        <v>4</v>
      </c>
      <c r="I1477" s="1"/>
      <c r="J1477" s="10">
        <v>45698</v>
      </c>
      <c r="K1477" s="1" t="s">
        <v>1075</v>
      </c>
      <c r="L1477" s="2"/>
      <c r="M1477" s="10"/>
      <c r="N1477" s="1"/>
      <c r="O1477" s="1"/>
      <c r="P1477" s="2">
        <f>Table1[[#This Row],[PRICE/PO]]*Table1[[#This Row],[Quantity/PO]]</f>
        <v>0</v>
      </c>
      <c r="Q1477" s="2" t="str">
        <f t="shared" ca="1" si="110"/>
        <v>منتهي</v>
      </c>
      <c r="R1477" s="2"/>
      <c r="S1477" s="2"/>
      <c r="T1477" s="1" t="str">
        <f t="shared" si="108"/>
        <v/>
      </c>
      <c r="BN1477" s="8" t="str">
        <f t="shared" si="111"/>
        <v>SVE-5-CP100</v>
      </c>
    </row>
    <row r="1478" spans="1:66" ht="23" hidden="1" x14ac:dyDescent="0.45">
      <c r="A1478" s="1">
        <f t="shared" si="109"/>
        <v>1465</v>
      </c>
      <c r="B1478" s="1" t="s">
        <v>734</v>
      </c>
      <c r="C1478" s="2" t="s">
        <v>1320</v>
      </c>
      <c r="D1478" s="1"/>
      <c r="E1478" s="2" t="s">
        <v>1321</v>
      </c>
      <c r="F1478" s="1" t="s">
        <v>2170</v>
      </c>
      <c r="G1478" s="10">
        <v>45697</v>
      </c>
      <c r="H1478" s="1">
        <v>20</v>
      </c>
      <c r="I1478" s="1">
        <v>29</v>
      </c>
      <c r="J1478" s="10">
        <v>45698</v>
      </c>
      <c r="K1478" s="1" t="s">
        <v>1075</v>
      </c>
      <c r="L1478" s="2"/>
      <c r="M1478" s="10"/>
      <c r="N1478" s="1"/>
      <c r="O1478" s="1"/>
      <c r="P1478" s="2">
        <f>Table1[[#This Row],[PRICE/PO]]*Table1[[#This Row],[Quantity/PO]]</f>
        <v>0</v>
      </c>
      <c r="Q1478" s="2" t="str">
        <f t="shared" ca="1" si="110"/>
        <v>منتهي</v>
      </c>
      <c r="R1478" s="2"/>
      <c r="S1478" s="2"/>
      <c r="T1478" s="1" t="str">
        <f t="shared" si="108"/>
        <v/>
      </c>
      <c r="BN1478" s="8">
        <f t="shared" si="111"/>
        <v>0</v>
      </c>
    </row>
    <row r="1479" spans="1:66" ht="46" hidden="1" x14ac:dyDescent="0.45">
      <c r="A1479" s="1">
        <f t="shared" si="109"/>
        <v>1466</v>
      </c>
      <c r="B1479" s="1" t="s">
        <v>734</v>
      </c>
      <c r="C1479" s="2" t="s">
        <v>1322</v>
      </c>
      <c r="D1479" s="1"/>
      <c r="E1479" s="2" t="s">
        <v>1323</v>
      </c>
      <c r="F1479" s="1" t="s">
        <v>2170</v>
      </c>
      <c r="G1479" s="10">
        <v>45697</v>
      </c>
      <c r="H1479" s="1">
        <v>20</v>
      </c>
      <c r="I1479" s="1">
        <v>20</v>
      </c>
      <c r="J1479" s="10">
        <v>45698</v>
      </c>
      <c r="K1479" s="1" t="s">
        <v>1075</v>
      </c>
      <c r="L1479" s="2"/>
      <c r="M1479" s="10"/>
      <c r="N1479" s="1"/>
      <c r="O1479" s="1"/>
      <c r="P1479" s="2">
        <f>Table1[[#This Row],[PRICE/PO]]*Table1[[#This Row],[Quantity/PO]]</f>
        <v>0</v>
      </c>
      <c r="Q1479" s="2" t="str">
        <f t="shared" ca="1" si="110"/>
        <v>منتهي</v>
      </c>
      <c r="R1479" s="2"/>
      <c r="S1479" s="2"/>
      <c r="T1479" s="1" t="str">
        <f t="shared" si="108"/>
        <v/>
      </c>
      <c r="BN1479" s="8">
        <f t="shared" si="111"/>
        <v>0</v>
      </c>
    </row>
    <row r="1480" spans="1:66" ht="23" hidden="1" x14ac:dyDescent="0.45">
      <c r="A1480" s="1">
        <f t="shared" si="109"/>
        <v>1467</v>
      </c>
      <c r="B1480" s="1" t="s">
        <v>734</v>
      </c>
      <c r="C1480" s="2" t="s">
        <v>1324</v>
      </c>
      <c r="D1480" s="1"/>
      <c r="E1480" s="2" t="s">
        <v>1325</v>
      </c>
      <c r="F1480" s="1" t="s">
        <v>2170</v>
      </c>
      <c r="G1480" s="10">
        <v>45697</v>
      </c>
      <c r="H1480" s="1">
        <v>20</v>
      </c>
      <c r="I1480" s="1"/>
      <c r="J1480" s="10">
        <v>45698</v>
      </c>
      <c r="K1480" s="1" t="s">
        <v>1075</v>
      </c>
      <c r="L1480" s="2"/>
      <c r="M1480" s="10"/>
      <c r="N1480" s="1"/>
      <c r="O1480" s="1"/>
      <c r="P1480" s="2">
        <f>Table1[[#This Row],[PRICE/PO]]*Table1[[#This Row],[Quantity/PO]]</f>
        <v>0</v>
      </c>
      <c r="Q1480" s="2" t="str">
        <f t="shared" ca="1" si="110"/>
        <v>منتهي</v>
      </c>
      <c r="R1480" s="2"/>
      <c r="S1480" s="2"/>
      <c r="T1480" s="1" t="str">
        <f t="shared" si="108"/>
        <v/>
      </c>
      <c r="BN1480" s="8">
        <f t="shared" si="111"/>
        <v>0</v>
      </c>
    </row>
    <row r="1481" spans="1:66" ht="69" hidden="1" x14ac:dyDescent="0.45">
      <c r="A1481" s="1">
        <f t="shared" si="109"/>
        <v>1468</v>
      </c>
      <c r="B1481" s="1" t="s">
        <v>734</v>
      </c>
      <c r="C1481" s="2" t="s">
        <v>1326</v>
      </c>
      <c r="D1481" s="1"/>
      <c r="E1481" s="2" t="s">
        <v>1327</v>
      </c>
      <c r="F1481" s="1" t="s">
        <v>2170</v>
      </c>
      <c r="G1481" s="10">
        <v>45697</v>
      </c>
      <c r="H1481" s="1">
        <v>20</v>
      </c>
      <c r="I1481" s="1"/>
      <c r="J1481" s="10">
        <v>45698</v>
      </c>
      <c r="K1481" s="1" t="s">
        <v>1075</v>
      </c>
      <c r="L1481" s="2"/>
      <c r="M1481" s="10"/>
      <c r="N1481" s="1"/>
      <c r="O1481" s="1"/>
      <c r="P1481" s="2">
        <f>Table1[[#This Row],[PRICE/PO]]*Table1[[#This Row],[Quantity/PO]]</f>
        <v>0</v>
      </c>
      <c r="Q1481" s="2" t="str">
        <f t="shared" ca="1" si="110"/>
        <v>منتهي</v>
      </c>
      <c r="R1481" s="2"/>
      <c r="S1481" s="2"/>
      <c r="T1481" s="1" t="str">
        <f t="shared" si="108"/>
        <v/>
      </c>
      <c r="BN1481" s="8">
        <f t="shared" si="111"/>
        <v>0</v>
      </c>
    </row>
    <row r="1482" spans="1:66" ht="23" hidden="1" x14ac:dyDescent="0.45">
      <c r="A1482" s="1">
        <f t="shared" si="109"/>
        <v>1469</v>
      </c>
      <c r="B1482" s="1" t="s">
        <v>734</v>
      </c>
      <c r="C1482" s="2" t="s">
        <v>1328</v>
      </c>
      <c r="D1482" s="1"/>
      <c r="E1482" s="2" t="s">
        <v>1329</v>
      </c>
      <c r="F1482" s="1" t="s">
        <v>2170</v>
      </c>
      <c r="G1482" s="10">
        <v>45697</v>
      </c>
      <c r="H1482" s="1">
        <v>20</v>
      </c>
      <c r="I1482" s="1">
        <v>16</v>
      </c>
      <c r="J1482" s="10">
        <v>45698</v>
      </c>
      <c r="K1482" s="1" t="s">
        <v>1075</v>
      </c>
      <c r="L1482" s="2"/>
      <c r="M1482" s="10"/>
      <c r="N1482" s="1"/>
      <c r="O1482" s="1"/>
      <c r="P1482" s="2">
        <f>Table1[[#This Row],[PRICE/PO]]*Table1[[#This Row],[Quantity/PO]]</f>
        <v>0</v>
      </c>
      <c r="Q1482" s="2" t="str">
        <f t="shared" ca="1" si="110"/>
        <v>منتهي</v>
      </c>
      <c r="R1482" s="2"/>
      <c r="S1482" s="2"/>
      <c r="T1482" s="1" t="str">
        <f t="shared" si="108"/>
        <v/>
      </c>
      <c r="BN1482" s="8">
        <f t="shared" si="111"/>
        <v>0</v>
      </c>
    </row>
    <row r="1483" spans="1:66" ht="46" hidden="1" x14ac:dyDescent="0.45">
      <c r="A1483" s="1">
        <f t="shared" si="109"/>
        <v>1470</v>
      </c>
      <c r="B1483" s="1" t="s">
        <v>734</v>
      </c>
      <c r="C1483" s="2" t="s">
        <v>1330</v>
      </c>
      <c r="D1483" s="1"/>
      <c r="E1483" s="2" t="s">
        <v>1331</v>
      </c>
      <c r="F1483" s="1" t="s">
        <v>2170</v>
      </c>
      <c r="G1483" s="10">
        <v>45697</v>
      </c>
      <c r="H1483" s="1">
        <v>5</v>
      </c>
      <c r="I1483" s="1"/>
      <c r="J1483" s="10">
        <v>45698</v>
      </c>
      <c r="K1483" s="1" t="s">
        <v>1075</v>
      </c>
      <c r="L1483" s="2"/>
      <c r="M1483" s="10"/>
      <c r="N1483" s="1"/>
      <c r="O1483" s="1"/>
      <c r="P1483" s="2">
        <f>Table1[[#This Row],[PRICE/PO]]*Table1[[#This Row],[Quantity/PO]]</f>
        <v>0</v>
      </c>
      <c r="Q1483" s="2" t="str">
        <f t="shared" ca="1" si="110"/>
        <v>منتهي</v>
      </c>
      <c r="R1483" s="2"/>
      <c r="S1483" s="2"/>
      <c r="T1483" s="1" t="str">
        <f t="shared" si="108"/>
        <v/>
      </c>
      <c r="BN1483" s="8">
        <f t="shared" si="111"/>
        <v>0</v>
      </c>
    </row>
    <row r="1484" spans="1:66" ht="46" hidden="1" x14ac:dyDescent="0.45">
      <c r="A1484" s="1">
        <f t="shared" si="109"/>
        <v>1471</v>
      </c>
      <c r="B1484" s="1" t="s">
        <v>734</v>
      </c>
      <c r="C1484" s="2" t="s">
        <v>1332</v>
      </c>
      <c r="D1484" s="1"/>
      <c r="E1484" s="2" t="s">
        <v>1333</v>
      </c>
      <c r="F1484" s="1" t="s">
        <v>2170</v>
      </c>
      <c r="G1484" s="10">
        <v>45697</v>
      </c>
      <c r="H1484" s="1">
        <v>5</v>
      </c>
      <c r="I1484" s="1">
        <v>12</v>
      </c>
      <c r="J1484" s="10">
        <v>45698</v>
      </c>
      <c r="K1484" s="1" t="s">
        <v>1075</v>
      </c>
      <c r="L1484" s="2"/>
      <c r="M1484" s="10"/>
      <c r="N1484" s="1"/>
      <c r="O1484" s="1"/>
      <c r="P1484" s="2">
        <f>Table1[[#This Row],[PRICE/PO]]*Table1[[#This Row],[Quantity/PO]]</f>
        <v>0</v>
      </c>
      <c r="Q1484" s="2" t="str">
        <f t="shared" ca="1" si="110"/>
        <v>منتهي</v>
      </c>
      <c r="R1484" s="2"/>
      <c r="S1484" s="2"/>
      <c r="T1484" s="1" t="str">
        <f t="shared" si="108"/>
        <v/>
      </c>
      <c r="BN1484" s="8">
        <f t="shared" si="111"/>
        <v>0</v>
      </c>
    </row>
    <row r="1485" spans="1:66" ht="46" hidden="1" x14ac:dyDescent="0.45">
      <c r="A1485" s="1">
        <f t="shared" si="109"/>
        <v>1472</v>
      </c>
      <c r="B1485" s="1" t="s">
        <v>734</v>
      </c>
      <c r="C1485" s="2" t="s">
        <v>1334</v>
      </c>
      <c r="D1485" s="1"/>
      <c r="E1485" s="2" t="s">
        <v>1335</v>
      </c>
      <c r="F1485" s="1" t="s">
        <v>2170</v>
      </c>
      <c r="G1485" s="10">
        <v>45697</v>
      </c>
      <c r="H1485" s="1">
        <v>5</v>
      </c>
      <c r="I1485" s="1">
        <v>38</v>
      </c>
      <c r="J1485" s="10">
        <v>45698</v>
      </c>
      <c r="K1485" s="1" t="s">
        <v>1075</v>
      </c>
      <c r="L1485" s="2"/>
      <c r="M1485" s="10"/>
      <c r="N1485" s="1"/>
      <c r="O1485" s="1"/>
      <c r="P1485" s="2">
        <f>Table1[[#This Row],[PRICE/PO]]*Table1[[#This Row],[Quantity/PO]]</f>
        <v>0</v>
      </c>
      <c r="Q1485" s="2" t="str">
        <f t="shared" ca="1" si="110"/>
        <v>منتهي</v>
      </c>
      <c r="R1485" s="2"/>
      <c r="S1485" s="2"/>
      <c r="T1485" s="1" t="str">
        <f t="shared" si="108"/>
        <v/>
      </c>
      <c r="BN1485" s="8">
        <f t="shared" si="111"/>
        <v>0</v>
      </c>
    </row>
    <row r="1486" spans="1:66" ht="46" hidden="1" x14ac:dyDescent="0.45">
      <c r="A1486" s="1">
        <f t="shared" si="109"/>
        <v>1473</v>
      </c>
      <c r="B1486" s="1" t="s">
        <v>734</v>
      </c>
      <c r="C1486" s="2" t="s">
        <v>1336</v>
      </c>
      <c r="D1486" s="1"/>
      <c r="E1486" s="2" t="s">
        <v>1337</v>
      </c>
      <c r="F1486" s="1" t="s">
        <v>2170</v>
      </c>
      <c r="G1486" s="10">
        <v>45697</v>
      </c>
      <c r="H1486" s="1">
        <v>5</v>
      </c>
      <c r="I1486" s="1">
        <v>38</v>
      </c>
      <c r="J1486" s="10">
        <v>45698</v>
      </c>
      <c r="K1486" s="1" t="s">
        <v>1075</v>
      </c>
      <c r="L1486" s="2"/>
      <c r="M1486" s="10"/>
      <c r="N1486" s="1"/>
      <c r="O1486" s="1"/>
      <c r="P1486" s="2">
        <f>Table1[[#This Row],[PRICE/PO]]*Table1[[#This Row],[Quantity/PO]]</f>
        <v>0</v>
      </c>
      <c r="Q1486" s="2" t="str">
        <f t="shared" ca="1" si="110"/>
        <v>منتهي</v>
      </c>
      <c r="R1486" s="2"/>
      <c r="S1486" s="2"/>
      <c r="T1486" s="1" t="str">
        <f t="shared" ref="T1486:T1549" si="112">IF(AND(COUNTIFS($F$14:$F$1012, $F1486, $L$14:$L$1012, "&lt;&gt;")&gt;0, $L1486="", $I1486&lt;&gt;""), 1, "")</f>
        <v/>
      </c>
      <c r="BN1486" s="8">
        <f t="shared" si="111"/>
        <v>0</v>
      </c>
    </row>
    <row r="1487" spans="1:66" ht="46" hidden="1" x14ac:dyDescent="0.45">
      <c r="A1487" s="1">
        <f t="shared" ref="A1487:A1550" si="113">ROW(A1474)</f>
        <v>1474</v>
      </c>
      <c r="B1487" s="1" t="s">
        <v>734</v>
      </c>
      <c r="C1487" s="2" t="s">
        <v>1338</v>
      </c>
      <c r="D1487" s="1"/>
      <c r="E1487" s="2" t="s">
        <v>1339</v>
      </c>
      <c r="F1487" s="1" t="s">
        <v>2170</v>
      </c>
      <c r="G1487" s="10">
        <v>45697</v>
      </c>
      <c r="H1487" s="1">
        <v>5</v>
      </c>
      <c r="I1487" s="1"/>
      <c r="J1487" s="10">
        <v>45698</v>
      </c>
      <c r="K1487" s="1" t="s">
        <v>1075</v>
      </c>
      <c r="L1487" s="2"/>
      <c r="M1487" s="10"/>
      <c r="N1487" s="1"/>
      <c r="O1487" s="1"/>
      <c r="P1487" s="2">
        <f>Table1[[#This Row],[PRICE/PO]]*Table1[[#This Row],[Quantity/PO]]</f>
        <v>0</v>
      </c>
      <c r="Q1487" s="2" t="str">
        <f t="shared" ca="1" si="110"/>
        <v>منتهي</v>
      </c>
      <c r="R1487" s="2"/>
      <c r="S1487" s="2"/>
      <c r="T1487" s="1" t="str">
        <f t="shared" si="112"/>
        <v/>
      </c>
      <c r="BN1487" s="8">
        <f t="shared" si="111"/>
        <v>0</v>
      </c>
    </row>
    <row r="1488" spans="1:66" ht="46" hidden="1" x14ac:dyDescent="0.45">
      <c r="A1488" s="1">
        <f t="shared" si="113"/>
        <v>1475</v>
      </c>
      <c r="B1488" s="1" t="s">
        <v>734</v>
      </c>
      <c r="C1488" s="2" t="s">
        <v>1340</v>
      </c>
      <c r="D1488" s="1"/>
      <c r="E1488" s="2" t="s">
        <v>1341</v>
      </c>
      <c r="F1488" s="1" t="s">
        <v>2170</v>
      </c>
      <c r="G1488" s="10">
        <v>45697</v>
      </c>
      <c r="H1488" s="1">
        <v>10</v>
      </c>
      <c r="I1488" s="1"/>
      <c r="J1488" s="10">
        <v>45698</v>
      </c>
      <c r="K1488" s="1" t="s">
        <v>1075</v>
      </c>
      <c r="L1488" s="2"/>
      <c r="M1488" s="10"/>
      <c r="N1488" s="1"/>
      <c r="O1488" s="1"/>
      <c r="P1488" s="2">
        <f>Table1[[#This Row],[PRICE/PO]]*Table1[[#This Row],[Quantity/PO]]</f>
        <v>0</v>
      </c>
      <c r="Q1488" s="2" t="str">
        <f t="shared" ca="1" si="110"/>
        <v>منتهي</v>
      </c>
      <c r="R1488" s="2"/>
      <c r="S1488" s="2"/>
      <c r="T1488" s="1" t="str">
        <f t="shared" si="112"/>
        <v/>
      </c>
      <c r="BN1488" s="8">
        <f t="shared" si="111"/>
        <v>0</v>
      </c>
    </row>
    <row r="1489" spans="1:66" ht="46" hidden="1" x14ac:dyDescent="0.45">
      <c r="A1489" s="1">
        <f t="shared" si="113"/>
        <v>1476</v>
      </c>
      <c r="B1489" s="1" t="s">
        <v>734</v>
      </c>
      <c r="C1489" s="2" t="s">
        <v>1342</v>
      </c>
      <c r="D1489" s="1">
        <v>4032316</v>
      </c>
      <c r="E1489" s="2" t="s">
        <v>1343</v>
      </c>
      <c r="F1489" s="1" t="s">
        <v>2170</v>
      </c>
      <c r="G1489" s="10">
        <v>45697</v>
      </c>
      <c r="H1489" s="1">
        <v>6</v>
      </c>
      <c r="I1489" s="1">
        <v>410</v>
      </c>
      <c r="J1489" s="10">
        <v>45698</v>
      </c>
      <c r="K1489" s="1" t="s">
        <v>1075</v>
      </c>
      <c r="L1489" s="2"/>
      <c r="M1489" s="10"/>
      <c r="N1489" s="1"/>
      <c r="O1489" s="1"/>
      <c r="P1489" s="2">
        <f>Table1[[#This Row],[PRICE/PO]]*Table1[[#This Row],[Quantity/PO]]</f>
        <v>0</v>
      </c>
      <c r="Q1489" s="2" t="str">
        <f t="shared" ca="1" si="110"/>
        <v>منتهي</v>
      </c>
      <c r="R1489" s="2"/>
      <c r="S1489" s="2"/>
      <c r="T1489" s="1" t="str">
        <f t="shared" si="112"/>
        <v/>
      </c>
      <c r="BN1489" s="8">
        <f t="shared" si="111"/>
        <v>4032316</v>
      </c>
    </row>
    <row r="1490" spans="1:66" ht="69" hidden="1" x14ac:dyDescent="0.45">
      <c r="A1490" s="1">
        <f t="shared" si="113"/>
        <v>1477</v>
      </c>
      <c r="B1490" s="1" t="s">
        <v>734</v>
      </c>
      <c r="C1490" s="2" t="s">
        <v>1344</v>
      </c>
      <c r="D1490" s="1">
        <v>412812</v>
      </c>
      <c r="E1490" s="2" t="s">
        <v>1345</v>
      </c>
      <c r="F1490" s="1" t="s">
        <v>2170</v>
      </c>
      <c r="G1490" s="10">
        <v>45697</v>
      </c>
      <c r="H1490" s="1">
        <v>4</v>
      </c>
      <c r="I1490" s="1"/>
      <c r="J1490" s="10">
        <v>45698</v>
      </c>
      <c r="K1490" s="1" t="s">
        <v>1074</v>
      </c>
      <c r="L1490" s="2"/>
      <c r="M1490" s="10"/>
      <c r="N1490" s="1"/>
      <c r="O1490" s="1"/>
      <c r="P1490" s="2">
        <f>Table1[[#This Row],[PRICE/PO]]*Table1[[#This Row],[Quantity/PO]]</f>
        <v>0</v>
      </c>
      <c r="Q1490" s="2" t="str">
        <f t="shared" ca="1" si="110"/>
        <v>منتهي</v>
      </c>
      <c r="R1490" s="2"/>
      <c r="S1490" s="2"/>
      <c r="T1490" s="1" t="str">
        <f t="shared" si="112"/>
        <v/>
      </c>
      <c r="BN1490" s="8">
        <f t="shared" si="111"/>
        <v>412812</v>
      </c>
    </row>
    <row r="1491" spans="1:66" ht="46" hidden="1" x14ac:dyDescent="0.45">
      <c r="A1491" s="1">
        <f t="shared" si="113"/>
        <v>1478</v>
      </c>
      <c r="B1491" s="1" t="s">
        <v>734</v>
      </c>
      <c r="C1491" s="2" t="s">
        <v>1330</v>
      </c>
      <c r="D1491" s="1"/>
      <c r="E1491" s="2" t="s">
        <v>1331</v>
      </c>
      <c r="F1491" s="1" t="s">
        <v>2170</v>
      </c>
      <c r="G1491" s="10">
        <v>45697</v>
      </c>
      <c r="H1491" s="1">
        <v>2</v>
      </c>
      <c r="I1491" s="1"/>
      <c r="J1491" s="10">
        <v>45698</v>
      </c>
      <c r="K1491" s="1" t="s">
        <v>1075</v>
      </c>
      <c r="L1491" s="2"/>
      <c r="M1491" s="10"/>
      <c r="N1491" s="1"/>
      <c r="O1491" s="1"/>
      <c r="P1491" s="2">
        <f>Table1[[#This Row],[PRICE/PO]]*Table1[[#This Row],[Quantity/PO]]</f>
        <v>0</v>
      </c>
      <c r="Q1491" s="2" t="str">
        <f t="shared" ca="1" si="110"/>
        <v>منتهي</v>
      </c>
      <c r="R1491" s="2"/>
      <c r="S1491" s="2"/>
      <c r="T1491" s="1" t="str">
        <f t="shared" si="112"/>
        <v/>
      </c>
      <c r="BN1491" s="8">
        <f t="shared" si="111"/>
        <v>0</v>
      </c>
    </row>
    <row r="1492" spans="1:66" ht="69" hidden="1" x14ac:dyDescent="0.45">
      <c r="A1492" s="1">
        <f t="shared" si="113"/>
        <v>1479</v>
      </c>
      <c r="B1492" s="1" t="s">
        <v>734</v>
      </c>
      <c r="C1492" s="2" t="s">
        <v>1326</v>
      </c>
      <c r="D1492" s="1"/>
      <c r="E1492" s="2" t="s">
        <v>1327</v>
      </c>
      <c r="F1492" s="1" t="s">
        <v>2170</v>
      </c>
      <c r="G1492" s="10">
        <v>45697</v>
      </c>
      <c r="H1492" s="1">
        <v>2</v>
      </c>
      <c r="I1492" s="1"/>
      <c r="J1492" s="10">
        <v>45698</v>
      </c>
      <c r="K1492" s="1" t="s">
        <v>1074</v>
      </c>
      <c r="L1492" s="2"/>
      <c r="M1492" s="10"/>
      <c r="N1492" s="1"/>
      <c r="O1492" s="1"/>
      <c r="P1492" s="2">
        <f>Table1[[#This Row],[PRICE/PO]]*Table1[[#This Row],[Quantity/PO]]</f>
        <v>0</v>
      </c>
      <c r="Q1492" s="2" t="str">
        <f t="shared" ca="1" si="110"/>
        <v>منتهي</v>
      </c>
      <c r="R1492" s="2"/>
      <c r="S1492" s="2"/>
      <c r="T1492" s="1" t="str">
        <f t="shared" si="112"/>
        <v/>
      </c>
      <c r="BN1492" s="8">
        <f t="shared" si="111"/>
        <v>0</v>
      </c>
    </row>
    <row r="1493" spans="1:66" ht="46" hidden="1" x14ac:dyDescent="0.45">
      <c r="A1493" s="1">
        <f t="shared" si="113"/>
        <v>1480</v>
      </c>
      <c r="B1493" s="1" t="s">
        <v>734</v>
      </c>
      <c r="C1493" s="2" t="s">
        <v>1346</v>
      </c>
      <c r="D1493" s="1"/>
      <c r="E1493" s="2" t="s">
        <v>1347</v>
      </c>
      <c r="F1493" s="1" t="s">
        <v>2170</v>
      </c>
      <c r="G1493" s="10">
        <v>45697</v>
      </c>
      <c r="H1493" s="1">
        <v>1</v>
      </c>
      <c r="I1493" s="1"/>
      <c r="J1493" s="10">
        <v>45698</v>
      </c>
      <c r="K1493" s="1" t="s">
        <v>1074</v>
      </c>
      <c r="L1493" s="2"/>
      <c r="M1493" s="10"/>
      <c r="N1493" s="1"/>
      <c r="O1493" s="1"/>
      <c r="P1493" s="2">
        <f>Table1[[#This Row],[PRICE/PO]]*Table1[[#This Row],[Quantity/PO]]</f>
        <v>0</v>
      </c>
      <c r="Q1493" s="2" t="str">
        <f t="shared" ca="1" si="110"/>
        <v>منتهي</v>
      </c>
      <c r="R1493" s="2"/>
      <c r="S1493" s="2"/>
      <c r="T1493" s="1" t="str">
        <f t="shared" si="112"/>
        <v/>
      </c>
      <c r="BN1493" s="8">
        <f t="shared" si="111"/>
        <v>0</v>
      </c>
    </row>
    <row r="1494" spans="1:66" ht="46" hidden="1" x14ac:dyDescent="0.45">
      <c r="A1494" s="1">
        <f t="shared" si="113"/>
        <v>1481</v>
      </c>
      <c r="B1494" s="1" t="s">
        <v>734</v>
      </c>
      <c r="C1494" s="2" t="s">
        <v>1348</v>
      </c>
      <c r="D1494" s="1"/>
      <c r="E1494" s="2" t="s">
        <v>1349</v>
      </c>
      <c r="F1494" s="1" t="s">
        <v>2170</v>
      </c>
      <c r="G1494" s="10">
        <v>45697</v>
      </c>
      <c r="H1494" s="1">
        <v>2</v>
      </c>
      <c r="I1494" s="1">
        <v>61</v>
      </c>
      <c r="J1494" s="10">
        <v>45698</v>
      </c>
      <c r="K1494" s="1" t="s">
        <v>1075</v>
      </c>
      <c r="L1494" s="2"/>
      <c r="M1494" s="10"/>
      <c r="N1494" s="1"/>
      <c r="O1494" s="1"/>
      <c r="P1494" s="2">
        <f>Table1[[#This Row],[PRICE/PO]]*Table1[[#This Row],[Quantity/PO]]</f>
        <v>0</v>
      </c>
      <c r="Q1494" s="2" t="str">
        <f t="shared" ca="1" si="110"/>
        <v>منتهي</v>
      </c>
      <c r="R1494" s="2"/>
      <c r="S1494" s="2"/>
      <c r="T1494" s="1" t="str">
        <f t="shared" si="112"/>
        <v/>
      </c>
      <c r="BN1494" s="8">
        <f t="shared" si="111"/>
        <v>0</v>
      </c>
    </row>
    <row r="1495" spans="1:66" ht="69" hidden="1" x14ac:dyDescent="0.45">
      <c r="A1495" s="1">
        <f t="shared" si="113"/>
        <v>1482</v>
      </c>
      <c r="B1495" s="1" t="s">
        <v>734</v>
      </c>
      <c r="C1495" s="2" t="s">
        <v>411</v>
      </c>
      <c r="D1495" s="1"/>
      <c r="E1495" s="2" t="s">
        <v>412</v>
      </c>
      <c r="F1495" s="1" t="s">
        <v>2172</v>
      </c>
      <c r="G1495" s="10">
        <v>45698</v>
      </c>
      <c r="H1495" s="1">
        <v>3</v>
      </c>
      <c r="I1495" s="1">
        <v>13100</v>
      </c>
      <c r="J1495" s="10">
        <v>45701</v>
      </c>
      <c r="K1495" s="1" t="s">
        <v>1077</v>
      </c>
      <c r="L1495" s="2"/>
      <c r="M1495" s="10"/>
      <c r="N1495" s="1"/>
      <c r="O1495" s="1"/>
      <c r="P1495" s="2">
        <f>Table1[[#This Row],[PRICE/PO]]*Table1[[#This Row],[Quantity/PO]]</f>
        <v>0</v>
      </c>
      <c r="Q1495" s="2" t="str">
        <f t="shared" ca="1" si="110"/>
        <v>منتهي</v>
      </c>
      <c r="R1495" s="2"/>
      <c r="S1495" s="2"/>
      <c r="T1495" s="1" t="str">
        <f t="shared" si="112"/>
        <v/>
      </c>
      <c r="BN1495" s="8">
        <f t="shared" si="111"/>
        <v>0</v>
      </c>
    </row>
    <row r="1496" spans="1:66" ht="69" hidden="1" x14ac:dyDescent="0.45">
      <c r="A1496" s="1">
        <f t="shared" si="113"/>
        <v>1483</v>
      </c>
      <c r="B1496" s="1" t="s">
        <v>734</v>
      </c>
      <c r="C1496" s="2" t="s">
        <v>1554</v>
      </c>
      <c r="D1496" s="1"/>
      <c r="E1496" s="2" t="s">
        <v>1553</v>
      </c>
      <c r="F1496" s="1" t="s">
        <v>2173</v>
      </c>
      <c r="G1496" s="10">
        <v>45698</v>
      </c>
      <c r="H1496" s="1">
        <v>6</v>
      </c>
      <c r="I1496" s="1"/>
      <c r="J1496" s="10">
        <v>45700</v>
      </c>
      <c r="K1496" s="1" t="s">
        <v>1076</v>
      </c>
      <c r="L1496" s="2"/>
      <c r="M1496" s="10"/>
      <c r="N1496" s="1"/>
      <c r="O1496" s="1"/>
      <c r="P1496" s="2">
        <f>Table1[[#This Row],[PRICE/PO]]*Table1[[#This Row],[Quantity/PO]]</f>
        <v>0</v>
      </c>
      <c r="Q1496" s="2" t="str">
        <f t="shared" ca="1" si="110"/>
        <v>منتهي</v>
      </c>
      <c r="R1496" s="2"/>
      <c r="S1496" s="2"/>
      <c r="T1496" s="1" t="str">
        <f t="shared" si="112"/>
        <v/>
      </c>
      <c r="BN1496" s="8">
        <f t="shared" si="111"/>
        <v>0</v>
      </c>
    </row>
    <row r="1497" spans="1:66" ht="46" hidden="1" x14ac:dyDescent="0.45">
      <c r="A1497" s="1">
        <f t="shared" si="113"/>
        <v>1484</v>
      </c>
      <c r="B1497" s="1" t="s">
        <v>734</v>
      </c>
      <c r="C1497" s="2" t="s">
        <v>641</v>
      </c>
      <c r="D1497" s="1" t="s">
        <v>640</v>
      </c>
      <c r="E1497" s="2" t="s">
        <v>642</v>
      </c>
      <c r="F1497" s="1" t="s">
        <v>2174</v>
      </c>
      <c r="G1497" s="10">
        <v>45698</v>
      </c>
      <c r="H1497" s="1">
        <v>3</v>
      </c>
      <c r="I1497" s="1"/>
      <c r="J1497" s="10">
        <v>45700</v>
      </c>
      <c r="K1497" s="1" t="s">
        <v>1076</v>
      </c>
      <c r="L1497" s="2"/>
      <c r="M1497" s="10"/>
      <c r="N1497" s="1"/>
      <c r="O1497" s="1"/>
      <c r="P1497" s="2">
        <f>Table1[[#This Row],[PRICE/PO]]*Table1[[#This Row],[Quantity/PO]]</f>
        <v>0</v>
      </c>
      <c r="Q1497" s="2" t="str">
        <f t="shared" ca="1" si="110"/>
        <v>منتهي</v>
      </c>
      <c r="R1497" s="2"/>
      <c r="S1497" s="2"/>
      <c r="T1497" s="1" t="str">
        <f t="shared" si="112"/>
        <v/>
      </c>
      <c r="BN1497" s="8" t="str">
        <f t="shared" si="111"/>
        <v>TX099P04</v>
      </c>
    </row>
    <row r="1498" spans="1:66" ht="46" hidden="1" x14ac:dyDescent="0.45">
      <c r="A1498" s="1">
        <f t="shared" si="113"/>
        <v>1485</v>
      </c>
      <c r="B1498" s="1" t="s">
        <v>734</v>
      </c>
      <c r="C1498" s="2" t="s">
        <v>2177</v>
      </c>
      <c r="D1498" s="1">
        <v>10055627</v>
      </c>
      <c r="E1498" s="2" t="s">
        <v>2176</v>
      </c>
      <c r="F1498" s="1" t="s">
        <v>2175</v>
      </c>
      <c r="G1498" s="10">
        <v>45698</v>
      </c>
      <c r="H1498" s="1">
        <v>500</v>
      </c>
      <c r="I1498" s="1">
        <v>890</v>
      </c>
      <c r="J1498" s="10">
        <v>45704</v>
      </c>
      <c r="K1498" s="1" t="s">
        <v>1074</v>
      </c>
      <c r="L1498" s="2"/>
      <c r="M1498" s="10"/>
      <c r="N1498" s="1"/>
      <c r="O1498" s="1"/>
      <c r="P1498" s="2">
        <f>Table1[[#This Row],[PRICE/PO]]*Table1[[#This Row],[Quantity/PO]]</f>
        <v>0</v>
      </c>
      <c r="Q1498" s="2" t="str">
        <f t="shared" ca="1" si="110"/>
        <v>منتهي</v>
      </c>
      <c r="R1498" s="2"/>
      <c r="S1498" s="2"/>
      <c r="T1498" s="1" t="str">
        <f t="shared" si="112"/>
        <v/>
      </c>
      <c r="BN1498" s="8">
        <f t="shared" si="111"/>
        <v>10055627</v>
      </c>
    </row>
    <row r="1499" spans="1:66" ht="69" hidden="1" x14ac:dyDescent="0.45">
      <c r="A1499" s="1">
        <f t="shared" si="113"/>
        <v>1486</v>
      </c>
      <c r="B1499" s="1" t="s">
        <v>734</v>
      </c>
      <c r="C1499" s="2" t="s">
        <v>1556</v>
      </c>
      <c r="D1499" s="1" t="s">
        <v>1555</v>
      </c>
      <c r="E1499" s="2" t="s">
        <v>1557</v>
      </c>
      <c r="F1499" s="1" t="s">
        <v>2178</v>
      </c>
      <c r="G1499" s="10">
        <v>45698</v>
      </c>
      <c r="H1499" s="1">
        <v>10</v>
      </c>
      <c r="I1499" s="1">
        <v>2000</v>
      </c>
      <c r="J1499" s="10">
        <v>45701</v>
      </c>
      <c r="K1499" s="1" t="s">
        <v>1076</v>
      </c>
      <c r="L1499" s="2"/>
      <c r="M1499" s="10"/>
      <c r="N1499" s="1"/>
      <c r="O1499" s="1"/>
      <c r="P1499" s="2">
        <f>Table1[[#This Row],[PRICE/PO]]*Table1[[#This Row],[Quantity/PO]]</f>
        <v>0</v>
      </c>
      <c r="Q1499" s="2" t="str">
        <f t="shared" ca="1" si="110"/>
        <v>منتهي</v>
      </c>
      <c r="R1499" s="2"/>
      <c r="S1499" s="2"/>
      <c r="T1499" s="1" t="str">
        <f t="shared" si="112"/>
        <v/>
      </c>
      <c r="BN1499" s="8" t="str">
        <f t="shared" si="111"/>
        <v>LC1-D12</v>
      </c>
    </row>
    <row r="1500" spans="1:66" ht="69" hidden="1" x14ac:dyDescent="0.45">
      <c r="A1500" s="1">
        <f t="shared" si="113"/>
        <v>1487</v>
      </c>
      <c r="B1500" s="1" t="s">
        <v>734</v>
      </c>
      <c r="C1500" s="2" t="s">
        <v>146</v>
      </c>
      <c r="D1500" s="1" t="s">
        <v>145</v>
      </c>
      <c r="E1500" s="2" t="s">
        <v>1559</v>
      </c>
      <c r="F1500" s="1" t="s">
        <v>2178</v>
      </c>
      <c r="G1500" s="10">
        <v>45698</v>
      </c>
      <c r="H1500" s="1">
        <v>10</v>
      </c>
      <c r="I1500" s="1">
        <v>2200</v>
      </c>
      <c r="J1500" s="10">
        <v>45701</v>
      </c>
      <c r="K1500" s="1" t="s">
        <v>1074</v>
      </c>
      <c r="L1500" s="2"/>
      <c r="M1500" s="10"/>
      <c r="N1500" s="1"/>
      <c r="O1500" s="1"/>
      <c r="P1500" s="2">
        <f>Table1[[#This Row],[PRICE/PO]]*Table1[[#This Row],[Quantity/PO]]</f>
        <v>0</v>
      </c>
      <c r="Q1500" s="2" t="str">
        <f t="shared" ca="1" si="110"/>
        <v>منتهي</v>
      </c>
      <c r="R1500" s="2"/>
      <c r="S1500" s="2"/>
      <c r="T1500" s="1" t="str">
        <f t="shared" si="112"/>
        <v/>
      </c>
      <c r="BN1500" s="8" t="str">
        <f t="shared" si="111"/>
        <v>LC1-D18</v>
      </c>
    </row>
    <row r="1501" spans="1:66" ht="69" hidden="1" x14ac:dyDescent="0.45">
      <c r="A1501" s="1">
        <f t="shared" si="113"/>
        <v>1488</v>
      </c>
      <c r="B1501" s="1" t="s">
        <v>734</v>
      </c>
      <c r="C1501" s="2" t="s">
        <v>1554</v>
      </c>
      <c r="D1501" s="1"/>
      <c r="E1501" s="2" t="s">
        <v>1553</v>
      </c>
      <c r="F1501" s="1" t="s">
        <v>2178</v>
      </c>
      <c r="G1501" s="10">
        <v>45698</v>
      </c>
      <c r="H1501" s="1">
        <v>4</v>
      </c>
      <c r="I1501" s="1"/>
      <c r="J1501" s="10">
        <v>45701</v>
      </c>
      <c r="K1501" s="1" t="s">
        <v>1076</v>
      </c>
      <c r="L1501" s="2"/>
      <c r="M1501" s="10"/>
      <c r="N1501" s="1"/>
      <c r="O1501" s="1"/>
      <c r="P1501" s="2">
        <f>Table1[[#This Row],[PRICE/PO]]*Table1[[#This Row],[Quantity/PO]]</f>
        <v>0</v>
      </c>
      <c r="Q1501" s="2" t="str">
        <f t="shared" ca="1" si="110"/>
        <v>منتهي</v>
      </c>
      <c r="R1501" s="2"/>
      <c r="S1501" s="2"/>
      <c r="T1501" s="1" t="str">
        <f t="shared" si="112"/>
        <v/>
      </c>
      <c r="BN1501" s="8">
        <f t="shared" si="111"/>
        <v>0</v>
      </c>
    </row>
    <row r="1502" spans="1:66" ht="23" hidden="1" x14ac:dyDescent="0.45">
      <c r="A1502" s="1">
        <f t="shared" si="113"/>
        <v>1489</v>
      </c>
      <c r="B1502" s="1" t="s">
        <v>734</v>
      </c>
      <c r="C1502" s="2" t="s">
        <v>1560</v>
      </c>
      <c r="D1502" s="1"/>
      <c r="E1502" s="2" t="s">
        <v>1561</v>
      </c>
      <c r="F1502" s="1" t="s">
        <v>2178</v>
      </c>
      <c r="G1502" s="10">
        <v>45698</v>
      </c>
      <c r="H1502" s="1">
        <v>2</v>
      </c>
      <c r="I1502" s="1"/>
      <c r="J1502" s="10">
        <v>45701</v>
      </c>
      <c r="K1502" s="1" t="s">
        <v>1076</v>
      </c>
      <c r="L1502" s="2"/>
      <c r="M1502" s="10"/>
      <c r="N1502" s="1"/>
      <c r="O1502" s="1"/>
      <c r="P1502" s="2">
        <f>Table1[[#This Row],[PRICE/PO]]*Table1[[#This Row],[Quantity/PO]]</f>
        <v>0</v>
      </c>
      <c r="Q1502" s="2" t="str">
        <f t="shared" ca="1" si="110"/>
        <v>منتهي</v>
      </c>
      <c r="R1502" s="2"/>
      <c r="S1502" s="2"/>
      <c r="T1502" s="1" t="str">
        <f t="shared" si="112"/>
        <v/>
      </c>
      <c r="BN1502" s="8">
        <f t="shared" si="111"/>
        <v>0</v>
      </c>
    </row>
    <row r="1503" spans="1:66" ht="115" hidden="1" x14ac:dyDescent="0.45">
      <c r="A1503" s="1">
        <f t="shared" si="113"/>
        <v>1490</v>
      </c>
      <c r="B1503" s="1" t="s">
        <v>734</v>
      </c>
      <c r="C1503" s="2" t="s">
        <v>636</v>
      </c>
      <c r="D1503" s="1">
        <v>2101039</v>
      </c>
      <c r="E1503" s="2" t="s">
        <v>637</v>
      </c>
      <c r="F1503" s="1" t="s">
        <v>2179</v>
      </c>
      <c r="G1503" s="10">
        <v>45698</v>
      </c>
      <c r="H1503" s="1">
        <v>1</v>
      </c>
      <c r="I1503" s="1">
        <v>825</v>
      </c>
      <c r="J1503" s="10">
        <v>45701</v>
      </c>
      <c r="K1503" s="1" t="s">
        <v>1076</v>
      </c>
      <c r="L1503" s="2" t="s">
        <v>4310</v>
      </c>
      <c r="M1503" s="10">
        <v>45740</v>
      </c>
      <c r="N1503" s="1">
        <v>1</v>
      </c>
      <c r="O1503" s="1">
        <v>825</v>
      </c>
      <c r="P1503" s="2">
        <f>Table1[[#This Row],[PRICE/PO]]*Table1[[#This Row],[Quantity/PO]]</f>
        <v>825</v>
      </c>
      <c r="Q1503" s="2" t="str">
        <f t="shared" ca="1" si="110"/>
        <v>منتهي</v>
      </c>
      <c r="R1503" s="2" t="s">
        <v>2339</v>
      </c>
      <c r="S1503" s="2"/>
      <c r="T1503" s="1" t="str">
        <f t="shared" si="112"/>
        <v/>
      </c>
      <c r="BN1503" s="8">
        <f t="shared" si="111"/>
        <v>2101039</v>
      </c>
    </row>
    <row r="1504" spans="1:66" ht="92" hidden="1" x14ac:dyDescent="0.45">
      <c r="A1504" s="1">
        <f t="shared" si="113"/>
        <v>1491</v>
      </c>
      <c r="B1504" s="1" t="s">
        <v>734</v>
      </c>
      <c r="C1504" s="2" t="s">
        <v>638</v>
      </c>
      <c r="D1504" s="1">
        <v>3963328010</v>
      </c>
      <c r="E1504" s="2" t="s">
        <v>639</v>
      </c>
      <c r="F1504" s="1" t="s">
        <v>2179</v>
      </c>
      <c r="G1504" s="10">
        <v>45698</v>
      </c>
      <c r="H1504" s="1">
        <v>1</v>
      </c>
      <c r="I1504" s="1"/>
      <c r="J1504" s="10">
        <v>45701</v>
      </c>
      <c r="K1504" s="1" t="s">
        <v>1076</v>
      </c>
      <c r="L1504" s="2"/>
      <c r="M1504" s="10"/>
      <c r="N1504" s="1"/>
      <c r="O1504" s="1"/>
      <c r="P1504" s="2">
        <f>Table1[[#This Row],[PRICE/PO]]*Table1[[#This Row],[Quantity/PO]]</f>
        <v>0</v>
      </c>
      <c r="Q1504" s="2" t="str">
        <f t="shared" ca="1" si="110"/>
        <v>منتهي</v>
      </c>
      <c r="R1504" s="2"/>
      <c r="S1504" s="2"/>
      <c r="T1504" s="1" t="str">
        <f t="shared" si="112"/>
        <v/>
      </c>
      <c r="BN1504" s="8">
        <f t="shared" si="111"/>
        <v>3963328010</v>
      </c>
    </row>
    <row r="1505" spans="1:66" ht="46" hidden="1" x14ac:dyDescent="0.45">
      <c r="A1505" s="1">
        <f t="shared" si="113"/>
        <v>1492</v>
      </c>
      <c r="B1505" s="1" t="s">
        <v>43</v>
      </c>
      <c r="C1505" s="2" t="s">
        <v>161</v>
      </c>
      <c r="D1505" s="2" t="s">
        <v>1515</v>
      </c>
      <c r="E1505" s="2" t="s">
        <v>1516</v>
      </c>
      <c r="F1505" s="1" t="s">
        <v>2180</v>
      </c>
      <c r="G1505" s="10">
        <v>45698</v>
      </c>
      <c r="H1505" s="1">
        <v>1</v>
      </c>
      <c r="I1505" s="1">
        <v>70000</v>
      </c>
      <c r="J1505" s="10">
        <v>45701</v>
      </c>
      <c r="K1505" s="1" t="s">
        <v>1075</v>
      </c>
      <c r="L1505" s="2"/>
      <c r="M1505" s="10"/>
      <c r="N1505" s="1"/>
      <c r="O1505" s="1"/>
      <c r="P1505" s="2">
        <f>Table1[[#This Row],[PRICE/PO]]*Table1[[#This Row],[Quantity/PO]]</f>
        <v>0</v>
      </c>
      <c r="Q1505" s="2" t="str">
        <f t="shared" ca="1" si="110"/>
        <v>منتهي</v>
      </c>
      <c r="R1505" s="2"/>
      <c r="S1505" s="2"/>
      <c r="T1505" s="1" t="str">
        <f t="shared" si="112"/>
        <v/>
      </c>
      <c r="BN1505" s="8" t="str">
        <f t="shared" si="111"/>
        <v>HRES03-450</v>
      </c>
    </row>
    <row r="1506" spans="1:66" ht="46" hidden="1" x14ac:dyDescent="0.45">
      <c r="A1506" s="1">
        <f t="shared" si="113"/>
        <v>1493</v>
      </c>
      <c r="B1506" s="1" t="s">
        <v>43</v>
      </c>
      <c r="C1506" s="2" t="s">
        <v>164</v>
      </c>
      <c r="D1506" s="2" t="s">
        <v>1517</v>
      </c>
      <c r="E1506" s="2" t="s">
        <v>1518</v>
      </c>
      <c r="F1506" s="1" t="s">
        <v>2180</v>
      </c>
      <c r="G1506" s="10">
        <v>45698</v>
      </c>
      <c r="H1506" s="1">
        <v>1</v>
      </c>
      <c r="I1506" s="1">
        <v>61000</v>
      </c>
      <c r="J1506" s="10">
        <v>45701</v>
      </c>
      <c r="K1506" s="1" t="s">
        <v>1075</v>
      </c>
      <c r="L1506" s="2"/>
      <c r="M1506" s="10"/>
      <c r="N1506" s="1"/>
      <c r="O1506" s="1"/>
      <c r="P1506" s="2">
        <f>Table1[[#This Row],[PRICE/PO]]*Table1[[#This Row],[Quantity/PO]]</f>
        <v>0</v>
      </c>
      <c r="Q1506" s="2" t="str">
        <f t="shared" ca="1" si="110"/>
        <v>منتهي</v>
      </c>
      <c r="R1506" s="2"/>
      <c r="S1506" s="2"/>
      <c r="T1506" s="1" t="str">
        <f t="shared" si="112"/>
        <v/>
      </c>
      <c r="BN1506" s="8" t="str">
        <f t="shared" si="111"/>
        <v>UNO-67-500-4D</v>
      </c>
    </row>
    <row r="1507" spans="1:66" ht="46" hidden="1" x14ac:dyDescent="0.45">
      <c r="A1507" s="1">
        <f t="shared" si="113"/>
        <v>1494</v>
      </c>
      <c r="B1507" s="1" t="s">
        <v>734</v>
      </c>
      <c r="C1507" s="2" t="s">
        <v>575</v>
      </c>
      <c r="D1507" s="1" t="s">
        <v>2182</v>
      </c>
      <c r="E1507" s="2" t="s">
        <v>576</v>
      </c>
      <c r="F1507" s="1" t="s">
        <v>2181</v>
      </c>
      <c r="G1507" s="10">
        <v>45698</v>
      </c>
      <c r="H1507" s="1">
        <v>1</v>
      </c>
      <c r="I1507" s="1"/>
      <c r="J1507" s="10">
        <v>45701</v>
      </c>
      <c r="K1507" s="1" t="s">
        <v>1076</v>
      </c>
      <c r="L1507" s="2"/>
      <c r="M1507" s="10"/>
      <c r="N1507" s="1"/>
      <c r="O1507" s="1"/>
      <c r="P1507" s="2">
        <f>Table1[[#This Row],[PRICE/PO]]*Table1[[#This Row],[Quantity/PO]]</f>
        <v>0</v>
      </c>
      <c r="Q1507" s="2" t="str">
        <f t="shared" ca="1" si="110"/>
        <v>منتهي</v>
      </c>
      <c r="R1507" s="2"/>
      <c r="S1507" s="2"/>
      <c r="T1507" s="1" t="str">
        <f t="shared" si="112"/>
        <v/>
      </c>
      <c r="BN1507" s="8" t="str">
        <f t="shared" si="111"/>
        <v>CO8218</v>
      </c>
    </row>
    <row r="1508" spans="1:66" ht="46" hidden="1" x14ac:dyDescent="0.45">
      <c r="A1508" s="1">
        <f t="shared" si="113"/>
        <v>1495</v>
      </c>
      <c r="B1508" s="1" t="s">
        <v>734</v>
      </c>
      <c r="C1508" s="2" t="s">
        <v>656</v>
      </c>
      <c r="D1508" s="1" t="s">
        <v>2183</v>
      </c>
      <c r="E1508" s="2" t="s">
        <v>657</v>
      </c>
      <c r="F1508" s="1" t="s">
        <v>2181</v>
      </c>
      <c r="G1508" s="10">
        <v>45698</v>
      </c>
      <c r="H1508" s="1">
        <v>1</v>
      </c>
      <c r="I1508" s="1"/>
      <c r="J1508" s="10">
        <v>45701</v>
      </c>
      <c r="K1508" s="1" t="s">
        <v>1076</v>
      </c>
      <c r="L1508" s="2"/>
      <c r="M1508" s="10"/>
      <c r="N1508" s="1"/>
      <c r="O1508" s="1"/>
      <c r="P1508" s="2">
        <f>Table1[[#This Row],[PRICE/PO]]*Table1[[#This Row],[Quantity/PO]]</f>
        <v>0</v>
      </c>
      <c r="Q1508" s="2" t="str">
        <f t="shared" ca="1" si="110"/>
        <v>منتهي</v>
      </c>
      <c r="R1508" s="2"/>
      <c r="S1508" s="2"/>
      <c r="T1508" s="1" t="str">
        <f t="shared" si="112"/>
        <v/>
      </c>
      <c r="BN1508" s="8" t="str">
        <f t="shared" si="111"/>
        <v>CO8145</v>
      </c>
    </row>
    <row r="1509" spans="1:66" ht="46" hidden="1" x14ac:dyDescent="0.45">
      <c r="A1509" s="1">
        <f t="shared" si="113"/>
        <v>1496</v>
      </c>
      <c r="B1509" s="1" t="s">
        <v>734</v>
      </c>
      <c r="C1509" s="2" t="s">
        <v>659</v>
      </c>
      <c r="D1509" s="1" t="s">
        <v>2187</v>
      </c>
      <c r="E1509" s="2" t="s">
        <v>660</v>
      </c>
      <c r="F1509" s="1" t="s">
        <v>2181</v>
      </c>
      <c r="G1509" s="10">
        <v>45698</v>
      </c>
      <c r="H1509" s="1">
        <v>1</v>
      </c>
      <c r="I1509" s="1"/>
      <c r="J1509" s="10">
        <v>45701</v>
      </c>
      <c r="K1509" s="1" t="s">
        <v>1076</v>
      </c>
      <c r="L1509" s="2"/>
      <c r="M1509" s="10"/>
      <c r="N1509" s="1"/>
      <c r="O1509" s="1"/>
      <c r="P1509" s="2">
        <f>Table1[[#This Row],[PRICE/PO]]*Table1[[#This Row],[Quantity/PO]]</f>
        <v>0</v>
      </c>
      <c r="Q1509" s="2" t="str">
        <f t="shared" ca="1" si="110"/>
        <v>منتهي</v>
      </c>
      <c r="R1509" s="2"/>
      <c r="S1509" s="2"/>
      <c r="T1509" s="1" t="str">
        <f t="shared" si="112"/>
        <v/>
      </c>
      <c r="BN1509" s="8" t="str">
        <f t="shared" si="111"/>
        <v>CO8177</v>
      </c>
    </row>
    <row r="1510" spans="1:66" ht="46" hidden="1" x14ac:dyDescent="0.45">
      <c r="A1510" s="1">
        <f t="shared" si="113"/>
        <v>1497</v>
      </c>
      <c r="B1510" s="1" t="s">
        <v>734</v>
      </c>
      <c r="C1510" s="2" t="s">
        <v>720</v>
      </c>
      <c r="D1510" s="1" t="s">
        <v>2186</v>
      </c>
      <c r="E1510" s="2" t="s">
        <v>721</v>
      </c>
      <c r="F1510" s="1" t="s">
        <v>2181</v>
      </c>
      <c r="G1510" s="10">
        <v>45698</v>
      </c>
      <c r="H1510" s="1">
        <v>1</v>
      </c>
      <c r="I1510" s="1"/>
      <c r="J1510" s="10">
        <v>45701</v>
      </c>
      <c r="K1510" s="1" t="s">
        <v>1076</v>
      </c>
      <c r="L1510" s="2"/>
      <c r="M1510" s="10"/>
      <c r="N1510" s="1"/>
      <c r="O1510" s="1"/>
      <c r="P1510" s="2">
        <f>Table1[[#This Row],[PRICE/PO]]*Table1[[#This Row],[Quantity/PO]]</f>
        <v>0</v>
      </c>
      <c r="Q1510" s="2" t="str">
        <f t="shared" ca="1" si="110"/>
        <v>منتهي</v>
      </c>
      <c r="R1510" s="2"/>
      <c r="S1510" s="2"/>
      <c r="T1510" s="1" t="str">
        <f t="shared" si="112"/>
        <v/>
      </c>
      <c r="BN1510" s="8" t="str">
        <f t="shared" si="111"/>
        <v>CO8187</v>
      </c>
    </row>
    <row r="1511" spans="1:66" ht="46" hidden="1" x14ac:dyDescent="0.45">
      <c r="A1511" s="1">
        <f t="shared" si="113"/>
        <v>1498</v>
      </c>
      <c r="B1511" s="1" t="s">
        <v>734</v>
      </c>
      <c r="C1511" s="2" t="s">
        <v>612</v>
      </c>
      <c r="D1511" s="1" t="s">
        <v>2185</v>
      </c>
      <c r="E1511" s="2" t="s">
        <v>613</v>
      </c>
      <c r="F1511" s="1" t="s">
        <v>2181</v>
      </c>
      <c r="G1511" s="10">
        <v>45698</v>
      </c>
      <c r="H1511" s="1">
        <v>1</v>
      </c>
      <c r="I1511" s="1"/>
      <c r="J1511" s="10">
        <v>45701</v>
      </c>
      <c r="K1511" s="1" t="s">
        <v>1076</v>
      </c>
      <c r="L1511" s="2"/>
      <c r="M1511" s="10"/>
      <c r="N1511" s="1"/>
      <c r="O1511" s="1"/>
      <c r="P1511" s="2">
        <f>Table1[[#This Row],[PRICE/PO]]*Table1[[#This Row],[Quantity/PO]]</f>
        <v>0</v>
      </c>
      <c r="Q1511" s="2" t="str">
        <f t="shared" ca="1" si="110"/>
        <v>منتهي</v>
      </c>
      <c r="R1511" s="2"/>
      <c r="S1511" s="2"/>
      <c r="T1511" s="1" t="str">
        <f t="shared" si="112"/>
        <v/>
      </c>
      <c r="BN1511" s="8" t="str">
        <f t="shared" si="111"/>
        <v>0L2825</v>
      </c>
    </row>
    <row r="1512" spans="1:66" ht="69" hidden="1" x14ac:dyDescent="0.45">
      <c r="A1512" s="1">
        <f t="shared" si="113"/>
        <v>1499</v>
      </c>
      <c r="B1512" s="1" t="s">
        <v>734</v>
      </c>
      <c r="C1512" s="2" t="s">
        <v>662</v>
      </c>
      <c r="D1512" s="1" t="s">
        <v>2184</v>
      </c>
      <c r="E1512" s="2" t="s">
        <v>663</v>
      </c>
      <c r="F1512" s="1" t="s">
        <v>2181</v>
      </c>
      <c r="G1512" s="10">
        <v>45698</v>
      </c>
      <c r="H1512" s="1">
        <v>1</v>
      </c>
      <c r="I1512" s="1"/>
      <c r="J1512" s="10">
        <v>45701</v>
      </c>
      <c r="K1512" s="1" t="s">
        <v>1076</v>
      </c>
      <c r="L1512" s="2"/>
      <c r="M1512" s="10"/>
      <c r="N1512" s="1"/>
      <c r="O1512" s="1"/>
      <c r="P1512" s="2">
        <f>Table1[[#This Row],[PRICE/PO]]*Table1[[#This Row],[Quantity/PO]]</f>
        <v>0</v>
      </c>
      <c r="Q1512" s="2" t="str">
        <f t="shared" ca="1" si="110"/>
        <v>منتهي</v>
      </c>
      <c r="R1512" s="2"/>
      <c r="S1512" s="2"/>
      <c r="T1512" s="1" t="str">
        <f t="shared" si="112"/>
        <v/>
      </c>
      <c r="BN1512" s="8" t="str">
        <f t="shared" si="111"/>
        <v>K3-09A01230</v>
      </c>
    </row>
    <row r="1513" spans="1:66" ht="46" hidden="1" x14ac:dyDescent="0.45">
      <c r="A1513" s="1">
        <f t="shared" si="113"/>
        <v>1500</v>
      </c>
      <c r="B1513" s="1" t="s">
        <v>734</v>
      </c>
      <c r="C1513" s="2" t="s">
        <v>127</v>
      </c>
      <c r="D1513" s="1"/>
      <c r="E1513" s="2" t="s">
        <v>973</v>
      </c>
      <c r="F1513" s="1" t="s">
        <v>2188</v>
      </c>
      <c r="G1513" s="10">
        <v>45698</v>
      </c>
      <c r="H1513" s="1">
        <v>2</v>
      </c>
      <c r="I1513" s="1">
        <v>3900</v>
      </c>
      <c r="J1513" s="10">
        <v>45699</v>
      </c>
      <c r="K1513" s="1" t="s">
        <v>1076</v>
      </c>
      <c r="L1513" s="2"/>
      <c r="M1513" s="10"/>
      <c r="N1513" s="1"/>
      <c r="O1513" s="1"/>
      <c r="P1513" s="2">
        <f>Table1[[#This Row],[PRICE/PO]]*Table1[[#This Row],[Quantity/PO]]</f>
        <v>0</v>
      </c>
      <c r="Q1513" s="2" t="str">
        <f t="shared" ca="1" si="110"/>
        <v>منتهي</v>
      </c>
      <c r="R1513" s="2"/>
      <c r="S1513" s="2"/>
      <c r="T1513" s="1" t="str">
        <f t="shared" si="112"/>
        <v/>
      </c>
      <c r="BN1513" s="8">
        <f t="shared" si="111"/>
        <v>0</v>
      </c>
    </row>
    <row r="1514" spans="1:66" ht="46" hidden="1" x14ac:dyDescent="0.45">
      <c r="A1514" s="1">
        <f t="shared" si="113"/>
        <v>1501</v>
      </c>
      <c r="B1514" s="1" t="s">
        <v>734</v>
      </c>
      <c r="C1514" s="2" t="s">
        <v>1388</v>
      </c>
      <c r="D1514" s="1"/>
      <c r="E1514" s="2" t="s">
        <v>1389</v>
      </c>
      <c r="F1514" s="1" t="s">
        <v>2189</v>
      </c>
      <c r="G1514" s="10">
        <v>45698</v>
      </c>
      <c r="H1514" s="1">
        <v>20</v>
      </c>
      <c r="I1514" s="1"/>
      <c r="J1514" s="10">
        <v>45699</v>
      </c>
      <c r="K1514" s="1" t="s">
        <v>1075</v>
      </c>
      <c r="L1514" s="2"/>
      <c r="M1514" s="10"/>
      <c r="N1514" s="1"/>
      <c r="O1514" s="1"/>
      <c r="P1514" s="2">
        <f>Table1[[#This Row],[PRICE/PO]]*Table1[[#This Row],[Quantity/PO]]</f>
        <v>0</v>
      </c>
      <c r="Q1514" s="2" t="str">
        <f t="shared" ca="1" si="110"/>
        <v>منتهي</v>
      </c>
      <c r="R1514" s="2"/>
      <c r="S1514" s="2"/>
      <c r="T1514" s="1" t="str">
        <f t="shared" si="112"/>
        <v/>
      </c>
      <c r="BN1514" s="8">
        <f t="shared" si="111"/>
        <v>0</v>
      </c>
    </row>
    <row r="1515" spans="1:66" ht="46" hidden="1" x14ac:dyDescent="0.45">
      <c r="A1515" s="1">
        <f t="shared" si="113"/>
        <v>1502</v>
      </c>
      <c r="B1515" s="1" t="s">
        <v>734</v>
      </c>
      <c r="C1515" s="2" t="s">
        <v>1330</v>
      </c>
      <c r="D1515" s="1"/>
      <c r="E1515" s="2" t="s">
        <v>1331</v>
      </c>
      <c r="F1515" s="1" t="s">
        <v>2189</v>
      </c>
      <c r="G1515" s="10">
        <v>45698</v>
      </c>
      <c r="H1515" s="1">
        <v>5</v>
      </c>
      <c r="I1515" s="1"/>
      <c r="J1515" s="10">
        <v>45699</v>
      </c>
      <c r="K1515" s="1" t="s">
        <v>1075</v>
      </c>
      <c r="L1515" s="2"/>
      <c r="M1515" s="10"/>
      <c r="N1515" s="1"/>
      <c r="O1515" s="1"/>
      <c r="P1515" s="2">
        <f>Table1[[#This Row],[PRICE/PO]]*Table1[[#This Row],[Quantity/PO]]</f>
        <v>0</v>
      </c>
      <c r="Q1515" s="2" t="str">
        <f t="shared" ca="1" si="110"/>
        <v>منتهي</v>
      </c>
      <c r="R1515" s="2"/>
      <c r="S1515" s="2"/>
      <c r="T1515" s="1" t="str">
        <f t="shared" si="112"/>
        <v/>
      </c>
      <c r="BN1515" s="8">
        <f t="shared" si="111"/>
        <v>0</v>
      </c>
    </row>
    <row r="1516" spans="1:66" ht="46" hidden="1" x14ac:dyDescent="0.45">
      <c r="A1516" s="1">
        <f t="shared" si="113"/>
        <v>1503</v>
      </c>
      <c r="B1516" s="1" t="s">
        <v>734</v>
      </c>
      <c r="C1516" s="2" t="s">
        <v>1294</v>
      </c>
      <c r="D1516" s="1" t="s">
        <v>1443</v>
      </c>
      <c r="E1516" s="2" t="s">
        <v>1295</v>
      </c>
      <c r="F1516" s="1" t="s">
        <v>2190</v>
      </c>
      <c r="G1516" s="10">
        <v>45698</v>
      </c>
      <c r="H1516" s="1">
        <v>6</v>
      </c>
      <c r="I1516" s="1"/>
      <c r="J1516" s="10">
        <v>45699</v>
      </c>
      <c r="K1516" s="1" t="s">
        <v>1076</v>
      </c>
      <c r="L1516" s="2"/>
      <c r="M1516" s="10"/>
      <c r="N1516" s="1"/>
      <c r="O1516" s="1"/>
      <c r="P1516" s="2">
        <f>Table1[[#This Row],[PRICE/PO]]*Table1[[#This Row],[Quantity/PO]]</f>
        <v>0</v>
      </c>
      <c r="Q1516" s="2" t="str">
        <f t="shared" ca="1" si="110"/>
        <v>منتهي</v>
      </c>
      <c r="R1516" s="2"/>
      <c r="S1516" s="2"/>
      <c r="T1516" s="1" t="str">
        <f t="shared" si="112"/>
        <v/>
      </c>
      <c r="BN1516" s="8" t="str">
        <f t="shared" si="111"/>
        <v>P463-A53</v>
      </c>
    </row>
    <row r="1517" spans="1:66" ht="69" hidden="1" x14ac:dyDescent="0.45">
      <c r="A1517" s="1">
        <f t="shared" si="113"/>
        <v>1504</v>
      </c>
      <c r="B1517" s="1" t="s">
        <v>734</v>
      </c>
      <c r="C1517" s="2" t="s">
        <v>1297</v>
      </c>
      <c r="D1517" s="1" t="s">
        <v>1296</v>
      </c>
      <c r="E1517" s="2" t="s">
        <v>1298</v>
      </c>
      <c r="F1517" s="1" t="s">
        <v>2190</v>
      </c>
      <c r="G1517" s="10">
        <v>45698</v>
      </c>
      <c r="H1517" s="1">
        <v>4</v>
      </c>
      <c r="I1517" s="1"/>
      <c r="J1517" s="10">
        <v>45699</v>
      </c>
      <c r="K1517" s="1" t="s">
        <v>1076</v>
      </c>
      <c r="L1517" s="2"/>
      <c r="M1517" s="10"/>
      <c r="N1517" s="1"/>
      <c r="O1517" s="1"/>
      <c r="P1517" s="2">
        <f>Table1[[#This Row],[PRICE/PO]]*Table1[[#This Row],[Quantity/PO]]</f>
        <v>0</v>
      </c>
      <c r="Q1517" s="2" t="str">
        <f t="shared" ca="1" si="110"/>
        <v>منتهي</v>
      </c>
      <c r="R1517" s="2"/>
      <c r="S1517" s="2"/>
      <c r="T1517" s="1" t="str">
        <f t="shared" si="112"/>
        <v/>
      </c>
      <c r="BN1517" s="8" t="str">
        <f t="shared" si="111"/>
        <v>P291-1003</v>
      </c>
    </row>
    <row r="1518" spans="1:66" ht="92" hidden="1" x14ac:dyDescent="0.45">
      <c r="A1518" s="1">
        <f t="shared" si="113"/>
        <v>1505</v>
      </c>
      <c r="B1518" s="1" t="s">
        <v>734</v>
      </c>
      <c r="C1518" s="2" t="s">
        <v>1291</v>
      </c>
      <c r="D1518" s="2" t="s">
        <v>2192</v>
      </c>
      <c r="E1518" s="2" t="s">
        <v>1292</v>
      </c>
      <c r="F1518" s="1" t="s">
        <v>2191</v>
      </c>
      <c r="G1518" s="10">
        <v>45698</v>
      </c>
      <c r="H1518" s="1">
        <v>2</v>
      </c>
      <c r="I1518" s="1"/>
      <c r="J1518" s="10">
        <v>45699</v>
      </c>
      <c r="K1518" s="1" t="s">
        <v>1075</v>
      </c>
      <c r="L1518" s="2"/>
      <c r="M1518" s="10"/>
      <c r="N1518" s="1"/>
      <c r="O1518" s="1"/>
      <c r="P1518" s="2">
        <f>Table1[[#This Row],[PRICE/PO]]*Table1[[#This Row],[Quantity/PO]]</f>
        <v>0</v>
      </c>
      <c r="Q1518" s="2" t="str">
        <f t="shared" ca="1" si="110"/>
        <v>منتهي</v>
      </c>
      <c r="R1518" s="2"/>
      <c r="S1518" s="2"/>
      <c r="T1518" s="1" t="str">
        <f t="shared" si="112"/>
        <v/>
      </c>
      <c r="BN1518" s="8" t="str">
        <f t="shared" si="111"/>
        <v>HD60FK655</v>
      </c>
    </row>
    <row r="1519" spans="1:66" ht="46" hidden="1" x14ac:dyDescent="0.45">
      <c r="A1519" s="1">
        <f t="shared" si="113"/>
        <v>1506</v>
      </c>
      <c r="B1519" s="1" t="s">
        <v>734</v>
      </c>
      <c r="C1519" s="2" t="s">
        <v>36</v>
      </c>
      <c r="D1519" s="1"/>
      <c r="E1519" s="2" t="s">
        <v>687</v>
      </c>
      <c r="F1519" s="1" t="s">
        <v>1059</v>
      </c>
      <c r="G1519" s="10">
        <v>45679</v>
      </c>
      <c r="H1519" s="1">
        <v>10</v>
      </c>
      <c r="I1519" s="1">
        <v>475</v>
      </c>
      <c r="J1519" s="10">
        <v>45684</v>
      </c>
      <c r="K1519" s="1" t="s">
        <v>1076</v>
      </c>
      <c r="L1519" s="2" t="s">
        <v>2198</v>
      </c>
      <c r="M1519" s="10">
        <v>45700</v>
      </c>
      <c r="N1519" s="1">
        <v>10</v>
      </c>
      <c r="O1519" s="1">
        <v>475</v>
      </c>
      <c r="P1519" s="2">
        <f>Table1[[#This Row],[PRICE/PO]]*Table1[[#This Row],[Quantity/PO]]</f>
        <v>4750</v>
      </c>
      <c r="Q1519" s="2" t="str">
        <f t="shared" ca="1" si="110"/>
        <v>منتهي</v>
      </c>
      <c r="R1519" s="2"/>
      <c r="S1519" s="2"/>
      <c r="T1519" s="1" t="str">
        <f t="shared" si="112"/>
        <v/>
      </c>
      <c r="BN1519" s="8">
        <f t="shared" si="111"/>
        <v>0</v>
      </c>
    </row>
    <row r="1520" spans="1:66" ht="46" hidden="1" x14ac:dyDescent="0.45">
      <c r="A1520" s="1">
        <f t="shared" si="113"/>
        <v>1507</v>
      </c>
      <c r="B1520" s="1" t="s">
        <v>734</v>
      </c>
      <c r="C1520" s="2" t="s">
        <v>1318</v>
      </c>
      <c r="D1520" s="1" t="s">
        <v>2171</v>
      </c>
      <c r="E1520" s="2" t="s">
        <v>1319</v>
      </c>
      <c r="F1520" s="1" t="s">
        <v>2203</v>
      </c>
      <c r="G1520" s="10">
        <v>45699</v>
      </c>
      <c r="H1520" s="1">
        <v>4</v>
      </c>
      <c r="I1520" s="1"/>
      <c r="J1520" s="10">
        <v>45700</v>
      </c>
      <c r="K1520" s="1" t="s">
        <v>1076</v>
      </c>
      <c r="L1520" s="2"/>
      <c r="M1520" s="10"/>
      <c r="N1520" s="1"/>
      <c r="O1520" s="1"/>
      <c r="P1520" s="2">
        <f>Table1[[#This Row],[PRICE/PO]]*Table1[[#This Row],[Quantity/PO]]</f>
        <v>0</v>
      </c>
      <c r="Q1520" s="2" t="str">
        <f t="shared" ca="1" si="110"/>
        <v>منتهي</v>
      </c>
      <c r="R1520" s="2"/>
      <c r="S1520" s="2"/>
      <c r="T1520" s="1" t="str">
        <f t="shared" si="112"/>
        <v/>
      </c>
      <c r="BN1520" s="8" t="str">
        <f t="shared" si="111"/>
        <v>SVE-5-CP100</v>
      </c>
    </row>
    <row r="1521" spans="1:66" ht="46" hidden="1" x14ac:dyDescent="0.45">
      <c r="A1521" s="1">
        <f t="shared" si="113"/>
        <v>1508</v>
      </c>
      <c r="B1521" s="1" t="s">
        <v>734</v>
      </c>
      <c r="C1521" s="2" t="s">
        <v>1388</v>
      </c>
      <c r="D1521" s="1"/>
      <c r="E1521" s="2" t="s">
        <v>1389</v>
      </c>
      <c r="F1521" s="1" t="s">
        <v>2203</v>
      </c>
      <c r="G1521" s="10">
        <v>45699</v>
      </c>
      <c r="H1521" s="1">
        <v>4</v>
      </c>
      <c r="I1521" s="1"/>
      <c r="J1521" s="10">
        <v>45700</v>
      </c>
      <c r="K1521" s="1" t="s">
        <v>1076</v>
      </c>
      <c r="L1521" s="2"/>
      <c r="M1521" s="10"/>
      <c r="N1521" s="1"/>
      <c r="O1521" s="1"/>
      <c r="P1521" s="2">
        <f>Table1[[#This Row],[PRICE/PO]]*Table1[[#This Row],[Quantity/PO]]</f>
        <v>0</v>
      </c>
      <c r="Q1521" s="2" t="str">
        <f t="shared" ca="1" si="110"/>
        <v>منتهي</v>
      </c>
      <c r="R1521" s="2"/>
      <c r="S1521" s="2"/>
      <c r="T1521" s="1" t="str">
        <f t="shared" si="112"/>
        <v/>
      </c>
      <c r="BN1521" s="8">
        <f t="shared" si="111"/>
        <v>0</v>
      </c>
    </row>
    <row r="1522" spans="1:66" ht="46" hidden="1" x14ac:dyDescent="0.45">
      <c r="A1522" s="1">
        <f t="shared" si="113"/>
        <v>1509</v>
      </c>
      <c r="B1522" s="1" t="s">
        <v>734</v>
      </c>
      <c r="C1522" s="2" t="s">
        <v>1318</v>
      </c>
      <c r="D1522" s="1" t="s">
        <v>2171</v>
      </c>
      <c r="E1522" s="2" t="s">
        <v>1319</v>
      </c>
      <c r="F1522" s="1" t="s">
        <v>2203</v>
      </c>
      <c r="G1522" s="10">
        <v>45699</v>
      </c>
      <c r="H1522" s="1">
        <v>4</v>
      </c>
      <c r="I1522" s="1"/>
      <c r="J1522" s="10">
        <v>45700</v>
      </c>
      <c r="K1522" s="1" t="s">
        <v>1076</v>
      </c>
      <c r="L1522" s="2"/>
      <c r="M1522" s="10"/>
      <c r="N1522" s="1"/>
      <c r="O1522" s="1"/>
      <c r="P1522" s="2">
        <f>Table1[[#This Row],[PRICE/PO]]*Table1[[#This Row],[Quantity/PO]]</f>
        <v>0</v>
      </c>
      <c r="Q1522" s="2" t="str">
        <f t="shared" ca="1" si="110"/>
        <v>منتهي</v>
      </c>
      <c r="R1522" s="2"/>
      <c r="S1522" s="2"/>
      <c r="T1522" s="1" t="str">
        <f t="shared" si="112"/>
        <v/>
      </c>
      <c r="BN1522" s="8" t="str">
        <f t="shared" si="111"/>
        <v>SVE-5-CP100</v>
      </c>
    </row>
    <row r="1523" spans="1:66" ht="115" hidden="1" x14ac:dyDescent="0.45">
      <c r="A1523" s="1">
        <f t="shared" si="113"/>
        <v>1510</v>
      </c>
      <c r="B1523" s="1" t="s">
        <v>734</v>
      </c>
      <c r="C1523" s="2" t="s">
        <v>1309</v>
      </c>
      <c r="D1523" s="1" t="s">
        <v>1308</v>
      </c>
      <c r="E1523" s="2" t="s">
        <v>1310</v>
      </c>
      <c r="F1523" s="1" t="s">
        <v>2203</v>
      </c>
      <c r="G1523" s="10">
        <v>45699</v>
      </c>
      <c r="H1523" s="1">
        <v>3</v>
      </c>
      <c r="I1523" s="1"/>
      <c r="J1523" s="10">
        <v>45700</v>
      </c>
      <c r="K1523" s="1" t="s">
        <v>1076</v>
      </c>
      <c r="L1523" s="2"/>
      <c r="M1523" s="10"/>
      <c r="N1523" s="1"/>
      <c r="O1523" s="1"/>
      <c r="P1523" s="2">
        <f>Table1[[#This Row],[PRICE/PO]]*Table1[[#This Row],[Quantity/PO]]</f>
        <v>0</v>
      </c>
      <c r="Q1523" s="2" t="str">
        <f t="shared" ca="1" si="110"/>
        <v>منتهي</v>
      </c>
      <c r="R1523" s="2"/>
      <c r="S1523" s="2"/>
      <c r="T1523" s="1" t="str">
        <f t="shared" si="112"/>
        <v/>
      </c>
      <c r="BN1523" s="8" t="str">
        <f t="shared" si="111"/>
        <v>060-124166</v>
      </c>
    </row>
    <row r="1524" spans="1:66" ht="46" hidden="1" x14ac:dyDescent="0.45">
      <c r="A1524" s="1">
        <f t="shared" si="113"/>
        <v>1511</v>
      </c>
      <c r="B1524" s="1" t="s">
        <v>734</v>
      </c>
      <c r="C1524" s="2" t="s">
        <v>1312</v>
      </c>
      <c r="D1524" s="1" t="s">
        <v>1311</v>
      </c>
      <c r="E1524" s="2" t="s">
        <v>1313</v>
      </c>
      <c r="F1524" s="1" t="s">
        <v>2203</v>
      </c>
      <c r="G1524" s="10">
        <v>45699</v>
      </c>
      <c r="H1524" s="1">
        <v>4</v>
      </c>
      <c r="I1524" s="1"/>
      <c r="J1524" s="10">
        <v>45700</v>
      </c>
      <c r="K1524" s="1" t="s">
        <v>1076</v>
      </c>
      <c r="L1524" s="2"/>
      <c r="M1524" s="10"/>
      <c r="N1524" s="1"/>
      <c r="O1524" s="1"/>
      <c r="P1524" s="2">
        <f>Table1[[#This Row],[PRICE/PO]]*Table1[[#This Row],[Quantity/PO]]</f>
        <v>0</v>
      </c>
      <c r="Q1524" s="2" t="str">
        <f t="shared" ca="1" si="110"/>
        <v>منتهي</v>
      </c>
      <c r="R1524" s="2"/>
      <c r="S1524" s="2"/>
      <c r="T1524" s="1" t="str">
        <f t="shared" si="112"/>
        <v/>
      </c>
      <c r="BN1524" s="8" t="str">
        <f t="shared" si="111"/>
        <v>DHY01294</v>
      </c>
    </row>
    <row r="1525" spans="1:66" ht="46" hidden="1" x14ac:dyDescent="0.45">
      <c r="A1525" s="1">
        <f t="shared" si="113"/>
        <v>1512</v>
      </c>
      <c r="B1525" s="1" t="s">
        <v>734</v>
      </c>
      <c r="C1525" s="2" t="s">
        <v>1315</v>
      </c>
      <c r="D1525" s="1" t="s">
        <v>1314</v>
      </c>
      <c r="E1525" s="2" t="s">
        <v>1316</v>
      </c>
      <c r="F1525" s="1" t="s">
        <v>2203</v>
      </c>
      <c r="G1525" s="10">
        <v>45699</v>
      </c>
      <c r="H1525" s="1">
        <v>4</v>
      </c>
      <c r="I1525" s="1"/>
      <c r="J1525" s="10">
        <v>45700</v>
      </c>
      <c r="K1525" s="1" t="s">
        <v>1075</v>
      </c>
      <c r="L1525" s="2"/>
      <c r="M1525" s="10"/>
      <c r="N1525" s="1"/>
      <c r="O1525" s="1"/>
      <c r="P1525" s="2">
        <f>Table1[[#This Row],[PRICE/PO]]*Table1[[#This Row],[Quantity/PO]]</f>
        <v>0</v>
      </c>
      <c r="Q1525" s="2" t="str">
        <f t="shared" ca="1" si="110"/>
        <v>منتهي</v>
      </c>
      <c r="R1525" s="2"/>
      <c r="S1525" s="2"/>
      <c r="T1525" s="1" t="str">
        <f t="shared" si="112"/>
        <v/>
      </c>
      <c r="BN1525" s="8" t="str">
        <f t="shared" si="111"/>
        <v>DHY01295</v>
      </c>
    </row>
    <row r="1526" spans="1:66" ht="46" hidden="1" x14ac:dyDescent="0.45">
      <c r="A1526" s="1">
        <f t="shared" si="113"/>
        <v>1513</v>
      </c>
      <c r="B1526" s="1" t="s">
        <v>734</v>
      </c>
      <c r="C1526" s="2" t="s">
        <v>1330</v>
      </c>
      <c r="D1526" s="1"/>
      <c r="E1526" s="2" t="s">
        <v>1331</v>
      </c>
      <c r="F1526" s="1" t="s">
        <v>2203</v>
      </c>
      <c r="G1526" s="10">
        <v>45699</v>
      </c>
      <c r="H1526" s="1">
        <v>5</v>
      </c>
      <c r="I1526" s="1"/>
      <c r="J1526" s="10">
        <v>45700</v>
      </c>
      <c r="K1526" s="1" t="s">
        <v>1076</v>
      </c>
      <c r="L1526" s="2"/>
      <c r="M1526" s="10"/>
      <c r="N1526" s="1"/>
      <c r="O1526" s="1"/>
      <c r="P1526" s="2">
        <f>Table1[[#This Row],[PRICE/PO]]*Table1[[#This Row],[Quantity/PO]]</f>
        <v>0</v>
      </c>
      <c r="Q1526" s="2" t="str">
        <f t="shared" ca="1" si="110"/>
        <v>منتهي</v>
      </c>
      <c r="R1526" s="2"/>
      <c r="S1526" s="2"/>
      <c r="T1526" s="1" t="str">
        <f t="shared" si="112"/>
        <v/>
      </c>
      <c r="BN1526" s="8">
        <f t="shared" si="111"/>
        <v>0</v>
      </c>
    </row>
    <row r="1527" spans="1:66" ht="46" hidden="1" x14ac:dyDescent="0.45">
      <c r="A1527" s="1">
        <f t="shared" si="113"/>
        <v>1514</v>
      </c>
      <c r="B1527" s="1" t="s">
        <v>734</v>
      </c>
      <c r="C1527" s="2" t="s">
        <v>1332</v>
      </c>
      <c r="D1527" s="1"/>
      <c r="E1527" s="2" t="s">
        <v>1333</v>
      </c>
      <c r="F1527" s="1" t="s">
        <v>2203</v>
      </c>
      <c r="G1527" s="10">
        <v>45699</v>
      </c>
      <c r="H1527" s="1">
        <v>5</v>
      </c>
      <c r="I1527" s="1"/>
      <c r="J1527" s="10">
        <v>45700</v>
      </c>
      <c r="K1527" s="1" t="s">
        <v>1075</v>
      </c>
      <c r="L1527" s="2"/>
      <c r="M1527" s="10"/>
      <c r="N1527" s="1"/>
      <c r="O1527" s="1"/>
      <c r="P1527" s="2">
        <f>Table1[[#This Row],[PRICE/PO]]*Table1[[#This Row],[Quantity/PO]]</f>
        <v>0</v>
      </c>
      <c r="Q1527" s="2" t="str">
        <f t="shared" ca="1" si="110"/>
        <v>منتهي</v>
      </c>
      <c r="R1527" s="2"/>
      <c r="S1527" s="2"/>
      <c r="T1527" s="1" t="str">
        <f t="shared" si="112"/>
        <v/>
      </c>
      <c r="BN1527" s="8">
        <f t="shared" si="111"/>
        <v>0</v>
      </c>
    </row>
    <row r="1528" spans="1:66" ht="46" hidden="1" x14ac:dyDescent="0.45">
      <c r="A1528" s="1">
        <f t="shared" si="113"/>
        <v>1515</v>
      </c>
      <c r="B1528" s="1" t="s">
        <v>734</v>
      </c>
      <c r="C1528" s="2" t="s">
        <v>1338</v>
      </c>
      <c r="D1528" s="1"/>
      <c r="E1528" s="2" t="s">
        <v>1339</v>
      </c>
      <c r="F1528" s="1" t="s">
        <v>2203</v>
      </c>
      <c r="G1528" s="10">
        <v>45699</v>
      </c>
      <c r="H1528" s="1">
        <v>5</v>
      </c>
      <c r="I1528" s="1"/>
      <c r="J1528" s="10">
        <v>45700</v>
      </c>
      <c r="K1528" s="1" t="s">
        <v>1076</v>
      </c>
      <c r="L1528" s="2"/>
      <c r="M1528" s="10"/>
      <c r="N1528" s="1"/>
      <c r="O1528" s="1"/>
      <c r="P1528" s="2">
        <f>Table1[[#This Row],[PRICE/PO]]*Table1[[#This Row],[Quantity/PO]]</f>
        <v>0</v>
      </c>
      <c r="Q1528" s="2" t="str">
        <f t="shared" ca="1" si="110"/>
        <v>منتهي</v>
      </c>
      <c r="R1528" s="2"/>
      <c r="S1528" s="2"/>
      <c r="T1528" s="1" t="str">
        <f t="shared" si="112"/>
        <v/>
      </c>
      <c r="BN1528" s="8">
        <f t="shared" si="111"/>
        <v>0</v>
      </c>
    </row>
    <row r="1529" spans="1:66" ht="46" hidden="1" x14ac:dyDescent="0.45">
      <c r="A1529" s="1">
        <f t="shared" si="113"/>
        <v>1516</v>
      </c>
      <c r="B1529" s="1" t="s">
        <v>734</v>
      </c>
      <c r="C1529" s="2" t="s">
        <v>1340</v>
      </c>
      <c r="D1529" s="1"/>
      <c r="E1529" s="2" t="s">
        <v>1341</v>
      </c>
      <c r="F1529" s="1" t="s">
        <v>2203</v>
      </c>
      <c r="G1529" s="10">
        <v>45699</v>
      </c>
      <c r="H1529" s="1">
        <v>10</v>
      </c>
      <c r="I1529" s="1"/>
      <c r="J1529" s="10">
        <v>45700</v>
      </c>
      <c r="K1529" s="1" t="s">
        <v>1076</v>
      </c>
      <c r="L1529" s="2"/>
      <c r="M1529" s="10"/>
      <c r="N1529" s="1"/>
      <c r="O1529" s="1"/>
      <c r="P1529" s="2">
        <f>Table1[[#This Row],[PRICE/PO]]*Table1[[#This Row],[Quantity/PO]]</f>
        <v>0</v>
      </c>
      <c r="Q1529" s="2" t="str">
        <f t="shared" ca="1" si="110"/>
        <v>منتهي</v>
      </c>
      <c r="R1529" s="2"/>
      <c r="S1529" s="2"/>
      <c r="T1529" s="1" t="str">
        <f t="shared" si="112"/>
        <v/>
      </c>
      <c r="BN1529" s="8">
        <f t="shared" si="111"/>
        <v>0</v>
      </c>
    </row>
    <row r="1530" spans="1:66" ht="69" hidden="1" x14ac:dyDescent="0.45">
      <c r="A1530" s="1">
        <f t="shared" si="113"/>
        <v>1517</v>
      </c>
      <c r="B1530" s="1" t="s">
        <v>734</v>
      </c>
      <c r="C1530" s="2" t="s">
        <v>1344</v>
      </c>
      <c r="D1530" s="1">
        <v>412812</v>
      </c>
      <c r="E1530" s="2" t="s">
        <v>1345</v>
      </c>
      <c r="F1530" s="1" t="s">
        <v>2203</v>
      </c>
      <c r="G1530" s="10">
        <v>45699</v>
      </c>
      <c r="H1530" s="1">
        <v>4</v>
      </c>
      <c r="I1530" s="1">
        <v>1760</v>
      </c>
      <c r="J1530" s="10">
        <v>45700</v>
      </c>
      <c r="K1530" s="1" t="s">
        <v>1074</v>
      </c>
      <c r="L1530" s="2"/>
      <c r="M1530" s="10"/>
      <c r="N1530" s="1"/>
      <c r="O1530" s="1"/>
      <c r="P1530" s="2">
        <f>Table1[[#This Row],[PRICE/PO]]*Table1[[#This Row],[Quantity/PO]]</f>
        <v>0</v>
      </c>
      <c r="Q1530" s="2" t="str">
        <f t="shared" ca="1" si="110"/>
        <v>منتهي</v>
      </c>
      <c r="R1530" s="2"/>
      <c r="S1530" s="2"/>
      <c r="T1530" s="1" t="str">
        <f t="shared" si="112"/>
        <v/>
      </c>
      <c r="BN1530" s="8">
        <f t="shared" si="111"/>
        <v>412812</v>
      </c>
    </row>
    <row r="1531" spans="1:66" ht="46" hidden="1" x14ac:dyDescent="0.45">
      <c r="A1531" s="1">
        <f t="shared" si="113"/>
        <v>1518</v>
      </c>
      <c r="B1531" s="1" t="s">
        <v>734</v>
      </c>
      <c r="C1531" s="2" t="s">
        <v>1346</v>
      </c>
      <c r="D1531" s="1"/>
      <c r="E1531" s="2" t="s">
        <v>1347</v>
      </c>
      <c r="F1531" s="1" t="s">
        <v>2203</v>
      </c>
      <c r="G1531" s="10">
        <v>45699</v>
      </c>
      <c r="H1531" s="1">
        <v>1</v>
      </c>
      <c r="I1531" s="1"/>
      <c r="J1531" s="10">
        <v>45700</v>
      </c>
      <c r="K1531" s="1" t="s">
        <v>1076</v>
      </c>
      <c r="L1531" s="2"/>
      <c r="M1531" s="10"/>
      <c r="N1531" s="1"/>
      <c r="O1531" s="1"/>
      <c r="P1531" s="2">
        <f>Table1[[#This Row],[PRICE/PO]]*Table1[[#This Row],[Quantity/PO]]</f>
        <v>0</v>
      </c>
      <c r="Q1531" s="2" t="str">
        <f t="shared" ref="Q1531:Q1598" ca="1" si="114">IF(AND($J1531&lt;TODAY(), $J1531&lt;&gt;""), "منتهي", "")</f>
        <v>منتهي</v>
      </c>
      <c r="R1531" s="2"/>
      <c r="S1531" s="2"/>
      <c r="T1531" s="1" t="str">
        <f t="shared" si="112"/>
        <v/>
      </c>
      <c r="BN1531" s="8">
        <f t="shared" si="111"/>
        <v>0</v>
      </c>
    </row>
    <row r="1532" spans="1:66" ht="46" hidden="1" x14ac:dyDescent="0.45">
      <c r="A1532" s="1">
        <f t="shared" si="113"/>
        <v>1519</v>
      </c>
      <c r="B1532" s="1" t="s">
        <v>734</v>
      </c>
      <c r="C1532" s="2" t="s">
        <v>1330</v>
      </c>
      <c r="D1532" s="1"/>
      <c r="E1532" s="2" t="s">
        <v>1331</v>
      </c>
      <c r="F1532" s="1" t="s">
        <v>2203</v>
      </c>
      <c r="G1532" s="10">
        <v>45699</v>
      </c>
      <c r="H1532" s="1">
        <v>2</v>
      </c>
      <c r="I1532" s="1"/>
      <c r="J1532" s="10">
        <v>45700</v>
      </c>
      <c r="K1532" s="1" t="s">
        <v>1076</v>
      </c>
      <c r="L1532" s="2"/>
      <c r="M1532" s="10"/>
      <c r="N1532" s="1"/>
      <c r="O1532" s="1"/>
      <c r="P1532" s="2">
        <f>Table1[[#This Row],[PRICE/PO]]*Table1[[#This Row],[Quantity/PO]]</f>
        <v>0</v>
      </c>
      <c r="Q1532" s="2" t="str">
        <f t="shared" ca="1" si="114"/>
        <v>منتهي</v>
      </c>
      <c r="R1532" s="2"/>
      <c r="S1532" s="2"/>
      <c r="T1532" s="1" t="str">
        <f t="shared" si="112"/>
        <v/>
      </c>
      <c r="BN1532" s="8">
        <f t="shared" si="111"/>
        <v>0</v>
      </c>
    </row>
    <row r="1533" spans="1:66" ht="46" hidden="1" x14ac:dyDescent="0.45">
      <c r="A1533" s="1">
        <f t="shared" si="113"/>
        <v>1520</v>
      </c>
      <c r="B1533" s="1" t="s">
        <v>734</v>
      </c>
      <c r="C1533" s="2" t="s">
        <v>2206</v>
      </c>
      <c r="D1533" s="1" t="s">
        <v>2207</v>
      </c>
      <c r="E1533" s="2" t="s">
        <v>2205</v>
      </c>
      <c r="F1533" s="1" t="s">
        <v>2204</v>
      </c>
      <c r="G1533" s="10">
        <v>45699</v>
      </c>
      <c r="H1533" s="1">
        <v>6</v>
      </c>
      <c r="I1533" s="1"/>
      <c r="J1533" s="10">
        <v>45704</v>
      </c>
      <c r="K1533" s="1" t="s">
        <v>1075</v>
      </c>
      <c r="L1533" s="2"/>
      <c r="M1533" s="10"/>
      <c r="N1533" s="1"/>
      <c r="O1533" s="1"/>
      <c r="P1533" s="2">
        <f>Table1[[#This Row],[PRICE/PO]]*Table1[[#This Row],[Quantity/PO]]</f>
        <v>0</v>
      </c>
      <c r="Q1533" s="2" t="str">
        <f t="shared" ca="1" si="114"/>
        <v>منتهي</v>
      </c>
      <c r="R1533" s="2"/>
      <c r="S1533" s="2"/>
      <c r="T1533" s="1" t="str">
        <f t="shared" si="112"/>
        <v/>
      </c>
      <c r="BN1533" s="8" t="str">
        <f t="shared" si="111"/>
        <v>GECXTF-2M</v>
      </c>
    </row>
    <row r="1534" spans="1:66" ht="69" hidden="1" x14ac:dyDescent="0.45">
      <c r="A1534" s="1">
        <f t="shared" si="113"/>
        <v>1521</v>
      </c>
      <c r="B1534" s="1" t="s">
        <v>734</v>
      </c>
      <c r="C1534" s="2" t="s">
        <v>2209</v>
      </c>
      <c r="D1534" s="1" t="s">
        <v>2208</v>
      </c>
      <c r="E1534" s="2" t="s">
        <v>2210</v>
      </c>
      <c r="F1534" s="1" t="s">
        <v>2204</v>
      </c>
      <c r="G1534" s="10">
        <v>45699</v>
      </c>
      <c r="H1534" s="1">
        <v>6</v>
      </c>
      <c r="I1534" s="1"/>
      <c r="J1534" s="10">
        <v>45704</v>
      </c>
      <c r="K1534" s="1" t="s">
        <v>1075</v>
      </c>
      <c r="L1534" s="2"/>
      <c r="M1534" s="10"/>
      <c r="N1534" s="1"/>
      <c r="O1534" s="1"/>
      <c r="P1534" s="2">
        <f>Table1[[#This Row],[PRICE/PO]]*Table1[[#This Row],[Quantity/PO]]</f>
        <v>0</v>
      </c>
      <c r="Q1534" s="2" t="str">
        <f t="shared" ca="1" si="114"/>
        <v>منتهي</v>
      </c>
      <c r="R1534" s="2"/>
      <c r="S1534" s="2"/>
      <c r="T1534" s="1" t="str">
        <f t="shared" si="112"/>
        <v/>
      </c>
      <c r="BN1534" s="8" t="str">
        <f t="shared" si="111"/>
        <v>GECXTF-3M</v>
      </c>
    </row>
    <row r="1535" spans="1:66" ht="92" hidden="1" x14ac:dyDescent="0.45">
      <c r="A1535" s="1">
        <f t="shared" si="113"/>
        <v>1522</v>
      </c>
      <c r="B1535" s="1" t="s">
        <v>734</v>
      </c>
      <c r="C1535" s="2" t="s">
        <v>2213</v>
      </c>
      <c r="D1535" s="1" t="s">
        <v>2212</v>
      </c>
      <c r="E1535" s="2" t="s">
        <v>2214</v>
      </c>
      <c r="F1535" s="1" t="s">
        <v>2211</v>
      </c>
      <c r="G1535" s="10">
        <v>45700</v>
      </c>
      <c r="H1535" s="1">
        <v>2</v>
      </c>
      <c r="I1535" s="1"/>
      <c r="J1535" s="10">
        <v>45704</v>
      </c>
      <c r="K1535" s="1" t="s">
        <v>1076</v>
      </c>
      <c r="L1535" s="2"/>
      <c r="M1535" s="10"/>
      <c r="N1535" s="1"/>
      <c r="O1535" s="1"/>
      <c r="P1535" s="2">
        <f>Table1[[#This Row],[PRICE/PO]]*Table1[[#This Row],[Quantity/PO]]</f>
        <v>0</v>
      </c>
      <c r="Q1535" s="2" t="str">
        <f t="shared" ca="1" si="114"/>
        <v>منتهي</v>
      </c>
      <c r="R1535" s="2"/>
      <c r="S1535" s="2"/>
      <c r="T1535" s="1" t="str">
        <f t="shared" si="112"/>
        <v/>
      </c>
      <c r="BN1535" s="8" t="str">
        <f t="shared" si="111"/>
        <v>LVM20</v>
      </c>
    </row>
    <row r="1536" spans="1:66" ht="92" hidden="1" x14ac:dyDescent="0.45">
      <c r="A1536" s="1">
        <f t="shared" si="113"/>
        <v>1523</v>
      </c>
      <c r="B1536" s="1" t="s">
        <v>734</v>
      </c>
      <c r="C1536" s="2" t="s">
        <v>1631</v>
      </c>
      <c r="D1536" s="1" t="s">
        <v>1633</v>
      </c>
      <c r="E1536" s="2" t="s">
        <v>1632</v>
      </c>
      <c r="F1536" s="1" t="s">
        <v>2215</v>
      </c>
      <c r="G1536" s="10">
        <v>45699</v>
      </c>
      <c r="H1536" s="1">
        <v>1</v>
      </c>
      <c r="I1536" s="1"/>
      <c r="J1536" s="10">
        <v>45701</v>
      </c>
      <c r="K1536" s="1" t="s">
        <v>1076</v>
      </c>
      <c r="L1536" s="2"/>
      <c r="M1536" s="10"/>
      <c r="N1536" s="1"/>
      <c r="O1536" s="1"/>
      <c r="P1536" s="2">
        <f>Table1[[#This Row],[PRICE/PO]]*Table1[[#This Row],[Quantity/PO]]</f>
        <v>0</v>
      </c>
      <c r="Q1536" s="2" t="str">
        <f t="shared" ca="1" si="114"/>
        <v>منتهي</v>
      </c>
      <c r="R1536" s="2"/>
      <c r="S1536" s="2"/>
      <c r="T1536" s="1" t="str">
        <f t="shared" si="112"/>
        <v/>
      </c>
      <c r="BN1536" s="8" t="str">
        <f t="shared" si="111"/>
        <v>240451(ZFCE61CSDS)</v>
      </c>
    </row>
    <row r="1537" spans="1:66" ht="115" hidden="1" x14ac:dyDescent="0.45">
      <c r="A1537" s="1">
        <f t="shared" si="113"/>
        <v>1524</v>
      </c>
      <c r="B1537" s="1" t="s">
        <v>734</v>
      </c>
      <c r="C1537" s="2" t="s">
        <v>534</v>
      </c>
      <c r="D1537" s="1"/>
      <c r="E1537" s="2" t="s">
        <v>2217</v>
      </c>
      <c r="F1537" s="1" t="s">
        <v>2215</v>
      </c>
      <c r="G1537" s="10">
        <v>45699</v>
      </c>
      <c r="H1537" s="1">
        <v>1</v>
      </c>
      <c r="I1537" s="1">
        <v>65000</v>
      </c>
      <c r="J1537" s="10">
        <v>45701</v>
      </c>
      <c r="K1537" s="1" t="s">
        <v>1077</v>
      </c>
      <c r="L1537" s="2" t="s">
        <v>3287</v>
      </c>
      <c r="M1537" s="10">
        <v>45722</v>
      </c>
      <c r="N1537" s="1">
        <v>1</v>
      </c>
      <c r="O1537" s="1">
        <v>65000</v>
      </c>
      <c r="P1537" s="2">
        <f>Table1[[#This Row],[PRICE/PO]]*Table1[[#This Row],[Quantity/PO]]</f>
        <v>65000</v>
      </c>
      <c r="Q1537" s="2" t="str">
        <f t="shared" ca="1" si="114"/>
        <v>منتهي</v>
      </c>
      <c r="R1537" s="2"/>
      <c r="S1537" s="2"/>
      <c r="T1537" s="1" t="str">
        <f t="shared" si="112"/>
        <v/>
      </c>
      <c r="BN1537" s="8">
        <f t="shared" si="111"/>
        <v>0</v>
      </c>
    </row>
    <row r="1538" spans="1:66" ht="115" hidden="1" x14ac:dyDescent="0.45">
      <c r="A1538" s="1">
        <f t="shared" si="113"/>
        <v>1525</v>
      </c>
      <c r="B1538" s="1" t="s">
        <v>734</v>
      </c>
      <c r="C1538" s="2" t="s">
        <v>534</v>
      </c>
      <c r="D1538" s="1"/>
      <c r="E1538" s="2" t="s">
        <v>2217</v>
      </c>
      <c r="F1538" s="1" t="s">
        <v>2215</v>
      </c>
      <c r="G1538" s="10">
        <v>45699</v>
      </c>
      <c r="H1538" s="1"/>
      <c r="I1538" s="1">
        <v>65000</v>
      </c>
      <c r="J1538" s="10">
        <v>45701</v>
      </c>
      <c r="K1538" s="1" t="s">
        <v>1077</v>
      </c>
      <c r="L1538" s="2" t="s">
        <v>3498</v>
      </c>
      <c r="M1538" s="10">
        <v>45732</v>
      </c>
      <c r="N1538" s="1">
        <v>1</v>
      </c>
      <c r="O1538" s="1">
        <v>65000</v>
      </c>
      <c r="P1538" s="2">
        <f>Table1[[#This Row],[PRICE/PO]]*Table1[[#This Row],[Quantity/PO]]</f>
        <v>65000</v>
      </c>
      <c r="Q1538" s="2" t="str">
        <f ca="1">IF(AND($J1538&lt;TODAY(), $J1538&lt;&gt;""), "منتهي", "")</f>
        <v>منتهي</v>
      </c>
      <c r="R1538" s="2" t="s">
        <v>2339</v>
      </c>
      <c r="S1538" s="2" t="s">
        <v>2327</v>
      </c>
      <c r="T1538" s="1" t="str">
        <f t="shared" si="112"/>
        <v/>
      </c>
      <c r="BN1538" s="8"/>
    </row>
    <row r="1539" spans="1:66" ht="115" hidden="1" x14ac:dyDescent="0.45">
      <c r="A1539" s="1">
        <f t="shared" si="113"/>
        <v>1526</v>
      </c>
      <c r="B1539" s="1" t="s">
        <v>734</v>
      </c>
      <c r="C1539" s="2" t="s">
        <v>534</v>
      </c>
      <c r="D1539" s="1"/>
      <c r="E1539" s="2" t="s">
        <v>2217</v>
      </c>
      <c r="F1539" s="1" t="s">
        <v>2215</v>
      </c>
      <c r="G1539" s="10">
        <v>45699</v>
      </c>
      <c r="H1539" s="1"/>
      <c r="I1539" s="1">
        <v>65000</v>
      </c>
      <c r="J1539" s="10">
        <v>45701</v>
      </c>
      <c r="K1539" s="1" t="s">
        <v>1077</v>
      </c>
      <c r="L1539" s="2" t="s">
        <v>3680</v>
      </c>
      <c r="M1539" s="10">
        <v>45743</v>
      </c>
      <c r="N1539" s="1">
        <v>1</v>
      </c>
      <c r="O1539" s="1">
        <v>65000</v>
      </c>
      <c r="P1539" s="2">
        <f>Table1[[#This Row],[PRICE/PO]]*Table1[[#This Row],[Quantity/PO]]</f>
        <v>65000</v>
      </c>
      <c r="Q1539" s="2" t="str">
        <f ca="1">IF(AND($J1539&lt;TODAY(), $J1539&lt;&gt;""), "منتهي", "")</f>
        <v>منتهي</v>
      </c>
      <c r="R1539" s="2" t="s">
        <v>2339</v>
      </c>
      <c r="S1539" s="2" t="s">
        <v>2327</v>
      </c>
      <c r="T1539" s="1" t="str">
        <f t="shared" si="112"/>
        <v/>
      </c>
      <c r="BN1539" s="8"/>
    </row>
    <row r="1540" spans="1:66" ht="115" hidden="1" x14ac:dyDescent="0.45">
      <c r="A1540" s="1">
        <f t="shared" si="113"/>
        <v>1527</v>
      </c>
      <c r="B1540" s="1" t="s">
        <v>734</v>
      </c>
      <c r="C1540" s="2" t="s">
        <v>534</v>
      </c>
      <c r="D1540" s="1"/>
      <c r="E1540" s="2" t="s">
        <v>2217</v>
      </c>
      <c r="F1540" s="1" t="s">
        <v>2215</v>
      </c>
      <c r="G1540" s="10">
        <v>45699</v>
      </c>
      <c r="H1540" s="1"/>
      <c r="I1540" s="1">
        <v>65000</v>
      </c>
      <c r="J1540" s="10">
        <v>45701</v>
      </c>
      <c r="K1540" s="1" t="s">
        <v>1077</v>
      </c>
      <c r="L1540" s="2" t="s">
        <v>4309</v>
      </c>
      <c r="M1540" s="10">
        <v>45740</v>
      </c>
      <c r="N1540" s="1">
        <v>1</v>
      </c>
      <c r="O1540" s="1">
        <v>65000</v>
      </c>
      <c r="P1540" s="2">
        <f>Table1[[#This Row],[PRICE/PO]]*Table1[[#This Row],[Quantity/PO]]</f>
        <v>65000</v>
      </c>
      <c r="Q1540" s="2" t="str">
        <f ca="1">IF(AND($J1540&lt;TODAY(), $J1540&lt;&gt;""), "منتهي", "")</f>
        <v>منتهي</v>
      </c>
      <c r="R1540" s="2" t="s">
        <v>2339</v>
      </c>
      <c r="S1540" s="2" t="s">
        <v>2327</v>
      </c>
      <c r="T1540" s="1" t="str">
        <f t="shared" si="112"/>
        <v/>
      </c>
      <c r="BN1540" s="8"/>
    </row>
    <row r="1541" spans="1:66" ht="115" hidden="1" x14ac:dyDescent="0.45">
      <c r="A1541" s="1">
        <f t="shared" si="113"/>
        <v>1528</v>
      </c>
      <c r="B1541" s="1" t="s">
        <v>734</v>
      </c>
      <c r="C1541" s="2" t="s">
        <v>534</v>
      </c>
      <c r="D1541" s="1"/>
      <c r="E1541" s="2" t="s">
        <v>2217</v>
      </c>
      <c r="F1541" s="1" t="s">
        <v>2215</v>
      </c>
      <c r="G1541" s="10">
        <v>45699</v>
      </c>
      <c r="H1541" s="1"/>
      <c r="I1541" s="1">
        <v>65000</v>
      </c>
      <c r="J1541" s="10">
        <v>45701</v>
      </c>
      <c r="K1541" s="1" t="s">
        <v>1077</v>
      </c>
      <c r="L1541" s="2" t="s">
        <v>3680</v>
      </c>
      <c r="M1541" s="10">
        <v>45743</v>
      </c>
      <c r="N1541" s="1">
        <v>1</v>
      </c>
      <c r="O1541" s="1">
        <v>65000</v>
      </c>
      <c r="P1541" s="2">
        <f>Table1[[#This Row],[PRICE/PO]]*Table1[[#This Row],[Quantity/PO]]</f>
        <v>65000</v>
      </c>
      <c r="Q1541" s="2" t="str">
        <f ca="1">IF(AND($J1541&lt;TODAY(), $J1541&lt;&gt;""), "منتهي", "")</f>
        <v>منتهي</v>
      </c>
      <c r="R1541" s="2" t="s">
        <v>2339</v>
      </c>
      <c r="S1541" s="2"/>
      <c r="T1541" s="1" t="str">
        <f t="shared" si="112"/>
        <v/>
      </c>
      <c r="BN1541" s="8"/>
    </row>
    <row r="1542" spans="1:66" ht="46" hidden="1" x14ac:dyDescent="0.45">
      <c r="A1542" s="1">
        <f t="shared" si="113"/>
        <v>1529</v>
      </c>
      <c r="B1542" s="1" t="s">
        <v>734</v>
      </c>
      <c r="C1542" s="2" t="s">
        <v>2219</v>
      </c>
      <c r="D1542" s="1" t="s">
        <v>2220</v>
      </c>
      <c r="E1542" s="2" t="s">
        <v>2218</v>
      </c>
      <c r="F1542" s="1" t="s">
        <v>2216</v>
      </c>
      <c r="G1542" s="10">
        <v>45700</v>
      </c>
      <c r="H1542" s="1">
        <v>25</v>
      </c>
      <c r="I1542" s="1"/>
      <c r="J1542" s="10">
        <v>45705</v>
      </c>
      <c r="K1542" s="1" t="s">
        <v>1074</v>
      </c>
      <c r="L1542" s="2"/>
      <c r="M1542" s="10"/>
      <c r="N1542" s="1"/>
      <c r="O1542" s="1"/>
      <c r="P1542" s="2">
        <f>Table1[[#This Row],[PRICE/PO]]*Table1[[#This Row],[Quantity/PO]]</f>
        <v>0</v>
      </c>
      <c r="Q1542" s="2" t="str">
        <f t="shared" ca="1" si="114"/>
        <v>منتهي</v>
      </c>
      <c r="R1542" s="2"/>
      <c r="S1542" s="2"/>
      <c r="T1542" s="1" t="str">
        <f t="shared" si="112"/>
        <v/>
      </c>
      <c r="BN1542" s="8" t="str">
        <f t="shared" ref="BN1542:BN1605" si="115">D1542</f>
        <v>CG115150S</v>
      </c>
    </row>
    <row r="1543" spans="1:66" ht="46" hidden="1" x14ac:dyDescent="0.45">
      <c r="A1543" s="1">
        <f t="shared" si="113"/>
        <v>1530</v>
      </c>
      <c r="B1543" s="1" t="s">
        <v>734</v>
      </c>
      <c r="C1543" s="2" t="s">
        <v>1274</v>
      </c>
      <c r="D1543" s="1">
        <v>2508809</v>
      </c>
      <c r="E1543" s="2" t="s">
        <v>1275</v>
      </c>
      <c r="F1543" s="1" t="s">
        <v>2221</v>
      </c>
      <c r="G1543" s="10">
        <v>45700</v>
      </c>
      <c r="H1543" s="1">
        <v>10</v>
      </c>
      <c r="I1543" s="1"/>
      <c r="J1543" s="10">
        <v>45704</v>
      </c>
      <c r="K1543" s="1" t="s">
        <v>1077</v>
      </c>
      <c r="L1543" s="2"/>
      <c r="M1543" s="10"/>
      <c r="N1543" s="1"/>
      <c r="O1543" s="1"/>
      <c r="P1543" s="2">
        <f>Table1[[#This Row],[PRICE/PO]]*Table1[[#This Row],[Quantity/PO]]</f>
        <v>0</v>
      </c>
      <c r="Q1543" s="2" t="str">
        <f t="shared" ca="1" si="114"/>
        <v>منتهي</v>
      </c>
      <c r="R1543" s="2"/>
      <c r="S1543" s="2"/>
      <c r="T1543" s="1" t="str">
        <f t="shared" si="112"/>
        <v/>
      </c>
      <c r="BN1543" s="8">
        <f t="shared" si="115"/>
        <v>2508809</v>
      </c>
    </row>
    <row r="1544" spans="1:66" ht="115" hidden="1" x14ac:dyDescent="0.45">
      <c r="A1544" s="1">
        <f t="shared" si="113"/>
        <v>1531</v>
      </c>
      <c r="B1544" s="1" t="s">
        <v>734</v>
      </c>
      <c r="C1544" s="2" t="s">
        <v>1277</v>
      </c>
      <c r="D1544" s="2" t="s">
        <v>2222</v>
      </c>
      <c r="E1544" s="2" t="s">
        <v>1278</v>
      </c>
      <c r="F1544" s="1" t="s">
        <v>2221</v>
      </c>
      <c r="G1544" s="10">
        <v>45700</v>
      </c>
      <c r="H1544" s="1">
        <v>1</v>
      </c>
      <c r="I1544" s="1"/>
      <c r="J1544" s="10">
        <v>45704</v>
      </c>
      <c r="K1544" s="1" t="s">
        <v>1075</v>
      </c>
      <c r="L1544" s="2"/>
      <c r="M1544" s="10"/>
      <c r="N1544" s="1"/>
      <c r="O1544" s="1"/>
      <c r="P1544" s="2">
        <f>Table1[[#This Row],[PRICE/PO]]*Table1[[#This Row],[Quantity/PO]]</f>
        <v>0</v>
      </c>
      <c r="Q1544" s="2" t="str">
        <f t="shared" ca="1" si="114"/>
        <v>منتهي</v>
      </c>
      <c r="R1544" s="2"/>
      <c r="S1544" s="2"/>
      <c r="T1544" s="1" t="str">
        <f t="shared" si="112"/>
        <v/>
      </c>
      <c r="BN1544" s="8" t="str">
        <f t="shared" si="115"/>
        <v>YSDM1901208011</v>
      </c>
    </row>
    <row r="1545" spans="1:66" ht="69" hidden="1" x14ac:dyDescent="0.45">
      <c r="A1545" s="1">
        <f t="shared" si="113"/>
        <v>1532</v>
      </c>
      <c r="B1545" s="1" t="s">
        <v>734</v>
      </c>
      <c r="C1545" s="2" t="s">
        <v>1284</v>
      </c>
      <c r="D1545" s="1" t="s">
        <v>1283</v>
      </c>
      <c r="E1545" s="2" t="s">
        <v>1285</v>
      </c>
      <c r="F1545" s="1" t="s">
        <v>2223</v>
      </c>
      <c r="G1545" s="10">
        <v>45697</v>
      </c>
      <c r="H1545" s="1">
        <v>1</v>
      </c>
      <c r="I1545" s="1"/>
      <c r="J1545" s="10">
        <v>45700</v>
      </c>
      <c r="K1545" s="1" t="s">
        <v>1075</v>
      </c>
      <c r="L1545" s="2"/>
      <c r="M1545" s="10"/>
      <c r="N1545" s="1"/>
      <c r="O1545" s="1"/>
      <c r="P1545" s="2">
        <f>Table1[[#This Row],[PRICE/PO]]*Table1[[#This Row],[Quantity/PO]]</f>
        <v>0</v>
      </c>
      <c r="Q1545" s="2" t="str">
        <f t="shared" ca="1" si="114"/>
        <v>منتهي</v>
      </c>
      <c r="R1545" s="2"/>
      <c r="S1545" s="2"/>
      <c r="T1545" s="1" t="str">
        <f t="shared" si="112"/>
        <v/>
      </c>
      <c r="BN1545" s="8" t="str">
        <f t="shared" si="115"/>
        <v>51GSR187M-0M</v>
      </c>
    </row>
    <row r="1546" spans="1:66" ht="69" hidden="1" x14ac:dyDescent="0.45">
      <c r="A1546" s="1">
        <f t="shared" si="113"/>
        <v>1533</v>
      </c>
      <c r="B1546" s="1" t="s">
        <v>734</v>
      </c>
      <c r="C1546" s="2" t="s">
        <v>1522</v>
      </c>
      <c r="D1546" s="1" t="s">
        <v>2225</v>
      </c>
      <c r="E1546" s="2" t="s">
        <v>1523</v>
      </c>
      <c r="F1546" s="1" t="s">
        <v>2224</v>
      </c>
      <c r="G1546" s="10">
        <v>45699</v>
      </c>
      <c r="H1546" s="1">
        <v>1</v>
      </c>
      <c r="I1546" s="1"/>
      <c r="J1546" s="10">
        <v>45704</v>
      </c>
      <c r="K1546" s="1" t="s">
        <v>1077</v>
      </c>
      <c r="L1546" s="2"/>
      <c r="M1546" s="10"/>
      <c r="N1546" s="1"/>
      <c r="O1546" s="1"/>
      <c r="P1546" s="2">
        <f>Table1[[#This Row],[PRICE/PO]]*Table1[[#This Row],[Quantity/PO]]</f>
        <v>0</v>
      </c>
      <c r="Q1546" s="2" t="str">
        <f t="shared" ca="1" si="114"/>
        <v>منتهي</v>
      </c>
      <c r="R1546" s="2"/>
      <c r="S1546" s="2"/>
      <c r="T1546" s="1" t="str">
        <f t="shared" si="112"/>
        <v/>
      </c>
      <c r="BN1546" s="8" t="str">
        <f t="shared" si="115"/>
        <v>DS-GM7G</v>
      </c>
    </row>
    <row r="1547" spans="1:66" ht="69" hidden="1" x14ac:dyDescent="0.45">
      <c r="A1547" s="1">
        <f t="shared" si="113"/>
        <v>1534</v>
      </c>
      <c r="B1547" s="1" t="s">
        <v>734</v>
      </c>
      <c r="C1547" s="2" t="s">
        <v>1629</v>
      </c>
      <c r="D1547" s="1"/>
      <c r="E1547" s="2" t="s">
        <v>1630</v>
      </c>
      <c r="F1547" s="1" t="s">
        <v>2226</v>
      </c>
      <c r="G1547" s="10">
        <v>45699</v>
      </c>
      <c r="H1547" s="1">
        <v>1</v>
      </c>
      <c r="I1547" s="1"/>
      <c r="J1547" s="10">
        <v>45701</v>
      </c>
      <c r="K1547" s="1" t="s">
        <v>1077</v>
      </c>
      <c r="L1547" s="2"/>
      <c r="M1547" s="10"/>
      <c r="N1547" s="1"/>
      <c r="O1547" s="1"/>
      <c r="P1547" s="2">
        <f>Table1[[#This Row],[PRICE/PO]]*Table1[[#This Row],[Quantity/PO]]</f>
        <v>0</v>
      </c>
      <c r="Q1547" s="2" t="str">
        <f t="shared" ca="1" si="114"/>
        <v>منتهي</v>
      </c>
      <c r="R1547" s="2"/>
      <c r="S1547" s="2"/>
      <c r="T1547" s="1" t="str">
        <f t="shared" si="112"/>
        <v/>
      </c>
      <c r="BN1547" s="8">
        <f t="shared" si="115"/>
        <v>0</v>
      </c>
    </row>
    <row r="1548" spans="1:66" ht="46" hidden="1" x14ac:dyDescent="0.45">
      <c r="A1548" s="1">
        <f t="shared" si="113"/>
        <v>1535</v>
      </c>
      <c r="B1548" s="1" t="s">
        <v>734</v>
      </c>
      <c r="C1548" s="2" t="s">
        <v>1636</v>
      </c>
      <c r="D1548" s="1" t="s">
        <v>1635</v>
      </c>
      <c r="E1548" s="2" t="s">
        <v>1634</v>
      </c>
      <c r="F1548" s="1" t="s">
        <v>2226</v>
      </c>
      <c r="G1548" s="10">
        <v>45699</v>
      </c>
      <c r="H1548" s="1">
        <v>1</v>
      </c>
      <c r="I1548" s="1"/>
      <c r="J1548" s="10">
        <v>45701</v>
      </c>
      <c r="K1548" s="1" t="s">
        <v>1077</v>
      </c>
      <c r="L1548" s="2"/>
      <c r="M1548" s="10"/>
      <c r="N1548" s="1"/>
      <c r="O1548" s="1"/>
      <c r="P1548" s="2">
        <f>Table1[[#This Row],[PRICE/PO]]*Table1[[#This Row],[Quantity/PO]]</f>
        <v>0</v>
      </c>
      <c r="Q1548" s="2" t="str">
        <f t="shared" ca="1" si="114"/>
        <v>منتهي</v>
      </c>
      <c r="R1548" s="2"/>
      <c r="S1548" s="2"/>
      <c r="T1548" s="1" t="str">
        <f t="shared" si="112"/>
        <v/>
      </c>
      <c r="BN1548" s="8" t="str">
        <f t="shared" si="115"/>
        <v>CB640</v>
      </c>
    </row>
    <row r="1549" spans="1:66" ht="69" hidden="1" x14ac:dyDescent="0.45">
      <c r="A1549" s="1">
        <f t="shared" si="113"/>
        <v>1536</v>
      </c>
      <c r="B1549" s="1" t="s">
        <v>734</v>
      </c>
      <c r="C1549" s="2" t="s">
        <v>1650</v>
      </c>
      <c r="D1549" s="1"/>
      <c r="E1549" s="2" t="s">
        <v>1651</v>
      </c>
      <c r="F1549" s="1" t="s">
        <v>2227</v>
      </c>
      <c r="G1549" s="10">
        <v>45699</v>
      </c>
      <c r="H1549" s="1">
        <v>1</v>
      </c>
      <c r="I1549" s="1"/>
      <c r="J1549" s="10">
        <v>45701</v>
      </c>
      <c r="K1549" s="1" t="s">
        <v>1077</v>
      </c>
      <c r="L1549" s="2"/>
      <c r="M1549" s="10"/>
      <c r="N1549" s="1"/>
      <c r="O1549" s="1"/>
      <c r="P1549" s="2">
        <f>Table1[[#This Row],[PRICE/PO]]*Table1[[#This Row],[Quantity/PO]]</f>
        <v>0</v>
      </c>
      <c r="Q1549" s="2" t="str">
        <f t="shared" ca="1" si="114"/>
        <v>منتهي</v>
      </c>
      <c r="R1549" s="2"/>
      <c r="S1549" s="2"/>
      <c r="T1549" s="1" t="str">
        <f t="shared" si="112"/>
        <v/>
      </c>
      <c r="BN1549" s="8">
        <f t="shared" si="115"/>
        <v>0</v>
      </c>
    </row>
    <row r="1550" spans="1:66" ht="46" hidden="1" x14ac:dyDescent="0.45">
      <c r="A1550" s="1">
        <f t="shared" si="113"/>
        <v>1537</v>
      </c>
      <c r="B1550" s="1" t="s">
        <v>734</v>
      </c>
      <c r="C1550" s="2" t="s">
        <v>1653</v>
      </c>
      <c r="D1550" s="1"/>
      <c r="E1550" s="2" t="s">
        <v>1652</v>
      </c>
      <c r="F1550" s="1" t="s">
        <v>2227</v>
      </c>
      <c r="G1550" s="10">
        <v>45699</v>
      </c>
      <c r="H1550" s="1">
        <v>1</v>
      </c>
      <c r="I1550" s="1"/>
      <c r="J1550" s="10">
        <v>45701</v>
      </c>
      <c r="K1550" s="1" t="s">
        <v>1077</v>
      </c>
      <c r="L1550" s="2"/>
      <c r="M1550" s="10"/>
      <c r="N1550" s="1"/>
      <c r="O1550" s="1"/>
      <c r="P1550" s="2">
        <f>Table1[[#This Row],[PRICE/PO]]*Table1[[#This Row],[Quantity/PO]]</f>
        <v>0</v>
      </c>
      <c r="Q1550" s="2" t="str">
        <f t="shared" ca="1" si="114"/>
        <v>منتهي</v>
      </c>
      <c r="R1550" s="2"/>
      <c r="S1550" s="2"/>
      <c r="T1550" s="1" t="str">
        <f t="shared" ref="T1550:T1613" si="116">IF(AND(COUNTIFS($F$14:$F$1012, $F1550, $L$14:$L$1012, "&lt;&gt;")&gt;0, $L1550="", $I1550&lt;&gt;""), 1, "")</f>
        <v/>
      </c>
      <c r="BN1550" s="8">
        <f t="shared" si="115"/>
        <v>0</v>
      </c>
    </row>
    <row r="1551" spans="1:66" ht="138" hidden="1" x14ac:dyDescent="0.45">
      <c r="A1551" s="1">
        <f t="shared" ref="A1551:A1614" si="117">ROW(A1538)</f>
        <v>1538</v>
      </c>
      <c r="B1551" s="1" t="s">
        <v>734</v>
      </c>
      <c r="C1551" s="2" t="s">
        <v>1647</v>
      </c>
      <c r="D1551" s="1"/>
      <c r="E1551" s="2" t="s">
        <v>1648</v>
      </c>
      <c r="F1551" s="1" t="s">
        <v>2227</v>
      </c>
      <c r="G1551" s="10">
        <v>45699</v>
      </c>
      <c r="H1551" s="1">
        <v>1</v>
      </c>
      <c r="I1551" s="1"/>
      <c r="J1551" s="10">
        <v>45701</v>
      </c>
      <c r="K1551" s="1" t="s">
        <v>1077</v>
      </c>
      <c r="L1551" s="2"/>
      <c r="M1551" s="10"/>
      <c r="N1551" s="1"/>
      <c r="O1551" s="1"/>
      <c r="P1551" s="2">
        <f>Table1[[#This Row],[PRICE/PO]]*Table1[[#This Row],[Quantity/PO]]</f>
        <v>0</v>
      </c>
      <c r="Q1551" s="2" t="str">
        <f t="shared" ca="1" si="114"/>
        <v>منتهي</v>
      </c>
      <c r="R1551" s="2"/>
      <c r="S1551" s="2"/>
      <c r="T1551" s="1" t="str">
        <f t="shared" si="116"/>
        <v/>
      </c>
      <c r="BN1551" s="8">
        <f t="shared" si="115"/>
        <v>0</v>
      </c>
    </row>
    <row r="1552" spans="1:66" ht="46" hidden="1" x14ac:dyDescent="0.45">
      <c r="A1552" s="1">
        <f t="shared" si="117"/>
        <v>1539</v>
      </c>
      <c r="B1552" s="1" t="s">
        <v>734</v>
      </c>
      <c r="C1552" s="2" t="s">
        <v>104</v>
      </c>
      <c r="D1552" s="1">
        <v>2102030</v>
      </c>
      <c r="E1552" s="2" t="s">
        <v>689</v>
      </c>
      <c r="F1552" s="1" t="s">
        <v>2228</v>
      </c>
      <c r="G1552" s="10">
        <v>45699</v>
      </c>
      <c r="H1552" s="1">
        <v>4</v>
      </c>
      <c r="I1552" s="1">
        <v>600</v>
      </c>
      <c r="J1552" s="10">
        <v>45701</v>
      </c>
      <c r="K1552" s="1" t="s">
        <v>1076</v>
      </c>
      <c r="L1552" s="2"/>
      <c r="M1552" s="10"/>
      <c r="N1552" s="1"/>
      <c r="O1552" s="1"/>
      <c r="P1552" s="2">
        <f>Table1[[#This Row],[PRICE/PO]]*Table1[[#This Row],[Quantity/PO]]</f>
        <v>0</v>
      </c>
      <c r="Q1552" s="2" t="str">
        <f t="shared" ca="1" si="114"/>
        <v>منتهي</v>
      </c>
      <c r="R1552" s="2"/>
      <c r="S1552" s="2"/>
      <c r="T1552" s="1" t="str">
        <f t="shared" si="116"/>
        <v/>
      </c>
      <c r="BN1552" s="8">
        <f t="shared" si="115"/>
        <v>2102030</v>
      </c>
    </row>
    <row r="1553" spans="1:66" ht="69" hidden="1" x14ac:dyDescent="0.45">
      <c r="A1553" s="1">
        <f t="shared" si="117"/>
        <v>1540</v>
      </c>
      <c r="B1553" s="1" t="s">
        <v>734</v>
      </c>
      <c r="C1553" s="2" t="s">
        <v>2230</v>
      </c>
      <c r="D1553" s="1">
        <v>2102011</v>
      </c>
      <c r="E1553" s="2" t="s">
        <v>2232</v>
      </c>
      <c r="F1553" s="1" t="s">
        <v>2228</v>
      </c>
      <c r="G1553" s="10">
        <v>45699</v>
      </c>
      <c r="H1553" s="1">
        <v>10</v>
      </c>
      <c r="I1553" s="1"/>
      <c r="J1553" s="10">
        <v>45701</v>
      </c>
      <c r="K1553" s="1" t="s">
        <v>1076</v>
      </c>
      <c r="L1553" s="2"/>
      <c r="M1553" s="10"/>
      <c r="N1553" s="1"/>
      <c r="O1553" s="1"/>
      <c r="P1553" s="2">
        <f>Table1[[#This Row],[PRICE/PO]]*Table1[[#This Row],[Quantity/PO]]</f>
        <v>0</v>
      </c>
      <c r="Q1553" s="2" t="str">
        <f t="shared" ca="1" si="114"/>
        <v>منتهي</v>
      </c>
      <c r="R1553" s="2"/>
      <c r="S1553" s="2"/>
      <c r="T1553" s="1" t="str">
        <f t="shared" si="116"/>
        <v/>
      </c>
      <c r="BN1553" s="8">
        <f t="shared" si="115"/>
        <v>2102011</v>
      </c>
    </row>
    <row r="1554" spans="1:66" ht="69" hidden="1" x14ac:dyDescent="0.45">
      <c r="A1554" s="1">
        <f t="shared" si="117"/>
        <v>1541</v>
      </c>
      <c r="B1554" s="1" t="s">
        <v>734</v>
      </c>
      <c r="C1554" s="2" t="s">
        <v>717</v>
      </c>
      <c r="D1554" s="1">
        <v>2102169</v>
      </c>
      <c r="E1554" s="2" t="s">
        <v>718</v>
      </c>
      <c r="F1554" s="1" t="s">
        <v>2228</v>
      </c>
      <c r="G1554" s="10">
        <v>45699</v>
      </c>
      <c r="H1554" s="1">
        <v>1</v>
      </c>
      <c r="I1554" s="1"/>
      <c r="J1554" s="10">
        <v>45701</v>
      </c>
      <c r="K1554" s="1" t="s">
        <v>1076</v>
      </c>
      <c r="L1554" s="2"/>
      <c r="M1554" s="10"/>
      <c r="N1554" s="1"/>
      <c r="O1554" s="1"/>
      <c r="P1554" s="2">
        <f>Table1[[#This Row],[PRICE/PO]]*Table1[[#This Row],[Quantity/PO]]</f>
        <v>0</v>
      </c>
      <c r="Q1554" s="2" t="str">
        <f t="shared" ca="1" si="114"/>
        <v>منتهي</v>
      </c>
      <c r="R1554" s="2"/>
      <c r="S1554" s="2"/>
      <c r="T1554" s="1" t="str">
        <f t="shared" si="116"/>
        <v/>
      </c>
      <c r="BN1554" s="8">
        <f t="shared" si="115"/>
        <v>2102169</v>
      </c>
    </row>
    <row r="1555" spans="1:66" ht="46" hidden="1" x14ac:dyDescent="0.45">
      <c r="A1555" s="1">
        <f t="shared" si="117"/>
        <v>1542</v>
      </c>
      <c r="B1555" s="1" t="s">
        <v>734</v>
      </c>
      <c r="C1555" s="2" t="s">
        <v>2231</v>
      </c>
      <c r="D1555" s="1" t="s">
        <v>2229</v>
      </c>
      <c r="E1555" s="2" t="s">
        <v>2233</v>
      </c>
      <c r="F1555" s="1" t="s">
        <v>2228</v>
      </c>
      <c r="G1555" s="10">
        <v>45699</v>
      </c>
      <c r="H1555" s="1">
        <v>1</v>
      </c>
      <c r="I1555" s="1"/>
      <c r="J1555" s="10">
        <v>45701</v>
      </c>
      <c r="K1555" s="1" t="s">
        <v>1076</v>
      </c>
      <c r="L1555" s="2"/>
      <c r="M1555" s="10"/>
      <c r="N1555" s="1"/>
      <c r="O1555" s="1"/>
      <c r="P1555" s="2">
        <f>Table1[[#This Row],[PRICE/PO]]*Table1[[#This Row],[Quantity/PO]]</f>
        <v>0</v>
      </c>
      <c r="Q1555" s="2" t="str">
        <f t="shared" ca="1" si="114"/>
        <v>منتهي</v>
      </c>
      <c r="R1555" s="2"/>
      <c r="S1555" s="2"/>
      <c r="T1555" s="1" t="str">
        <f t="shared" si="116"/>
        <v/>
      </c>
      <c r="BN1555" s="8" t="str">
        <f t="shared" si="115"/>
        <v>0C1605</v>
      </c>
    </row>
    <row r="1556" spans="1:66" ht="161" hidden="1" x14ac:dyDescent="0.45">
      <c r="A1556" s="1">
        <f t="shared" si="117"/>
        <v>1543</v>
      </c>
      <c r="B1556" s="1" t="s">
        <v>734</v>
      </c>
      <c r="C1556" s="2" t="s">
        <v>530</v>
      </c>
      <c r="D1556" s="1"/>
      <c r="E1556" s="2" t="s">
        <v>531</v>
      </c>
      <c r="F1556" s="1" t="s">
        <v>2234</v>
      </c>
      <c r="G1556" s="10">
        <v>45699</v>
      </c>
      <c r="H1556" s="1">
        <v>1</v>
      </c>
      <c r="I1556" s="1"/>
      <c r="J1556" s="10">
        <v>45701</v>
      </c>
      <c r="K1556" s="1" t="s">
        <v>1077</v>
      </c>
      <c r="L1556" s="2"/>
      <c r="M1556" s="10"/>
      <c r="N1556" s="1"/>
      <c r="O1556" s="1"/>
      <c r="P1556" s="2">
        <f>Table1[[#This Row],[PRICE/PO]]*Table1[[#This Row],[Quantity/PO]]</f>
        <v>0</v>
      </c>
      <c r="Q1556" s="2" t="str">
        <f t="shared" ca="1" si="114"/>
        <v>منتهي</v>
      </c>
      <c r="R1556" s="2"/>
      <c r="S1556" s="2"/>
      <c r="T1556" s="1" t="str">
        <f t="shared" si="116"/>
        <v/>
      </c>
      <c r="BN1556" s="8">
        <f t="shared" si="115"/>
        <v>0</v>
      </c>
    </row>
    <row r="1557" spans="1:66" ht="69" hidden="1" x14ac:dyDescent="0.45">
      <c r="A1557" s="1">
        <f t="shared" si="117"/>
        <v>1544</v>
      </c>
      <c r="B1557" s="1" t="s">
        <v>734</v>
      </c>
      <c r="C1557" s="2" t="s">
        <v>526</v>
      </c>
      <c r="D1557" s="1" t="s">
        <v>525</v>
      </c>
      <c r="E1557" s="2" t="s">
        <v>532</v>
      </c>
      <c r="F1557" s="1" t="s">
        <v>2234</v>
      </c>
      <c r="G1557" s="10">
        <v>45699</v>
      </c>
      <c r="H1557" s="1">
        <v>1</v>
      </c>
      <c r="I1557" s="1"/>
      <c r="J1557" s="10">
        <v>45701</v>
      </c>
      <c r="K1557" s="1" t="s">
        <v>1077</v>
      </c>
      <c r="L1557" s="2"/>
      <c r="M1557" s="10"/>
      <c r="N1557" s="1"/>
      <c r="O1557" s="1"/>
      <c r="P1557" s="2">
        <f>Table1[[#This Row],[PRICE/PO]]*Table1[[#This Row],[Quantity/PO]]</f>
        <v>0</v>
      </c>
      <c r="Q1557" s="2" t="str">
        <f t="shared" ca="1" si="114"/>
        <v>منتهي</v>
      </c>
      <c r="R1557" s="2"/>
      <c r="S1557" s="2"/>
      <c r="T1557" s="1" t="str">
        <f t="shared" si="116"/>
        <v/>
      </c>
      <c r="BN1557" s="8" t="str">
        <f t="shared" si="115"/>
        <v xml:space="preserve">22/C </v>
      </c>
    </row>
    <row r="1558" spans="1:66" ht="69" hidden="1" x14ac:dyDescent="0.45">
      <c r="A1558" s="1">
        <f t="shared" si="117"/>
        <v>1545</v>
      </c>
      <c r="B1558" s="1" t="s">
        <v>734</v>
      </c>
      <c r="C1558" s="2" t="s">
        <v>1637</v>
      </c>
      <c r="D1558" s="1"/>
      <c r="E1558" s="2" t="s">
        <v>1638</v>
      </c>
      <c r="F1558" s="1" t="s">
        <v>2234</v>
      </c>
      <c r="G1558" s="10">
        <v>45699</v>
      </c>
      <c r="H1558" s="1">
        <v>1</v>
      </c>
      <c r="I1558" s="1"/>
      <c r="J1558" s="10">
        <v>45701</v>
      </c>
      <c r="K1558" s="1" t="s">
        <v>1077</v>
      </c>
      <c r="L1558" s="2"/>
      <c r="M1558" s="10"/>
      <c r="N1558" s="1"/>
      <c r="O1558" s="1"/>
      <c r="P1558" s="2">
        <f>Table1[[#This Row],[PRICE/PO]]*Table1[[#This Row],[Quantity/PO]]</f>
        <v>0</v>
      </c>
      <c r="Q1558" s="2" t="str">
        <f t="shared" ca="1" si="114"/>
        <v>منتهي</v>
      </c>
      <c r="R1558" s="2"/>
      <c r="S1558" s="2"/>
      <c r="T1558" s="1" t="str">
        <f t="shared" si="116"/>
        <v/>
      </c>
      <c r="BN1558" s="8">
        <f t="shared" si="115"/>
        <v>0</v>
      </c>
    </row>
    <row r="1559" spans="1:66" ht="161" hidden="1" x14ac:dyDescent="0.45">
      <c r="A1559" s="1">
        <f t="shared" si="117"/>
        <v>1546</v>
      </c>
      <c r="B1559" s="1" t="s">
        <v>734</v>
      </c>
      <c r="C1559" s="2" t="s">
        <v>1639</v>
      </c>
      <c r="D1559" s="1"/>
      <c r="E1559" s="2" t="s">
        <v>1640</v>
      </c>
      <c r="F1559" s="1" t="s">
        <v>2234</v>
      </c>
      <c r="G1559" s="10">
        <v>45699</v>
      </c>
      <c r="H1559" s="1">
        <v>1</v>
      </c>
      <c r="I1559" s="1"/>
      <c r="J1559" s="10">
        <v>45701</v>
      </c>
      <c r="K1559" s="1" t="s">
        <v>1077</v>
      </c>
      <c r="L1559" s="2"/>
      <c r="M1559" s="10"/>
      <c r="N1559" s="1"/>
      <c r="O1559" s="1"/>
      <c r="P1559" s="2">
        <f>Table1[[#This Row],[PRICE/PO]]*Table1[[#This Row],[Quantity/PO]]</f>
        <v>0</v>
      </c>
      <c r="Q1559" s="2" t="str">
        <f t="shared" ca="1" si="114"/>
        <v>منتهي</v>
      </c>
      <c r="R1559" s="2"/>
      <c r="S1559" s="2"/>
      <c r="T1559" s="1" t="str">
        <f t="shared" si="116"/>
        <v/>
      </c>
      <c r="BN1559" s="8">
        <f t="shared" si="115"/>
        <v>0</v>
      </c>
    </row>
    <row r="1560" spans="1:66" ht="69" hidden="1" x14ac:dyDescent="0.45">
      <c r="A1560" s="1">
        <f t="shared" si="117"/>
        <v>1547</v>
      </c>
      <c r="B1560" s="1" t="s">
        <v>734</v>
      </c>
      <c r="C1560" s="2" t="s">
        <v>1641</v>
      </c>
      <c r="D1560" s="1"/>
      <c r="E1560" s="2" t="s">
        <v>1642</v>
      </c>
      <c r="F1560" s="1" t="s">
        <v>2234</v>
      </c>
      <c r="G1560" s="10">
        <v>45699</v>
      </c>
      <c r="H1560" s="1">
        <v>1</v>
      </c>
      <c r="I1560" s="1"/>
      <c r="J1560" s="10">
        <v>45701</v>
      </c>
      <c r="K1560" s="1" t="s">
        <v>1077</v>
      </c>
      <c r="L1560" s="2"/>
      <c r="M1560" s="10"/>
      <c r="N1560" s="1"/>
      <c r="O1560" s="1"/>
      <c r="P1560" s="2">
        <f>Table1[[#This Row],[PRICE/PO]]*Table1[[#This Row],[Quantity/PO]]</f>
        <v>0</v>
      </c>
      <c r="Q1560" s="2" t="str">
        <f t="shared" ca="1" si="114"/>
        <v>منتهي</v>
      </c>
      <c r="R1560" s="2"/>
      <c r="S1560" s="2"/>
      <c r="T1560" s="1" t="str">
        <f t="shared" si="116"/>
        <v/>
      </c>
      <c r="BN1560" s="8">
        <f t="shared" si="115"/>
        <v>0</v>
      </c>
    </row>
    <row r="1561" spans="1:66" ht="115" hidden="1" x14ac:dyDescent="0.45">
      <c r="A1561" s="1">
        <f t="shared" si="117"/>
        <v>1548</v>
      </c>
      <c r="B1561" s="1" t="s">
        <v>734</v>
      </c>
      <c r="C1561" s="2" t="s">
        <v>1644</v>
      </c>
      <c r="D1561" s="1"/>
      <c r="E1561" s="2" t="s">
        <v>1643</v>
      </c>
      <c r="F1561" s="1" t="s">
        <v>2234</v>
      </c>
      <c r="G1561" s="10">
        <v>45699</v>
      </c>
      <c r="H1561" s="1">
        <v>1</v>
      </c>
      <c r="I1561" s="1"/>
      <c r="J1561" s="10">
        <v>45701</v>
      </c>
      <c r="K1561" s="1" t="s">
        <v>1077</v>
      </c>
      <c r="L1561" s="2"/>
      <c r="M1561" s="10"/>
      <c r="N1561" s="1"/>
      <c r="O1561" s="1"/>
      <c r="P1561" s="2">
        <f>Table1[[#This Row],[PRICE/PO]]*Table1[[#This Row],[Quantity/PO]]</f>
        <v>0</v>
      </c>
      <c r="Q1561" s="2" t="str">
        <f t="shared" ca="1" si="114"/>
        <v>منتهي</v>
      </c>
      <c r="R1561" s="2"/>
      <c r="S1561" s="2"/>
      <c r="T1561" s="1" t="str">
        <f t="shared" si="116"/>
        <v/>
      </c>
      <c r="BN1561" s="8">
        <f t="shared" si="115"/>
        <v>0</v>
      </c>
    </row>
    <row r="1562" spans="1:66" ht="115" hidden="1" x14ac:dyDescent="0.45">
      <c r="A1562" s="1">
        <f t="shared" si="117"/>
        <v>1549</v>
      </c>
      <c r="B1562" s="1" t="s">
        <v>734</v>
      </c>
      <c r="C1562" s="2" t="s">
        <v>1646</v>
      </c>
      <c r="D1562" s="1"/>
      <c r="E1562" s="2" t="s">
        <v>1645</v>
      </c>
      <c r="F1562" s="1" t="s">
        <v>2234</v>
      </c>
      <c r="G1562" s="10">
        <v>45699</v>
      </c>
      <c r="H1562" s="1">
        <v>1</v>
      </c>
      <c r="I1562" s="1"/>
      <c r="J1562" s="10">
        <v>45701</v>
      </c>
      <c r="K1562" s="1" t="s">
        <v>1077</v>
      </c>
      <c r="L1562" s="2"/>
      <c r="M1562" s="10"/>
      <c r="N1562" s="1"/>
      <c r="O1562" s="1"/>
      <c r="P1562" s="2">
        <f>Table1[[#This Row],[PRICE/PO]]*Table1[[#This Row],[Quantity/PO]]</f>
        <v>0</v>
      </c>
      <c r="Q1562" s="2" t="str">
        <f t="shared" ca="1" si="114"/>
        <v>منتهي</v>
      </c>
      <c r="R1562" s="2"/>
      <c r="S1562" s="2"/>
      <c r="T1562" s="1" t="str">
        <f t="shared" si="116"/>
        <v/>
      </c>
      <c r="BN1562" s="8">
        <f t="shared" si="115"/>
        <v>0</v>
      </c>
    </row>
    <row r="1563" spans="1:66" ht="115" hidden="1" x14ac:dyDescent="0.45">
      <c r="A1563" s="1">
        <f t="shared" si="117"/>
        <v>1550</v>
      </c>
      <c r="B1563" s="1" t="s">
        <v>734</v>
      </c>
      <c r="C1563" s="2" t="s">
        <v>1647</v>
      </c>
      <c r="D1563" s="1"/>
      <c r="E1563" s="2" t="s">
        <v>2235</v>
      </c>
      <c r="F1563" s="1" t="s">
        <v>2234</v>
      </c>
      <c r="G1563" s="10">
        <v>45699</v>
      </c>
      <c r="H1563" s="1">
        <v>1</v>
      </c>
      <c r="I1563" s="1"/>
      <c r="J1563" s="10">
        <v>45701</v>
      </c>
      <c r="K1563" s="1" t="s">
        <v>1077</v>
      </c>
      <c r="L1563" s="2"/>
      <c r="M1563" s="10"/>
      <c r="N1563" s="1"/>
      <c r="O1563" s="1"/>
      <c r="P1563" s="2">
        <f>Table1[[#This Row],[PRICE/PO]]*Table1[[#This Row],[Quantity/PO]]</f>
        <v>0</v>
      </c>
      <c r="Q1563" s="2" t="str">
        <f t="shared" ca="1" si="114"/>
        <v>منتهي</v>
      </c>
      <c r="R1563" s="2"/>
      <c r="S1563" s="2"/>
      <c r="T1563" s="1" t="str">
        <f t="shared" si="116"/>
        <v/>
      </c>
      <c r="BN1563" s="8">
        <f t="shared" si="115"/>
        <v>0</v>
      </c>
    </row>
    <row r="1564" spans="1:66" ht="115" hidden="1" x14ac:dyDescent="0.45">
      <c r="A1564" s="1">
        <f t="shared" si="117"/>
        <v>1551</v>
      </c>
      <c r="B1564" s="1" t="s">
        <v>734</v>
      </c>
      <c r="C1564" s="2" t="s">
        <v>2238</v>
      </c>
      <c r="D1564" s="1"/>
      <c r="E1564" s="2" t="s">
        <v>2237</v>
      </c>
      <c r="F1564" s="1" t="s">
        <v>2236</v>
      </c>
      <c r="G1564" s="10">
        <v>45701</v>
      </c>
      <c r="H1564" s="1">
        <v>1</v>
      </c>
      <c r="I1564" s="1"/>
      <c r="J1564" s="10">
        <v>45706</v>
      </c>
      <c r="K1564" s="1" t="s">
        <v>1074</v>
      </c>
      <c r="L1564" s="2"/>
      <c r="M1564" s="10"/>
      <c r="N1564" s="1"/>
      <c r="O1564" s="1"/>
      <c r="P1564" s="2">
        <f>Table1[[#This Row],[PRICE/PO]]*Table1[[#This Row],[Quantity/PO]]</f>
        <v>0</v>
      </c>
      <c r="Q1564" s="2" t="str">
        <f t="shared" ca="1" si="114"/>
        <v>منتهي</v>
      </c>
      <c r="R1564" s="2"/>
      <c r="S1564" s="2"/>
      <c r="T1564" s="1" t="str">
        <f t="shared" si="116"/>
        <v/>
      </c>
      <c r="BN1564" s="8">
        <f t="shared" si="115"/>
        <v>0</v>
      </c>
    </row>
    <row r="1565" spans="1:66" ht="69" hidden="1" x14ac:dyDescent="0.45">
      <c r="A1565" s="1">
        <f t="shared" si="117"/>
        <v>1552</v>
      </c>
      <c r="B1565" s="1" t="s">
        <v>734</v>
      </c>
      <c r="C1565" s="2" t="s">
        <v>159</v>
      </c>
      <c r="D1565" s="1"/>
      <c r="E1565" s="2" t="s">
        <v>2242</v>
      </c>
      <c r="F1565" s="1" t="s">
        <v>2241</v>
      </c>
      <c r="G1565" s="10">
        <v>45701</v>
      </c>
      <c r="H1565" s="1">
        <v>1</v>
      </c>
      <c r="I1565" s="1">
        <v>110</v>
      </c>
      <c r="J1565" s="10">
        <v>45706</v>
      </c>
      <c r="K1565" s="1" t="s">
        <v>1076</v>
      </c>
      <c r="L1565" s="2"/>
      <c r="M1565" s="10"/>
      <c r="N1565" s="1"/>
      <c r="O1565" s="1"/>
      <c r="P1565" s="2">
        <f>Table1[[#This Row],[PRICE/PO]]*Table1[[#This Row],[Quantity/PO]]</f>
        <v>0</v>
      </c>
      <c r="Q1565" s="2" t="str">
        <f t="shared" ca="1" si="114"/>
        <v>منتهي</v>
      </c>
      <c r="R1565" s="2"/>
      <c r="S1565" s="2"/>
      <c r="T1565" s="1" t="str">
        <f t="shared" si="116"/>
        <v/>
      </c>
      <c r="BN1565" s="8">
        <f t="shared" si="115"/>
        <v>0</v>
      </c>
    </row>
    <row r="1566" spans="1:66" ht="69" hidden="1" x14ac:dyDescent="0.45">
      <c r="A1566" s="1">
        <f t="shared" si="117"/>
        <v>1553</v>
      </c>
      <c r="B1566" s="1" t="s">
        <v>734</v>
      </c>
      <c r="C1566" s="2" t="s">
        <v>2245</v>
      </c>
      <c r="D1566" s="1" t="s">
        <v>2246</v>
      </c>
      <c r="E1566" s="2" t="s">
        <v>2244</v>
      </c>
      <c r="F1566" s="1" t="s">
        <v>2243</v>
      </c>
      <c r="G1566" s="10">
        <v>45701</v>
      </c>
      <c r="H1566" s="1">
        <v>1</v>
      </c>
      <c r="I1566" s="1"/>
      <c r="J1566" s="10">
        <v>45706</v>
      </c>
      <c r="K1566" s="1" t="s">
        <v>1076</v>
      </c>
      <c r="L1566" s="2"/>
      <c r="M1566" s="10"/>
      <c r="N1566" s="1"/>
      <c r="O1566" s="1"/>
      <c r="P1566" s="2">
        <f>Table1[[#This Row],[PRICE/PO]]*Table1[[#This Row],[Quantity/PO]]</f>
        <v>0</v>
      </c>
      <c r="Q1566" s="2" t="str">
        <f t="shared" ca="1" si="114"/>
        <v>منتهي</v>
      </c>
      <c r="R1566" s="2"/>
      <c r="S1566" s="2"/>
      <c r="T1566" s="1" t="str">
        <f t="shared" si="116"/>
        <v/>
      </c>
      <c r="BN1566" s="8" t="str">
        <f t="shared" si="115"/>
        <v>HAX22E/190-4</v>
      </c>
    </row>
    <row r="1567" spans="1:66" ht="46" hidden="1" x14ac:dyDescent="0.45">
      <c r="A1567" s="1">
        <f t="shared" si="117"/>
        <v>1554</v>
      </c>
      <c r="B1567" s="1" t="s">
        <v>734</v>
      </c>
      <c r="C1567" s="2" t="s">
        <v>774</v>
      </c>
      <c r="D1567" s="1"/>
      <c r="E1567" s="2" t="s">
        <v>775</v>
      </c>
      <c r="F1567" s="1" t="s">
        <v>2248</v>
      </c>
      <c r="G1567" s="10">
        <v>45704</v>
      </c>
      <c r="H1567" s="1">
        <v>50</v>
      </c>
      <c r="I1567" s="1"/>
      <c r="J1567" s="10">
        <v>45706</v>
      </c>
      <c r="K1567" s="1" t="s">
        <v>1074</v>
      </c>
      <c r="L1567" s="2"/>
      <c r="M1567" s="10"/>
      <c r="N1567" s="1"/>
      <c r="O1567" s="1"/>
      <c r="P1567" s="2">
        <f>Table1[[#This Row],[PRICE/PO]]*Table1[[#This Row],[Quantity/PO]]</f>
        <v>0</v>
      </c>
      <c r="Q1567" s="2" t="str">
        <f t="shared" ca="1" si="114"/>
        <v>منتهي</v>
      </c>
      <c r="R1567" s="2"/>
      <c r="S1567" s="2"/>
      <c r="T1567" s="1" t="str">
        <f t="shared" si="116"/>
        <v/>
      </c>
      <c r="BN1567" s="8">
        <f t="shared" si="115"/>
        <v>0</v>
      </c>
    </row>
    <row r="1568" spans="1:66" ht="46" hidden="1" x14ac:dyDescent="0.45">
      <c r="A1568" s="1">
        <f t="shared" si="117"/>
        <v>1555</v>
      </c>
      <c r="B1568" s="1" t="s">
        <v>734</v>
      </c>
      <c r="C1568" s="2" t="s">
        <v>776</v>
      </c>
      <c r="D1568" s="1"/>
      <c r="E1568" s="2" t="s">
        <v>777</v>
      </c>
      <c r="F1568" s="1" t="s">
        <v>2248</v>
      </c>
      <c r="G1568" s="10">
        <v>45704</v>
      </c>
      <c r="H1568" s="1">
        <v>50</v>
      </c>
      <c r="I1568" s="1"/>
      <c r="J1568" s="10">
        <v>45706</v>
      </c>
      <c r="K1568" s="1" t="s">
        <v>1074</v>
      </c>
      <c r="L1568" s="2"/>
      <c r="M1568" s="10"/>
      <c r="N1568" s="1"/>
      <c r="O1568" s="1"/>
      <c r="P1568" s="2">
        <f>Table1[[#This Row],[PRICE/PO]]*Table1[[#This Row],[Quantity/PO]]</f>
        <v>0</v>
      </c>
      <c r="Q1568" s="2" t="str">
        <f t="shared" ca="1" si="114"/>
        <v>منتهي</v>
      </c>
      <c r="R1568" s="2"/>
      <c r="S1568" s="2"/>
      <c r="T1568" s="1" t="str">
        <f t="shared" si="116"/>
        <v/>
      </c>
      <c r="BN1568" s="8">
        <f t="shared" si="115"/>
        <v>0</v>
      </c>
    </row>
    <row r="1569" spans="1:66" ht="46" hidden="1" x14ac:dyDescent="0.45">
      <c r="A1569" s="1">
        <f t="shared" si="117"/>
        <v>1556</v>
      </c>
      <c r="B1569" s="1" t="s">
        <v>734</v>
      </c>
      <c r="C1569" s="2" t="s">
        <v>1131</v>
      </c>
      <c r="D1569" s="1"/>
      <c r="E1569" s="2" t="s">
        <v>1132</v>
      </c>
      <c r="F1569" s="1" t="s">
        <v>2248</v>
      </c>
      <c r="G1569" s="10">
        <v>45704</v>
      </c>
      <c r="H1569" s="1">
        <v>25</v>
      </c>
      <c r="I1569" s="1"/>
      <c r="J1569" s="10">
        <v>45706</v>
      </c>
      <c r="K1569" s="1" t="s">
        <v>1074</v>
      </c>
      <c r="L1569" s="2"/>
      <c r="M1569" s="10"/>
      <c r="N1569" s="1"/>
      <c r="O1569" s="1"/>
      <c r="P1569" s="2">
        <f>Table1[[#This Row],[PRICE/PO]]*Table1[[#This Row],[Quantity/PO]]</f>
        <v>0</v>
      </c>
      <c r="Q1569" s="2" t="str">
        <f t="shared" ca="1" si="114"/>
        <v>منتهي</v>
      </c>
      <c r="R1569" s="2"/>
      <c r="S1569" s="2"/>
      <c r="T1569" s="1" t="str">
        <f t="shared" si="116"/>
        <v/>
      </c>
      <c r="BN1569" s="8">
        <f t="shared" si="115"/>
        <v>0</v>
      </c>
    </row>
    <row r="1570" spans="1:66" ht="46" hidden="1" x14ac:dyDescent="0.45">
      <c r="A1570" s="1">
        <f t="shared" si="117"/>
        <v>1557</v>
      </c>
      <c r="B1570" s="1" t="s">
        <v>734</v>
      </c>
      <c r="C1570" s="2" t="s">
        <v>1133</v>
      </c>
      <c r="D1570" s="1"/>
      <c r="E1570" s="2" t="s">
        <v>1134</v>
      </c>
      <c r="F1570" s="1" t="s">
        <v>2248</v>
      </c>
      <c r="G1570" s="10">
        <v>45704</v>
      </c>
      <c r="H1570" s="1">
        <v>100</v>
      </c>
      <c r="I1570" s="1"/>
      <c r="J1570" s="10">
        <v>45706</v>
      </c>
      <c r="K1570" s="1" t="s">
        <v>1074</v>
      </c>
      <c r="L1570" s="2"/>
      <c r="M1570" s="10"/>
      <c r="N1570" s="1"/>
      <c r="O1570" s="1"/>
      <c r="P1570" s="2">
        <f>Table1[[#This Row],[PRICE/PO]]*Table1[[#This Row],[Quantity/PO]]</f>
        <v>0</v>
      </c>
      <c r="Q1570" s="2" t="str">
        <f t="shared" ca="1" si="114"/>
        <v>منتهي</v>
      </c>
      <c r="R1570" s="2"/>
      <c r="S1570" s="2"/>
      <c r="T1570" s="1" t="str">
        <f t="shared" si="116"/>
        <v/>
      </c>
      <c r="BN1570" s="8">
        <f t="shared" si="115"/>
        <v>0</v>
      </c>
    </row>
    <row r="1571" spans="1:66" ht="46" hidden="1" x14ac:dyDescent="0.45">
      <c r="A1571" s="1">
        <f t="shared" si="117"/>
        <v>1558</v>
      </c>
      <c r="B1571" s="1" t="s">
        <v>734</v>
      </c>
      <c r="C1571" s="2" t="s">
        <v>1135</v>
      </c>
      <c r="D1571" s="1"/>
      <c r="E1571" s="2" t="s">
        <v>1136</v>
      </c>
      <c r="F1571" s="1" t="s">
        <v>2248</v>
      </c>
      <c r="G1571" s="10">
        <v>45704</v>
      </c>
      <c r="H1571" s="1">
        <v>100</v>
      </c>
      <c r="I1571" s="1"/>
      <c r="J1571" s="10">
        <v>45706</v>
      </c>
      <c r="K1571" s="1" t="s">
        <v>1074</v>
      </c>
      <c r="L1571" s="2"/>
      <c r="M1571" s="10"/>
      <c r="N1571" s="1"/>
      <c r="O1571" s="1"/>
      <c r="P1571" s="2">
        <f>Table1[[#This Row],[PRICE/PO]]*Table1[[#This Row],[Quantity/PO]]</f>
        <v>0</v>
      </c>
      <c r="Q1571" s="2" t="str">
        <f t="shared" ca="1" si="114"/>
        <v>منتهي</v>
      </c>
      <c r="R1571" s="2"/>
      <c r="S1571" s="2"/>
      <c r="T1571" s="1" t="str">
        <f t="shared" si="116"/>
        <v/>
      </c>
      <c r="BN1571" s="8">
        <f t="shared" si="115"/>
        <v>0</v>
      </c>
    </row>
    <row r="1572" spans="1:66" ht="46" hidden="1" x14ac:dyDescent="0.45">
      <c r="A1572" s="1">
        <f t="shared" si="117"/>
        <v>1559</v>
      </c>
      <c r="B1572" s="1" t="s">
        <v>734</v>
      </c>
      <c r="C1572" s="2" t="s">
        <v>1137</v>
      </c>
      <c r="D1572" s="1"/>
      <c r="E1572" s="2" t="s">
        <v>1138</v>
      </c>
      <c r="F1572" s="1" t="s">
        <v>2248</v>
      </c>
      <c r="G1572" s="10">
        <v>45704</v>
      </c>
      <c r="H1572" s="1">
        <v>100</v>
      </c>
      <c r="I1572" s="1"/>
      <c r="J1572" s="10">
        <v>45706</v>
      </c>
      <c r="K1572" s="1" t="s">
        <v>1074</v>
      </c>
      <c r="L1572" s="2"/>
      <c r="M1572" s="10"/>
      <c r="N1572" s="1"/>
      <c r="O1572" s="1"/>
      <c r="P1572" s="2">
        <f>Table1[[#This Row],[PRICE/PO]]*Table1[[#This Row],[Quantity/PO]]</f>
        <v>0</v>
      </c>
      <c r="Q1572" s="2" t="str">
        <f t="shared" ca="1" si="114"/>
        <v>منتهي</v>
      </c>
      <c r="R1572" s="2"/>
      <c r="S1572" s="2"/>
      <c r="T1572" s="1" t="str">
        <f t="shared" si="116"/>
        <v/>
      </c>
      <c r="BN1572" s="8">
        <f t="shared" si="115"/>
        <v>0</v>
      </c>
    </row>
    <row r="1573" spans="1:66" ht="46" hidden="1" x14ac:dyDescent="0.45">
      <c r="A1573" s="1">
        <f t="shared" si="117"/>
        <v>1560</v>
      </c>
      <c r="B1573" s="1" t="s">
        <v>734</v>
      </c>
      <c r="C1573" s="2" t="s">
        <v>2249</v>
      </c>
      <c r="D1573" s="1"/>
      <c r="E1573" s="2" t="s">
        <v>2250</v>
      </c>
      <c r="F1573" s="1" t="s">
        <v>2248</v>
      </c>
      <c r="G1573" s="10">
        <v>45704</v>
      </c>
      <c r="H1573" s="1">
        <v>100</v>
      </c>
      <c r="I1573" s="1"/>
      <c r="J1573" s="10">
        <v>45706</v>
      </c>
      <c r="K1573" s="1" t="s">
        <v>1074</v>
      </c>
      <c r="L1573" s="2"/>
      <c r="M1573" s="10"/>
      <c r="N1573" s="1"/>
      <c r="O1573" s="1"/>
      <c r="P1573" s="2">
        <f>Table1[[#This Row],[PRICE/PO]]*Table1[[#This Row],[Quantity/PO]]</f>
        <v>0</v>
      </c>
      <c r="Q1573" s="2" t="str">
        <f t="shared" ca="1" si="114"/>
        <v>منتهي</v>
      </c>
      <c r="R1573" s="2"/>
      <c r="S1573" s="2"/>
      <c r="T1573" s="1" t="str">
        <f t="shared" si="116"/>
        <v/>
      </c>
      <c r="BN1573" s="8">
        <f t="shared" si="115"/>
        <v>0</v>
      </c>
    </row>
    <row r="1574" spans="1:66" ht="46" hidden="1" x14ac:dyDescent="0.45">
      <c r="A1574" s="1">
        <f t="shared" si="117"/>
        <v>1561</v>
      </c>
      <c r="B1574" s="1" t="s">
        <v>734</v>
      </c>
      <c r="C1574" s="2" t="s">
        <v>2251</v>
      </c>
      <c r="D1574" s="1"/>
      <c r="E1574" s="2" t="s">
        <v>2252</v>
      </c>
      <c r="F1574" s="1" t="s">
        <v>2248</v>
      </c>
      <c r="G1574" s="10">
        <v>45704</v>
      </c>
      <c r="H1574" s="1">
        <v>100</v>
      </c>
      <c r="I1574" s="1"/>
      <c r="J1574" s="10">
        <v>45706</v>
      </c>
      <c r="K1574" s="1" t="s">
        <v>1074</v>
      </c>
      <c r="L1574" s="2"/>
      <c r="M1574" s="10"/>
      <c r="N1574" s="1"/>
      <c r="O1574" s="1"/>
      <c r="P1574" s="2">
        <f>Table1[[#This Row],[PRICE/PO]]*Table1[[#This Row],[Quantity/PO]]</f>
        <v>0</v>
      </c>
      <c r="Q1574" s="2" t="str">
        <f t="shared" ca="1" si="114"/>
        <v>منتهي</v>
      </c>
      <c r="R1574" s="2"/>
      <c r="S1574" s="2"/>
      <c r="T1574" s="1" t="str">
        <f t="shared" si="116"/>
        <v/>
      </c>
      <c r="BN1574" s="8">
        <f t="shared" si="115"/>
        <v>0</v>
      </c>
    </row>
    <row r="1575" spans="1:66" ht="46" hidden="1" x14ac:dyDescent="0.45">
      <c r="A1575" s="1">
        <f t="shared" si="117"/>
        <v>1562</v>
      </c>
      <c r="B1575" s="1" t="s">
        <v>734</v>
      </c>
      <c r="C1575" s="2" t="s">
        <v>1139</v>
      </c>
      <c r="D1575" s="1"/>
      <c r="E1575" s="2" t="s">
        <v>1140</v>
      </c>
      <c r="F1575" s="1" t="s">
        <v>2248</v>
      </c>
      <c r="G1575" s="10">
        <v>45704</v>
      </c>
      <c r="H1575" s="1">
        <v>50</v>
      </c>
      <c r="I1575" s="1"/>
      <c r="J1575" s="10">
        <v>45706</v>
      </c>
      <c r="K1575" s="1" t="s">
        <v>1074</v>
      </c>
      <c r="L1575" s="2"/>
      <c r="M1575" s="10"/>
      <c r="N1575" s="1"/>
      <c r="O1575" s="1"/>
      <c r="P1575" s="2">
        <f>Table1[[#This Row],[PRICE/PO]]*Table1[[#This Row],[Quantity/PO]]</f>
        <v>0</v>
      </c>
      <c r="Q1575" s="2" t="str">
        <f t="shared" ca="1" si="114"/>
        <v>منتهي</v>
      </c>
      <c r="R1575" s="2"/>
      <c r="S1575" s="2"/>
      <c r="T1575" s="1" t="str">
        <f t="shared" si="116"/>
        <v/>
      </c>
      <c r="BN1575" s="8">
        <f t="shared" si="115"/>
        <v>0</v>
      </c>
    </row>
    <row r="1576" spans="1:66" ht="46" hidden="1" x14ac:dyDescent="0.45">
      <c r="A1576" s="1">
        <f t="shared" si="117"/>
        <v>1563</v>
      </c>
      <c r="B1576" s="1" t="s">
        <v>734</v>
      </c>
      <c r="C1576" s="2" t="s">
        <v>1141</v>
      </c>
      <c r="D1576" s="1"/>
      <c r="E1576" s="2" t="s">
        <v>1142</v>
      </c>
      <c r="F1576" s="1" t="s">
        <v>2248</v>
      </c>
      <c r="G1576" s="10">
        <v>45704</v>
      </c>
      <c r="H1576" s="1">
        <v>50</v>
      </c>
      <c r="I1576" s="1"/>
      <c r="J1576" s="10">
        <v>45706</v>
      </c>
      <c r="K1576" s="1" t="s">
        <v>1074</v>
      </c>
      <c r="L1576" s="2"/>
      <c r="M1576" s="10"/>
      <c r="N1576" s="1"/>
      <c r="O1576" s="1"/>
      <c r="P1576" s="2">
        <f>Table1[[#This Row],[PRICE/PO]]*Table1[[#This Row],[Quantity/PO]]</f>
        <v>0</v>
      </c>
      <c r="Q1576" s="2" t="str">
        <f t="shared" ca="1" si="114"/>
        <v>منتهي</v>
      </c>
      <c r="R1576" s="2"/>
      <c r="S1576" s="2"/>
      <c r="T1576" s="1" t="str">
        <f t="shared" si="116"/>
        <v/>
      </c>
      <c r="BN1576" s="8">
        <f t="shared" si="115"/>
        <v>0</v>
      </c>
    </row>
    <row r="1577" spans="1:66" ht="46" hidden="1" x14ac:dyDescent="0.45">
      <c r="A1577" s="1">
        <f t="shared" si="117"/>
        <v>1564</v>
      </c>
      <c r="B1577" s="1" t="s">
        <v>734</v>
      </c>
      <c r="C1577" s="2" t="s">
        <v>1143</v>
      </c>
      <c r="D1577" s="1"/>
      <c r="E1577" s="2" t="s">
        <v>1144</v>
      </c>
      <c r="F1577" s="1" t="s">
        <v>2248</v>
      </c>
      <c r="G1577" s="10">
        <v>45704</v>
      </c>
      <c r="H1577" s="1">
        <v>25</v>
      </c>
      <c r="I1577" s="1"/>
      <c r="J1577" s="10">
        <v>45706</v>
      </c>
      <c r="K1577" s="1" t="s">
        <v>1074</v>
      </c>
      <c r="L1577" s="2"/>
      <c r="M1577" s="10"/>
      <c r="N1577" s="1"/>
      <c r="O1577" s="1"/>
      <c r="P1577" s="2">
        <f>Table1[[#This Row],[PRICE/PO]]*Table1[[#This Row],[Quantity/PO]]</f>
        <v>0</v>
      </c>
      <c r="Q1577" s="2" t="str">
        <f t="shared" ca="1" si="114"/>
        <v>منتهي</v>
      </c>
      <c r="R1577" s="2"/>
      <c r="S1577" s="2"/>
      <c r="T1577" s="1" t="str">
        <f t="shared" si="116"/>
        <v/>
      </c>
      <c r="BN1577" s="8">
        <f t="shared" si="115"/>
        <v>0</v>
      </c>
    </row>
    <row r="1578" spans="1:66" ht="46" hidden="1" x14ac:dyDescent="0.45">
      <c r="A1578" s="1">
        <f t="shared" si="117"/>
        <v>1565</v>
      </c>
      <c r="B1578" s="1" t="s">
        <v>734</v>
      </c>
      <c r="C1578" s="2" t="s">
        <v>1145</v>
      </c>
      <c r="D1578" s="1"/>
      <c r="E1578" s="2" t="s">
        <v>1146</v>
      </c>
      <c r="F1578" s="1" t="s">
        <v>2248</v>
      </c>
      <c r="G1578" s="10">
        <v>45704</v>
      </c>
      <c r="H1578" s="1">
        <v>30</v>
      </c>
      <c r="I1578" s="1"/>
      <c r="J1578" s="10">
        <v>45706</v>
      </c>
      <c r="K1578" s="1" t="s">
        <v>1074</v>
      </c>
      <c r="L1578" s="2"/>
      <c r="M1578" s="10"/>
      <c r="N1578" s="1"/>
      <c r="O1578" s="1"/>
      <c r="P1578" s="2">
        <f>Table1[[#This Row],[PRICE/PO]]*Table1[[#This Row],[Quantity/PO]]</f>
        <v>0</v>
      </c>
      <c r="Q1578" s="2" t="str">
        <f t="shared" ca="1" si="114"/>
        <v>منتهي</v>
      </c>
      <c r="R1578" s="2"/>
      <c r="S1578" s="2"/>
      <c r="T1578" s="1" t="str">
        <f t="shared" si="116"/>
        <v/>
      </c>
      <c r="BN1578" s="8">
        <f t="shared" si="115"/>
        <v>0</v>
      </c>
    </row>
    <row r="1579" spans="1:66" ht="46" hidden="1" x14ac:dyDescent="0.45">
      <c r="A1579" s="1">
        <f t="shared" si="117"/>
        <v>1566</v>
      </c>
      <c r="B1579" s="1" t="s">
        <v>734</v>
      </c>
      <c r="C1579" s="2" t="s">
        <v>1825</v>
      </c>
      <c r="D1579" s="1"/>
      <c r="E1579" s="2" t="s">
        <v>1826</v>
      </c>
      <c r="F1579" s="1" t="s">
        <v>2248</v>
      </c>
      <c r="G1579" s="10">
        <v>45704</v>
      </c>
      <c r="H1579" s="1">
        <v>50</v>
      </c>
      <c r="I1579" s="1"/>
      <c r="J1579" s="10">
        <v>45706</v>
      </c>
      <c r="K1579" s="1" t="s">
        <v>1074</v>
      </c>
      <c r="L1579" s="2"/>
      <c r="M1579" s="10"/>
      <c r="N1579" s="1"/>
      <c r="O1579" s="1"/>
      <c r="P1579" s="2">
        <f>Table1[[#This Row],[PRICE/PO]]*Table1[[#This Row],[Quantity/PO]]</f>
        <v>0</v>
      </c>
      <c r="Q1579" s="2" t="str">
        <f t="shared" ca="1" si="114"/>
        <v>منتهي</v>
      </c>
      <c r="R1579" s="2"/>
      <c r="S1579" s="2"/>
      <c r="T1579" s="1" t="str">
        <f t="shared" si="116"/>
        <v/>
      </c>
      <c r="BN1579" s="8">
        <f t="shared" si="115"/>
        <v>0</v>
      </c>
    </row>
    <row r="1580" spans="1:66" ht="92" hidden="1" x14ac:dyDescent="0.45">
      <c r="A1580" s="1">
        <f t="shared" si="117"/>
        <v>1567</v>
      </c>
      <c r="B1580" s="1" t="s">
        <v>734</v>
      </c>
      <c r="C1580" s="2" t="s">
        <v>2256</v>
      </c>
      <c r="D1580" s="1" t="s">
        <v>2255</v>
      </c>
      <c r="E1580" s="2" t="s">
        <v>2257</v>
      </c>
      <c r="F1580" s="1" t="s">
        <v>2254</v>
      </c>
      <c r="G1580" s="10">
        <v>45704</v>
      </c>
      <c r="H1580" s="1">
        <v>20</v>
      </c>
      <c r="I1580" s="1"/>
      <c r="J1580" s="10">
        <v>45707</v>
      </c>
      <c r="K1580" s="1" t="s">
        <v>1074</v>
      </c>
      <c r="L1580" s="2"/>
      <c r="M1580" s="10"/>
      <c r="N1580" s="1"/>
      <c r="O1580" s="1"/>
      <c r="P1580" s="2">
        <f>Table1[[#This Row],[PRICE/PO]]*Table1[[#This Row],[Quantity/PO]]</f>
        <v>0</v>
      </c>
      <c r="Q1580" s="2" t="str">
        <f t="shared" ca="1" si="114"/>
        <v>منتهي</v>
      </c>
      <c r="R1580" s="2"/>
      <c r="S1580" s="2"/>
      <c r="T1580" s="1" t="str">
        <f t="shared" si="116"/>
        <v/>
      </c>
      <c r="BN1580" s="8" t="str">
        <f t="shared" si="115"/>
        <v>UGR420231-QW</v>
      </c>
    </row>
    <row r="1581" spans="1:66" ht="92" hidden="1" x14ac:dyDescent="0.45">
      <c r="A1581" s="1">
        <f t="shared" si="117"/>
        <v>1568</v>
      </c>
      <c r="B1581" s="1" t="s">
        <v>734</v>
      </c>
      <c r="C1581" s="2" t="s">
        <v>2259</v>
      </c>
      <c r="D1581" s="1" t="s">
        <v>2258</v>
      </c>
      <c r="E1581" s="2" t="s">
        <v>2260</v>
      </c>
      <c r="F1581" s="1" t="s">
        <v>2254</v>
      </c>
      <c r="G1581" s="10">
        <v>45704</v>
      </c>
      <c r="H1581" s="1">
        <v>20</v>
      </c>
      <c r="I1581" s="1"/>
      <c r="J1581" s="10">
        <v>45707</v>
      </c>
      <c r="K1581" s="1" t="s">
        <v>1074</v>
      </c>
      <c r="L1581" s="2"/>
      <c r="M1581" s="10"/>
      <c r="N1581" s="1"/>
      <c r="O1581" s="1"/>
      <c r="P1581" s="2">
        <f>Table1[[#This Row],[PRICE/PO]]*Table1[[#This Row],[Quantity/PO]]</f>
        <v>0</v>
      </c>
      <c r="Q1581" s="2" t="str">
        <f t="shared" ca="1" si="114"/>
        <v>منتهي</v>
      </c>
      <c r="R1581" s="2"/>
      <c r="S1581" s="2"/>
      <c r="T1581" s="1" t="str">
        <f t="shared" si="116"/>
        <v/>
      </c>
      <c r="BN1581" s="8" t="str">
        <f t="shared" si="115"/>
        <v>UGR1020231</v>
      </c>
    </row>
    <row r="1582" spans="1:66" ht="69" hidden="1" x14ac:dyDescent="0.45">
      <c r="A1582" s="1">
        <f t="shared" si="117"/>
        <v>1569</v>
      </c>
      <c r="B1582" s="1" t="s">
        <v>734</v>
      </c>
      <c r="C1582" s="2" t="s">
        <v>1838</v>
      </c>
      <c r="D1582" s="1" t="s">
        <v>1837</v>
      </c>
      <c r="E1582" s="2" t="s">
        <v>1839</v>
      </c>
      <c r="F1582" s="1" t="s">
        <v>2254</v>
      </c>
      <c r="G1582" s="10">
        <v>45704</v>
      </c>
      <c r="H1582" s="1">
        <v>20</v>
      </c>
      <c r="I1582" s="1"/>
      <c r="J1582" s="10">
        <v>45707</v>
      </c>
      <c r="K1582" s="1" t="s">
        <v>1074</v>
      </c>
      <c r="L1582" s="2"/>
      <c r="M1582" s="10"/>
      <c r="N1582" s="1"/>
      <c r="O1582" s="1"/>
      <c r="P1582" s="2">
        <f>Table1[[#This Row],[PRICE/PO]]*Table1[[#This Row],[Quantity/PO]]</f>
        <v>0</v>
      </c>
      <c r="Q1582" s="2" t="str">
        <f t="shared" ca="1" si="114"/>
        <v>منتهي</v>
      </c>
      <c r="R1582" s="2"/>
      <c r="S1582" s="2"/>
      <c r="T1582" s="1" t="str">
        <f t="shared" si="116"/>
        <v/>
      </c>
      <c r="BN1582" s="8" t="str">
        <f t="shared" si="115"/>
        <v>UGR5-20231</v>
      </c>
    </row>
    <row r="1583" spans="1:66" ht="69" hidden="1" x14ac:dyDescent="0.45">
      <c r="A1583" s="1">
        <f t="shared" si="117"/>
        <v>1570</v>
      </c>
      <c r="B1583" s="1" t="s">
        <v>734</v>
      </c>
      <c r="C1583" s="2" t="s">
        <v>2262</v>
      </c>
      <c r="D1583" s="1" t="s">
        <v>2261</v>
      </c>
      <c r="E1583" s="2" t="s">
        <v>2263</v>
      </c>
      <c r="F1583" s="1" t="s">
        <v>2254</v>
      </c>
      <c r="G1583" s="10">
        <v>45704</v>
      </c>
      <c r="H1583" s="1">
        <v>20</v>
      </c>
      <c r="I1583" s="1"/>
      <c r="J1583" s="10">
        <v>45707</v>
      </c>
      <c r="K1583" s="1" t="s">
        <v>1074</v>
      </c>
      <c r="L1583" s="2"/>
      <c r="M1583" s="10"/>
      <c r="N1583" s="1"/>
      <c r="O1583" s="1"/>
      <c r="P1583" s="2">
        <f>Table1[[#This Row],[PRICE/PO]]*Table1[[#This Row],[Quantity/PO]]</f>
        <v>0</v>
      </c>
      <c r="Q1583" s="2" t="str">
        <f t="shared" ca="1" si="114"/>
        <v>منتهي</v>
      </c>
      <c r="R1583" s="2"/>
      <c r="S1583" s="2"/>
      <c r="T1583" s="1" t="str">
        <f t="shared" si="116"/>
        <v/>
      </c>
      <c r="BN1583" s="8" t="str">
        <f t="shared" si="115"/>
        <v>UGP20231</v>
      </c>
    </row>
    <row r="1584" spans="1:66" ht="69" hidden="1" x14ac:dyDescent="0.45">
      <c r="A1584" s="1">
        <f t="shared" si="117"/>
        <v>1571</v>
      </c>
      <c r="B1584" s="1" t="s">
        <v>734</v>
      </c>
      <c r="C1584" s="2" t="s">
        <v>2267</v>
      </c>
      <c r="D1584" s="2" t="s">
        <v>2266</v>
      </c>
      <c r="E1584" s="2" t="s">
        <v>2265</v>
      </c>
      <c r="F1584" s="1" t="s">
        <v>2264</v>
      </c>
      <c r="G1584" s="10">
        <v>45704</v>
      </c>
      <c r="H1584" s="1">
        <v>1</v>
      </c>
      <c r="I1584" s="1"/>
      <c r="J1584" s="10">
        <v>45711</v>
      </c>
      <c r="K1584" s="1" t="s">
        <v>1074</v>
      </c>
      <c r="L1584" s="2"/>
      <c r="M1584" s="10"/>
      <c r="N1584" s="1"/>
      <c r="O1584" s="1"/>
      <c r="P1584" s="2">
        <f>Table1[[#This Row],[PRICE/PO]]*Table1[[#This Row],[Quantity/PO]]</f>
        <v>0</v>
      </c>
      <c r="Q1584" s="2" t="str">
        <f t="shared" ca="1" si="114"/>
        <v>منتهي</v>
      </c>
      <c r="R1584" s="2"/>
      <c r="S1584" s="2"/>
      <c r="T1584" s="1" t="str">
        <f t="shared" si="116"/>
        <v/>
      </c>
      <c r="BN1584" s="8" t="str">
        <f t="shared" si="115"/>
        <v>AVR-28.5KW</v>
      </c>
    </row>
    <row r="1585" spans="1:66" ht="69" hidden="1" x14ac:dyDescent="0.45">
      <c r="A1585" s="1">
        <f t="shared" si="117"/>
        <v>1572</v>
      </c>
      <c r="B1585" s="1" t="s">
        <v>734</v>
      </c>
      <c r="C1585" s="2" t="s">
        <v>2267</v>
      </c>
      <c r="D1585" s="1" t="s">
        <v>2266</v>
      </c>
      <c r="E1585" s="2" t="s">
        <v>2265</v>
      </c>
      <c r="F1585" s="1" t="s">
        <v>2264</v>
      </c>
      <c r="G1585" s="10">
        <v>45704</v>
      </c>
      <c r="H1585" s="1">
        <v>1</v>
      </c>
      <c r="I1585" s="1"/>
      <c r="J1585" s="10">
        <v>45711</v>
      </c>
      <c r="K1585" s="1" t="s">
        <v>1074</v>
      </c>
      <c r="L1585" s="2"/>
      <c r="M1585" s="10"/>
      <c r="N1585" s="1"/>
      <c r="O1585" s="1"/>
      <c r="P1585" s="2">
        <f>Table1[[#This Row],[PRICE/PO]]*Table1[[#This Row],[Quantity/PO]]</f>
        <v>0</v>
      </c>
      <c r="Q1585" s="2" t="str">
        <f t="shared" ca="1" si="114"/>
        <v>منتهي</v>
      </c>
      <c r="R1585" s="2"/>
      <c r="S1585" s="2"/>
      <c r="T1585" s="1" t="str">
        <f t="shared" si="116"/>
        <v/>
      </c>
      <c r="BN1585" s="8" t="str">
        <f t="shared" si="115"/>
        <v>AVR-28.5KW</v>
      </c>
    </row>
    <row r="1586" spans="1:66" ht="69" hidden="1" x14ac:dyDescent="0.45">
      <c r="A1586" s="1">
        <f t="shared" si="117"/>
        <v>1573</v>
      </c>
      <c r="B1586" s="1" t="s">
        <v>734</v>
      </c>
      <c r="C1586" s="2" t="s">
        <v>2272</v>
      </c>
      <c r="D1586" s="2"/>
      <c r="E1586" s="2" t="s">
        <v>2271</v>
      </c>
      <c r="F1586" s="1" t="s">
        <v>2270</v>
      </c>
      <c r="G1586" s="10">
        <v>45704</v>
      </c>
      <c r="H1586" s="1">
        <v>10</v>
      </c>
      <c r="I1586" s="1">
        <v>450</v>
      </c>
      <c r="J1586" s="10">
        <v>45707</v>
      </c>
      <c r="K1586" s="1" t="s">
        <v>1077</v>
      </c>
      <c r="L1586" s="2"/>
      <c r="M1586" s="10"/>
      <c r="N1586" s="1"/>
      <c r="O1586" s="1"/>
      <c r="P1586" s="2">
        <f>Table1[[#This Row],[PRICE/PO]]*Table1[[#This Row],[Quantity/PO]]</f>
        <v>0</v>
      </c>
      <c r="Q1586" s="2" t="str">
        <f t="shared" ca="1" si="114"/>
        <v>منتهي</v>
      </c>
      <c r="R1586" s="2"/>
      <c r="S1586" s="2"/>
      <c r="T1586" s="1" t="str">
        <f t="shared" si="116"/>
        <v/>
      </c>
      <c r="BN1586" s="8">
        <f t="shared" si="115"/>
        <v>0</v>
      </c>
    </row>
    <row r="1587" spans="1:66" ht="69" hidden="1" x14ac:dyDescent="0.45">
      <c r="A1587" s="1">
        <f t="shared" si="117"/>
        <v>1574</v>
      </c>
      <c r="B1587" s="1" t="s">
        <v>734</v>
      </c>
      <c r="C1587" s="2" t="s">
        <v>2273</v>
      </c>
      <c r="D1587" s="1"/>
      <c r="E1587" s="2" t="s">
        <v>2274</v>
      </c>
      <c r="F1587" s="1" t="s">
        <v>2270</v>
      </c>
      <c r="G1587" s="10">
        <v>45704</v>
      </c>
      <c r="H1587" s="1">
        <v>5</v>
      </c>
      <c r="I1587" s="1">
        <v>350</v>
      </c>
      <c r="J1587" s="10">
        <v>45707</v>
      </c>
      <c r="K1587" s="1" t="s">
        <v>1077</v>
      </c>
      <c r="L1587" s="2" t="s">
        <v>3573</v>
      </c>
      <c r="M1587" s="10">
        <v>45734</v>
      </c>
      <c r="N1587" s="1">
        <v>5</v>
      </c>
      <c r="O1587" s="1">
        <v>350</v>
      </c>
      <c r="P1587" s="2">
        <f>Table1[[#This Row],[PRICE/PO]]*Table1[[#This Row],[Quantity/PO]]</f>
        <v>1750</v>
      </c>
      <c r="Q1587" s="2" t="str">
        <f t="shared" ca="1" si="114"/>
        <v>منتهي</v>
      </c>
      <c r="R1587" s="2"/>
      <c r="S1587" s="2"/>
      <c r="T1587" s="1" t="str">
        <f t="shared" si="116"/>
        <v/>
      </c>
      <c r="BN1587" s="8">
        <f t="shared" si="115"/>
        <v>0</v>
      </c>
    </row>
    <row r="1588" spans="1:66" ht="92" hidden="1" x14ac:dyDescent="0.45">
      <c r="A1588" s="1">
        <f t="shared" si="117"/>
        <v>1575</v>
      </c>
      <c r="B1588" s="1" t="s">
        <v>734</v>
      </c>
      <c r="C1588" s="2" t="s">
        <v>2275</v>
      </c>
      <c r="D1588" s="1">
        <v>2501438</v>
      </c>
      <c r="E1588" s="2" t="s">
        <v>2276</v>
      </c>
      <c r="F1588" s="1" t="s">
        <v>2270</v>
      </c>
      <c r="G1588" s="10">
        <v>45704</v>
      </c>
      <c r="H1588" s="1">
        <v>5</v>
      </c>
      <c r="I1588" s="1"/>
      <c r="J1588" s="10">
        <v>45707</v>
      </c>
      <c r="K1588" s="1" t="s">
        <v>1077</v>
      </c>
      <c r="L1588" s="2"/>
      <c r="M1588" s="10"/>
      <c r="N1588" s="1"/>
      <c r="O1588" s="1"/>
      <c r="P1588" s="2">
        <f>Table1[[#This Row],[PRICE/PO]]*Table1[[#This Row],[Quantity/PO]]</f>
        <v>0</v>
      </c>
      <c r="Q1588" s="2" t="str">
        <f t="shared" ca="1" si="114"/>
        <v>منتهي</v>
      </c>
      <c r="R1588" s="2"/>
      <c r="S1588" s="2"/>
      <c r="T1588" s="1" t="str">
        <f t="shared" si="116"/>
        <v/>
      </c>
      <c r="BN1588" s="8">
        <f t="shared" si="115"/>
        <v>2501438</v>
      </c>
    </row>
    <row r="1589" spans="1:66" ht="46" hidden="1" x14ac:dyDescent="0.45">
      <c r="A1589" s="1">
        <f t="shared" si="117"/>
        <v>1576</v>
      </c>
      <c r="B1589" s="1" t="s">
        <v>734</v>
      </c>
      <c r="C1589" s="2" t="s">
        <v>124</v>
      </c>
      <c r="D1589" s="1"/>
      <c r="E1589" s="2" t="s">
        <v>824</v>
      </c>
      <c r="F1589" s="1" t="s">
        <v>2270</v>
      </c>
      <c r="G1589" s="10">
        <v>45704</v>
      </c>
      <c r="H1589" s="1">
        <v>6</v>
      </c>
      <c r="I1589" s="1">
        <v>3600</v>
      </c>
      <c r="J1589" s="10">
        <v>45707</v>
      </c>
      <c r="K1589" s="1" t="s">
        <v>1076</v>
      </c>
      <c r="L1589" s="2" t="s">
        <v>4322</v>
      </c>
      <c r="M1589" s="10">
        <v>45743</v>
      </c>
      <c r="N1589" s="1">
        <v>4</v>
      </c>
      <c r="O1589" s="1">
        <v>3580</v>
      </c>
      <c r="P1589" s="2">
        <f>Table1[[#This Row],[PRICE/PO]]*Table1[[#This Row],[Quantity/PO]]</f>
        <v>14320</v>
      </c>
      <c r="Q1589" s="2" t="str">
        <f t="shared" ca="1" si="114"/>
        <v>منتهي</v>
      </c>
      <c r="R1589" s="2" t="s">
        <v>2355</v>
      </c>
      <c r="S1589" s="2"/>
      <c r="T1589" s="1" t="str">
        <f t="shared" si="116"/>
        <v/>
      </c>
      <c r="BN1589" s="8">
        <f t="shared" si="115"/>
        <v>0</v>
      </c>
    </row>
    <row r="1590" spans="1:66" ht="46" hidden="1" x14ac:dyDescent="0.45">
      <c r="A1590" s="1">
        <f t="shared" si="117"/>
        <v>1577</v>
      </c>
      <c r="B1590" s="1" t="s">
        <v>734</v>
      </c>
      <c r="C1590" s="2" t="s">
        <v>133</v>
      </c>
      <c r="D1590" s="1" t="s">
        <v>132</v>
      </c>
      <c r="E1590" s="2" t="s">
        <v>822</v>
      </c>
      <c r="F1590" s="1" t="s">
        <v>2270</v>
      </c>
      <c r="G1590" s="10">
        <v>45704</v>
      </c>
      <c r="H1590" s="1">
        <v>3</v>
      </c>
      <c r="I1590" s="1">
        <v>4100</v>
      </c>
      <c r="J1590" s="10">
        <v>45707</v>
      </c>
      <c r="K1590" s="1" t="s">
        <v>1076</v>
      </c>
      <c r="L1590" s="2"/>
      <c r="M1590" s="10"/>
      <c r="N1590" s="1"/>
      <c r="O1590" s="1"/>
      <c r="P1590" s="2">
        <f>Table1[[#This Row],[PRICE/PO]]*Table1[[#This Row],[Quantity/PO]]</f>
        <v>0</v>
      </c>
      <c r="Q1590" s="2" t="str">
        <f t="shared" ca="1" si="114"/>
        <v>منتهي</v>
      </c>
      <c r="R1590" s="2"/>
      <c r="S1590" s="2"/>
      <c r="T1590" s="1" t="str">
        <f t="shared" si="116"/>
        <v/>
      </c>
      <c r="BN1590" s="8" t="str">
        <f t="shared" si="115"/>
        <v>410A</v>
      </c>
    </row>
    <row r="1591" spans="1:66" ht="115" hidden="1" x14ac:dyDescent="0.45">
      <c r="A1591" s="1">
        <f t="shared" si="117"/>
        <v>1578</v>
      </c>
      <c r="B1591" s="1" t="s">
        <v>734</v>
      </c>
      <c r="C1591" s="2" t="s">
        <v>2278</v>
      </c>
      <c r="D1591" s="1" t="s">
        <v>2277</v>
      </c>
      <c r="E1591" s="2" t="s">
        <v>2279</v>
      </c>
      <c r="F1591" s="1" t="s">
        <v>2270</v>
      </c>
      <c r="G1591" s="10">
        <v>45704</v>
      </c>
      <c r="H1591" s="1">
        <v>1</v>
      </c>
      <c r="I1591" s="1"/>
      <c r="J1591" s="10">
        <v>45707</v>
      </c>
      <c r="K1591" s="1" t="s">
        <v>1076</v>
      </c>
      <c r="L1591" s="2"/>
      <c r="M1591" s="10"/>
      <c r="N1591" s="1"/>
      <c r="O1591" s="1"/>
      <c r="P1591" s="2">
        <f>Table1[[#This Row],[PRICE/PO]]*Table1[[#This Row],[Quantity/PO]]</f>
        <v>0</v>
      </c>
      <c r="Q1591" s="2" t="str">
        <f t="shared" ca="1" si="114"/>
        <v>منتهي</v>
      </c>
      <c r="R1591" s="2"/>
      <c r="S1591" s="2"/>
      <c r="T1591" s="1" t="str">
        <f t="shared" si="116"/>
        <v/>
      </c>
      <c r="BN1591" s="8" t="str">
        <f t="shared" si="115"/>
        <v>TST-ESDN06320SCS01</v>
      </c>
    </row>
    <row r="1592" spans="1:66" ht="46" hidden="1" x14ac:dyDescent="0.45">
      <c r="A1592" s="1">
        <f t="shared" si="117"/>
        <v>1579</v>
      </c>
      <c r="B1592" s="1" t="s">
        <v>734</v>
      </c>
      <c r="C1592" s="2" t="s">
        <v>2282</v>
      </c>
      <c r="D1592" s="2" t="s">
        <v>2281</v>
      </c>
      <c r="E1592" s="2" t="s">
        <v>2283</v>
      </c>
      <c r="F1592" s="1" t="s">
        <v>2280</v>
      </c>
      <c r="G1592" s="10">
        <v>45704</v>
      </c>
      <c r="H1592" s="1">
        <v>2</v>
      </c>
      <c r="I1592" s="1"/>
      <c r="J1592" s="10">
        <v>45706</v>
      </c>
      <c r="K1592" s="1" t="s">
        <v>1077</v>
      </c>
      <c r="L1592" s="2"/>
      <c r="M1592" s="10"/>
      <c r="N1592" s="1"/>
      <c r="O1592" s="1"/>
      <c r="P1592" s="2">
        <f>Table1[[#This Row],[PRICE/PO]]*Table1[[#This Row],[Quantity/PO]]</f>
        <v>0</v>
      </c>
      <c r="Q1592" s="2" t="str">
        <f t="shared" ca="1" si="114"/>
        <v>منتهي</v>
      </c>
      <c r="R1592" s="2"/>
      <c r="S1592" s="2"/>
      <c r="T1592" s="1" t="str">
        <f t="shared" si="116"/>
        <v/>
      </c>
      <c r="BN1592" s="8" t="str">
        <f t="shared" si="115"/>
        <v>P/N :CTR02575</v>
      </c>
    </row>
    <row r="1593" spans="1:66" ht="69" hidden="1" x14ac:dyDescent="0.45">
      <c r="A1593" s="1">
        <f t="shared" si="117"/>
        <v>1580</v>
      </c>
      <c r="B1593" s="1" t="s">
        <v>734</v>
      </c>
      <c r="C1593" s="2" t="s">
        <v>2286</v>
      </c>
      <c r="D1593" s="1" t="s">
        <v>2285</v>
      </c>
      <c r="E1593" s="2" t="s">
        <v>2287</v>
      </c>
      <c r="F1593" s="1" t="s">
        <v>2284</v>
      </c>
      <c r="G1593" s="10">
        <v>45704</v>
      </c>
      <c r="H1593" s="1">
        <v>2</v>
      </c>
      <c r="I1593" s="1"/>
      <c r="J1593" s="10">
        <v>45707</v>
      </c>
      <c r="K1593" s="1" t="s">
        <v>1075</v>
      </c>
      <c r="L1593" s="2"/>
      <c r="M1593" s="10"/>
      <c r="N1593" s="1"/>
      <c r="O1593" s="1"/>
      <c r="P1593" s="2">
        <f>Table1[[#This Row],[PRICE/PO]]*Table1[[#This Row],[Quantity/PO]]</f>
        <v>0</v>
      </c>
      <c r="Q1593" s="2" t="str">
        <f t="shared" ca="1" si="114"/>
        <v>منتهي</v>
      </c>
      <c r="R1593" s="2"/>
      <c r="S1593" s="2"/>
      <c r="T1593" s="1" t="str">
        <f t="shared" si="116"/>
        <v/>
      </c>
      <c r="BN1593" s="8" t="str">
        <f t="shared" si="115"/>
        <v>JX58LHS5-KC</v>
      </c>
    </row>
    <row r="1594" spans="1:66" ht="92" hidden="1" x14ac:dyDescent="0.45">
      <c r="A1594" s="1">
        <f t="shared" si="117"/>
        <v>1581</v>
      </c>
      <c r="B1594" s="1" t="s">
        <v>734</v>
      </c>
      <c r="C1594" s="2" t="s">
        <v>2289</v>
      </c>
      <c r="D1594" s="1" t="s">
        <v>2288</v>
      </c>
      <c r="E1594" s="2" t="s">
        <v>2290</v>
      </c>
      <c r="F1594" s="1" t="s">
        <v>2284</v>
      </c>
      <c r="G1594" s="10">
        <v>45704</v>
      </c>
      <c r="H1594" s="1">
        <v>2</v>
      </c>
      <c r="I1594" s="1"/>
      <c r="J1594" s="10">
        <v>45707</v>
      </c>
      <c r="K1594" s="1" t="s">
        <v>1075</v>
      </c>
      <c r="L1594" s="2"/>
      <c r="M1594" s="10"/>
      <c r="N1594" s="1"/>
      <c r="O1594" s="1"/>
      <c r="P1594" s="2">
        <f>Table1[[#This Row],[PRICE/PO]]*Table1[[#This Row],[Quantity/PO]]</f>
        <v>0</v>
      </c>
      <c r="Q1594" s="2" t="str">
        <f t="shared" ca="1" si="114"/>
        <v>منتهي</v>
      </c>
      <c r="R1594" s="2"/>
      <c r="S1594" s="2"/>
      <c r="T1594" s="1" t="str">
        <f t="shared" si="116"/>
        <v/>
      </c>
      <c r="BN1594" s="8" t="str">
        <f t="shared" si="115"/>
        <v>YKT-40-6-220</v>
      </c>
    </row>
    <row r="1595" spans="1:66" ht="46" hidden="1" x14ac:dyDescent="0.45">
      <c r="A1595" s="1">
        <f t="shared" si="117"/>
        <v>1582</v>
      </c>
      <c r="B1595" s="1" t="s">
        <v>734</v>
      </c>
      <c r="C1595" s="2" t="s">
        <v>2292</v>
      </c>
      <c r="D1595" s="1" t="s">
        <v>2291</v>
      </c>
      <c r="E1595" s="2" t="s">
        <v>2293</v>
      </c>
      <c r="F1595" s="1" t="s">
        <v>2284</v>
      </c>
      <c r="G1595" s="10">
        <v>45704</v>
      </c>
      <c r="H1595" s="1">
        <v>2</v>
      </c>
      <c r="I1595" s="1"/>
      <c r="J1595" s="10">
        <v>45707</v>
      </c>
      <c r="K1595" s="1" t="s">
        <v>1075</v>
      </c>
      <c r="L1595" s="2"/>
      <c r="M1595" s="10"/>
      <c r="N1595" s="1"/>
      <c r="O1595" s="1"/>
      <c r="P1595" s="2">
        <f>Table1[[#This Row],[PRICE/PO]]*Table1[[#This Row],[Quantity/PO]]</f>
        <v>0</v>
      </c>
      <c r="Q1595" s="2" t="str">
        <f t="shared" ca="1" si="114"/>
        <v>منتهي</v>
      </c>
      <c r="R1595" s="2"/>
      <c r="S1595" s="2"/>
      <c r="T1595" s="1" t="str">
        <f t="shared" si="116"/>
        <v/>
      </c>
      <c r="BN1595" s="8" t="str">
        <f t="shared" si="115"/>
        <v>CACE-KFR53G/AB</v>
      </c>
    </row>
    <row r="1596" spans="1:66" ht="46" hidden="1" x14ac:dyDescent="0.45">
      <c r="A1596" s="1">
        <f t="shared" si="117"/>
        <v>1583</v>
      </c>
      <c r="B1596" s="1" t="s">
        <v>734</v>
      </c>
      <c r="C1596" s="2" t="s">
        <v>2295</v>
      </c>
      <c r="D1596" s="2" t="s">
        <v>2294</v>
      </c>
      <c r="E1596" s="2" t="s">
        <v>2296</v>
      </c>
      <c r="F1596" s="1" t="s">
        <v>2284</v>
      </c>
      <c r="G1596" s="10">
        <v>45704</v>
      </c>
      <c r="H1596" s="1">
        <v>2</v>
      </c>
      <c r="I1596" s="1"/>
      <c r="J1596" s="10">
        <v>45707</v>
      </c>
      <c r="K1596" s="1" t="s">
        <v>1075</v>
      </c>
      <c r="L1596" s="2"/>
      <c r="M1596" s="10"/>
      <c r="N1596" s="1"/>
      <c r="O1596" s="1"/>
      <c r="P1596" s="2">
        <f>Table1[[#This Row],[PRICE/PO]]*Table1[[#This Row],[Quantity/PO]]</f>
        <v>0</v>
      </c>
      <c r="Q1596" s="2" t="str">
        <f t="shared" ca="1" si="114"/>
        <v>منتهي</v>
      </c>
      <c r="R1596" s="2"/>
      <c r="S1596" s="2"/>
      <c r="T1596" s="1" t="str">
        <f t="shared" si="116"/>
        <v/>
      </c>
      <c r="BN1596" s="8" t="str">
        <f t="shared" si="115"/>
        <v>EU-KFR70G/N1Y</v>
      </c>
    </row>
    <row r="1597" spans="1:66" ht="69" hidden="1" x14ac:dyDescent="0.45">
      <c r="A1597" s="1">
        <f t="shared" si="117"/>
        <v>1584</v>
      </c>
      <c r="B1597" s="1" t="s">
        <v>734</v>
      </c>
      <c r="C1597" s="2" t="s">
        <v>2297</v>
      </c>
      <c r="D1597" s="1"/>
      <c r="E1597" s="2" t="s">
        <v>2298</v>
      </c>
      <c r="F1597" s="1" t="s">
        <v>2284</v>
      </c>
      <c r="G1597" s="10">
        <v>45704</v>
      </c>
      <c r="H1597" s="1">
        <v>3</v>
      </c>
      <c r="I1597" s="1">
        <v>75000</v>
      </c>
      <c r="J1597" s="10">
        <v>45707</v>
      </c>
      <c r="K1597" s="1" t="s">
        <v>1075</v>
      </c>
      <c r="L1597" s="2"/>
      <c r="M1597" s="10"/>
      <c r="N1597" s="1"/>
      <c r="O1597" s="1"/>
      <c r="P1597" s="2">
        <f>Table1[[#This Row],[PRICE/PO]]*Table1[[#This Row],[Quantity/PO]]</f>
        <v>0</v>
      </c>
      <c r="Q1597" s="2" t="str">
        <f t="shared" ca="1" si="114"/>
        <v>منتهي</v>
      </c>
      <c r="R1597" s="2"/>
      <c r="S1597" s="2"/>
      <c r="T1597" s="1" t="str">
        <f t="shared" si="116"/>
        <v/>
      </c>
      <c r="BN1597" s="8">
        <f t="shared" si="115"/>
        <v>0</v>
      </c>
    </row>
    <row r="1598" spans="1:66" ht="69" hidden="1" x14ac:dyDescent="0.45">
      <c r="A1598" s="1">
        <f t="shared" si="117"/>
        <v>1585</v>
      </c>
      <c r="B1598" s="1" t="s">
        <v>734</v>
      </c>
      <c r="C1598" s="2" t="s">
        <v>2297</v>
      </c>
      <c r="D1598" s="1"/>
      <c r="E1598" s="2" t="s">
        <v>2298</v>
      </c>
      <c r="F1598" s="1" t="s">
        <v>2284</v>
      </c>
      <c r="G1598" s="10">
        <v>45704</v>
      </c>
      <c r="H1598" s="1">
        <v>3</v>
      </c>
      <c r="I1598" s="1">
        <v>75000</v>
      </c>
      <c r="J1598" s="10">
        <v>45707</v>
      </c>
      <c r="K1598" s="1" t="s">
        <v>1075</v>
      </c>
      <c r="L1598" s="2"/>
      <c r="M1598" s="10"/>
      <c r="N1598" s="1"/>
      <c r="O1598" s="1"/>
      <c r="P1598" s="2">
        <f>Table1[[#This Row],[PRICE/PO]]*Table1[[#This Row],[Quantity/PO]]</f>
        <v>0</v>
      </c>
      <c r="Q1598" s="2" t="str">
        <f t="shared" ca="1" si="114"/>
        <v>منتهي</v>
      </c>
      <c r="R1598" s="2"/>
      <c r="S1598" s="2"/>
      <c r="T1598" s="1" t="str">
        <f t="shared" si="116"/>
        <v/>
      </c>
      <c r="BN1598" s="8">
        <f t="shared" si="115"/>
        <v>0</v>
      </c>
    </row>
    <row r="1599" spans="1:66" ht="69" hidden="1" x14ac:dyDescent="0.45">
      <c r="A1599" s="1">
        <f t="shared" si="117"/>
        <v>1586</v>
      </c>
      <c r="B1599" s="1" t="s">
        <v>734</v>
      </c>
      <c r="C1599" s="2" t="s">
        <v>2297</v>
      </c>
      <c r="D1599" s="1"/>
      <c r="E1599" s="2" t="s">
        <v>2298</v>
      </c>
      <c r="F1599" s="1" t="s">
        <v>2284</v>
      </c>
      <c r="G1599" s="10">
        <v>45704</v>
      </c>
      <c r="H1599" s="1">
        <v>3</v>
      </c>
      <c r="I1599" s="1">
        <v>75000</v>
      </c>
      <c r="J1599" s="10">
        <v>45707</v>
      </c>
      <c r="K1599" s="1" t="s">
        <v>1075</v>
      </c>
      <c r="L1599" s="2"/>
      <c r="M1599" s="10"/>
      <c r="N1599" s="1"/>
      <c r="O1599" s="1"/>
      <c r="P1599" s="2">
        <f>Table1[[#This Row],[PRICE/PO]]*Table1[[#This Row],[Quantity/PO]]</f>
        <v>0</v>
      </c>
      <c r="Q1599" s="2" t="str">
        <f t="shared" ref="Q1599:Q1665" ca="1" si="118">IF(AND($J1599&lt;TODAY(), $J1599&lt;&gt;""), "منتهي", "")</f>
        <v>منتهي</v>
      </c>
      <c r="R1599" s="2"/>
      <c r="S1599" s="2"/>
      <c r="T1599" s="1" t="str">
        <f t="shared" si="116"/>
        <v/>
      </c>
      <c r="BN1599" s="8">
        <f t="shared" si="115"/>
        <v>0</v>
      </c>
    </row>
    <row r="1600" spans="1:66" ht="69" hidden="1" x14ac:dyDescent="0.45">
      <c r="A1600" s="1">
        <f t="shared" si="117"/>
        <v>1587</v>
      </c>
      <c r="B1600" s="1" t="s">
        <v>734</v>
      </c>
      <c r="C1600" s="2" t="s">
        <v>2297</v>
      </c>
      <c r="D1600" s="1"/>
      <c r="E1600" s="2" t="s">
        <v>2298</v>
      </c>
      <c r="F1600" s="1" t="s">
        <v>2284</v>
      </c>
      <c r="G1600" s="10">
        <v>45704</v>
      </c>
      <c r="H1600" s="1">
        <v>3</v>
      </c>
      <c r="I1600" s="1">
        <v>75000</v>
      </c>
      <c r="J1600" s="10">
        <v>45707</v>
      </c>
      <c r="K1600" s="1" t="s">
        <v>1075</v>
      </c>
      <c r="L1600" s="2"/>
      <c r="M1600" s="10"/>
      <c r="N1600" s="1"/>
      <c r="O1600" s="1"/>
      <c r="P1600" s="2">
        <f>Table1[[#This Row],[PRICE/PO]]*Table1[[#This Row],[Quantity/PO]]</f>
        <v>0</v>
      </c>
      <c r="Q1600" s="2" t="str">
        <f t="shared" ca="1" si="118"/>
        <v>منتهي</v>
      </c>
      <c r="R1600" s="2"/>
      <c r="S1600" s="2"/>
      <c r="T1600" s="1" t="str">
        <f t="shared" si="116"/>
        <v/>
      </c>
      <c r="BN1600" s="8">
        <f t="shared" si="115"/>
        <v>0</v>
      </c>
    </row>
    <row r="1601" spans="1:66" ht="46" hidden="1" x14ac:dyDescent="0.45">
      <c r="A1601" s="1">
        <f t="shared" si="117"/>
        <v>1588</v>
      </c>
      <c r="B1601" s="1" t="s">
        <v>734</v>
      </c>
      <c r="C1601" s="2" t="s">
        <v>2299</v>
      </c>
      <c r="D1601" s="1">
        <v>2503106</v>
      </c>
      <c r="E1601" s="2" t="s">
        <v>2300</v>
      </c>
      <c r="F1601" s="1" t="s">
        <v>2284</v>
      </c>
      <c r="G1601" s="10">
        <v>45704</v>
      </c>
      <c r="H1601" s="1">
        <v>5</v>
      </c>
      <c r="I1601" s="1">
        <v>350</v>
      </c>
      <c r="J1601" s="10">
        <v>45707</v>
      </c>
      <c r="K1601" s="1" t="s">
        <v>1075</v>
      </c>
      <c r="L1601" s="2"/>
      <c r="M1601" s="10"/>
      <c r="N1601" s="1"/>
      <c r="O1601" s="1"/>
      <c r="P1601" s="2">
        <f>Table1[[#This Row],[PRICE/PO]]*Table1[[#This Row],[Quantity/PO]]</f>
        <v>0</v>
      </c>
      <c r="Q1601" s="2" t="str">
        <f t="shared" ca="1" si="118"/>
        <v>منتهي</v>
      </c>
      <c r="R1601" s="2"/>
      <c r="S1601" s="2"/>
      <c r="T1601" s="1" t="str">
        <f t="shared" si="116"/>
        <v/>
      </c>
      <c r="BN1601" s="8">
        <f t="shared" si="115"/>
        <v>2503106</v>
      </c>
    </row>
    <row r="1602" spans="1:66" ht="46" hidden="1" x14ac:dyDescent="0.45">
      <c r="A1602" s="1">
        <f t="shared" si="117"/>
        <v>1589</v>
      </c>
      <c r="B1602" s="1" t="s">
        <v>734</v>
      </c>
      <c r="C1602" s="2" t="s">
        <v>2301</v>
      </c>
      <c r="D1602" s="1">
        <v>305100611</v>
      </c>
      <c r="E1602" s="2" t="s">
        <v>2302</v>
      </c>
      <c r="F1602" s="1" t="s">
        <v>2284</v>
      </c>
      <c r="G1602" s="10">
        <v>45704</v>
      </c>
      <c r="H1602" s="1">
        <v>5</v>
      </c>
      <c r="I1602" s="1"/>
      <c r="J1602" s="10">
        <v>45707</v>
      </c>
      <c r="K1602" s="1" t="s">
        <v>1075</v>
      </c>
      <c r="L1602" s="2"/>
      <c r="M1602" s="10"/>
      <c r="N1602" s="1"/>
      <c r="O1602" s="1"/>
      <c r="P1602" s="2">
        <f>Table1[[#This Row],[PRICE/PO]]*Table1[[#This Row],[Quantity/PO]]</f>
        <v>0</v>
      </c>
      <c r="Q1602" s="2" t="str">
        <f t="shared" ca="1" si="118"/>
        <v>منتهي</v>
      </c>
      <c r="R1602" s="2"/>
      <c r="S1602" s="2"/>
      <c r="T1602" s="1" t="str">
        <f t="shared" si="116"/>
        <v/>
      </c>
      <c r="BN1602" s="8">
        <f t="shared" si="115"/>
        <v>305100611</v>
      </c>
    </row>
    <row r="1603" spans="1:66" ht="46" hidden="1" x14ac:dyDescent="0.45">
      <c r="A1603" s="1">
        <f t="shared" si="117"/>
        <v>1590</v>
      </c>
      <c r="B1603" s="1" t="s">
        <v>734</v>
      </c>
      <c r="C1603" s="2" t="s">
        <v>2304</v>
      </c>
      <c r="D1603" s="1" t="s">
        <v>2303</v>
      </c>
      <c r="E1603" s="2" t="s">
        <v>2305</v>
      </c>
      <c r="F1603" s="1" t="s">
        <v>2284</v>
      </c>
      <c r="G1603" s="10">
        <v>45704</v>
      </c>
      <c r="H1603" s="1">
        <v>5</v>
      </c>
      <c r="I1603" s="1"/>
      <c r="J1603" s="10">
        <v>45707</v>
      </c>
      <c r="K1603" s="1" t="s">
        <v>1075</v>
      </c>
      <c r="L1603" s="2"/>
      <c r="M1603" s="10"/>
      <c r="N1603" s="1"/>
      <c r="O1603" s="1"/>
      <c r="P1603" s="2">
        <f>Table1[[#This Row],[PRICE/PO]]*Table1[[#This Row],[Quantity/PO]]</f>
        <v>0</v>
      </c>
      <c r="Q1603" s="2" t="str">
        <f t="shared" ca="1" si="118"/>
        <v>منتهي</v>
      </c>
      <c r="R1603" s="2"/>
      <c r="S1603" s="2"/>
      <c r="T1603" s="1" t="str">
        <f t="shared" si="116"/>
        <v/>
      </c>
      <c r="BN1603" s="8" t="str">
        <f t="shared" si="115"/>
        <v>B033466X01</v>
      </c>
    </row>
    <row r="1604" spans="1:66" ht="69" hidden="1" x14ac:dyDescent="0.45">
      <c r="A1604" s="1">
        <f t="shared" si="117"/>
        <v>1591</v>
      </c>
      <c r="B1604" s="1" t="s">
        <v>734</v>
      </c>
      <c r="C1604" s="2" t="s">
        <v>2307</v>
      </c>
      <c r="D1604" s="1" t="s">
        <v>2306</v>
      </c>
      <c r="E1604" s="2" t="s">
        <v>2308</v>
      </c>
      <c r="F1604" s="1" t="s">
        <v>2284</v>
      </c>
      <c r="G1604" s="10">
        <v>45704</v>
      </c>
      <c r="H1604" s="1">
        <v>2</v>
      </c>
      <c r="I1604" s="1"/>
      <c r="J1604" s="10">
        <v>45707</v>
      </c>
      <c r="K1604" s="1" t="s">
        <v>1074</v>
      </c>
      <c r="L1604" s="2"/>
      <c r="M1604" s="10"/>
      <c r="N1604" s="1"/>
      <c r="O1604" s="1"/>
      <c r="P1604" s="2">
        <f>Table1[[#This Row],[PRICE/PO]]*Table1[[#This Row],[Quantity/PO]]</f>
        <v>0</v>
      </c>
      <c r="Q1604" s="2" t="str">
        <f t="shared" ca="1" si="118"/>
        <v>منتهي</v>
      </c>
      <c r="R1604" s="2"/>
      <c r="S1604" s="2"/>
      <c r="T1604" s="1" t="str">
        <f t="shared" si="116"/>
        <v/>
      </c>
      <c r="BN1604" s="8" t="str">
        <f t="shared" si="115"/>
        <v>ART 602</v>
      </c>
    </row>
    <row r="1605" spans="1:66" ht="23" hidden="1" x14ac:dyDescent="0.45">
      <c r="A1605" s="1">
        <f t="shared" si="117"/>
        <v>1592</v>
      </c>
      <c r="B1605" s="1" t="s">
        <v>734</v>
      </c>
      <c r="C1605" s="2" t="s">
        <v>811</v>
      </c>
      <c r="D1605" s="1"/>
      <c r="E1605" s="2" t="s">
        <v>812</v>
      </c>
      <c r="F1605" s="1" t="s">
        <v>2284</v>
      </c>
      <c r="G1605" s="10">
        <v>45704</v>
      </c>
      <c r="H1605" s="1">
        <v>1</v>
      </c>
      <c r="I1605" s="1"/>
      <c r="J1605" s="10">
        <v>45707</v>
      </c>
      <c r="K1605" s="1" t="s">
        <v>1075</v>
      </c>
      <c r="L1605" s="2"/>
      <c r="M1605" s="10"/>
      <c r="N1605" s="1"/>
      <c r="O1605" s="1"/>
      <c r="P1605" s="2">
        <f>Table1[[#This Row],[PRICE/PO]]*Table1[[#This Row],[Quantity/PO]]</f>
        <v>0</v>
      </c>
      <c r="Q1605" s="2" t="str">
        <f t="shared" ca="1" si="118"/>
        <v>منتهي</v>
      </c>
      <c r="R1605" s="2"/>
      <c r="S1605" s="2"/>
      <c r="T1605" s="1" t="str">
        <f t="shared" si="116"/>
        <v/>
      </c>
      <c r="BN1605" s="8">
        <f t="shared" si="115"/>
        <v>0</v>
      </c>
    </row>
    <row r="1606" spans="1:66" ht="46" hidden="1" x14ac:dyDescent="0.45">
      <c r="A1606" s="1">
        <f t="shared" si="117"/>
        <v>1593</v>
      </c>
      <c r="B1606" s="1" t="s">
        <v>734</v>
      </c>
      <c r="C1606" s="2" t="s">
        <v>815</v>
      </c>
      <c r="D1606" s="1"/>
      <c r="E1606" s="2" t="s">
        <v>816</v>
      </c>
      <c r="F1606" s="1" t="s">
        <v>2284</v>
      </c>
      <c r="G1606" s="10">
        <v>45704</v>
      </c>
      <c r="H1606" s="1">
        <v>1</v>
      </c>
      <c r="I1606" s="1"/>
      <c r="J1606" s="10">
        <v>45707</v>
      </c>
      <c r="K1606" s="1" t="s">
        <v>1075</v>
      </c>
      <c r="L1606" s="2"/>
      <c r="M1606" s="10"/>
      <c r="N1606" s="1"/>
      <c r="O1606" s="1"/>
      <c r="P1606" s="2">
        <f>Table1[[#This Row],[PRICE/PO]]*Table1[[#This Row],[Quantity/PO]]</f>
        <v>0</v>
      </c>
      <c r="Q1606" s="2" t="str">
        <f t="shared" ca="1" si="118"/>
        <v>منتهي</v>
      </c>
      <c r="R1606" s="2"/>
      <c r="S1606" s="2"/>
      <c r="T1606" s="1" t="str">
        <f t="shared" si="116"/>
        <v/>
      </c>
      <c r="BN1606" s="8">
        <f t="shared" ref="BN1606:BN1672" si="119">D1606</f>
        <v>0</v>
      </c>
    </row>
    <row r="1607" spans="1:66" ht="46" hidden="1" x14ac:dyDescent="0.45">
      <c r="A1607" s="1">
        <f t="shared" si="117"/>
        <v>1594</v>
      </c>
      <c r="B1607" s="1" t="s">
        <v>734</v>
      </c>
      <c r="C1607" s="2" t="s">
        <v>2310</v>
      </c>
      <c r="D1607" s="1" t="s">
        <v>2309</v>
      </c>
      <c r="E1607" s="2" t="s">
        <v>2311</v>
      </c>
      <c r="F1607" s="1" t="s">
        <v>2284</v>
      </c>
      <c r="G1607" s="10">
        <v>45704</v>
      </c>
      <c r="H1607" s="1">
        <v>4</v>
      </c>
      <c r="I1607" s="1">
        <v>450</v>
      </c>
      <c r="J1607" s="10">
        <v>45707</v>
      </c>
      <c r="K1607" s="1" t="s">
        <v>1074</v>
      </c>
      <c r="L1607" s="2"/>
      <c r="M1607" s="10"/>
      <c r="N1607" s="1"/>
      <c r="O1607" s="1"/>
      <c r="P1607" s="2">
        <f>Table1[[#This Row],[PRICE/PO]]*Table1[[#This Row],[Quantity/PO]]</f>
        <v>0</v>
      </c>
      <c r="Q1607" s="2" t="str">
        <f t="shared" ca="1" si="118"/>
        <v>منتهي</v>
      </c>
      <c r="R1607" s="2"/>
      <c r="S1607" s="2"/>
      <c r="T1607" s="1" t="str">
        <f t="shared" si="116"/>
        <v/>
      </c>
      <c r="BN1607" s="8" t="str">
        <f t="shared" si="119"/>
        <v>97F9839</v>
      </c>
    </row>
    <row r="1608" spans="1:66" ht="46" hidden="1" x14ac:dyDescent="0.45">
      <c r="A1608" s="1">
        <f t="shared" si="117"/>
        <v>1595</v>
      </c>
      <c r="B1608" s="1" t="s">
        <v>734</v>
      </c>
      <c r="C1608" s="2" t="s">
        <v>2315</v>
      </c>
      <c r="D1608" s="1"/>
      <c r="E1608" s="2" t="s">
        <v>2314</v>
      </c>
      <c r="F1608" s="1" t="s">
        <v>2313</v>
      </c>
      <c r="G1608" s="10">
        <v>45704</v>
      </c>
      <c r="H1608" s="1">
        <v>48</v>
      </c>
      <c r="I1608" s="1"/>
      <c r="J1608" s="10">
        <v>45710</v>
      </c>
      <c r="K1608" s="1" t="s">
        <v>1077</v>
      </c>
      <c r="L1608" s="2"/>
      <c r="M1608" s="10"/>
      <c r="N1608" s="1"/>
      <c r="O1608" s="1"/>
      <c r="P1608" s="2">
        <f>Table1[[#This Row],[PRICE/PO]]*Table1[[#This Row],[Quantity/PO]]</f>
        <v>0</v>
      </c>
      <c r="Q1608" s="2" t="str">
        <f t="shared" ca="1" si="118"/>
        <v>منتهي</v>
      </c>
      <c r="R1608" s="2"/>
      <c r="S1608" s="2"/>
      <c r="T1608" s="1" t="str">
        <f t="shared" si="116"/>
        <v/>
      </c>
      <c r="BN1608" s="8">
        <f t="shared" si="119"/>
        <v>0</v>
      </c>
    </row>
    <row r="1609" spans="1:66" ht="46" hidden="1" x14ac:dyDescent="0.45">
      <c r="A1609" s="1">
        <f t="shared" si="117"/>
        <v>1596</v>
      </c>
      <c r="B1609" s="1" t="s">
        <v>734</v>
      </c>
      <c r="C1609" s="2" t="s">
        <v>2315</v>
      </c>
      <c r="D1609" s="1"/>
      <c r="E1609" s="2" t="s">
        <v>2314</v>
      </c>
      <c r="F1609" s="1" t="s">
        <v>2313</v>
      </c>
      <c r="G1609" s="10">
        <v>45704</v>
      </c>
      <c r="H1609" s="1">
        <v>40</v>
      </c>
      <c r="I1609" s="1"/>
      <c r="J1609" s="10">
        <v>45710</v>
      </c>
      <c r="K1609" s="1" t="s">
        <v>1077</v>
      </c>
      <c r="L1609" s="2"/>
      <c r="M1609" s="10"/>
      <c r="N1609" s="1"/>
      <c r="O1609" s="1"/>
      <c r="P1609" s="2">
        <f>Table1[[#This Row],[PRICE/PO]]*Table1[[#This Row],[Quantity/PO]]</f>
        <v>0</v>
      </c>
      <c r="Q1609" s="2" t="str">
        <f t="shared" ca="1" si="118"/>
        <v>منتهي</v>
      </c>
      <c r="R1609" s="2"/>
      <c r="S1609" s="2"/>
      <c r="T1609" s="1" t="str">
        <f t="shared" si="116"/>
        <v/>
      </c>
      <c r="BN1609" s="8">
        <f t="shared" si="119"/>
        <v>0</v>
      </c>
    </row>
    <row r="1610" spans="1:66" ht="46" hidden="1" x14ac:dyDescent="0.45">
      <c r="A1610" s="1">
        <f t="shared" si="117"/>
        <v>1597</v>
      </c>
      <c r="B1610" s="1" t="s">
        <v>43</v>
      </c>
      <c r="C1610" s="2" t="s">
        <v>2316</v>
      </c>
      <c r="D1610" s="1"/>
      <c r="E1610" s="2" t="s">
        <v>2317</v>
      </c>
      <c r="F1610" s="1" t="s">
        <v>2313</v>
      </c>
      <c r="G1610" s="10">
        <v>45704</v>
      </c>
      <c r="H1610" s="1">
        <v>50</v>
      </c>
      <c r="I1610" s="1"/>
      <c r="J1610" s="10">
        <v>45710</v>
      </c>
      <c r="K1610" s="1" t="s">
        <v>1077</v>
      </c>
      <c r="L1610" s="2"/>
      <c r="M1610" s="10"/>
      <c r="N1610" s="1"/>
      <c r="O1610" s="1"/>
      <c r="P1610" s="2">
        <f>Table1[[#This Row],[PRICE/PO]]*Table1[[#This Row],[Quantity/PO]]</f>
        <v>0</v>
      </c>
      <c r="Q1610" s="2" t="str">
        <f t="shared" ca="1" si="118"/>
        <v>منتهي</v>
      </c>
      <c r="R1610" s="2"/>
      <c r="S1610" s="2"/>
      <c r="T1610" s="1" t="str">
        <f t="shared" si="116"/>
        <v/>
      </c>
      <c r="BN1610" s="8">
        <f t="shared" si="119"/>
        <v>0</v>
      </c>
    </row>
    <row r="1611" spans="1:66" ht="23" hidden="1" x14ac:dyDescent="0.45">
      <c r="A1611" s="1">
        <f t="shared" si="117"/>
        <v>1598</v>
      </c>
      <c r="B1611" s="1" t="s">
        <v>43</v>
      </c>
      <c r="C1611" s="2" t="s">
        <v>2318</v>
      </c>
      <c r="D1611" s="1"/>
      <c r="E1611" s="2" t="s">
        <v>2319</v>
      </c>
      <c r="F1611" s="1" t="s">
        <v>2313</v>
      </c>
      <c r="G1611" s="10">
        <v>45704</v>
      </c>
      <c r="H1611" s="1">
        <v>50</v>
      </c>
      <c r="I1611" s="1"/>
      <c r="J1611" s="10">
        <v>45710</v>
      </c>
      <c r="K1611" s="1" t="s">
        <v>1077</v>
      </c>
      <c r="L1611" s="2"/>
      <c r="M1611" s="10"/>
      <c r="N1611" s="1"/>
      <c r="O1611" s="1"/>
      <c r="P1611" s="2">
        <f>Table1[[#This Row],[PRICE/PO]]*Table1[[#This Row],[Quantity/PO]]</f>
        <v>0</v>
      </c>
      <c r="Q1611" s="2" t="str">
        <f t="shared" ca="1" si="118"/>
        <v>منتهي</v>
      </c>
      <c r="R1611" s="2"/>
      <c r="S1611" s="2"/>
      <c r="T1611" s="1" t="str">
        <f t="shared" si="116"/>
        <v/>
      </c>
      <c r="BN1611" s="8">
        <f t="shared" si="119"/>
        <v>0</v>
      </c>
    </row>
    <row r="1612" spans="1:66" ht="46" hidden="1" x14ac:dyDescent="0.45">
      <c r="A1612" s="1">
        <f t="shared" si="117"/>
        <v>1599</v>
      </c>
      <c r="B1612" s="1" t="s">
        <v>43</v>
      </c>
      <c r="C1612" s="2" t="s">
        <v>2320</v>
      </c>
      <c r="D1612" s="1"/>
      <c r="E1612" s="2" t="s">
        <v>2321</v>
      </c>
      <c r="F1612" s="1" t="s">
        <v>2313</v>
      </c>
      <c r="G1612" s="10">
        <v>45704</v>
      </c>
      <c r="H1612" s="1">
        <v>100</v>
      </c>
      <c r="I1612" s="1"/>
      <c r="J1612" s="10">
        <v>45710</v>
      </c>
      <c r="K1612" s="1" t="s">
        <v>1077</v>
      </c>
      <c r="L1612" s="2"/>
      <c r="M1612" s="10"/>
      <c r="N1612" s="1"/>
      <c r="O1612" s="1"/>
      <c r="P1612" s="2">
        <f>Table1[[#This Row],[PRICE/PO]]*Table1[[#This Row],[Quantity/PO]]</f>
        <v>0</v>
      </c>
      <c r="Q1612" s="2" t="str">
        <f t="shared" ca="1" si="118"/>
        <v>منتهي</v>
      </c>
      <c r="R1612" s="2"/>
      <c r="S1612" s="2"/>
      <c r="T1612" s="1" t="str">
        <f t="shared" si="116"/>
        <v/>
      </c>
      <c r="BN1612" s="8">
        <f t="shared" si="119"/>
        <v>0</v>
      </c>
    </row>
    <row r="1613" spans="1:66" ht="46" hidden="1" x14ac:dyDescent="0.45">
      <c r="A1613" s="1">
        <f t="shared" si="117"/>
        <v>1600</v>
      </c>
      <c r="B1613" s="1" t="s">
        <v>43</v>
      </c>
      <c r="C1613" s="2" t="s">
        <v>2323</v>
      </c>
      <c r="D1613" s="1"/>
      <c r="E1613" s="2" t="s">
        <v>2324</v>
      </c>
      <c r="F1613" s="1" t="s">
        <v>2322</v>
      </c>
      <c r="G1613" s="10">
        <v>45704</v>
      </c>
      <c r="H1613" s="1">
        <v>2</v>
      </c>
      <c r="I1613" s="1"/>
      <c r="J1613" s="10">
        <v>45706</v>
      </c>
      <c r="K1613" s="1" t="s">
        <v>1077</v>
      </c>
      <c r="L1613" s="2"/>
      <c r="M1613" s="10"/>
      <c r="N1613" s="1"/>
      <c r="O1613" s="1"/>
      <c r="P1613" s="2">
        <f>Table1[[#This Row],[PRICE/PO]]*Table1[[#This Row],[Quantity/PO]]</f>
        <v>0</v>
      </c>
      <c r="Q1613" s="2" t="str">
        <f t="shared" ca="1" si="118"/>
        <v>منتهي</v>
      </c>
      <c r="R1613" s="2"/>
      <c r="S1613" s="2"/>
      <c r="T1613" s="1" t="str">
        <f t="shared" si="116"/>
        <v/>
      </c>
      <c r="BN1613" s="8">
        <f t="shared" si="119"/>
        <v>0</v>
      </c>
    </row>
    <row r="1614" spans="1:66" ht="46" hidden="1" x14ac:dyDescent="0.45">
      <c r="A1614" s="1">
        <f t="shared" si="117"/>
        <v>1601</v>
      </c>
      <c r="B1614" s="1" t="s">
        <v>734</v>
      </c>
      <c r="C1614" s="2" t="s">
        <v>93</v>
      </c>
      <c r="D1614" s="1"/>
      <c r="E1614" s="2" t="s">
        <v>384</v>
      </c>
      <c r="F1614" s="1" t="s">
        <v>2328</v>
      </c>
      <c r="G1614" s="10">
        <v>45704</v>
      </c>
      <c r="H1614" s="1">
        <v>2</v>
      </c>
      <c r="I1614" s="1">
        <v>12400</v>
      </c>
      <c r="J1614" s="10">
        <v>45708</v>
      </c>
      <c r="K1614" s="1" t="s">
        <v>1076</v>
      </c>
      <c r="L1614" s="2"/>
      <c r="M1614" s="10"/>
      <c r="N1614" s="1"/>
      <c r="O1614" s="1"/>
      <c r="P1614" s="2">
        <f>Table1[[#This Row],[PRICE/PO]]*Table1[[#This Row],[Quantity/PO]]</f>
        <v>0</v>
      </c>
      <c r="Q1614" s="2" t="str">
        <f t="shared" ca="1" si="118"/>
        <v>منتهي</v>
      </c>
      <c r="R1614" s="2"/>
      <c r="S1614" s="2"/>
      <c r="T1614" s="1" t="str">
        <f t="shared" ref="T1614:T1677" si="120">IF(AND(COUNTIFS($F$14:$F$1012, $F1614, $L$14:$L$1012, "&lt;&gt;")&gt;0, $L1614="", $I1614&lt;&gt;""), 1, "")</f>
        <v/>
      </c>
      <c r="BN1614" s="8">
        <f t="shared" si="119"/>
        <v>0</v>
      </c>
    </row>
    <row r="1615" spans="1:66" ht="92" hidden="1" x14ac:dyDescent="0.45">
      <c r="A1615" s="1">
        <f t="shared" ref="A1615:A1678" si="121">ROW(A1602)</f>
        <v>1602</v>
      </c>
      <c r="B1615" s="1" t="s">
        <v>734</v>
      </c>
      <c r="C1615" s="2" t="s">
        <v>2256</v>
      </c>
      <c r="D1615" s="1" t="s">
        <v>2255</v>
      </c>
      <c r="E1615" s="2" t="s">
        <v>2257</v>
      </c>
      <c r="F1615" s="1" t="s">
        <v>2331</v>
      </c>
      <c r="G1615" s="10">
        <v>45704</v>
      </c>
      <c r="H1615" s="1">
        <v>25</v>
      </c>
      <c r="I1615" s="1"/>
      <c r="J1615" s="10">
        <v>45708</v>
      </c>
      <c r="K1615" s="1" t="s">
        <v>1074</v>
      </c>
      <c r="L1615" s="2"/>
      <c r="M1615" s="10"/>
      <c r="N1615" s="1"/>
      <c r="O1615" s="1"/>
      <c r="P1615" s="2">
        <f>Table1[[#This Row],[PRICE/PO]]*Table1[[#This Row],[Quantity/PO]]</f>
        <v>0</v>
      </c>
      <c r="Q1615" s="2" t="str">
        <f t="shared" ca="1" si="118"/>
        <v>منتهي</v>
      </c>
      <c r="R1615" s="2"/>
      <c r="S1615" s="2"/>
      <c r="T1615" s="1" t="str">
        <f t="shared" si="120"/>
        <v/>
      </c>
      <c r="BN1615" s="8" t="str">
        <f t="shared" si="119"/>
        <v>UGR420231-QW</v>
      </c>
    </row>
    <row r="1616" spans="1:66" ht="92" hidden="1" x14ac:dyDescent="0.45">
      <c r="A1616" s="1">
        <f t="shared" si="121"/>
        <v>1603</v>
      </c>
      <c r="B1616" s="1" t="s">
        <v>734</v>
      </c>
      <c r="C1616" s="2" t="s">
        <v>2259</v>
      </c>
      <c r="D1616" s="1" t="s">
        <v>2258</v>
      </c>
      <c r="E1616" s="2" t="s">
        <v>2260</v>
      </c>
      <c r="F1616" s="1" t="s">
        <v>2331</v>
      </c>
      <c r="G1616" s="10">
        <v>45704</v>
      </c>
      <c r="H1616" s="1">
        <v>25</v>
      </c>
      <c r="I1616" s="1"/>
      <c r="J1616" s="10">
        <v>45708</v>
      </c>
      <c r="K1616" s="1" t="s">
        <v>1074</v>
      </c>
      <c r="L1616" s="2"/>
      <c r="M1616" s="10"/>
      <c r="N1616" s="1"/>
      <c r="O1616" s="1"/>
      <c r="P1616" s="2">
        <f>Table1[[#This Row],[PRICE/PO]]*Table1[[#This Row],[Quantity/PO]]</f>
        <v>0</v>
      </c>
      <c r="Q1616" s="2" t="str">
        <f t="shared" ca="1" si="118"/>
        <v>منتهي</v>
      </c>
      <c r="R1616" s="2"/>
      <c r="S1616" s="2"/>
      <c r="T1616" s="1" t="str">
        <f t="shared" si="120"/>
        <v/>
      </c>
      <c r="BN1616" s="8" t="str">
        <f t="shared" si="119"/>
        <v>UGR1020231</v>
      </c>
    </row>
    <row r="1617" spans="1:66" ht="69" hidden="1" x14ac:dyDescent="0.45">
      <c r="A1617" s="1">
        <f t="shared" si="121"/>
        <v>1604</v>
      </c>
      <c r="B1617" s="1" t="s">
        <v>734</v>
      </c>
      <c r="C1617" s="2" t="s">
        <v>1838</v>
      </c>
      <c r="D1617" s="1" t="s">
        <v>1837</v>
      </c>
      <c r="E1617" s="2" t="s">
        <v>1839</v>
      </c>
      <c r="F1617" s="1" t="s">
        <v>2331</v>
      </c>
      <c r="G1617" s="10">
        <v>45704</v>
      </c>
      <c r="H1617" s="1">
        <v>25</v>
      </c>
      <c r="I1617" s="1"/>
      <c r="J1617" s="10">
        <v>45708</v>
      </c>
      <c r="K1617" s="1" t="s">
        <v>1074</v>
      </c>
      <c r="L1617" s="2"/>
      <c r="M1617" s="10"/>
      <c r="N1617" s="1"/>
      <c r="O1617" s="1"/>
      <c r="P1617" s="2">
        <f>Table1[[#This Row],[PRICE/PO]]*Table1[[#This Row],[Quantity/PO]]</f>
        <v>0</v>
      </c>
      <c r="Q1617" s="2" t="str">
        <f t="shared" ca="1" si="118"/>
        <v>منتهي</v>
      </c>
      <c r="R1617" s="2"/>
      <c r="S1617" s="2"/>
      <c r="T1617" s="1" t="str">
        <f t="shared" si="120"/>
        <v/>
      </c>
      <c r="BN1617" s="8" t="str">
        <f t="shared" si="119"/>
        <v>UGR5-20231</v>
      </c>
    </row>
    <row r="1618" spans="1:66" ht="69" hidden="1" x14ac:dyDescent="0.45">
      <c r="A1618" s="1">
        <f t="shared" si="121"/>
        <v>1605</v>
      </c>
      <c r="B1618" s="1" t="s">
        <v>734</v>
      </c>
      <c r="C1618" s="2" t="s">
        <v>2262</v>
      </c>
      <c r="D1618" s="1" t="s">
        <v>2261</v>
      </c>
      <c r="E1618" s="2" t="s">
        <v>2263</v>
      </c>
      <c r="F1618" s="1" t="s">
        <v>2331</v>
      </c>
      <c r="G1618" s="10">
        <v>45704</v>
      </c>
      <c r="H1618" s="1">
        <v>25</v>
      </c>
      <c r="I1618" s="1"/>
      <c r="J1618" s="10">
        <v>45708</v>
      </c>
      <c r="K1618" s="1" t="s">
        <v>1074</v>
      </c>
      <c r="L1618" s="2"/>
      <c r="M1618" s="10"/>
      <c r="N1618" s="1"/>
      <c r="O1618" s="1"/>
      <c r="P1618" s="2">
        <f>Table1[[#This Row],[PRICE/PO]]*Table1[[#This Row],[Quantity/PO]]</f>
        <v>0</v>
      </c>
      <c r="Q1618" s="2" t="str">
        <f t="shared" ca="1" si="118"/>
        <v>منتهي</v>
      </c>
      <c r="R1618" s="2"/>
      <c r="S1618" s="2"/>
      <c r="T1618" s="1" t="str">
        <f t="shared" si="120"/>
        <v/>
      </c>
      <c r="BN1618" s="8" t="str">
        <f t="shared" si="119"/>
        <v>UGP20231</v>
      </c>
    </row>
    <row r="1619" spans="1:66" ht="46" hidden="1" x14ac:dyDescent="0.45">
      <c r="A1619" s="1">
        <f t="shared" si="121"/>
        <v>1606</v>
      </c>
      <c r="B1619" s="1" t="s">
        <v>734</v>
      </c>
      <c r="C1619" s="2" t="s">
        <v>104</v>
      </c>
      <c r="D1619" s="1">
        <v>2102030</v>
      </c>
      <c r="E1619" s="2" t="s">
        <v>689</v>
      </c>
      <c r="F1619" s="1" t="s">
        <v>2336</v>
      </c>
      <c r="G1619" s="10">
        <v>45704</v>
      </c>
      <c r="H1619" s="1">
        <v>4</v>
      </c>
      <c r="I1619" s="1">
        <v>600</v>
      </c>
      <c r="J1619" s="10">
        <v>45707</v>
      </c>
      <c r="K1619" s="1" t="s">
        <v>1076</v>
      </c>
      <c r="L1619" s="2"/>
      <c r="M1619" s="10"/>
      <c r="N1619" s="1"/>
      <c r="O1619" s="1"/>
      <c r="P1619" s="2">
        <f>Table1[[#This Row],[PRICE/PO]]*Table1[[#This Row],[Quantity/PO]]</f>
        <v>0</v>
      </c>
      <c r="Q1619" s="2" t="str">
        <f t="shared" ca="1" si="118"/>
        <v>منتهي</v>
      </c>
      <c r="R1619" s="2"/>
      <c r="S1619" s="2"/>
      <c r="T1619" s="1" t="str">
        <f t="shared" si="120"/>
        <v/>
      </c>
      <c r="BN1619" s="8">
        <f t="shared" si="119"/>
        <v>2102030</v>
      </c>
    </row>
    <row r="1620" spans="1:66" ht="69" hidden="1" x14ac:dyDescent="0.45">
      <c r="A1620" s="1">
        <f t="shared" si="121"/>
        <v>1607</v>
      </c>
      <c r="B1620" s="1" t="s">
        <v>734</v>
      </c>
      <c r="C1620" s="2" t="s">
        <v>2230</v>
      </c>
      <c r="D1620" s="1">
        <v>2102011</v>
      </c>
      <c r="E1620" s="2" t="s">
        <v>2232</v>
      </c>
      <c r="F1620" s="1" t="s">
        <v>2336</v>
      </c>
      <c r="G1620" s="10">
        <v>45704</v>
      </c>
      <c r="H1620" s="1">
        <v>10</v>
      </c>
      <c r="I1620" s="1">
        <v>600</v>
      </c>
      <c r="J1620" s="10">
        <v>45707</v>
      </c>
      <c r="K1620" s="1" t="s">
        <v>1076</v>
      </c>
      <c r="L1620" s="2" t="s">
        <v>3547</v>
      </c>
      <c r="M1620" s="10">
        <v>45733</v>
      </c>
      <c r="N1620" s="1">
        <v>10</v>
      </c>
      <c r="O1620" s="1">
        <v>600</v>
      </c>
      <c r="P1620" s="2">
        <f>Table1[[#This Row],[PRICE/PO]]*Table1[[#This Row],[Quantity/PO]]</f>
        <v>6000</v>
      </c>
      <c r="Q1620" s="2" t="str">
        <f t="shared" ca="1" si="118"/>
        <v>منتهي</v>
      </c>
      <c r="R1620" s="2"/>
      <c r="S1620" s="2"/>
      <c r="T1620" s="1" t="str">
        <f t="shared" si="120"/>
        <v/>
      </c>
      <c r="BN1620" s="8">
        <f t="shared" si="119"/>
        <v>2102011</v>
      </c>
    </row>
    <row r="1621" spans="1:66" ht="69" hidden="1" x14ac:dyDescent="0.45">
      <c r="A1621" s="1">
        <f t="shared" si="121"/>
        <v>1608</v>
      </c>
      <c r="B1621" s="1" t="s">
        <v>734</v>
      </c>
      <c r="C1621" s="2" t="s">
        <v>2230</v>
      </c>
      <c r="D1621" s="1">
        <v>2102011</v>
      </c>
      <c r="E1621" s="2" t="s">
        <v>2232</v>
      </c>
      <c r="F1621" s="1" t="s">
        <v>2336</v>
      </c>
      <c r="G1621" s="10">
        <v>45704</v>
      </c>
      <c r="H1621" s="1"/>
      <c r="I1621" s="1">
        <v>600</v>
      </c>
      <c r="J1621" s="10">
        <v>45707</v>
      </c>
      <c r="K1621" s="1" t="s">
        <v>1076</v>
      </c>
      <c r="L1621" s="2" t="s">
        <v>3806</v>
      </c>
      <c r="M1621" s="10">
        <v>45756</v>
      </c>
      <c r="N1621" s="1">
        <v>6</v>
      </c>
      <c r="O1621" s="1">
        <v>600</v>
      </c>
      <c r="P1621" s="2">
        <f>Table1[[#This Row],[PRICE/PO]]*Table1[[#This Row],[Quantity/PO]]</f>
        <v>3600</v>
      </c>
      <c r="Q1621" s="2" t="str">
        <f ca="1">IF(AND($J1621&lt;TODAY(), $J1621&lt;&gt;""), "منتهي", "")</f>
        <v>منتهي</v>
      </c>
      <c r="R1621" s="2" t="s">
        <v>2339</v>
      </c>
      <c r="S1621" s="2"/>
      <c r="T1621" s="1" t="str">
        <f t="shared" si="120"/>
        <v/>
      </c>
      <c r="BN1621" s="8"/>
    </row>
    <row r="1622" spans="1:66" ht="69" hidden="1" x14ac:dyDescent="0.45">
      <c r="A1622" s="1">
        <f t="shared" si="121"/>
        <v>1609</v>
      </c>
      <c r="B1622" s="1" t="s">
        <v>734</v>
      </c>
      <c r="C1622" s="2" t="s">
        <v>717</v>
      </c>
      <c r="D1622" s="1">
        <v>2102169</v>
      </c>
      <c r="E1622" s="2" t="s">
        <v>718</v>
      </c>
      <c r="F1622" s="1" t="s">
        <v>2336</v>
      </c>
      <c r="G1622" s="10">
        <v>45704</v>
      </c>
      <c r="H1622" s="1">
        <v>1</v>
      </c>
      <c r="I1622" s="1"/>
      <c r="J1622" s="10">
        <v>45707</v>
      </c>
      <c r="K1622" s="1" t="s">
        <v>1076</v>
      </c>
      <c r="L1622" s="2"/>
      <c r="M1622" s="10"/>
      <c r="N1622" s="1"/>
      <c r="O1622" s="1"/>
      <c r="P1622" s="2">
        <f>Table1[[#This Row],[PRICE/PO]]*Table1[[#This Row],[Quantity/PO]]</f>
        <v>0</v>
      </c>
      <c r="Q1622" s="2" t="str">
        <f t="shared" ca="1" si="118"/>
        <v>منتهي</v>
      </c>
      <c r="R1622" s="2"/>
      <c r="S1622" s="2"/>
      <c r="T1622" s="1" t="str">
        <f t="shared" si="120"/>
        <v/>
      </c>
      <c r="BN1622" s="8">
        <f t="shared" si="119"/>
        <v>2102169</v>
      </c>
    </row>
    <row r="1623" spans="1:66" ht="46" hidden="1" x14ac:dyDescent="0.45">
      <c r="A1623" s="1">
        <f t="shared" si="121"/>
        <v>1610</v>
      </c>
      <c r="B1623" s="1" t="s">
        <v>734</v>
      </c>
      <c r="C1623" s="2" t="s">
        <v>2231</v>
      </c>
      <c r="D1623" s="1" t="s">
        <v>2229</v>
      </c>
      <c r="E1623" s="2" t="s">
        <v>2233</v>
      </c>
      <c r="F1623" s="1" t="s">
        <v>2336</v>
      </c>
      <c r="G1623" s="10">
        <v>45704</v>
      </c>
      <c r="H1623" s="1">
        <v>1</v>
      </c>
      <c r="I1623" s="1"/>
      <c r="J1623" s="10">
        <v>45707</v>
      </c>
      <c r="K1623" s="1" t="s">
        <v>1076</v>
      </c>
      <c r="L1623" s="2"/>
      <c r="M1623" s="10"/>
      <c r="N1623" s="1"/>
      <c r="O1623" s="1"/>
      <c r="P1623" s="2">
        <f>Table1[[#This Row],[PRICE/PO]]*Table1[[#This Row],[Quantity/PO]]</f>
        <v>0</v>
      </c>
      <c r="Q1623" s="2" t="str">
        <f t="shared" ca="1" si="118"/>
        <v>منتهي</v>
      </c>
      <c r="R1623" s="2"/>
      <c r="S1623" s="2"/>
      <c r="T1623" s="1" t="str">
        <f t="shared" si="120"/>
        <v/>
      </c>
      <c r="BN1623" s="8" t="str">
        <f t="shared" si="119"/>
        <v>0C1605</v>
      </c>
    </row>
    <row r="1624" spans="1:66" ht="92" hidden="1" x14ac:dyDescent="0.45">
      <c r="A1624" s="1">
        <f t="shared" si="121"/>
        <v>1611</v>
      </c>
      <c r="B1624" s="1" t="s">
        <v>734</v>
      </c>
      <c r="C1624" s="2" t="s">
        <v>31</v>
      </c>
      <c r="D1624" s="1" t="s">
        <v>23</v>
      </c>
      <c r="E1624" s="2" t="s">
        <v>618</v>
      </c>
      <c r="F1624" s="1" t="s">
        <v>2337</v>
      </c>
      <c r="G1624" s="10">
        <v>45705</v>
      </c>
      <c r="H1624" s="1">
        <v>3</v>
      </c>
      <c r="I1624" s="1">
        <v>10500</v>
      </c>
      <c r="J1624" s="10">
        <v>45707</v>
      </c>
      <c r="K1624" s="1" t="s">
        <v>1076</v>
      </c>
      <c r="L1624" s="2"/>
      <c r="M1624" s="10"/>
      <c r="N1624" s="1"/>
      <c r="O1624" s="1"/>
      <c r="P1624" s="2">
        <f>Table1[[#This Row],[PRICE/PO]]*Table1[[#This Row],[Quantity/PO]]</f>
        <v>0</v>
      </c>
      <c r="Q1624" s="2" t="str">
        <f t="shared" ca="1" si="118"/>
        <v>منتهي</v>
      </c>
      <c r="R1624" s="2" t="s">
        <v>2339</v>
      </c>
      <c r="S1624" s="2"/>
      <c r="T1624" s="1" t="str">
        <f t="shared" si="120"/>
        <v/>
      </c>
      <c r="BN1624" s="8" t="str">
        <f t="shared" si="119"/>
        <v>11.33473.338</v>
      </c>
    </row>
    <row r="1625" spans="1:66" ht="46" hidden="1" x14ac:dyDescent="0.45">
      <c r="A1625" s="1">
        <f t="shared" si="121"/>
        <v>1612</v>
      </c>
      <c r="B1625" s="1" t="s">
        <v>734</v>
      </c>
      <c r="C1625" s="2" t="s">
        <v>2343</v>
      </c>
      <c r="D1625" s="1" t="s">
        <v>2345</v>
      </c>
      <c r="E1625" s="2" t="s">
        <v>2341</v>
      </c>
      <c r="F1625" s="1" t="s">
        <v>2340</v>
      </c>
      <c r="G1625" s="10">
        <v>45705</v>
      </c>
      <c r="H1625" s="1">
        <v>1</v>
      </c>
      <c r="I1625" s="1"/>
      <c r="J1625" s="10">
        <v>45707</v>
      </c>
      <c r="K1625" s="1" t="s">
        <v>1077</v>
      </c>
      <c r="L1625" s="2"/>
      <c r="M1625" s="10"/>
      <c r="N1625" s="1"/>
      <c r="O1625" s="1"/>
      <c r="P1625" s="2">
        <f>Table1[[#This Row],[PRICE/PO]]*Table1[[#This Row],[Quantity/PO]]</f>
        <v>0</v>
      </c>
      <c r="Q1625" s="2" t="str">
        <f t="shared" ca="1" si="118"/>
        <v>منتهي</v>
      </c>
      <c r="R1625" s="2"/>
      <c r="S1625" s="2"/>
      <c r="T1625" s="1" t="str">
        <f t="shared" si="120"/>
        <v/>
      </c>
      <c r="BN1625" s="8" t="str">
        <f t="shared" si="119"/>
        <v>ASC60111</v>
      </c>
    </row>
    <row r="1626" spans="1:66" ht="69" hidden="1" x14ac:dyDescent="0.45">
      <c r="A1626" s="1">
        <f t="shared" si="121"/>
        <v>1613</v>
      </c>
      <c r="B1626" s="1" t="s">
        <v>734</v>
      </c>
      <c r="C1626" s="2" t="s">
        <v>2344</v>
      </c>
      <c r="D1626" s="1" t="s">
        <v>2346</v>
      </c>
      <c r="E1626" s="2" t="s">
        <v>2342</v>
      </c>
      <c r="F1626" s="1" t="s">
        <v>2340</v>
      </c>
      <c r="G1626" s="10">
        <v>45705</v>
      </c>
      <c r="H1626" s="1">
        <v>1</v>
      </c>
      <c r="I1626" s="1"/>
      <c r="J1626" s="10">
        <v>45707</v>
      </c>
      <c r="K1626" s="1" t="s">
        <v>1077</v>
      </c>
      <c r="L1626" s="2"/>
      <c r="M1626" s="10"/>
      <c r="N1626" s="1"/>
      <c r="O1626" s="1"/>
      <c r="P1626" s="2">
        <f>Table1[[#This Row],[PRICE/PO]]*Table1[[#This Row],[Quantity/PO]]</f>
        <v>0</v>
      </c>
      <c r="Q1626" s="2" t="str">
        <f t="shared" ca="1" si="118"/>
        <v>منتهي</v>
      </c>
      <c r="R1626" s="2"/>
      <c r="S1626" s="2"/>
      <c r="T1626" s="1" t="str">
        <f t="shared" si="120"/>
        <v/>
      </c>
      <c r="BN1626" s="8" t="str">
        <f t="shared" si="119"/>
        <v>ASC65240</v>
      </c>
    </row>
    <row r="1627" spans="1:66" ht="69" hidden="1" x14ac:dyDescent="0.45">
      <c r="A1627" s="1">
        <f t="shared" si="121"/>
        <v>1614</v>
      </c>
      <c r="B1627" s="1" t="s">
        <v>734</v>
      </c>
      <c r="C1627" s="2" t="s">
        <v>1650</v>
      </c>
      <c r="D1627" s="1"/>
      <c r="E1627" s="2" t="s">
        <v>1651</v>
      </c>
      <c r="F1627" s="1" t="s">
        <v>2347</v>
      </c>
      <c r="G1627" s="10">
        <v>45705</v>
      </c>
      <c r="H1627" s="1">
        <v>10</v>
      </c>
      <c r="I1627" s="1"/>
      <c r="J1627" s="10">
        <v>45707</v>
      </c>
      <c r="K1627" s="1" t="s">
        <v>1076</v>
      </c>
      <c r="L1627" s="2"/>
      <c r="M1627" s="10"/>
      <c r="N1627" s="1"/>
      <c r="O1627" s="1"/>
      <c r="P1627" s="2">
        <f>Table1[[#This Row],[PRICE/PO]]*Table1[[#This Row],[Quantity/PO]]</f>
        <v>0</v>
      </c>
      <c r="Q1627" s="2" t="str">
        <f t="shared" ca="1" si="118"/>
        <v>منتهي</v>
      </c>
      <c r="R1627" s="2"/>
      <c r="S1627" s="2"/>
      <c r="T1627" s="1" t="str">
        <f t="shared" si="120"/>
        <v/>
      </c>
      <c r="BN1627" s="8">
        <f t="shared" si="119"/>
        <v>0</v>
      </c>
    </row>
    <row r="1628" spans="1:66" ht="46" hidden="1" x14ac:dyDescent="0.45">
      <c r="A1628" s="1">
        <f t="shared" si="121"/>
        <v>1615</v>
      </c>
      <c r="B1628" s="1" t="s">
        <v>734</v>
      </c>
      <c r="C1628" s="2" t="s">
        <v>1653</v>
      </c>
      <c r="D1628" s="1"/>
      <c r="E1628" s="2" t="s">
        <v>1652</v>
      </c>
      <c r="F1628" s="1" t="s">
        <v>2347</v>
      </c>
      <c r="G1628" s="10">
        <v>45705</v>
      </c>
      <c r="H1628" s="1">
        <v>10</v>
      </c>
      <c r="I1628" s="1"/>
      <c r="J1628" s="10">
        <v>45707</v>
      </c>
      <c r="K1628" s="1" t="s">
        <v>1076</v>
      </c>
      <c r="L1628" s="2"/>
      <c r="M1628" s="10"/>
      <c r="N1628" s="1"/>
      <c r="O1628" s="1"/>
      <c r="P1628" s="2">
        <f>Table1[[#This Row],[PRICE/PO]]*Table1[[#This Row],[Quantity/PO]]</f>
        <v>0</v>
      </c>
      <c r="Q1628" s="2" t="str">
        <f t="shared" ca="1" si="118"/>
        <v>منتهي</v>
      </c>
      <c r="R1628" s="2"/>
      <c r="S1628" s="2"/>
      <c r="T1628" s="1" t="str">
        <f t="shared" si="120"/>
        <v/>
      </c>
      <c r="BN1628" s="8">
        <f t="shared" si="119"/>
        <v>0</v>
      </c>
    </row>
    <row r="1629" spans="1:66" ht="92" hidden="1" x14ac:dyDescent="0.45">
      <c r="A1629" s="1">
        <f t="shared" si="121"/>
        <v>1616</v>
      </c>
      <c r="B1629" s="1" t="s">
        <v>734</v>
      </c>
      <c r="C1629" s="2" t="s">
        <v>31</v>
      </c>
      <c r="D1629" s="1" t="s">
        <v>23</v>
      </c>
      <c r="E1629" s="2" t="s">
        <v>618</v>
      </c>
      <c r="F1629" s="1" t="s">
        <v>2348</v>
      </c>
      <c r="G1629" s="10">
        <v>45705</v>
      </c>
      <c r="H1629" s="1">
        <v>3</v>
      </c>
      <c r="I1629" s="1">
        <v>10500</v>
      </c>
      <c r="J1629" s="10">
        <v>45707</v>
      </c>
      <c r="K1629" s="1" t="s">
        <v>1076</v>
      </c>
      <c r="L1629" s="2" t="s">
        <v>3259</v>
      </c>
      <c r="M1629" s="10">
        <v>45722</v>
      </c>
      <c r="N1629" s="1">
        <v>3</v>
      </c>
      <c r="O1629" s="1">
        <v>10500</v>
      </c>
      <c r="P1629" s="2">
        <f>Table1[[#This Row],[PRICE/PO]]*Table1[[#This Row],[Quantity/PO]]</f>
        <v>31500</v>
      </c>
      <c r="Q1629" s="2" t="str">
        <f t="shared" ca="1" si="118"/>
        <v>منتهي</v>
      </c>
      <c r="R1629" s="2" t="s">
        <v>2339</v>
      </c>
      <c r="S1629" s="2"/>
      <c r="T1629" s="1" t="str">
        <f t="shared" si="120"/>
        <v/>
      </c>
      <c r="BN1629" s="8" t="str">
        <f t="shared" si="119"/>
        <v>11.33473.338</v>
      </c>
    </row>
    <row r="1630" spans="1:66" ht="69" hidden="1" x14ac:dyDescent="0.45">
      <c r="A1630" s="1">
        <f t="shared" si="121"/>
        <v>1617</v>
      </c>
      <c r="B1630" s="1" t="s">
        <v>734</v>
      </c>
      <c r="C1630" s="2" t="s">
        <v>97</v>
      </c>
      <c r="D1630" s="1">
        <v>2102018</v>
      </c>
      <c r="E1630" s="2" t="s">
        <v>688</v>
      </c>
      <c r="F1630" s="1" t="s">
        <v>2348</v>
      </c>
      <c r="G1630" s="10">
        <v>45705</v>
      </c>
      <c r="H1630" s="1">
        <v>3</v>
      </c>
      <c r="I1630" s="1">
        <v>425</v>
      </c>
      <c r="J1630" s="10">
        <v>45707</v>
      </c>
      <c r="K1630" s="1" t="s">
        <v>1076</v>
      </c>
      <c r="L1630" s="2"/>
      <c r="M1630" s="10"/>
      <c r="N1630" s="1"/>
      <c r="O1630" s="1"/>
      <c r="P1630" s="2">
        <f>Table1[[#This Row],[PRICE/PO]]*Table1[[#This Row],[Quantity/PO]]</f>
        <v>0</v>
      </c>
      <c r="Q1630" s="2" t="str">
        <f t="shared" ca="1" si="118"/>
        <v>منتهي</v>
      </c>
      <c r="R1630" s="2" t="s">
        <v>2339</v>
      </c>
      <c r="S1630" s="2"/>
      <c r="T1630" s="1" t="str">
        <f t="shared" si="120"/>
        <v/>
      </c>
      <c r="BN1630" s="8">
        <f t="shared" si="119"/>
        <v>2102018</v>
      </c>
    </row>
    <row r="1631" spans="1:66" ht="69" hidden="1" x14ac:dyDescent="0.45">
      <c r="A1631" s="1">
        <f t="shared" si="121"/>
        <v>1618</v>
      </c>
      <c r="B1631" s="1" t="s">
        <v>734</v>
      </c>
      <c r="C1631" s="2" t="s">
        <v>108</v>
      </c>
      <c r="D1631" s="1"/>
      <c r="E1631" s="2" t="s">
        <v>690</v>
      </c>
      <c r="F1631" s="1" t="s">
        <v>2348</v>
      </c>
      <c r="G1631" s="10">
        <v>45705</v>
      </c>
      <c r="H1631" s="1">
        <v>3</v>
      </c>
      <c r="I1631" s="1">
        <v>425</v>
      </c>
      <c r="J1631" s="10">
        <v>45707</v>
      </c>
      <c r="K1631" s="1" t="s">
        <v>1076</v>
      </c>
      <c r="L1631" s="2"/>
      <c r="M1631" s="10"/>
      <c r="N1631" s="1"/>
      <c r="O1631" s="1"/>
      <c r="P1631" s="2">
        <f>Table1[[#This Row],[PRICE/PO]]*Table1[[#This Row],[Quantity/PO]]</f>
        <v>0</v>
      </c>
      <c r="Q1631" s="2" t="str">
        <f t="shared" ca="1" si="118"/>
        <v>منتهي</v>
      </c>
      <c r="R1631" s="2" t="s">
        <v>2339</v>
      </c>
      <c r="S1631" s="2"/>
      <c r="T1631" s="1" t="str">
        <f t="shared" si="120"/>
        <v/>
      </c>
      <c r="BN1631" s="8">
        <f t="shared" si="119"/>
        <v>0</v>
      </c>
    </row>
    <row r="1632" spans="1:66" ht="69" hidden="1" x14ac:dyDescent="0.45">
      <c r="A1632" s="1">
        <f t="shared" si="121"/>
        <v>1619</v>
      </c>
      <c r="B1632" s="1" t="s">
        <v>734</v>
      </c>
      <c r="C1632" s="2" t="s">
        <v>1629</v>
      </c>
      <c r="D1632" s="1"/>
      <c r="E1632" s="2" t="s">
        <v>1630</v>
      </c>
      <c r="F1632" s="1" t="s">
        <v>2349</v>
      </c>
      <c r="G1632" s="10">
        <v>45705</v>
      </c>
      <c r="H1632" s="1">
        <v>1</v>
      </c>
      <c r="I1632" s="1">
        <v>42000</v>
      </c>
      <c r="J1632" s="10">
        <v>45707</v>
      </c>
      <c r="K1632" s="1" t="s">
        <v>1077</v>
      </c>
      <c r="L1632" s="2" t="s">
        <v>3253</v>
      </c>
      <c r="M1632" s="10">
        <v>45721</v>
      </c>
      <c r="N1632" s="1">
        <v>1</v>
      </c>
      <c r="O1632" s="1">
        <v>42000</v>
      </c>
      <c r="P1632" s="2">
        <f>Table1[[#This Row],[PRICE/PO]]*Table1[[#This Row],[Quantity/PO]]</f>
        <v>42000</v>
      </c>
      <c r="Q1632" s="2" t="str">
        <f t="shared" ca="1" si="118"/>
        <v>منتهي</v>
      </c>
      <c r="R1632" s="2" t="s">
        <v>2339</v>
      </c>
      <c r="S1632" s="2"/>
      <c r="T1632" s="1" t="str">
        <f t="shared" si="120"/>
        <v/>
      </c>
      <c r="BN1632" s="8">
        <f t="shared" si="119"/>
        <v>0</v>
      </c>
    </row>
    <row r="1633" spans="1:66" ht="69" hidden="1" x14ac:dyDescent="0.45">
      <c r="A1633" s="1">
        <f t="shared" si="121"/>
        <v>1620</v>
      </c>
      <c r="B1633" s="1" t="s">
        <v>734</v>
      </c>
      <c r="C1633" s="2" t="s">
        <v>1629</v>
      </c>
      <c r="D1633" s="1"/>
      <c r="E1633" s="2" t="s">
        <v>1630</v>
      </c>
      <c r="F1633" s="1" t="s">
        <v>2349</v>
      </c>
      <c r="G1633" s="10">
        <v>45705</v>
      </c>
      <c r="H1633" s="1"/>
      <c r="I1633" s="1">
        <v>42000</v>
      </c>
      <c r="J1633" s="10">
        <v>45707</v>
      </c>
      <c r="K1633" s="1" t="s">
        <v>1077</v>
      </c>
      <c r="L1633" s="2" t="s">
        <v>3286</v>
      </c>
      <c r="M1633" s="10">
        <v>45722</v>
      </c>
      <c r="N1633" s="1">
        <v>2</v>
      </c>
      <c r="O1633" s="1">
        <v>42000</v>
      </c>
      <c r="P1633" s="2">
        <f>Table1[[#This Row],[PRICE/PO]]*Table1[[#This Row],[Quantity/PO]]</f>
        <v>84000</v>
      </c>
      <c r="Q1633" s="2" t="str">
        <f ca="1">IF(AND($J1633&lt;TODAY(), $J1633&lt;&gt;""), "منتهي", "")</f>
        <v>منتهي</v>
      </c>
      <c r="R1633" s="2" t="s">
        <v>2339</v>
      </c>
      <c r="S1633" s="2"/>
      <c r="T1633" s="1" t="str">
        <f t="shared" si="120"/>
        <v/>
      </c>
      <c r="BN1633" s="8"/>
    </row>
    <row r="1634" spans="1:66" ht="69" hidden="1" x14ac:dyDescent="0.45">
      <c r="A1634" s="1">
        <f t="shared" si="121"/>
        <v>1621</v>
      </c>
      <c r="B1634" s="1" t="s">
        <v>734</v>
      </c>
      <c r="C1634" s="2" t="s">
        <v>1629</v>
      </c>
      <c r="D1634" s="1"/>
      <c r="E1634" s="2" t="s">
        <v>1630</v>
      </c>
      <c r="F1634" s="1" t="s">
        <v>2349</v>
      </c>
      <c r="G1634" s="10">
        <v>45705</v>
      </c>
      <c r="H1634" s="1"/>
      <c r="I1634" s="1">
        <v>42000</v>
      </c>
      <c r="J1634" s="10">
        <v>45707</v>
      </c>
      <c r="K1634" s="1" t="s">
        <v>1077</v>
      </c>
      <c r="L1634" s="2" t="s">
        <v>3310</v>
      </c>
      <c r="M1634" s="10">
        <v>45726</v>
      </c>
      <c r="N1634" s="1">
        <v>1</v>
      </c>
      <c r="O1634" s="1">
        <v>42000</v>
      </c>
      <c r="P1634" s="2">
        <f>Table1[[#This Row],[PRICE/PO]]*Table1[[#This Row],[Quantity/PO]]</f>
        <v>42000</v>
      </c>
      <c r="Q1634" s="2" t="str">
        <f ca="1">IF(AND($J1634&lt;TODAY(), $J1634&lt;&gt;""), "منتهي", "")</f>
        <v>منتهي</v>
      </c>
      <c r="R1634" s="2"/>
      <c r="S1634" s="2"/>
      <c r="T1634" s="1" t="str">
        <f t="shared" si="120"/>
        <v/>
      </c>
      <c r="BN1634" s="8"/>
    </row>
    <row r="1635" spans="1:66" ht="46" hidden="1" x14ac:dyDescent="0.45">
      <c r="A1635" s="1">
        <f t="shared" si="121"/>
        <v>1622</v>
      </c>
      <c r="B1635" s="1" t="s">
        <v>734</v>
      </c>
      <c r="C1635" s="2" t="s">
        <v>36</v>
      </c>
      <c r="D1635" s="1"/>
      <c r="E1635" s="2" t="s">
        <v>687</v>
      </c>
      <c r="F1635" s="1" t="s">
        <v>2350</v>
      </c>
      <c r="G1635" s="10">
        <v>45705</v>
      </c>
      <c r="H1635" s="1">
        <v>4</v>
      </c>
      <c r="I1635" s="1">
        <v>475</v>
      </c>
      <c r="J1635" s="10">
        <v>45707</v>
      </c>
      <c r="K1635" s="1" t="s">
        <v>1076</v>
      </c>
      <c r="L1635" s="2"/>
      <c r="M1635" s="10"/>
      <c r="N1635" s="1"/>
      <c r="O1635" s="1"/>
      <c r="P1635" s="2">
        <f>Table1[[#This Row],[PRICE/PO]]*Table1[[#This Row],[Quantity/PO]]</f>
        <v>0</v>
      </c>
      <c r="Q1635" s="2" t="str">
        <f t="shared" ca="1" si="118"/>
        <v>منتهي</v>
      </c>
      <c r="R1635" s="2" t="s">
        <v>2339</v>
      </c>
      <c r="S1635" s="2"/>
      <c r="T1635" s="1" t="str">
        <f t="shared" si="120"/>
        <v/>
      </c>
      <c r="BN1635" s="8">
        <f t="shared" si="119"/>
        <v>0</v>
      </c>
    </row>
    <row r="1636" spans="1:66" ht="69" hidden="1" x14ac:dyDescent="0.45">
      <c r="A1636" s="1">
        <f t="shared" si="121"/>
        <v>1623</v>
      </c>
      <c r="B1636" s="1" t="s">
        <v>734</v>
      </c>
      <c r="C1636" s="2" t="s">
        <v>564</v>
      </c>
      <c r="D1636" s="1">
        <v>2730</v>
      </c>
      <c r="E1636" s="2" t="s">
        <v>563</v>
      </c>
      <c r="F1636" s="1" t="s">
        <v>2350</v>
      </c>
      <c r="G1636" s="10">
        <v>45705</v>
      </c>
      <c r="H1636" s="1">
        <v>2</v>
      </c>
      <c r="I1636" s="1">
        <v>1800</v>
      </c>
      <c r="J1636" s="10">
        <v>45707</v>
      </c>
      <c r="K1636" s="1" t="s">
        <v>1076</v>
      </c>
      <c r="L1636" s="2"/>
      <c r="M1636" s="10"/>
      <c r="N1636" s="1"/>
      <c r="O1636" s="1"/>
      <c r="P1636" s="2">
        <f>Table1[[#This Row],[PRICE/PO]]*Table1[[#This Row],[Quantity/PO]]</f>
        <v>0</v>
      </c>
      <c r="Q1636" s="2" t="str">
        <f t="shared" ca="1" si="118"/>
        <v>منتهي</v>
      </c>
      <c r="R1636" s="2" t="s">
        <v>2339</v>
      </c>
      <c r="S1636" s="2"/>
      <c r="T1636" s="1" t="str">
        <f t="shared" si="120"/>
        <v/>
      </c>
      <c r="BN1636" s="8">
        <f t="shared" si="119"/>
        <v>2730</v>
      </c>
    </row>
    <row r="1637" spans="1:66" ht="92" hidden="1" x14ac:dyDescent="0.45">
      <c r="A1637" s="1">
        <f t="shared" si="121"/>
        <v>1624</v>
      </c>
      <c r="B1637" s="1" t="s">
        <v>734</v>
      </c>
      <c r="C1637" s="2" t="s">
        <v>2353</v>
      </c>
      <c r="D1637" s="1">
        <v>2188475</v>
      </c>
      <c r="E1637" s="2" t="s">
        <v>2352</v>
      </c>
      <c r="F1637" s="1" t="s">
        <v>2351</v>
      </c>
      <c r="G1637" s="10">
        <v>45705</v>
      </c>
      <c r="H1637" s="1">
        <v>3</v>
      </c>
      <c r="I1637" s="1"/>
      <c r="J1637" s="10">
        <v>45707</v>
      </c>
      <c r="K1637" s="1" t="s">
        <v>1075</v>
      </c>
      <c r="L1637" s="2"/>
      <c r="M1637" s="10"/>
      <c r="N1637" s="1"/>
      <c r="O1637" s="1"/>
      <c r="P1637" s="2">
        <f>Table1[[#This Row],[PRICE/PO]]*Table1[[#This Row],[Quantity/PO]]</f>
        <v>0</v>
      </c>
      <c r="Q1637" s="2" t="str">
        <f t="shared" ca="1" si="118"/>
        <v>منتهي</v>
      </c>
      <c r="R1637" s="2" t="s">
        <v>2339</v>
      </c>
      <c r="S1637" s="2"/>
      <c r="T1637" s="1" t="str">
        <f t="shared" si="120"/>
        <v/>
      </c>
      <c r="BN1637" s="8">
        <f t="shared" si="119"/>
        <v>2188475</v>
      </c>
    </row>
    <row r="1638" spans="1:66" ht="92" hidden="1" x14ac:dyDescent="0.45">
      <c r="A1638" s="1">
        <f t="shared" si="121"/>
        <v>1625</v>
      </c>
      <c r="B1638" s="1" t="s">
        <v>734</v>
      </c>
      <c r="C1638" s="2" t="s">
        <v>1288</v>
      </c>
      <c r="D1638" s="1" t="s">
        <v>1287</v>
      </c>
      <c r="E1638" s="2" t="s">
        <v>1289</v>
      </c>
      <c r="F1638" s="1" t="s">
        <v>2354</v>
      </c>
      <c r="G1638" s="10">
        <v>45705</v>
      </c>
      <c r="H1638" s="1">
        <v>1</v>
      </c>
      <c r="I1638" s="1"/>
      <c r="J1638" s="10">
        <v>45706</v>
      </c>
      <c r="K1638" s="1" t="s">
        <v>1075</v>
      </c>
      <c r="L1638" s="2"/>
      <c r="M1638" s="10"/>
      <c r="N1638" s="1"/>
      <c r="O1638" s="1"/>
      <c r="P1638" s="2">
        <f>Table1[[#This Row],[PRICE/PO]]*Table1[[#This Row],[Quantity/PO]]</f>
        <v>0</v>
      </c>
      <c r="Q1638" s="2" t="str">
        <f t="shared" ca="1" si="118"/>
        <v>منتهي</v>
      </c>
      <c r="R1638" s="2" t="s">
        <v>2355</v>
      </c>
      <c r="S1638" s="2"/>
      <c r="T1638" s="1" t="str">
        <f t="shared" si="120"/>
        <v/>
      </c>
      <c r="BN1638" s="8" t="str">
        <f t="shared" si="119"/>
        <v>MOT07972</v>
      </c>
    </row>
    <row r="1639" spans="1:66" ht="69" hidden="1" x14ac:dyDescent="0.45">
      <c r="A1639" s="1">
        <f t="shared" si="121"/>
        <v>1626</v>
      </c>
      <c r="B1639" s="1" t="s">
        <v>734</v>
      </c>
      <c r="C1639" s="2" t="s">
        <v>97</v>
      </c>
      <c r="D1639" s="1">
        <v>2102018</v>
      </c>
      <c r="E1639" s="2" t="s">
        <v>688</v>
      </c>
      <c r="F1639" s="1" t="s">
        <v>2356</v>
      </c>
      <c r="G1639" s="10">
        <v>45705</v>
      </c>
      <c r="H1639" s="1">
        <v>6</v>
      </c>
      <c r="I1639" s="1">
        <v>650</v>
      </c>
      <c r="J1639" s="10">
        <v>45707</v>
      </c>
      <c r="K1639" s="1" t="s">
        <v>1076</v>
      </c>
      <c r="L1639" s="2"/>
      <c r="M1639" s="10"/>
      <c r="N1639" s="1"/>
      <c r="O1639" s="1"/>
      <c r="P1639" s="2">
        <f>Table1[[#This Row],[PRICE/PO]]*Table1[[#This Row],[Quantity/PO]]</f>
        <v>0</v>
      </c>
      <c r="Q1639" s="2" t="str">
        <f t="shared" ca="1" si="118"/>
        <v>منتهي</v>
      </c>
      <c r="R1639" s="2" t="s">
        <v>2339</v>
      </c>
      <c r="S1639" s="2"/>
      <c r="T1639" s="1" t="str">
        <f t="shared" si="120"/>
        <v/>
      </c>
      <c r="BN1639" s="8">
        <f t="shared" si="119"/>
        <v>2102018</v>
      </c>
    </row>
    <row r="1640" spans="1:66" ht="115" hidden="1" x14ac:dyDescent="0.45">
      <c r="A1640" s="1">
        <f t="shared" si="121"/>
        <v>1627</v>
      </c>
      <c r="B1640" s="1" t="s">
        <v>734</v>
      </c>
      <c r="C1640" s="2" t="s">
        <v>34</v>
      </c>
      <c r="D1640" s="1" t="s">
        <v>29</v>
      </c>
      <c r="E1640" s="2" t="s">
        <v>543</v>
      </c>
      <c r="F1640" s="1" t="s">
        <v>2356</v>
      </c>
      <c r="G1640" s="10">
        <v>45705</v>
      </c>
      <c r="H1640" s="1">
        <v>2</v>
      </c>
      <c r="I1640" s="1">
        <v>2000</v>
      </c>
      <c r="J1640" s="10">
        <v>45707</v>
      </c>
      <c r="K1640" s="1" t="s">
        <v>1076</v>
      </c>
      <c r="L1640" s="2"/>
      <c r="M1640" s="10"/>
      <c r="N1640" s="1"/>
      <c r="O1640" s="1"/>
      <c r="P1640" s="2">
        <f>Table1[[#This Row],[PRICE/PO]]*Table1[[#This Row],[Quantity/PO]]</f>
        <v>0</v>
      </c>
      <c r="Q1640" s="2" t="str">
        <f t="shared" ca="1" si="118"/>
        <v>منتهي</v>
      </c>
      <c r="R1640" s="2" t="s">
        <v>2339</v>
      </c>
      <c r="S1640" s="2"/>
      <c r="T1640" s="1" t="str">
        <f t="shared" si="120"/>
        <v/>
      </c>
      <c r="BN1640" s="8" t="str">
        <f t="shared" si="119"/>
        <v>XR10CX=XR10CH</v>
      </c>
    </row>
    <row r="1641" spans="1:66" ht="69" hidden="1" x14ac:dyDescent="0.45">
      <c r="A1641" s="1">
        <f t="shared" si="121"/>
        <v>1628</v>
      </c>
      <c r="B1641" s="1" t="s">
        <v>734</v>
      </c>
      <c r="C1641" s="2" t="s">
        <v>2358</v>
      </c>
      <c r="D1641" s="1">
        <v>851801604</v>
      </c>
      <c r="E1641" s="2" t="s">
        <v>2359</v>
      </c>
      <c r="F1641" s="1" t="s">
        <v>2357</v>
      </c>
      <c r="G1641" s="10">
        <v>45705</v>
      </c>
      <c r="H1641" s="1">
        <v>1</v>
      </c>
      <c r="I1641" s="1"/>
      <c r="J1641" s="10">
        <v>45708</v>
      </c>
      <c r="K1641" s="1" t="s">
        <v>1077</v>
      </c>
      <c r="L1641" s="2"/>
      <c r="M1641" s="10"/>
      <c r="N1641" s="1"/>
      <c r="O1641" s="1"/>
      <c r="P1641" s="2">
        <f>Table1[[#This Row],[PRICE/PO]]*Table1[[#This Row],[Quantity/PO]]</f>
        <v>0</v>
      </c>
      <c r="Q1641" s="2" t="str">
        <f t="shared" ca="1" si="118"/>
        <v>منتهي</v>
      </c>
      <c r="R1641" s="2" t="s">
        <v>2339</v>
      </c>
      <c r="S1641" s="2"/>
      <c r="T1641" s="1" t="str">
        <f t="shared" si="120"/>
        <v/>
      </c>
      <c r="BN1641" s="8">
        <f t="shared" si="119"/>
        <v>851801604</v>
      </c>
    </row>
    <row r="1642" spans="1:66" ht="46" hidden="1" x14ac:dyDescent="0.45">
      <c r="A1642" s="1">
        <f t="shared" si="121"/>
        <v>1629</v>
      </c>
      <c r="B1642" s="1" t="s">
        <v>1404</v>
      </c>
      <c r="C1642" s="2" t="s">
        <v>2361</v>
      </c>
      <c r="D1642" s="1">
        <v>1104182</v>
      </c>
      <c r="E1642" s="2" t="s">
        <v>2362</v>
      </c>
      <c r="F1642" s="1" t="s">
        <v>2360</v>
      </c>
      <c r="G1642" s="10">
        <v>45705</v>
      </c>
      <c r="H1642" s="1">
        <v>10</v>
      </c>
      <c r="I1642" s="1"/>
      <c r="J1642" s="10">
        <v>45708</v>
      </c>
      <c r="K1642" s="1" t="s">
        <v>1074</v>
      </c>
      <c r="L1642" s="2"/>
      <c r="M1642" s="10"/>
      <c r="N1642" s="1"/>
      <c r="O1642" s="1"/>
      <c r="P1642" s="2">
        <f>Table1[[#This Row],[PRICE/PO]]*Table1[[#This Row],[Quantity/PO]]</f>
        <v>0</v>
      </c>
      <c r="Q1642" s="2" t="str">
        <f t="shared" ca="1" si="118"/>
        <v>منتهي</v>
      </c>
      <c r="R1642" s="2" t="s">
        <v>2339</v>
      </c>
      <c r="S1642" s="2"/>
      <c r="T1642" s="1" t="str">
        <f t="shared" si="120"/>
        <v/>
      </c>
      <c r="BN1642" s="8">
        <f t="shared" si="119"/>
        <v>1104182</v>
      </c>
    </row>
    <row r="1643" spans="1:66" ht="46" hidden="1" x14ac:dyDescent="0.45">
      <c r="A1643" s="1">
        <f t="shared" si="121"/>
        <v>1630</v>
      </c>
      <c r="B1643" s="1" t="s">
        <v>43</v>
      </c>
      <c r="C1643" s="2" t="s">
        <v>2364</v>
      </c>
      <c r="D1643" s="1"/>
      <c r="E1643" s="2" t="s">
        <v>2365</v>
      </c>
      <c r="F1643" s="1" t="s">
        <v>2363</v>
      </c>
      <c r="G1643" s="10">
        <v>45705</v>
      </c>
      <c r="H1643" s="1">
        <v>2</v>
      </c>
      <c r="I1643" s="1"/>
      <c r="J1643" s="10">
        <v>45708</v>
      </c>
      <c r="K1643" s="1" t="s">
        <v>1077</v>
      </c>
      <c r="L1643" s="2"/>
      <c r="M1643" s="10"/>
      <c r="N1643" s="1"/>
      <c r="O1643" s="1"/>
      <c r="P1643" s="2">
        <f>Table1[[#This Row],[PRICE/PO]]*Table1[[#This Row],[Quantity/PO]]</f>
        <v>0</v>
      </c>
      <c r="Q1643" s="2" t="str">
        <f t="shared" ca="1" si="118"/>
        <v>منتهي</v>
      </c>
      <c r="R1643" s="2" t="s">
        <v>2339</v>
      </c>
      <c r="S1643" s="2"/>
      <c r="T1643" s="1" t="str">
        <f t="shared" si="120"/>
        <v/>
      </c>
      <c r="BN1643" s="8">
        <f t="shared" si="119"/>
        <v>0</v>
      </c>
    </row>
    <row r="1644" spans="1:66" ht="92" hidden="1" x14ac:dyDescent="0.45">
      <c r="A1644" s="1">
        <f t="shared" si="121"/>
        <v>1631</v>
      </c>
      <c r="B1644" s="1" t="s">
        <v>734</v>
      </c>
      <c r="C1644" s="2" t="s">
        <v>629</v>
      </c>
      <c r="D1644" s="1">
        <v>2102049</v>
      </c>
      <c r="E1644" s="2" t="s">
        <v>630</v>
      </c>
      <c r="F1644" s="1" t="s">
        <v>2366</v>
      </c>
      <c r="G1644" s="10">
        <v>45705</v>
      </c>
      <c r="H1644" s="1">
        <v>3</v>
      </c>
      <c r="I1644" s="1">
        <v>3200</v>
      </c>
      <c r="J1644" s="10">
        <v>45708</v>
      </c>
      <c r="K1644" s="1" t="s">
        <v>1074</v>
      </c>
      <c r="L1644" s="2"/>
      <c r="M1644" s="10"/>
      <c r="N1644" s="1"/>
      <c r="O1644" s="1"/>
      <c r="P1644" s="2">
        <f>Table1[[#This Row],[PRICE/PO]]*Table1[[#This Row],[Quantity/PO]]</f>
        <v>0</v>
      </c>
      <c r="Q1644" s="2" t="str">
        <f t="shared" ca="1" si="118"/>
        <v>منتهي</v>
      </c>
      <c r="R1644" s="2" t="s">
        <v>2339</v>
      </c>
      <c r="S1644" s="2"/>
      <c r="T1644" s="1" t="str">
        <f t="shared" si="120"/>
        <v/>
      </c>
      <c r="BN1644" s="8">
        <f t="shared" si="119"/>
        <v>2102049</v>
      </c>
    </row>
    <row r="1645" spans="1:66" ht="46" hidden="1" x14ac:dyDescent="0.45">
      <c r="A1645" s="1">
        <f t="shared" si="121"/>
        <v>1632</v>
      </c>
      <c r="B1645" s="1" t="s">
        <v>734</v>
      </c>
      <c r="C1645" s="2" t="s">
        <v>36</v>
      </c>
      <c r="D1645" s="1"/>
      <c r="E1645" s="2" t="s">
        <v>687</v>
      </c>
      <c r="F1645" s="1" t="s">
        <v>2366</v>
      </c>
      <c r="G1645" s="10">
        <v>45705</v>
      </c>
      <c r="H1645" s="1">
        <v>6</v>
      </c>
      <c r="I1645" s="1">
        <v>475</v>
      </c>
      <c r="J1645" s="10">
        <v>45708</v>
      </c>
      <c r="K1645" s="1" t="s">
        <v>1076</v>
      </c>
      <c r="L1645" s="2"/>
      <c r="M1645" s="10"/>
      <c r="N1645" s="1"/>
      <c r="O1645" s="1"/>
      <c r="P1645" s="2">
        <f>Table1[[#This Row],[PRICE/PO]]*Table1[[#This Row],[Quantity/PO]]</f>
        <v>0</v>
      </c>
      <c r="Q1645" s="2" t="str">
        <f t="shared" ca="1" si="118"/>
        <v>منتهي</v>
      </c>
      <c r="R1645" s="2" t="s">
        <v>2339</v>
      </c>
      <c r="S1645" s="2"/>
      <c r="T1645" s="1" t="str">
        <f t="shared" si="120"/>
        <v/>
      </c>
      <c r="BN1645" s="8">
        <f t="shared" si="119"/>
        <v>0</v>
      </c>
    </row>
    <row r="1646" spans="1:66" ht="92" hidden="1" x14ac:dyDescent="0.45">
      <c r="A1646" s="1">
        <f t="shared" si="121"/>
        <v>1633</v>
      </c>
      <c r="B1646" s="1" t="s">
        <v>734</v>
      </c>
      <c r="C1646" s="2" t="s">
        <v>101</v>
      </c>
      <c r="D1646" s="2" t="s">
        <v>100</v>
      </c>
      <c r="E1646" s="2" t="s">
        <v>542</v>
      </c>
      <c r="F1646" s="1" t="s">
        <v>2366</v>
      </c>
      <c r="G1646" s="10">
        <v>45705</v>
      </c>
      <c r="H1646" s="1">
        <v>5</v>
      </c>
      <c r="I1646" s="1">
        <v>725</v>
      </c>
      <c r="J1646" s="10">
        <v>45708</v>
      </c>
      <c r="K1646" s="1" t="s">
        <v>1076</v>
      </c>
      <c r="L1646" s="2"/>
      <c r="M1646" s="10"/>
      <c r="N1646" s="1"/>
      <c r="O1646" s="1"/>
      <c r="P1646" s="2">
        <f>Table1[[#This Row],[PRICE/PO]]*Table1[[#This Row],[Quantity/PO]]</f>
        <v>0</v>
      </c>
      <c r="Q1646" s="2" t="str">
        <f t="shared" ca="1" si="118"/>
        <v>منتهي</v>
      </c>
      <c r="R1646" s="2" t="s">
        <v>2339</v>
      </c>
      <c r="S1646" s="2"/>
      <c r="T1646" s="1" t="str">
        <f t="shared" si="120"/>
        <v/>
      </c>
      <c r="BN1646" s="8" t="str">
        <f t="shared" si="119"/>
        <v>55.19022.819</v>
      </c>
    </row>
    <row r="1647" spans="1:66" ht="161" hidden="1" x14ac:dyDescent="0.45">
      <c r="A1647" s="1">
        <f t="shared" si="121"/>
        <v>1634</v>
      </c>
      <c r="B1647" s="1" t="s">
        <v>734</v>
      </c>
      <c r="C1647" s="2" t="s">
        <v>529</v>
      </c>
      <c r="D1647" s="1"/>
      <c r="E1647" s="2" t="s">
        <v>528</v>
      </c>
      <c r="F1647" s="1" t="s">
        <v>2367</v>
      </c>
      <c r="G1647" s="10">
        <v>45705</v>
      </c>
      <c r="H1647" s="1">
        <v>1</v>
      </c>
      <c r="I1647" s="1"/>
      <c r="J1647" s="10">
        <v>45708</v>
      </c>
      <c r="K1647" s="1" t="s">
        <v>1077</v>
      </c>
      <c r="L1647" s="2"/>
      <c r="M1647" s="10"/>
      <c r="N1647" s="1"/>
      <c r="O1647" s="1"/>
      <c r="P1647" s="2">
        <f>Table1[[#This Row],[PRICE/PO]]*Table1[[#This Row],[Quantity/PO]]</f>
        <v>0</v>
      </c>
      <c r="Q1647" s="2" t="str">
        <f t="shared" ca="1" si="118"/>
        <v>منتهي</v>
      </c>
      <c r="R1647" s="2" t="s">
        <v>2339</v>
      </c>
      <c r="S1647" s="2"/>
      <c r="T1647" s="1" t="str">
        <f t="shared" si="120"/>
        <v/>
      </c>
      <c r="BN1647" s="8">
        <f t="shared" si="119"/>
        <v>0</v>
      </c>
    </row>
    <row r="1648" spans="1:66" ht="92" hidden="1" x14ac:dyDescent="0.45">
      <c r="A1648" s="1">
        <f t="shared" si="121"/>
        <v>1635</v>
      </c>
      <c r="B1648" s="1" t="s">
        <v>734</v>
      </c>
      <c r="C1648" s="2" t="s">
        <v>1631</v>
      </c>
      <c r="D1648" s="1" t="s">
        <v>1633</v>
      </c>
      <c r="E1648" s="2" t="s">
        <v>1632</v>
      </c>
      <c r="F1648" s="1" t="s">
        <v>2368</v>
      </c>
      <c r="G1648" s="10">
        <v>45705</v>
      </c>
      <c r="H1648" s="1">
        <v>1</v>
      </c>
      <c r="I1648" s="1">
        <v>275000</v>
      </c>
      <c r="J1648" s="10">
        <v>45708</v>
      </c>
      <c r="K1648" s="1" t="s">
        <v>1076</v>
      </c>
      <c r="L1648" s="2"/>
      <c r="M1648" s="10"/>
      <c r="N1648" s="1"/>
      <c r="O1648" s="1"/>
      <c r="P1648" s="2">
        <f>Table1[[#This Row],[PRICE/PO]]*Table1[[#This Row],[Quantity/PO]]</f>
        <v>0</v>
      </c>
      <c r="Q1648" s="2" t="str">
        <f t="shared" ca="1" si="118"/>
        <v>منتهي</v>
      </c>
      <c r="R1648" s="2" t="s">
        <v>2339</v>
      </c>
      <c r="S1648" s="2"/>
      <c r="T1648" s="1" t="str">
        <f t="shared" si="120"/>
        <v/>
      </c>
      <c r="BN1648" s="8" t="str">
        <f t="shared" si="119"/>
        <v>240451(ZFCE61CSDS)</v>
      </c>
    </row>
    <row r="1649" spans="1:66" ht="46" hidden="1" x14ac:dyDescent="0.45">
      <c r="A1649" s="1">
        <f t="shared" si="121"/>
        <v>1636</v>
      </c>
      <c r="B1649" s="1" t="s">
        <v>734</v>
      </c>
      <c r="C1649" s="2" t="s">
        <v>1657</v>
      </c>
      <c r="D1649" s="1" t="s">
        <v>2067</v>
      </c>
      <c r="E1649" s="2" t="s">
        <v>1656</v>
      </c>
      <c r="F1649" s="1" t="s">
        <v>2369</v>
      </c>
      <c r="G1649" s="10">
        <v>45705</v>
      </c>
      <c r="H1649" s="1">
        <v>1</v>
      </c>
      <c r="I1649" s="1"/>
      <c r="J1649" s="10">
        <v>45712</v>
      </c>
      <c r="K1649" s="1" t="s">
        <v>1074</v>
      </c>
      <c r="L1649" s="2"/>
      <c r="M1649" s="10"/>
      <c r="N1649" s="1"/>
      <c r="O1649" s="1"/>
      <c r="P1649" s="2">
        <f>Table1[[#This Row],[PRICE/PO]]*Table1[[#This Row],[Quantity/PO]]</f>
        <v>0</v>
      </c>
      <c r="Q1649" s="2" t="str">
        <f t="shared" ca="1" si="118"/>
        <v>منتهي</v>
      </c>
      <c r="R1649" s="2" t="s">
        <v>2370</v>
      </c>
      <c r="S1649" s="2"/>
      <c r="T1649" s="1" t="str">
        <f t="shared" si="120"/>
        <v/>
      </c>
      <c r="BN1649" s="8" t="str">
        <f t="shared" si="119"/>
        <v>4PKE5</v>
      </c>
    </row>
    <row r="1650" spans="1:66" ht="69" hidden="1" x14ac:dyDescent="0.45">
      <c r="A1650" s="1">
        <f t="shared" si="121"/>
        <v>1637</v>
      </c>
      <c r="B1650" s="1" t="s">
        <v>734</v>
      </c>
      <c r="C1650" s="2" t="s">
        <v>1661</v>
      </c>
      <c r="D1650" s="2" t="s">
        <v>1660</v>
      </c>
      <c r="E1650" s="2" t="s">
        <v>1662</v>
      </c>
      <c r="F1650" s="1" t="s">
        <v>2369</v>
      </c>
      <c r="G1650" s="10">
        <v>45705</v>
      </c>
      <c r="H1650" s="1">
        <v>1</v>
      </c>
      <c r="I1650" s="1"/>
      <c r="J1650" s="10">
        <v>45712</v>
      </c>
      <c r="K1650" s="1" t="s">
        <v>1074</v>
      </c>
      <c r="L1650" s="2"/>
      <c r="M1650" s="10"/>
      <c r="N1650" s="1"/>
      <c r="O1650" s="1"/>
      <c r="P1650" s="2">
        <f>Table1[[#This Row],[PRICE/PO]]*Table1[[#This Row],[Quantity/PO]]</f>
        <v>0</v>
      </c>
      <c r="Q1650" s="2" t="str">
        <f t="shared" ca="1" si="118"/>
        <v>منتهي</v>
      </c>
      <c r="R1650" s="2" t="s">
        <v>2370</v>
      </c>
      <c r="S1650" s="2"/>
      <c r="T1650" s="1" t="str">
        <f t="shared" si="120"/>
        <v/>
      </c>
      <c r="BN1650" s="8" t="str">
        <f t="shared" si="119"/>
        <v>NSN #6230 01-653-2577</v>
      </c>
    </row>
    <row r="1651" spans="1:66" ht="46" hidden="1" x14ac:dyDescent="0.45">
      <c r="A1651" s="1">
        <f t="shared" si="121"/>
        <v>1638</v>
      </c>
      <c r="B1651" s="1" t="s">
        <v>734</v>
      </c>
      <c r="C1651" s="2" t="s">
        <v>36</v>
      </c>
      <c r="D1651" s="1"/>
      <c r="E1651" s="2" t="s">
        <v>687</v>
      </c>
      <c r="F1651" s="1" t="s">
        <v>2371</v>
      </c>
      <c r="G1651" s="10">
        <v>45705</v>
      </c>
      <c r="H1651" s="1">
        <v>9</v>
      </c>
      <c r="I1651" s="1">
        <v>475</v>
      </c>
      <c r="J1651" s="10">
        <v>45708</v>
      </c>
      <c r="K1651" s="1" t="s">
        <v>1076</v>
      </c>
      <c r="L1651" s="2"/>
      <c r="M1651" s="10"/>
      <c r="N1651" s="1"/>
      <c r="O1651" s="1"/>
      <c r="P1651" s="2">
        <f>Table1[[#This Row],[PRICE/PO]]*Table1[[#This Row],[Quantity/PO]]</f>
        <v>0</v>
      </c>
      <c r="Q1651" s="2" t="str">
        <f t="shared" ca="1" si="118"/>
        <v>منتهي</v>
      </c>
      <c r="R1651" s="2" t="s">
        <v>2339</v>
      </c>
      <c r="S1651" s="2"/>
      <c r="T1651" s="1" t="str">
        <f t="shared" si="120"/>
        <v/>
      </c>
      <c r="BN1651" s="8">
        <f t="shared" si="119"/>
        <v>0</v>
      </c>
    </row>
    <row r="1652" spans="1:66" ht="69" hidden="1" x14ac:dyDescent="0.45">
      <c r="A1652" s="1">
        <f t="shared" si="121"/>
        <v>1639</v>
      </c>
      <c r="B1652" s="1" t="s">
        <v>734</v>
      </c>
      <c r="C1652" s="2" t="s">
        <v>40</v>
      </c>
      <c r="D1652" s="1">
        <v>2102043</v>
      </c>
      <c r="E1652" s="2" t="s">
        <v>544</v>
      </c>
      <c r="F1652" s="1" t="s">
        <v>2371</v>
      </c>
      <c r="G1652" s="10">
        <v>45705</v>
      </c>
      <c r="H1652" s="1">
        <v>3</v>
      </c>
      <c r="I1652" s="1">
        <v>950</v>
      </c>
      <c r="J1652" s="10">
        <v>45708</v>
      </c>
      <c r="K1652" s="1" t="s">
        <v>1076</v>
      </c>
      <c r="L1652" s="2" t="s">
        <v>4317</v>
      </c>
      <c r="M1652" s="10">
        <v>45742</v>
      </c>
      <c r="N1652" s="1">
        <f>3+2</f>
        <v>5</v>
      </c>
      <c r="O1652" s="1">
        <v>950</v>
      </c>
      <c r="P1652" s="2">
        <f>Table1[[#This Row],[PRICE/PO]]*Table1[[#This Row],[Quantity/PO]]</f>
        <v>4750</v>
      </c>
      <c r="Q1652" s="2" t="str">
        <f t="shared" ca="1" si="118"/>
        <v>منتهي</v>
      </c>
      <c r="R1652" s="2" t="s">
        <v>2339</v>
      </c>
      <c r="S1652" s="2"/>
      <c r="T1652" s="1" t="str">
        <f t="shared" si="120"/>
        <v/>
      </c>
      <c r="BN1652" s="8">
        <f t="shared" si="119"/>
        <v>2102043</v>
      </c>
    </row>
    <row r="1653" spans="1:66" ht="69" hidden="1" x14ac:dyDescent="0.45">
      <c r="A1653" s="1">
        <f t="shared" si="121"/>
        <v>1640</v>
      </c>
      <c r="B1653" s="1" t="s">
        <v>734</v>
      </c>
      <c r="C1653" s="2" t="s">
        <v>551</v>
      </c>
      <c r="D1653" s="1" t="s">
        <v>565</v>
      </c>
      <c r="E1653" s="2" t="s">
        <v>552</v>
      </c>
      <c r="F1653" s="1" t="s">
        <v>2371</v>
      </c>
      <c r="G1653" s="10">
        <v>45705</v>
      </c>
      <c r="H1653" s="1">
        <v>3</v>
      </c>
      <c r="I1653" s="1">
        <v>2150</v>
      </c>
      <c r="J1653" s="10">
        <v>45708</v>
      </c>
      <c r="K1653" s="1" t="s">
        <v>1076</v>
      </c>
      <c r="L1653" s="2"/>
      <c r="M1653" s="10"/>
      <c r="N1653" s="1"/>
      <c r="O1653" s="1"/>
      <c r="P1653" s="2">
        <f>Table1[[#This Row],[PRICE/PO]]*Table1[[#This Row],[Quantity/PO]]</f>
        <v>0</v>
      </c>
      <c r="Q1653" s="2" t="str">
        <f t="shared" ca="1" si="118"/>
        <v>منتهي</v>
      </c>
      <c r="R1653" s="2" t="s">
        <v>2339</v>
      </c>
      <c r="S1653" s="2"/>
      <c r="T1653" s="1" t="str">
        <f t="shared" si="120"/>
        <v/>
      </c>
      <c r="BN1653" s="8" t="str">
        <f t="shared" si="119"/>
        <v>55.34052.010</v>
      </c>
    </row>
    <row r="1654" spans="1:66" ht="92" hidden="1" x14ac:dyDescent="0.45">
      <c r="A1654" s="1">
        <f t="shared" si="121"/>
        <v>1641</v>
      </c>
      <c r="B1654" s="1" t="s">
        <v>734</v>
      </c>
      <c r="C1654" s="2" t="s">
        <v>101</v>
      </c>
      <c r="D1654" s="1" t="s">
        <v>100</v>
      </c>
      <c r="E1654" s="2" t="s">
        <v>542</v>
      </c>
      <c r="F1654" s="1" t="s">
        <v>2371</v>
      </c>
      <c r="G1654" s="10">
        <v>45705</v>
      </c>
      <c r="H1654" s="1">
        <v>3</v>
      </c>
      <c r="I1654" s="1">
        <v>725</v>
      </c>
      <c r="J1654" s="10">
        <v>45708</v>
      </c>
      <c r="K1654" s="1" t="s">
        <v>1076</v>
      </c>
      <c r="L1654" s="2"/>
      <c r="M1654" s="10"/>
      <c r="N1654" s="1"/>
      <c r="O1654" s="1"/>
      <c r="P1654" s="2">
        <f>Table1[[#This Row],[PRICE/PO]]*Table1[[#This Row],[Quantity/PO]]</f>
        <v>0</v>
      </c>
      <c r="Q1654" s="2" t="str">
        <f t="shared" ca="1" si="118"/>
        <v>منتهي</v>
      </c>
      <c r="R1654" s="2" t="s">
        <v>2339</v>
      </c>
      <c r="S1654" s="2"/>
      <c r="T1654" s="1" t="str">
        <f t="shared" si="120"/>
        <v/>
      </c>
      <c r="BN1654" s="8" t="str">
        <f t="shared" si="119"/>
        <v>55.19022.819</v>
      </c>
    </row>
    <row r="1655" spans="1:66" ht="46" hidden="1" x14ac:dyDescent="0.45">
      <c r="A1655" s="1">
        <f t="shared" si="121"/>
        <v>1642</v>
      </c>
      <c r="B1655" s="1" t="s">
        <v>734</v>
      </c>
      <c r="C1655" s="2" t="s">
        <v>2373</v>
      </c>
      <c r="D1655" s="1">
        <v>23222</v>
      </c>
      <c r="E1655" s="2" t="s">
        <v>2374</v>
      </c>
      <c r="F1655" s="1" t="s">
        <v>2372</v>
      </c>
      <c r="G1655" s="10">
        <v>45705</v>
      </c>
      <c r="H1655" s="1">
        <v>2</v>
      </c>
      <c r="I1655" s="1">
        <v>3450</v>
      </c>
      <c r="J1655" s="10">
        <v>45708</v>
      </c>
      <c r="K1655" s="1" t="s">
        <v>1077</v>
      </c>
      <c r="L1655" s="2"/>
      <c r="M1655" s="10"/>
      <c r="N1655" s="1"/>
      <c r="O1655" s="1"/>
      <c r="P1655" s="2">
        <f>Table1[[#This Row],[PRICE/PO]]*Table1[[#This Row],[Quantity/PO]]</f>
        <v>0</v>
      </c>
      <c r="Q1655" s="2" t="str">
        <f t="shared" ca="1" si="118"/>
        <v>منتهي</v>
      </c>
      <c r="R1655" s="2" t="s">
        <v>2339</v>
      </c>
      <c r="S1655" s="2"/>
      <c r="T1655" s="1" t="str">
        <f t="shared" si="120"/>
        <v/>
      </c>
      <c r="BN1655" s="8">
        <f t="shared" si="119"/>
        <v>23222</v>
      </c>
    </row>
    <row r="1656" spans="1:66" ht="46" hidden="1" x14ac:dyDescent="0.45">
      <c r="A1656" s="1">
        <f t="shared" si="121"/>
        <v>1643</v>
      </c>
      <c r="B1656" s="1" t="s">
        <v>734</v>
      </c>
      <c r="C1656" s="2" t="s">
        <v>36</v>
      </c>
      <c r="D1656" s="1"/>
      <c r="E1656" s="2" t="s">
        <v>687</v>
      </c>
      <c r="F1656" s="1" t="s">
        <v>2375</v>
      </c>
      <c r="G1656" s="10">
        <v>45705</v>
      </c>
      <c r="H1656" s="1">
        <v>10</v>
      </c>
      <c r="I1656" s="1">
        <v>475</v>
      </c>
      <c r="J1656" s="10">
        <v>45707</v>
      </c>
      <c r="K1656" s="1" t="s">
        <v>1076</v>
      </c>
      <c r="L1656" s="2"/>
      <c r="M1656" s="10"/>
      <c r="N1656" s="1"/>
      <c r="O1656" s="1"/>
      <c r="P1656" s="2">
        <f>Table1[[#This Row],[PRICE/PO]]*Table1[[#This Row],[Quantity/PO]]</f>
        <v>0</v>
      </c>
      <c r="Q1656" s="2" t="str">
        <f t="shared" ca="1" si="118"/>
        <v>منتهي</v>
      </c>
      <c r="R1656" s="2" t="s">
        <v>2339</v>
      </c>
      <c r="S1656" s="2"/>
      <c r="T1656" s="1" t="str">
        <f t="shared" si="120"/>
        <v/>
      </c>
      <c r="BN1656" s="8">
        <f t="shared" si="119"/>
        <v>0</v>
      </c>
    </row>
    <row r="1657" spans="1:66" ht="46" hidden="1" x14ac:dyDescent="0.45">
      <c r="A1657" s="1">
        <f t="shared" si="121"/>
        <v>1644</v>
      </c>
      <c r="B1657" s="1" t="s">
        <v>734</v>
      </c>
      <c r="C1657" s="2" t="s">
        <v>36</v>
      </c>
      <c r="D1657" s="1"/>
      <c r="E1657" s="2" t="s">
        <v>687</v>
      </c>
      <c r="F1657" s="1" t="s">
        <v>2376</v>
      </c>
      <c r="G1657" s="10">
        <v>45705</v>
      </c>
      <c r="H1657" s="1">
        <v>20</v>
      </c>
      <c r="I1657" s="1">
        <v>475</v>
      </c>
      <c r="J1657" s="10">
        <v>45707</v>
      </c>
      <c r="K1657" s="1" t="s">
        <v>1076</v>
      </c>
      <c r="L1657" s="2"/>
      <c r="M1657" s="10"/>
      <c r="N1657" s="1"/>
      <c r="O1657" s="1"/>
      <c r="P1657" s="2">
        <f>Table1[[#This Row],[PRICE/PO]]*Table1[[#This Row],[Quantity/PO]]</f>
        <v>0</v>
      </c>
      <c r="Q1657" s="2" t="str">
        <f t="shared" ca="1" si="118"/>
        <v>منتهي</v>
      </c>
      <c r="R1657" s="2" t="s">
        <v>2339</v>
      </c>
      <c r="S1657" s="2"/>
      <c r="T1657" s="1" t="str">
        <f t="shared" si="120"/>
        <v/>
      </c>
      <c r="BN1657" s="8">
        <f t="shared" si="119"/>
        <v>0</v>
      </c>
    </row>
    <row r="1658" spans="1:66" ht="92" hidden="1" x14ac:dyDescent="0.45">
      <c r="A1658" s="1">
        <f t="shared" si="121"/>
        <v>1645</v>
      </c>
      <c r="B1658" s="1" t="s">
        <v>734</v>
      </c>
      <c r="C1658" s="2" t="s">
        <v>2353</v>
      </c>
      <c r="D1658" s="1">
        <v>2188475</v>
      </c>
      <c r="E1658" s="2" t="s">
        <v>2352</v>
      </c>
      <c r="F1658" s="1" t="s">
        <v>2377</v>
      </c>
      <c r="G1658" s="10">
        <v>45705</v>
      </c>
      <c r="H1658" s="1">
        <v>3</v>
      </c>
      <c r="I1658" s="1"/>
      <c r="J1658" s="10">
        <v>45708</v>
      </c>
      <c r="K1658" s="1" t="s">
        <v>1075</v>
      </c>
      <c r="L1658" s="2"/>
      <c r="M1658" s="10"/>
      <c r="N1658" s="1"/>
      <c r="O1658" s="1"/>
      <c r="P1658" s="2">
        <f>Table1[[#This Row],[PRICE/PO]]*Table1[[#This Row],[Quantity/PO]]</f>
        <v>0</v>
      </c>
      <c r="Q1658" s="2" t="str">
        <f t="shared" ca="1" si="118"/>
        <v>منتهي</v>
      </c>
      <c r="R1658" s="2" t="s">
        <v>2339</v>
      </c>
      <c r="S1658" s="2"/>
      <c r="T1658" s="1" t="str">
        <f t="shared" si="120"/>
        <v/>
      </c>
      <c r="BN1658" s="8">
        <f t="shared" si="119"/>
        <v>2188475</v>
      </c>
    </row>
    <row r="1659" spans="1:66" ht="46" hidden="1" x14ac:dyDescent="0.45">
      <c r="A1659" s="1">
        <f t="shared" si="121"/>
        <v>1646</v>
      </c>
      <c r="B1659" s="1" t="s">
        <v>734</v>
      </c>
      <c r="C1659" s="2" t="s">
        <v>36</v>
      </c>
      <c r="D1659" s="1"/>
      <c r="E1659" s="2" t="s">
        <v>687</v>
      </c>
      <c r="F1659" s="1" t="s">
        <v>2378</v>
      </c>
      <c r="G1659" s="10">
        <v>45705</v>
      </c>
      <c r="H1659" s="1">
        <v>10</v>
      </c>
      <c r="I1659" s="1">
        <v>475</v>
      </c>
      <c r="J1659" s="10">
        <v>45708</v>
      </c>
      <c r="K1659" s="1" t="s">
        <v>1076</v>
      </c>
      <c r="L1659" s="2"/>
      <c r="M1659" s="10"/>
      <c r="N1659" s="1"/>
      <c r="O1659" s="1"/>
      <c r="P1659" s="2">
        <f>Table1[[#This Row],[PRICE/PO]]*Table1[[#This Row],[Quantity/PO]]</f>
        <v>0</v>
      </c>
      <c r="Q1659" s="2" t="str">
        <f t="shared" ca="1" si="118"/>
        <v>منتهي</v>
      </c>
      <c r="R1659" s="2" t="s">
        <v>2339</v>
      </c>
      <c r="S1659" s="2"/>
      <c r="T1659" s="1" t="str">
        <f t="shared" si="120"/>
        <v/>
      </c>
      <c r="BN1659" s="8">
        <f t="shared" si="119"/>
        <v>0</v>
      </c>
    </row>
    <row r="1660" spans="1:66" ht="69" hidden="1" x14ac:dyDescent="0.45">
      <c r="A1660" s="1">
        <f t="shared" si="121"/>
        <v>1647</v>
      </c>
      <c r="B1660" s="1" t="s">
        <v>734</v>
      </c>
      <c r="C1660" s="2" t="s">
        <v>717</v>
      </c>
      <c r="D1660" s="1">
        <v>2102169</v>
      </c>
      <c r="E1660" s="2" t="s">
        <v>718</v>
      </c>
      <c r="F1660" s="1" t="s">
        <v>2378</v>
      </c>
      <c r="G1660" s="10">
        <v>45705</v>
      </c>
      <c r="H1660" s="1">
        <v>2</v>
      </c>
      <c r="I1660" s="1"/>
      <c r="J1660" s="10">
        <v>45708</v>
      </c>
      <c r="K1660" s="1" t="s">
        <v>1075</v>
      </c>
      <c r="L1660" s="2"/>
      <c r="M1660" s="10"/>
      <c r="N1660" s="1"/>
      <c r="O1660" s="1"/>
      <c r="P1660" s="2">
        <f>Table1[[#This Row],[PRICE/PO]]*Table1[[#This Row],[Quantity/PO]]</f>
        <v>0</v>
      </c>
      <c r="Q1660" s="2" t="str">
        <f t="shared" ca="1" si="118"/>
        <v>منتهي</v>
      </c>
      <c r="R1660" s="2" t="s">
        <v>2339</v>
      </c>
      <c r="S1660" s="2"/>
      <c r="T1660" s="1" t="str">
        <f t="shared" si="120"/>
        <v/>
      </c>
      <c r="BN1660" s="8">
        <f t="shared" si="119"/>
        <v>2102169</v>
      </c>
    </row>
    <row r="1661" spans="1:66" ht="92" hidden="1" x14ac:dyDescent="0.45">
      <c r="A1661" s="1">
        <f t="shared" si="121"/>
        <v>1648</v>
      </c>
      <c r="B1661" s="1" t="s">
        <v>734</v>
      </c>
      <c r="C1661" s="2" t="s">
        <v>2213</v>
      </c>
      <c r="D1661" s="1" t="s">
        <v>2212</v>
      </c>
      <c r="E1661" s="2" t="s">
        <v>2214</v>
      </c>
      <c r="F1661" s="1" t="s">
        <v>2378</v>
      </c>
      <c r="G1661" s="10">
        <v>45705</v>
      </c>
      <c r="H1661" s="1">
        <v>2</v>
      </c>
      <c r="I1661" s="1"/>
      <c r="J1661" s="10">
        <v>45708</v>
      </c>
      <c r="K1661" s="1" t="s">
        <v>1074</v>
      </c>
      <c r="L1661" s="2"/>
      <c r="M1661" s="10"/>
      <c r="N1661" s="1"/>
      <c r="O1661" s="1"/>
      <c r="P1661" s="2">
        <f>Table1[[#This Row],[PRICE/PO]]*Table1[[#This Row],[Quantity/PO]]</f>
        <v>0</v>
      </c>
      <c r="Q1661" s="2" t="str">
        <f t="shared" ca="1" si="118"/>
        <v>منتهي</v>
      </c>
      <c r="R1661" s="2" t="s">
        <v>2339</v>
      </c>
      <c r="S1661" s="2"/>
      <c r="T1661" s="1" t="str">
        <f t="shared" si="120"/>
        <v/>
      </c>
      <c r="BN1661" s="8" t="str">
        <f t="shared" si="119"/>
        <v>LVM20</v>
      </c>
    </row>
    <row r="1662" spans="1:66" ht="92" hidden="1" x14ac:dyDescent="0.45">
      <c r="A1662" s="1">
        <f t="shared" si="121"/>
        <v>1649</v>
      </c>
      <c r="B1662" s="1" t="s">
        <v>734</v>
      </c>
      <c r="C1662" s="2" t="s">
        <v>31</v>
      </c>
      <c r="D1662" s="1" t="s">
        <v>23</v>
      </c>
      <c r="E1662" s="2" t="s">
        <v>618</v>
      </c>
      <c r="F1662" s="1" t="s">
        <v>2379</v>
      </c>
      <c r="G1662" s="10">
        <v>45705</v>
      </c>
      <c r="H1662" s="1">
        <v>2</v>
      </c>
      <c r="I1662" s="1">
        <v>10500</v>
      </c>
      <c r="J1662" s="10">
        <v>45711</v>
      </c>
      <c r="K1662" s="1" t="s">
        <v>1076</v>
      </c>
      <c r="L1662" s="2"/>
      <c r="M1662" s="10"/>
      <c r="N1662" s="1"/>
      <c r="O1662" s="1"/>
      <c r="P1662" s="2">
        <f>Table1[[#This Row],[PRICE/PO]]*Table1[[#This Row],[Quantity/PO]]</f>
        <v>0</v>
      </c>
      <c r="Q1662" s="2" t="str">
        <f t="shared" ca="1" si="118"/>
        <v>منتهي</v>
      </c>
      <c r="R1662" s="2" t="s">
        <v>2339</v>
      </c>
      <c r="S1662" s="2"/>
      <c r="T1662" s="1" t="str">
        <f t="shared" si="120"/>
        <v/>
      </c>
      <c r="BN1662" s="8" t="str">
        <f t="shared" si="119"/>
        <v>11.33473.338</v>
      </c>
    </row>
    <row r="1663" spans="1:66" ht="69" hidden="1" x14ac:dyDescent="0.45">
      <c r="A1663" s="1">
        <f t="shared" si="121"/>
        <v>1650</v>
      </c>
      <c r="B1663" s="1" t="s">
        <v>734</v>
      </c>
      <c r="C1663" s="2" t="s">
        <v>97</v>
      </c>
      <c r="D1663" s="1">
        <v>2102018</v>
      </c>
      <c r="E1663" s="2" t="s">
        <v>688</v>
      </c>
      <c r="F1663" s="1" t="s">
        <v>2380</v>
      </c>
      <c r="G1663" s="10">
        <v>45705</v>
      </c>
      <c r="H1663" s="1">
        <v>4</v>
      </c>
      <c r="I1663" s="1">
        <v>400</v>
      </c>
      <c r="J1663" s="10">
        <v>45708</v>
      </c>
      <c r="K1663" s="1" t="s">
        <v>1076</v>
      </c>
      <c r="L1663" s="2"/>
      <c r="M1663" s="10"/>
      <c r="N1663" s="1"/>
      <c r="O1663" s="1"/>
      <c r="P1663" s="2">
        <f>Table1[[#This Row],[PRICE/PO]]*Table1[[#This Row],[Quantity/PO]]</f>
        <v>0</v>
      </c>
      <c r="Q1663" s="2" t="str">
        <f t="shared" ca="1" si="118"/>
        <v>منتهي</v>
      </c>
      <c r="R1663" s="2" t="s">
        <v>2339</v>
      </c>
      <c r="S1663" s="2"/>
      <c r="T1663" s="1" t="str">
        <f t="shared" si="120"/>
        <v/>
      </c>
      <c r="BN1663" s="8">
        <f t="shared" si="119"/>
        <v>2102018</v>
      </c>
    </row>
    <row r="1664" spans="1:66" ht="115" hidden="1" x14ac:dyDescent="0.45">
      <c r="A1664" s="1">
        <f t="shared" si="121"/>
        <v>1651</v>
      </c>
      <c r="B1664" s="1" t="s">
        <v>734</v>
      </c>
      <c r="C1664" s="2" t="s">
        <v>34</v>
      </c>
      <c r="D1664" s="1" t="s">
        <v>29</v>
      </c>
      <c r="E1664" s="2" t="s">
        <v>543</v>
      </c>
      <c r="F1664" s="1" t="s">
        <v>2380</v>
      </c>
      <c r="G1664" s="10">
        <v>45705</v>
      </c>
      <c r="H1664" s="1">
        <v>2</v>
      </c>
      <c r="I1664" s="1">
        <v>2000</v>
      </c>
      <c r="J1664" s="10">
        <v>45708</v>
      </c>
      <c r="K1664" s="1" t="s">
        <v>1076</v>
      </c>
      <c r="L1664" s="2"/>
      <c r="M1664" s="10"/>
      <c r="N1664" s="1"/>
      <c r="O1664" s="1"/>
      <c r="P1664" s="2">
        <f>Table1[[#This Row],[PRICE/PO]]*Table1[[#This Row],[Quantity/PO]]</f>
        <v>0</v>
      </c>
      <c r="Q1664" s="2" t="str">
        <f t="shared" ca="1" si="118"/>
        <v>منتهي</v>
      </c>
      <c r="R1664" s="2" t="s">
        <v>2339</v>
      </c>
      <c r="S1664" s="2"/>
      <c r="T1664" s="1" t="str">
        <f t="shared" si="120"/>
        <v/>
      </c>
      <c r="BN1664" s="8" t="str">
        <f t="shared" si="119"/>
        <v>XR10CX=XR10CH</v>
      </c>
    </row>
    <row r="1665" spans="1:66" ht="46" hidden="1" x14ac:dyDescent="0.45">
      <c r="A1665" s="1">
        <f t="shared" si="121"/>
        <v>1652</v>
      </c>
      <c r="B1665" s="1" t="s">
        <v>734</v>
      </c>
      <c r="C1665" s="2" t="s">
        <v>104</v>
      </c>
      <c r="D1665" s="1">
        <v>2102030</v>
      </c>
      <c r="E1665" s="2" t="s">
        <v>689</v>
      </c>
      <c r="F1665" s="1" t="s">
        <v>2380</v>
      </c>
      <c r="G1665" s="10">
        <v>45705</v>
      </c>
      <c r="H1665" s="1">
        <v>2</v>
      </c>
      <c r="I1665" s="1">
        <v>600</v>
      </c>
      <c r="J1665" s="10">
        <v>45708</v>
      </c>
      <c r="K1665" s="1" t="s">
        <v>1076</v>
      </c>
      <c r="L1665" s="2"/>
      <c r="M1665" s="10"/>
      <c r="N1665" s="1"/>
      <c r="O1665" s="1"/>
      <c r="P1665" s="2">
        <f>Table1[[#This Row],[PRICE/PO]]*Table1[[#This Row],[Quantity/PO]]</f>
        <v>0</v>
      </c>
      <c r="Q1665" s="2" t="str">
        <f t="shared" ca="1" si="118"/>
        <v>منتهي</v>
      </c>
      <c r="R1665" s="2" t="s">
        <v>2339</v>
      </c>
      <c r="S1665" s="2"/>
      <c r="T1665" s="1" t="str">
        <f t="shared" si="120"/>
        <v/>
      </c>
      <c r="BN1665" s="8">
        <f t="shared" si="119"/>
        <v>2102030</v>
      </c>
    </row>
    <row r="1666" spans="1:66" ht="92" hidden="1" x14ac:dyDescent="0.45">
      <c r="A1666" s="1">
        <f t="shared" si="121"/>
        <v>1653</v>
      </c>
      <c r="B1666" s="1" t="s">
        <v>734</v>
      </c>
      <c r="C1666" s="2" t="s">
        <v>646</v>
      </c>
      <c r="D1666" s="1" t="s">
        <v>645</v>
      </c>
      <c r="E1666" s="2" t="s">
        <v>647</v>
      </c>
      <c r="F1666" s="1" t="s">
        <v>2380</v>
      </c>
      <c r="G1666" s="10">
        <v>45705</v>
      </c>
      <c r="H1666" s="1">
        <v>1</v>
      </c>
      <c r="I1666" s="1">
        <v>7400</v>
      </c>
      <c r="J1666" s="10">
        <v>45708</v>
      </c>
      <c r="K1666" s="1" t="s">
        <v>1076</v>
      </c>
      <c r="L1666" s="2"/>
      <c r="M1666" s="10"/>
      <c r="N1666" s="1"/>
      <c r="O1666" s="1"/>
      <c r="P1666" s="2">
        <f>Table1[[#This Row],[PRICE/PO]]*Table1[[#This Row],[Quantity/PO]]</f>
        <v>0</v>
      </c>
      <c r="Q1666" s="2" t="str">
        <f t="shared" ref="Q1666:Q1732" ca="1" si="122">IF(AND($J1666&lt;TODAY(), $J1666&lt;&gt;""), "منتهي", "")</f>
        <v>منتهي</v>
      </c>
      <c r="R1666" s="2" t="s">
        <v>2339</v>
      </c>
      <c r="S1666" s="2"/>
      <c r="T1666" s="1" t="str">
        <f t="shared" si="120"/>
        <v/>
      </c>
      <c r="BN1666" s="8" t="str">
        <f t="shared" si="119"/>
        <v>SC15G</v>
      </c>
    </row>
    <row r="1667" spans="1:66" ht="46" hidden="1" x14ac:dyDescent="0.45">
      <c r="A1667" s="1">
        <f t="shared" si="121"/>
        <v>1654</v>
      </c>
      <c r="B1667" s="1" t="s">
        <v>734</v>
      </c>
      <c r="C1667" s="2" t="s">
        <v>2382</v>
      </c>
      <c r="D1667" s="1">
        <v>524.05799999999999</v>
      </c>
      <c r="E1667" s="2" t="s">
        <v>2381</v>
      </c>
      <c r="F1667" s="1" t="s">
        <v>2380</v>
      </c>
      <c r="G1667" s="10">
        <v>45705</v>
      </c>
      <c r="H1667" s="1">
        <v>8</v>
      </c>
      <c r="I1667" s="1"/>
      <c r="J1667" s="10">
        <v>45708</v>
      </c>
      <c r="K1667" s="1" t="s">
        <v>1076</v>
      </c>
      <c r="L1667" s="2"/>
      <c r="M1667" s="10"/>
      <c r="N1667" s="1"/>
      <c r="O1667" s="1"/>
      <c r="P1667" s="2">
        <f>Table1[[#This Row],[PRICE/PO]]*Table1[[#This Row],[Quantity/PO]]</f>
        <v>0</v>
      </c>
      <c r="Q1667" s="2" t="str">
        <f t="shared" ca="1" si="122"/>
        <v>منتهي</v>
      </c>
      <c r="R1667" s="2" t="s">
        <v>2339</v>
      </c>
      <c r="S1667" s="2"/>
      <c r="T1667" s="1" t="str">
        <f t="shared" si="120"/>
        <v/>
      </c>
      <c r="BN1667" s="8">
        <f t="shared" si="119"/>
        <v>524.05799999999999</v>
      </c>
    </row>
    <row r="1668" spans="1:66" ht="46" hidden="1" x14ac:dyDescent="0.45">
      <c r="A1668" s="1">
        <f t="shared" si="121"/>
        <v>1655</v>
      </c>
      <c r="B1668" s="1" t="s">
        <v>734</v>
      </c>
      <c r="C1668" s="2" t="s">
        <v>695</v>
      </c>
      <c r="D1668" s="1">
        <v>2102025</v>
      </c>
      <c r="E1668" s="2" t="s">
        <v>696</v>
      </c>
      <c r="F1668" s="1" t="s">
        <v>2380</v>
      </c>
      <c r="G1668" s="10">
        <v>45705</v>
      </c>
      <c r="H1668" s="1">
        <v>2</v>
      </c>
      <c r="I1668" s="1">
        <v>750</v>
      </c>
      <c r="J1668" s="10">
        <v>45708</v>
      </c>
      <c r="K1668" s="1" t="s">
        <v>1076</v>
      </c>
      <c r="L1668" s="2" t="s">
        <v>4346</v>
      </c>
      <c r="M1668" s="10">
        <v>45781</v>
      </c>
      <c r="N1668" s="1">
        <v>2</v>
      </c>
      <c r="O1668" s="1">
        <v>750</v>
      </c>
      <c r="P1668" s="2">
        <f>Table1[[#This Row],[PRICE/PO]]*Table1[[#This Row],[Quantity/PO]]</f>
        <v>1500</v>
      </c>
      <c r="Q1668" s="2" t="str">
        <f t="shared" ca="1" si="122"/>
        <v>منتهي</v>
      </c>
      <c r="R1668" s="2" t="s">
        <v>2339</v>
      </c>
      <c r="S1668" s="2"/>
      <c r="T1668" s="1" t="str">
        <f t="shared" si="120"/>
        <v/>
      </c>
      <c r="BN1668" s="8">
        <f t="shared" si="119"/>
        <v>2102025</v>
      </c>
    </row>
    <row r="1669" spans="1:66" ht="69" hidden="1" x14ac:dyDescent="0.45">
      <c r="A1669" s="1">
        <f t="shared" si="121"/>
        <v>1656</v>
      </c>
      <c r="B1669" s="1" t="s">
        <v>734</v>
      </c>
      <c r="C1669" s="2" t="s">
        <v>108</v>
      </c>
      <c r="D1669" s="1"/>
      <c r="E1669" s="2" t="s">
        <v>690</v>
      </c>
      <c r="F1669" s="1" t="s">
        <v>2380</v>
      </c>
      <c r="G1669" s="10">
        <v>45705</v>
      </c>
      <c r="H1669" s="1">
        <v>4</v>
      </c>
      <c r="I1669" s="1">
        <v>400</v>
      </c>
      <c r="J1669" s="10">
        <v>45708</v>
      </c>
      <c r="K1669" s="1" t="s">
        <v>1076</v>
      </c>
      <c r="L1669" s="2"/>
      <c r="M1669" s="10"/>
      <c r="N1669" s="1"/>
      <c r="O1669" s="1"/>
      <c r="P1669" s="2">
        <f>Table1[[#This Row],[PRICE/PO]]*Table1[[#This Row],[Quantity/PO]]</f>
        <v>0</v>
      </c>
      <c r="Q1669" s="2" t="str">
        <f t="shared" ca="1" si="122"/>
        <v>منتهي</v>
      </c>
      <c r="R1669" s="2" t="s">
        <v>2339</v>
      </c>
      <c r="S1669" s="2"/>
      <c r="T1669" s="1" t="str">
        <f t="shared" si="120"/>
        <v/>
      </c>
      <c r="BN1669" s="8">
        <f t="shared" si="119"/>
        <v>0</v>
      </c>
    </row>
    <row r="1670" spans="1:66" ht="69" hidden="1" x14ac:dyDescent="0.45">
      <c r="A1670" s="1">
        <f t="shared" si="121"/>
        <v>1657</v>
      </c>
      <c r="B1670" s="1" t="s">
        <v>734</v>
      </c>
      <c r="C1670" s="2" t="s">
        <v>570</v>
      </c>
      <c r="D1670" s="1" t="s">
        <v>569</v>
      </c>
      <c r="E1670" s="2" t="s">
        <v>571</v>
      </c>
      <c r="F1670" s="1" t="s">
        <v>2380</v>
      </c>
      <c r="G1670" s="10">
        <v>45705</v>
      </c>
      <c r="H1670" s="1">
        <v>20</v>
      </c>
      <c r="I1670" s="1">
        <v>100</v>
      </c>
      <c r="J1670" s="10">
        <v>45708</v>
      </c>
      <c r="K1670" s="1" t="s">
        <v>1076</v>
      </c>
      <c r="L1670" s="2"/>
      <c r="M1670" s="10"/>
      <c r="N1670" s="1"/>
      <c r="O1670" s="1"/>
      <c r="P1670" s="2">
        <f>Table1[[#This Row],[PRICE/PO]]*Table1[[#This Row],[Quantity/PO]]</f>
        <v>0</v>
      </c>
      <c r="Q1670" s="2" t="str">
        <f t="shared" ca="1" si="122"/>
        <v>منتهي</v>
      </c>
      <c r="R1670" s="2" t="s">
        <v>2339</v>
      </c>
      <c r="S1670" s="2"/>
      <c r="T1670" s="1" t="str">
        <f t="shared" si="120"/>
        <v/>
      </c>
      <c r="BN1670" s="8" t="str">
        <f t="shared" si="119"/>
        <v>P/N :FG4T2/2 4</v>
      </c>
    </row>
    <row r="1671" spans="1:66" ht="69" hidden="1" x14ac:dyDescent="0.45">
      <c r="A1671" s="1">
        <f t="shared" si="121"/>
        <v>1658</v>
      </c>
      <c r="B1671" s="1" t="s">
        <v>734</v>
      </c>
      <c r="C1671" s="2" t="s">
        <v>1629</v>
      </c>
      <c r="D1671" s="1"/>
      <c r="E1671" s="2" t="s">
        <v>1630</v>
      </c>
      <c r="F1671" s="1" t="s">
        <v>2383</v>
      </c>
      <c r="G1671" s="10">
        <v>45705</v>
      </c>
      <c r="H1671" s="1">
        <v>1</v>
      </c>
      <c r="I1671" s="1">
        <v>42000</v>
      </c>
      <c r="J1671" s="10">
        <v>45707</v>
      </c>
      <c r="K1671" s="1" t="s">
        <v>1077</v>
      </c>
      <c r="L1671" s="2" t="s">
        <v>3310</v>
      </c>
      <c r="M1671" s="10">
        <v>45726</v>
      </c>
      <c r="N1671" s="1">
        <v>1</v>
      </c>
      <c r="O1671" s="1">
        <v>4200</v>
      </c>
      <c r="P1671" s="2">
        <f>Table1[[#This Row],[PRICE/PO]]*Table1[[#This Row],[Quantity/PO]]</f>
        <v>4200</v>
      </c>
      <c r="Q1671" s="2" t="str">
        <f t="shared" ca="1" si="122"/>
        <v>منتهي</v>
      </c>
      <c r="R1671" s="2" t="s">
        <v>2339</v>
      </c>
      <c r="S1671" s="2"/>
      <c r="T1671" s="1" t="str">
        <f t="shared" si="120"/>
        <v/>
      </c>
      <c r="BN1671" s="8">
        <f t="shared" si="119"/>
        <v>0</v>
      </c>
    </row>
    <row r="1672" spans="1:66" ht="69" hidden="1" x14ac:dyDescent="0.45">
      <c r="A1672" s="1">
        <f t="shared" si="121"/>
        <v>1659</v>
      </c>
      <c r="B1672" s="1" t="s">
        <v>734</v>
      </c>
      <c r="C1672" s="2" t="s">
        <v>2385</v>
      </c>
      <c r="D1672" s="1" t="s">
        <v>577</v>
      </c>
      <c r="E1672" s="2" t="s">
        <v>579</v>
      </c>
      <c r="F1672" s="1" t="s">
        <v>2384</v>
      </c>
      <c r="G1672" s="10">
        <v>45705</v>
      </c>
      <c r="H1672" s="1">
        <v>1</v>
      </c>
      <c r="I1672" s="1">
        <v>3000</v>
      </c>
      <c r="J1672" s="10">
        <v>45708</v>
      </c>
      <c r="K1672" s="1" t="s">
        <v>1074</v>
      </c>
      <c r="L1672" s="2"/>
      <c r="M1672" s="10"/>
      <c r="N1672" s="1"/>
      <c r="O1672" s="1"/>
      <c r="P1672" s="2">
        <f>Table1[[#This Row],[PRICE/PO]]*Table1[[#This Row],[Quantity/PO]]</f>
        <v>0</v>
      </c>
      <c r="Q1672" s="2" t="str">
        <f t="shared" ca="1" si="122"/>
        <v>منتهي</v>
      </c>
      <c r="R1672" s="2" t="s">
        <v>2339</v>
      </c>
      <c r="S1672" s="2"/>
      <c r="T1672" s="1" t="str">
        <f t="shared" si="120"/>
        <v/>
      </c>
      <c r="BN1672" s="8" t="str">
        <f t="shared" si="119"/>
        <v>GV2ME16</v>
      </c>
    </row>
    <row r="1673" spans="1:66" ht="115" hidden="1" x14ac:dyDescent="0.45">
      <c r="A1673" s="1">
        <f t="shared" si="121"/>
        <v>1660</v>
      </c>
      <c r="B1673" s="1" t="s">
        <v>734</v>
      </c>
      <c r="C1673" s="2" t="s">
        <v>558</v>
      </c>
      <c r="D1673" s="2" t="s">
        <v>582</v>
      </c>
      <c r="E1673" s="2" t="s">
        <v>559</v>
      </c>
      <c r="F1673" s="1" t="s">
        <v>2386</v>
      </c>
      <c r="G1673" s="10">
        <v>45705</v>
      </c>
      <c r="H1673" s="1">
        <v>3</v>
      </c>
      <c r="I1673" s="1"/>
      <c r="J1673" s="10">
        <v>45712</v>
      </c>
      <c r="K1673" s="1" t="s">
        <v>1076</v>
      </c>
      <c r="L1673" s="2"/>
      <c r="M1673" s="10"/>
      <c r="N1673" s="1"/>
      <c r="O1673" s="1"/>
      <c r="P1673" s="2">
        <f>Table1[[#This Row],[PRICE/PO]]*Table1[[#This Row],[Quantity/PO]]</f>
        <v>0</v>
      </c>
      <c r="Q1673" s="2" t="str">
        <f t="shared" ca="1" si="122"/>
        <v>منتهي</v>
      </c>
      <c r="R1673" s="2" t="s">
        <v>2339</v>
      </c>
      <c r="S1673" s="2"/>
      <c r="T1673" s="1" t="str">
        <f t="shared" si="120"/>
        <v/>
      </c>
      <c r="BN1673" s="8" t="str">
        <f t="shared" ref="BN1673:BN1739" si="123">D1673</f>
        <v>56.10549.500</v>
      </c>
    </row>
    <row r="1674" spans="1:66" ht="92" hidden="1" x14ac:dyDescent="0.45">
      <c r="A1674" s="1">
        <f t="shared" si="121"/>
        <v>1661</v>
      </c>
      <c r="B1674" s="1" t="s">
        <v>734</v>
      </c>
      <c r="C1674" s="2" t="s">
        <v>704</v>
      </c>
      <c r="D1674" s="2" t="s">
        <v>1060</v>
      </c>
      <c r="E1674" s="2" t="s">
        <v>705</v>
      </c>
      <c r="F1674" s="1" t="s">
        <v>2386</v>
      </c>
      <c r="G1674" s="10">
        <v>45705</v>
      </c>
      <c r="H1674" s="1">
        <v>3</v>
      </c>
      <c r="I1674" s="1">
        <v>1700</v>
      </c>
      <c r="J1674" s="10">
        <v>45712</v>
      </c>
      <c r="K1674" s="1" t="s">
        <v>1076</v>
      </c>
      <c r="L1674" s="2"/>
      <c r="M1674" s="10"/>
      <c r="N1674" s="1"/>
      <c r="O1674" s="1"/>
      <c r="P1674" s="2">
        <f>Table1[[#This Row],[PRICE/PO]]*Table1[[#This Row],[Quantity/PO]]</f>
        <v>0</v>
      </c>
      <c r="Q1674" s="2" t="str">
        <f t="shared" ca="1" si="122"/>
        <v>منتهي</v>
      </c>
      <c r="R1674" s="2" t="s">
        <v>2339</v>
      </c>
      <c r="S1674" s="2"/>
      <c r="T1674" s="1" t="str">
        <f t="shared" si="120"/>
        <v/>
      </c>
      <c r="BN1674" s="8" t="str">
        <f t="shared" si="123"/>
        <v>43.24232.000</v>
      </c>
    </row>
    <row r="1675" spans="1:66" ht="92" hidden="1" x14ac:dyDescent="0.45">
      <c r="A1675" s="1">
        <f t="shared" si="121"/>
        <v>1662</v>
      </c>
      <c r="B1675" s="1" t="s">
        <v>734</v>
      </c>
      <c r="C1675" s="2" t="s">
        <v>561</v>
      </c>
      <c r="D1675" s="2" t="s">
        <v>2387</v>
      </c>
      <c r="E1675" s="2" t="s">
        <v>562</v>
      </c>
      <c r="F1675" s="1" t="s">
        <v>2386</v>
      </c>
      <c r="G1675" s="10">
        <v>45705</v>
      </c>
      <c r="H1675" s="1">
        <v>2</v>
      </c>
      <c r="I1675" s="1">
        <v>1900</v>
      </c>
      <c r="J1675" s="10">
        <v>45712</v>
      </c>
      <c r="K1675" s="1" t="s">
        <v>1076</v>
      </c>
      <c r="L1675" s="2"/>
      <c r="M1675" s="10"/>
      <c r="N1675" s="1"/>
      <c r="O1675" s="1"/>
      <c r="P1675" s="2">
        <f>Table1[[#This Row],[PRICE/PO]]*Table1[[#This Row],[Quantity/PO]]</f>
        <v>0</v>
      </c>
      <c r="Q1675" s="2" t="str">
        <f t="shared" ca="1" si="122"/>
        <v>منتهي</v>
      </c>
      <c r="R1675" s="2" t="s">
        <v>2339</v>
      </c>
      <c r="S1675" s="2"/>
      <c r="T1675" s="1" t="str">
        <f t="shared" si="120"/>
        <v/>
      </c>
      <c r="BN1675" s="8" t="str">
        <f t="shared" si="123"/>
        <v>55.32574.010</v>
      </c>
    </row>
    <row r="1676" spans="1:66" ht="69" hidden="1" x14ac:dyDescent="0.45">
      <c r="A1676" s="1">
        <f t="shared" si="121"/>
        <v>1663</v>
      </c>
      <c r="B1676" s="1" t="s">
        <v>734</v>
      </c>
      <c r="C1676" s="2" t="s">
        <v>621</v>
      </c>
      <c r="D1676" s="1">
        <v>3680</v>
      </c>
      <c r="E1676" s="2" t="s">
        <v>622</v>
      </c>
      <c r="F1676" s="1" t="s">
        <v>2386</v>
      </c>
      <c r="G1676" s="10">
        <v>45705</v>
      </c>
      <c r="H1676" s="1">
        <v>1</v>
      </c>
      <c r="I1676" s="1">
        <v>5050</v>
      </c>
      <c r="J1676" s="10">
        <v>45712</v>
      </c>
      <c r="K1676" s="1" t="s">
        <v>1077</v>
      </c>
      <c r="L1676" s="2"/>
      <c r="M1676" s="10"/>
      <c r="N1676" s="1"/>
      <c r="O1676" s="1"/>
      <c r="P1676" s="2">
        <f>Table1[[#This Row],[PRICE/PO]]*Table1[[#This Row],[Quantity/PO]]</f>
        <v>0</v>
      </c>
      <c r="Q1676" s="2" t="str">
        <f t="shared" ca="1" si="122"/>
        <v>منتهي</v>
      </c>
      <c r="R1676" s="2" t="s">
        <v>2339</v>
      </c>
      <c r="S1676" s="2"/>
      <c r="T1676" s="1" t="str">
        <f t="shared" si="120"/>
        <v/>
      </c>
      <c r="BN1676" s="8">
        <f t="shared" si="123"/>
        <v>3680</v>
      </c>
    </row>
    <row r="1677" spans="1:66" ht="46" hidden="1" x14ac:dyDescent="0.45">
      <c r="A1677" s="1">
        <f t="shared" si="121"/>
        <v>1664</v>
      </c>
      <c r="B1677" s="1" t="s">
        <v>734</v>
      </c>
      <c r="C1677" s="2" t="s">
        <v>104</v>
      </c>
      <c r="D1677" s="1">
        <v>2102030</v>
      </c>
      <c r="E1677" s="2" t="s">
        <v>689</v>
      </c>
      <c r="F1677" s="1" t="s">
        <v>2388</v>
      </c>
      <c r="G1677" s="10">
        <v>45705</v>
      </c>
      <c r="H1677" s="1">
        <v>3</v>
      </c>
      <c r="I1677" s="1">
        <v>600</v>
      </c>
      <c r="J1677" s="10">
        <v>45711</v>
      </c>
      <c r="K1677" s="1" t="s">
        <v>1076</v>
      </c>
      <c r="L1677" s="2"/>
      <c r="M1677" s="10"/>
      <c r="N1677" s="1"/>
      <c r="O1677" s="1"/>
      <c r="P1677" s="2">
        <f>Table1[[#This Row],[PRICE/PO]]*Table1[[#This Row],[Quantity/PO]]</f>
        <v>0</v>
      </c>
      <c r="Q1677" s="2" t="str">
        <f t="shared" ca="1" si="122"/>
        <v>منتهي</v>
      </c>
      <c r="R1677" s="2" t="s">
        <v>2339</v>
      </c>
      <c r="S1677" s="2"/>
      <c r="T1677" s="1" t="str">
        <f t="shared" si="120"/>
        <v/>
      </c>
      <c r="BN1677" s="8">
        <f t="shared" si="123"/>
        <v>2102030</v>
      </c>
    </row>
    <row r="1678" spans="1:66" ht="46" hidden="1" x14ac:dyDescent="0.45">
      <c r="A1678" s="1">
        <f t="shared" si="121"/>
        <v>1665</v>
      </c>
      <c r="B1678" s="1" t="s">
        <v>734</v>
      </c>
      <c r="C1678" s="2" t="s">
        <v>36</v>
      </c>
      <c r="D1678" s="1"/>
      <c r="E1678" s="2" t="s">
        <v>687</v>
      </c>
      <c r="F1678" s="1" t="s">
        <v>2388</v>
      </c>
      <c r="G1678" s="10">
        <v>45705</v>
      </c>
      <c r="H1678" s="1">
        <v>3</v>
      </c>
      <c r="I1678" s="1">
        <v>475</v>
      </c>
      <c r="J1678" s="10">
        <v>45711</v>
      </c>
      <c r="K1678" s="1" t="s">
        <v>1076</v>
      </c>
      <c r="L1678" s="2"/>
      <c r="M1678" s="10"/>
      <c r="N1678" s="1"/>
      <c r="O1678" s="1"/>
      <c r="P1678" s="2">
        <f>Table1[[#This Row],[PRICE/PO]]*Table1[[#This Row],[Quantity/PO]]</f>
        <v>0</v>
      </c>
      <c r="Q1678" s="2" t="str">
        <f t="shared" ca="1" si="122"/>
        <v>منتهي</v>
      </c>
      <c r="R1678" s="2" t="s">
        <v>2339</v>
      </c>
      <c r="S1678" s="2"/>
      <c r="T1678" s="1" t="str">
        <f t="shared" ref="T1678:T1741" si="124">IF(AND(COUNTIFS($F$14:$F$1012, $F1678, $L$14:$L$1012, "&lt;&gt;")&gt;0, $L1678="", $I1678&lt;&gt;""), 1, "")</f>
        <v/>
      </c>
      <c r="BN1678" s="8">
        <f t="shared" si="123"/>
        <v>0</v>
      </c>
    </row>
    <row r="1679" spans="1:66" ht="69" hidden="1" x14ac:dyDescent="0.45">
      <c r="A1679" s="1">
        <f t="shared" ref="A1679:A1742" si="125">ROW(A1666)</f>
        <v>1666</v>
      </c>
      <c r="B1679" s="1" t="s">
        <v>734</v>
      </c>
      <c r="C1679" s="2" t="s">
        <v>40</v>
      </c>
      <c r="D1679" s="1">
        <v>2102043</v>
      </c>
      <c r="E1679" s="2" t="s">
        <v>544</v>
      </c>
      <c r="F1679" s="1" t="s">
        <v>2388</v>
      </c>
      <c r="G1679" s="10">
        <v>45705</v>
      </c>
      <c r="H1679" s="1">
        <v>2</v>
      </c>
      <c r="I1679" s="1">
        <v>950</v>
      </c>
      <c r="J1679" s="10">
        <v>45711</v>
      </c>
      <c r="K1679" s="1" t="s">
        <v>1076</v>
      </c>
      <c r="L1679" s="2"/>
      <c r="M1679" s="10"/>
      <c r="N1679" s="1"/>
      <c r="O1679" s="1"/>
      <c r="P1679" s="2">
        <f>Table1[[#This Row],[PRICE/PO]]*Table1[[#This Row],[Quantity/PO]]</f>
        <v>0</v>
      </c>
      <c r="Q1679" s="2" t="str">
        <f t="shared" ca="1" si="122"/>
        <v>منتهي</v>
      </c>
      <c r="R1679" s="2" t="s">
        <v>2339</v>
      </c>
      <c r="S1679" s="2"/>
      <c r="T1679" s="1" t="str">
        <f t="shared" si="124"/>
        <v/>
      </c>
      <c r="BN1679" s="8">
        <f t="shared" si="123"/>
        <v>2102043</v>
      </c>
    </row>
    <row r="1680" spans="1:66" ht="92" hidden="1" x14ac:dyDescent="0.45">
      <c r="A1680" s="1">
        <f t="shared" si="125"/>
        <v>1667</v>
      </c>
      <c r="B1680" s="1" t="s">
        <v>734</v>
      </c>
      <c r="C1680" s="2" t="s">
        <v>584</v>
      </c>
      <c r="D1680" s="1" t="s">
        <v>2389</v>
      </c>
      <c r="E1680" s="2" t="s">
        <v>585</v>
      </c>
      <c r="F1680" s="1" t="s">
        <v>2388</v>
      </c>
      <c r="G1680" s="10">
        <v>45705</v>
      </c>
      <c r="H1680" s="1">
        <v>2</v>
      </c>
      <c r="I1680" s="1">
        <v>825</v>
      </c>
      <c r="J1680" s="10">
        <v>45711</v>
      </c>
      <c r="K1680" s="1" t="s">
        <v>1076</v>
      </c>
      <c r="L1680" s="2"/>
      <c r="M1680" s="10"/>
      <c r="N1680" s="1"/>
      <c r="O1680" s="1"/>
      <c r="P1680" s="2">
        <f>Table1[[#This Row],[PRICE/PO]]*Table1[[#This Row],[Quantity/PO]]</f>
        <v>0</v>
      </c>
      <c r="Q1680" s="2" t="str">
        <f t="shared" ca="1" si="122"/>
        <v>منتهي</v>
      </c>
      <c r="R1680" s="2" t="s">
        <v>2339</v>
      </c>
      <c r="S1680" s="2"/>
      <c r="T1680" s="1" t="str">
        <f t="shared" si="124"/>
        <v/>
      </c>
      <c r="BN1680" s="8" t="str">
        <f t="shared" si="123"/>
        <v>55.19062.800</v>
      </c>
    </row>
    <row r="1681" spans="1:66" ht="46" hidden="1" x14ac:dyDescent="0.45">
      <c r="A1681" s="1">
        <f t="shared" si="125"/>
        <v>1668</v>
      </c>
      <c r="B1681" s="1" t="s">
        <v>734</v>
      </c>
      <c r="C1681" s="2" t="s">
        <v>106</v>
      </c>
      <c r="D1681" s="1">
        <v>56945</v>
      </c>
      <c r="E1681" s="2" t="s">
        <v>702</v>
      </c>
      <c r="F1681" s="1" t="s">
        <v>2388</v>
      </c>
      <c r="G1681" s="10">
        <v>45705</v>
      </c>
      <c r="H1681" s="1">
        <v>3</v>
      </c>
      <c r="I1681" s="1">
        <v>2650</v>
      </c>
      <c r="J1681" s="10">
        <v>45711</v>
      </c>
      <c r="K1681" s="1" t="s">
        <v>1076</v>
      </c>
      <c r="L1681" s="2"/>
      <c r="M1681" s="10"/>
      <c r="N1681" s="1"/>
      <c r="O1681" s="1"/>
      <c r="P1681" s="2">
        <f>Table1[[#This Row],[PRICE/PO]]*Table1[[#This Row],[Quantity/PO]]</f>
        <v>0</v>
      </c>
      <c r="Q1681" s="2" t="str">
        <f t="shared" ca="1" si="122"/>
        <v>منتهي</v>
      </c>
      <c r="R1681" s="2" t="s">
        <v>2339</v>
      </c>
      <c r="S1681" s="2"/>
      <c r="T1681" s="1" t="str">
        <f t="shared" si="124"/>
        <v/>
      </c>
      <c r="BN1681" s="8">
        <f t="shared" si="123"/>
        <v>56945</v>
      </c>
    </row>
    <row r="1682" spans="1:66" ht="69" hidden="1" x14ac:dyDescent="0.45">
      <c r="A1682" s="1">
        <f t="shared" si="125"/>
        <v>1669</v>
      </c>
      <c r="B1682" s="1" t="s">
        <v>734</v>
      </c>
      <c r="C1682" s="2" t="s">
        <v>731</v>
      </c>
      <c r="D1682" s="1">
        <v>2102024</v>
      </c>
      <c r="E1682" s="2" t="s">
        <v>732</v>
      </c>
      <c r="F1682" s="1" t="s">
        <v>2388</v>
      </c>
      <c r="G1682" s="10">
        <v>45705</v>
      </c>
      <c r="H1682" s="1">
        <v>2</v>
      </c>
      <c r="I1682" s="1">
        <v>3200</v>
      </c>
      <c r="J1682" s="10">
        <v>45711</v>
      </c>
      <c r="K1682" s="1" t="s">
        <v>1076</v>
      </c>
      <c r="L1682" s="2"/>
      <c r="M1682" s="10"/>
      <c r="N1682" s="1"/>
      <c r="O1682" s="1"/>
      <c r="P1682" s="2">
        <f>Table1[[#This Row],[PRICE/PO]]*Table1[[#This Row],[Quantity/PO]]</f>
        <v>0</v>
      </c>
      <c r="Q1682" s="2" t="str">
        <f t="shared" ca="1" si="122"/>
        <v>منتهي</v>
      </c>
      <c r="R1682" s="2" t="s">
        <v>2339</v>
      </c>
      <c r="S1682" s="2"/>
      <c r="T1682" s="1" t="str">
        <f t="shared" si="124"/>
        <v/>
      </c>
      <c r="BN1682" s="8">
        <f t="shared" si="123"/>
        <v>2102024</v>
      </c>
    </row>
    <row r="1683" spans="1:66" ht="115" hidden="1" x14ac:dyDescent="0.45">
      <c r="A1683" s="1">
        <f t="shared" si="125"/>
        <v>1670</v>
      </c>
      <c r="B1683" s="1" t="s">
        <v>734</v>
      </c>
      <c r="C1683" s="2" t="s">
        <v>632</v>
      </c>
      <c r="D1683" s="1" t="s">
        <v>631</v>
      </c>
      <c r="E1683" s="2" t="s">
        <v>2390</v>
      </c>
      <c r="F1683" s="1" t="s">
        <v>2388</v>
      </c>
      <c r="G1683" s="10">
        <v>45705</v>
      </c>
      <c r="H1683" s="1">
        <v>2</v>
      </c>
      <c r="I1683" s="1"/>
      <c r="J1683" s="10">
        <v>45711</v>
      </c>
      <c r="K1683" s="1" t="s">
        <v>1076</v>
      </c>
      <c r="L1683" s="2"/>
      <c r="M1683" s="10"/>
      <c r="N1683" s="1"/>
      <c r="O1683" s="1"/>
      <c r="P1683" s="2">
        <f>Table1[[#This Row],[PRICE/PO]]*Table1[[#This Row],[Quantity/PO]]</f>
        <v>0</v>
      </c>
      <c r="Q1683" s="2" t="str">
        <f t="shared" ca="1" si="122"/>
        <v>منتهي</v>
      </c>
      <c r="R1683" s="2" t="s">
        <v>2339</v>
      </c>
      <c r="S1683" s="2"/>
      <c r="T1683" s="1" t="str">
        <f t="shared" si="124"/>
        <v/>
      </c>
      <c r="BN1683" s="8" t="str">
        <f t="shared" si="123"/>
        <v>11.33454.336</v>
      </c>
    </row>
    <row r="1684" spans="1:66" ht="46" hidden="1" x14ac:dyDescent="0.45">
      <c r="A1684" s="1">
        <f t="shared" si="125"/>
        <v>1671</v>
      </c>
      <c r="B1684" s="1" t="s">
        <v>734</v>
      </c>
      <c r="C1684" s="2" t="s">
        <v>2391</v>
      </c>
      <c r="D1684" s="1"/>
      <c r="E1684" s="2" t="s">
        <v>2392</v>
      </c>
      <c r="F1684" s="1" t="s">
        <v>2388</v>
      </c>
      <c r="G1684" s="10">
        <v>45705</v>
      </c>
      <c r="H1684" s="1">
        <v>1</v>
      </c>
      <c r="I1684" s="1"/>
      <c r="J1684" s="10">
        <v>45711</v>
      </c>
      <c r="K1684" s="1" t="s">
        <v>1076</v>
      </c>
      <c r="L1684" s="2"/>
      <c r="M1684" s="10"/>
      <c r="N1684" s="1"/>
      <c r="O1684" s="1"/>
      <c r="P1684" s="2">
        <f>Table1[[#This Row],[PRICE/PO]]*Table1[[#This Row],[Quantity/PO]]</f>
        <v>0</v>
      </c>
      <c r="Q1684" s="2" t="str">
        <f t="shared" ca="1" si="122"/>
        <v>منتهي</v>
      </c>
      <c r="R1684" s="2" t="s">
        <v>2339</v>
      </c>
      <c r="S1684" s="2"/>
      <c r="T1684" s="1" t="str">
        <f t="shared" si="124"/>
        <v/>
      </c>
      <c r="BN1684" s="8">
        <f t="shared" si="123"/>
        <v>0</v>
      </c>
    </row>
    <row r="1685" spans="1:66" ht="92" hidden="1" x14ac:dyDescent="0.45">
      <c r="A1685" s="1">
        <f t="shared" si="125"/>
        <v>1672</v>
      </c>
      <c r="B1685" s="1" t="s">
        <v>734</v>
      </c>
      <c r="C1685" s="2" t="s">
        <v>54</v>
      </c>
      <c r="D1685" s="1" t="s">
        <v>2394</v>
      </c>
      <c r="E1685" s="2" t="s">
        <v>600</v>
      </c>
      <c r="F1685" s="1" t="s">
        <v>2393</v>
      </c>
      <c r="G1685" s="10">
        <v>45705</v>
      </c>
      <c r="H1685" s="1">
        <v>2</v>
      </c>
      <c r="I1685" s="1">
        <v>3100</v>
      </c>
      <c r="J1685" s="10">
        <v>45712</v>
      </c>
      <c r="K1685" s="1" t="s">
        <v>1074</v>
      </c>
      <c r="L1685" s="2"/>
      <c r="M1685" s="10"/>
      <c r="N1685" s="1"/>
      <c r="O1685" s="1"/>
      <c r="P1685" s="2">
        <f>Table1[[#This Row],[PRICE/PO]]*Table1[[#This Row],[Quantity/PO]]</f>
        <v>0</v>
      </c>
      <c r="Q1685" s="2" t="str">
        <f t="shared" ca="1" si="122"/>
        <v>منتهي</v>
      </c>
      <c r="R1685" s="2" t="s">
        <v>2339</v>
      </c>
      <c r="S1685" s="2"/>
      <c r="T1685" s="1" t="str">
        <f t="shared" si="124"/>
        <v/>
      </c>
      <c r="BN1685" s="8" t="str">
        <f t="shared" si="123"/>
        <v>LC1D 32M7</v>
      </c>
    </row>
    <row r="1686" spans="1:66" ht="115" hidden="1" x14ac:dyDescent="0.45">
      <c r="A1686" s="1">
        <f t="shared" si="125"/>
        <v>1673</v>
      </c>
      <c r="B1686" s="1" t="s">
        <v>734</v>
      </c>
      <c r="C1686" s="2" t="s">
        <v>58</v>
      </c>
      <c r="D1686" s="1" t="s">
        <v>2395</v>
      </c>
      <c r="E1686" s="2" t="s">
        <v>608</v>
      </c>
      <c r="F1686" s="1" t="s">
        <v>2393</v>
      </c>
      <c r="G1686" s="10">
        <v>45705</v>
      </c>
      <c r="H1686" s="1">
        <v>4</v>
      </c>
      <c r="I1686" s="1">
        <v>2600</v>
      </c>
      <c r="J1686" s="10">
        <v>45712</v>
      </c>
      <c r="K1686" s="1" t="s">
        <v>1074</v>
      </c>
      <c r="L1686" s="2"/>
      <c r="M1686" s="10"/>
      <c r="N1686" s="1"/>
      <c r="O1686" s="1"/>
      <c r="P1686" s="2">
        <f>Table1[[#This Row],[PRICE/PO]]*Table1[[#This Row],[Quantity/PO]]</f>
        <v>0</v>
      </c>
      <c r="Q1686" s="2" t="str">
        <f t="shared" ca="1" si="122"/>
        <v>منتهي</v>
      </c>
      <c r="R1686" s="2" t="s">
        <v>2339</v>
      </c>
      <c r="S1686" s="2"/>
      <c r="T1686" s="1" t="str">
        <f t="shared" si="124"/>
        <v/>
      </c>
      <c r="BN1686" s="8" t="str">
        <f t="shared" si="123"/>
        <v>LC1D 25M7</v>
      </c>
    </row>
    <row r="1687" spans="1:66" ht="46" hidden="1" x14ac:dyDescent="0.45">
      <c r="A1687" s="1">
        <f t="shared" si="125"/>
        <v>1674</v>
      </c>
      <c r="B1687" s="1" t="s">
        <v>734</v>
      </c>
      <c r="C1687" s="2" t="s">
        <v>1734</v>
      </c>
      <c r="D1687" s="1">
        <v>48817</v>
      </c>
      <c r="E1687" s="2" t="s">
        <v>2397</v>
      </c>
      <c r="F1687" s="1" t="s">
        <v>2396</v>
      </c>
      <c r="G1687" s="10">
        <v>45705</v>
      </c>
      <c r="H1687" s="1">
        <v>4</v>
      </c>
      <c r="I1687" s="1">
        <v>1200</v>
      </c>
      <c r="J1687" s="10">
        <v>45708</v>
      </c>
      <c r="K1687" s="1" t="s">
        <v>1075</v>
      </c>
      <c r="L1687" s="2"/>
      <c r="M1687" s="10"/>
      <c r="N1687" s="1"/>
      <c r="O1687" s="1"/>
      <c r="P1687" s="2">
        <f>Table1[[#This Row],[PRICE/PO]]*Table1[[#This Row],[Quantity/PO]]</f>
        <v>0</v>
      </c>
      <c r="Q1687" s="2" t="str">
        <f t="shared" ca="1" si="122"/>
        <v>منتهي</v>
      </c>
      <c r="R1687" s="2" t="s">
        <v>2339</v>
      </c>
      <c r="S1687" s="2"/>
      <c r="T1687" s="1" t="str">
        <f t="shared" si="124"/>
        <v/>
      </c>
      <c r="BN1687" s="8">
        <f t="shared" si="123"/>
        <v>48817</v>
      </c>
    </row>
    <row r="1688" spans="1:66" ht="92" hidden="1" x14ac:dyDescent="0.45">
      <c r="A1688" s="1">
        <f t="shared" si="125"/>
        <v>1675</v>
      </c>
      <c r="B1688" s="1" t="s">
        <v>734</v>
      </c>
      <c r="C1688" s="1" t="s">
        <v>2353</v>
      </c>
      <c r="D1688" s="1">
        <v>2188475</v>
      </c>
      <c r="E1688" s="2" t="s">
        <v>2352</v>
      </c>
      <c r="F1688" s="1" t="s">
        <v>2398</v>
      </c>
      <c r="G1688" s="10">
        <v>45705</v>
      </c>
      <c r="H1688" s="1">
        <v>3</v>
      </c>
      <c r="I1688" s="1"/>
      <c r="J1688" s="10">
        <v>45708</v>
      </c>
      <c r="K1688" s="1" t="s">
        <v>1075</v>
      </c>
      <c r="L1688" s="2"/>
      <c r="M1688" s="10"/>
      <c r="N1688" s="1"/>
      <c r="O1688" s="1"/>
      <c r="P1688" s="2">
        <f>Table1[[#This Row],[PRICE/PO]]*Table1[[#This Row],[Quantity/PO]]</f>
        <v>0</v>
      </c>
      <c r="Q1688" s="2" t="str">
        <f t="shared" ca="1" si="122"/>
        <v>منتهي</v>
      </c>
      <c r="R1688" s="2" t="s">
        <v>2339</v>
      </c>
      <c r="S1688" s="2"/>
      <c r="T1688" s="1" t="str">
        <f t="shared" si="124"/>
        <v/>
      </c>
      <c r="BN1688" s="8">
        <f t="shared" si="123"/>
        <v>2188475</v>
      </c>
    </row>
    <row r="1689" spans="1:66" ht="92" hidden="1" x14ac:dyDescent="0.45">
      <c r="A1689" s="1">
        <f t="shared" si="125"/>
        <v>1676</v>
      </c>
      <c r="B1689" s="1" t="s">
        <v>734</v>
      </c>
      <c r="C1689" s="2" t="s">
        <v>2353</v>
      </c>
      <c r="D1689" s="1">
        <v>2188475</v>
      </c>
      <c r="E1689" s="2" t="s">
        <v>2352</v>
      </c>
      <c r="F1689" s="1" t="s">
        <v>2399</v>
      </c>
      <c r="G1689" s="10">
        <v>45705</v>
      </c>
      <c r="H1689" s="1">
        <v>3</v>
      </c>
      <c r="I1689" s="1"/>
      <c r="J1689" s="10">
        <v>45708</v>
      </c>
      <c r="K1689" s="1" t="s">
        <v>1075</v>
      </c>
      <c r="L1689" s="2"/>
      <c r="M1689" s="10"/>
      <c r="N1689" s="1"/>
      <c r="O1689" s="1"/>
      <c r="P1689" s="2">
        <f>Table1[[#This Row],[PRICE/PO]]*Table1[[#This Row],[Quantity/PO]]</f>
        <v>0</v>
      </c>
      <c r="Q1689" s="2" t="str">
        <f t="shared" ca="1" si="122"/>
        <v>منتهي</v>
      </c>
      <c r="R1689" s="2" t="s">
        <v>2339</v>
      </c>
      <c r="S1689" s="2"/>
      <c r="T1689" s="1" t="str">
        <f t="shared" si="124"/>
        <v/>
      </c>
      <c r="BN1689" s="8">
        <f t="shared" si="123"/>
        <v>2188475</v>
      </c>
    </row>
    <row r="1690" spans="1:66" ht="92" hidden="1" x14ac:dyDescent="0.45">
      <c r="A1690" s="1">
        <f t="shared" si="125"/>
        <v>1677</v>
      </c>
      <c r="B1690" s="1" t="s">
        <v>734</v>
      </c>
      <c r="C1690" s="2" t="s">
        <v>31</v>
      </c>
      <c r="D1690" s="2" t="s">
        <v>23</v>
      </c>
      <c r="E1690" s="2" t="s">
        <v>618</v>
      </c>
      <c r="F1690" s="1" t="s">
        <v>2400</v>
      </c>
      <c r="G1690" s="10">
        <v>45705</v>
      </c>
      <c r="H1690" s="1">
        <v>2</v>
      </c>
      <c r="I1690" s="1">
        <v>10500</v>
      </c>
      <c r="J1690" s="10">
        <v>45712</v>
      </c>
      <c r="K1690" s="1" t="s">
        <v>1076</v>
      </c>
      <c r="L1690" s="2" t="s">
        <v>3254</v>
      </c>
      <c r="M1690" s="10">
        <v>45721</v>
      </c>
      <c r="N1690" s="1">
        <v>8</v>
      </c>
      <c r="O1690" s="1">
        <v>10500</v>
      </c>
      <c r="P1690" s="2">
        <f>Table1[[#This Row],[PRICE/PO]]*Table1[[#This Row],[Quantity/PO]]</f>
        <v>84000</v>
      </c>
      <c r="Q1690" s="2" t="str">
        <f t="shared" ca="1" si="122"/>
        <v>منتهي</v>
      </c>
      <c r="R1690" s="2" t="s">
        <v>2339</v>
      </c>
      <c r="S1690" s="2"/>
      <c r="T1690" s="1" t="str">
        <f t="shared" si="124"/>
        <v/>
      </c>
      <c r="BN1690" s="8" t="str">
        <f t="shared" si="123"/>
        <v>11.33473.338</v>
      </c>
    </row>
    <row r="1691" spans="1:66" ht="115" hidden="1" x14ac:dyDescent="0.45">
      <c r="A1691" s="1">
        <f t="shared" si="125"/>
        <v>1678</v>
      </c>
      <c r="B1691" s="1" t="s">
        <v>734</v>
      </c>
      <c r="C1691" s="2" t="s">
        <v>558</v>
      </c>
      <c r="D1691" s="1" t="s">
        <v>582</v>
      </c>
      <c r="E1691" s="2" t="s">
        <v>559</v>
      </c>
      <c r="F1691" s="1" t="s">
        <v>2400</v>
      </c>
      <c r="G1691" s="10">
        <v>45705</v>
      </c>
      <c r="H1691" s="1">
        <v>2</v>
      </c>
      <c r="I1691" s="1"/>
      <c r="J1691" s="10">
        <v>45712</v>
      </c>
      <c r="K1691" s="1" t="s">
        <v>1076</v>
      </c>
      <c r="L1691" s="2"/>
      <c r="M1691" s="10"/>
      <c r="N1691" s="1"/>
      <c r="O1691" s="1"/>
      <c r="P1691" s="2">
        <f>Table1[[#This Row],[PRICE/PO]]*Table1[[#This Row],[Quantity/PO]]</f>
        <v>0</v>
      </c>
      <c r="Q1691" s="2" t="str">
        <f t="shared" ca="1" si="122"/>
        <v>منتهي</v>
      </c>
      <c r="R1691" s="2" t="s">
        <v>2339</v>
      </c>
      <c r="S1691" s="2"/>
      <c r="T1691" s="1" t="str">
        <f t="shared" si="124"/>
        <v/>
      </c>
      <c r="BN1691" s="8" t="str">
        <f t="shared" si="123"/>
        <v>56.10549.500</v>
      </c>
    </row>
    <row r="1692" spans="1:66" ht="115" hidden="1" x14ac:dyDescent="0.45">
      <c r="A1692" s="1">
        <f t="shared" si="125"/>
        <v>1679</v>
      </c>
      <c r="B1692" s="1" t="s">
        <v>734</v>
      </c>
      <c r="C1692" s="2" t="s">
        <v>34</v>
      </c>
      <c r="D1692" s="1" t="s">
        <v>29</v>
      </c>
      <c r="E1692" s="2" t="s">
        <v>543</v>
      </c>
      <c r="F1692" s="1" t="s">
        <v>2401</v>
      </c>
      <c r="G1692" s="10">
        <v>45705</v>
      </c>
      <c r="H1692" s="1">
        <v>1</v>
      </c>
      <c r="I1692" s="1">
        <v>2000</v>
      </c>
      <c r="J1692" s="10">
        <v>45711</v>
      </c>
      <c r="K1692" s="1" t="s">
        <v>1076</v>
      </c>
      <c r="L1692" s="2"/>
      <c r="M1692" s="10"/>
      <c r="N1692" s="1"/>
      <c r="O1692" s="1"/>
      <c r="P1692" s="2">
        <f>Table1[[#This Row],[PRICE/PO]]*Table1[[#This Row],[Quantity/PO]]</f>
        <v>0</v>
      </c>
      <c r="Q1692" s="2" t="str">
        <f t="shared" ca="1" si="122"/>
        <v>منتهي</v>
      </c>
      <c r="R1692" s="2" t="s">
        <v>2339</v>
      </c>
      <c r="S1692" s="2"/>
      <c r="T1692" s="1" t="str">
        <f t="shared" si="124"/>
        <v/>
      </c>
      <c r="BN1692" s="8" t="str">
        <f t="shared" si="123"/>
        <v>XR10CX=XR10CH</v>
      </c>
    </row>
    <row r="1693" spans="1:66" ht="46" hidden="1" x14ac:dyDescent="0.45">
      <c r="A1693" s="1">
        <f t="shared" si="125"/>
        <v>1680</v>
      </c>
      <c r="B1693" s="1" t="s">
        <v>734</v>
      </c>
      <c r="C1693" s="2" t="s">
        <v>36</v>
      </c>
      <c r="D1693" s="1"/>
      <c r="E1693" s="2" t="s">
        <v>687</v>
      </c>
      <c r="F1693" s="1" t="s">
        <v>2401</v>
      </c>
      <c r="G1693" s="10">
        <v>45705</v>
      </c>
      <c r="H1693" s="1">
        <v>6</v>
      </c>
      <c r="I1693" s="1">
        <v>475</v>
      </c>
      <c r="J1693" s="10">
        <v>45711</v>
      </c>
      <c r="K1693" s="1" t="s">
        <v>1076</v>
      </c>
      <c r="L1693" s="2"/>
      <c r="M1693" s="10"/>
      <c r="N1693" s="1"/>
      <c r="O1693" s="1"/>
      <c r="P1693" s="2">
        <f>Table1[[#This Row],[PRICE/PO]]*Table1[[#This Row],[Quantity/PO]]</f>
        <v>0</v>
      </c>
      <c r="Q1693" s="2" t="str">
        <f t="shared" ca="1" si="122"/>
        <v>منتهي</v>
      </c>
      <c r="R1693" s="2" t="s">
        <v>2339</v>
      </c>
      <c r="S1693" s="2"/>
      <c r="T1693" s="1" t="str">
        <f t="shared" si="124"/>
        <v/>
      </c>
      <c r="BN1693" s="8">
        <f t="shared" si="123"/>
        <v>0</v>
      </c>
    </row>
    <row r="1694" spans="1:66" ht="69" hidden="1" x14ac:dyDescent="0.45">
      <c r="A1694" s="1">
        <f t="shared" si="125"/>
        <v>1681</v>
      </c>
      <c r="B1694" s="1" t="s">
        <v>734</v>
      </c>
      <c r="C1694" s="2" t="s">
        <v>40</v>
      </c>
      <c r="D1694" s="1">
        <v>2102043</v>
      </c>
      <c r="E1694" s="2" t="s">
        <v>544</v>
      </c>
      <c r="F1694" s="1" t="s">
        <v>2401</v>
      </c>
      <c r="G1694" s="10">
        <v>45705</v>
      </c>
      <c r="H1694" s="1">
        <v>2</v>
      </c>
      <c r="I1694" s="1">
        <v>950</v>
      </c>
      <c r="J1694" s="10">
        <v>45711</v>
      </c>
      <c r="K1694" s="1" t="s">
        <v>1076</v>
      </c>
      <c r="L1694" s="2" t="s">
        <v>2708</v>
      </c>
      <c r="M1694" s="10">
        <v>45715</v>
      </c>
      <c r="N1694" s="1">
        <v>2</v>
      </c>
      <c r="O1694" s="1">
        <v>950</v>
      </c>
      <c r="P1694" s="2">
        <f>Table1[[#This Row],[PRICE/PO]]*Table1[[#This Row],[Quantity/PO]]</f>
        <v>1900</v>
      </c>
      <c r="Q1694" s="2" t="str">
        <f t="shared" ca="1" si="122"/>
        <v>منتهي</v>
      </c>
      <c r="R1694" s="2" t="s">
        <v>2339</v>
      </c>
      <c r="S1694" s="2"/>
      <c r="T1694" s="1" t="str">
        <f t="shared" si="124"/>
        <v/>
      </c>
      <c r="BN1694" s="8">
        <f t="shared" si="123"/>
        <v>2102043</v>
      </c>
    </row>
    <row r="1695" spans="1:66" ht="69" hidden="1" x14ac:dyDescent="0.45">
      <c r="A1695" s="1">
        <f t="shared" si="125"/>
        <v>1682</v>
      </c>
      <c r="B1695" s="1" t="s">
        <v>734</v>
      </c>
      <c r="C1695" s="2" t="s">
        <v>551</v>
      </c>
      <c r="D1695" s="1" t="s">
        <v>565</v>
      </c>
      <c r="E1695" s="2" t="s">
        <v>552</v>
      </c>
      <c r="F1695" s="1" t="s">
        <v>2401</v>
      </c>
      <c r="G1695" s="10">
        <v>45705</v>
      </c>
      <c r="H1695" s="1">
        <v>2</v>
      </c>
      <c r="I1695" s="1">
        <v>2150</v>
      </c>
      <c r="J1695" s="10">
        <v>45711</v>
      </c>
      <c r="K1695" s="1" t="s">
        <v>1076</v>
      </c>
      <c r="L1695" s="2"/>
      <c r="M1695" s="10"/>
      <c r="N1695" s="1"/>
      <c r="O1695" s="1"/>
      <c r="P1695" s="2">
        <f>Table1[[#This Row],[PRICE/PO]]*Table1[[#This Row],[Quantity/PO]]</f>
        <v>0</v>
      </c>
      <c r="Q1695" s="2" t="str">
        <f t="shared" ca="1" si="122"/>
        <v>منتهي</v>
      </c>
      <c r="R1695" s="2" t="s">
        <v>2339</v>
      </c>
      <c r="S1695" s="2"/>
      <c r="T1695" s="1" t="str">
        <f t="shared" si="124"/>
        <v/>
      </c>
      <c r="BN1695" s="8" t="str">
        <f t="shared" si="123"/>
        <v>55.34052.010</v>
      </c>
    </row>
    <row r="1696" spans="1:66" ht="92" hidden="1" x14ac:dyDescent="0.45">
      <c r="A1696" s="1">
        <f t="shared" si="125"/>
        <v>1683</v>
      </c>
      <c r="B1696" s="1" t="s">
        <v>734</v>
      </c>
      <c r="C1696" s="2" t="s">
        <v>101</v>
      </c>
      <c r="D1696" s="1" t="s">
        <v>100</v>
      </c>
      <c r="E1696" s="2" t="s">
        <v>542</v>
      </c>
      <c r="F1696" s="1" t="s">
        <v>2401</v>
      </c>
      <c r="G1696" s="10">
        <v>45705</v>
      </c>
      <c r="H1696" s="1">
        <v>2</v>
      </c>
      <c r="I1696" s="1">
        <v>725</v>
      </c>
      <c r="J1696" s="10">
        <v>45711</v>
      </c>
      <c r="K1696" s="1" t="s">
        <v>1076</v>
      </c>
      <c r="L1696" s="2" t="s">
        <v>2708</v>
      </c>
      <c r="M1696" s="10">
        <v>45715</v>
      </c>
      <c r="N1696" s="1">
        <v>2</v>
      </c>
      <c r="O1696" s="1">
        <v>725</v>
      </c>
      <c r="P1696" s="2">
        <f>Table1[[#This Row],[PRICE/PO]]*Table1[[#This Row],[Quantity/PO]]</f>
        <v>1450</v>
      </c>
      <c r="Q1696" s="2" t="str">
        <f t="shared" ca="1" si="122"/>
        <v>منتهي</v>
      </c>
      <c r="R1696" s="2" t="s">
        <v>2339</v>
      </c>
      <c r="S1696" s="2"/>
      <c r="T1696" s="1" t="str">
        <f t="shared" si="124"/>
        <v/>
      </c>
      <c r="BN1696" s="8" t="str">
        <f t="shared" si="123"/>
        <v>55.19022.819</v>
      </c>
    </row>
    <row r="1697" spans="1:66" ht="92" hidden="1" x14ac:dyDescent="0.45">
      <c r="A1697" s="1">
        <f t="shared" si="125"/>
        <v>1684</v>
      </c>
      <c r="B1697" s="1" t="s">
        <v>734</v>
      </c>
      <c r="C1697" s="2" t="s">
        <v>101</v>
      </c>
      <c r="D1697" s="1" t="s">
        <v>100</v>
      </c>
      <c r="E1697" s="2" t="s">
        <v>542</v>
      </c>
      <c r="F1697" s="1" t="s">
        <v>2401</v>
      </c>
      <c r="G1697" s="10">
        <v>45705</v>
      </c>
      <c r="H1697" s="1"/>
      <c r="I1697" s="1">
        <v>725</v>
      </c>
      <c r="J1697" s="10">
        <v>45711</v>
      </c>
      <c r="K1697" s="1" t="s">
        <v>1076</v>
      </c>
      <c r="L1697" s="2" t="s">
        <v>3255</v>
      </c>
      <c r="M1697" s="10">
        <v>45722</v>
      </c>
      <c r="N1697" s="1">
        <v>5</v>
      </c>
      <c r="O1697" s="1">
        <v>725</v>
      </c>
      <c r="P1697" s="2">
        <f>Table1[[#This Row],[PRICE/PO]]*Table1[[#This Row],[Quantity/PO]]</f>
        <v>3625</v>
      </c>
      <c r="Q1697" s="2" t="str">
        <f ca="1">IF(AND($J1697&lt;TODAY(), $J1697&lt;&gt;""), "منتهي", "")</f>
        <v>منتهي</v>
      </c>
      <c r="R1697" s="2"/>
      <c r="S1697" s="2"/>
      <c r="T1697" s="1" t="str">
        <f t="shared" si="124"/>
        <v/>
      </c>
      <c r="BN1697" s="8"/>
    </row>
    <row r="1698" spans="1:66" ht="92" hidden="1" x14ac:dyDescent="0.45">
      <c r="A1698" s="1">
        <f t="shared" si="125"/>
        <v>1685</v>
      </c>
      <c r="B1698" s="1" t="s">
        <v>734</v>
      </c>
      <c r="C1698" s="2" t="s">
        <v>101</v>
      </c>
      <c r="D1698" s="1" t="s">
        <v>100</v>
      </c>
      <c r="E1698" s="2" t="s">
        <v>542</v>
      </c>
      <c r="F1698" s="1" t="s">
        <v>2401</v>
      </c>
      <c r="G1698" s="10">
        <v>45705</v>
      </c>
      <c r="H1698" s="1"/>
      <c r="I1698" s="1">
        <v>725</v>
      </c>
      <c r="J1698" s="10">
        <v>45711</v>
      </c>
      <c r="K1698" s="1" t="s">
        <v>1076</v>
      </c>
      <c r="L1698" s="2" t="s">
        <v>4319</v>
      </c>
      <c r="M1698" s="10">
        <v>45742</v>
      </c>
      <c r="N1698" s="1">
        <v>3</v>
      </c>
      <c r="O1698" s="1">
        <v>725</v>
      </c>
      <c r="P1698" s="2">
        <f>Table1[[#This Row],[PRICE/PO]]*Table1[[#This Row],[Quantity/PO]]</f>
        <v>2175</v>
      </c>
      <c r="Q1698" s="2" t="str">
        <f ca="1">IF(AND($J1698&lt;TODAY(), $J1698&lt;&gt;""), "منتهي", "")</f>
        <v>منتهي</v>
      </c>
      <c r="R1698" s="2" t="s">
        <v>2339</v>
      </c>
      <c r="S1698" s="2"/>
      <c r="T1698" s="1" t="str">
        <f t="shared" si="124"/>
        <v/>
      </c>
      <c r="BN1698" s="8"/>
    </row>
    <row r="1699" spans="1:66" ht="92" hidden="1" x14ac:dyDescent="0.45">
      <c r="A1699" s="1">
        <f t="shared" si="125"/>
        <v>1686</v>
      </c>
      <c r="B1699" s="1" t="s">
        <v>734</v>
      </c>
      <c r="C1699" s="2" t="s">
        <v>101</v>
      </c>
      <c r="D1699" s="1" t="s">
        <v>100</v>
      </c>
      <c r="E1699" s="2" t="s">
        <v>542</v>
      </c>
      <c r="F1699" s="1" t="s">
        <v>2401</v>
      </c>
      <c r="G1699" s="10">
        <v>45705</v>
      </c>
      <c r="H1699" s="1"/>
      <c r="I1699" s="1">
        <v>725</v>
      </c>
      <c r="J1699" s="10">
        <v>45711</v>
      </c>
      <c r="K1699" s="1" t="s">
        <v>1076</v>
      </c>
      <c r="L1699" s="2" t="s">
        <v>5849</v>
      </c>
      <c r="M1699" s="10">
        <v>45729</v>
      </c>
      <c r="N1699" s="1">
        <v>1</v>
      </c>
      <c r="O1699" s="1">
        <v>725</v>
      </c>
      <c r="P1699" s="2">
        <f>Table1[[#This Row],[PRICE/PO]]*Table1[[#This Row],[Quantity/PO]]</f>
        <v>725</v>
      </c>
      <c r="Q1699" s="2" t="str">
        <f ca="1">IF(AND($J1699&lt;TODAY(), $J1699&lt;&gt;""), "منتهي", "")</f>
        <v>منتهي</v>
      </c>
      <c r="R1699" s="2" t="s">
        <v>2339</v>
      </c>
      <c r="S1699" s="2"/>
      <c r="T1699" s="1" t="str">
        <f t="shared" si="124"/>
        <v/>
      </c>
      <c r="BN1699" s="8"/>
    </row>
    <row r="1700" spans="1:66" ht="115" hidden="1" x14ac:dyDescent="0.45">
      <c r="A1700" s="1">
        <f t="shared" si="125"/>
        <v>1687</v>
      </c>
      <c r="B1700" s="1" t="s">
        <v>734</v>
      </c>
      <c r="C1700" s="2" t="s">
        <v>58</v>
      </c>
      <c r="D1700" s="1" t="s">
        <v>2395</v>
      </c>
      <c r="E1700" s="2" t="s">
        <v>608</v>
      </c>
      <c r="F1700" s="1" t="s">
        <v>2401</v>
      </c>
      <c r="G1700" s="10">
        <v>45705</v>
      </c>
      <c r="H1700" s="1">
        <v>2</v>
      </c>
      <c r="I1700" s="1">
        <v>2625</v>
      </c>
      <c r="J1700" s="10">
        <v>45711</v>
      </c>
      <c r="K1700" s="1" t="s">
        <v>1074</v>
      </c>
      <c r="L1700" s="2"/>
      <c r="M1700" s="10"/>
      <c r="N1700" s="1"/>
      <c r="O1700" s="1"/>
      <c r="P1700" s="2">
        <f>Table1[[#This Row],[PRICE/PO]]*Table1[[#This Row],[Quantity/PO]]</f>
        <v>0</v>
      </c>
      <c r="Q1700" s="2" t="str">
        <f t="shared" ca="1" si="122"/>
        <v>منتهي</v>
      </c>
      <c r="R1700" s="2" t="s">
        <v>2339</v>
      </c>
      <c r="S1700" s="2"/>
      <c r="T1700" s="1" t="str">
        <f t="shared" si="124"/>
        <v/>
      </c>
      <c r="BN1700" s="8" t="str">
        <f t="shared" si="123"/>
        <v>LC1D 25M7</v>
      </c>
    </row>
    <row r="1701" spans="1:66" ht="92" hidden="1" x14ac:dyDescent="0.45">
      <c r="A1701" s="1">
        <f t="shared" si="125"/>
        <v>1688</v>
      </c>
      <c r="B1701" s="1" t="s">
        <v>734</v>
      </c>
      <c r="C1701" s="2" t="s">
        <v>629</v>
      </c>
      <c r="D1701" s="1">
        <v>2102049</v>
      </c>
      <c r="E1701" s="2" t="s">
        <v>630</v>
      </c>
      <c r="F1701" s="1" t="s">
        <v>2402</v>
      </c>
      <c r="G1701" s="10">
        <v>45705</v>
      </c>
      <c r="H1701" s="1">
        <v>2</v>
      </c>
      <c r="I1701" s="1">
        <v>3200</v>
      </c>
      <c r="J1701" s="10">
        <v>45711</v>
      </c>
      <c r="K1701" s="1" t="s">
        <v>1074</v>
      </c>
      <c r="L1701" s="2" t="s">
        <v>3255</v>
      </c>
      <c r="M1701" s="10">
        <v>45721</v>
      </c>
      <c r="N1701" s="1">
        <v>5</v>
      </c>
      <c r="O1701" s="1">
        <v>3200</v>
      </c>
      <c r="P1701" s="2">
        <f>Table1[[#This Row],[PRICE/PO]]*Table1[[#This Row],[Quantity/PO]]</f>
        <v>16000</v>
      </c>
      <c r="Q1701" s="2" t="str">
        <f t="shared" ca="1" si="122"/>
        <v>منتهي</v>
      </c>
      <c r="R1701" s="2" t="s">
        <v>2339</v>
      </c>
      <c r="S1701" s="2"/>
      <c r="T1701" s="1" t="str">
        <f t="shared" si="124"/>
        <v/>
      </c>
      <c r="BN1701" s="8">
        <f t="shared" si="123"/>
        <v>2102049</v>
      </c>
    </row>
    <row r="1702" spans="1:66" ht="69" hidden="1" x14ac:dyDescent="0.45">
      <c r="A1702" s="1">
        <f t="shared" si="125"/>
        <v>1689</v>
      </c>
      <c r="B1702" s="1" t="s">
        <v>734</v>
      </c>
      <c r="C1702" s="2" t="s">
        <v>2404</v>
      </c>
      <c r="D1702" s="1"/>
      <c r="E1702" s="2" t="s">
        <v>2405</v>
      </c>
      <c r="F1702" s="1" t="s">
        <v>2403</v>
      </c>
      <c r="G1702" s="10">
        <v>45705</v>
      </c>
      <c r="H1702" s="1">
        <v>2</v>
      </c>
      <c r="I1702" s="1"/>
      <c r="J1702" s="10">
        <v>45711</v>
      </c>
      <c r="K1702" s="1" t="s">
        <v>1077</v>
      </c>
      <c r="L1702" s="2"/>
      <c r="M1702" s="10"/>
      <c r="N1702" s="1"/>
      <c r="O1702" s="1"/>
      <c r="P1702" s="2">
        <f>Table1[[#This Row],[PRICE/PO]]*Table1[[#This Row],[Quantity/PO]]</f>
        <v>0</v>
      </c>
      <c r="Q1702" s="2" t="str">
        <f t="shared" ca="1" si="122"/>
        <v>منتهي</v>
      </c>
      <c r="R1702" s="2" t="s">
        <v>2339</v>
      </c>
      <c r="S1702" s="2"/>
      <c r="T1702" s="1" t="str">
        <f t="shared" si="124"/>
        <v/>
      </c>
      <c r="BN1702" s="8">
        <f t="shared" si="123"/>
        <v>0</v>
      </c>
    </row>
    <row r="1703" spans="1:66" ht="92" hidden="1" x14ac:dyDescent="0.45">
      <c r="A1703" s="1">
        <f t="shared" si="125"/>
        <v>1690</v>
      </c>
      <c r="B1703" s="1" t="s">
        <v>734</v>
      </c>
      <c r="C1703" s="2" t="s">
        <v>2406</v>
      </c>
      <c r="D1703" s="1"/>
      <c r="E1703" s="2" t="s">
        <v>2407</v>
      </c>
      <c r="F1703" s="1" t="s">
        <v>2403</v>
      </c>
      <c r="G1703" s="10">
        <v>45705</v>
      </c>
      <c r="H1703" s="1">
        <v>1</v>
      </c>
      <c r="I1703" s="1"/>
      <c r="J1703" s="10">
        <v>45711</v>
      </c>
      <c r="K1703" s="1" t="s">
        <v>1077</v>
      </c>
      <c r="L1703" s="2"/>
      <c r="M1703" s="10"/>
      <c r="N1703" s="1"/>
      <c r="O1703" s="1"/>
      <c r="P1703" s="2">
        <f>Table1[[#This Row],[PRICE/PO]]*Table1[[#This Row],[Quantity/PO]]</f>
        <v>0</v>
      </c>
      <c r="Q1703" s="2" t="str">
        <f t="shared" ca="1" si="122"/>
        <v>منتهي</v>
      </c>
      <c r="R1703" s="2" t="s">
        <v>2339</v>
      </c>
      <c r="S1703" s="2"/>
      <c r="T1703" s="1" t="str">
        <f t="shared" si="124"/>
        <v/>
      </c>
      <c r="BN1703" s="8">
        <f t="shared" si="123"/>
        <v>0</v>
      </c>
    </row>
    <row r="1704" spans="1:66" ht="69" hidden="1" x14ac:dyDescent="0.45">
      <c r="A1704" s="1">
        <f t="shared" si="125"/>
        <v>1691</v>
      </c>
      <c r="B1704" s="1" t="s">
        <v>734</v>
      </c>
      <c r="C1704" s="2" t="s">
        <v>2409</v>
      </c>
      <c r="D1704" s="2" t="s">
        <v>2408</v>
      </c>
      <c r="E1704" s="2" t="s">
        <v>2410</v>
      </c>
      <c r="F1704" s="1" t="s">
        <v>2403</v>
      </c>
      <c r="G1704" s="10">
        <v>45705</v>
      </c>
      <c r="H1704" s="1">
        <v>1</v>
      </c>
      <c r="I1704" s="1"/>
      <c r="J1704" s="10">
        <v>45711</v>
      </c>
      <c r="K1704" s="1" t="s">
        <v>1076</v>
      </c>
      <c r="L1704" s="2"/>
      <c r="M1704" s="10"/>
      <c r="N1704" s="1"/>
      <c r="O1704" s="1"/>
      <c r="P1704" s="2">
        <f>Table1[[#This Row],[PRICE/PO]]*Table1[[#This Row],[Quantity/PO]]</f>
        <v>0</v>
      </c>
      <c r="Q1704" s="2" t="str">
        <f t="shared" ca="1" si="122"/>
        <v>منتهي</v>
      </c>
      <c r="R1704" s="2" t="s">
        <v>2339</v>
      </c>
      <c r="S1704" s="2"/>
      <c r="T1704" s="1" t="str">
        <f t="shared" si="124"/>
        <v/>
      </c>
      <c r="BN1704" s="8" t="str">
        <f t="shared" si="123"/>
        <v>HRCFNE1500</v>
      </c>
    </row>
    <row r="1705" spans="1:66" ht="69" hidden="1" x14ac:dyDescent="0.45">
      <c r="A1705" s="1">
        <f t="shared" si="125"/>
        <v>1692</v>
      </c>
      <c r="B1705" s="1" t="s">
        <v>734</v>
      </c>
      <c r="C1705" s="2" t="s">
        <v>2411</v>
      </c>
      <c r="D1705" s="1"/>
      <c r="E1705" s="2" t="s">
        <v>2412</v>
      </c>
      <c r="F1705" s="1" t="s">
        <v>2403</v>
      </c>
      <c r="G1705" s="10">
        <v>45705</v>
      </c>
      <c r="H1705" s="1">
        <v>1</v>
      </c>
      <c r="I1705" s="1"/>
      <c r="J1705" s="10">
        <v>45711</v>
      </c>
      <c r="K1705" s="1" t="s">
        <v>1077</v>
      </c>
      <c r="L1705" s="2"/>
      <c r="M1705" s="10"/>
      <c r="N1705" s="1"/>
      <c r="O1705" s="1"/>
      <c r="P1705" s="2">
        <f>Table1[[#This Row],[PRICE/PO]]*Table1[[#This Row],[Quantity/PO]]</f>
        <v>0</v>
      </c>
      <c r="Q1705" s="2" t="str">
        <f t="shared" ca="1" si="122"/>
        <v>منتهي</v>
      </c>
      <c r="R1705" s="2" t="s">
        <v>2339</v>
      </c>
      <c r="S1705" s="2"/>
      <c r="T1705" s="1" t="str">
        <f t="shared" si="124"/>
        <v/>
      </c>
      <c r="BN1705" s="8">
        <f t="shared" si="123"/>
        <v>0</v>
      </c>
    </row>
    <row r="1706" spans="1:66" ht="92" hidden="1" x14ac:dyDescent="0.45">
      <c r="A1706" s="1">
        <f t="shared" si="125"/>
        <v>1693</v>
      </c>
      <c r="B1706" s="1" t="s">
        <v>734</v>
      </c>
      <c r="C1706" s="2" t="s">
        <v>2414</v>
      </c>
      <c r="D1706" s="1"/>
      <c r="E1706" s="2" t="s">
        <v>2413</v>
      </c>
      <c r="F1706" s="1" t="s">
        <v>2403</v>
      </c>
      <c r="G1706" s="10">
        <v>45705</v>
      </c>
      <c r="H1706" s="1">
        <v>1</v>
      </c>
      <c r="I1706" s="1"/>
      <c r="J1706" s="10">
        <v>45711</v>
      </c>
      <c r="K1706" s="1" t="s">
        <v>1077</v>
      </c>
      <c r="L1706" s="2"/>
      <c r="M1706" s="10"/>
      <c r="N1706" s="1"/>
      <c r="O1706" s="1"/>
      <c r="P1706" s="2">
        <f>Table1[[#This Row],[PRICE/PO]]*Table1[[#This Row],[Quantity/PO]]</f>
        <v>0</v>
      </c>
      <c r="Q1706" s="2" t="str">
        <f t="shared" ca="1" si="122"/>
        <v>منتهي</v>
      </c>
      <c r="R1706" s="2" t="s">
        <v>2339</v>
      </c>
      <c r="S1706" s="2"/>
      <c r="T1706" s="1" t="str">
        <f t="shared" si="124"/>
        <v/>
      </c>
      <c r="BN1706" s="8">
        <f t="shared" si="123"/>
        <v>0</v>
      </c>
    </row>
    <row r="1707" spans="1:66" ht="46" hidden="1" x14ac:dyDescent="0.45">
      <c r="A1707" s="1">
        <f t="shared" si="125"/>
        <v>1694</v>
      </c>
      <c r="B1707" s="1" t="s">
        <v>734</v>
      </c>
      <c r="C1707" s="2" t="s">
        <v>601</v>
      </c>
      <c r="D1707" s="1"/>
      <c r="E1707" s="2" t="s">
        <v>602</v>
      </c>
      <c r="F1707" s="1" t="s">
        <v>2415</v>
      </c>
      <c r="G1707" s="10">
        <v>45705</v>
      </c>
      <c r="H1707" s="1">
        <v>10</v>
      </c>
      <c r="I1707" s="1">
        <v>775</v>
      </c>
      <c r="J1707" s="10">
        <v>45711</v>
      </c>
      <c r="K1707" s="1" t="s">
        <v>1077</v>
      </c>
      <c r="L1707" s="2" t="s">
        <v>3255</v>
      </c>
      <c r="M1707" s="10">
        <v>45722</v>
      </c>
      <c r="N1707" s="1">
        <v>10</v>
      </c>
      <c r="O1707" s="1">
        <v>775</v>
      </c>
      <c r="P1707" s="2">
        <f>Table1[[#This Row],[PRICE/PO]]*Table1[[#This Row],[Quantity/PO]]</f>
        <v>7750</v>
      </c>
      <c r="Q1707" s="2" t="str">
        <f t="shared" ca="1" si="122"/>
        <v>منتهي</v>
      </c>
      <c r="R1707" s="2" t="s">
        <v>2339</v>
      </c>
      <c r="S1707" s="2"/>
      <c r="T1707" s="1" t="str">
        <f t="shared" si="124"/>
        <v/>
      </c>
      <c r="BN1707" s="8">
        <f t="shared" si="123"/>
        <v>0</v>
      </c>
    </row>
    <row r="1708" spans="1:66" ht="69" hidden="1" x14ac:dyDescent="0.45">
      <c r="A1708" s="1">
        <f t="shared" si="125"/>
        <v>1695</v>
      </c>
      <c r="B1708" s="1" t="s">
        <v>734</v>
      </c>
      <c r="C1708" s="2" t="s">
        <v>526</v>
      </c>
      <c r="D1708" s="1" t="s">
        <v>2417</v>
      </c>
      <c r="E1708" s="2" t="s">
        <v>532</v>
      </c>
      <c r="F1708" s="1" t="s">
        <v>2416</v>
      </c>
      <c r="G1708" s="10">
        <v>45705</v>
      </c>
      <c r="H1708" s="1">
        <v>1</v>
      </c>
      <c r="I1708" s="1">
        <v>56500</v>
      </c>
      <c r="J1708" s="10">
        <v>45712</v>
      </c>
      <c r="K1708" s="1" t="s">
        <v>1077</v>
      </c>
      <c r="L1708" s="2"/>
      <c r="M1708" s="10"/>
      <c r="N1708" s="1"/>
      <c r="O1708" s="1"/>
      <c r="P1708" s="2">
        <f>Table1[[#This Row],[PRICE/PO]]*Table1[[#This Row],[Quantity/PO]]</f>
        <v>0</v>
      </c>
      <c r="Q1708" s="2" t="str">
        <f t="shared" ca="1" si="122"/>
        <v>منتهي</v>
      </c>
      <c r="R1708" s="2" t="s">
        <v>2339</v>
      </c>
      <c r="S1708" s="2"/>
      <c r="T1708" s="1" t="str">
        <f t="shared" si="124"/>
        <v/>
      </c>
      <c r="BN1708" s="8" t="str">
        <f t="shared" si="123"/>
        <v>22/C</v>
      </c>
    </row>
    <row r="1709" spans="1:66" ht="115" hidden="1" x14ac:dyDescent="0.45">
      <c r="A1709" s="1">
        <f t="shared" si="125"/>
        <v>1696</v>
      </c>
      <c r="B1709" s="1" t="s">
        <v>734</v>
      </c>
      <c r="C1709" s="2" t="s">
        <v>1695</v>
      </c>
      <c r="D1709" s="1" t="s">
        <v>2419</v>
      </c>
      <c r="E1709" s="2" t="s">
        <v>2420</v>
      </c>
      <c r="F1709" s="1" t="s">
        <v>2418</v>
      </c>
      <c r="G1709" s="10">
        <v>45705</v>
      </c>
      <c r="H1709" s="1">
        <v>12</v>
      </c>
      <c r="I1709" s="1"/>
      <c r="J1709" s="10">
        <v>45711</v>
      </c>
      <c r="K1709" s="1" t="s">
        <v>1077</v>
      </c>
      <c r="L1709" s="2"/>
      <c r="M1709" s="10"/>
      <c r="N1709" s="1"/>
      <c r="O1709" s="1"/>
      <c r="P1709" s="2">
        <f>Table1[[#This Row],[PRICE/PO]]*Table1[[#This Row],[Quantity/PO]]</f>
        <v>0</v>
      </c>
      <c r="Q1709" s="2" t="str">
        <f t="shared" ca="1" si="122"/>
        <v>منتهي</v>
      </c>
      <c r="R1709" s="2" t="s">
        <v>2339</v>
      </c>
      <c r="S1709" s="2"/>
      <c r="T1709" s="1" t="str">
        <f t="shared" si="124"/>
        <v/>
      </c>
      <c r="BN1709" s="8" t="str">
        <f t="shared" si="123"/>
        <v>P/N :W4E300-DP 02</v>
      </c>
    </row>
    <row r="1710" spans="1:66" ht="46" hidden="1" x14ac:dyDescent="0.45">
      <c r="A1710" s="1">
        <f t="shared" si="125"/>
        <v>1697</v>
      </c>
      <c r="B1710" s="1" t="s">
        <v>734</v>
      </c>
      <c r="C1710" s="2" t="s">
        <v>2364</v>
      </c>
      <c r="D1710" s="1"/>
      <c r="E1710" s="2" t="s">
        <v>2365</v>
      </c>
      <c r="F1710" s="1" t="s">
        <v>2421</v>
      </c>
      <c r="G1710" s="10">
        <v>45705</v>
      </c>
      <c r="H1710" s="1">
        <v>3</v>
      </c>
      <c r="I1710" s="1">
        <v>1450</v>
      </c>
      <c r="J1710" s="10">
        <v>45708</v>
      </c>
      <c r="K1710" s="1" t="s">
        <v>1077</v>
      </c>
      <c r="L1710" s="2"/>
      <c r="M1710" s="10"/>
      <c r="N1710" s="1"/>
      <c r="O1710" s="1"/>
      <c r="P1710" s="2">
        <f>Table1[[#This Row],[PRICE/PO]]*Table1[[#This Row],[Quantity/PO]]</f>
        <v>0</v>
      </c>
      <c r="Q1710" s="2" t="str">
        <f t="shared" ca="1" si="122"/>
        <v>منتهي</v>
      </c>
      <c r="R1710" s="2" t="s">
        <v>2339</v>
      </c>
      <c r="S1710" s="2"/>
      <c r="T1710" s="1" t="str">
        <f t="shared" si="124"/>
        <v/>
      </c>
      <c r="BN1710" s="8">
        <f t="shared" si="123"/>
        <v>0</v>
      </c>
    </row>
    <row r="1711" spans="1:66" ht="92" hidden="1" x14ac:dyDescent="0.45">
      <c r="A1711" s="1">
        <f t="shared" si="125"/>
        <v>1698</v>
      </c>
      <c r="B1711" s="1" t="s">
        <v>734</v>
      </c>
      <c r="C1711" s="2" t="s">
        <v>1265</v>
      </c>
      <c r="D1711" s="1">
        <v>1000108319</v>
      </c>
      <c r="E1711" s="2" t="s">
        <v>1266</v>
      </c>
      <c r="F1711" s="1" t="s">
        <v>2422</v>
      </c>
      <c r="G1711" s="10">
        <v>45705</v>
      </c>
      <c r="H1711" s="1">
        <v>2</v>
      </c>
      <c r="I1711" s="1">
        <v>23000</v>
      </c>
      <c r="J1711" s="10">
        <v>45712</v>
      </c>
      <c r="K1711" s="1" t="s">
        <v>1075</v>
      </c>
      <c r="L1711" s="2"/>
      <c r="M1711" s="10"/>
      <c r="N1711" s="1"/>
      <c r="O1711" s="1"/>
      <c r="P1711" s="2">
        <f>Table1[[#This Row],[PRICE/PO]]*Table1[[#This Row],[Quantity/PO]]</f>
        <v>0</v>
      </c>
      <c r="Q1711" s="2" t="str">
        <f t="shared" ca="1" si="122"/>
        <v>منتهي</v>
      </c>
      <c r="R1711" s="2" t="s">
        <v>2339</v>
      </c>
      <c r="S1711" s="2"/>
      <c r="T1711" s="1" t="str">
        <f t="shared" si="124"/>
        <v/>
      </c>
      <c r="BN1711" s="8">
        <f t="shared" si="123"/>
        <v>1000108319</v>
      </c>
    </row>
    <row r="1712" spans="1:66" ht="92" hidden="1" x14ac:dyDescent="0.45">
      <c r="A1712" s="1">
        <f t="shared" si="125"/>
        <v>1699</v>
      </c>
      <c r="B1712" s="1" t="s">
        <v>734</v>
      </c>
      <c r="C1712" s="2" t="s">
        <v>31</v>
      </c>
      <c r="D1712" s="1" t="s">
        <v>23</v>
      </c>
      <c r="E1712" s="2" t="s">
        <v>618</v>
      </c>
      <c r="F1712" s="1" t="s">
        <v>2423</v>
      </c>
      <c r="G1712" s="10">
        <v>45705</v>
      </c>
      <c r="H1712" s="1">
        <v>8</v>
      </c>
      <c r="I1712" s="1">
        <v>10500</v>
      </c>
      <c r="J1712" s="10">
        <v>45712</v>
      </c>
      <c r="K1712" s="1" t="s">
        <v>1076</v>
      </c>
      <c r="L1712" s="2" t="s">
        <v>3259</v>
      </c>
      <c r="M1712" s="10">
        <v>45722</v>
      </c>
      <c r="N1712" s="1">
        <v>5</v>
      </c>
      <c r="O1712" s="1">
        <v>10500</v>
      </c>
      <c r="P1712" s="2">
        <f>Table1[[#This Row],[PRICE/PO]]*Table1[[#This Row],[Quantity/PO]]</f>
        <v>52500</v>
      </c>
      <c r="Q1712" s="2" t="str">
        <f t="shared" ca="1" si="122"/>
        <v>منتهي</v>
      </c>
      <c r="R1712" s="2" t="s">
        <v>2339</v>
      </c>
      <c r="S1712" s="2"/>
      <c r="T1712" s="1" t="str">
        <f t="shared" si="124"/>
        <v/>
      </c>
      <c r="BN1712" s="8" t="str">
        <f t="shared" si="123"/>
        <v>11.33473.338</v>
      </c>
    </row>
    <row r="1713" spans="1:66" ht="92" hidden="1" x14ac:dyDescent="0.45">
      <c r="A1713" s="1">
        <f t="shared" si="125"/>
        <v>1700</v>
      </c>
      <c r="B1713" s="1" t="s">
        <v>734</v>
      </c>
      <c r="C1713" s="2" t="s">
        <v>704</v>
      </c>
      <c r="D1713" s="1" t="s">
        <v>1060</v>
      </c>
      <c r="E1713" s="2" t="s">
        <v>705</v>
      </c>
      <c r="F1713" s="1" t="s">
        <v>2423</v>
      </c>
      <c r="G1713" s="10">
        <v>45705</v>
      </c>
      <c r="H1713" s="1">
        <v>3</v>
      </c>
      <c r="I1713" s="1">
        <v>1700</v>
      </c>
      <c r="J1713" s="10">
        <v>45712</v>
      </c>
      <c r="K1713" s="1" t="s">
        <v>1076</v>
      </c>
      <c r="L1713" s="2"/>
      <c r="M1713" s="10"/>
      <c r="N1713" s="1"/>
      <c r="O1713" s="1"/>
      <c r="P1713" s="2">
        <f>Table1[[#This Row],[PRICE/PO]]*Table1[[#This Row],[Quantity/PO]]</f>
        <v>0</v>
      </c>
      <c r="Q1713" s="2" t="str">
        <f t="shared" ca="1" si="122"/>
        <v>منتهي</v>
      </c>
      <c r="R1713" s="2" t="s">
        <v>2339</v>
      </c>
      <c r="S1713" s="2"/>
      <c r="T1713" s="1" t="str">
        <f t="shared" si="124"/>
        <v/>
      </c>
      <c r="BN1713" s="8" t="str">
        <f t="shared" si="123"/>
        <v>43.24232.000</v>
      </c>
    </row>
    <row r="1714" spans="1:66" ht="92" hidden="1" x14ac:dyDescent="0.45">
      <c r="A1714" s="1">
        <f t="shared" si="125"/>
        <v>1701</v>
      </c>
      <c r="B1714" s="1" t="s">
        <v>734</v>
      </c>
      <c r="C1714" s="2" t="s">
        <v>561</v>
      </c>
      <c r="D1714" s="1" t="s">
        <v>2387</v>
      </c>
      <c r="E1714" s="2" t="s">
        <v>562</v>
      </c>
      <c r="F1714" s="1" t="s">
        <v>2423</v>
      </c>
      <c r="G1714" s="10">
        <v>45705</v>
      </c>
      <c r="H1714" s="1">
        <v>1</v>
      </c>
      <c r="I1714" s="1"/>
      <c r="J1714" s="10">
        <v>45712</v>
      </c>
      <c r="K1714" s="1" t="s">
        <v>1076</v>
      </c>
      <c r="L1714" s="2"/>
      <c r="M1714" s="10"/>
      <c r="N1714" s="1"/>
      <c r="O1714" s="1"/>
      <c r="P1714" s="2">
        <f>Table1[[#This Row],[PRICE/PO]]*Table1[[#This Row],[Quantity/PO]]</f>
        <v>0</v>
      </c>
      <c r="Q1714" s="2" t="str">
        <f t="shared" ca="1" si="122"/>
        <v>منتهي</v>
      </c>
      <c r="R1714" s="2" t="s">
        <v>2339</v>
      </c>
      <c r="S1714" s="2"/>
      <c r="T1714" s="1" t="str">
        <f t="shared" si="124"/>
        <v/>
      </c>
      <c r="BN1714" s="8" t="str">
        <f t="shared" si="123"/>
        <v>55.32574.010</v>
      </c>
    </row>
    <row r="1715" spans="1:66" ht="69" hidden="1" x14ac:dyDescent="0.45">
      <c r="A1715" s="1">
        <f t="shared" si="125"/>
        <v>1702</v>
      </c>
      <c r="B1715" s="1" t="s">
        <v>734</v>
      </c>
      <c r="C1715" s="2" t="s">
        <v>97</v>
      </c>
      <c r="D1715" s="1">
        <v>2102018</v>
      </c>
      <c r="E1715" s="2" t="s">
        <v>688</v>
      </c>
      <c r="F1715" s="1" t="s">
        <v>2424</v>
      </c>
      <c r="G1715" s="10">
        <v>45705</v>
      </c>
      <c r="H1715" s="1">
        <v>3</v>
      </c>
      <c r="I1715" s="1">
        <v>400</v>
      </c>
      <c r="J1715" s="10">
        <v>45708</v>
      </c>
      <c r="K1715" s="1" t="s">
        <v>1076</v>
      </c>
      <c r="L1715" s="2"/>
      <c r="M1715" s="10"/>
      <c r="N1715" s="1"/>
      <c r="O1715" s="1"/>
      <c r="P1715" s="2">
        <f>Table1[[#This Row],[PRICE/PO]]*Table1[[#This Row],[Quantity/PO]]</f>
        <v>0</v>
      </c>
      <c r="Q1715" s="2" t="str">
        <f t="shared" ca="1" si="122"/>
        <v>منتهي</v>
      </c>
      <c r="R1715" s="2" t="s">
        <v>2339</v>
      </c>
      <c r="S1715" s="2"/>
      <c r="T1715" s="1" t="str">
        <f t="shared" si="124"/>
        <v/>
      </c>
      <c r="BN1715" s="8">
        <f t="shared" si="123"/>
        <v>2102018</v>
      </c>
    </row>
    <row r="1716" spans="1:66" ht="69" hidden="1" x14ac:dyDescent="0.45">
      <c r="A1716" s="1">
        <f t="shared" si="125"/>
        <v>1703</v>
      </c>
      <c r="B1716" s="1" t="s">
        <v>734</v>
      </c>
      <c r="C1716" s="2" t="s">
        <v>551</v>
      </c>
      <c r="D1716" s="1" t="s">
        <v>565</v>
      </c>
      <c r="E1716" s="2" t="s">
        <v>552</v>
      </c>
      <c r="F1716" s="1" t="s">
        <v>2424</v>
      </c>
      <c r="G1716" s="10">
        <v>45705</v>
      </c>
      <c r="H1716" s="1">
        <v>1</v>
      </c>
      <c r="I1716" s="1">
        <v>2150</v>
      </c>
      <c r="J1716" s="10">
        <v>45708</v>
      </c>
      <c r="K1716" s="1" t="s">
        <v>1076</v>
      </c>
      <c r="L1716" s="2"/>
      <c r="M1716" s="10"/>
      <c r="N1716" s="1"/>
      <c r="O1716" s="1"/>
      <c r="P1716" s="2">
        <f>Table1[[#This Row],[PRICE/PO]]*Table1[[#This Row],[Quantity/PO]]</f>
        <v>0</v>
      </c>
      <c r="Q1716" s="2" t="str">
        <f t="shared" ca="1" si="122"/>
        <v>منتهي</v>
      </c>
      <c r="R1716" s="2" t="s">
        <v>2339</v>
      </c>
      <c r="S1716" s="2"/>
      <c r="T1716" s="1" t="str">
        <f t="shared" si="124"/>
        <v/>
      </c>
      <c r="BN1716" s="8" t="str">
        <f t="shared" si="123"/>
        <v>55.34052.010</v>
      </c>
    </row>
    <row r="1717" spans="1:66" ht="92" hidden="1" x14ac:dyDescent="0.45">
      <c r="A1717" s="1">
        <f t="shared" si="125"/>
        <v>1704</v>
      </c>
      <c r="B1717" s="1" t="s">
        <v>734</v>
      </c>
      <c r="C1717" s="2" t="s">
        <v>584</v>
      </c>
      <c r="D1717" s="2" t="s">
        <v>2389</v>
      </c>
      <c r="E1717" s="2" t="s">
        <v>585</v>
      </c>
      <c r="F1717" s="1" t="s">
        <v>2424</v>
      </c>
      <c r="G1717" s="10">
        <v>45705</v>
      </c>
      <c r="H1717" s="1">
        <v>1</v>
      </c>
      <c r="I1717" s="1">
        <v>825</v>
      </c>
      <c r="J1717" s="10">
        <v>45708</v>
      </c>
      <c r="K1717" s="1" t="s">
        <v>1076</v>
      </c>
      <c r="L1717" s="2"/>
      <c r="M1717" s="10"/>
      <c r="N1717" s="1"/>
      <c r="O1717" s="1"/>
      <c r="P1717" s="2">
        <f>Table1[[#This Row],[PRICE/PO]]*Table1[[#This Row],[Quantity/PO]]</f>
        <v>0</v>
      </c>
      <c r="Q1717" s="2" t="str">
        <f t="shared" ca="1" si="122"/>
        <v>منتهي</v>
      </c>
      <c r="R1717" s="2" t="s">
        <v>2339</v>
      </c>
      <c r="S1717" s="2"/>
      <c r="T1717" s="1" t="str">
        <f t="shared" si="124"/>
        <v/>
      </c>
      <c r="BN1717" s="8" t="str">
        <f t="shared" si="123"/>
        <v>55.19062.800</v>
      </c>
    </row>
    <row r="1718" spans="1:66" ht="69" hidden="1" x14ac:dyDescent="0.45">
      <c r="A1718" s="1">
        <f t="shared" si="125"/>
        <v>1705</v>
      </c>
      <c r="B1718" s="1" t="s">
        <v>734</v>
      </c>
      <c r="C1718" s="2" t="s">
        <v>108</v>
      </c>
      <c r="D1718" s="1"/>
      <c r="E1718" s="2" t="s">
        <v>690</v>
      </c>
      <c r="F1718" s="1" t="s">
        <v>2424</v>
      </c>
      <c r="G1718" s="10">
        <v>45705</v>
      </c>
      <c r="H1718" s="1">
        <v>3</v>
      </c>
      <c r="I1718" s="1">
        <v>400</v>
      </c>
      <c r="J1718" s="10">
        <v>45708</v>
      </c>
      <c r="K1718" s="1" t="s">
        <v>1076</v>
      </c>
      <c r="L1718" s="2"/>
      <c r="M1718" s="10"/>
      <c r="N1718" s="1"/>
      <c r="O1718" s="1"/>
      <c r="P1718" s="2">
        <f>Table1[[#This Row],[PRICE/PO]]*Table1[[#This Row],[Quantity/PO]]</f>
        <v>0</v>
      </c>
      <c r="Q1718" s="2" t="str">
        <f t="shared" ca="1" si="122"/>
        <v>منتهي</v>
      </c>
      <c r="R1718" s="2" t="s">
        <v>2339</v>
      </c>
      <c r="S1718" s="2"/>
      <c r="T1718" s="1" t="str">
        <f t="shared" si="124"/>
        <v/>
      </c>
      <c r="BN1718" s="8">
        <f t="shared" si="123"/>
        <v>0</v>
      </c>
    </row>
    <row r="1719" spans="1:66" ht="161" hidden="1" x14ac:dyDescent="0.45">
      <c r="A1719" s="1">
        <f t="shared" si="125"/>
        <v>1706</v>
      </c>
      <c r="B1719" s="1" t="s">
        <v>734</v>
      </c>
      <c r="C1719" s="2" t="s">
        <v>530</v>
      </c>
      <c r="D1719" s="1"/>
      <c r="E1719" s="2" t="s">
        <v>531</v>
      </c>
      <c r="F1719" s="1" t="s">
        <v>2426</v>
      </c>
      <c r="G1719" s="10">
        <v>45705</v>
      </c>
      <c r="H1719" s="1">
        <v>1</v>
      </c>
      <c r="I1719" s="1"/>
      <c r="J1719" s="10">
        <v>45708</v>
      </c>
      <c r="K1719" s="1" t="s">
        <v>1077</v>
      </c>
      <c r="L1719" s="2"/>
      <c r="M1719" s="10"/>
      <c r="N1719" s="1"/>
      <c r="O1719" s="1"/>
      <c r="P1719" s="2">
        <f>Table1[[#This Row],[PRICE/PO]]*Table1[[#This Row],[Quantity/PO]]</f>
        <v>0</v>
      </c>
      <c r="Q1719" s="2" t="str">
        <f t="shared" ca="1" si="122"/>
        <v>منتهي</v>
      </c>
      <c r="R1719" s="2" t="s">
        <v>2339</v>
      </c>
      <c r="S1719" s="2"/>
      <c r="T1719" s="1" t="str">
        <f t="shared" si="124"/>
        <v/>
      </c>
      <c r="BN1719" s="8">
        <f t="shared" si="123"/>
        <v>0</v>
      </c>
    </row>
    <row r="1720" spans="1:66" ht="161" hidden="1" x14ac:dyDescent="0.45">
      <c r="A1720" s="1">
        <f t="shared" si="125"/>
        <v>1707</v>
      </c>
      <c r="B1720" s="1" t="s">
        <v>734</v>
      </c>
      <c r="C1720" s="2" t="s">
        <v>530</v>
      </c>
      <c r="D1720" s="1"/>
      <c r="E1720" s="2" t="s">
        <v>531</v>
      </c>
      <c r="F1720" s="1" t="s">
        <v>2426</v>
      </c>
      <c r="G1720" s="10">
        <v>45705</v>
      </c>
      <c r="H1720" s="1">
        <v>1</v>
      </c>
      <c r="I1720" s="1"/>
      <c r="J1720" s="10">
        <v>45708</v>
      </c>
      <c r="K1720" s="1" t="s">
        <v>1077</v>
      </c>
      <c r="L1720" s="2"/>
      <c r="M1720" s="10"/>
      <c r="N1720" s="1"/>
      <c r="O1720" s="1"/>
      <c r="P1720" s="2">
        <f>Table1[[#This Row],[PRICE/PO]]*Table1[[#This Row],[Quantity/PO]]</f>
        <v>0</v>
      </c>
      <c r="Q1720" s="2" t="str">
        <f t="shared" ca="1" si="122"/>
        <v>منتهي</v>
      </c>
      <c r="R1720" s="2" t="s">
        <v>2339</v>
      </c>
      <c r="S1720" s="2"/>
      <c r="T1720" s="1" t="str">
        <f t="shared" si="124"/>
        <v/>
      </c>
      <c r="BN1720" s="8">
        <f t="shared" si="123"/>
        <v>0</v>
      </c>
    </row>
    <row r="1721" spans="1:66" ht="92" hidden="1" x14ac:dyDescent="0.45">
      <c r="A1721" s="1">
        <f t="shared" si="125"/>
        <v>1708</v>
      </c>
      <c r="B1721" s="1" t="s">
        <v>734</v>
      </c>
      <c r="C1721" s="2" t="s">
        <v>31</v>
      </c>
      <c r="D1721" s="1" t="s">
        <v>23</v>
      </c>
      <c r="E1721" s="2" t="s">
        <v>618</v>
      </c>
      <c r="F1721" s="1" t="s">
        <v>2427</v>
      </c>
      <c r="G1721" s="10">
        <v>45705</v>
      </c>
      <c r="H1721" s="1">
        <v>5</v>
      </c>
      <c r="I1721" s="1">
        <v>10500</v>
      </c>
      <c r="J1721" s="10">
        <v>45708</v>
      </c>
      <c r="K1721" s="1" t="s">
        <v>1076</v>
      </c>
      <c r="L1721" s="2" t="s">
        <v>2708</v>
      </c>
      <c r="M1721" s="10">
        <v>45715</v>
      </c>
      <c r="N1721" s="1">
        <v>2</v>
      </c>
      <c r="O1721" s="1">
        <v>10500</v>
      </c>
      <c r="P1721" s="2">
        <f>Table1[[#This Row],[PRICE/PO]]*Table1[[#This Row],[Quantity/PO]]</f>
        <v>21000</v>
      </c>
      <c r="Q1721" s="2" t="str">
        <f t="shared" ca="1" si="122"/>
        <v>منتهي</v>
      </c>
      <c r="R1721" s="2" t="s">
        <v>2339</v>
      </c>
      <c r="S1721" s="2"/>
      <c r="T1721" s="1" t="str">
        <f t="shared" si="124"/>
        <v/>
      </c>
      <c r="BN1721" s="8" t="str">
        <f t="shared" si="123"/>
        <v>11.33473.338</v>
      </c>
    </row>
    <row r="1722" spans="1:66" ht="46" hidden="1" x14ac:dyDescent="0.45">
      <c r="A1722" s="1">
        <f t="shared" si="125"/>
        <v>1709</v>
      </c>
      <c r="B1722" s="1" t="s">
        <v>734</v>
      </c>
      <c r="C1722" s="2" t="s">
        <v>670</v>
      </c>
      <c r="D1722" s="1">
        <v>2106021</v>
      </c>
      <c r="E1722" s="2" t="s">
        <v>671</v>
      </c>
      <c r="F1722" s="1" t="s">
        <v>2428</v>
      </c>
      <c r="G1722" s="10">
        <v>45705</v>
      </c>
      <c r="H1722" s="1">
        <v>1</v>
      </c>
      <c r="I1722" s="1"/>
      <c r="J1722" s="10">
        <v>45708</v>
      </c>
      <c r="K1722" s="1" t="s">
        <v>1077</v>
      </c>
      <c r="L1722" s="2"/>
      <c r="M1722" s="10"/>
      <c r="N1722" s="1"/>
      <c r="O1722" s="1"/>
      <c r="P1722" s="2">
        <f>Table1[[#This Row],[PRICE/PO]]*Table1[[#This Row],[Quantity/PO]]</f>
        <v>0</v>
      </c>
      <c r="Q1722" s="2" t="str">
        <f t="shared" ca="1" si="122"/>
        <v>منتهي</v>
      </c>
      <c r="R1722" s="2" t="s">
        <v>2339</v>
      </c>
      <c r="S1722" s="2"/>
      <c r="T1722" s="1" t="str">
        <f t="shared" si="124"/>
        <v/>
      </c>
      <c r="BN1722" s="8">
        <f t="shared" si="123"/>
        <v>2106021</v>
      </c>
    </row>
    <row r="1723" spans="1:66" ht="69" hidden="1" x14ac:dyDescent="0.45">
      <c r="A1723" s="1">
        <f t="shared" si="125"/>
        <v>1710</v>
      </c>
      <c r="B1723" s="1" t="s">
        <v>734</v>
      </c>
      <c r="C1723" s="2" t="s">
        <v>866</v>
      </c>
      <c r="D1723" s="1"/>
      <c r="E1723" s="2" t="s">
        <v>867</v>
      </c>
      <c r="F1723" s="1" t="s">
        <v>2429</v>
      </c>
      <c r="G1723" s="10">
        <v>45705</v>
      </c>
      <c r="H1723" s="1">
        <v>100</v>
      </c>
      <c r="I1723" s="1">
        <v>510</v>
      </c>
      <c r="J1723" s="10">
        <v>45708</v>
      </c>
      <c r="K1723" s="1" t="s">
        <v>1074</v>
      </c>
      <c r="L1723" s="2"/>
      <c r="M1723" s="10"/>
      <c r="N1723" s="1"/>
      <c r="O1723" s="1"/>
      <c r="P1723" s="2">
        <f>Table1[[#This Row],[PRICE/PO]]*Table1[[#This Row],[Quantity/PO]]</f>
        <v>0</v>
      </c>
      <c r="Q1723" s="2" t="str">
        <f t="shared" ca="1" si="122"/>
        <v>منتهي</v>
      </c>
      <c r="R1723" s="2" t="s">
        <v>2430</v>
      </c>
      <c r="S1723" s="2"/>
      <c r="T1723" s="1" t="str">
        <f t="shared" si="124"/>
        <v/>
      </c>
      <c r="BN1723" s="8">
        <f t="shared" si="123"/>
        <v>0</v>
      </c>
    </row>
    <row r="1724" spans="1:66" ht="69" hidden="1" x14ac:dyDescent="0.45">
      <c r="A1724" s="1">
        <f t="shared" si="125"/>
        <v>1711</v>
      </c>
      <c r="B1724" s="1" t="s">
        <v>734</v>
      </c>
      <c r="C1724" s="2" t="s">
        <v>868</v>
      </c>
      <c r="D1724" s="1"/>
      <c r="E1724" s="2" t="s">
        <v>2431</v>
      </c>
      <c r="F1724" s="1" t="s">
        <v>2429</v>
      </c>
      <c r="G1724" s="10">
        <v>45705</v>
      </c>
      <c r="H1724" s="1">
        <v>50</v>
      </c>
      <c r="I1724" s="1">
        <v>60</v>
      </c>
      <c r="J1724" s="10">
        <v>45708</v>
      </c>
      <c r="K1724" s="1" t="s">
        <v>1074</v>
      </c>
      <c r="L1724" s="2"/>
      <c r="M1724" s="10"/>
      <c r="N1724" s="1"/>
      <c r="O1724" s="1"/>
      <c r="P1724" s="2">
        <f>Table1[[#This Row],[PRICE/PO]]*Table1[[#This Row],[Quantity/PO]]</f>
        <v>0</v>
      </c>
      <c r="Q1724" s="2" t="str">
        <f t="shared" ca="1" si="122"/>
        <v>منتهي</v>
      </c>
      <c r="R1724" s="2" t="s">
        <v>2430</v>
      </c>
      <c r="S1724" s="2"/>
      <c r="T1724" s="1" t="str">
        <f t="shared" si="124"/>
        <v/>
      </c>
      <c r="BN1724" s="8">
        <f t="shared" si="123"/>
        <v>0</v>
      </c>
    </row>
    <row r="1725" spans="1:66" ht="23" hidden="1" x14ac:dyDescent="0.45">
      <c r="A1725" s="1">
        <f t="shared" si="125"/>
        <v>1712</v>
      </c>
      <c r="B1725" s="1" t="s">
        <v>734</v>
      </c>
      <c r="C1725" s="2" t="s">
        <v>2437</v>
      </c>
      <c r="D1725" s="1"/>
      <c r="E1725" s="2" t="s">
        <v>2433</v>
      </c>
      <c r="F1725" s="1" t="s">
        <v>2432</v>
      </c>
      <c r="G1725" s="10">
        <v>45705</v>
      </c>
      <c r="H1725" s="1">
        <v>1</v>
      </c>
      <c r="I1725" s="1"/>
      <c r="J1725" s="10">
        <v>45712</v>
      </c>
      <c r="K1725" s="1" t="s">
        <v>1074</v>
      </c>
      <c r="L1725" s="2"/>
      <c r="M1725" s="10"/>
      <c r="N1725" s="1"/>
      <c r="O1725" s="1"/>
      <c r="P1725" s="2">
        <f>Table1[[#This Row],[PRICE/PO]]*Table1[[#This Row],[Quantity/PO]]</f>
        <v>0</v>
      </c>
      <c r="Q1725" s="2" t="str">
        <f t="shared" ca="1" si="122"/>
        <v>منتهي</v>
      </c>
      <c r="R1725" s="2" t="s">
        <v>2370</v>
      </c>
      <c r="S1725" s="2"/>
      <c r="T1725" s="1" t="str">
        <f t="shared" si="124"/>
        <v/>
      </c>
      <c r="BN1725" s="8">
        <f t="shared" si="123"/>
        <v>0</v>
      </c>
    </row>
    <row r="1726" spans="1:66" ht="92" hidden="1" x14ac:dyDescent="0.45">
      <c r="A1726" s="1">
        <f t="shared" si="125"/>
        <v>1713</v>
      </c>
      <c r="B1726" s="1" t="s">
        <v>734</v>
      </c>
      <c r="C1726" s="2" t="s">
        <v>2439</v>
      </c>
      <c r="D1726" s="1" t="s">
        <v>2438</v>
      </c>
      <c r="E1726" s="2" t="s">
        <v>2434</v>
      </c>
      <c r="F1726" s="1" t="s">
        <v>2432</v>
      </c>
      <c r="G1726" s="10">
        <v>45705</v>
      </c>
      <c r="H1726" s="1">
        <v>1</v>
      </c>
      <c r="I1726" s="1"/>
      <c r="J1726" s="10">
        <v>45712</v>
      </c>
      <c r="K1726" s="1" t="s">
        <v>1074</v>
      </c>
      <c r="L1726" s="2"/>
      <c r="M1726" s="10"/>
      <c r="N1726" s="1"/>
      <c r="O1726" s="1"/>
      <c r="P1726" s="2">
        <f>Table1[[#This Row],[PRICE/PO]]*Table1[[#This Row],[Quantity/PO]]</f>
        <v>0</v>
      </c>
      <c r="Q1726" s="2" t="str">
        <f t="shared" ca="1" si="122"/>
        <v>منتهي</v>
      </c>
      <c r="R1726" s="2" t="s">
        <v>2370</v>
      </c>
      <c r="S1726" s="2"/>
      <c r="T1726" s="1" t="str">
        <f t="shared" si="124"/>
        <v/>
      </c>
      <c r="BN1726" s="8" t="str">
        <f t="shared" si="123"/>
        <v>TAM4696-0EL40-0FS2</v>
      </c>
    </row>
    <row r="1727" spans="1:66" ht="46" hidden="1" x14ac:dyDescent="0.45">
      <c r="A1727" s="1">
        <f t="shared" si="125"/>
        <v>1714</v>
      </c>
      <c r="B1727" s="1" t="s">
        <v>734</v>
      </c>
      <c r="C1727" s="2" t="s">
        <v>2441</v>
      </c>
      <c r="D1727" s="1" t="s">
        <v>2440</v>
      </c>
      <c r="E1727" s="2" t="s">
        <v>2435</v>
      </c>
      <c r="F1727" s="1" t="s">
        <v>2432</v>
      </c>
      <c r="G1727" s="10">
        <v>45705</v>
      </c>
      <c r="H1727" s="1">
        <v>1</v>
      </c>
      <c r="I1727" s="1"/>
      <c r="J1727" s="10">
        <v>45712</v>
      </c>
      <c r="K1727" s="1" t="s">
        <v>1074</v>
      </c>
      <c r="L1727" s="2"/>
      <c r="M1727" s="10"/>
      <c r="N1727" s="1"/>
      <c r="O1727" s="1"/>
      <c r="P1727" s="2">
        <f>Table1[[#This Row],[PRICE/PO]]*Table1[[#This Row],[Quantity/PO]]</f>
        <v>0</v>
      </c>
      <c r="Q1727" s="2" t="str">
        <f t="shared" ca="1" si="122"/>
        <v>منتهي</v>
      </c>
      <c r="R1727" s="2" t="s">
        <v>2370</v>
      </c>
      <c r="S1727" s="2"/>
      <c r="T1727" s="1" t="str">
        <f t="shared" si="124"/>
        <v/>
      </c>
      <c r="BN1727" s="8" t="str">
        <f t="shared" si="123"/>
        <v>3RT2015-1AK61</v>
      </c>
    </row>
    <row r="1728" spans="1:66" ht="46" hidden="1" x14ac:dyDescent="0.45">
      <c r="A1728" s="1">
        <f t="shared" si="125"/>
        <v>1715</v>
      </c>
      <c r="B1728" s="1" t="s">
        <v>734</v>
      </c>
      <c r="C1728" s="2" t="s">
        <v>1435</v>
      </c>
      <c r="D1728" s="2" t="s">
        <v>1434</v>
      </c>
      <c r="E1728" s="2" t="s">
        <v>1436</v>
      </c>
      <c r="F1728" s="1" t="s">
        <v>2432</v>
      </c>
      <c r="G1728" s="10">
        <v>45705</v>
      </c>
      <c r="H1728" s="1">
        <v>1</v>
      </c>
      <c r="I1728" s="1">
        <v>5800</v>
      </c>
      <c r="J1728" s="10">
        <v>45712</v>
      </c>
      <c r="K1728" s="1" t="s">
        <v>1074</v>
      </c>
      <c r="L1728" s="2"/>
      <c r="M1728" s="10"/>
      <c r="N1728" s="1"/>
      <c r="O1728" s="1"/>
      <c r="P1728" s="2">
        <f>Table1[[#This Row],[PRICE/PO]]*Table1[[#This Row],[Quantity/PO]]</f>
        <v>0</v>
      </c>
      <c r="Q1728" s="2" t="str">
        <f t="shared" ca="1" si="122"/>
        <v>منتهي</v>
      </c>
      <c r="R1728" s="2" t="s">
        <v>2370</v>
      </c>
      <c r="S1728" s="2"/>
      <c r="T1728" s="1" t="str">
        <f t="shared" si="124"/>
        <v/>
      </c>
      <c r="BN1728" s="8" t="str">
        <f t="shared" si="123"/>
        <v>3UG4614-1BR20</v>
      </c>
    </row>
    <row r="1729" spans="1:66" ht="46" hidden="1" x14ac:dyDescent="0.45">
      <c r="A1729" s="1">
        <f t="shared" si="125"/>
        <v>1716</v>
      </c>
      <c r="B1729" s="1" t="s">
        <v>734</v>
      </c>
      <c r="C1729" s="2" t="s">
        <v>2442</v>
      </c>
      <c r="D1729" s="2" t="s">
        <v>1434</v>
      </c>
      <c r="E1729" s="2" t="s">
        <v>2436</v>
      </c>
      <c r="F1729" s="1" t="s">
        <v>2432</v>
      </c>
      <c r="G1729" s="10">
        <v>45705</v>
      </c>
      <c r="H1729" s="1">
        <v>1</v>
      </c>
      <c r="I1729" s="1"/>
      <c r="J1729" s="10">
        <v>45712</v>
      </c>
      <c r="K1729" s="1" t="s">
        <v>1074</v>
      </c>
      <c r="L1729" s="2"/>
      <c r="M1729" s="10"/>
      <c r="N1729" s="1"/>
      <c r="O1729" s="1"/>
      <c r="P1729" s="2">
        <f>Table1[[#This Row],[PRICE/PO]]*Table1[[#This Row],[Quantity/PO]]</f>
        <v>0</v>
      </c>
      <c r="Q1729" s="2" t="str">
        <f t="shared" ca="1" si="122"/>
        <v>منتهي</v>
      </c>
      <c r="R1729" s="2" t="s">
        <v>2370</v>
      </c>
      <c r="S1729" s="2"/>
      <c r="T1729" s="1" t="str">
        <f t="shared" si="124"/>
        <v/>
      </c>
      <c r="BN1729" s="8" t="str">
        <f t="shared" si="123"/>
        <v>3UG4614-1BR20</v>
      </c>
    </row>
    <row r="1730" spans="1:66" ht="69" hidden="1" x14ac:dyDescent="0.45">
      <c r="A1730" s="1">
        <f t="shared" si="125"/>
        <v>1717</v>
      </c>
      <c r="B1730" s="1" t="s">
        <v>734</v>
      </c>
      <c r="C1730" s="2" t="s">
        <v>1988</v>
      </c>
      <c r="D1730" s="1"/>
      <c r="E1730" s="2" t="s">
        <v>1989</v>
      </c>
      <c r="F1730" s="1" t="s">
        <v>2443</v>
      </c>
      <c r="G1730" s="10">
        <v>45705</v>
      </c>
      <c r="H1730" s="1">
        <v>5</v>
      </c>
      <c r="I1730" s="1"/>
      <c r="J1730" s="10">
        <v>45712</v>
      </c>
      <c r="K1730" s="1" t="s">
        <v>1074</v>
      </c>
      <c r="L1730" s="2"/>
      <c r="M1730" s="10"/>
      <c r="N1730" s="1"/>
      <c r="O1730" s="1"/>
      <c r="P1730" s="2">
        <f>Table1[[#This Row],[PRICE/PO]]*Table1[[#This Row],[Quantity/PO]]</f>
        <v>0</v>
      </c>
      <c r="Q1730" s="2" t="str">
        <f t="shared" ca="1" si="122"/>
        <v>منتهي</v>
      </c>
      <c r="R1730" s="2" t="s">
        <v>2370</v>
      </c>
      <c r="S1730" s="2"/>
      <c r="T1730" s="1" t="str">
        <f t="shared" si="124"/>
        <v/>
      </c>
      <c r="BN1730" s="8">
        <f t="shared" si="123"/>
        <v>0</v>
      </c>
    </row>
    <row r="1731" spans="1:66" ht="69" hidden="1" x14ac:dyDescent="0.45">
      <c r="A1731" s="1">
        <f t="shared" si="125"/>
        <v>1718</v>
      </c>
      <c r="B1731" s="1" t="s">
        <v>734</v>
      </c>
      <c r="C1731" s="2" t="s">
        <v>1452</v>
      </c>
      <c r="D1731" s="1"/>
      <c r="E1731" s="2" t="s">
        <v>1451</v>
      </c>
      <c r="F1731" s="1" t="s">
        <v>2443</v>
      </c>
      <c r="G1731" s="10">
        <v>45705</v>
      </c>
      <c r="H1731" s="1">
        <v>5</v>
      </c>
      <c r="I1731" s="1"/>
      <c r="J1731" s="10">
        <v>45712</v>
      </c>
      <c r="K1731" s="1" t="s">
        <v>1074</v>
      </c>
      <c r="L1731" s="2"/>
      <c r="M1731" s="10"/>
      <c r="N1731" s="1"/>
      <c r="O1731" s="1"/>
      <c r="P1731" s="2">
        <f>Table1[[#This Row],[PRICE/PO]]*Table1[[#This Row],[Quantity/PO]]</f>
        <v>0</v>
      </c>
      <c r="Q1731" s="2" t="str">
        <f t="shared" ca="1" si="122"/>
        <v>منتهي</v>
      </c>
      <c r="R1731" s="2" t="s">
        <v>2370</v>
      </c>
      <c r="S1731" s="2"/>
      <c r="T1731" s="1" t="str">
        <f t="shared" si="124"/>
        <v/>
      </c>
      <c r="BN1731" s="8">
        <f t="shared" si="123"/>
        <v>0</v>
      </c>
    </row>
    <row r="1732" spans="1:66" ht="69" hidden="1" x14ac:dyDescent="0.45">
      <c r="A1732" s="1">
        <f t="shared" si="125"/>
        <v>1719</v>
      </c>
      <c r="B1732" s="1" t="s">
        <v>734</v>
      </c>
      <c r="C1732" s="2" t="s">
        <v>2445</v>
      </c>
      <c r="D1732" s="1"/>
      <c r="E1732" s="2" t="s">
        <v>2446</v>
      </c>
      <c r="F1732" s="1" t="s">
        <v>2443</v>
      </c>
      <c r="G1732" s="10">
        <v>45705</v>
      </c>
      <c r="H1732" s="1">
        <v>5</v>
      </c>
      <c r="I1732" s="1"/>
      <c r="J1732" s="10">
        <v>45712</v>
      </c>
      <c r="K1732" s="1" t="s">
        <v>1074</v>
      </c>
      <c r="L1732" s="2"/>
      <c r="M1732" s="10"/>
      <c r="N1732" s="1"/>
      <c r="O1732" s="1"/>
      <c r="P1732" s="2">
        <f>Table1[[#This Row],[PRICE/PO]]*Table1[[#This Row],[Quantity/PO]]</f>
        <v>0</v>
      </c>
      <c r="Q1732" s="2" t="str">
        <f t="shared" ca="1" si="122"/>
        <v>منتهي</v>
      </c>
      <c r="R1732" s="2" t="s">
        <v>2370</v>
      </c>
      <c r="S1732" s="2"/>
      <c r="T1732" s="1" t="str">
        <f t="shared" si="124"/>
        <v/>
      </c>
      <c r="BN1732" s="8">
        <f t="shared" si="123"/>
        <v>0</v>
      </c>
    </row>
    <row r="1733" spans="1:66" ht="69" hidden="1" x14ac:dyDescent="0.45">
      <c r="A1733" s="1">
        <f t="shared" si="125"/>
        <v>1720</v>
      </c>
      <c r="B1733" s="1" t="s">
        <v>734</v>
      </c>
      <c r="C1733" s="2" t="s">
        <v>2444</v>
      </c>
      <c r="D1733" s="1"/>
      <c r="E1733" s="2" t="s">
        <v>2447</v>
      </c>
      <c r="F1733" s="1" t="s">
        <v>2443</v>
      </c>
      <c r="G1733" s="10">
        <v>45705</v>
      </c>
      <c r="H1733" s="1">
        <v>5</v>
      </c>
      <c r="I1733" s="1"/>
      <c r="J1733" s="10">
        <v>45712</v>
      </c>
      <c r="K1733" s="1" t="s">
        <v>1074</v>
      </c>
      <c r="L1733" s="2"/>
      <c r="M1733" s="10"/>
      <c r="N1733" s="1"/>
      <c r="O1733" s="1"/>
      <c r="P1733" s="2">
        <f>Table1[[#This Row],[PRICE/PO]]*Table1[[#This Row],[Quantity/PO]]</f>
        <v>0</v>
      </c>
      <c r="Q1733" s="2" t="str">
        <f t="shared" ref="Q1733:Q1796" ca="1" si="126">IF(AND($J1733&lt;TODAY(), $J1733&lt;&gt;""), "منتهي", "")</f>
        <v>منتهي</v>
      </c>
      <c r="R1733" s="2" t="s">
        <v>2370</v>
      </c>
      <c r="S1733" s="2"/>
      <c r="T1733" s="1" t="str">
        <f t="shared" si="124"/>
        <v/>
      </c>
      <c r="BN1733" s="8">
        <f t="shared" si="123"/>
        <v>0</v>
      </c>
    </row>
    <row r="1734" spans="1:66" ht="69" hidden="1" x14ac:dyDescent="0.45">
      <c r="A1734" s="1">
        <f t="shared" si="125"/>
        <v>1721</v>
      </c>
      <c r="B1734" s="1" t="s">
        <v>43</v>
      </c>
      <c r="C1734" s="2" t="s">
        <v>65</v>
      </c>
      <c r="D1734" s="1"/>
      <c r="E1734" s="2" t="s">
        <v>2449</v>
      </c>
      <c r="F1734" s="1" t="s">
        <v>2448</v>
      </c>
      <c r="G1734" s="10">
        <v>45705</v>
      </c>
      <c r="H1734" s="1">
        <v>4</v>
      </c>
      <c r="I1734" s="1">
        <v>1325</v>
      </c>
      <c r="J1734" s="10">
        <v>45711</v>
      </c>
      <c r="K1734" s="1" t="s">
        <v>1076</v>
      </c>
      <c r="L1734" s="2"/>
      <c r="M1734" s="10"/>
      <c r="N1734" s="1"/>
      <c r="O1734" s="1"/>
      <c r="P1734" s="2">
        <f>Table1[[#This Row],[PRICE/PO]]*Table1[[#This Row],[Quantity/PO]]</f>
        <v>0</v>
      </c>
      <c r="Q1734" s="2" t="str">
        <f t="shared" ca="1" si="126"/>
        <v>منتهي</v>
      </c>
      <c r="R1734" s="2" t="s">
        <v>2339</v>
      </c>
      <c r="S1734" s="2"/>
      <c r="T1734" s="1" t="str">
        <f t="shared" si="124"/>
        <v/>
      </c>
      <c r="BN1734" s="8">
        <f t="shared" si="123"/>
        <v>0</v>
      </c>
    </row>
    <row r="1735" spans="1:66" ht="69" hidden="1" x14ac:dyDescent="0.45">
      <c r="A1735" s="1">
        <f t="shared" si="125"/>
        <v>1722</v>
      </c>
      <c r="B1735" s="1" t="s">
        <v>43</v>
      </c>
      <c r="C1735" s="2" t="s">
        <v>115</v>
      </c>
      <c r="D1735" s="1"/>
      <c r="E1735" s="2" t="s">
        <v>2450</v>
      </c>
      <c r="F1735" s="1" t="s">
        <v>2448</v>
      </c>
      <c r="G1735" s="10">
        <v>45705</v>
      </c>
      <c r="H1735" s="1">
        <v>2</v>
      </c>
      <c r="I1735" s="1">
        <v>1300</v>
      </c>
      <c r="J1735" s="10">
        <v>45711</v>
      </c>
      <c r="K1735" s="1" t="s">
        <v>1076</v>
      </c>
      <c r="L1735" s="2"/>
      <c r="M1735" s="10"/>
      <c r="N1735" s="1"/>
      <c r="O1735" s="1"/>
      <c r="P1735" s="2">
        <f>Table1[[#This Row],[PRICE/PO]]*Table1[[#This Row],[Quantity/PO]]</f>
        <v>0</v>
      </c>
      <c r="Q1735" s="2" t="str">
        <f t="shared" ca="1" si="126"/>
        <v>منتهي</v>
      </c>
      <c r="R1735" s="2" t="s">
        <v>2339</v>
      </c>
      <c r="S1735" s="2"/>
      <c r="T1735" s="1" t="str">
        <f t="shared" si="124"/>
        <v/>
      </c>
      <c r="BN1735" s="8">
        <f t="shared" si="123"/>
        <v>0</v>
      </c>
    </row>
    <row r="1736" spans="1:66" ht="69" hidden="1" x14ac:dyDescent="0.45">
      <c r="A1736" s="1">
        <f t="shared" si="125"/>
        <v>1723</v>
      </c>
      <c r="B1736" s="1" t="s">
        <v>734</v>
      </c>
      <c r="C1736" s="2" t="s">
        <v>1967</v>
      </c>
      <c r="D1736" s="1" t="s">
        <v>1966</v>
      </c>
      <c r="E1736" s="2" t="s">
        <v>1968</v>
      </c>
      <c r="F1736" s="1" t="s">
        <v>2451</v>
      </c>
      <c r="G1736" s="10">
        <v>45705</v>
      </c>
      <c r="H1736" s="1">
        <v>3</v>
      </c>
      <c r="I1736" s="1">
        <v>6400</v>
      </c>
      <c r="J1736" s="10">
        <v>45712</v>
      </c>
      <c r="K1736" s="1" t="s">
        <v>1074</v>
      </c>
      <c r="L1736" s="2"/>
      <c r="M1736" s="10"/>
      <c r="N1736" s="1"/>
      <c r="O1736" s="1"/>
      <c r="P1736" s="2">
        <f>Table1[[#This Row],[PRICE/PO]]*Table1[[#This Row],[Quantity/PO]]</f>
        <v>0</v>
      </c>
      <c r="Q1736" s="2" t="str">
        <f t="shared" ca="1" si="126"/>
        <v>منتهي</v>
      </c>
      <c r="R1736" s="2" t="s">
        <v>2370</v>
      </c>
      <c r="S1736" s="2"/>
      <c r="T1736" s="1" t="str">
        <f t="shared" si="124"/>
        <v/>
      </c>
      <c r="BN1736" s="8" t="str">
        <f t="shared" si="123"/>
        <v>LC1D32B7</v>
      </c>
    </row>
    <row r="1737" spans="1:66" ht="69" hidden="1" x14ac:dyDescent="0.45">
      <c r="A1737" s="1">
        <f t="shared" si="125"/>
        <v>1724</v>
      </c>
      <c r="B1737" s="1" t="s">
        <v>734</v>
      </c>
      <c r="C1737" s="2" t="s">
        <v>2454</v>
      </c>
      <c r="D1737" s="1" t="s">
        <v>2452</v>
      </c>
      <c r="E1737" s="2" t="s">
        <v>2453</v>
      </c>
      <c r="F1737" s="1" t="s">
        <v>2451</v>
      </c>
      <c r="G1737" s="10">
        <v>45705</v>
      </c>
      <c r="H1737" s="1">
        <v>3</v>
      </c>
      <c r="I1737" s="1">
        <v>3900</v>
      </c>
      <c r="J1737" s="10">
        <v>45712</v>
      </c>
      <c r="K1737" s="1" t="s">
        <v>1074</v>
      </c>
      <c r="L1737" s="2"/>
      <c r="M1737" s="10"/>
      <c r="N1737" s="1"/>
      <c r="O1737" s="1"/>
      <c r="P1737" s="2">
        <f>Table1[[#This Row],[PRICE/PO]]*Table1[[#This Row],[Quantity/PO]]</f>
        <v>0</v>
      </c>
      <c r="Q1737" s="2" t="str">
        <f t="shared" ca="1" si="126"/>
        <v>منتهي</v>
      </c>
      <c r="R1737" s="2" t="s">
        <v>2370</v>
      </c>
      <c r="S1737" s="2"/>
      <c r="T1737" s="1" t="str">
        <f t="shared" si="124"/>
        <v/>
      </c>
      <c r="BN1737" s="8" t="str">
        <f t="shared" si="123"/>
        <v>LC1D18B7</v>
      </c>
    </row>
    <row r="1738" spans="1:66" ht="92" hidden="1" x14ac:dyDescent="0.45">
      <c r="A1738" s="1">
        <f t="shared" si="125"/>
        <v>1725</v>
      </c>
      <c r="B1738" s="1" t="s">
        <v>734</v>
      </c>
      <c r="C1738" s="2" t="s">
        <v>2457</v>
      </c>
      <c r="D1738" s="1" t="s">
        <v>2456</v>
      </c>
      <c r="E1738" s="2" t="s">
        <v>2458</v>
      </c>
      <c r="F1738" s="1" t="s">
        <v>2455</v>
      </c>
      <c r="G1738" s="10">
        <v>45705</v>
      </c>
      <c r="H1738" s="1">
        <v>1</v>
      </c>
      <c r="I1738" s="1">
        <v>310000</v>
      </c>
      <c r="J1738" s="10">
        <v>45712</v>
      </c>
      <c r="K1738" s="1" t="s">
        <v>1074</v>
      </c>
      <c r="L1738" s="2"/>
      <c r="M1738" s="10"/>
      <c r="N1738" s="1"/>
      <c r="O1738" s="1"/>
      <c r="P1738" s="2">
        <f>Table1[[#This Row],[PRICE/PO]]*Table1[[#This Row],[Quantity/PO]]</f>
        <v>0</v>
      </c>
      <c r="Q1738" s="2" t="str">
        <f t="shared" ca="1" si="126"/>
        <v>منتهي</v>
      </c>
      <c r="R1738" s="2" t="s">
        <v>2370</v>
      </c>
      <c r="S1738" s="2"/>
      <c r="T1738" s="1" t="str">
        <f t="shared" si="124"/>
        <v/>
      </c>
      <c r="BN1738" s="8" t="str">
        <f t="shared" si="123"/>
        <v>NW16H1HHF3P2E</v>
      </c>
    </row>
    <row r="1739" spans="1:66" ht="46" hidden="1" x14ac:dyDescent="0.45">
      <c r="A1739" s="1">
        <f t="shared" si="125"/>
        <v>1726</v>
      </c>
      <c r="B1739" s="1" t="s">
        <v>734</v>
      </c>
      <c r="C1739" s="2" t="s">
        <v>93</v>
      </c>
      <c r="D1739" s="1"/>
      <c r="E1739" s="2" t="s">
        <v>384</v>
      </c>
      <c r="F1739" s="1" t="s">
        <v>2459</v>
      </c>
      <c r="G1739" s="10">
        <v>45705</v>
      </c>
      <c r="H1739" s="1">
        <v>8</v>
      </c>
      <c r="I1739" s="1">
        <v>12350</v>
      </c>
      <c r="J1739" s="10">
        <v>45711</v>
      </c>
      <c r="K1739" s="1" t="s">
        <v>1076</v>
      </c>
      <c r="L1739" s="2"/>
      <c r="M1739" s="10"/>
      <c r="N1739" s="1"/>
      <c r="O1739" s="1"/>
      <c r="P1739" s="2">
        <f>Table1[[#This Row],[PRICE/PO]]*Table1[[#This Row],[Quantity/PO]]</f>
        <v>0</v>
      </c>
      <c r="Q1739" s="2" t="str">
        <f t="shared" ca="1" si="126"/>
        <v>منتهي</v>
      </c>
      <c r="R1739" s="2" t="s">
        <v>2339</v>
      </c>
      <c r="S1739" s="2"/>
      <c r="T1739" s="1" t="str">
        <f t="shared" si="124"/>
        <v/>
      </c>
      <c r="BN1739" s="8">
        <f t="shared" si="123"/>
        <v>0</v>
      </c>
    </row>
    <row r="1740" spans="1:66" ht="46" hidden="1" x14ac:dyDescent="0.45">
      <c r="A1740" s="1">
        <f t="shared" si="125"/>
        <v>1727</v>
      </c>
      <c r="B1740" s="1" t="s">
        <v>43</v>
      </c>
      <c r="C1740" s="2" t="s">
        <v>95</v>
      </c>
      <c r="D1740" s="1"/>
      <c r="E1740" s="2" t="s">
        <v>96</v>
      </c>
      <c r="F1740" s="1" t="s">
        <v>2460</v>
      </c>
      <c r="G1740" s="10">
        <v>45705</v>
      </c>
      <c r="H1740" s="1">
        <v>4</v>
      </c>
      <c r="I1740" s="1">
        <v>3250</v>
      </c>
      <c r="J1740" s="10">
        <v>45711</v>
      </c>
      <c r="K1740" s="1" t="s">
        <v>1076</v>
      </c>
      <c r="L1740" s="2"/>
      <c r="M1740" s="10"/>
      <c r="N1740" s="1"/>
      <c r="O1740" s="1"/>
      <c r="P1740" s="2">
        <f>Table1[[#This Row],[PRICE/PO]]*Table1[[#This Row],[Quantity/PO]]</f>
        <v>0</v>
      </c>
      <c r="Q1740" s="2" t="str">
        <f t="shared" ca="1" si="126"/>
        <v>منتهي</v>
      </c>
      <c r="R1740" s="2" t="s">
        <v>2339</v>
      </c>
      <c r="S1740" s="2"/>
      <c r="T1740" s="1" t="str">
        <f t="shared" si="124"/>
        <v/>
      </c>
      <c r="BN1740" s="8">
        <f t="shared" ref="BN1740:BN1803" si="127">D1740</f>
        <v>0</v>
      </c>
    </row>
    <row r="1741" spans="1:66" ht="46" hidden="1" x14ac:dyDescent="0.45">
      <c r="A1741" s="1">
        <f t="shared" si="125"/>
        <v>1728</v>
      </c>
      <c r="B1741" s="1" t="s">
        <v>43</v>
      </c>
      <c r="C1741" s="2" t="s">
        <v>684</v>
      </c>
      <c r="D1741" s="1"/>
      <c r="E1741" s="2" t="s">
        <v>2462</v>
      </c>
      <c r="F1741" s="1" t="s">
        <v>2461</v>
      </c>
      <c r="G1741" s="10">
        <v>45705</v>
      </c>
      <c r="H1741" s="1">
        <v>4</v>
      </c>
      <c r="I1741" s="1"/>
      <c r="J1741" s="10">
        <v>45711</v>
      </c>
      <c r="K1741" s="1" t="s">
        <v>1077</v>
      </c>
      <c r="L1741" s="2"/>
      <c r="M1741" s="10"/>
      <c r="N1741" s="1"/>
      <c r="O1741" s="1"/>
      <c r="P1741" s="2">
        <f>Table1[[#This Row],[PRICE/PO]]*Table1[[#This Row],[Quantity/PO]]</f>
        <v>0</v>
      </c>
      <c r="Q1741" s="2" t="str">
        <f t="shared" ca="1" si="126"/>
        <v>منتهي</v>
      </c>
      <c r="R1741" s="2" t="s">
        <v>2339</v>
      </c>
      <c r="S1741" s="2"/>
      <c r="T1741" s="1" t="str">
        <f t="shared" si="124"/>
        <v/>
      </c>
      <c r="BN1741" s="8">
        <f t="shared" si="127"/>
        <v>0</v>
      </c>
    </row>
    <row r="1742" spans="1:66" ht="69" hidden="1" x14ac:dyDescent="0.45">
      <c r="A1742" s="1">
        <f t="shared" si="125"/>
        <v>1729</v>
      </c>
      <c r="B1742" s="1" t="s">
        <v>43</v>
      </c>
      <c r="C1742" s="2" t="s">
        <v>65</v>
      </c>
      <c r="D1742" s="1"/>
      <c r="E1742" s="2" t="s">
        <v>2449</v>
      </c>
      <c r="F1742" s="1" t="s">
        <v>2463</v>
      </c>
      <c r="G1742" s="10">
        <v>45705</v>
      </c>
      <c r="H1742" s="1">
        <v>2</v>
      </c>
      <c r="I1742" s="1">
        <v>1325</v>
      </c>
      <c r="J1742" s="10">
        <v>45711</v>
      </c>
      <c r="K1742" s="1" t="s">
        <v>1076</v>
      </c>
      <c r="L1742" s="2"/>
      <c r="M1742" s="10"/>
      <c r="N1742" s="1"/>
      <c r="O1742" s="1"/>
      <c r="P1742" s="2">
        <f>Table1[[#This Row],[PRICE/PO]]*Table1[[#This Row],[Quantity/PO]]</f>
        <v>0</v>
      </c>
      <c r="Q1742" s="2" t="str">
        <f t="shared" ca="1" si="126"/>
        <v>منتهي</v>
      </c>
      <c r="R1742" s="2" t="s">
        <v>2339</v>
      </c>
      <c r="S1742" s="2"/>
      <c r="T1742" s="1" t="str">
        <f t="shared" ref="T1742:T1805" si="128">IF(AND(COUNTIFS($F$14:$F$1012, $F1742, $L$14:$L$1012, "&lt;&gt;")&gt;0, $L1742="", $I1742&lt;&gt;""), 1, "")</f>
        <v/>
      </c>
      <c r="BN1742" s="8">
        <f t="shared" si="127"/>
        <v>0</v>
      </c>
    </row>
    <row r="1743" spans="1:66" ht="69" hidden="1" x14ac:dyDescent="0.45">
      <c r="A1743" s="1">
        <f t="shared" ref="A1743:A1806" si="129">ROW(A1730)</f>
        <v>1730</v>
      </c>
      <c r="B1743" s="1" t="s">
        <v>43</v>
      </c>
      <c r="C1743" s="2" t="s">
        <v>115</v>
      </c>
      <c r="D1743" s="1"/>
      <c r="E1743" s="2" t="s">
        <v>2450</v>
      </c>
      <c r="F1743" s="1" t="s">
        <v>2463</v>
      </c>
      <c r="G1743" s="10">
        <v>45705</v>
      </c>
      <c r="H1743" s="1">
        <v>2</v>
      </c>
      <c r="I1743" s="1">
        <v>1300</v>
      </c>
      <c r="J1743" s="10">
        <v>45711</v>
      </c>
      <c r="K1743" s="1" t="s">
        <v>1076</v>
      </c>
      <c r="L1743" s="2"/>
      <c r="M1743" s="10"/>
      <c r="N1743" s="1"/>
      <c r="O1743" s="1"/>
      <c r="P1743" s="2">
        <f>Table1[[#This Row],[PRICE/PO]]*Table1[[#This Row],[Quantity/PO]]</f>
        <v>0</v>
      </c>
      <c r="Q1743" s="2" t="str">
        <f t="shared" ca="1" si="126"/>
        <v>منتهي</v>
      </c>
      <c r="R1743" s="2" t="s">
        <v>2339</v>
      </c>
      <c r="S1743" s="2"/>
      <c r="T1743" s="1" t="str">
        <f t="shared" si="128"/>
        <v/>
      </c>
      <c r="BN1743" s="8">
        <f t="shared" si="127"/>
        <v>0</v>
      </c>
    </row>
    <row r="1744" spans="1:66" ht="46" hidden="1" x14ac:dyDescent="0.45">
      <c r="A1744" s="1">
        <f t="shared" si="129"/>
        <v>1731</v>
      </c>
      <c r="B1744" s="1" t="s">
        <v>43</v>
      </c>
      <c r="C1744" s="2" t="s">
        <v>84</v>
      </c>
      <c r="D1744" s="1"/>
      <c r="E1744" s="2" t="s">
        <v>2464</v>
      </c>
      <c r="F1744" s="1" t="s">
        <v>2463</v>
      </c>
      <c r="G1744" s="10">
        <v>45705</v>
      </c>
      <c r="H1744" s="1">
        <v>2</v>
      </c>
      <c r="I1744" s="1">
        <v>1725</v>
      </c>
      <c r="J1744" s="10">
        <v>45711</v>
      </c>
      <c r="K1744" s="1" t="s">
        <v>1076</v>
      </c>
      <c r="L1744" s="2"/>
      <c r="M1744" s="10"/>
      <c r="N1744" s="1"/>
      <c r="O1744" s="1"/>
      <c r="P1744" s="2">
        <f>Table1[[#This Row],[PRICE/PO]]*Table1[[#This Row],[Quantity/PO]]</f>
        <v>0</v>
      </c>
      <c r="Q1744" s="2" t="str">
        <f t="shared" ca="1" si="126"/>
        <v>منتهي</v>
      </c>
      <c r="R1744" s="2" t="s">
        <v>2339</v>
      </c>
      <c r="S1744" s="2"/>
      <c r="T1744" s="1" t="str">
        <f t="shared" si="128"/>
        <v/>
      </c>
      <c r="BN1744" s="8">
        <f t="shared" si="127"/>
        <v>0</v>
      </c>
    </row>
    <row r="1745" spans="1:66" ht="69" hidden="1" x14ac:dyDescent="0.45">
      <c r="A1745" s="1">
        <f t="shared" si="129"/>
        <v>1732</v>
      </c>
      <c r="B1745" s="1" t="s">
        <v>734</v>
      </c>
      <c r="C1745" s="2" t="s">
        <v>2471</v>
      </c>
      <c r="D1745" s="1" t="s">
        <v>2467</v>
      </c>
      <c r="E1745" s="2" t="s">
        <v>2469</v>
      </c>
      <c r="F1745" s="1" t="s">
        <v>2466</v>
      </c>
      <c r="G1745" s="10">
        <v>45705</v>
      </c>
      <c r="H1745" s="1">
        <v>5</v>
      </c>
      <c r="I1745" s="1"/>
      <c r="J1745" s="10">
        <v>45712</v>
      </c>
      <c r="K1745" s="1" t="s">
        <v>1077</v>
      </c>
      <c r="L1745" s="2"/>
      <c r="M1745" s="10"/>
      <c r="N1745" s="1"/>
      <c r="O1745" s="1"/>
      <c r="P1745" s="2">
        <f>Table1[[#This Row],[PRICE/PO]]*Table1[[#This Row],[Quantity/PO]]</f>
        <v>0</v>
      </c>
      <c r="Q1745" s="2" t="str">
        <f t="shared" ca="1" si="126"/>
        <v>منتهي</v>
      </c>
      <c r="R1745" s="2" t="s">
        <v>2370</v>
      </c>
      <c r="S1745" s="2"/>
      <c r="T1745" s="1" t="str">
        <f t="shared" si="128"/>
        <v/>
      </c>
      <c r="BN1745" s="8" t="str">
        <f t="shared" si="127"/>
        <v>8569GM</v>
      </c>
    </row>
    <row r="1746" spans="1:66" ht="69" hidden="1" x14ac:dyDescent="0.45">
      <c r="A1746" s="1">
        <f t="shared" si="129"/>
        <v>1733</v>
      </c>
      <c r="B1746" s="1" t="s">
        <v>2465</v>
      </c>
      <c r="C1746" s="2" t="s">
        <v>2472</v>
      </c>
      <c r="D1746" s="1" t="s">
        <v>2468</v>
      </c>
      <c r="E1746" s="2" t="s">
        <v>2470</v>
      </c>
      <c r="F1746" s="1" t="s">
        <v>2466</v>
      </c>
      <c r="G1746" s="10">
        <v>45705</v>
      </c>
      <c r="H1746" s="1">
        <v>10</v>
      </c>
      <c r="I1746" s="1"/>
      <c r="J1746" s="10">
        <v>45712</v>
      </c>
      <c r="K1746" s="1" t="s">
        <v>1077</v>
      </c>
      <c r="L1746" s="2"/>
      <c r="M1746" s="10"/>
      <c r="N1746" s="1"/>
      <c r="O1746" s="1"/>
      <c r="P1746" s="2">
        <f>Table1[[#This Row],[PRICE/PO]]*Table1[[#This Row],[Quantity/PO]]</f>
        <v>0</v>
      </c>
      <c r="Q1746" s="2" t="str">
        <f t="shared" ca="1" si="126"/>
        <v>منتهي</v>
      </c>
      <c r="R1746" s="2" t="s">
        <v>2370</v>
      </c>
      <c r="S1746" s="2"/>
      <c r="T1746" s="1" t="str">
        <f t="shared" si="128"/>
        <v/>
      </c>
      <c r="BN1746" s="8" t="str">
        <f t="shared" si="127"/>
        <v>S475</v>
      </c>
    </row>
    <row r="1747" spans="1:66" ht="46" hidden="1" x14ac:dyDescent="0.45">
      <c r="A1747" s="1">
        <f t="shared" si="129"/>
        <v>1734</v>
      </c>
      <c r="B1747" s="1" t="s">
        <v>43</v>
      </c>
      <c r="C1747" s="2" t="s">
        <v>91</v>
      </c>
      <c r="D1747" s="1"/>
      <c r="E1747" s="2" t="s">
        <v>92</v>
      </c>
      <c r="F1747" s="1" t="s">
        <v>2473</v>
      </c>
      <c r="G1747" s="10">
        <v>45705</v>
      </c>
      <c r="H1747" s="1">
        <v>4</v>
      </c>
      <c r="I1747" s="1">
        <v>3300</v>
      </c>
      <c r="J1747" s="10">
        <v>45711</v>
      </c>
      <c r="K1747" s="1" t="s">
        <v>1076</v>
      </c>
      <c r="L1747" s="2"/>
      <c r="M1747" s="10"/>
      <c r="N1747" s="1"/>
      <c r="O1747" s="1"/>
      <c r="P1747" s="2">
        <f>Table1[[#This Row],[PRICE/PO]]*Table1[[#This Row],[Quantity/PO]]</f>
        <v>0</v>
      </c>
      <c r="Q1747" s="2" t="str">
        <f t="shared" ca="1" si="126"/>
        <v>منتهي</v>
      </c>
      <c r="R1747" s="2" t="s">
        <v>2339</v>
      </c>
      <c r="S1747" s="2"/>
      <c r="T1747" s="1" t="str">
        <f t="shared" si="128"/>
        <v/>
      </c>
      <c r="BN1747" s="8">
        <f t="shared" si="127"/>
        <v>0</v>
      </c>
    </row>
    <row r="1748" spans="1:66" ht="46" hidden="1" x14ac:dyDescent="0.45">
      <c r="A1748" s="1">
        <f t="shared" si="129"/>
        <v>1735</v>
      </c>
      <c r="B1748" s="1" t="s">
        <v>43</v>
      </c>
      <c r="C1748" s="2" t="s">
        <v>95</v>
      </c>
      <c r="D1748" s="1"/>
      <c r="E1748" s="2" t="s">
        <v>96</v>
      </c>
      <c r="F1748" s="1" t="s">
        <v>2473</v>
      </c>
      <c r="G1748" s="10">
        <v>45705</v>
      </c>
      <c r="H1748" s="1">
        <v>2</v>
      </c>
      <c r="I1748" s="1">
        <v>3250</v>
      </c>
      <c r="J1748" s="10">
        <v>45711</v>
      </c>
      <c r="K1748" s="1" t="s">
        <v>1076</v>
      </c>
      <c r="L1748" s="2"/>
      <c r="M1748" s="10"/>
      <c r="N1748" s="1"/>
      <c r="O1748" s="1"/>
      <c r="P1748" s="2">
        <f>Table1[[#This Row],[PRICE/PO]]*Table1[[#This Row],[Quantity/PO]]</f>
        <v>0</v>
      </c>
      <c r="Q1748" s="2" t="str">
        <f t="shared" ca="1" si="126"/>
        <v>منتهي</v>
      </c>
      <c r="R1748" s="2" t="s">
        <v>2339</v>
      </c>
      <c r="S1748" s="2"/>
      <c r="T1748" s="1" t="str">
        <f t="shared" si="128"/>
        <v/>
      </c>
      <c r="BN1748" s="8">
        <f t="shared" si="127"/>
        <v>0</v>
      </c>
    </row>
    <row r="1749" spans="1:66" ht="46" hidden="1" x14ac:dyDescent="0.45">
      <c r="A1749" s="1">
        <f t="shared" si="129"/>
        <v>1736</v>
      </c>
      <c r="B1749" s="1" t="s">
        <v>43</v>
      </c>
      <c r="C1749" s="2" t="s">
        <v>81</v>
      </c>
      <c r="D1749" s="1"/>
      <c r="E1749" s="2" t="s">
        <v>82</v>
      </c>
      <c r="F1749" s="1" t="s">
        <v>2473</v>
      </c>
      <c r="G1749" s="10">
        <v>45705</v>
      </c>
      <c r="H1749" s="1">
        <v>2</v>
      </c>
      <c r="I1749" s="1">
        <v>200</v>
      </c>
      <c r="J1749" s="10">
        <v>45711</v>
      </c>
      <c r="K1749" s="1" t="s">
        <v>1077</v>
      </c>
      <c r="L1749" s="2"/>
      <c r="M1749" s="10"/>
      <c r="N1749" s="1"/>
      <c r="O1749" s="1"/>
      <c r="P1749" s="2">
        <f>Table1[[#This Row],[PRICE/PO]]*Table1[[#This Row],[Quantity/PO]]</f>
        <v>0</v>
      </c>
      <c r="Q1749" s="2" t="str">
        <f t="shared" ca="1" si="126"/>
        <v>منتهي</v>
      </c>
      <c r="R1749" s="2" t="s">
        <v>2339</v>
      </c>
      <c r="S1749" s="2"/>
      <c r="T1749" s="1" t="str">
        <f t="shared" si="128"/>
        <v/>
      </c>
      <c r="BN1749" s="8">
        <f t="shared" si="127"/>
        <v>0</v>
      </c>
    </row>
    <row r="1750" spans="1:66" ht="69" hidden="1" x14ac:dyDescent="0.45">
      <c r="A1750" s="1">
        <f t="shared" si="129"/>
        <v>1737</v>
      </c>
      <c r="B1750" s="1" t="s">
        <v>43</v>
      </c>
      <c r="C1750" s="2" t="s">
        <v>2476</v>
      </c>
      <c r="D1750" s="1"/>
      <c r="E1750" s="2" t="s">
        <v>2474</v>
      </c>
      <c r="F1750" s="1" t="s">
        <v>2473</v>
      </c>
      <c r="G1750" s="10">
        <v>45705</v>
      </c>
      <c r="H1750" s="1">
        <v>6</v>
      </c>
      <c r="I1750" s="1"/>
      <c r="J1750" s="10">
        <v>45711</v>
      </c>
      <c r="K1750" s="1" t="s">
        <v>1077</v>
      </c>
      <c r="L1750" s="2"/>
      <c r="M1750" s="10"/>
      <c r="N1750" s="1"/>
      <c r="O1750" s="1"/>
      <c r="P1750" s="2">
        <f>Table1[[#This Row],[PRICE/PO]]*Table1[[#This Row],[Quantity/PO]]</f>
        <v>0</v>
      </c>
      <c r="Q1750" s="2" t="str">
        <f t="shared" ca="1" si="126"/>
        <v>منتهي</v>
      </c>
      <c r="R1750" s="2" t="s">
        <v>2339</v>
      </c>
      <c r="S1750" s="2"/>
      <c r="T1750" s="1" t="str">
        <f t="shared" si="128"/>
        <v/>
      </c>
      <c r="BN1750" s="8">
        <f t="shared" si="127"/>
        <v>0</v>
      </c>
    </row>
    <row r="1751" spans="1:66" ht="69" hidden="1" x14ac:dyDescent="0.45">
      <c r="A1751" s="1">
        <f t="shared" si="129"/>
        <v>1738</v>
      </c>
      <c r="B1751" s="1" t="s">
        <v>43</v>
      </c>
      <c r="C1751" s="2" t="s">
        <v>411</v>
      </c>
      <c r="D1751" s="1"/>
      <c r="E1751" s="2" t="s">
        <v>412</v>
      </c>
      <c r="F1751" s="1" t="s">
        <v>2473</v>
      </c>
      <c r="G1751" s="10">
        <v>45705</v>
      </c>
      <c r="H1751" s="1">
        <v>4</v>
      </c>
      <c r="I1751" s="1"/>
      <c r="J1751" s="10">
        <v>45711</v>
      </c>
      <c r="K1751" s="1" t="s">
        <v>1077</v>
      </c>
      <c r="L1751" s="2"/>
      <c r="M1751" s="10"/>
      <c r="N1751" s="1"/>
      <c r="O1751" s="1"/>
      <c r="P1751" s="2">
        <f>Table1[[#This Row],[PRICE/PO]]*Table1[[#This Row],[Quantity/PO]]</f>
        <v>0</v>
      </c>
      <c r="Q1751" s="2" t="str">
        <f t="shared" ca="1" si="126"/>
        <v>منتهي</v>
      </c>
      <c r="R1751" s="2" t="s">
        <v>2339</v>
      </c>
      <c r="S1751" s="2"/>
      <c r="T1751" s="1" t="str">
        <f t="shared" si="128"/>
        <v/>
      </c>
      <c r="BN1751" s="8">
        <f t="shared" si="127"/>
        <v>0</v>
      </c>
    </row>
    <row r="1752" spans="1:66" ht="46" hidden="1" x14ac:dyDescent="0.45">
      <c r="A1752" s="1">
        <f t="shared" si="129"/>
        <v>1739</v>
      </c>
      <c r="B1752" s="1" t="s">
        <v>43</v>
      </c>
      <c r="C1752" s="2" t="s">
        <v>63</v>
      </c>
      <c r="D1752" s="1"/>
      <c r="E1752" s="2" t="s">
        <v>2475</v>
      </c>
      <c r="F1752" s="1" t="s">
        <v>2473</v>
      </c>
      <c r="G1752" s="10">
        <v>45705</v>
      </c>
      <c r="H1752" s="1">
        <v>1</v>
      </c>
      <c r="I1752" s="1"/>
      <c r="J1752" s="10">
        <v>45711</v>
      </c>
      <c r="K1752" s="1" t="s">
        <v>1077</v>
      </c>
      <c r="L1752" s="2"/>
      <c r="M1752" s="10"/>
      <c r="N1752" s="1"/>
      <c r="O1752" s="1"/>
      <c r="P1752" s="2">
        <f>Table1[[#This Row],[PRICE/PO]]*Table1[[#This Row],[Quantity/PO]]</f>
        <v>0</v>
      </c>
      <c r="Q1752" s="2" t="str">
        <f t="shared" ca="1" si="126"/>
        <v>منتهي</v>
      </c>
      <c r="R1752" s="2" t="s">
        <v>2339</v>
      </c>
      <c r="S1752" s="2"/>
      <c r="T1752" s="1" t="str">
        <f t="shared" si="128"/>
        <v/>
      </c>
      <c r="BN1752" s="8">
        <f t="shared" si="127"/>
        <v>0</v>
      </c>
    </row>
    <row r="1753" spans="1:66" ht="23" hidden="1" x14ac:dyDescent="0.45">
      <c r="A1753" s="1">
        <f t="shared" si="129"/>
        <v>1740</v>
      </c>
      <c r="B1753" s="1" t="s">
        <v>734</v>
      </c>
      <c r="C1753" s="2" t="s">
        <v>2478</v>
      </c>
      <c r="D1753" s="1"/>
      <c r="E1753" s="2" t="s">
        <v>2479</v>
      </c>
      <c r="F1753" s="1" t="s">
        <v>2477</v>
      </c>
      <c r="G1753" s="10">
        <v>45705</v>
      </c>
      <c r="H1753" s="1">
        <v>3</v>
      </c>
      <c r="I1753" s="1"/>
      <c r="J1753" s="10">
        <v>45712</v>
      </c>
      <c r="K1753" s="1" t="s">
        <v>1074</v>
      </c>
      <c r="L1753" s="2"/>
      <c r="M1753" s="10"/>
      <c r="N1753" s="1"/>
      <c r="O1753" s="1"/>
      <c r="P1753" s="2">
        <f>Table1[[#This Row],[PRICE/PO]]*Table1[[#This Row],[Quantity/PO]]</f>
        <v>0</v>
      </c>
      <c r="Q1753" s="2" t="str">
        <f t="shared" ca="1" si="126"/>
        <v>منتهي</v>
      </c>
      <c r="R1753" s="2" t="s">
        <v>2370</v>
      </c>
      <c r="S1753" s="2"/>
      <c r="T1753" s="1" t="str">
        <f t="shared" si="128"/>
        <v/>
      </c>
      <c r="BN1753" s="8">
        <f t="shared" si="127"/>
        <v>0</v>
      </c>
    </row>
    <row r="1754" spans="1:66" ht="161" hidden="1" x14ac:dyDescent="0.45">
      <c r="A1754" s="1">
        <f t="shared" si="129"/>
        <v>1741</v>
      </c>
      <c r="B1754" s="1" t="s">
        <v>734</v>
      </c>
      <c r="C1754" s="2" t="s">
        <v>2485</v>
      </c>
      <c r="D1754" s="1" t="s">
        <v>2480</v>
      </c>
      <c r="E1754" s="2" t="s">
        <v>2481</v>
      </c>
      <c r="F1754" s="1" t="s">
        <v>2477</v>
      </c>
      <c r="G1754" s="10">
        <v>45705</v>
      </c>
      <c r="H1754" s="1">
        <v>2</v>
      </c>
      <c r="I1754" s="1"/>
      <c r="J1754" s="10">
        <v>45712</v>
      </c>
      <c r="K1754" s="1" t="s">
        <v>1074</v>
      </c>
      <c r="L1754" s="2"/>
      <c r="M1754" s="10"/>
      <c r="N1754" s="1"/>
      <c r="O1754" s="1"/>
      <c r="P1754" s="2">
        <f>Table1[[#This Row],[PRICE/PO]]*Table1[[#This Row],[Quantity/PO]]</f>
        <v>0</v>
      </c>
      <c r="Q1754" s="2" t="str">
        <f t="shared" ca="1" si="126"/>
        <v>منتهي</v>
      </c>
      <c r="R1754" s="2" t="s">
        <v>2370</v>
      </c>
      <c r="S1754" s="2"/>
      <c r="T1754" s="1" t="str">
        <f t="shared" si="128"/>
        <v/>
      </c>
      <c r="BN1754" s="8" t="str">
        <f t="shared" si="127"/>
        <v>XALK178E</v>
      </c>
    </row>
    <row r="1755" spans="1:66" ht="69" hidden="1" x14ac:dyDescent="0.45">
      <c r="A1755" s="1">
        <f t="shared" si="129"/>
        <v>1742</v>
      </c>
      <c r="B1755" s="1" t="s">
        <v>734</v>
      </c>
      <c r="C1755" s="2" t="s">
        <v>1811</v>
      </c>
      <c r="D1755" s="1" t="s">
        <v>1810</v>
      </c>
      <c r="E1755" s="2" t="s">
        <v>1812</v>
      </c>
      <c r="F1755" s="1" t="s">
        <v>2477</v>
      </c>
      <c r="G1755" s="10">
        <v>45705</v>
      </c>
      <c r="H1755" s="1">
        <v>1</v>
      </c>
      <c r="I1755" s="1">
        <v>1450</v>
      </c>
      <c r="J1755" s="10">
        <v>45712</v>
      </c>
      <c r="K1755" s="1" t="s">
        <v>1074</v>
      </c>
      <c r="L1755" s="2"/>
      <c r="M1755" s="10"/>
      <c r="N1755" s="1"/>
      <c r="O1755" s="1"/>
      <c r="P1755" s="2">
        <f>Table1[[#This Row],[PRICE/PO]]*Table1[[#This Row],[Quantity/PO]]</f>
        <v>0</v>
      </c>
      <c r="Q1755" s="2" t="str">
        <f t="shared" ca="1" si="126"/>
        <v>منتهي</v>
      </c>
      <c r="R1755" s="2" t="s">
        <v>2370</v>
      </c>
      <c r="S1755" s="2"/>
      <c r="T1755" s="1" t="str">
        <f t="shared" si="128"/>
        <v/>
      </c>
      <c r="BN1755" s="8" t="str">
        <f t="shared" si="127"/>
        <v>LC1D09M7</v>
      </c>
    </row>
    <row r="1756" spans="1:66" ht="46" hidden="1" x14ac:dyDescent="0.45">
      <c r="A1756" s="1">
        <f t="shared" si="129"/>
        <v>1743</v>
      </c>
      <c r="B1756" s="1" t="s">
        <v>734</v>
      </c>
      <c r="C1756" s="2" t="s">
        <v>2484</v>
      </c>
      <c r="D1756" s="1" t="s">
        <v>2482</v>
      </c>
      <c r="E1756" s="2" t="s">
        <v>2483</v>
      </c>
      <c r="F1756" s="1" t="s">
        <v>2477</v>
      </c>
      <c r="G1756" s="10">
        <v>45705</v>
      </c>
      <c r="H1756" s="1">
        <v>2</v>
      </c>
      <c r="I1756" s="1">
        <v>2900</v>
      </c>
      <c r="J1756" s="10">
        <v>45712</v>
      </c>
      <c r="K1756" s="1" t="s">
        <v>1074</v>
      </c>
      <c r="L1756" s="2"/>
      <c r="M1756" s="10"/>
      <c r="N1756" s="1"/>
      <c r="O1756" s="1"/>
      <c r="P1756" s="2">
        <f>Table1[[#This Row],[PRICE/PO]]*Table1[[#This Row],[Quantity/PO]]</f>
        <v>0</v>
      </c>
      <c r="Q1756" s="2" t="str">
        <f t="shared" ca="1" si="126"/>
        <v>منتهي</v>
      </c>
      <c r="R1756" s="2" t="s">
        <v>2370</v>
      </c>
      <c r="S1756" s="2"/>
      <c r="T1756" s="1" t="str">
        <f t="shared" si="128"/>
        <v/>
      </c>
      <c r="BN1756" s="8" t="str">
        <f t="shared" si="127"/>
        <v>LC1D25B7</v>
      </c>
    </row>
    <row r="1757" spans="1:66" ht="115" hidden="1" x14ac:dyDescent="0.45">
      <c r="A1757" s="1">
        <f t="shared" si="129"/>
        <v>1744</v>
      </c>
      <c r="B1757" s="1" t="s">
        <v>734</v>
      </c>
      <c r="C1757" s="2" t="s">
        <v>1542</v>
      </c>
      <c r="D1757" s="1" t="s">
        <v>1541</v>
      </c>
      <c r="E1757" s="2" t="s">
        <v>2013</v>
      </c>
      <c r="F1757" s="1" t="s">
        <v>2477</v>
      </c>
      <c r="G1757" s="10">
        <v>45705</v>
      </c>
      <c r="H1757" s="1">
        <v>2</v>
      </c>
      <c r="I1757" s="1">
        <v>3400</v>
      </c>
      <c r="J1757" s="10">
        <v>45712</v>
      </c>
      <c r="K1757" s="1" t="s">
        <v>1074</v>
      </c>
      <c r="L1757" s="2"/>
      <c r="M1757" s="10"/>
      <c r="N1757" s="1"/>
      <c r="O1757" s="1"/>
      <c r="P1757" s="2">
        <f>Table1[[#This Row],[PRICE/PO]]*Table1[[#This Row],[Quantity/PO]]</f>
        <v>0</v>
      </c>
      <c r="Q1757" s="2" t="str">
        <f t="shared" ca="1" si="126"/>
        <v>منتهي</v>
      </c>
      <c r="R1757" s="2" t="s">
        <v>2370</v>
      </c>
      <c r="S1757" s="2"/>
      <c r="T1757" s="1" t="str">
        <f t="shared" si="128"/>
        <v/>
      </c>
      <c r="BN1757" s="8" t="str">
        <f t="shared" si="127"/>
        <v>LC1D32Q7</v>
      </c>
    </row>
    <row r="1758" spans="1:66" ht="46" hidden="1" x14ac:dyDescent="0.45">
      <c r="A1758" s="1">
        <f t="shared" si="129"/>
        <v>1745</v>
      </c>
      <c r="B1758" s="1" t="s">
        <v>43</v>
      </c>
      <c r="C1758" s="2" t="s">
        <v>684</v>
      </c>
      <c r="D1758" s="1"/>
      <c r="E1758" s="2" t="s">
        <v>2462</v>
      </c>
      <c r="F1758" s="1" t="s">
        <v>2486</v>
      </c>
      <c r="G1758" s="10">
        <v>45705</v>
      </c>
      <c r="H1758" s="1">
        <v>1</v>
      </c>
      <c r="I1758" s="1"/>
      <c r="J1758" s="10">
        <v>45708</v>
      </c>
      <c r="K1758" s="1" t="s">
        <v>1077</v>
      </c>
      <c r="L1758" s="2"/>
      <c r="M1758" s="10"/>
      <c r="N1758" s="1"/>
      <c r="O1758" s="1"/>
      <c r="P1758" s="2">
        <f>Table1[[#This Row],[PRICE/PO]]*Table1[[#This Row],[Quantity/PO]]</f>
        <v>0</v>
      </c>
      <c r="Q1758" s="2" t="str">
        <f t="shared" ca="1" si="126"/>
        <v>منتهي</v>
      </c>
      <c r="R1758" s="2" t="s">
        <v>2339</v>
      </c>
      <c r="S1758" s="2"/>
      <c r="T1758" s="1" t="str">
        <f t="shared" si="128"/>
        <v/>
      </c>
      <c r="BN1758" s="8">
        <f t="shared" si="127"/>
        <v>0</v>
      </c>
    </row>
    <row r="1759" spans="1:66" ht="46" hidden="1" x14ac:dyDescent="0.45">
      <c r="A1759" s="1">
        <f t="shared" si="129"/>
        <v>1746</v>
      </c>
      <c r="B1759" s="1" t="s">
        <v>734</v>
      </c>
      <c r="C1759" s="2" t="s">
        <v>418</v>
      </c>
      <c r="D1759" s="1" t="s">
        <v>2488</v>
      </c>
      <c r="E1759" s="2" t="s">
        <v>419</v>
      </c>
      <c r="F1759" s="1" t="s">
        <v>2487</v>
      </c>
      <c r="G1759" s="10">
        <v>45705</v>
      </c>
      <c r="H1759" s="1">
        <v>1</v>
      </c>
      <c r="I1759" s="1"/>
      <c r="J1759" s="10">
        <v>45711</v>
      </c>
      <c r="K1759" s="1" t="s">
        <v>1077</v>
      </c>
      <c r="L1759" s="2"/>
      <c r="M1759" s="10"/>
      <c r="N1759" s="1"/>
      <c r="O1759" s="1"/>
      <c r="P1759" s="2">
        <f>Table1[[#This Row],[PRICE/PO]]*Table1[[#This Row],[Quantity/PO]]</f>
        <v>0</v>
      </c>
      <c r="Q1759" s="2" t="str">
        <f t="shared" ca="1" si="126"/>
        <v>منتهي</v>
      </c>
      <c r="R1759" s="2" t="s">
        <v>2339</v>
      </c>
      <c r="S1759" s="2"/>
      <c r="T1759" s="1" t="str">
        <f t="shared" si="128"/>
        <v/>
      </c>
      <c r="BN1759" s="8" t="str">
        <f t="shared" si="127"/>
        <v>SJ-PC48A-WHT</v>
      </c>
    </row>
    <row r="1760" spans="1:66" ht="46" hidden="1" x14ac:dyDescent="0.45">
      <c r="A1760" s="1">
        <f t="shared" si="129"/>
        <v>1747</v>
      </c>
      <c r="B1760" s="1" t="s">
        <v>43</v>
      </c>
      <c r="C1760" s="2" t="s">
        <v>2491</v>
      </c>
      <c r="D1760" s="1"/>
      <c r="E1760" s="2" t="s">
        <v>2492</v>
      </c>
      <c r="F1760" s="1" t="s">
        <v>2489</v>
      </c>
      <c r="G1760" s="10">
        <v>45705</v>
      </c>
      <c r="H1760" s="1">
        <v>1</v>
      </c>
      <c r="I1760" s="1"/>
      <c r="J1760" s="10">
        <v>45711</v>
      </c>
      <c r="K1760" s="1" t="s">
        <v>1077</v>
      </c>
      <c r="L1760" s="2"/>
      <c r="M1760" s="10"/>
      <c r="N1760" s="1"/>
      <c r="O1760" s="1"/>
      <c r="P1760" s="2">
        <f>Table1[[#This Row],[PRICE/PO]]*Table1[[#This Row],[Quantity/PO]]</f>
        <v>0</v>
      </c>
      <c r="Q1760" s="2" t="str">
        <f t="shared" ca="1" si="126"/>
        <v>منتهي</v>
      </c>
      <c r="R1760" s="2" t="s">
        <v>2339</v>
      </c>
      <c r="S1760" s="2"/>
      <c r="T1760" s="1" t="str">
        <f t="shared" si="128"/>
        <v/>
      </c>
      <c r="BN1760" s="8">
        <f t="shared" si="127"/>
        <v>0</v>
      </c>
    </row>
    <row r="1761" spans="1:66" ht="69" hidden="1" x14ac:dyDescent="0.45">
      <c r="A1761" s="1">
        <f t="shared" si="129"/>
        <v>1748</v>
      </c>
      <c r="B1761" s="1" t="s">
        <v>43</v>
      </c>
      <c r="C1761" s="2" t="s">
        <v>2490</v>
      </c>
      <c r="D1761" s="1"/>
      <c r="E1761" s="2" t="s">
        <v>2493</v>
      </c>
      <c r="F1761" s="1" t="s">
        <v>2489</v>
      </c>
      <c r="G1761" s="10">
        <v>45705</v>
      </c>
      <c r="H1761" s="1">
        <v>1</v>
      </c>
      <c r="I1761" s="1"/>
      <c r="J1761" s="10">
        <v>45711</v>
      </c>
      <c r="K1761" s="1" t="s">
        <v>1077</v>
      </c>
      <c r="L1761" s="2"/>
      <c r="M1761" s="10"/>
      <c r="N1761" s="1"/>
      <c r="O1761" s="1"/>
      <c r="P1761" s="2">
        <f>Table1[[#This Row],[PRICE/PO]]*Table1[[#This Row],[Quantity/PO]]</f>
        <v>0</v>
      </c>
      <c r="Q1761" s="2" t="str">
        <f t="shared" ca="1" si="126"/>
        <v>منتهي</v>
      </c>
      <c r="R1761" s="2" t="s">
        <v>2339</v>
      </c>
      <c r="S1761" s="2"/>
      <c r="T1761" s="1" t="str">
        <f t="shared" si="128"/>
        <v/>
      </c>
      <c r="BN1761" s="8">
        <f t="shared" si="127"/>
        <v>0</v>
      </c>
    </row>
    <row r="1762" spans="1:66" ht="69" hidden="1" x14ac:dyDescent="0.45">
      <c r="A1762" s="1">
        <f t="shared" si="129"/>
        <v>1749</v>
      </c>
      <c r="B1762" s="1" t="s">
        <v>734</v>
      </c>
      <c r="C1762" s="2" t="s">
        <v>1593</v>
      </c>
      <c r="D1762" s="1"/>
      <c r="E1762" s="2" t="s">
        <v>1594</v>
      </c>
      <c r="F1762" s="1" t="s">
        <v>2494</v>
      </c>
      <c r="G1762" s="10">
        <v>45705</v>
      </c>
      <c r="H1762" s="1">
        <v>5</v>
      </c>
      <c r="I1762" s="1"/>
      <c r="J1762" s="10">
        <v>45710</v>
      </c>
      <c r="K1762" s="1" t="s">
        <v>1074</v>
      </c>
      <c r="L1762" s="2"/>
      <c r="M1762" s="10"/>
      <c r="N1762" s="1"/>
      <c r="O1762" s="1"/>
      <c r="P1762" s="2">
        <f>Table1[[#This Row],[PRICE/PO]]*Table1[[#This Row],[Quantity/PO]]</f>
        <v>0</v>
      </c>
      <c r="Q1762" s="2" t="str">
        <f t="shared" ca="1" si="126"/>
        <v>منتهي</v>
      </c>
      <c r="R1762" s="2" t="s">
        <v>2430</v>
      </c>
      <c r="S1762" s="2"/>
      <c r="T1762" s="1" t="str">
        <f t="shared" si="128"/>
        <v/>
      </c>
      <c r="BN1762" s="8">
        <f t="shared" si="127"/>
        <v>0</v>
      </c>
    </row>
    <row r="1763" spans="1:66" ht="69" hidden="1" x14ac:dyDescent="0.45">
      <c r="A1763" s="1">
        <f t="shared" si="129"/>
        <v>1750</v>
      </c>
      <c r="B1763" s="1" t="s">
        <v>734</v>
      </c>
      <c r="C1763" s="2" t="s">
        <v>885</v>
      </c>
      <c r="D1763" s="1"/>
      <c r="E1763" s="2" t="s">
        <v>886</v>
      </c>
      <c r="F1763" s="1" t="s">
        <v>2494</v>
      </c>
      <c r="G1763" s="10">
        <v>45705</v>
      </c>
      <c r="H1763" s="1">
        <v>5</v>
      </c>
      <c r="I1763" s="1"/>
      <c r="J1763" s="10">
        <v>45710</v>
      </c>
      <c r="K1763" s="1" t="s">
        <v>1074</v>
      </c>
      <c r="L1763" s="2"/>
      <c r="M1763" s="10"/>
      <c r="N1763" s="1"/>
      <c r="O1763" s="1"/>
      <c r="P1763" s="2">
        <f>Table1[[#This Row],[PRICE/PO]]*Table1[[#This Row],[Quantity/PO]]</f>
        <v>0</v>
      </c>
      <c r="Q1763" s="2" t="str">
        <f t="shared" ca="1" si="126"/>
        <v>منتهي</v>
      </c>
      <c r="R1763" s="2" t="s">
        <v>2430</v>
      </c>
      <c r="S1763" s="2"/>
      <c r="T1763" s="1" t="str">
        <f t="shared" si="128"/>
        <v/>
      </c>
      <c r="BN1763" s="8">
        <f t="shared" si="127"/>
        <v>0</v>
      </c>
    </row>
    <row r="1764" spans="1:66" ht="92" hidden="1" x14ac:dyDescent="0.45">
      <c r="A1764" s="1">
        <f t="shared" si="129"/>
        <v>1751</v>
      </c>
      <c r="B1764" s="1" t="s">
        <v>734</v>
      </c>
      <c r="C1764" s="2" t="s">
        <v>2496</v>
      </c>
      <c r="D1764" s="1"/>
      <c r="E1764" s="2" t="s">
        <v>2495</v>
      </c>
      <c r="F1764" s="1" t="s">
        <v>2494</v>
      </c>
      <c r="G1764" s="10">
        <v>45705</v>
      </c>
      <c r="H1764" s="1">
        <v>5</v>
      </c>
      <c r="I1764" s="1"/>
      <c r="J1764" s="10">
        <v>45710</v>
      </c>
      <c r="K1764" s="1" t="s">
        <v>1074</v>
      </c>
      <c r="L1764" s="2"/>
      <c r="M1764" s="10"/>
      <c r="N1764" s="1"/>
      <c r="O1764" s="1"/>
      <c r="P1764" s="2">
        <f>Table1[[#This Row],[PRICE/PO]]*Table1[[#This Row],[Quantity/PO]]</f>
        <v>0</v>
      </c>
      <c r="Q1764" s="2" t="str">
        <f t="shared" ca="1" si="126"/>
        <v>منتهي</v>
      </c>
      <c r="R1764" s="2" t="s">
        <v>2430</v>
      </c>
      <c r="S1764" s="2"/>
      <c r="T1764" s="1" t="str">
        <f t="shared" si="128"/>
        <v/>
      </c>
      <c r="BN1764" s="8">
        <f t="shared" si="127"/>
        <v>0</v>
      </c>
    </row>
    <row r="1765" spans="1:66" ht="69" hidden="1" x14ac:dyDescent="0.45">
      <c r="A1765" s="1">
        <f t="shared" si="129"/>
        <v>1752</v>
      </c>
      <c r="B1765" s="1" t="s">
        <v>734</v>
      </c>
      <c r="C1765" s="2" t="s">
        <v>1626</v>
      </c>
      <c r="D1765" s="1" t="s">
        <v>1625</v>
      </c>
      <c r="E1765" s="2" t="s">
        <v>1627</v>
      </c>
      <c r="F1765" s="1" t="s">
        <v>2494</v>
      </c>
      <c r="G1765" s="10">
        <v>45705</v>
      </c>
      <c r="H1765" s="1">
        <v>2</v>
      </c>
      <c r="I1765" s="1"/>
      <c r="J1765" s="10">
        <v>45710</v>
      </c>
      <c r="K1765" s="1" t="s">
        <v>1074</v>
      </c>
      <c r="L1765" s="2"/>
      <c r="M1765" s="10"/>
      <c r="N1765" s="1"/>
      <c r="O1765" s="1"/>
      <c r="P1765" s="2">
        <f>Table1[[#This Row],[PRICE/PO]]*Table1[[#This Row],[Quantity/PO]]</f>
        <v>0</v>
      </c>
      <c r="Q1765" s="2" t="str">
        <f t="shared" ca="1" si="126"/>
        <v>منتهي</v>
      </c>
      <c r="R1765" s="2" t="s">
        <v>2430</v>
      </c>
      <c r="S1765" s="2"/>
      <c r="T1765" s="1" t="str">
        <f t="shared" si="128"/>
        <v/>
      </c>
      <c r="BN1765" s="8" t="str">
        <f t="shared" si="127"/>
        <v>SWDcbs164</v>
      </c>
    </row>
    <row r="1766" spans="1:66" ht="69" hidden="1" x14ac:dyDescent="0.45">
      <c r="A1766" s="1">
        <f t="shared" si="129"/>
        <v>1753</v>
      </c>
      <c r="B1766" s="1" t="s">
        <v>734</v>
      </c>
      <c r="C1766" s="2" t="s">
        <v>2498</v>
      </c>
      <c r="D1766" s="1" t="s">
        <v>2497</v>
      </c>
      <c r="E1766" s="2" t="s">
        <v>2499</v>
      </c>
      <c r="F1766" s="1" t="s">
        <v>2494</v>
      </c>
      <c r="G1766" s="10">
        <v>45705</v>
      </c>
      <c r="H1766" s="1">
        <v>4</v>
      </c>
      <c r="I1766" s="1"/>
      <c r="J1766" s="10">
        <v>45710</v>
      </c>
      <c r="K1766" s="1" t="s">
        <v>1074</v>
      </c>
      <c r="L1766" s="2"/>
      <c r="M1766" s="10"/>
      <c r="N1766" s="1"/>
      <c r="O1766" s="1"/>
      <c r="P1766" s="2">
        <f>Table1[[#This Row],[PRICE/PO]]*Table1[[#This Row],[Quantity/PO]]</f>
        <v>0</v>
      </c>
      <c r="Q1766" s="2" t="str">
        <f t="shared" ca="1" si="126"/>
        <v>منتهي</v>
      </c>
      <c r="R1766" s="2" t="s">
        <v>2430</v>
      </c>
      <c r="S1766" s="2"/>
      <c r="T1766" s="1" t="str">
        <f t="shared" si="128"/>
        <v/>
      </c>
      <c r="BN1766" s="8" t="str">
        <f t="shared" si="127"/>
        <v>220.99.257</v>
      </c>
    </row>
    <row r="1767" spans="1:66" ht="92" hidden="1" x14ac:dyDescent="0.45">
      <c r="A1767" s="1">
        <f t="shared" si="129"/>
        <v>1754</v>
      </c>
      <c r="B1767" s="1" t="s">
        <v>734</v>
      </c>
      <c r="C1767" s="2" t="s">
        <v>2500</v>
      </c>
      <c r="D1767" s="1" t="s">
        <v>2502</v>
      </c>
      <c r="E1767" s="2" t="s">
        <v>2501</v>
      </c>
      <c r="F1767" s="1" t="s">
        <v>2494</v>
      </c>
      <c r="G1767" s="10">
        <v>45705</v>
      </c>
      <c r="H1767" s="1">
        <v>7</v>
      </c>
      <c r="I1767" s="1"/>
      <c r="J1767" s="10">
        <v>45710</v>
      </c>
      <c r="K1767" s="1" t="s">
        <v>1074</v>
      </c>
      <c r="L1767" s="2"/>
      <c r="M1767" s="10"/>
      <c r="N1767" s="1"/>
      <c r="O1767" s="1"/>
      <c r="P1767" s="2">
        <f>Table1[[#This Row],[PRICE/PO]]*Table1[[#This Row],[Quantity/PO]]</f>
        <v>0</v>
      </c>
      <c r="Q1767" s="2" t="str">
        <f t="shared" ca="1" si="126"/>
        <v>منتهي</v>
      </c>
      <c r="R1767" s="2" t="s">
        <v>2430</v>
      </c>
      <c r="S1767" s="2"/>
      <c r="T1767" s="1" t="str">
        <f t="shared" si="128"/>
        <v/>
      </c>
      <c r="BN1767" s="8" t="str">
        <f t="shared" si="127"/>
        <v>2601 - 02821</v>
      </c>
    </row>
    <row r="1768" spans="1:66" ht="69" hidden="1" x14ac:dyDescent="0.45">
      <c r="A1768" s="1">
        <f t="shared" si="129"/>
        <v>1755</v>
      </c>
      <c r="B1768" s="1" t="s">
        <v>734</v>
      </c>
      <c r="C1768" s="2" t="s">
        <v>1626</v>
      </c>
      <c r="D1768" s="2" t="s">
        <v>1625</v>
      </c>
      <c r="E1768" s="2" t="s">
        <v>1627</v>
      </c>
      <c r="F1768" s="1" t="s">
        <v>2494</v>
      </c>
      <c r="G1768" s="10">
        <v>45705</v>
      </c>
      <c r="H1768" s="1">
        <v>3</v>
      </c>
      <c r="I1768" s="1"/>
      <c r="J1768" s="10">
        <v>45710</v>
      </c>
      <c r="K1768" s="1" t="s">
        <v>1074</v>
      </c>
      <c r="L1768" s="2"/>
      <c r="M1768" s="10"/>
      <c r="N1768" s="1"/>
      <c r="O1768" s="1"/>
      <c r="P1768" s="2">
        <f>Table1[[#This Row],[PRICE/PO]]*Table1[[#This Row],[Quantity/PO]]</f>
        <v>0</v>
      </c>
      <c r="Q1768" s="2" t="str">
        <f t="shared" ca="1" si="126"/>
        <v>منتهي</v>
      </c>
      <c r="R1768" s="2" t="s">
        <v>2430</v>
      </c>
      <c r="S1768" s="2"/>
      <c r="T1768" s="1" t="str">
        <f t="shared" si="128"/>
        <v/>
      </c>
      <c r="BN1768" s="8" t="str">
        <f t="shared" si="127"/>
        <v>SWDcbs164</v>
      </c>
    </row>
    <row r="1769" spans="1:66" ht="46" hidden="1" x14ac:dyDescent="0.45">
      <c r="A1769" s="1">
        <f t="shared" si="129"/>
        <v>1756</v>
      </c>
      <c r="B1769" s="1" t="s">
        <v>734</v>
      </c>
      <c r="C1769" s="2" t="s">
        <v>2503</v>
      </c>
      <c r="D1769" s="1"/>
      <c r="E1769" s="2" t="s">
        <v>2504</v>
      </c>
      <c r="F1769" s="1" t="s">
        <v>2494</v>
      </c>
      <c r="G1769" s="10">
        <v>45705</v>
      </c>
      <c r="H1769" s="1">
        <v>3</v>
      </c>
      <c r="I1769" s="1"/>
      <c r="J1769" s="10">
        <v>45710</v>
      </c>
      <c r="K1769" s="1" t="s">
        <v>1074</v>
      </c>
      <c r="L1769" s="2"/>
      <c r="M1769" s="10"/>
      <c r="N1769" s="1"/>
      <c r="O1769" s="1"/>
      <c r="P1769" s="2">
        <f>Table1[[#This Row],[PRICE/PO]]*Table1[[#This Row],[Quantity/PO]]</f>
        <v>0</v>
      </c>
      <c r="Q1769" s="2" t="str">
        <f t="shared" ca="1" si="126"/>
        <v>منتهي</v>
      </c>
      <c r="R1769" s="2" t="s">
        <v>2430</v>
      </c>
      <c r="S1769" s="2"/>
      <c r="T1769" s="1" t="str">
        <f t="shared" si="128"/>
        <v/>
      </c>
      <c r="BN1769" s="8">
        <f t="shared" si="127"/>
        <v>0</v>
      </c>
    </row>
    <row r="1770" spans="1:66" ht="46" hidden="1" x14ac:dyDescent="0.45">
      <c r="A1770" s="1">
        <f t="shared" si="129"/>
        <v>1757</v>
      </c>
      <c r="B1770" s="1" t="s">
        <v>734</v>
      </c>
      <c r="C1770" s="2" t="s">
        <v>684</v>
      </c>
      <c r="D1770" s="1"/>
      <c r="E1770" s="2" t="s">
        <v>2462</v>
      </c>
      <c r="F1770" s="1" t="s">
        <v>2505</v>
      </c>
      <c r="G1770" s="10">
        <v>45705</v>
      </c>
      <c r="H1770" s="1">
        <v>3</v>
      </c>
      <c r="I1770" s="1"/>
      <c r="J1770" s="10">
        <v>45708</v>
      </c>
      <c r="K1770" s="1" t="s">
        <v>1077</v>
      </c>
      <c r="L1770" s="2"/>
      <c r="M1770" s="10"/>
      <c r="N1770" s="1"/>
      <c r="O1770" s="1"/>
      <c r="P1770" s="2">
        <f>Table1[[#This Row],[PRICE/PO]]*Table1[[#This Row],[Quantity/PO]]</f>
        <v>0</v>
      </c>
      <c r="Q1770" s="2" t="str">
        <f t="shared" ca="1" si="126"/>
        <v>منتهي</v>
      </c>
      <c r="R1770" s="2" t="s">
        <v>2339</v>
      </c>
      <c r="S1770" s="2"/>
      <c r="T1770" s="1" t="str">
        <f t="shared" si="128"/>
        <v/>
      </c>
      <c r="BN1770" s="8">
        <f t="shared" si="127"/>
        <v>0</v>
      </c>
    </row>
    <row r="1771" spans="1:66" ht="69" hidden="1" x14ac:dyDescent="0.45">
      <c r="A1771" s="1">
        <f t="shared" si="129"/>
        <v>1758</v>
      </c>
      <c r="B1771" s="1" t="s">
        <v>734</v>
      </c>
      <c r="C1771" s="2" t="s">
        <v>2508</v>
      </c>
      <c r="D1771" s="1" t="s">
        <v>2507</v>
      </c>
      <c r="E1771" s="2" t="s">
        <v>2509</v>
      </c>
      <c r="F1771" s="1" t="s">
        <v>2506</v>
      </c>
      <c r="G1771" s="10">
        <v>45705</v>
      </c>
      <c r="H1771" s="1">
        <v>1</v>
      </c>
      <c r="I1771" s="1">
        <v>2950</v>
      </c>
      <c r="J1771" s="10">
        <v>45711</v>
      </c>
      <c r="K1771" s="1" t="s">
        <v>1074</v>
      </c>
      <c r="L1771" s="2" t="s">
        <v>3791</v>
      </c>
      <c r="M1771" s="10">
        <v>45755</v>
      </c>
      <c r="N1771" s="1">
        <v>1</v>
      </c>
      <c r="O1771" s="1">
        <v>2950</v>
      </c>
      <c r="P1771" s="2">
        <f>Table1[[#This Row],[PRICE/PO]]*Table1[[#This Row],[Quantity/PO]]</f>
        <v>2950</v>
      </c>
      <c r="Q1771" s="2" t="str">
        <f t="shared" ca="1" si="126"/>
        <v>منتهي</v>
      </c>
      <c r="R1771" s="2" t="s">
        <v>2339</v>
      </c>
      <c r="S1771" s="2"/>
      <c r="T1771" s="1" t="str">
        <f t="shared" si="128"/>
        <v/>
      </c>
      <c r="BN1771" s="8" t="str">
        <f t="shared" si="127"/>
        <v>MODEL :XR60C</v>
      </c>
    </row>
    <row r="1772" spans="1:66" ht="46" hidden="1" x14ac:dyDescent="0.45">
      <c r="A1772" s="1">
        <f t="shared" si="129"/>
        <v>1759</v>
      </c>
      <c r="B1772" s="1" t="s">
        <v>43</v>
      </c>
      <c r="C1772" s="2" t="s">
        <v>95</v>
      </c>
      <c r="D1772" s="1"/>
      <c r="E1772" s="2" t="s">
        <v>96</v>
      </c>
      <c r="F1772" s="1" t="s">
        <v>2510</v>
      </c>
      <c r="G1772" s="10">
        <v>45705</v>
      </c>
      <c r="H1772" s="1">
        <v>4</v>
      </c>
      <c r="I1772" s="1">
        <v>3250</v>
      </c>
      <c r="J1772" s="10">
        <v>45711</v>
      </c>
      <c r="K1772" s="1" t="s">
        <v>1076</v>
      </c>
      <c r="L1772" s="2"/>
      <c r="M1772" s="10"/>
      <c r="N1772" s="1"/>
      <c r="O1772" s="1"/>
      <c r="P1772" s="2">
        <f>Table1[[#This Row],[PRICE/PO]]*Table1[[#This Row],[Quantity/PO]]</f>
        <v>0</v>
      </c>
      <c r="Q1772" s="2" t="str">
        <f t="shared" ca="1" si="126"/>
        <v>منتهي</v>
      </c>
      <c r="R1772" s="2" t="s">
        <v>2339</v>
      </c>
      <c r="S1772" s="2"/>
      <c r="T1772" s="1" t="str">
        <f t="shared" si="128"/>
        <v/>
      </c>
      <c r="BN1772" s="8">
        <f t="shared" si="127"/>
        <v>0</v>
      </c>
    </row>
    <row r="1773" spans="1:66" ht="69" hidden="1" x14ac:dyDescent="0.45">
      <c r="A1773" s="1">
        <f t="shared" si="129"/>
        <v>1760</v>
      </c>
      <c r="B1773" s="1" t="s">
        <v>734</v>
      </c>
      <c r="C1773" s="2" t="s">
        <v>887</v>
      </c>
      <c r="D1773" s="1"/>
      <c r="E1773" s="2" t="s">
        <v>188</v>
      </c>
      <c r="F1773" s="1" t="s">
        <v>2511</v>
      </c>
      <c r="G1773" s="10">
        <v>45705</v>
      </c>
      <c r="H1773" s="1">
        <v>5</v>
      </c>
      <c r="I1773" s="1">
        <v>825</v>
      </c>
      <c r="J1773" s="10">
        <v>45710</v>
      </c>
      <c r="K1773" s="1" t="s">
        <v>1074</v>
      </c>
      <c r="L1773" s="2"/>
      <c r="M1773" s="10"/>
      <c r="N1773" s="1"/>
      <c r="O1773" s="1"/>
      <c r="P1773" s="2">
        <f>Table1[[#This Row],[PRICE/PO]]*Table1[[#This Row],[Quantity/PO]]</f>
        <v>0</v>
      </c>
      <c r="Q1773" s="2" t="str">
        <f t="shared" ca="1" si="126"/>
        <v>منتهي</v>
      </c>
      <c r="R1773" s="2" t="s">
        <v>2430</v>
      </c>
      <c r="S1773" s="2"/>
      <c r="T1773" s="1" t="str">
        <f t="shared" si="128"/>
        <v/>
      </c>
      <c r="BN1773" s="8">
        <f t="shared" si="127"/>
        <v>0</v>
      </c>
    </row>
    <row r="1774" spans="1:66" ht="46" hidden="1" x14ac:dyDescent="0.45">
      <c r="A1774" s="1">
        <f t="shared" si="129"/>
        <v>1761</v>
      </c>
      <c r="B1774" s="1" t="s">
        <v>734</v>
      </c>
      <c r="C1774" s="2" t="s">
        <v>870</v>
      </c>
      <c r="D1774" s="1"/>
      <c r="E1774" s="2" t="s">
        <v>871</v>
      </c>
      <c r="F1774" s="1" t="s">
        <v>2511</v>
      </c>
      <c r="G1774" s="10">
        <v>45705</v>
      </c>
      <c r="H1774" s="1">
        <v>50</v>
      </c>
      <c r="I1774" s="1"/>
      <c r="J1774" s="10">
        <v>45710</v>
      </c>
      <c r="K1774" s="1" t="s">
        <v>1074</v>
      </c>
      <c r="L1774" s="2"/>
      <c r="M1774" s="10"/>
      <c r="N1774" s="1"/>
      <c r="O1774" s="1"/>
      <c r="P1774" s="2">
        <f>Table1[[#This Row],[PRICE/PO]]*Table1[[#This Row],[Quantity/PO]]</f>
        <v>0</v>
      </c>
      <c r="Q1774" s="2" t="str">
        <f t="shared" ca="1" si="126"/>
        <v>منتهي</v>
      </c>
      <c r="R1774" s="2" t="s">
        <v>2430</v>
      </c>
      <c r="S1774" s="2"/>
      <c r="T1774" s="1" t="str">
        <f t="shared" si="128"/>
        <v/>
      </c>
      <c r="BN1774" s="8">
        <f t="shared" si="127"/>
        <v>0</v>
      </c>
    </row>
    <row r="1775" spans="1:66" ht="92" hidden="1" x14ac:dyDescent="0.45">
      <c r="A1775" s="1">
        <f t="shared" si="129"/>
        <v>1762</v>
      </c>
      <c r="B1775" s="1" t="s">
        <v>734</v>
      </c>
      <c r="C1775" s="2" t="s">
        <v>2500</v>
      </c>
      <c r="D1775" s="1" t="s">
        <v>2502</v>
      </c>
      <c r="E1775" s="2" t="s">
        <v>2501</v>
      </c>
      <c r="F1775" s="1" t="s">
        <v>2511</v>
      </c>
      <c r="G1775" s="10">
        <v>45705</v>
      </c>
      <c r="H1775" s="1">
        <v>6</v>
      </c>
      <c r="I1775" s="1"/>
      <c r="J1775" s="10">
        <v>45710</v>
      </c>
      <c r="K1775" s="1" t="s">
        <v>1074</v>
      </c>
      <c r="L1775" s="2"/>
      <c r="M1775" s="10"/>
      <c r="N1775" s="1"/>
      <c r="O1775" s="1"/>
      <c r="P1775" s="2">
        <f>Table1[[#This Row],[PRICE/PO]]*Table1[[#This Row],[Quantity/PO]]</f>
        <v>0</v>
      </c>
      <c r="Q1775" s="2" t="str">
        <f t="shared" ca="1" si="126"/>
        <v>منتهي</v>
      </c>
      <c r="R1775" s="2" t="s">
        <v>2430</v>
      </c>
      <c r="S1775" s="2"/>
      <c r="T1775" s="1" t="str">
        <f t="shared" si="128"/>
        <v/>
      </c>
      <c r="BN1775" s="8" t="str">
        <f t="shared" si="127"/>
        <v>2601 - 02821</v>
      </c>
    </row>
    <row r="1776" spans="1:66" ht="69" hidden="1" x14ac:dyDescent="0.45">
      <c r="A1776" s="1">
        <f t="shared" si="129"/>
        <v>1763</v>
      </c>
      <c r="B1776" s="1" t="s">
        <v>734</v>
      </c>
      <c r="C1776" s="2" t="s">
        <v>2512</v>
      </c>
      <c r="D1776" s="1"/>
      <c r="E1776" s="2" t="s">
        <v>2513</v>
      </c>
      <c r="F1776" s="1" t="s">
        <v>2511</v>
      </c>
      <c r="G1776" s="10">
        <v>45705</v>
      </c>
      <c r="H1776" s="1">
        <v>50</v>
      </c>
      <c r="I1776" s="1">
        <v>390</v>
      </c>
      <c r="J1776" s="10">
        <v>45710</v>
      </c>
      <c r="K1776" s="1" t="s">
        <v>1074</v>
      </c>
      <c r="L1776" s="2"/>
      <c r="M1776" s="10"/>
      <c r="N1776" s="1"/>
      <c r="O1776" s="1"/>
      <c r="P1776" s="2">
        <f>Table1[[#This Row],[PRICE/PO]]*Table1[[#This Row],[Quantity/PO]]</f>
        <v>0</v>
      </c>
      <c r="Q1776" s="2" t="str">
        <f t="shared" ca="1" si="126"/>
        <v>منتهي</v>
      </c>
      <c r="R1776" s="2" t="s">
        <v>2430</v>
      </c>
      <c r="S1776" s="2"/>
      <c r="T1776" s="1" t="str">
        <f t="shared" si="128"/>
        <v/>
      </c>
      <c r="BN1776" s="8">
        <f t="shared" si="127"/>
        <v>0</v>
      </c>
    </row>
    <row r="1777" spans="1:66" ht="115" hidden="1" x14ac:dyDescent="0.45">
      <c r="A1777" s="1">
        <f t="shared" si="129"/>
        <v>1764</v>
      </c>
      <c r="B1777" s="1" t="s">
        <v>734</v>
      </c>
      <c r="C1777" s="2" t="s">
        <v>2515</v>
      </c>
      <c r="D1777" s="1" t="s">
        <v>2514</v>
      </c>
      <c r="E1777" s="2" t="s">
        <v>2516</v>
      </c>
      <c r="F1777" s="1" t="s">
        <v>2511</v>
      </c>
      <c r="G1777" s="10">
        <v>45705</v>
      </c>
      <c r="H1777" s="1">
        <v>8</v>
      </c>
      <c r="I1777" s="1"/>
      <c r="J1777" s="10">
        <v>45710</v>
      </c>
      <c r="K1777" s="1" t="s">
        <v>1074</v>
      </c>
      <c r="L1777" s="2"/>
      <c r="M1777" s="10"/>
      <c r="N1777" s="1"/>
      <c r="O1777" s="1"/>
      <c r="P1777" s="2">
        <f>Table1[[#This Row],[PRICE/PO]]*Table1[[#This Row],[Quantity/PO]]</f>
        <v>0</v>
      </c>
      <c r="Q1777" s="2" t="str">
        <f t="shared" ca="1" si="126"/>
        <v>منتهي</v>
      </c>
      <c r="R1777" s="2" t="s">
        <v>2430</v>
      </c>
      <c r="S1777" s="2"/>
      <c r="T1777" s="1" t="str">
        <f t="shared" si="128"/>
        <v/>
      </c>
      <c r="BN1777" s="8" t="str">
        <f t="shared" si="127"/>
        <v>G6</v>
      </c>
    </row>
    <row r="1778" spans="1:66" ht="46" hidden="1" x14ac:dyDescent="0.45">
      <c r="A1778" s="1">
        <f t="shared" si="129"/>
        <v>1765</v>
      </c>
      <c r="B1778" s="1" t="s">
        <v>43</v>
      </c>
      <c r="C1778" s="2" t="s">
        <v>95</v>
      </c>
      <c r="D1778" s="1"/>
      <c r="E1778" s="2" t="s">
        <v>96</v>
      </c>
      <c r="F1778" s="1" t="s">
        <v>2517</v>
      </c>
      <c r="G1778" s="10">
        <v>45705</v>
      </c>
      <c r="H1778" s="1">
        <v>50</v>
      </c>
      <c r="I1778" s="1">
        <v>3250</v>
      </c>
      <c r="J1778" s="10">
        <v>45711</v>
      </c>
      <c r="K1778" s="1" t="s">
        <v>1076</v>
      </c>
      <c r="L1778" s="2"/>
      <c r="M1778" s="10"/>
      <c r="N1778" s="1"/>
      <c r="O1778" s="1"/>
      <c r="P1778" s="2">
        <f>Table1[[#This Row],[PRICE/PO]]*Table1[[#This Row],[Quantity/PO]]</f>
        <v>0</v>
      </c>
      <c r="Q1778" s="2" t="str">
        <f t="shared" ca="1" si="126"/>
        <v>منتهي</v>
      </c>
      <c r="R1778" s="2" t="s">
        <v>2339</v>
      </c>
      <c r="S1778" s="2"/>
      <c r="T1778" s="1" t="str">
        <f t="shared" si="128"/>
        <v/>
      </c>
      <c r="BN1778" s="8">
        <f t="shared" si="127"/>
        <v>0</v>
      </c>
    </row>
    <row r="1779" spans="1:66" ht="69" hidden="1" x14ac:dyDescent="0.45">
      <c r="A1779" s="1">
        <f t="shared" si="129"/>
        <v>1766</v>
      </c>
      <c r="B1779" s="1" t="s">
        <v>734</v>
      </c>
      <c r="C1779" s="2" t="s">
        <v>2525</v>
      </c>
      <c r="D1779" s="1" t="s">
        <v>2519</v>
      </c>
      <c r="E1779" s="2" t="s">
        <v>2520</v>
      </c>
      <c r="F1779" s="1" t="s">
        <v>2518</v>
      </c>
      <c r="G1779" s="10">
        <v>45705</v>
      </c>
      <c r="H1779" s="1">
        <v>150</v>
      </c>
      <c r="I1779" s="1"/>
      <c r="J1779" s="10">
        <v>45711</v>
      </c>
      <c r="K1779" s="1" t="s">
        <v>1074</v>
      </c>
      <c r="L1779" s="2"/>
      <c r="M1779" s="10"/>
      <c r="N1779" s="1"/>
      <c r="O1779" s="1"/>
      <c r="P1779" s="2">
        <f>Table1[[#This Row],[PRICE/PO]]*Table1[[#This Row],[Quantity/PO]]</f>
        <v>0</v>
      </c>
      <c r="Q1779" s="2" t="str">
        <f t="shared" ca="1" si="126"/>
        <v>منتهي</v>
      </c>
      <c r="R1779" s="2" t="s">
        <v>2430</v>
      </c>
      <c r="S1779" s="2"/>
      <c r="T1779" s="1" t="str">
        <f t="shared" si="128"/>
        <v/>
      </c>
      <c r="BN1779" s="8" t="str">
        <f t="shared" si="127"/>
        <v>T26208</v>
      </c>
    </row>
    <row r="1780" spans="1:66" ht="92" hidden="1" x14ac:dyDescent="0.45">
      <c r="A1780" s="1">
        <f t="shared" si="129"/>
        <v>1767</v>
      </c>
      <c r="B1780" s="1" t="s">
        <v>734</v>
      </c>
      <c r="C1780" s="2" t="s">
        <v>2524</v>
      </c>
      <c r="D1780" s="1" t="s">
        <v>2521</v>
      </c>
      <c r="E1780" s="2" t="s">
        <v>2522</v>
      </c>
      <c r="F1780" s="1" t="s">
        <v>2518</v>
      </c>
      <c r="G1780" s="10">
        <v>45705</v>
      </c>
      <c r="H1780" s="1">
        <v>40</v>
      </c>
      <c r="I1780" s="1"/>
      <c r="J1780" s="10">
        <v>45711</v>
      </c>
      <c r="K1780" s="1" t="s">
        <v>1074</v>
      </c>
      <c r="L1780" s="2"/>
      <c r="M1780" s="10"/>
      <c r="N1780" s="1"/>
      <c r="O1780" s="1"/>
      <c r="P1780" s="2">
        <f>Table1[[#This Row],[PRICE/PO]]*Table1[[#This Row],[Quantity/PO]]</f>
        <v>0</v>
      </c>
      <c r="Q1780" s="2" t="str">
        <f t="shared" ca="1" si="126"/>
        <v>منتهي</v>
      </c>
      <c r="R1780" s="2" t="s">
        <v>2430</v>
      </c>
      <c r="S1780" s="2"/>
      <c r="T1780" s="1" t="str">
        <f t="shared" si="128"/>
        <v/>
      </c>
      <c r="BN1780" s="8" t="str">
        <f t="shared" si="127"/>
        <v>PBTS230</v>
      </c>
    </row>
    <row r="1781" spans="1:66" ht="92" hidden="1" x14ac:dyDescent="0.45">
      <c r="A1781" s="1">
        <f t="shared" si="129"/>
        <v>1768</v>
      </c>
      <c r="B1781" s="1" t="s">
        <v>734</v>
      </c>
      <c r="C1781" s="2" t="s">
        <v>2526</v>
      </c>
      <c r="D1781" s="1" t="s">
        <v>2523</v>
      </c>
      <c r="E1781" s="2" t="s">
        <v>2529</v>
      </c>
      <c r="F1781" s="1" t="s">
        <v>2518</v>
      </c>
      <c r="G1781" s="10">
        <v>45705</v>
      </c>
      <c r="H1781" s="1">
        <v>40</v>
      </c>
      <c r="I1781" s="1"/>
      <c r="J1781" s="10">
        <v>45711</v>
      </c>
      <c r="K1781" s="1" t="s">
        <v>1074</v>
      </c>
      <c r="L1781" s="2"/>
      <c r="M1781" s="10"/>
      <c r="N1781" s="1"/>
      <c r="O1781" s="1"/>
      <c r="P1781" s="2">
        <f>Table1[[#This Row],[PRICE/PO]]*Table1[[#This Row],[Quantity/PO]]</f>
        <v>0</v>
      </c>
      <c r="Q1781" s="2" t="str">
        <f t="shared" ca="1" si="126"/>
        <v>منتهي</v>
      </c>
      <c r="R1781" s="2" t="s">
        <v>2430</v>
      </c>
      <c r="S1781" s="2"/>
      <c r="T1781" s="1" t="str">
        <f t="shared" si="128"/>
        <v/>
      </c>
      <c r="BN1781" s="8" t="str">
        <f t="shared" si="127"/>
        <v>3KH66</v>
      </c>
    </row>
    <row r="1782" spans="1:66" ht="46" hidden="1" x14ac:dyDescent="0.45">
      <c r="A1782" s="1">
        <f t="shared" si="129"/>
        <v>1769</v>
      </c>
      <c r="B1782" s="1" t="s">
        <v>734</v>
      </c>
      <c r="C1782" s="2" t="s">
        <v>2527</v>
      </c>
      <c r="D1782" s="1"/>
      <c r="E1782" s="2" t="s">
        <v>2528</v>
      </c>
      <c r="F1782" s="1" t="s">
        <v>2518</v>
      </c>
      <c r="G1782" s="10">
        <v>45705</v>
      </c>
      <c r="H1782" s="1">
        <v>1</v>
      </c>
      <c r="I1782" s="1">
        <v>100</v>
      </c>
      <c r="J1782" s="10">
        <v>45711</v>
      </c>
      <c r="K1782" s="1" t="s">
        <v>1074</v>
      </c>
      <c r="L1782" s="2"/>
      <c r="M1782" s="10"/>
      <c r="N1782" s="1"/>
      <c r="O1782" s="1"/>
      <c r="P1782" s="2">
        <f>Table1[[#This Row],[PRICE/PO]]*Table1[[#This Row],[Quantity/PO]]</f>
        <v>0</v>
      </c>
      <c r="Q1782" s="2" t="str">
        <f t="shared" ca="1" si="126"/>
        <v>منتهي</v>
      </c>
      <c r="R1782" s="2" t="s">
        <v>2430</v>
      </c>
      <c r="S1782" s="2"/>
      <c r="T1782" s="1" t="str">
        <f t="shared" si="128"/>
        <v/>
      </c>
      <c r="BN1782" s="8">
        <f t="shared" si="127"/>
        <v>0</v>
      </c>
    </row>
    <row r="1783" spans="1:66" ht="46" hidden="1" x14ac:dyDescent="0.45">
      <c r="A1783" s="1">
        <f t="shared" si="129"/>
        <v>1770</v>
      </c>
      <c r="B1783" s="1" t="s">
        <v>43</v>
      </c>
      <c r="C1783" s="2" t="s">
        <v>91</v>
      </c>
      <c r="D1783" s="1"/>
      <c r="E1783" s="2" t="s">
        <v>92</v>
      </c>
      <c r="F1783" s="1" t="s">
        <v>2530</v>
      </c>
      <c r="G1783" s="10">
        <v>45705</v>
      </c>
      <c r="H1783" s="1">
        <v>4</v>
      </c>
      <c r="I1783" s="1">
        <v>3300</v>
      </c>
      <c r="J1783" s="10">
        <v>45711</v>
      </c>
      <c r="K1783" s="1" t="s">
        <v>1076</v>
      </c>
      <c r="L1783" s="2"/>
      <c r="M1783" s="10"/>
      <c r="N1783" s="1"/>
      <c r="O1783" s="1"/>
      <c r="P1783" s="2">
        <f>Table1[[#This Row],[PRICE/PO]]*Table1[[#This Row],[Quantity/PO]]</f>
        <v>0</v>
      </c>
      <c r="Q1783" s="2" t="str">
        <f t="shared" ca="1" si="126"/>
        <v>منتهي</v>
      </c>
      <c r="R1783" s="2" t="s">
        <v>2339</v>
      </c>
      <c r="S1783" s="2"/>
      <c r="T1783" s="1" t="str">
        <f t="shared" si="128"/>
        <v/>
      </c>
      <c r="BN1783" s="8">
        <f t="shared" si="127"/>
        <v>0</v>
      </c>
    </row>
    <row r="1784" spans="1:66" ht="46" hidden="1" x14ac:dyDescent="0.45">
      <c r="A1784" s="1">
        <f t="shared" si="129"/>
        <v>1771</v>
      </c>
      <c r="B1784" s="1" t="s">
        <v>43</v>
      </c>
      <c r="C1784" s="2" t="s">
        <v>115</v>
      </c>
      <c r="D1784" s="1"/>
      <c r="E1784" s="2" t="s">
        <v>2531</v>
      </c>
      <c r="F1784" s="1" t="s">
        <v>2530</v>
      </c>
      <c r="G1784" s="10">
        <v>45705</v>
      </c>
      <c r="H1784" s="1">
        <v>4</v>
      </c>
      <c r="I1784" s="1">
        <v>1300</v>
      </c>
      <c r="J1784" s="10">
        <v>45711</v>
      </c>
      <c r="K1784" s="1" t="s">
        <v>1076</v>
      </c>
      <c r="L1784" s="2"/>
      <c r="M1784" s="10"/>
      <c r="N1784" s="1"/>
      <c r="O1784" s="1"/>
      <c r="P1784" s="2">
        <f>Table1[[#This Row],[PRICE/PO]]*Table1[[#This Row],[Quantity/PO]]</f>
        <v>0</v>
      </c>
      <c r="Q1784" s="2" t="str">
        <f t="shared" ca="1" si="126"/>
        <v>منتهي</v>
      </c>
      <c r="R1784" s="2" t="s">
        <v>2339</v>
      </c>
      <c r="S1784" s="2"/>
      <c r="T1784" s="1" t="str">
        <f t="shared" si="128"/>
        <v/>
      </c>
      <c r="BN1784" s="8">
        <f t="shared" si="127"/>
        <v>0</v>
      </c>
    </row>
    <row r="1785" spans="1:66" ht="69" hidden="1" x14ac:dyDescent="0.45">
      <c r="A1785" s="1">
        <f t="shared" si="129"/>
        <v>1772</v>
      </c>
      <c r="B1785" s="1" t="s">
        <v>43</v>
      </c>
      <c r="C1785" s="2" t="s">
        <v>2476</v>
      </c>
      <c r="D1785" s="1"/>
      <c r="E1785" s="2" t="s">
        <v>2474</v>
      </c>
      <c r="F1785" s="1" t="s">
        <v>2532</v>
      </c>
      <c r="G1785" s="10">
        <v>45705</v>
      </c>
      <c r="H1785" s="1">
        <v>2</v>
      </c>
      <c r="I1785" s="1"/>
      <c r="J1785" s="10">
        <v>45711</v>
      </c>
      <c r="K1785" s="1" t="s">
        <v>1077</v>
      </c>
      <c r="L1785" s="2"/>
      <c r="M1785" s="10"/>
      <c r="N1785" s="1"/>
      <c r="O1785" s="1"/>
      <c r="P1785" s="2">
        <f>Table1[[#This Row],[PRICE/PO]]*Table1[[#This Row],[Quantity/PO]]</f>
        <v>0</v>
      </c>
      <c r="Q1785" s="2" t="str">
        <f t="shared" ca="1" si="126"/>
        <v>منتهي</v>
      </c>
      <c r="R1785" s="2" t="s">
        <v>2339</v>
      </c>
      <c r="S1785" s="2"/>
      <c r="T1785" s="1" t="str">
        <f t="shared" si="128"/>
        <v/>
      </c>
      <c r="BN1785" s="8">
        <f t="shared" si="127"/>
        <v>0</v>
      </c>
    </row>
    <row r="1786" spans="1:66" ht="69" hidden="1" x14ac:dyDescent="0.45">
      <c r="A1786" s="1">
        <f t="shared" si="129"/>
        <v>1773</v>
      </c>
      <c r="B1786" s="1" t="s">
        <v>734</v>
      </c>
      <c r="C1786" s="2" t="s">
        <v>2536</v>
      </c>
      <c r="D1786" s="1" t="s">
        <v>2535</v>
      </c>
      <c r="E1786" s="2" t="s">
        <v>2534</v>
      </c>
      <c r="F1786" s="1" t="s">
        <v>2533</v>
      </c>
      <c r="G1786" s="10">
        <v>45705</v>
      </c>
      <c r="H1786" s="1">
        <v>20</v>
      </c>
      <c r="I1786" s="1"/>
      <c r="J1786" s="10">
        <v>45712</v>
      </c>
      <c r="K1786" s="1" t="s">
        <v>1074</v>
      </c>
      <c r="L1786" s="2"/>
      <c r="M1786" s="10"/>
      <c r="N1786" s="1"/>
      <c r="O1786" s="1"/>
      <c r="P1786" s="2">
        <f>Table1[[#This Row],[PRICE/PO]]*Table1[[#This Row],[Quantity/PO]]</f>
        <v>0</v>
      </c>
      <c r="Q1786" s="2" t="str">
        <f t="shared" ca="1" si="126"/>
        <v>منتهي</v>
      </c>
      <c r="R1786" s="2" t="s">
        <v>2370</v>
      </c>
      <c r="S1786" s="2"/>
      <c r="T1786" s="1" t="str">
        <f t="shared" si="128"/>
        <v/>
      </c>
      <c r="BN1786" s="8" t="str">
        <f t="shared" si="127"/>
        <v>UL1.3-12</v>
      </c>
    </row>
    <row r="1787" spans="1:66" ht="69" hidden="1" x14ac:dyDescent="0.45">
      <c r="A1787" s="1">
        <f t="shared" si="129"/>
        <v>1774</v>
      </c>
      <c r="B1787" s="1" t="s">
        <v>43</v>
      </c>
      <c r="C1787" s="2" t="s">
        <v>2476</v>
      </c>
      <c r="D1787" s="1"/>
      <c r="E1787" s="2" t="s">
        <v>2474</v>
      </c>
      <c r="F1787" s="1" t="s">
        <v>2537</v>
      </c>
      <c r="G1787" s="10">
        <v>45705</v>
      </c>
      <c r="H1787" s="1">
        <v>5</v>
      </c>
      <c r="I1787" s="1"/>
      <c r="J1787" s="10">
        <v>45711</v>
      </c>
      <c r="K1787" s="1" t="s">
        <v>1074</v>
      </c>
      <c r="L1787" s="2"/>
      <c r="M1787" s="10"/>
      <c r="N1787" s="1"/>
      <c r="O1787" s="1"/>
      <c r="P1787" s="2">
        <f>Table1[[#This Row],[PRICE/PO]]*Table1[[#This Row],[Quantity/PO]]</f>
        <v>0</v>
      </c>
      <c r="Q1787" s="2" t="str">
        <f t="shared" ca="1" si="126"/>
        <v>منتهي</v>
      </c>
      <c r="R1787" s="2" t="s">
        <v>2339</v>
      </c>
      <c r="S1787" s="2"/>
      <c r="T1787" s="1" t="str">
        <f t="shared" si="128"/>
        <v/>
      </c>
      <c r="BN1787" s="8">
        <f t="shared" si="127"/>
        <v>0</v>
      </c>
    </row>
    <row r="1788" spans="1:66" ht="69" hidden="1" x14ac:dyDescent="0.45">
      <c r="A1788" s="1">
        <f t="shared" si="129"/>
        <v>1775</v>
      </c>
      <c r="B1788" s="1" t="s">
        <v>43</v>
      </c>
      <c r="C1788" s="2" t="s">
        <v>682</v>
      </c>
      <c r="D1788" s="1"/>
      <c r="E1788" s="2" t="s">
        <v>683</v>
      </c>
      <c r="F1788" s="1" t="s">
        <v>2538</v>
      </c>
      <c r="G1788" s="10">
        <v>45705</v>
      </c>
      <c r="H1788" s="1">
        <v>1</v>
      </c>
      <c r="I1788" s="1"/>
      <c r="J1788" s="10">
        <v>45711</v>
      </c>
      <c r="K1788" s="1" t="s">
        <v>1076</v>
      </c>
      <c r="L1788" s="2"/>
      <c r="M1788" s="10"/>
      <c r="N1788" s="1"/>
      <c r="O1788" s="1"/>
      <c r="P1788" s="2">
        <f>Table1[[#This Row],[PRICE/PO]]*Table1[[#This Row],[Quantity/PO]]</f>
        <v>0</v>
      </c>
      <c r="Q1788" s="2" t="str">
        <f t="shared" ca="1" si="126"/>
        <v>منتهي</v>
      </c>
      <c r="R1788" s="2" t="s">
        <v>2339</v>
      </c>
      <c r="S1788" s="2"/>
      <c r="T1788" s="1" t="str">
        <f t="shared" si="128"/>
        <v/>
      </c>
      <c r="BN1788" s="8">
        <f t="shared" si="127"/>
        <v>0</v>
      </c>
    </row>
    <row r="1789" spans="1:66" ht="69" hidden="1" x14ac:dyDescent="0.45">
      <c r="A1789" s="1">
        <f t="shared" si="129"/>
        <v>1776</v>
      </c>
      <c r="B1789" s="1" t="s">
        <v>734</v>
      </c>
      <c r="C1789" s="2" t="s">
        <v>2541</v>
      </c>
      <c r="D1789" s="1">
        <v>2616</v>
      </c>
      <c r="E1789" s="2" t="s">
        <v>2540</v>
      </c>
      <c r="F1789" s="1" t="s">
        <v>2539</v>
      </c>
      <c r="G1789" s="10">
        <v>45705</v>
      </c>
      <c r="H1789" s="1">
        <v>1</v>
      </c>
      <c r="I1789" s="1"/>
      <c r="J1789" s="10">
        <v>45711</v>
      </c>
      <c r="K1789" s="1" t="s">
        <v>1075</v>
      </c>
      <c r="L1789" s="2"/>
      <c r="M1789" s="10"/>
      <c r="N1789" s="1"/>
      <c r="O1789" s="1"/>
      <c r="P1789" s="2">
        <f>Table1[[#This Row],[PRICE/PO]]*Table1[[#This Row],[Quantity/PO]]</f>
        <v>0</v>
      </c>
      <c r="Q1789" s="2" t="str">
        <f t="shared" ca="1" si="126"/>
        <v>منتهي</v>
      </c>
      <c r="R1789" s="2" t="s">
        <v>2339</v>
      </c>
      <c r="S1789" s="2"/>
      <c r="T1789" s="1" t="str">
        <f t="shared" si="128"/>
        <v/>
      </c>
      <c r="BN1789" s="8">
        <f t="shared" si="127"/>
        <v>2616</v>
      </c>
    </row>
    <row r="1790" spans="1:66" ht="46" hidden="1" x14ac:dyDescent="0.45">
      <c r="A1790" s="1">
        <f t="shared" si="129"/>
        <v>1777</v>
      </c>
      <c r="B1790" s="1" t="s">
        <v>43</v>
      </c>
      <c r="C1790" s="2" t="s">
        <v>91</v>
      </c>
      <c r="D1790" s="1"/>
      <c r="E1790" s="2" t="s">
        <v>92</v>
      </c>
      <c r="F1790" s="1" t="s">
        <v>2542</v>
      </c>
      <c r="G1790" s="10">
        <v>45705</v>
      </c>
      <c r="H1790" s="1">
        <v>5</v>
      </c>
      <c r="I1790" s="1">
        <v>3300</v>
      </c>
      <c r="J1790" s="10">
        <v>45711</v>
      </c>
      <c r="K1790" s="1" t="s">
        <v>1076</v>
      </c>
      <c r="L1790" s="2"/>
      <c r="M1790" s="10"/>
      <c r="N1790" s="1"/>
      <c r="O1790" s="1"/>
      <c r="P1790" s="2">
        <f>Table1[[#This Row],[PRICE/PO]]*Table1[[#This Row],[Quantity/PO]]</f>
        <v>0</v>
      </c>
      <c r="Q1790" s="2" t="str">
        <f t="shared" ca="1" si="126"/>
        <v>منتهي</v>
      </c>
      <c r="R1790" s="2" t="s">
        <v>2339</v>
      </c>
      <c r="S1790" s="2"/>
      <c r="T1790" s="1" t="str">
        <f t="shared" si="128"/>
        <v/>
      </c>
      <c r="BN1790" s="8">
        <f t="shared" si="127"/>
        <v>0</v>
      </c>
    </row>
    <row r="1791" spans="1:66" ht="46" hidden="1" x14ac:dyDescent="0.45">
      <c r="A1791" s="1">
        <f t="shared" si="129"/>
        <v>1778</v>
      </c>
      <c r="B1791" s="1" t="s">
        <v>43</v>
      </c>
      <c r="C1791" s="2" t="s">
        <v>91</v>
      </c>
      <c r="D1791" s="1"/>
      <c r="E1791" s="2" t="s">
        <v>92</v>
      </c>
      <c r="F1791" s="1" t="s">
        <v>2543</v>
      </c>
      <c r="G1791" s="10">
        <v>45705</v>
      </c>
      <c r="H1791" s="1">
        <v>4</v>
      </c>
      <c r="I1791" s="1">
        <v>3300</v>
      </c>
      <c r="J1791" s="10">
        <v>45711</v>
      </c>
      <c r="K1791" s="1" t="s">
        <v>1076</v>
      </c>
      <c r="L1791" s="2"/>
      <c r="M1791" s="10"/>
      <c r="N1791" s="1"/>
      <c r="O1791" s="1"/>
      <c r="P1791" s="2">
        <f>Table1[[#This Row],[PRICE/PO]]*Table1[[#This Row],[Quantity/PO]]</f>
        <v>0</v>
      </c>
      <c r="Q1791" s="2" t="str">
        <f t="shared" ca="1" si="126"/>
        <v>منتهي</v>
      </c>
      <c r="R1791" s="2" t="s">
        <v>2339</v>
      </c>
      <c r="S1791" s="2"/>
      <c r="T1791" s="1" t="str">
        <f t="shared" si="128"/>
        <v/>
      </c>
      <c r="BN1791" s="8">
        <f t="shared" si="127"/>
        <v>0</v>
      </c>
    </row>
    <row r="1792" spans="1:66" ht="46" hidden="1" x14ac:dyDescent="0.45">
      <c r="A1792" s="1">
        <f t="shared" si="129"/>
        <v>1779</v>
      </c>
      <c r="B1792" s="1" t="s">
        <v>43</v>
      </c>
      <c r="C1792" s="2" t="s">
        <v>91</v>
      </c>
      <c r="D1792" s="1"/>
      <c r="E1792" s="2" t="s">
        <v>92</v>
      </c>
      <c r="F1792" s="1" t="s">
        <v>2544</v>
      </c>
      <c r="G1792" s="10">
        <v>45705</v>
      </c>
      <c r="H1792" s="1">
        <v>4</v>
      </c>
      <c r="I1792" s="1">
        <v>3300</v>
      </c>
      <c r="J1792" s="10">
        <v>45711</v>
      </c>
      <c r="K1792" s="1" t="s">
        <v>1076</v>
      </c>
      <c r="L1792" s="2"/>
      <c r="M1792" s="10"/>
      <c r="N1792" s="1"/>
      <c r="O1792" s="1"/>
      <c r="P1792" s="2">
        <f>Table1[[#This Row],[PRICE/PO]]*Table1[[#This Row],[Quantity/PO]]</f>
        <v>0</v>
      </c>
      <c r="Q1792" s="2" t="str">
        <f t="shared" ca="1" si="126"/>
        <v>منتهي</v>
      </c>
      <c r="R1792" s="2" t="s">
        <v>2339</v>
      </c>
      <c r="S1792" s="2"/>
      <c r="T1792" s="1" t="str">
        <f t="shared" si="128"/>
        <v/>
      </c>
      <c r="BN1792" s="8">
        <f t="shared" si="127"/>
        <v>0</v>
      </c>
    </row>
    <row r="1793" spans="1:66" ht="46" hidden="1" x14ac:dyDescent="0.45">
      <c r="A1793" s="1">
        <f t="shared" si="129"/>
        <v>1780</v>
      </c>
      <c r="B1793" s="1" t="s">
        <v>734</v>
      </c>
      <c r="C1793" s="2" t="s">
        <v>2548</v>
      </c>
      <c r="D1793" s="1" t="s">
        <v>2547</v>
      </c>
      <c r="E1793" s="2" t="s">
        <v>2549</v>
      </c>
      <c r="F1793" s="1" t="s">
        <v>2546</v>
      </c>
      <c r="G1793" s="10">
        <v>45705</v>
      </c>
      <c r="H1793" s="1">
        <v>2</v>
      </c>
      <c r="I1793" s="1"/>
      <c r="J1793" s="10">
        <v>45712</v>
      </c>
      <c r="K1793" s="1" t="s">
        <v>1074</v>
      </c>
      <c r="L1793" s="2"/>
      <c r="M1793" s="10"/>
      <c r="N1793" s="1"/>
      <c r="O1793" s="1"/>
      <c r="P1793" s="2">
        <f>Table1[[#This Row],[PRICE/PO]]*Table1[[#This Row],[Quantity/PO]]</f>
        <v>0</v>
      </c>
      <c r="Q1793" s="2" t="str">
        <f t="shared" ca="1" si="126"/>
        <v>منتهي</v>
      </c>
      <c r="R1793" s="2" t="s">
        <v>2370</v>
      </c>
      <c r="S1793" s="2"/>
      <c r="T1793" s="1" t="str">
        <f t="shared" si="128"/>
        <v/>
      </c>
      <c r="BN1793" s="8" t="str">
        <f t="shared" si="127"/>
        <v>M27MF</v>
      </c>
    </row>
    <row r="1794" spans="1:66" ht="23" hidden="1" x14ac:dyDescent="0.45">
      <c r="A1794" s="1">
        <f t="shared" si="129"/>
        <v>1781</v>
      </c>
      <c r="B1794" s="1" t="s">
        <v>734</v>
      </c>
      <c r="C1794" s="2" t="s">
        <v>2552</v>
      </c>
      <c r="D1794" s="1" t="s">
        <v>2551</v>
      </c>
      <c r="E1794" s="2" t="s">
        <v>2553</v>
      </c>
      <c r="F1794" s="1" t="s">
        <v>2550</v>
      </c>
      <c r="G1794" s="10">
        <v>45705</v>
      </c>
      <c r="H1794" s="1">
        <v>10</v>
      </c>
      <c r="I1794" s="1"/>
      <c r="J1794" s="10">
        <v>45712</v>
      </c>
      <c r="K1794" s="1" t="s">
        <v>1077</v>
      </c>
      <c r="L1794" s="2"/>
      <c r="M1794" s="10"/>
      <c r="N1794" s="1"/>
      <c r="O1794" s="1"/>
      <c r="P1794" s="2">
        <f>Table1[[#This Row],[PRICE/PO]]*Table1[[#This Row],[Quantity/PO]]</f>
        <v>0</v>
      </c>
      <c r="Q1794" s="2" t="str">
        <f t="shared" ca="1" si="126"/>
        <v>منتهي</v>
      </c>
      <c r="R1794" s="2" t="s">
        <v>2370</v>
      </c>
      <c r="S1794" s="2"/>
      <c r="T1794" s="1" t="str">
        <f t="shared" si="128"/>
        <v/>
      </c>
      <c r="BN1794" s="8" t="str">
        <f t="shared" si="127"/>
        <v>CR2032E</v>
      </c>
    </row>
    <row r="1795" spans="1:66" ht="23" hidden="1" x14ac:dyDescent="0.45">
      <c r="A1795" s="1">
        <f t="shared" si="129"/>
        <v>1782</v>
      </c>
      <c r="B1795" s="1" t="s">
        <v>734</v>
      </c>
      <c r="C1795" s="2" t="s">
        <v>490</v>
      </c>
      <c r="D1795" s="1"/>
      <c r="E1795" s="2" t="s">
        <v>491</v>
      </c>
      <c r="F1795" s="1" t="s">
        <v>2554</v>
      </c>
      <c r="G1795" s="10">
        <v>45705</v>
      </c>
      <c r="H1795" s="1">
        <v>3</v>
      </c>
      <c r="I1795" s="1"/>
      <c r="J1795" s="10">
        <v>45712</v>
      </c>
      <c r="K1795" s="1" t="s">
        <v>1074</v>
      </c>
      <c r="L1795" s="2"/>
      <c r="M1795" s="10"/>
      <c r="N1795" s="1"/>
      <c r="O1795" s="1"/>
      <c r="P1795" s="2">
        <f>Table1[[#This Row],[PRICE/PO]]*Table1[[#This Row],[Quantity/PO]]</f>
        <v>0</v>
      </c>
      <c r="Q1795" s="2" t="str">
        <f t="shared" ca="1" si="126"/>
        <v>منتهي</v>
      </c>
      <c r="R1795" s="2" t="s">
        <v>2370</v>
      </c>
      <c r="S1795" s="2"/>
      <c r="T1795" s="1" t="str">
        <f t="shared" si="128"/>
        <v/>
      </c>
      <c r="BN1795" s="8">
        <f t="shared" si="127"/>
        <v>0</v>
      </c>
    </row>
    <row r="1796" spans="1:66" ht="69" hidden="1" x14ac:dyDescent="0.45">
      <c r="A1796" s="1">
        <f t="shared" si="129"/>
        <v>1783</v>
      </c>
      <c r="B1796" s="1" t="s">
        <v>734</v>
      </c>
      <c r="C1796" s="2" t="s">
        <v>2557</v>
      </c>
      <c r="D1796" s="1" t="s">
        <v>2556</v>
      </c>
      <c r="E1796" s="2" t="s">
        <v>2558</v>
      </c>
      <c r="F1796" s="1" t="s">
        <v>2555</v>
      </c>
      <c r="G1796" s="10">
        <v>45705</v>
      </c>
      <c r="H1796" s="1">
        <v>6</v>
      </c>
      <c r="I1796" s="1"/>
      <c r="J1796" s="10">
        <v>45712</v>
      </c>
      <c r="K1796" s="1" t="s">
        <v>1074</v>
      </c>
      <c r="L1796" s="2"/>
      <c r="M1796" s="10"/>
      <c r="N1796" s="1"/>
      <c r="O1796" s="1"/>
      <c r="P1796" s="2">
        <f>Table1[[#This Row],[PRICE/PO]]*Table1[[#This Row],[Quantity/PO]]</f>
        <v>0</v>
      </c>
      <c r="Q1796" s="2" t="str">
        <f t="shared" ca="1" si="126"/>
        <v>منتهي</v>
      </c>
      <c r="R1796" s="2" t="s">
        <v>2370</v>
      </c>
      <c r="S1796" s="2"/>
      <c r="T1796" s="1" t="str">
        <f t="shared" si="128"/>
        <v/>
      </c>
      <c r="BN1796" s="8" t="str">
        <f t="shared" si="127"/>
        <v>ELB 0607</v>
      </c>
    </row>
    <row r="1797" spans="1:66" ht="46" hidden="1" x14ac:dyDescent="0.45">
      <c r="A1797" s="1">
        <f t="shared" si="129"/>
        <v>1784</v>
      </c>
      <c r="B1797" s="1" t="s">
        <v>734</v>
      </c>
      <c r="C1797" s="2" t="s">
        <v>2560</v>
      </c>
      <c r="D1797" s="1"/>
      <c r="E1797" s="2" t="s">
        <v>2562</v>
      </c>
      <c r="F1797" s="1" t="s">
        <v>2559</v>
      </c>
      <c r="G1797" s="10">
        <v>45705</v>
      </c>
      <c r="H1797" s="1">
        <v>3</v>
      </c>
      <c r="I1797" s="1"/>
      <c r="J1797" s="10">
        <v>45712</v>
      </c>
      <c r="K1797" s="1" t="s">
        <v>1074</v>
      </c>
      <c r="L1797" s="2"/>
      <c r="M1797" s="10"/>
      <c r="N1797" s="1"/>
      <c r="O1797" s="1"/>
      <c r="P1797" s="2">
        <f>Table1[[#This Row],[PRICE/PO]]*Table1[[#This Row],[Quantity/PO]]</f>
        <v>0</v>
      </c>
      <c r="Q1797" s="2" t="str">
        <f t="shared" ref="Q1797:Q1861" ca="1" si="130">IF(AND($J1797&lt;TODAY(), $J1797&lt;&gt;""), "منتهي", "")</f>
        <v>منتهي</v>
      </c>
      <c r="R1797" s="2" t="s">
        <v>2370</v>
      </c>
      <c r="S1797" s="2"/>
      <c r="T1797" s="1" t="str">
        <f t="shared" si="128"/>
        <v/>
      </c>
      <c r="BN1797" s="8">
        <f t="shared" si="127"/>
        <v>0</v>
      </c>
    </row>
    <row r="1798" spans="1:66" ht="46" hidden="1" x14ac:dyDescent="0.45">
      <c r="A1798" s="1">
        <f t="shared" si="129"/>
        <v>1785</v>
      </c>
      <c r="B1798" s="1" t="s">
        <v>734</v>
      </c>
      <c r="C1798" s="2" t="s">
        <v>2561</v>
      </c>
      <c r="D1798" s="1"/>
      <c r="E1798" s="2" t="s">
        <v>2563</v>
      </c>
      <c r="F1798" s="1" t="s">
        <v>2559</v>
      </c>
      <c r="G1798" s="10">
        <v>45705</v>
      </c>
      <c r="H1798" s="1">
        <v>3</v>
      </c>
      <c r="I1798" s="1"/>
      <c r="J1798" s="10">
        <v>45712</v>
      </c>
      <c r="K1798" s="1" t="s">
        <v>1074</v>
      </c>
      <c r="L1798" s="2"/>
      <c r="M1798" s="10"/>
      <c r="N1798" s="1"/>
      <c r="O1798" s="1"/>
      <c r="P1798" s="2">
        <f>Table1[[#This Row],[PRICE/PO]]*Table1[[#This Row],[Quantity/PO]]</f>
        <v>0</v>
      </c>
      <c r="Q1798" s="2" t="str">
        <f t="shared" ca="1" si="130"/>
        <v>منتهي</v>
      </c>
      <c r="R1798" s="2" t="s">
        <v>2370</v>
      </c>
      <c r="S1798" s="2"/>
      <c r="T1798" s="1" t="str">
        <f t="shared" si="128"/>
        <v/>
      </c>
      <c r="BN1798" s="8">
        <f t="shared" si="127"/>
        <v>0</v>
      </c>
    </row>
    <row r="1799" spans="1:66" ht="92" hidden="1" x14ac:dyDescent="0.45">
      <c r="A1799" s="1">
        <f t="shared" si="129"/>
        <v>1786</v>
      </c>
      <c r="B1799" s="1" t="s">
        <v>734</v>
      </c>
      <c r="C1799" s="2" t="s">
        <v>997</v>
      </c>
      <c r="D1799" s="1"/>
      <c r="E1799" s="2" t="s">
        <v>998</v>
      </c>
      <c r="F1799" s="1" t="s">
        <v>2564</v>
      </c>
      <c r="G1799" s="10">
        <v>45705</v>
      </c>
      <c r="H1799" s="1">
        <v>6</v>
      </c>
      <c r="I1799" s="1"/>
      <c r="J1799" s="10">
        <v>45712</v>
      </c>
      <c r="K1799" s="1" t="s">
        <v>1074</v>
      </c>
      <c r="L1799" s="2"/>
      <c r="M1799" s="10"/>
      <c r="N1799" s="1"/>
      <c r="O1799" s="1"/>
      <c r="P1799" s="2">
        <f>Table1[[#This Row],[PRICE/PO]]*Table1[[#This Row],[Quantity/PO]]</f>
        <v>0</v>
      </c>
      <c r="Q1799" s="2" t="str">
        <f t="shared" ca="1" si="130"/>
        <v>منتهي</v>
      </c>
      <c r="R1799" s="2" t="s">
        <v>2370</v>
      </c>
      <c r="S1799" s="2"/>
      <c r="T1799" s="1" t="str">
        <f t="shared" si="128"/>
        <v/>
      </c>
      <c r="BN1799" s="8">
        <f t="shared" si="127"/>
        <v>0</v>
      </c>
    </row>
    <row r="1800" spans="1:66" ht="92" hidden="1" x14ac:dyDescent="0.45">
      <c r="A1800" s="1">
        <f t="shared" si="129"/>
        <v>1787</v>
      </c>
      <c r="B1800" s="1" t="s">
        <v>734</v>
      </c>
      <c r="C1800" s="2" t="s">
        <v>2569</v>
      </c>
      <c r="D1800" s="1" t="s">
        <v>2566</v>
      </c>
      <c r="E1800" s="2" t="s">
        <v>2570</v>
      </c>
      <c r="F1800" s="1" t="s">
        <v>2565</v>
      </c>
      <c r="G1800" s="10">
        <v>45705</v>
      </c>
      <c r="H1800" s="1">
        <v>2</v>
      </c>
      <c r="I1800" s="1"/>
      <c r="J1800" s="10">
        <v>45712</v>
      </c>
      <c r="K1800" s="1" t="s">
        <v>1074</v>
      </c>
      <c r="L1800" s="2"/>
      <c r="M1800" s="10"/>
      <c r="N1800" s="1"/>
      <c r="O1800" s="1"/>
      <c r="P1800" s="2">
        <f>Table1[[#This Row],[PRICE/PO]]*Table1[[#This Row],[Quantity/PO]]</f>
        <v>0</v>
      </c>
      <c r="Q1800" s="2" t="str">
        <f t="shared" ca="1" si="130"/>
        <v>منتهي</v>
      </c>
      <c r="R1800" s="2" t="s">
        <v>2370</v>
      </c>
      <c r="S1800" s="2"/>
      <c r="T1800" s="1" t="str">
        <f t="shared" si="128"/>
        <v/>
      </c>
      <c r="BN1800" s="8" t="str">
        <f t="shared" si="127"/>
        <v>LV833036</v>
      </c>
    </row>
    <row r="1801" spans="1:66" ht="92" hidden="1" x14ac:dyDescent="0.45">
      <c r="A1801" s="1">
        <f t="shared" si="129"/>
        <v>1788</v>
      </c>
      <c r="B1801" s="1" t="s">
        <v>734</v>
      </c>
      <c r="C1801" s="2" t="s">
        <v>2568</v>
      </c>
      <c r="D1801" s="1" t="s">
        <v>2567</v>
      </c>
      <c r="E1801" s="2" t="s">
        <v>2571</v>
      </c>
      <c r="F1801" s="1" t="s">
        <v>2565</v>
      </c>
      <c r="G1801" s="10">
        <v>45705</v>
      </c>
      <c r="H1801" s="1">
        <v>2</v>
      </c>
      <c r="I1801" s="1"/>
      <c r="J1801" s="10">
        <v>45712</v>
      </c>
      <c r="K1801" s="1" t="s">
        <v>1074</v>
      </c>
      <c r="L1801" s="2"/>
      <c r="M1801" s="10"/>
      <c r="N1801" s="1"/>
      <c r="O1801" s="1"/>
      <c r="P1801" s="2">
        <f>Table1[[#This Row],[PRICE/PO]]*Table1[[#This Row],[Quantity/PO]]</f>
        <v>0</v>
      </c>
      <c r="Q1801" s="2" t="str">
        <f t="shared" ca="1" si="130"/>
        <v>منتهي</v>
      </c>
      <c r="R1801" s="2" t="s">
        <v>2370</v>
      </c>
      <c r="S1801" s="2"/>
      <c r="T1801" s="1" t="str">
        <f t="shared" si="128"/>
        <v/>
      </c>
      <c r="BN1801" s="8" t="str">
        <f t="shared" si="127"/>
        <v>LV833671</v>
      </c>
    </row>
    <row r="1802" spans="1:66" ht="46" hidden="1" x14ac:dyDescent="0.45">
      <c r="A1802" s="1">
        <f t="shared" si="129"/>
        <v>1789</v>
      </c>
      <c r="B1802" s="1" t="s">
        <v>734</v>
      </c>
      <c r="C1802" s="2" t="s">
        <v>1274</v>
      </c>
      <c r="D1802" s="1">
        <v>2508809</v>
      </c>
      <c r="E1802" s="2" t="s">
        <v>1275</v>
      </c>
      <c r="F1802" s="1" t="s">
        <v>2572</v>
      </c>
      <c r="G1802" s="10">
        <v>45705</v>
      </c>
      <c r="H1802" s="1">
        <v>10</v>
      </c>
      <c r="I1802" s="1">
        <v>325</v>
      </c>
      <c r="J1802" s="10">
        <v>45706</v>
      </c>
      <c r="K1802" s="1" t="s">
        <v>1077</v>
      </c>
      <c r="L1802" s="2" t="s">
        <v>2656</v>
      </c>
      <c r="M1802" s="10">
        <v>45712</v>
      </c>
      <c r="N1802" s="1">
        <v>10</v>
      </c>
      <c r="O1802" s="1">
        <v>325</v>
      </c>
      <c r="P1802" s="2">
        <f>Table1[[#This Row],[PRICE/PO]]*Table1[[#This Row],[Quantity/PO]]</f>
        <v>3250</v>
      </c>
      <c r="Q1802" s="2" t="str">
        <f t="shared" ca="1" si="130"/>
        <v>منتهي</v>
      </c>
      <c r="R1802" s="2" t="s">
        <v>2355</v>
      </c>
      <c r="S1802" s="2"/>
      <c r="T1802" s="1" t="str">
        <f t="shared" si="128"/>
        <v/>
      </c>
      <c r="BN1802" s="8">
        <f t="shared" si="127"/>
        <v>2508809</v>
      </c>
    </row>
    <row r="1803" spans="1:66" ht="46" hidden="1" x14ac:dyDescent="0.45">
      <c r="A1803" s="1">
        <f t="shared" si="129"/>
        <v>1790</v>
      </c>
      <c r="B1803" s="1" t="s">
        <v>734</v>
      </c>
      <c r="C1803" s="2" t="s">
        <v>2575</v>
      </c>
      <c r="D1803" s="1">
        <v>91605</v>
      </c>
      <c r="E1803" s="2" t="s">
        <v>2576</v>
      </c>
      <c r="F1803" s="1" t="s">
        <v>2574</v>
      </c>
      <c r="G1803" s="10">
        <v>45706</v>
      </c>
      <c r="H1803" s="1">
        <v>2</v>
      </c>
      <c r="I1803" s="1">
        <v>600</v>
      </c>
      <c r="J1803" s="10">
        <v>45713</v>
      </c>
      <c r="K1803" s="1" t="s">
        <v>1074</v>
      </c>
      <c r="L1803" s="2"/>
      <c r="M1803" s="10"/>
      <c r="N1803" s="1"/>
      <c r="O1803" s="1"/>
      <c r="P1803" s="2">
        <f>Table1[[#This Row],[PRICE/PO]]*Table1[[#This Row],[Quantity/PO]]</f>
        <v>0</v>
      </c>
      <c r="Q1803" s="2" t="str">
        <f t="shared" ca="1" si="130"/>
        <v>منتهي</v>
      </c>
      <c r="R1803" s="2" t="s">
        <v>2370</v>
      </c>
      <c r="S1803" s="2"/>
      <c r="T1803" s="1" t="str">
        <f t="shared" si="128"/>
        <v/>
      </c>
      <c r="BN1803" s="8">
        <f t="shared" si="127"/>
        <v>91605</v>
      </c>
    </row>
    <row r="1804" spans="1:66" ht="46" hidden="1" x14ac:dyDescent="0.45">
      <c r="A1804" s="1">
        <f t="shared" si="129"/>
        <v>1791</v>
      </c>
      <c r="B1804" s="1" t="s">
        <v>734</v>
      </c>
      <c r="C1804" s="2" t="s">
        <v>2575</v>
      </c>
      <c r="D1804" s="1">
        <v>91605</v>
      </c>
      <c r="E1804" s="2" t="s">
        <v>2576</v>
      </c>
      <c r="F1804" s="1" t="s">
        <v>2574</v>
      </c>
      <c r="G1804" s="10">
        <v>45706</v>
      </c>
      <c r="H1804" s="1"/>
      <c r="I1804" s="1">
        <v>590</v>
      </c>
      <c r="J1804" s="10">
        <v>45719</v>
      </c>
      <c r="K1804" s="1" t="s">
        <v>1074</v>
      </c>
      <c r="L1804" s="2"/>
      <c r="M1804" s="10"/>
      <c r="N1804" s="1"/>
      <c r="O1804" s="1"/>
      <c r="P1804" s="2">
        <f>Table1[[#This Row],[PRICE/PO]]*Table1[[#This Row],[Quantity/PO]]</f>
        <v>0</v>
      </c>
      <c r="Q1804" s="2" t="str">
        <f ca="1">IF(AND($J1804&lt;TODAY(), $J1804&lt;&gt;""), "منتهي", "")</f>
        <v>منتهي</v>
      </c>
      <c r="R1804" s="2" t="s">
        <v>2370</v>
      </c>
      <c r="S1804" s="2" t="s">
        <v>2738</v>
      </c>
      <c r="T1804" s="1" t="str">
        <f t="shared" si="128"/>
        <v/>
      </c>
      <c r="BN1804" s="8"/>
    </row>
    <row r="1805" spans="1:66" ht="69" hidden="1" x14ac:dyDescent="0.45">
      <c r="A1805" s="1">
        <f t="shared" si="129"/>
        <v>1792</v>
      </c>
      <c r="B1805" s="1" t="s">
        <v>734</v>
      </c>
      <c r="C1805" s="2" t="s">
        <v>2579</v>
      </c>
      <c r="D1805" s="1" t="s">
        <v>2578</v>
      </c>
      <c r="E1805" s="2" t="s">
        <v>2580</v>
      </c>
      <c r="F1805" s="1" t="s">
        <v>2577</v>
      </c>
      <c r="G1805" s="10">
        <v>45706</v>
      </c>
      <c r="H1805" s="1">
        <v>1</v>
      </c>
      <c r="I1805" s="1">
        <v>1300</v>
      </c>
      <c r="J1805" s="10">
        <v>45712</v>
      </c>
      <c r="K1805" s="1" t="s">
        <v>1074</v>
      </c>
      <c r="L1805" s="2"/>
      <c r="M1805" s="10"/>
      <c r="N1805" s="1"/>
      <c r="O1805" s="1"/>
      <c r="P1805" s="2">
        <f>Table1[[#This Row],[PRICE/PO]]*Table1[[#This Row],[Quantity/PO]]</f>
        <v>0</v>
      </c>
      <c r="Q1805" s="2" t="str">
        <f t="shared" ca="1" si="130"/>
        <v>منتهي</v>
      </c>
      <c r="R1805" s="2" t="s">
        <v>2370</v>
      </c>
      <c r="S1805" s="2"/>
      <c r="T1805" s="1" t="str">
        <f t="shared" si="128"/>
        <v/>
      </c>
      <c r="BN1805" s="8" t="str">
        <f t="shared" ref="BN1805:BN1868" si="131">D1805</f>
        <v>LADN20</v>
      </c>
    </row>
    <row r="1806" spans="1:66" ht="92" hidden="1" x14ac:dyDescent="0.45">
      <c r="A1806" s="1">
        <f t="shared" si="129"/>
        <v>1793</v>
      </c>
      <c r="B1806" s="1" t="s">
        <v>734</v>
      </c>
      <c r="C1806" s="2" t="s">
        <v>1288</v>
      </c>
      <c r="D1806" s="1" t="s">
        <v>1287</v>
      </c>
      <c r="E1806" s="2" t="s">
        <v>1289</v>
      </c>
      <c r="F1806" s="1" t="s">
        <v>2354</v>
      </c>
      <c r="G1806" s="10">
        <v>45706</v>
      </c>
      <c r="H1806" s="1">
        <v>1</v>
      </c>
      <c r="I1806" s="1"/>
      <c r="J1806" s="10">
        <v>45707</v>
      </c>
      <c r="K1806" s="1" t="s">
        <v>1075</v>
      </c>
      <c r="L1806" s="2"/>
      <c r="M1806" s="10"/>
      <c r="N1806" s="1"/>
      <c r="O1806" s="1"/>
      <c r="P1806" s="2">
        <f>Table1[[#This Row],[PRICE/PO]]*Table1[[#This Row],[Quantity/PO]]</f>
        <v>0</v>
      </c>
      <c r="Q1806" s="2" t="str">
        <f t="shared" ca="1" si="130"/>
        <v>منتهي</v>
      </c>
      <c r="R1806" s="2" t="s">
        <v>2355</v>
      </c>
      <c r="S1806" s="2"/>
      <c r="T1806" s="1" t="str">
        <f t="shared" ref="T1806:T1869" si="132">IF(AND(COUNTIFS($F$14:$F$1012, $F1806, $L$14:$L$1012, "&lt;&gt;")&gt;0, $L1806="", $I1806&lt;&gt;""), 1, "")</f>
        <v/>
      </c>
      <c r="BN1806" s="8" t="str">
        <f t="shared" si="131"/>
        <v>MOT07972</v>
      </c>
    </row>
    <row r="1807" spans="1:66" ht="46" hidden="1" x14ac:dyDescent="0.45">
      <c r="A1807" s="1">
        <f t="shared" ref="A1807:A1870" si="133">ROW(A1794)</f>
        <v>1794</v>
      </c>
      <c r="B1807" s="1" t="s">
        <v>734</v>
      </c>
      <c r="C1807" s="2" t="s">
        <v>2282</v>
      </c>
      <c r="D1807" s="1" t="s">
        <v>2581</v>
      </c>
      <c r="E1807" s="2" t="s">
        <v>2283</v>
      </c>
      <c r="F1807" s="1" t="s">
        <v>2280</v>
      </c>
      <c r="G1807" s="10">
        <v>45706</v>
      </c>
      <c r="H1807" s="1">
        <v>2</v>
      </c>
      <c r="I1807" s="1"/>
      <c r="J1807" s="10">
        <v>45707</v>
      </c>
      <c r="K1807" s="1" t="s">
        <v>1074</v>
      </c>
      <c r="L1807" s="2"/>
      <c r="M1807" s="10"/>
      <c r="N1807" s="1"/>
      <c r="O1807" s="1"/>
      <c r="P1807" s="2">
        <f>Table1[[#This Row],[PRICE/PO]]*Table1[[#This Row],[Quantity/PO]]</f>
        <v>0</v>
      </c>
      <c r="Q1807" s="2" t="str">
        <f t="shared" ca="1" si="130"/>
        <v>منتهي</v>
      </c>
      <c r="R1807" s="2" t="s">
        <v>2355</v>
      </c>
      <c r="S1807" s="2"/>
      <c r="T1807" s="1" t="str">
        <f t="shared" si="132"/>
        <v/>
      </c>
      <c r="BN1807" s="8" t="str">
        <f t="shared" si="131"/>
        <v xml:space="preserve">P/N :CTR02575 </v>
      </c>
    </row>
    <row r="1808" spans="1:66" ht="115" hidden="1" x14ac:dyDescent="0.45">
      <c r="A1808" s="1">
        <f t="shared" si="133"/>
        <v>1795</v>
      </c>
      <c r="B1808" s="1" t="s">
        <v>734</v>
      </c>
      <c r="C1808" s="2" t="s">
        <v>2594</v>
      </c>
      <c r="D1808" s="1" t="s">
        <v>2583</v>
      </c>
      <c r="E1808" s="2" t="s">
        <v>2587</v>
      </c>
      <c r="F1808" s="1" t="s">
        <v>2582</v>
      </c>
      <c r="G1808" s="10">
        <v>45706</v>
      </c>
      <c r="H1808" s="1">
        <v>5</v>
      </c>
      <c r="I1808" s="1"/>
      <c r="J1808" s="10">
        <v>45713</v>
      </c>
      <c r="K1808" s="1" t="s">
        <v>1074</v>
      </c>
      <c r="L1808" s="2"/>
      <c r="M1808" s="10"/>
      <c r="N1808" s="1"/>
      <c r="O1808" s="1"/>
      <c r="P1808" s="2">
        <f>Table1[[#This Row],[PRICE/PO]]*Table1[[#This Row],[Quantity/PO]]</f>
        <v>0</v>
      </c>
      <c r="Q1808" s="2" t="str">
        <f t="shared" ca="1" si="130"/>
        <v>منتهي</v>
      </c>
      <c r="R1808" s="2" t="s">
        <v>2370</v>
      </c>
      <c r="S1808" s="2"/>
      <c r="T1808" s="1" t="str">
        <f t="shared" si="132"/>
        <v/>
      </c>
      <c r="BN1808" s="8" t="str">
        <f t="shared" si="131"/>
        <v>A9D07220</v>
      </c>
    </row>
    <row r="1809" spans="1:66" ht="115" hidden="1" x14ac:dyDescent="0.45">
      <c r="A1809" s="1">
        <f t="shared" si="133"/>
        <v>1796</v>
      </c>
      <c r="B1809" s="1" t="s">
        <v>734</v>
      </c>
      <c r="C1809" s="2" t="s">
        <v>2593</v>
      </c>
      <c r="D1809" s="1" t="s">
        <v>2584</v>
      </c>
      <c r="E1809" s="2" t="s">
        <v>2588</v>
      </c>
      <c r="F1809" s="1" t="s">
        <v>2582</v>
      </c>
      <c r="G1809" s="10">
        <v>45706</v>
      </c>
      <c r="H1809" s="1">
        <v>5</v>
      </c>
      <c r="I1809" s="1"/>
      <c r="J1809" s="10">
        <v>45713</v>
      </c>
      <c r="K1809" s="1" t="s">
        <v>1074</v>
      </c>
      <c r="L1809" s="2"/>
      <c r="M1809" s="10"/>
      <c r="N1809" s="1"/>
      <c r="O1809" s="1"/>
      <c r="P1809" s="2">
        <f>Table1[[#This Row],[PRICE/PO]]*Table1[[#This Row],[Quantity/PO]]</f>
        <v>0</v>
      </c>
      <c r="Q1809" s="2" t="str">
        <f t="shared" ca="1" si="130"/>
        <v>منتهي</v>
      </c>
      <c r="R1809" s="2" t="s">
        <v>2370</v>
      </c>
      <c r="S1809" s="2"/>
      <c r="T1809" s="1" t="str">
        <f t="shared" si="132"/>
        <v/>
      </c>
      <c r="BN1809" s="8" t="str">
        <f t="shared" si="131"/>
        <v>A9D07216</v>
      </c>
    </row>
    <row r="1810" spans="1:66" ht="115" hidden="1" x14ac:dyDescent="0.45">
      <c r="A1810" s="1">
        <f t="shared" si="133"/>
        <v>1797</v>
      </c>
      <c r="B1810" s="1" t="s">
        <v>734</v>
      </c>
      <c r="C1810" s="2" t="s">
        <v>2592</v>
      </c>
      <c r="D1810" s="1" t="s">
        <v>2585</v>
      </c>
      <c r="E1810" s="2" t="s">
        <v>2589</v>
      </c>
      <c r="F1810" s="1" t="s">
        <v>2582</v>
      </c>
      <c r="G1810" s="10">
        <v>45706</v>
      </c>
      <c r="H1810" s="1">
        <v>5</v>
      </c>
      <c r="I1810" s="1"/>
      <c r="J1810" s="10">
        <v>45713</v>
      </c>
      <c r="K1810" s="1" t="s">
        <v>1074</v>
      </c>
      <c r="L1810" s="2"/>
      <c r="M1810" s="10"/>
      <c r="N1810" s="1"/>
      <c r="O1810" s="1"/>
      <c r="P1810" s="2">
        <f>Table1[[#This Row],[PRICE/PO]]*Table1[[#This Row],[Quantity/PO]]</f>
        <v>0</v>
      </c>
      <c r="Q1810" s="2" t="str">
        <f t="shared" ca="1" si="130"/>
        <v>منتهي</v>
      </c>
      <c r="R1810" s="2" t="s">
        <v>2370</v>
      </c>
      <c r="S1810" s="2"/>
      <c r="T1810" s="1" t="str">
        <f t="shared" si="132"/>
        <v/>
      </c>
      <c r="BN1810" s="8" t="str">
        <f t="shared" si="131"/>
        <v>A9D07232</v>
      </c>
    </row>
    <row r="1811" spans="1:66" ht="115" hidden="1" x14ac:dyDescent="0.45">
      <c r="A1811" s="1">
        <f t="shared" si="133"/>
        <v>1798</v>
      </c>
      <c r="B1811" s="1" t="s">
        <v>734</v>
      </c>
      <c r="C1811" s="2" t="s">
        <v>2591</v>
      </c>
      <c r="D1811" s="1" t="s">
        <v>2586</v>
      </c>
      <c r="E1811" s="2" t="s">
        <v>2590</v>
      </c>
      <c r="F1811" s="1" t="s">
        <v>2582</v>
      </c>
      <c r="G1811" s="10">
        <v>45706</v>
      </c>
      <c r="H1811" s="1">
        <v>5</v>
      </c>
      <c r="I1811" s="1"/>
      <c r="J1811" s="10">
        <v>45713</v>
      </c>
      <c r="K1811" s="1" t="s">
        <v>1074</v>
      </c>
      <c r="L1811" s="2"/>
      <c r="M1811" s="10"/>
      <c r="N1811" s="1"/>
      <c r="O1811" s="1"/>
      <c r="P1811" s="2">
        <f>Table1[[#This Row],[PRICE/PO]]*Table1[[#This Row],[Quantity/PO]]</f>
        <v>0</v>
      </c>
      <c r="Q1811" s="2" t="str">
        <f t="shared" ca="1" si="130"/>
        <v>منتهي</v>
      </c>
      <c r="R1811" s="2" t="s">
        <v>2370</v>
      </c>
      <c r="S1811" s="2"/>
      <c r="T1811" s="1" t="str">
        <f t="shared" si="132"/>
        <v/>
      </c>
      <c r="BN1811" s="8" t="str">
        <f t="shared" si="131"/>
        <v>A9D87432</v>
      </c>
    </row>
    <row r="1812" spans="1:66" ht="69" hidden="1" x14ac:dyDescent="0.45">
      <c r="A1812" s="1">
        <f t="shared" si="133"/>
        <v>1799</v>
      </c>
      <c r="B1812" s="1" t="s">
        <v>734</v>
      </c>
      <c r="C1812" s="2" t="s">
        <v>2008</v>
      </c>
      <c r="D1812" s="1" t="s">
        <v>2007</v>
      </c>
      <c r="E1812" s="2" t="s">
        <v>2009</v>
      </c>
      <c r="F1812" s="1" t="s">
        <v>2582</v>
      </c>
      <c r="G1812" s="10">
        <v>45706</v>
      </c>
      <c r="H1812" s="1">
        <v>10</v>
      </c>
      <c r="I1812" s="1"/>
      <c r="J1812" s="10">
        <v>45713</v>
      </c>
      <c r="K1812" s="1" t="s">
        <v>1074</v>
      </c>
      <c r="L1812" s="2"/>
      <c r="M1812" s="10"/>
      <c r="N1812" s="1"/>
      <c r="O1812" s="1"/>
      <c r="P1812" s="2">
        <f>Table1[[#This Row],[PRICE/PO]]*Table1[[#This Row],[Quantity/PO]]</f>
        <v>0</v>
      </c>
      <c r="Q1812" s="2" t="str">
        <f t="shared" ca="1" si="130"/>
        <v>منتهي</v>
      </c>
      <c r="R1812" s="2" t="s">
        <v>2370</v>
      </c>
      <c r="S1812" s="2"/>
      <c r="T1812" s="1" t="str">
        <f t="shared" si="132"/>
        <v/>
      </c>
      <c r="BN1812" s="8" t="str">
        <f t="shared" si="131"/>
        <v>A9D32740</v>
      </c>
    </row>
    <row r="1813" spans="1:66" ht="46" hidden="1" x14ac:dyDescent="0.45">
      <c r="A1813" s="1">
        <f t="shared" si="133"/>
        <v>1800</v>
      </c>
      <c r="B1813" s="1" t="s">
        <v>734</v>
      </c>
      <c r="C1813" s="2" t="s">
        <v>2596</v>
      </c>
      <c r="D1813" s="1" t="s">
        <v>2332</v>
      </c>
      <c r="E1813" s="2" t="s">
        <v>2597</v>
      </c>
      <c r="F1813" s="1" t="s">
        <v>2595</v>
      </c>
      <c r="G1813" s="10">
        <v>45706</v>
      </c>
      <c r="H1813" s="1">
        <v>2</v>
      </c>
      <c r="I1813" s="1"/>
      <c r="J1813" s="10">
        <v>45712</v>
      </c>
      <c r="K1813" s="1" t="s">
        <v>1074</v>
      </c>
      <c r="L1813" s="2"/>
      <c r="M1813" s="10"/>
      <c r="N1813" s="1"/>
      <c r="O1813" s="1"/>
      <c r="P1813" s="2">
        <f>Table1[[#This Row],[PRICE/PO]]*Table1[[#This Row],[Quantity/PO]]</f>
        <v>0</v>
      </c>
      <c r="Q1813" s="2" t="str">
        <f t="shared" ca="1" si="130"/>
        <v>منتهي</v>
      </c>
      <c r="R1813" s="2" t="s">
        <v>2370</v>
      </c>
      <c r="S1813" s="2"/>
      <c r="T1813" s="1" t="str">
        <f t="shared" si="132"/>
        <v/>
      </c>
      <c r="BN1813" s="8" t="str">
        <f t="shared" si="131"/>
        <v xml:space="preserve"> </v>
      </c>
    </row>
    <row r="1814" spans="1:66" ht="46" hidden="1" x14ac:dyDescent="0.45">
      <c r="A1814" s="1">
        <f t="shared" si="133"/>
        <v>1801</v>
      </c>
      <c r="B1814" s="1" t="s">
        <v>734</v>
      </c>
      <c r="C1814" s="2" t="s">
        <v>2599</v>
      </c>
      <c r="D1814" s="1" t="s">
        <v>2598</v>
      </c>
      <c r="E1814" s="2" t="s">
        <v>2600</v>
      </c>
      <c r="F1814" s="1" t="s">
        <v>2595</v>
      </c>
      <c r="G1814" s="10">
        <v>45706</v>
      </c>
      <c r="H1814" s="1">
        <v>2</v>
      </c>
      <c r="I1814" s="1"/>
      <c r="J1814" s="10">
        <v>45712</v>
      </c>
      <c r="K1814" s="1" t="s">
        <v>1074</v>
      </c>
      <c r="L1814" s="2"/>
      <c r="M1814" s="10"/>
      <c r="N1814" s="1"/>
      <c r="O1814" s="1"/>
      <c r="P1814" s="2">
        <f>Table1[[#This Row],[PRICE/PO]]*Table1[[#This Row],[Quantity/PO]]</f>
        <v>0</v>
      </c>
      <c r="Q1814" s="2" t="str">
        <f t="shared" ca="1" si="130"/>
        <v>منتهي</v>
      </c>
      <c r="R1814" s="2" t="s">
        <v>2370</v>
      </c>
      <c r="S1814" s="2"/>
      <c r="T1814" s="1" t="str">
        <f t="shared" si="132"/>
        <v/>
      </c>
      <c r="BN1814" s="8" t="str">
        <f t="shared" si="131"/>
        <v>23PC45</v>
      </c>
    </row>
    <row r="1815" spans="1:66" ht="115" hidden="1" x14ac:dyDescent="0.45">
      <c r="A1815" s="1">
        <f t="shared" si="133"/>
        <v>1802</v>
      </c>
      <c r="B1815" s="1" t="s">
        <v>734</v>
      </c>
      <c r="C1815" s="2" t="s">
        <v>2603</v>
      </c>
      <c r="D1815" s="1" t="s">
        <v>2602</v>
      </c>
      <c r="E1815" s="2" t="s">
        <v>2604</v>
      </c>
      <c r="F1815" s="1" t="s">
        <v>2601</v>
      </c>
      <c r="G1815" s="10">
        <v>45706</v>
      </c>
      <c r="H1815" s="1">
        <v>4</v>
      </c>
      <c r="I1815" s="1"/>
      <c r="J1815" s="10">
        <v>45712</v>
      </c>
      <c r="K1815" s="1" t="s">
        <v>1077</v>
      </c>
      <c r="L1815" s="2"/>
      <c r="M1815" s="10"/>
      <c r="N1815" s="1"/>
      <c r="O1815" s="1"/>
      <c r="P1815" s="2">
        <f>Table1[[#This Row],[PRICE/PO]]*Table1[[#This Row],[Quantity/PO]]</f>
        <v>0</v>
      </c>
      <c r="Q1815" s="2" t="str">
        <f t="shared" ca="1" si="130"/>
        <v>منتهي</v>
      </c>
      <c r="R1815" s="2" t="s">
        <v>2370</v>
      </c>
      <c r="S1815" s="2"/>
      <c r="T1815" s="1" t="str">
        <f t="shared" si="132"/>
        <v/>
      </c>
      <c r="BN1815" s="8" t="str">
        <f t="shared" si="131"/>
        <v>PS-121000U</v>
      </c>
    </row>
    <row r="1816" spans="1:66" ht="69" hidden="1" x14ac:dyDescent="0.45">
      <c r="A1816" s="1">
        <f t="shared" si="133"/>
        <v>1803</v>
      </c>
      <c r="B1816" s="1" t="s">
        <v>734</v>
      </c>
      <c r="C1816" s="2" t="s">
        <v>2607</v>
      </c>
      <c r="D1816" s="1" t="s">
        <v>2606</v>
      </c>
      <c r="E1816" s="2" t="s">
        <v>2608</v>
      </c>
      <c r="F1816" s="1" t="s">
        <v>2605</v>
      </c>
      <c r="G1816" s="10">
        <v>45706</v>
      </c>
      <c r="H1816" s="1">
        <v>1</v>
      </c>
      <c r="I1816" s="1"/>
      <c r="J1816" s="10">
        <v>45712</v>
      </c>
      <c r="K1816" s="1" t="s">
        <v>1077</v>
      </c>
      <c r="L1816" s="2"/>
      <c r="M1816" s="10"/>
      <c r="N1816" s="1"/>
      <c r="O1816" s="1"/>
      <c r="P1816" s="2">
        <f>Table1[[#This Row],[PRICE/PO]]*Table1[[#This Row],[Quantity/PO]]</f>
        <v>0</v>
      </c>
      <c r="Q1816" s="2" t="str">
        <f t="shared" ca="1" si="130"/>
        <v>منتهي</v>
      </c>
      <c r="R1816" s="2" t="s">
        <v>2370</v>
      </c>
      <c r="S1816" s="2"/>
      <c r="T1816" s="1" t="str">
        <f t="shared" si="132"/>
        <v/>
      </c>
      <c r="BN1816" s="8" t="str">
        <f t="shared" si="131"/>
        <v>NS40TOK-MF</v>
      </c>
    </row>
    <row r="1817" spans="1:66" ht="92" hidden="1" x14ac:dyDescent="0.45">
      <c r="A1817" s="1">
        <f t="shared" si="133"/>
        <v>1804</v>
      </c>
      <c r="B1817" s="1" t="s">
        <v>734</v>
      </c>
      <c r="C1817" s="2" t="s">
        <v>2611</v>
      </c>
      <c r="D1817" s="1" t="s">
        <v>2610</v>
      </c>
      <c r="E1817" s="2" t="s">
        <v>2612</v>
      </c>
      <c r="F1817" s="1" t="s">
        <v>2609</v>
      </c>
      <c r="G1817" s="10">
        <v>45706</v>
      </c>
      <c r="H1817" s="1">
        <v>20</v>
      </c>
      <c r="I1817" s="1"/>
      <c r="J1817" s="10">
        <v>45712</v>
      </c>
      <c r="K1817" s="1" t="s">
        <v>1077</v>
      </c>
      <c r="L1817" s="2"/>
      <c r="M1817" s="10"/>
      <c r="N1817" s="1"/>
      <c r="O1817" s="1"/>
      <c r="P1817" s="2">
        <f>Table1[[#This Row],[PRICE/PO]]*Table1[[#This Row],[Quantity/PO]]</f>
        <v>0</v>
      </c>
      <c r="Q1817" s="2" t="str">
        <f t="shared" ca="1" si="130"/>
        <v>منتهي</v>
      </c>
      <c r="R1817" s="2" t="s">
        <v>2370</v>
      </c>
      <c r="S1817" s="2"/>
      <c r="T1817" s="1" t="str">
        <f t="shared" si="132"/>
        <v/>
      </c>
      <c r="BN1817" s="8" t="str">
        <f t="shared" si="131"/>
        <v>61HY50</v>
      </c>
    </row>
    <row r="1818" spans="1:66" ht="46" hidden="1" x14ac:dyDescent="0.45">
      <c r="A1818" s="1">
        <f t="shared" si="133"/>
        <v>1805</v>
      </c>
      <c r="B1818" s="1" t="s">
        <v>734</v>
      </c>
      <c r="C1818" s="2" t="s">
        <v>1713</v>
      </c>
      <c r="D1818" s="1">
        <v>1104164</v>
      </c>
      <c r="E1818" s="2" t="s">
        <v>1712</v>
      </c>
      <c r="F1818" s="1" t="s">
        <v>2613</v>
      </c>
      <c r="G1818" s="10">
        <v>45706</v>
      </c>
      <c r="H1818" s="1">
        <v>5</v>
      </c>
      <c r="I1818" s="1"/>
      <c r="J1818" s="10">
        <v>45711</v>
      </c>
      <c r="K1818" s="1" t="s">
        <v>1076</v>
      </c>
      <c r="L1818" s="2"/>
      <c r="M1818" s="10"/>
      <c r="N1818" s="1"/>
      <c r="O1818" s="1"/>
      <c r="P1818" s="2">
        <f>Table1[[#This Row],[PRICE/PO]]*Table1[[#This Row],[Quantity/PO]]</f>
        <v>0</v>
      </c>
      <c r="Q1818" s="2" t="str">
        <f t="shared" ca="1" si="130"/>
        <v>منتهي</v>
      </c>
      <c r="R1818" s="2" t="s">
        <v>2339</v>
      </c>
      <c r="S1818" s="2"/>
      <c r="T1818" s="1" t="str">
        <f t="shared" si="132"/>
        <v/>
      </c>
      <c r="BN1818" s="8">
        <f t="shared" si="131"/>
        <v>1104164</v>
      </c>
    </row>
    <row r="1819" spans="1:66" ht="115" hidden="1" x14ac:dyDescent="0.45">
      <c r="A1819" s="1">
        <f t="shared" si="133"/>
        <v>1806</v>
      </c>
      <c r="B1819" s="1" t="s">
        <v>734</v>
      </c>
      <c r="C1819" s="2" t="s">
        <v>534</v>
      </c>
      <c r="D1819" s="1"/>
      <c r="E1819" s="2" t="s">
        <v>2217</v>
      </c>
      <c r="F1819" s="1" t="s">
        <v>2614</v>
      </c>
      <c r="G1819" s="10">
        <v>45706</v>
      </c>
      <c r="H1819" s="1">
        <v>1</v>
      </c>
      <c r="I1819" s="1">
        <v>65000</v>
      </c>
      <c r="J1819" s="10">
        <v>45713</v>
      </c>
      <c r="K1819" s="1" t="s">
        <v>1077</v>
      </c>
      <c r="L1819" s="2"/>
      <c r="M1819" s="10"/>
      <c r="N1819" s="1"/>
      <c r="O1819" s="1"/>
      <c r="P1819" s="2">
        <f>Table1[[#This Row],[PRICE/PO]]*Table1[[#This Row],[Quantity/PO]]</f>
        <v>0</v>
      </c>
      <c r="Q1819" s="2" t="str">
        <f t="shared" ca="1" si="130"/>
        <v>منتهي</v>
      </c>
      <c r="R1819" s="2" t="s">
        <v>2339</v>
      </c>
      <c r="S1819" s="2"/>
      <c r="T1819" s="1" t="str">
        <f t="shared" si="132"/>
        <v/>
      </c>
      <c r="BN1819" s="8">
        <f t="shared" si="131"/>
        <v>0</v>
      </c>
    </row>
    <row r="1820" spans="1:66" ht="115" hidden="1" x14ac:dyDescent="0.45">
      <c r="A1820" s="1">
        <f t="shared" si="133"/>
        <v>1807</v>
      </c>
      <c r="B1820" s="1" t="s">
        <v>734</v>
      </c>
      <c r="C1820" s="2" t="s">
        <v>534</v>
      </c>
      <c r="D1820" s="1"/>
      <c r="E1820" s="2" t="s">
        <v>2217</v>
      </c>
      <c r="F1820" s="1" t="s">
        <v>2615</v>
      </c>
      <c r="G1820" s="10">
        <v>45706</v>
      </c>
      <c r="H1820" s="1">
        <v>1</v>
      </c>
      <c r="I1820" s="1">
        <v>65000</v>
      </c>
      <c r="J1820" s="10">
        <v>45713</v>
      </c>
      <c r="K1820" s="1" t="s">
        <v>1077</v>
      </c>
      <c r="L1820" s="2"/>
      <c r="M1820" s="10"/>
      <c r="N1820" s="1"/>
      <c r="O1820" s="1"/>
      <c r="P1820" s="2">
        <f>Table1[[#This Row],[PRICE/PO]]*Table1[[#This Row],[Quantity/PO]]</f>
        <v>0</v>
      </c>
      <c r="Q1820" s="2" t="str">
        <f t="shared" ca="1" si="130"/>
        <v>منتهي</v>
      </c>
      <c r="R1820" s="2" t="s">
        <v>2339</v>
      </c>
      <c r="S1820" s="2"/>
      <c r="T1820" s="1" t="str">
        <f t="shared" si="132"/>
        <v/>
      </c>
      <c r="BN1820" s="8">
        <f t="shared" si="131"/>
        <v>0</v>
      </c>
    </row>
    <row r="1821" spans="1:66" ht="115" hidden="1" x14ac:dyDescent="0.45">
      <c r="A1821" s="1">
        <f t="shared" si="133"/>
        <v>1808</v>
      </c>
      <c r="B1821" s="1" t="s">
        <v>734</v>
      </c>
      <c r="C1821" s="2" t="s">
        <v>534</v>
      </c>
      <c r="D1821" s="1"/>
      <c r="E1821" s="2" t="s">
        <v>2217</v>
      </c>
      <c r="F1821" s="1" t="s">
        <v>2616</v>
      </c>
      <c r="G1821" s="10">
        <v>45706</v>
      </c>
      <c r="H1821" s="1">
        <v>1</v>
      </c>
      <c r="I1821" s="1">
        <v>65000</v>
      </c>
      <c r="J1821" s="10">
        <v>45713</v>
      </c>
      <c r="K1821" s="1" t="s">
        <v>1077</v>
      </c>
      <c r="L1821" s="2"/>
      <c r="M1821" s="10"/>
      <c r="N1821" s="1"/>
      <c r="O1821" s="1"/>
      <c r="P1821" s="2">
        <f>Table1[[#This Row],[PRICE/PO]]*Table1[[#This Row],[Quantity/PO]]</f>
        <v>0</v>
      </c>
      <c r="Q1821" s="2" t="str">
        <f t="shared" ca="1" si="130"/>
        <v>منتهي</v>
      </c>
      <c r="R1821" s="2" t="s">
        <v>2339</v>
      </c>
      <c r="S1821" s="2"/>
      <c r="T1821" s="1" t="str">
        <f t="shared" si="132"/>
        <v/>
      </c>
      <c r="BN1821" s="8">
        <f t="shared" si="131"/>
        <v>0</v>
      </c>
    </row>
    <row r="1822" spans="1:66" ht="69" hidden="1" x14ac:dyDescent="0.45">
      <c r="A1822" s="1">
        <f t="shared" si="133"/>
        <v>1809</v>
      </c>
      <c r="B1822" s="1" t="s">
        <v>734</v>
      </c>
      <c r="C1822" s="2" t="s">
        <v>2471</v>
      </c>
      <c r="D1822" s="1" t="s">
        <v>2467</v>
      </c>
      <c r="E1822" s="2" t="s">
        <v>2469</v>
      </c>
      <c r="F1822" s="1" t="s">
        <v>2617</v>
      </c>
      <c r="G1822" s="10">
        <v>45706</v>
      </c>
      <c r="H1822" s="1">
        <v>5</v>
      </c>
      <c r="I1822" s="1"/>
      <c r="J1822" s="10">
        <v>45712</v>
      </c>
      <c r="K1822" s="1" t="s">
        <v>1077</v>
      </c>
      <c r="L1822" s="2"/>
      <c r="M1822" s="10"/>
      <c r="N1822" s="1"/>
      <c r="O1822" s="1"/>
      <c r="P1822" s="2">
        <f>Table1[[#This Row],[PRICE/PO]]*Table1[[#This Row],[Quantity/PO]]</f>
        <v>0</v>
      </c>
      <c r="Q1822" s="2" t="str">
        <f t="shared" ca="1" si="130"/>
        <v>منتهي</v>
      </c>
      <c r="R1822" s="2" t="s">
        <v>2370</v>
      </c>
      <c r="S1822" s="2"/>
      <c r="T1822" s="1" t="str">
        <f t="shared" si="132"/>
        <v/>
      </c>
      <c r="BN1822" s="8" t="str">
        <f t="shared" si="131"/>
        <v>8569GM</v>
      </c>
    </row>
    <row r="1823" spans="1:66" ht="69" hidden="1" x14ac:dyDescent="0.45">
      <c r="A1823" s="1">
        <f t="shared" si="133"/>
        <v>1810</v>
      </c>
      <c r="B1823" s="1" t="s">
        <v>2465</v>
      </c>
      <c r="C1823" s="2" t="s">
        <v>2472</v>
      </c>
      <c r="D1823" s="1" t="s">
        <v>2468</v>
      </c>
      <c r="E1823" s="2" t="s">
        <v>2470</v>
      </c>
      <c r="F1823" s="1" t="s">
        <v>2617</v>
      </c>
      <c r="G1823" s="10">
        <v>45706</v>
      </c>
      <c r="H1823" s="1">
        <v>10</v>
      </c>
      <c r="I1823" s="1"/>
      <c r="J1823" s="10">
        <v>45712</v>
      </c>
      <c r="K1823" s="1" t="s">
        <v>1077</v>
      </c>
      <c r="L1823" s="2"/>
      <c r="M1823" s="10"/>
      <c r="N1823" s="1"/>
      <c r="O1823" s="1"/>
      <c r="P1823" s="2">
        <f>Table1[[#This Row],[PRICE/PO]]*Table1[[#This Row],[Quantity/PO]]</f>
        <v>0</v>
      </c>
      <c r="Q1823" s="2" t="str">
        <f t="shared" ca="1" si="130"/>
        <v>منتهي</v>
      </c>
      <c r="R1823" s="2" t="s">
        <v>2370</v>
      </c>
      <c r="S1823" s="2"/>
      <c r="T1823" s="1" t="str">
        <f t="shared" si="132"/>
        <v/>
      </c>
      <c r="BN1823" s="8" t="str">
        <f t="shared" si="131"/>
        <v>S475</v>
      </c>
    </row>
    <row r="1824" spans="1:66" ht="46" hidden="1" x14ac:dyDescent="0.45">
      <c r="A1824" s="1">
        <f t="shared" si="133"/>
        <v>1811</v>
      </c>
      <c r="B1824" s="1" t="s">
        <v>734</v>
      </c>
      <c r="C1824" s="2" t="s">
        <v>480</v>
      </c>
      <c r="D1824" s="1"/>
      <c r="E1824" s="2" t="s">
        <v>481</v>
      </c>
      <c r="F1824" s="1" t="s">
        <v>2618</v>
      </c>
      <c r="G1824" s="10">
        <v>45706</v>
      </c>
      <c r="H1824" s="1">
        <v>15</v>
      </c>
      <c r="I1824" s="1"/>
      <c r="J1824" s="10">
        <v>45712</v>
      </c>
      <c r="K1824" s="1" t="s">
        <v>1074</v>
      </c>
      <c r="L1824" s="2"/>
      <c r="M1824" s="10"/>
      <c r="N1824" s="1"/>
      <c r="O1824" s="1"/>
      <c r="P1824" s="2">
        <f>Table1[[#This Row],[PRICE/PO]]*Table1[[#This Row],[Quantity/PO]]</f>
        <v>0</v>
      </c>
      <c r="Q1824" s="2" t="str">
        <f t="shared" ca="1" si="130"/>
        <v>منتهي</v>
      </c>
      <c r="R1824" s="2" t="s">
        <v>2370</v>
      </c>
      <c r="S1824" s="2"/>
      <c r="T1824" s="1" t="str">
        <f t="shared" si="132"/>
        <v/>
      </c>
      <c r="BN1824" s="8">
        <f t="shared" si="131"/>
        <v>0</v>
      </c>
    </row>
    <row r="1825" spans="1:66" ht="69" hidden="1" x14ac:dyDescent="0.45">
      <c r="A1825" s="1">
        <f t="shared" si="133"/>
        <v>1812</v>
      </c>
      <c r="B1825" s="1" t="s">
        <v>734</v>
      </c>
      <c r="C1825" s="2" t="s">
        <v>2579</v>
      </c>
      <c r="D1825" s="1" t="s">
        <v>2578</v>
      </c>
      <c r="E1825" s="2" t="s">
        <v>2580</v>
      </c>
      <c r="F1825" s="1" t="s">
        <v>2619</v>
      </c>
      <c r="G1825" s="10">
        <v>45706</v>
      </c>
      <c r="H1825" s="1">
        <v>1</v>
      </c>
      <c r="I1825" s="1">
        <v>1300</v>
      </c>
      <c r="J1825" s="10">
        <v>45712</v>
      </c>
      <c r="K1825" s="1" t="s">
        <v>1074</v>
      </c>
      <c r="L1825" s="2"/>
      <c r="M1825" s="10"/>
      <c r="N1825" s="1"/>
      <c r="O1825" s="1"/>
      <c r="P1825" s="2">
        <f>Table1[[#This Row],[PRICE/PO]]*Table1[[#This Row],[Quantity/PO]]</f>
        <v>0</v>
      </c>
      <c r="Q1825" s="2" t="str">
        <f t="shared" ca="1" si="130"/>
        <v>منتهي</v>
      </c>
      <c r="R1825" s="2" t="s">
        <v>2370</v>
      </c>
      <c r="S1825" s="2"/>
      <c r="T1825" s="1" t="str">
        <f t="shared" si="132"/>
        <v/>
      </c>
      <c r="BN1825" s="8" t="str">
        <f t="shared" si="131"/>
        <v>LADN20</v>
      </c>
    </row>
    <row r="1826" spans="1:66" ht="138" hidden="1" x14ac:dyDescent="0.45">
      <c r="A1826" s="1">
        <f t="shared" si="133"/>
        <v>1813</v>
      </c>
      <c r="B1826" s="1" t="s">
        <v>734</v>
      </c>
      <c r="C1826" s="2" t="s">
        <v>680</v>
      </c>
      <c r="D1826" s="1"/>
      <c r="E1826" s="2" t="s">
        <v>2621</v>
      </c>
      <c r="F1826" s="1" t="s">
        <v>2620</v>
      </c>
      <c r="G1826" s="10">
        <v>45706</v>
      </c>
      <c r="H1826" s="1">
        <v>1</v>
      </c>
      <c r="I1826" s="1"/>
      <c r="J1826" s="10">
        <v>45712</v>
      </c>
      <c r="K1826" s="1" t="s">
        <v>1077</v>
      </c>
      <c r="L1826" s="2"/>
      <c r="M1826" s="10"/>
      <c r="N1826" s="1"/>
      <c r="O1826" s="1"/>
      <c r="P1826" s="2">
        <f>Table1[[#This Row],[PRICE/PO]]*Table1[[#This Row],[Quantity/PO]]</f>
        <v>0</v>
      </c>
      <c r="Q1826" s="2" t="str">
        <f t="shared" ca="1" si="130"/>
        <v>منتهي</v>
      </c>
      <c r="R1826" s="2" t="s">
        <v>2339</v>
      </c>
      <c r="S1826" s="2"/>
      <c r="T1826" s="1" t="str">
        <f t="shared" si="132"/>
        <v/>
      </c>
      <c r="BN1826" s="8">
        <f t="shared" si="131"/>
        <v>0</v>
      </c>
    </row>
    <row r="1827" spans="1:66" ht="138" hidden="1" x14ac:dyDescent="0.45">
      <c r="A1827" s="1">
        <f t="shared" si="133"/>
        <v>1814</v>
      </c>
      <c r="B1827" s="1" t="s">
        <v>734</v>
      </c>
      <c r="C1827" s="2" t="s">
        <v>680</v>
      </c>
      <c r="D1827" s="1"/>
      <c r="E1827" s="2" t="s">
        <v>2621</v>
      </c>
      <c r="F1827" s="1" t="s">
        <v>2622</v>
      </c>
      <c r="G1827" s="10">
        <v>45706</v>
      </c>
      <c r="H1827" s="1">
        <v>1</v>
      </c>
      <c r="I1827" s="1"/>
      <c r="J1827" s="10">
        <v>45712</v>
      </c>
      <c r="K1827" s="1" t="s">
        <v>1077</v>
      </c>
      <c r="L1827" s="2"/>
      <c r="M1827" s="10"/>
      <c r="N1827" s="1"/>
      <c r="O1827" s="1"/>
      <c r="P1827" s="2">
        <f>Table1[[#This Row],[PRICE/PO]]*Table1[[#This Row],[Quantity/PO]]</f>
        <v>0</v>
      </c>
      <c r="Q1827" s="2" t="str">
        <f t="shared" ca="1" si="130"/>
        <v>منتهي</v>
      </c>
      <c r="R1827" s="2" t="s">
        <v>2339</v>
      </c>
      <c r="S1827" s="2"/>
      <c r="T1827" s="1" t="str">
        <f t="shared" si="132"/>
        <v/>
      </c>
      <c r="BN1827" s="8">
        <f t="shared" si="131"/>
        <v>0</v>
      </c>
    </row>
    <row r="1828" spans="1:66" ht="138" hidden="1" x14ac:dyDescent="0.45">
      <c r="A1828" s="1">
        <f t="shared" si="133"/>
        <v>1815</v>
      </c>
      <c r="B1828" s="1" t="s">
        <v>734</v>
      </c>
      <c r="C1828" s="2" t="s">
        <v>680</v>
      </c>
      <c r="D1828" s="1"/>
      <c r="E1828" s="2" t="s">
        <v>2621</v>
      </c>
      <c r="F1828" s="1" t="s">
        <v>2623</v>
      </c>
      <c r="G1828" s="10">
        <v>45706</v>
      </c>
      <c r="H1828" s="1">
        <v>1</v>
      </c>
      <c r="I1828" s="1"/>
      <c r="J1828" s="10">
        <v>45712</v>
      </c>
      <c r="K1828" s="1" t="s">
        <v>1077</v>
      </c>
      <c r="L1828" s="2"/>
      <c r="M1828" s="10"/>
      <c r="N1828" s="1"/>
      <c r="O1828" s="1"/>
      <c r="P1828" s="2">
        <f>Table1[[#This Row],[PRICE/PO]]*Table1[[#This Row],[Quantity/PO]]</f>
        <v>0</v>
      </c>
      <c r="Q1828" s="2" t="str">
        <f t="shared" ca="1" si="130"/>
        <v>منتهي</v>
      </c>
      <c r="R1828" s="2" t="s">
        <v>2339</v>
      </c>
      <c r="S1828" s="2"/>
      <c r="T1828" s="1" t="str">
        <f t="shared" si="132"/>
        <v/>
      </c>
      <c r="BN1828" s="8">
        <f t="shared" si="131"/>
        <v>0</v>
      </c>
    </row>
    <row r="1829" spans="1:66" ht="46" hidden="1" x14ac:dyDescent="0.45">
      <c r="A1829" s="1">
        <f t="shared" si="133"/>
        <v>1816</v>
      </c>
      <c r="B1829" s="1" t="s">
        <v>43</v>
      </c>
      <c r="C1829" s="2" t="s">
        <v>161</v>
      </c>
      <c r="D1829" s="1" t="s">
        <v>1515</v>
      </c>
      <c r="E1829" s="2" t="s">
        <v>1516</v>
      </c>
      <c r="F1829" s="1" t="s">
        <v>2625</v>
      </c>
      <c r="G1829" s="10">
        <v>45707</v>
      </c>
      <c r="H1829" s="1">
        <v>1</v>
      </c>
      <c r="I1829" s="1">
        <v>70000</v>
      </c>
      <c r="J1829" s="10">
        <v>45713</v>
      </c>
      <c r="K1829" s="1" t="s">
        <v>1075</v>
      </c>
      <c r="L1829" s="2"/>
      <c r="M1829" s="10"/>
      <c r="N1829" s="1"/>
      <c r="O1829" s="1"/>
      <c r="P1829" s="2">
        <f>Table1[[#This Row],[PRICE/PO]]*Table1[[#This Row],[Quantity/PO]]</f>
        <v>0</v>
      </c>
      <c r="Q1829" s="2" t="str">
        <f t="shared" ca="1" si="130"/>
        <v>منتهي</v>
      </c>
      <c r="R1829" s="2" t="s">
        <v>2339</v>
      </c>
      <c r="S1829" s="2"/>
      <c r="T1829" s="1" t="str">
        <f t="shared" si="132"/>
        <v/>
      </c>
      <c r="BN1829" s="8" t="str">
        <f t="shared" si="131"/>
        <v>HRES03-450</v>
      </c>
    </row>
    <row r="1830" spans="1:66" ht="46" hidden="1" x14ac:dyDescent="0.45">
      <c r="A1830" s="1">
        <f t="shared" si="133"/>
        <v>1817</v>
      </c>
      <c r="B1830" s="1" t="s">
        <v>43</v>
      </c>
      <c r="C1830" s="2" t="s">
        <v>164</v>
      </c>
      <c r="D1830" s="1" t="s">
        <v>1517</v>
      </c>
      <c r="E1830" s="2" t="s">
        <v>1518</v>
      </c>
      <c r="F1830" s="1" t="s">
        <v>2625</v>
      </c>
      <c r="G1830" s="10">
        <v>45707</v>
      </c>
      <c r="H1830" s="1">
        <v>1</v>
      </c>
      <c r="I1830" s="1">
        <v>61000</v>
      </c>
      <c r="J1830" s="10">
        <v>45713</v>
      </c>
      <c r="K1830" s="1" t="s">
        <v>1075</v>
      </c>
      <c r="L1830" s="2"/>
      <c r="M1830" s="10"/>
      <c r="N1830" s="1"/>
      <c r="O1830" s="1"/>
      <c r="P1830" s="2">
        <f>Table1[[#This Row],[PRICE/PO]]*Table1[[#This Row],[Quantity/PO]]</f>
        <v>0</v>
      </c>
      <c r="Q1830" s="2" t="str">
        <f t="shared" ca="1" si="130"/>
        <v>منتهي</v>
      </c>
      <c r="R1830" s="2" t="s">
        <v>2339</v>
      </c>
      <c r="S1830" s="2"/>
      <c r="T1830" s="1" t="str">
        <f t="shared" si="132"/>
        <v/>
      </c>
      <c r="BN1830" s="8" t="str">
        <f t="shared" si="131"/>
        <v>UNO-67-500-4D</v>
      </c>
    </row>
    <row r="1831" spans="1:66" ht="115" hidden="1" x14ac:dyDescent="0.45">
      <c r="A1831" s="1">
        <f t="shared" si="133"/>
        <v>1818</v>
      </c>
      <c r="B1831" s="1" t="s">
        <v>734</v>
      </c>
      <c r="C1831" s="2" t="s">
        <v>2628</v>
      </c>
      <c r="D1831" s="1" t="s">
        <v>2627</v>
      </c>
      <c r="E1831" s="2" t="s">
        <v>2629</v>
      </c>
      <c r="F1831" s="1" t="s">
        <v>2626</v>
      </c>
      <c r="G1831" s="10">
        <v>45707</v>
      </c>
      <c r="H1831" s="1">
        <v>4</v>
      </c>
      <c r="I1831" s="1">
        <v>1250</v>
      </c>
      <c r="J1831" s="10">
        <v>45711</v>
      </c>
      <c r="K1831" s="1" t="s">
        <v>1075</v>
      </c>
      <c r="L1831" s="2" t="s">
        <v>3222</v>
      </c>
      <c r="M1831" s="10">
        <v>45720</v>
      </c>
      <c r="N1831" s="1">
        <v>4</v>
      </c>
      <c r="O1831" s="1">
        <v>1250</v>
      </c>
      <c r="P1831" s="2">
        <f>Table1[[#This Row],[PRICE/PO]]*Table1[[#This Row],[Quantity/PO]]</f>
        <v>5000</v>
      </c>
      <c r="Q1831" s="2" t="str">
        <f t="shared" ca="1" si="130"/>
        <v>منتهي</v>
      </c>
      <c r="R1831" s="2" t="s">
        <v>2355</v>
      </c>
      <c r="S1831" s="2"/>
      <c r="T1831" s="1" t="str">
        <f t="shared" si="132"/>
        <v/>
      </c>
      <c r="BN1831" s="8" t="str">
        <f t="shared" si="131"/>
        <v>FN20C-PG</v>
      </c>
    </row>
    <row r="1832" spans="1:66" ht="115" hidden="1" x14ac:dyDescent="0.45">
      <c r="A1832" s="1">
        <f t="shared" si="133"/>
        <v>1819</v>
      </c>
      <c r="B1832" s="1" t="s">
        <v>734</v>
      </c>
      <c r="C1832" s="2" t="s">
        <v>636</v>
      </c>
      <c r="D1832" s="1">
        <v>2101039</v>
      </c>
      <c r="E1832" s="2" t="s">
        <v>637</v>
      </c>
      <c r="F1832" s="1" t="s">
        <v>2630</v>
      </c>
      <c r="G1832" s="10">
        <v>45707</v>
      </c>
      <c r="H1832" s="1">
        <v>1</v>
      </c>
      <c r="I1832" s="1">
        <v>825</v>
      </c>
      <c r="J1832" s="10">
        <v>45712</v>
      </c>
      <c r="K1832" s="1" t="s">
        <v>1076</v>
      </c>
      <c r="L1832" s="2"/>
      <c r="M1832" s="10"/>
      <c r="N1832" s="1"/>
      <c r="O1832" s="1"/>
      <c r="P1832" s="2">
        <f>Table1[[#This Row],[PRICE/PO]]*Table1[[#This Row],[Quantity/PO]]</f>
        <v>0</v>
      </c>
      <c r="Q1832" s="2" t="str">
        <f t="shared" ca="1" si="130"/>
        <v>منتهي</v>
      </c>
      <c r="R1832" s="2" t="s">
        <v>2339</v>
      </c>
      <c r="S1832" s="2"/>
      <c r="T1832" s="1" t="str">
        <f t="shared" si="132"/>
        <v/>
      </c>
      <c r="BN1832" s="8">
        <f t="shared" si="131"/>
        <v>2101039</v>
      </c>
    </row>
    <row r="1833" spans="1:66" ht="92" hidden="1" x14ac:dyDescent="0.45">
      <c r="A1833" s="1">
        <f t="shared" si="133"/>
        <v>1820</v>
      </c>
      <c r="B1833" s="1" t="s">
        <v>734</v>
      </c>
      <c r="C1833" s="2" t="s">
        <v>638</v>
      </c>
      <c r="D1833" s="1">
        <v>3963328010</v>
      </c>
      <c r="E1833" s="2" t="s">
        <v>639</v>
      </c>
      <c r="F1833" s="1" t="s">
        <v>2630</v>
      </c>
      <c r="G1833" s="10">
        <v>45707</v>
      </c>
      <c r="H1833" s="1">
        <v>1</v>
      </c>
      <c r="I1833" s="1"/>
      <c r="J1833" s="10">
        <v>45712</v>
      </c>
      <c r="K1833" s="1" t="s">
        <v>1076</v>
      </c>
      <c r="L1833" s="2"/>
      <c r="M1833" s="10"/>
      <c r="N1833" s="1"/>
      <c r="O1833" s="1"/>
      <c r="P1833" s="2">
        <f>Table1[[#This Row],[PRICE/PO]]*Table1[[#This Row],[Quantity/PO]]</f>
        <v>0</v>
      </c>
      <c r="Q1833" s="2" t="str">
        <f t="shared" ca="1" si="130"/>
        <v>منتهي</v>
      </c>
      <c r="R1833" s="2" t="s">
        <v>2339</v>
      </c>
      <c r="S1833" s="2"/>
      <c r="T1833" s="1" t="str">
        <f t="shared" si="132"/>
        <v/>
      </c>
      <c r="BN1833" s="8">
        <f t="shared" si="131"/>
        <v>3963328010</v>
      </c>
    </row>
    <row r="1834" spans="1:66" ht="69" hidden="1" x14ac:dyDescent="0.45">
      <c r="A1834" s="1">
        <f t="shared" si="133"/>
        <v>1821</v>
      </c>
      <c r="B1834" s="1" t="s">
        <v>734</v>
      </c>
      <c r="C1834" s="2" t="s">
        <v>1554</v>
      </c>
      <c r="D1834" s="1"/>
      <c r="E1834" s="2" t="s">
        <v>1553</v>
      </c>
      <c r="F1834" s="1" t="s">
        <v>2631</v>
      </c>
      <c r="G1834" s="10">
        <v>45707</v>
      </c>
      <c r="H1834" s="1">
        <v>4</v>
      </c>
      <c r="I1834" s="1"/>
      <c r="J1834" s="10">
        <v>45712</v>
      </c>
      <c r="K1834" s="1" t="s">
        <v>1076</v>
      </c>
      <c r="L1834" s="2"/>
      <c r="M1834" s="10"/>
      <c r="N1834" s="1"/>
      <c r="O1834" s="1"/>
      <c r="P1834" s="2">
        <f>Table1[[#This Row],[PRICE/PO]]*Table1[[#This Row],[Quantity/PO]]</f>
        <v>0</v>
      </c>
      <c r="Q1834" s="2" t="str">
        <f t="shared" ca="1" si="130"/>
        <v>منتهي</v>
      </c>
      <c r="R1834" s="2" t="s">
        <v>2339</v>
      </c>
      <c r="S1834" s="2"/>
      <c r="T1834" s="1" t="str">
        <f t="shared" si="132"/>
        <v/>
      </c>
      <c r="BN1834" s="8">
        <f t="shared" si="131"/>
        <v>0</v>
      </c>
    </row>
    <row r="1835" spans="1:66" ht="69" hidden="1" x14ac:dyDescent="0.45">
      <c r="A1835" s="1">
        <f t="shared" si="133"/>
        <v>1822</v>
      </c>
      <c r="B1835" s="1" t="s">
        <v>734</v>
      </c>
      <c r="C1835" s="1" t="s">
        <v>2286</v>
      </c>
      <c r="D1835" s="1" t="s">
        <v>2285</v>
      </c>
      <c r="E1835" s="2" t="s">
        <v>2287</v>
      </c>
      <c r="F1835" s="1" t="s">
        <v>2642</v>
      </c>
      <c r="G1835" s="10">
        <v>45708</v>
      </c>
      <c r="H1835" s="1">
        <v>2</v>
      </c>
      <c r="I1835" s="1"/>
      <c r="J1835" s="10">
        <v>45711</v>
      </c>
      <c r="K1835" s="1" t="s">
        <v>1075</v>
      </c>
      <c r="L1835" s="2"/>
      <c r="M1835" s="10"/>
      <c r="N1835" s="1"/>
      <c r="O1835" s="1"/>
      <c r="P1835" s="2">
        <f>Table1[[#This Row],[PRICE/PO]]*Table1[[#This Row],[Quantity/PO]]</f>
        <v>0</v>
      </c>
      <c r="Q1835" s="2" t="str">
        <f t="shared" ca="1" si="130"/>
        <v>منتهي</v>
      </c>
      <c r="R1835" s="2" t="s">
        <v>2355</v>
      </c>
      <c r="S1835" s="2"/>
      <c r="T1835" s="1" t="str">
        <f t="shared" si="132"/>
        <v/>
      </c>
      <c r="BN1835" s="8" t="str">
        <f t="shared" si="131"/>
        <v>JX58LHS5-KC</v>
      </c>
    </row>
    <row r="1836" spans="1:66" ht="92" hidden="1" x14ac:dyDescent="0.45">
      <c r="A1836" s="1">
        <f t="shared" si="133"/>
        <v>1823</v>
      </c>
      <c r="B1836" s="1" t="s">
        <v>734</v>
      </c>
      <c r="C1836" s="1" t="s">
        <v>2289</v>
      </c>
      <c r="D1836" s="2" t="s">
        <v>2288</v>
      </c>
      <c r="E1836" s="2" t="s">
        <v>2290</v>
      </c>
      <c r="F1836" s="1" t="s">
        <v>2642</v>
      </c>
      <c r="G1836" s="10">
        <v>45708</v>
      </c>
      <c r="H1836" s="1">
        <v>2</v>
      </c>
      <c r="I1836" s="1"/>
      <c r="J1836" s="10">
        <v>45711</v>
      </c>
      <c r="K1836" s="1" t="s">
        <v>1075</v>
      </c>
      <c r="L1836" s="2"/>
      <c r="M1836" s="10"/>
      <c r="N1836" s="1"/>
      <c r="O1836" s="1"/>
      <c r="P1836" s="2">
        <f>Table1[[#This Row],[PRICE/PO]]*Table1[[#This Row],[Quantity/PO]]</f>
        <v>0</v>
      </c>
      <c r="Q1836" s="2" t="str">
        <f t="shared" ca="1" si="130"/>
        <v>منتهي</v>
      </c>
      <c r="R1836" s="2" t="s">
        <v>2355</v>
      </c>
      <c r="S1836" s="2"/>
      <c r="T1836" s="1" t="str">
        <f t="shared" si="132"/>
        <v/>
      </c>
      <c r="BN1836" s="8" t="str">
        <f t="shared" si="131"/>
        <v>YKT-40-6-220</v>
      </c>
    </row>
    <row r="1837" spans="1:66" ht="46" hidden="1" x14ac:dyDescent="0.45">
      <c r="A1837" s="1">
        <f t="shared" si="133"/>
        <v>1824</v>
      </c>
      <c r="B1837" s="1" t="s">
        <v>734</v>
      </c>
      <c r="C1837" s="1" t="s">
        <v>2292</v>
      </c>
      <c r="D1837" s="2" t="s">
        <v>2291</v>
      </c>
      <c r="E1837" s="2" t="s">
        <v>2293</v>
      </c>
      <c r="F1837" s="1" t="s">
        <v>2642</v>
      </c>
      <c r="G1837" s="10">
        <v>45708</v>
      </c>
      <c r="H1837" s="1">
        <v>2</v>
      </c>
      <c r="I1837" s="1"/>
      <c r="J1837" s="10">
        <v>45711</v>
      </c>
      <c r="K1837" s="1" t="s">
        <v>1075</v>
      </c>
      <c r="L1837" s="2"/>
      <c r="M1837" s="10"/>
      <c r="N1837" s="1"/>
      <c r="O1837" s="1"/>
      <c r="P1837" s="2">
        <f>Table1[[#This Row],[PRICE/PO]]*Table1[[#This Row],[Quantity/PO]]</f>
        <v>0</v>
      </c>
      <c r="Q1837" s="2" t="str">
        <f t="shared" ca="1" si="130"/>
        <v>منتهي</v>
      </c>
      <c r="R1837" s="2" t="s">
        <v>2355</v>
      </c>
      <c r="S1837" s="2"/>
      <c r="T1837" s="1" t="str">
        <f t="shared" si="132"/>
        <v/>
      </c>
      <c r="BN1837" s="8" t="str">
        <f t="shared" si="131"/>
        <v>CACE-KFR53G/AB</v>
      </c>
    </row>
    <row r="1838" spans="1:66" ht="46" hidden="1" x14ac:dyDescent="0.45">
      <c r="A1838" s="1">
        <f t="shared" si="133"/>
        <v>1825</v>
      </c>
      <c r="B1838" s="1" t="s">
        <v>734</v>
      </c>
      <c r="C1838" s="1" t="s">
        <v>2295</v>
      </c>
      <c r="D1838" s="1" t="s">
        <v>2294</v>
      </c>
      <c r="E1838" s="2" t="s">
        <v>2296</v>
      </c>
      <c r="F1838" s="1" t="s">
        <v>2642</v>
      </c>
      <c r="G1838" s="10">
        <v>45708</v>
      </c>
      <c r="H1838" s="1">
        <v>2</v>
      </c>
      <c r="I1838" s="1"/>
      <c r="J1838" s="10">
        <v>45711</v>
      </c>
      <c r="K1838" s="1" t="s">
        <v>1075</v>
      </c>
      <c r="L1838" s="2"/>
      <c r="M1838" s="10"/>
      <c r="N1838" s="1"/>
      <c r="O1838" s="1"/>
      <c r="P1838" s="2">
        <f>Table1[[#This Row],[PRICE/PO]]*Table1[[#This Row],[Quantity/PO]]</f>
        <v>0</v>
      </c>
      <c r="Q1838" s="2" t="str">
        <f t="shared" ca="1" si="130"/>
        <v>منتهي</v>
      </c>
      <c r="R1838" s="2" t="s">
        <v>2355</v>
      </c>
      <c r="S1838" s="2"/>
      <c r="T1838" s="1" t="str">
        <f t="shared" si="132"/>
        <v/>
      </c>
      <c r="BN1838" s="8" t="str">
        <f t="shared" si="131"/>
        <v>EU-KFR70G/N1Y</v>
      </c>
    </row>
    <row r="1839" spans="1:66" ht="46" hidden="1" x14ac:dyDescent="0.45">
      <c r="A1839" s="1">
        <f t="shared" si="133"/>
        <v>1826</v>
      </c>
      <c r="B1839" s="1" t="s">
        <v>734</v>
      </c>
      <c r="C1839" s="1" t="s">
        <v>2299</v>
      </c>
      <c r="D1839" s="1">
        <v>2503106</v>
      </c>
      <c r="E1839" s="2" t="s">
        <v>2300</v>
      </c>
      <c r="F1839" s="1" t="s">
        <v>2642</v>
      </c>
      <c r="G1839" s="10">
        <v>45708</v>
      </c>
      <c r="H1839" s="1">
        <v>5</v>
      </c>
      <c r="I1839" s="1">
        <v>400</v>
      </c>
      <c r="J1839" s="10">
        <v>45711</v>
      </c>
      <c r="K1839" s="1" t="s">
        <v>1075</v>
      </c>
      <c r="L1839" s="2"/>
      <c r="M1839" s="10"/>
      <c r="N1839" s="1"/>
      <c r="O1839" s="1"/>
      <c r="P1839" s="2">
        <f>Table1[[#This Row],[PRICE/PO]]*Table1[[#This Row],[Quantity/PO]]</f>
        <v>0</v>
      </c>
      <c r="Q1839" s="2" t="str">
        <f t="shared" ca="1" si="130"/>
        <v>منتهي</v>
      </c>
      <c r="R1839" s="2" t="s">
        <v>2355</v>
      </c>
      <c r="S1839" s="2"/>
      <c r="T1839" s="1" t="str">
        <f t="shared" si="132"/>
        <v/>
      </c>
      <c r="BN1839" s="8">
        <f t="shared" si="131"/>
        <v>2503106</v>
      </c>
    </row>
    <row r="1840" spans="1:66" ht="46" hidden="1" x14ac:dyDescent="0.45">
      <c r="A1840" s="1">
        <f t="shared" si="133"/>
        <v>1827</v>
      </c>
      <c r="B1840" s="1" t="s">
        <v>734</v>
      </c>
      <c r="C1840" s="2" t="s">
        <v>2301</v>
      </c>
      <c r="D1840" s="1">
        <v>305100611</v>
      </c>
      <c r="E1840" s="2" t="s">
        <v>2302</v>
      </c>
      <c r="F1840" s="1" t="s">
        <v>2642</v>
      </c>
      <c r="G1840" s="10">
        <v>45708</v>
      </c>
      <c r="H1840" s="1">
        <v>5</v>
      </c>
      <c r="I1840" s="1"/>
      <c r="J1840" s="10">
        <v>45711</v>
      </c>
      <c r="K1840" s="1" t="s">
        <v>1075</v>
      </c>
      <c r="L1840" s="2"/>
      <c r="M1840" s="10"/>
      <c r="N1840" s="1"/>
      <c r="O1840" s="1"/>
      <c r="P1840" s="2">
        <f>Table1[[#This Row],[PRICE/PO]]*Table1[[#This Row],[Quantity/PO]]</f>
        <v>0</v>
      </c>
      <c r="Q1840" s="2" t="str">
        <f t="shared" ca="1" si="130"/>
        <v>منتهي</v>
      </c>
      <c r="R1840" s="2" t="s">
        <v>2355</v>
      </c>
      <c r="S1840" s="2"/>
      <c r="T1840" s="1" t="str">
        <f t="shared" si="132"/>
        <v/>
      </c>
      <c r="BN1840" s="8">
        <f t="shared" si="131"/>
        <v>305100611</v>
      </c>
    </row>
    <row r="1841" spans="1:66" ht="46" hidden="1" x14ac:dyDescent="0.45">
      <c r="A1841" s="1">
        <f t="shared" si="133"/>
        <v>1828</v>
      </c>
      <c r="B1841" s="1" t="s">
        <v>734</v>
      </c>
      <c r="C1841" s="1" t="s">
        <v>2304</v>
      </c>
      <c r="D1841" s="1" t="s">
        <v>2303</v>
      </c>
      <c r="E1841" s="2" t="s">
        <v>2305</v>
      </c>
      <c r="F1841" s="1" t="s">
        <v>2642</v>
      </c>
      <c r="G1841" s="10">
        <v>45708</v>
      </c>
      <c r="H1841" s="1">
        <v>5</v>
      </c>
      <c r="I1841" s="1">
        <v>400</v>
      </c>
      <c r="J1841" s="10">
        <v>45711</v>
      </c>
      <c r="K1841" s="1" t="s">
        <v>1075</v>
      </c>
      <c r="L1841" s="2"/>
      <c r="M1841" s="10"/>
      <c r="N1841" s="1"/>
      <c r="O1841" s="1"/>
      <c r="P1841" s="2">
        <f>Table1[[#This Row],[PRICE/PO]]*Table1[[#This Row],[Quantity/PO]]</f>
        <v>0</v>
      </c>
      <c r="Q1841" s="2" t="str">
        <f t="shared" ca="1" si="130"/>
        <v>منتهي</v>
      </c>
      <c r="R1841" s="2" t="s">
        <v>2355</v>
      </c>
      <c r="S1841" s="2"/>
      <c r="T1841" s="1" t="str">
        <f t="shared" si="132"/>
        <v/>
      </c>
      <c r="BN1841" s="8" t="str">
        <f t="shared" si="131"/>
        <v>B033466X01</v>
      </c>
    </row>
    <row r="1842" spans="1:66" ht="46" hidden="1" x14ac:dyDescent="0.45">
      <c r="A1842" s="1">
        <f t="shared" si="133"/>
        <v>1829</v>
      </c>
      <c r="B1842" s="1" t="s">
        <v>734</v>
      </c>
      <c r="C1842" s="1" t="s">
        <v>2310</v>
      </c>
      <c r="D1842" s="1" t="s">
        <v>2309</v>
      </c>
      <c r="E1842" s="2" t="s">
        <v>2311</v>
      </c>
      <c r="F1842" s="1" t="s">
        <v>2642</v>
      </c>
      <c r="G1842" s="10">
        <v>45708</v>
      </c>
      <c r="H1842" s="1">
        <v>4</v>
      </c>
      <c r="I1842" s="1">
        <v>350</v>
      </c>
      <c r="J1842" s="10">
        <v>45711</v>
      </c>
      <c r="K1842" s="1" t="s">
        <v>1075</v>
      </c>
      <c r="L1842" s="2"/>
      <c r="M1842" s="10"/>
      <c r="N1842" s="1"/>
      <c r="O1842" s="1"/>
      <c r="P1842" s="2">
        <f>Table1[[#This Row],[PRICE/PO]]*Table1[[#This Row],[Quantity/PO]]</f>
        <v>0</v>
      </c>
      <c r="Q1842" s="2" t="str">
        <f t="shared" ca="1" si="130"/>
        <v>منتهي</v>
      </c>
      <c r="R1842" s="2" t="s">
        <v>2355</v>
      </c>
      <c r="S1842" s="2"/>
      <c r="T1842" s="1" t="str">
        <f t="shared" si="132"/>
        <v/>
      </c>
      <c r="BN1842" s="8" t="str">
        <f t="shared" si="131"/>
        <v>97F9839</v>
      </c>
    </row>
    <row r="1843" spans="1:66" ht="69" hidden="1" x14ac:dyDescent="0.45">
      <c r="A1843" s="1">
        <f t="shared" si="133"/>
        <v>1830</v>
      </c>
      <c r="B1843" s="1" t="s">
        <v>734</v>
      </c>
      <c r="C1843" s="1" t="s">
        <v>2273</v>
      </c>
      <c r="D1843" s="1"/>
      <c r="E1843" s="2" t="s">
        <v>2274</v>
      </c>
      <c r="F1843" s="1" t="s">
        <v>2643</v>
      </c>
      <c r="G1843" s="10">
        <v>45708</v>
      </c>
      <c r="H1843" s="1">
        <v>5</v>
      </c>
      <c r="I1843" s="1">
        <v>350</v>
      </c>
      <c r="J1843" s="10">
        <v>45711</v>
      </c>
      <c r="K1843" s="1" t="s">
        <v>1077</v>
      </c>
      <c r="L1843" s="2"/>
      <c r="M1843" s="10"/>
      <c r="N1843" s="1"/>
      <c r="O1843" s="1"/>
      <c r="P1843" s="2">
        <f>Table1[[#This Row],[PRICE/PO]]*Table1[[#This Row],[Quantity/PO]]</f>
        <v>0</v>
      </c>
      <c r="Q1843" s="2" t="str">
        <f t="shared" ca="1" si="130"/>
        <v>منتهي</v>
      </c>
      <c r="R1843" s="2" t="s">
        <v>2355</v>
      </c>
      <c r="S1843" s="2"/>
      <c r="T1843" s="1" t="str">
        <f t="shared" si="132"/>
        <v/>
      </c>
      <c r="BN1843" s="8">
        <f t="shared" si="131"/>
        <v>0</v>
      </c>
    </row>
    <row r="1844" spans="1:66" ht="69" hidden="1" x14ac:dyDescent="0.45">
      <c r="A1844" s="1">
        <f t="shared" si="133"/>
        <v>1831</v>
      </c>
      <c r="B1844" s="1" t="s">
        <v>734</v>
      </c>
      <c r="C1844" s="1" t="s">
        <v>2008</v>
      </c>
      <c r="D1844" s="1" t="s">
        <v>2007</v>
      </c>
      <c r="E1844" s="2" t="s">
        <v>2009</v>
      </c>
      <c r="F1844" s="1" t="s">
        <v>2644</v>
      </c>
      <c r="G1844" s="10">
        <v>45711</v>
      </c>
      <c r="H1844" s="1">
        <v>2</v>
      </c>
      <c r="I1844" s="1"/>
      <c r="J1844" s="10">
        <v>45713</v>
      </c>
      <c r="K1844" s="1" t="s">
        <v>1074</v>
      </c>
      <c r="L1844" s="2"/>
      <c r="M1844" s="10"/>
      <c r="N1844" s="1"/>
      <c r="O1844" s="1"/>
      <c r="P1844" s="2">
        <f>Table1[[#This Row],[PRICE/PO]]*Table1[[#This Row],[Quantity/PO]]</f>
        <v>0</v>
      </c>
      <c r="Q1844" s="2" t="str">
        <f t="shared" ca="1" si="130"/>
        <v>منتهي</v>
      </c>
      <c r="R1844" s="2" t="s">
        <v>2370</v>
      </c>
      <c r="S1844" s="2"/>
      <c r="T1844" s="1" t="str">
        <f t="shared" si="132"/>
        <v/>
      </c>
      <c r="BN1844" s="8" t="str">
        <f t="shared" si="131"/>
        <v>A9D32740</v>
      </c>
    </row>
    <row r="1845" spans="1:66" ht="92" hidden="1" x14ac:dyDescent="0.45">
      <c r="A1845" s="1">
        <f t="shared" si="133"/>
        <v>1832</v>
      </c>
      <c r="B1845" s="1" t="s">
        <v>734</v>
      </c>
      <c r="C1845" s="1" t="s">
        <v>2275</v>
      </c>
      <c r="D1845" s="1">
        <v>2501438</v>
      </c>
      <c r="E1845" s="2" t="s">
        <v>2276</v>
      </c>
      <c r="F1845" s="1" t="s">
        <v>2648</v>
      </c>
      <c r="G1845" s="10">
        <v>45711</v>
      </c>
      <c r="H1845" s="1">
        <v>5</v>
      </c>
      <c r="I1845" s="1">
        <v>350</v>
      </c>
      <c r="J1845" s="10">
        <v>45713</v>
      </c>
      <c r="K1845" s="1" t="s">
        <v>1077</v>
      </c>
      <c r="L1845" s="2"/>
      <c r="M1845" s="10"/>
      <c r="N1845" s="1"/>
      <c r="O1845" s="1"/>
      <c r="P1845" s="2">
        <f>Table1[[#This Row],[PRICE/PO]]*Table1[[#This Row],[Quantity/PO]]</f>
        <v>0</v>
      </c>
      <c r="Q1845" s="2" t="str">
        <f t="shared" ca="1" si="130"/>
        <v>منتهي</v>
      </c>
      <c r="R1845" s="2" t="s">
        <v>2355</v>
      </c>
      <c r="S1845" s="2"/>
      <c r="T1845" s="1" t="str">
        <f t="shared" si="132"/>
        <v/>
      </c>
      <c r="BN1845" s="8">
        <f t="shared" si="131"/>
        <v>2501438</v>
      </c>
    </row>
    <row r="1846" spans="1:66" ht="46" hidden="1" x14ac:dyDescent="0.45">
      <c r="A1846" s="1">
        <f t="shared" si="133"/>
        <v>1833</v>
      </c>
      <c r="B1846" s="1" t="s">
        <v>734</v>
      </c>
      <c r="C1846" s="1" t="s">
        <v>370</v>
      </c>
      <c r="D1846" s="1"/>
      <c r="E1846" s="2" t="s">
        <v>371</v>
      </c>
      <c r="F1846" s="1" t="s">
        <v>2662</v>
      </c>
      <c r="G1846" s="10">
        <v>45712</v>
      </c>
      <c r="H1846" s="1">
        <v>5</v>
      </c>
      <c r="I1846" s="1">
        <v>3800</v>
      </c>
      <c r="J1846" s="10">
        <v>45715</v>
      </c>
      <c r="K1846" s="1" t="s">
        <v>1077</v>
      </c>
      <c r="L1846" s="2"/>
      <c r="M1846" s="10"/>
      <c r="N1846" s="1"/>
      <c r="O1846" s="1"/>
      <c r="P1846" s="2">
        <f>Table1[[#This Row],[PRICE/PO]]*Table1[[#This Row],[Quantity/PO]]</f>
        <v>0</v>
      </c>
      <c r="Q1846" s="2" t="str">
        <f t="shared" ca="1" si="130"/>
        <v>منتهي</v>
      </c>
      <c r="R1846" s="2" t="s">
        <v>2339</v>
      </c>
      <c r="S1846" s="2"/>
      <c r="T1846" s="1" t="str">
        <f t="shared" si="132"/>
        <v/>
      </c>
      <c r="BN1846" s="8">
        <f t="shared" si="131"/>
        <v>0</v>
      </c>
    </row>
    <row r="1847" spans="1:66" ht="92" hidden="1" x14ac:dyDescent="0.45">
      <c r="A1847" s="1">
        <f t="shared" si="133"/>
        <v>1834</v>
      </c>
      <c r="B1847" s="1" t="s">
        <v>734</v>
      </c>
      <c r="C1847" s="1" t="s">
        <v>54</v>
      </c>
      <c r="D1847" s="1" t="s">
        <v>2394</v>
      </c>
      <c r="E1847" s="2" t="s">
        <v>600</v>
      </c>
      <c r="F1847" s="1" t="s">
        <v>2663</v>
      </c>
      <c r="G1847" s="10">
        <v>45712</v>
      </c>
      <c r="H1847" s="1">
        <v>2</v>
      </c>
      <c r="I1847" s="1">
        <v>3100</v>
      </c>
      <c r="J1847" s="10">
        <v>45719</v>
      </c>
      <c r="K1847" s="1" t="s">
        <v>1074</v>
      </c>
      <c r="L1847" s="2"/>
      <c r="M1847" s="10"/>
      <c r="N1847" s="1"/>
      <c r="O1847" s="1"/>
      <c r="P1847" s="2">
        <f>Table1[[#This Row],[PRICE/PO]]*Table1[[#This Row],[Quantity/PO]]</f>
        <v>0</v>
      </c>
      <c r="Q1847" s="2" t="str">
        <f t="shared" ca="1" si="130"/>
        <v>منتهي</v>
      </c>
      <c r="R1847" s="2" t="s">
        <v>2339</v>
      </c>
      <c r="S1847" s="2"/>
      <c r="T1847" s="1" t="str">
        <f t="shared" si="132"/>
        <v/>
      </c>
      <c r="BN1847" s="8" t="str">
        <f t="shared" si="131"/>
        <v>LC1D 32M7</v>
      </c>
    </row>
    <row r="1848" spans="1:66" ht="92" hidden="1" x14ac:dyDescent="0.45">
      <c r="A1848" s="1">
        <f t="shared" si="133"/>
        <v>1835</v>
      </c>
      <c r="B1848" s="1" t="s">
        <v>734</v>
      </c>
      <c r="C1848" s="1" t="s">
        <v>54</v>
      </c>
      <c r="D1848" s="1" t="s">
        <v>2394</v>
      </c>
      <c r="E1848" s="2" t="s">
        <v>600</v>
      </c>
      <c r="F1848" s="1" t="s">
        <v>2664</v>
      </c>
      <c r="G1848" s="10">
        <v>45712</v>
      </c>
      <c r="H1848" s="1">
        <v>4</v>
      </c>
      <c r="I1848" s="1">
        <v>3100</v>
      </c>
      <c r="J1848" s="10">
        <v>45719</v>
      </c>
      <c r="K1848" s="1" t="s">
        <v>1074</v>
      </c>
      <c r="L1848" s="2"/>
      <c r="M1848" s="10"/>
      <c r="N1848" s="1"/>
      <c r="O1848" s="1"/>
      <c r="P1848" s="2">
        <f>Table1[[#This Row],[PRICE/PO]]*Table1[[#This Row],[Quantity/PO]]</f>
        <v>0</v>
      </c>
      <c r="Q1848" s="2" t="str">
        <f t="shared" ca="1" si="130"/>
        <v>منتهي</v>
      </c>
      <c r="R1848" s="2" t="s">
        <v>2339</v>
      </c>
      <c r="S1848" s="2"/>
      <c r="T1848" s="1" t="str">
        <f t="shared" si="132"/>
        <v/>
      </c>
      <c r="BN1848" s="8" t="str">
        <f t="shared" si="131"/>
        <v>LC1D 32M7</v>
      </c>
    </row>
    <row r="1849" spans="1:66" ht="115" hidden="1" x14ac:dyDescent="0.45">
      <c r="A1849" s="1">
        <f t="shared" si="133"/>
        <v>1836</v>
      </c>
      <c r="B1849" s="1" t="s">
        <v>734</v>
      </c>
      <c r="C1849" s="1" t="s">
        <v>1277</v>
      </c>
      <c r="D1849" s="1" t="s">
        <v>2222</v>
      </c>
      <c r="E1849" s="2" t="s">
        <v>1278</v>
      </c>
      <c r="F1849" s="1" t="s">
        <v>2665</v>
      </c>
      <c r="G1849" s="10">
        <v>45712</v>
      </c>
      <c r="H1849" s="1">
        <v>1</v>
      </c>
      <c r="I1849" s="1"/>
      <c r="J1849" s="10">
        <v>45713</v>
      </c>
      <c r="K1849" s="1" t="s">
        <v>1075</v>
      </c>
      <c r="L1849" s="2"/>
      <c r="M1849" s="10"/>
      <c r="N1849" s="1"/>
      <c r="O1849" s="1"/>
      <c r="P1849" s="2">
        <f>Table1[[#This Row],[PRICE/PO]]*Table1[[#This Row],[Quantity/PO]]</f>
        <v>0</v>
      </c>
      <c r="Q1849" s="2" t="str">
        <f t="shared" ca="1" si="130"/>
        <v>منتهي</v>
      </c>
      <c r="R1849" s="2" t="s">
        <v>2355</v>
      </c>
      <c r="S1849" s="2"/>
      <c r="T1849" s="1" t="str">
        <f t="shared" si="132"/>
        <v/>
      </c>
      <c r="BN1849" s="8" t="str">
        <f t="shared" si="131"/>
        <v>YSDM1901208011</v>
      </c>
    </row>
    <row r="1850" spans="1:66" ht="46" hidden="1" x14ac:dyDescent="0.45">
      <c r="A1850" s="1">
        <f t="shared" si="133"/>
        <v>1837</v>
      </c>
      <c r="B1850" s="1" t="s">
        <v>43</v>
      </c>
      <c r="C1850" s="2" t="s">
        <v>2491</v>
      </c>
      <c r="D1850" s="1"/>
      <c r="E1850" s="2" t="s">
        <v>2492</v>
      </c>
      <c r="F1850" s="1" t="s">
        <v>2666</v>
      </c>
      <c r="G1850" s="10">
        <v>45712</v>
      </c>
      <c r="H1850" s="1">
        <v>1</v>
      </c>
      <c r="I1850" s="1"/>
      <c r="J1850" s="10">
        <v>45715</v>
      </c>
      <c r="K1850" s="1" t="s">
        <v>1077</v>
      </c>
      <c r="L1850" s="2"/>
      <c r="M1850" s="10"/>
      <c r="N1850" s="1"/>
      <c r="O1850" s="1"/>
      <c r="P1850" s="2">
        <f>Table1[[#This Row],[PRICE/PO]]*Table1[[#This Row],[Quantity/PO]]</f>
        <v>0</v>
      </c>
      <c r="Q1850" s="2" t="str">
        <f t="shared" ca="1" si="130"/>
        <v>منتهي</v>
      </c>
      <c r="R1850" s="2" t="s">
        <v>2339</v>
      </c>
      <c r="S1850" s="2"/>
      <c r="T1850" s="1" t="str">
        <f t="shared" si="132"/>
        <v/>
      </c>
      <c r="BN1850" s="8">
        <f t="shared" si="131"/>
        <v>0</v>
      </c>
    </row>
    <row r="1851" spans="1:66" ht="69" hidden="1" x14ac:dyDescent="0.45">
      <c r="A1851" s="1">
        <f t="shared" si="133"/>
        <v>1838</v>
      </c>
      <c r="B1851" s="1" t="s">
        <v>43</v>
      </c>
      <c r="C1851" s="1" t="s">
        <v>2490</v>
      </c>
      <c r="D1851" s="1"/>
      <c r="E1851" s="2" t="s">
        <v>2493</v>
      </c>
      <c r="F1851" s="1" t="s">
        <v>2666</v>
      </c>
      <c r="G1851" s="10">
        <v>45712</v>
      </c>
      <c r="H1851" s="1">
        <v>1</v>
      </c>
      <c r="I1851" s="1"/>
      <c r="J1851" s="10">
        <v>45715</v>
      </c>
      <c r="K1851" s="1" t="s">
        <v>1077</v>
      </c>
      <c r="L1851" s="2"/>
      <c r="M1851" s="10"/>
      <c r="N1851" s="1"/>
      <c r="O1851" s="1"/>
      <c r="P1851" s="2">
        <f>Table1[[#This Row],[PRICE/PO]]*Table1[[#This Row],[Quantity/PO]]</f>
        <v>0</v>
      </c>
      <c r="Q1851" s="2" t="str">
        <f t="shared" ca="1" si="130"/>
        <v>منتهي</v>
      </c>
      <c r="R1851" s="2" t="s">
        <v>2339</v>
      </c>
      <c r="S1851" s="2"/>
      <c r="T1851" s="1" t="str">
        <f t="shared" si="132"/>
        <v/>
      </c>
      <c r="BN1851" s="8">
        <f t="shared" si="131"/>
        <v>0</v>
      </c>
    </row>
    <row r="1852" spans="1:66" ht="46" hidden="1" x14ac:dyDescent="0.45">
      <c r="A1852" s="1">
        <f t="shared" si="133"/>
        <v>1839</v>
      </c>
      <c r="B1852" s="1" t="s">
        <v>734</v>
      </c>
      <c r="C1852" s="1" t="s">
        <v>2391</v>
      </c>
      <c r="D1852" s="1"/>
      <c r="E1852" s="2" t="s">
        <v>2392</v>
      </c>
      <c r="F1852" s="1" t="s">
        <v>2670</v>
      </c>
      <c r="G1852" s="10">
        <v>45713</v>
      </c>
      <c r="H1852" s="1">
        <v>1</v>
      </c>
      <c r="I1852" s="1"/>
      <c r="J1852" s="10">
        <v>45718</v>
      </c>
      <c r="K1852" s="1" t="s">
        <v>1076</v>
      </c>
      <c r="L1852" s="2"/>
      <c r="M1852" s="10"/>
      <c r="N1852" s="1"/>
      <c r="O1852" s="1"/>
      <c r="P1852" s="2">
        <f>Table1[[#This Row],[PRICE/PO]]*Table1[[#This Row],[Quantity/PO]]</f>
        <v>0</v>
      </c>
      <c r="Q1852" s="2" t="str">
        <f t="shared" ca="1" si="130"/>
        <v>منتهي</v>
      </c>
      <c r="R1852" s="2" t="s">
        <v>2339</v>
      </c>
      <c r="S1852" s="2"/>
      <c r="T1852" s="1" t="str">
        <f t="shared" si="132"/>
        <v/>
      </c>
      <c r="BN1852" s="8">
        <f t="shared" si="131"/>
        <v>0</v>
      </c>
    </row>
    <row r="1853" spans="1:66" ht="46" hidden="1" x14ac:dyDescent="0.45">
      <c r="A1853" s="1">
        <f t="shared" si="133"/>
        <v>1840</v>
      </c>
      <c r="B1853" s="1" t="s">
        <v>734</v>
      </c>
      <c r="C1853" s="1" t="s">
        <v>106</v>
      </c>
      <c r="D1853" s="1">
        <v>56945</v>
      </c>
      <c r="E1853" s="2" t="s">
        <v>702</v>
      </c>
      <c r="F1853" s="1" t="s">
        <v>2671</v>
      </c>
      <c r="G1853" s="10">
        <v>45713</v>
      </c>
      <c r="H1853" s="1">
        <v>3</v>
      </c>
      <c r="I1853" s="1">
        <v>2650</v>
      </c>
      <c r="J1853" s="10">
        <v>45718</v>
      </c>
      <c r="K1853" s="1" t="s">
        <v>1076</v>
      </c>
      <c r="L1853" s="2"/>
      <c r="M1853" s="10"/>
      <c r="N1853" s="1"/>
      <c r="O1853" s="1"/>
      <c r="P1853" s="2">
        <f>Table1[[#This Row],[PRICE/PO]]*Table1[[#This Row],[Quantity/PO]]</f>
        <v>0</v>
      </c>
      <c r="Q1853" s="2" t="str">
        <f t="shared" ca="1" si="130"/>
        <v>منتهي</v>
      </c>
      <c r="R1853" s="2" t="s">
        <v>2339</v>
      </c>
      <c r="S1853" s="2"/>
      <c r="T1853" s="1" t="str">
        <f t="shared" si="132"/>
        <v/>
      </c>
      <c r="BN1853" s="8">
        <f t="shared" si="131"/>
        <v>56945</v>
      </c>
    </row>
    <row r="1854" spans="1:66" ht="46" hidden="1" x14ac:dyDescent="0.45">
      <c r="A1854" s="1">
        <f t="shared" si="133"/>
        <v>1841</v>
      </c>
      <c r="B1854" s="1" t="s">
        <v>734</v>
      </c>
      <c r="C1854" s="1" t="s">
        <v>2391</v>
      </c>
      <c r="D1854" s="1"/>
      <c r="E1854" s="2" t="s">
        <v>2392</v>
      </c>
      <c r="F1854" s="1" t="s">
        <v>2671</v>
      </c>
      <c r="G1854" s="10">
        <v>45713</v>
      </c>
      <c r="H1854" s="1">
        <v>1</v>
      </c>
      <c r="I1854" s="1"/>
      <c r="J1854" s="10">
        <v>45718</v>
      </c>
      <c r="K1854" s="1" t="s">
        <v>1076</v>
      </c>
      <c r="L1854" s="2"/>
      <c r="M1854" s="10"/>
      <c r="N1854" s="1"/>
      <c r="O1854" s="1"/>
      <c r="P1854" s="2">
        <f>Table1[[#This Row],[PRICE/PO]]*Table1[[#This Row],[Quantity/PO]]</f>
        <v>0</v>
      </c>
      <c r="Q1854" s="2" t="str">
        <f t="shared" ca="1" si="130"/>
        <v>منتهي</v>
      </c>
      <c r="R1854" s="2" t="s">
        <v>2339</v>
      </c>
      <c r="S1854" s="2"/>
      <c r="T1854" s="1" t="str">
        <f t="shared" si="132"/>
        <v/>
      </c>
      <c r="BN1854" s="8">
        <f t="shared" si="131"/>
        <v>0</v>
      </c>
    </row>
    <row r="1855" spans="1:66" ht="92" hidden="1" x14ac:dyDescent="0.45">
      <c r="A1855" s="1">
        <f t="shared" si="133"/>
        <v>1842</v>
      </c>
      <c r="B1855" s="1" t="s">
        <v>734</v>
      </c>
      <c r="C1855" s="1" t="s">
        <v>2672</v>
      </c>
      <c r="D1855" s="1" t="s">
        <v>2673</v>
      </c>
      <c r="E1855" s="2" t="s">
        <v>2674</v>
      </c>
      <c r="F1855" s="1" t="s">
        <v>2675</v>
      </c>
      <c r="G1855" s="10">
        <v>45713</v>
      </c>
      <c r="H1855" s="1">
        <v>1</v>
      </c>
      <c r="I1855" s="1">
        <v>18500</v>
      </c>
      <c r="J1855" s="10">
        <v>45714</v>
      </c>
      <c r="K1855" s="1" t="s">
        <v>1075</v>
      </c>
      <c r="L1855" s="2" t="s">
        <v>3309</v>
      </c>
      <c r="M1855" s="10">
        <v>45726</v>
      </c>
      <c r="N1855" s="1">
        <v>1</v>
      </c>
      <c r="O1855" s="1">
        <v>18500</v>
      </c>
      <c r="P1855" s="2">
        <f>Table1[[#This Row],[PRICE/PO]]*Table1[[#This Row],[Quantity/PO]]</f>
        <v>18500</v>
      </c>
      <c r="Q1855" s="2" t="str">
        <f t="shared" ca="1" si="130"/>
        <v>منتهي</v>
      </c>
      <c r="R1855" s="2" t="s">
        <v>2355</v>
      </c>
      <c r="S1855" s="2"/>
      <c r="T1855" s="1" t="str">
        <f t="shared" si="132"/>
        <v/>
      </c>
      <c r="BN1855" s="8" t="str">
        <f t="shared" si="131"/>
        <v>B9266657</v>
      </c>
    </row>
    <row r="1856" spans="1:66" ht="69" hidden="1" x14ac:dyDescent="0.45">
      <c r="A1856" s="1">
        <f t="shared" si="133"/>
        <v>1843</v>
      </c>
      <c r="B1856" s="1" t="s">
        <v>43</v>
      </c>
      <c r="C1856" s="1" t="s">
        <v>380</v>
      </c>
      <c r="D1856" s="1"/>
      <c r="E1856" s="2" t="s">
        <v>2676</v>
      </c>
      <c r="F1856" s="1" t="s">
        <v>2677</v>
      </c>
      <c r="G1856" s="10">
        <v>45713</v>
      </c>
      <c r="H1856" s="1">
        <v>2</v>
      </c>
      <c r="I1856" s="1"/>
      <c r="J1856" s="10">
        <v>45718</v>
      </c>
      <c r="K1856" s="1" t="s">
        <v>1076</v>
      </c>
      <c r="L1856" s="2"/>
      <c r="M1856" s="10"/>
      <c r="N1856" s="1"/>
      <c r="O1856" s="1"/>
      <c r="P1856" s="2">
        <f>Table1[[#This Row],[PRICE/PO]]*Table1[[#This Row],[Quantity/PO]]</f>
        <v>0</v>
      </c>
      <c r="Q1856" s="2" t="str">
        <f t="shared" ca="1" si="130"/>
        <v>منتهي</v>
      </c>
      <c r="R1856" s="2" t="s">
        <v>2339</v>
      </c>
      <c r="S1856" s="2"/>
      <c r="T1856" s="1" t="str">
        <f t="shared" si="132"/>
        <v/>
      </c>
      <c r="BN1856" s="8">
        <f t="shared" si="131"/>
        <v>0</v>
      </c>
    </row>
    <row r="1857" spans="1:66" ht="69" hidden="1" x14ac:dyDescent="0.45">
      <c r="A1857" s="1">
        <f t="shared" si="133"/>
        <v>1844</v>
      </c>
      <c r="B1857" s="1" t="s">
        <v>43</v>
      </c>
      <c r="C1857" s="1" t="s">
        <v>380</v>
      </c>
      <c r="D1857" s="1"/>
      <c r="E1857" s="2" t="s">
        <v>2676</v>
      </c>
      <c r="F1857" s="1" t="s">
        <v>2678</v>
      </c>
      <c r="G1857" s="10">
        <v>45713</v>
      </c>
      <c r="H1857" s="1">
        <v>1</v>
      </c>
      <c r="I1857" s="1"/>
      <c r="J1857" s="10">
        <v>45718</v>
      </c>
      <c r="K1857" s="1" t="s">
        <v>1076</v>
      </c>
      <c r="L1857" s="2"/>
      <c r="M1857" s="10"/>
      <c r="N1857" s="1"/>
      <c r="O1857" s="1"/>
      <c r="P1857" s="2">
        <f>Table1[[#This Row],[PRICE/PO]]*Table1[[#This Row],[Quantity/PO]]</f>
        <v>0</v>
      </c>
      <c r="Q1857" s="2" t="str">
        <f t="shared" ca="1" si="130"/>
        <v>منتهي</v>
      </c>
      <c r="R1857" s="2" t="s">
        <v>2339</v>
      </c>
      <c r="S1857" s="2"/>
      <c r="T1857" s="1" t="str">
        <f t="shared" si="132"/>
        <v/>
      </c>
      <c r="BN1857" s="8">
        <f t="shared" si="131"/>
        <v>0</v>
      </c>
    </row>
    <row r="1858" spans="1:66" ht="69" hidden="1" x14ac:dyDescent="0.45">
      <c r="A1858" s="1">
        <f t="shared" si="133"/>
        <v>1845</v>
      </c>
      <c r="B1858" s="1" t="s">
        <v>43</v>
      </c>
      <c r="C1858" s="1" t="s">
        <v>380</v>
      </c>
      <c r="D1858" s="1"/>
      <c r="E1858" s="2" t="s">
        <v>2676</v>
      </c>
      <c r="F1858" s="1" t="s">
        <v>2679</v>
      </c>
      <c r="G1858" s="10">
        <v>45713</v>
      </c>
      <c r="H1858" s="1">
        <v>2</v>
      </c>
      <c r="I1858" s="1"/>
      <c r="J1858" s="10">
        <v>45718</v>
      </c>
      <c r="K1858" s="1" t="s">
        <v>1076</v>
      </c>
      <c r="L1858" s="2"/>
      <c r="M1858" s="10"/>
      <c r="N1858" s="1"/>
      <c r="O1858" s="1"/>
      <c r="P1858" s="2">
        <f>Table1[[#This Row],[PRICE/PO]]*Table1[[#This Row],[Quantity/PO]]</f>
        <v>0</v>
      </c>
      <c r="Q1858" s="2" t="str">
        <f t="shared" ca="1" si="130"/>
        <v>منتهي</v>
      </c>
      <c r="R1858" s="2" t="s">
        <v>2339</v>
      </c>
      <c r="S1858" s="2"/>
      <c r="T1858" s="1" t="str">
        <f t="shared" si="132"/>
        <v/>
      </c>
      <c r="BN1858" s="8">
        <f t="shared" si="131"/>
        <v>0</v>
      </c>
    </row>
    <row r="1859" spans="1:66" ht="69" hidden="1" x14ac:dyDescent="0.45">
      <c r="A1859" s="1">
        <f t="shared" si="133"/>
        <v>1846</v>
      </c>
      <c r="B1859" s="1" t="s">
        <v>43</v>
      </c>
      <c r="C1859" s="1" t="s">
        <v>380</v>
      </c>
      <c r="D1859" s="1"/>
      <c r="E1859" s="2" t="s">
        <v>2676</v>
      </c>
      <c r="F1859" s="1" t="s">
        <v>2680</v>
      </c>
      <c r="G1859" s="10">
        <v>45713</v>
      </c>
      <c r="H1859" s="1">
        <v>1</v>
      </c>
      <c r="I1859" s="1"/>
      <c r="J1859" s="10">
        <v>45718</v>
      </c>
      <c r="K1859" s="1" t="s">
        <v>1076</v>
      </c>
      <c r="L1859" s="2"/>
      <c r="M1859" s="10"/>
      <c r="N1859" s="1"/>
      <c r="O1859" s="1"/>
      <c r="P1859" s="2">
        <f>Table1[[#This Row],[PRICE/PO]]*Table1[[#This Row],[Quantity/PO]]</f>
        <v>0</v>
      </c>
      <c r="Q1859" s="2" t="str">
        <f t="shared" ca="1" si="130"/>
        <v>منتهي</v>
      </c>
      <c r="R1859" s="2" t="s">
        <v>2339</v>
      </c>
      <c r="S1859" s="2"/>
      <c r="T1859" s="1" t="str">
        <f t="shared" si="132"/>
        <v/>
      </c>
      <c r="BN1859" s="8">
        <f t="shared" si="131"/>
        <v>0</v>
      </c>
    </row>
    <row r="1860" spans="1:66" ht="69" hidden="1" x14ac:dyDescent="0.45">
      <c r="A1860" s="1">
        <f t="shared" si="133"/>
        <v>1847</v>
      </c>
      <c r="B1860" s="1" t="s">
        <v>734</v>
      </c>
      <c r="C1860" s="1" t="s">
        <v>2358</v>
      </c>
      <c r="D1860" s="1">
        <v>851801604</v>
      </c>
      <c r="E1860" s="2" t="s">
        <v>2359</v>
      </c>
      <c r="F1860" s="1" t="s">
        <v>2683</v>
      </c>
      <c r="G1860" s="10">
        <v>45714</v>
      </c>
      <c r="H1860" s="1">
        <v>1</v>
      </c>
      <c r="I1860" s="1">
        <v>72500</v>
      </c>
      <c r="J1860" s="10">
        <v>45720</v>
      </c>
      <c r="K1860" s="1" t="s">
        <v>1076</v>
      </c>
      <c r="L1860" s="2"/>
      <c r="M1860" s="10"/>
      <c r="N1860" s="1"/>
      <c r="O1860" s="1"/>
      <c r="P1860" s="2">
        <f>Table1[[#This Row],[PRICE/PO]]*Table1[[#This Row],[Quantity/PO]]</f>
        <v>0</v>
      </c>
      <c r="Q1860" s="2" t="str">
        <f t="shared" ca="1" si="130"/>
        <v>منتهي</v>
      </c>
      <c r="R1860" s="2" t="s">
        <v>2339</v>
      </c>
      <c r="S1860" s="2"/>
      <c r="T1860" s="1" t="str">
        <f t="shared" si="132"/>
        <v/>
      </c>
      <c r="BN1860" s="8">
        <f t="shared" si="131"/>
        <v>851801604</v>
      </c>
    </row>
    <row r="1861" spans="1:66" ht="46" hidden="1" x14ac:dyDescent="0.45">
      <c r="A1861" s="1">
        <f t="shared" si="133"/>
        <v>1848</v>
      </c>
      <c r="B1861" s="1" t="s">
        <v>734</v>
      </c>
      <c r="C1861" s="1" t="s">
        <v>2687</v>
      </c>
      <c r="D1861" s="1" t="s">
        <v>2689</v>
      </c>
      <c r="E1861" s="2" t="s">
        <v>2688</v>
      </c>
      <c r="F1861" s="1" t="s">
        <v>2685</v>
      </c>
      <c r="G1861" s="10">
        <v>45714</v>
      </c>
      <c r="H1861" s="1">
        <v>8</v>
      </c>
      <c r="I1861" s="1"/>
      <c r="J1861" s="10">
        <v>45720</v>
      </c>
      <c r="K1861" s="1" t="s">
        <v>1074</v>
      </c>
      <c r="L1861" s="2"/>
      <c r="M1861" s="10"/>
      <c r="N1861" s="1"/>
      <c r="O1861" s="1"/>
      <c r="P1861" s="2">
        <f>Table1[[#This Row],[PRICE/PO]]*Table1[[#This Row],[Quantity/PO]]</f>
        <v>0</v>
      </c>
      <c r="Q1861" s="2" t="str">
        <f t="shared" ca="1" si="130"/>
        <v>منتهي</v>
      </c>
      <c r="R1861" s="2" t="s">
        <v>2686</v>
      </c>
      <c r="S1861" s="2"/>
      <c r="T1861" s="1" t="str">
        <f t="shared" si="132"/>
        <v/>
      </c>
      <c r="BN1861" s="8" t="str">
        <f t="shared" si="131"/>
        <v>ZREK-1012-355SNW\O Grase</v>
      </c>
    </row>
    <row r="1862" spans="1:66" ht="46" hidden="1" x14ac:dyDescent="0.45">
      <c r="A1862" s="1">
        <f t="shared" si="133"/>
        <v>1849</v>
      </c>
      <c r="B1862" s="1" t="s">
        <v>734</v>
      </c>
      <c r="C1862" s="1" t="s">
        <v>1856</v>
      </c>
      <c r="D1862" s="1" t="s">
        <v>2690</v>
      </c>
      <c r="E1862" s="2" t="s">
        <v>1857</v>
      </c>
      <c r="F1862" s="1" t="s">
        <v>2685</v>
      </c>
      <c r="G1862" s="10">
        <v>45714</v>
      </c>
      <c r="H1862" s="1">
        <v>8</v>
      </c>
      <c r="I1862" s="1"/>
      <c r="J1862" s="10">
        <v>45720</v>
      </c>
      <c r="K1862" s="1" t="s">
        <v>1074</v>
      </c>
      <c r="L1862" s="2"/>
      <c r="M1862" s="10"/>
      <c r="N1862" s="1"/>
      <c r="O1862" s="1"/>
      <c r="P1862" s="2">
        <f>Table1[[#This Row],[PRICE/PO]]*Table1[[#This Row],[Quantity/PO]]</f>
        <v>0</v>
      </c>
      <c r="Q1862" s="2" t="str">
        <f t="shared" ref="Q1862:Q1926" ca="1" si="134">IF(AND($J1862&lt;TODAY(), $J1862&lt;&gt;""), "منتهي", "")</f>
        <v>منتهي</v>
      </c>
      <c r="R1862" s="2" t="s">
        <v>2686</v>
      </c>
      <c r="S1862" s="2"/>
      <c r="T1862" s="1" t="str">
        <f t="shared" si="132"/>
        <v/>
      </c>
      <c r="BN1862" s="8" t="str">
        <f t="shared" si="131"/>
        <v>ZPEK-1012-355PN</v>
      </c>
    </row>
    <row r="1863" spans="1:66" ht="92" hidden="1" x14ac:dyDescent="0.45">
      <c r="A1863" s="1">
        <f t="shared" si="133"/>
        <v>1850</v>
      </c>
      <c r="B1863" s="1" t="s">
        <v>734</v>
      </c>
      <c r="C1863" s="1" t="s">
        <v>2698</v>
      </c>
      <c r="D1863" s="1">
        <v>1017034372</v>
      </c>
      <c r="E1863" s="2" t="s">
        <v>2697</v>
      </c>
      <c r="F1863" s="1" t="s">
        <v>2696</v>
      </c>
      <c r="G1863" s="10">
        <v>45715</v>
      </c>
      <c r="H1863" s="1">
        <v>3</v>
      </c>
      <c r="I1863" s="1"/>
      <c r="J1863" s="10">
        <v>45719</v>
      </c>
      <c r="K1863" s="1" t="s">
        <v>1074</v>
      </c>
      <c r="L1863" s="2"/>
      <c r="M1863" s="10"/>
      <c r="N1863" s="1"/>
      <c r="O1863" s="1"/>
      <c r="P1863" s="2">
        <f>Table1[[#This Row],[PRICE/PO]]*Table1[[#This Row],[Quantity/PO]]</f>
        <v>0</v>
      </c>
      <c r="Q1863" s="2" t="str">
        <f t="shared" ca="1" si="134"/>
        <v>منتهي</v>
      </c>
      <c r="R1863" s="2" t="s">
        <v>2430</v>
      </c>
      <c r="S1863" s="2"/>
      <c r="T1863" s="1" t="str">
        <f t="shared" si="132"/>
        <v/>
      </c>
      <c r="BN1863" s="8">
        <f t="shared" si="131"/>
        <v>1017034372</v>
      </c>
    </row>
    <row r="1864" spans="1:66" ht="46" hidden="1" x14ac:dyDescent="0.45">
      <c r="A1864" s="1">
        <f t="shared" si="133"/>
        <v>1851</v>
      </c>
      <c r="B1864" s="1" t="s">
        <v>734</v>
      </c>
      <c r="C1864" s="1" t="s">
        <v>2701</v>
      </c>
      <c r="D1864" s="1" t="s">
        <v>2700</v>
      </c>
      <c r="E1864" s="2" t="s">
        <v>2702</v>
      </c>
      <c r="F1864" s="1" t="s">
        <v>2699</v>
      </c>
      <c r="G1864" s="10">
        <v>45715</v>
      </c>
      <c r="H1864" s="1">
        <v>1</v>
      </c>
      <c r="I1864" s="1"/>
      <c r="J1864" s="10">
        <v>45719</v>
      </c>
      <c r="K1864" s="1" t="s">
        <v>1074</v>
      </c>
      <c r="L1864" s="2"/>
      <c r="M1864" s="10"/>
      <c r="N1864" s="1"/>
      <c r="O1864" s="1"/>
      <c r="P1864" s="2">
        <f>Table1[[#This Row],[PRICE/PO]]*Table1[[#This Row],[Quantity/PO]]</f>
        <v>0</v>
      </c>
      <c r="Q1864" s="2" t="str">
        <f t="shared" ca="1" si="134"/>
        <v>منتهي</v>
      </c>
      <c r="R1864" s="2" t="s">
        <v>2430</v>
      </c>
      <c r="S1864" s="2"/>
      <c r="T1864" s="1" t="str">
        <f t="shared" si="132"/>
        <v/>
      </c>
      <c r="BN1864" s="8" t="str">
        <f t="shared" si="131"/>
        <v>NS160H/NSX160H,MA150,3P</v>
      </c>
    </row>
    <row r="1865" spans="1:66" ht="69" hidden="1" x14ac:dyDescent="0.45">
      <c r="A1865" s="1">
        <f t="shared" si="133"/>
        <v>1852</v>
      </c>
      <c r="B1865" s="1" t="s">
        <v>734</v>
      </c>
      <c r="C1865" s="1" t="s">
        <v>2704</v>
      </c>
      <c r="D1865" s="1" t="s">
        <v>2705</v>
      </c>
      <c r="E1865" s="2" t="s">
        <v>2706</v>
      </c>
      <c r="F1865" s="1" t="s">
        <v>2703</v>
      </c>
      <c r="G1865" s="10">
        <v>45715</v>
      </c>
      <c r="H1865" s="1">
        <v>1</v>
      </c>
      <c r="I1865" s="1"/>
      <c r="J1865" s="10">
        <v>45719</v>
      </c>
      <c r="K1865" s="1" t="s">
        <v>1075</v>
      </c>
      <c r="L1865" s="2"/>
      <c r="M1865" s="10"/>
      <c r="N1865" s="1"/>
      <c r="O1865" s="1"/>
      <c r="P1865" s="2">
        <f>Table1[[#This Row],[PRICE/PO]]*Table1[[#This Row],[Quantity/PO]]</f>
        <v>0</v>
      </c>
      <c r="Q1865" s="2" t="str">
        <f t="shared" ca="1" si="134"/>
        <v>منتهي</v>
      </c>
      <c r="R1865" s="2" t="s">
        <v>2370</v>
      </c>
      <c r="S1865" s="2"/>
      <c r="T1865" s="1" t="str">
        <f t="shared" si="132"/>
        <v/>
      </c>
      <c r="BN1865" s="8" t="str">
        <f t="shared" si="131"/>
        <v>SCL-0003</v>
      </c>
    </row>
    <row r="1866" spans="1:66" ht="69" hidden="1" x14ac:dyDescent="0.45">
      <c r="A1866" s="1">
        <f t="shared" si="133"/>
        <v>1853</v>
      </c>
      <c r="B1866" s="1" t="s">
        <v>734</v>
      </c>
      <c r="C1866" s="1" t="s">
        <v>1781</v>
      </c>
      <c r="D1866" s="1">
        <v>6401</v>
      </c>
      <c r="E1866" s="2" t="s">
        <v>1782</v>
      </c>
      <c r="F1866" s="1" t="s">
        <v>2707</v>
      </c>
      <c r="G1866" s="10">
        <v>45715</v>
      </c>
      <c r="H1866" s="1">
        <v>1</v>
      </c>
      <c r="I1866" s="1"/>
      <c r="J1866" s="10">
        <v>45734</v>
      </c>
      <c r="K1866" s="1" t="s">
        <v>1076</v>
      </c>
      <c r="L1866" s="2"/>
      <c r="M1866" s="10"/>
      <c r="N1866" s="1"/>
      <c r="O1866" s="1"/>
      <c r="P1866" s="2">
        <f>Table1[[#This Row],[PRICE/PO]]*Table1[[#This Row],[Quantity/PO]]</f>
        <v>0</v>
      </c>
      <c r="Q1866" s="2" t="str">
        <f t="shared" ca="1" si="134"/>
        <v>منتهي</v>
      </c>
      <c r="R1866" s="2" t="s">
        <v>2339</v>
      </c>
      <c r="S1866" s="2" t="s">
        <v>2738</v>
      </c>
      <c r="T1866" s="1" t="str">
        <f t="shared" si="132"/>
        <v/>
      </c>
      <c r="BN1866" s="8">
        <f t="shared" si="131"/>
        <v>6401</v>
      </c>
    </row>
    <row r="1867" spans="1:66" ht="46" hidden="1" x14ac:dyDescent="0.45">
      <c r="A1867" s="1">
        <f t="shared" si="133"/>
        <v>1854</v>
      </c>
      <c r="B1867" s="1" t="s">
        <v>734</v>
      </c>
      <c r="C1867" s="1" t="s">
        <v>670</v>
      </c>
      <c r="D1867" s="1">
        <v>2106021</v>
      </c>
      <c r="E1867" s="2" t="s">
        <v>671</v>
      </c>
      <c r="F1867" s="1" t="s">
        <v>2709</v>
      </c>
      <c r="G1867" s="10">
        <v>45715</v>
      </c>
      <c r="H1867" s="1">
        <v>1</v>
      </c>
      <c r="I1867" s="1"/>
      <c r="J1867" s="10">
        <v>45720</v>
      </c>
      <c r="K1867" s="1" t="s">
        <v>1077</v>
      </c>
      <c r="L1867" s="2"/>
      <c r="M1867" s="10"/>
      <c r="N1867" s="1"/>
      <c r="O1867" s="1"/>
      <c r="P1867" s="2">
        <f>Table1[[#This Row],[PRICE/PO]]*Table1[[#This Row],[Quantity/PO]]</f>
        <v>0</v>
      </c>
      <c r="Q1867" s="2" t="str">
        <f t="shared" ca="1" si="134"/>
        <v>منتهي</v>
      </c>
      <c r="R1867" s="2" t="s">
        <v>2339</v>
      </c>
      <c r="S1867" s="2"/>
      <c r="T1867" s="1" t="str">
        <f t="shared" si="132"/>
        <v/>
      </c>
      <c r="BN1867" s="8">
        <f t="shared" si="131"/>
        <v>2106021</v>
      </c>
    </row>
    <row r="1868" spans="1:66" ht="69" hidden="1" x14ac:dyDescent="0.45">
      <c r="A1868" s="1">
        <f t="shared" si="133"/>
        <v>1855</v>
      </c>
      <c r="B1868" s="1" t="s">
        <v>734</v>
      </c>
      <c r="C1868" s="1" t="s">
        <v>2711</v>
      </c>
      <c r="D1868" s="1" t="s">
        <v>2712</v>
      </c>
      <c r="E1868" s="2" t="s">
        <v>2713</v>
      </c>
      <c r="F1868" s="1" t="s">
        <v>2710</v>
      </c>
      <c r="G1868" s="10">
        <v>45715</v>
      </c>
      <c r="H1868" s="1">
        <v>500</v>
      </c>
      <c r="I1868" s="1"/>
      <c r="J1868" s="10">
        <v>45721</v>
      </c>
      <c r="K1868" s="1" t="s">
        <v>1074</v>
      </c>
      <c r="L1868" s="2"/>
      <c r="M1868" s="10"/>
      <c r="N1868" s="1"/>
      <c r="O1868" s="1"/>
      <c r="P1868" s="2">
        <f>Table1[[#This Row],[PRICE/PO]]*Table1[[#This Row],[Quantity/PO]]</f>
        <v>0</v>
      </c>
      <c r="Q1868" s="2" t="str">
        <f t="shared" ca="1" si="134"/>
        <v>منتهي</v>
      </c>
      <c r="R1868" s="2" t="s">
        <v>2686</v>
      </c>
      <c r="S1868" s="2"/>
      <c r="T1868" s="1" t="str">
        <f t="shared" si="132"/>
        <v/>
      </c>
      <c r="BN1868" s="8" t="str">
        <f t="shared" si="131"/>
        <v>4C8</v>
      </c>
    </row>
    <row r="1869" spans="1:66" ht="46" hidden="1" x14ac:dyDescent="0.45">
      <c r="A1869" s="1">
        <f t="shared" si="133"/>
        <v>1856</v>
      </c>
      <c r="B1869" s="1" t="s">
        <v>426</v>
      </c>
      <c r="C1869" s="1" t="s">
        <v>2714</v>
      </c>
      <c r="D1869" s="1">
        <v>37102412</v>
      </c>
      <c r="E1869" s="2" t="s">
        <v>2715</v>
      </c>
      <c r="F1869" s="1" t="s">
        <v>2710</v>
      </c>
      <c r="G1869" s="10">
        <v>45715</v>
      </c>
      <c r="H1869" s="1">
        <v>250</v>
      </c>
      <c r="I1869" s="1"/>
      <c r="J1869" s="10">
        <v>45721</v>
      </c>
      <c r="K1869" s="1" t="s">
        <v>1074</v>
      </c>
      <c r="L1869" s="2"/>
      <c r="M1869" s="10"/>
      <c r="N1869" s="1"/>
      <c r="O1869" s="1"/>
      <c r="P1869" s="2">
        <f>Table1[[#This Row],[PRICE/PO]]*Table1[[#This Row],[Quantity/PO]]</f>
        <v>0</v>
      </c>
      <c r="Q1869" s="2" t="str">
        <f t="shared" ca="1" si="134"/>
        <v>منتهي</v>
      </c>
      <c r="R1869" s="2" t="s">
        <v>2686</v>
      </c>
      <c r="S1869" s="2"/>
      <c r="T1869" s="1" t="str">
        <f t="shared" si="132"/>
        <v/>
      </c>
      <c r="BN1869" s="8">
        <f t="shared" ref="BN1869:BN1933" si="135">D1869</f>
        <v>37102412</v>
      </c>
    </row>
    <row r="1870" spans="1:66" ht="69" hidden="1" x14ac:dyDescent="0.45">
      <c r="A1870" s="1">
        <f t="shared" si="133"/>
        <v>1857</v>
      </c>
      <c r="B1870" s="1" t="s">
        <v>734</v>
      </c>
      <c r="C1870" s="1" t="s">
        <v>2716</v>
      </c>
      <c r="D1870" s="1">
        <v>26243</v>
      </c>
      <c r="E1870" s="2" t="s">
        <v>2717</v>
      </c>
      <c r="F1870" s="1" t="s">
        <v>2710</v>
      </c>
      <c r="G1870" s="10">
        <v>45715</v>
      </c>
      <c r="H1870" s="1">
        <v>500</v>
      </c>
      <c r="I1870" s="1"/>
      <c r="J1870" s="10">
        <v>45721</v>
      </c>
      <c r="K1870" s="1" t="s">
        <v>1074</v>
      </c>
      <c r="L1870" s="2"/>
      <c r="M1870" s="10"/>
      <c r="N1870" s="1"/>
      <c r="O1870" s="1"/>
      <c r="P1870" s="2">
        <f>Table1[[#This Row],[PRICE/PO]]*Table1[[#This Row],[Quantity/PO]]</f>
        <v>0</v>
      </c>
      <c r="Q1870" s="2" t="str">
        <f t="shared" ca="1" si="134"/>
        <v>منتهي</v>
      </c>
      <c r="R1870" s="2" t="s">
        <v>2686</v>
      </c>
      <c r="S1870" s="2"/>
      <c r="T1870" s="1" t="str">
        <f t="shared" ref="T1870:T1934" si="136">IF(AND(COUNTIFS($F$14:$F$1012, $F1870, $L$14:$L$1012, "&lt;&gt;")&gt;0, $L1870="", $I1870&lt;&gt;""), 1, "")</f>
        <v/>
      </c>
      <c r="BN1870" s="8">
        <f t="shared" si="135"/>
        <v>26243</v>
      </c>
    </row>
    <row r="1871" spans="1:66" ht="69" hidden="1" x14ac:dyDescent="0.45">
      <c r="A1871" s="1">
        <f t="shared" ref="A1871:A1934" si="137">ROW(A1858)</f>
        <v>1858</v>
      </c>
      <c r="B1871" s="1" t="s">
        <v>734</v>
      </c>
      <c r="C1871" s="1" t="s">
        <v>2718</v>
      </c>
      <c r="D1871" s="1" t="s">
        <v>2719</v>
      </c>
      <c r="E1871" s="2" t="s">
        <v>2720</v>
      </c>
      <c r="F1871" s="1" t="s">
        <v>2710</v>
      </c>
      <c r="G1871" s="10">
        <v>45715</v>
      </c>
      <c r="H1871" s="1">
        <v>200</v>
      </c>
      <c r="I1871" s="1"/>
      <c r="J1871" s="10">
        <v>45721</v>
      </c>
      <c r="K1871" s="1" t="s">
        <v>1074</v>
      </c>
      <c r="L1871" s="2"/>
      <c r="M1871" s="10"/>
      <c r="N1871" s="1"/>
      <c r="O1871" s="1"/>
      <c r="P1871" s="2">
        <f>Table1[[#This Row],[PRICE/PO]]*Table1[[#This Row],[Quantity/PO]]</f>
        <v>0</v>
      </c>
      <c r="Q1871" s="2" t="str">
        <f t="shared" ca="1" si="134"/>
        <v>منتهي</v>
      </c>
      <c r="R1871" s="2" t="s">
        <v>2686</v>
      </c>
      <c r="S1871" s="2"/>
      <c r="T1871" s="1" t="str">
        <f t="shared" si="136"/>
        <v/>
      </c>
      <c r="BN1871" s="8" t="str">
        <f t="shared" si="135"/>
        <v>T26214</v>
      </c>
    </row>
    <row r="1872" spans="1:66" ht="69" hidden="1" x14ac:dyDescent="0.45">
      <c r="A1872" s="1">
        <f t="shared" si="137"/>
        <v>1859</v>
      </c>
      <c r="B1872" s="1" t="s">
        <v>734</v>
      </c>
      <c r="C1872" s="1" t="s">
        <v>2721</v>
      </c>
      <c r="D1872" s="1">
        <v>26225</v>
      </c>
      <c r="E1872" s="2" t="s">
        <v>2722</v>
      </c>
      <c r="F1872" s="1" t="s">
        <v>2710</v>
      </c>
      <c r="G1872" s="10">
        <v>45715</v>
      </c>
      <c r="H1872" s="1">
        <v>500</v>
      </c>
      <c r="I1872" s="1"/>
      <c r="J1872" s="10">
        <v>45721</v>
      </c>
      <c r="K1872" s="1" t="s">
        <v>1074</v>
      </c>
      <c r="L1872" s="2"/>
      <c r="M1872" s="10"/>
      <c r="N1872" s="1"/>
      <c r="O1872" s="1"/>
      <c r="P1872" s="2">
        <f>Table1[[#This Row],[PRICE/PO]]*Table1[[#This Row],[Quantity/PO]]</f>
        <v>0</v>
      </c>
      <c r="Q1872" s="2" t="str">
        <f t="shared" ca="1" si="134"/>
        <v>منتهي</v>
      </c>
      <c r="R1872" s="2" t="s">
        <v>2686</v>
      </c>
      <c r="S1872" s="2"/>
      <c r="T1872" s="1" t="str">
        <f t="shared" si="136"/>
        <v/>
      </c>
      <c r="BN1872" s="8">
        <f t="shared" si="135"/>
        <v>26225</v>
      </c>
    </row>
    <row r="1873" spans="1:66" ht="69" hidden="1" x14ac:dyDescent="0.45">
      <c r="A1873" s="1">
        <f t="shared" si="137"/>
        <v>1860</v>
      </c>
      <c r="B1873" s="1" t="s">
        <v>734</v>
      </c>
      <c r="C1873" s="1" t="s">
        <v>2723</v>
      </c>
      <c r="D1873" s="1">
        <v>26226</v>
      </c>
      <c r="E1873" s="2" t="s">
        <v>2724</v>
      </c>
      <c r="F1873" s="1" t="s">
        <v>2710</v>
      </c>
      <c r="G1873" s="10">
        <v>45715</v>
      </c>
      <c r="H1873" s="1">
        <v>100</v>
      </c>
      <c r="I1873" s="1"/>
      <c r="J1873" s="10">
        <v>45721</v>
      </c>
      <c r="K1873" s="1" t="s">
        <v>1074</v>
      </c>
      <c r="L1873" s="2"/>
      <c r="M1873" s="10"/>
      <c r="N1873" s="1"/>
      <c r="O1873" s="1"/>
      <c r="P1873" s="2">
        <f>Table1[[#This Row],[PRICE/PO]]*Table1[[#This Row],[Quantity/PO]]</f>
        <v>0</v>
      </c>
      <c r="Q1873" s="2" t="str">
        <f t="shared" ca="1" si="134"/>
        <v>منتهي</v>
      </c>
      <c r="R1873" s="2" t="s">
        <v>2686</v>
      </c>
      <c r="S1873" s="2"/>
      <c r="T1873" s="1" t="str">
        <f t="shared" si="136"/>
        <v/>
      </c>
      <c r="BN1873" s="8">
        <f t="shared" si="135"/>
        <v>26226</v>
      </c>
    </row>
    <row r="1874" spans="1:66" ht="69" hidden="1" x14ac:dyDescent="0.45">
      <c r="A1874" s="1">
        <f t="shared" si="137"/>
        <v>1861</v>
      </c>
      <c r="B1874" s="1" t="s">
        <v>734</v>
      </c>
      <c r="C1874" s="1" t="s">
        <v>2725</v>
      </c>
      <c r="D1874" s="1" t="s">
        <v>2726</v>
      </c>
      <c r="E1874" s="2" t="s">
        <v>2727</v>
      </c>
      <c r="F1874" s="1" t="s">
        <v>2710</v>
      </c>
      <c r="G1874" s="10">
        <v>45715</v>
      </c>
      <c r="H1874" s="1">
        <v>800</v>
      </c>
      <c r="I1874" s="1"/>
      <c r="J1874" s="10">
        <v>45721</v>
      </c>
      <c r="K1874" s="1" t="s">
        <v>1074</v>
      </c>
      <c r="L1874" s="2"/>
      <c r="M1874" s="10"/>
      <c r="N1874" s="1"/>
      <c r="O1874" s="1"/>
      <c r="P1874" s="2">
        <f>Table1[[#This Row],[PRICE/PO]]*Table1[[#This Row],[Quantity/PO]]</f>
        <v>0</v>
      </c>
      <c r="Q1874" s="2" t="str">
        <f t="shared" ca="1" si="134"/>
        <v>منتهي</v>
      </c>
      <c r="R1874" s="2" t="s">
        <v>2686</v>
      </c>
      <c r="S1874" s="2"/>
      <c r="T1874" s="1" t="str">
        <f t="shared" si="136"/>
        <v/>
      </c>
      <c r="BN1874" s="8" t="str">
        <f t="shared" si="135"/>
        <v>T26080</v>
      </c>
    </row>
    <row r="1875" spans="1:66" ht="92" hidden="1" x14ac:dyDescent="0.45">
      <c r="A1875" s="1">
        <f t="shared" si="137"/>
        <v>1862</v>
      </c>
      <c r="B1875" s="1" t="s">
        <v>734</v>
      </c>
      <c r="C1875" s="1" t="s">
        <v>2728</v>
      </c>
      <c r="D1875" s="1" t="s">
        <v>2729</v>
      </c>
      <c r="E1875" s="2" t="s">
        <v>2730</v>
      </c>
      <c r="F1875" s="1" t="s">
        <v>2710</v>
      </c>
      <c r="G1875" s="10">
        <v>45715</v>
      </c>
      <c r="H1875" s="1">
        <v>100</v>
      </c>
      <c r="I1875" s="1"/>
      <c r="J1875" s="10">
        <v>45721</v>
      </c>
      <c r="K1875" s="1" t="s">
        <v>1074</v>
      </c>
      <c r="L1875" s="2"/>
      <c r="M1875" s="10"/>
      <c r="N1875" s="1"/>
      <c r="O1875" s="1"/>
      <c r="P1875" s="2">
        <f>Table1[[#This Row],[PRICE/PO]]*Table1[[#This Row],[Quantity/PO]]</f>
        <v>0</v>
      </c>
      <c r="Q1875" s="2" t="str">
        <f t="shared" ca="1" si="134"/>
        <v>منتهي</v>
      </c>
      <c r="R1875" s="2" t="s">
        <v>2686</v>
      </c>
      <c r="S1875" s="2"/>
      <c r="T1875" s="1" t="str">
        <f t="shared" si="136"/>
        <v/>
      </c>
      <c r="BN1875" s="8" t="str">
        <f t="shared" si="135"/>
        <v>5C12</v>
      </c>
    </row>
    <row r="1876" spans="1:66" ht="92" hidden="1" x14ac:dyDescent="0.45">
      <c r="A1876" s="1">
        <f t="shared" si="137"/>
        <v>1863</v>
      </c>
      <c r="B1876" s="1" t="s">
        <v>734</v>
      </c>
      <c r="C1876" s="2" t="s">
        <v>638</v>
      </c>
      <c r="D1876" s="1">
        <v>3963328010</v>
      </c>
      <c r="E1876" s="2" t="s">
        <v>639</v>
      </c>
      <c r="F1876" s="1" t="s">
        <v>2731</v>
      </c>
      <c r="G1876" s="10">
        <v>45715</v>
      </c>
      <c r="H1876" s="1">
        <v>1</v>
      </c>
      <c r="I1876" s="1"/>
      <c r="J1876" s="10">
        <v>45722</v>
      </c>
      <c r="K1876" s="1" t="s">
        <v>1076</v>
      </c>
      <c r="L1876" s="2"/>
      <c r="M1876" s="10"/>
      <c r="N1876" s="1"/>
      <c r="O1876" s="1"/>
      <c r="P1876" s="2">
        <f>Table1[[#This Row],[PRICE/PO]]*Table1[[#This Row],[Quantity/PO]]</f>
        <v>0</v>
      </c>
      <c r="Q1876" s="2" t="str">
        <f t="shared" ca="1" si="134"/>
        <v>منتهي</v>
      </c>
      <c r="R1876" s="2" t="s">
        <v>2339</v>
      </c>
      <c r="S1876" s="2"/>
      <c r="T1876" s="1" t="str">
        <f t="shared" si="136"/>
        <v/>
      </c>
      <c r="BN1876" s="8">
        <f t="shared" si="135"/>
        <v>3963328010</v>
      </c>
    </row>
    <row r="1877" spans="1:66" ht="46" hidden="1" x14ac:dyDescent="0.45">
      <c r="A1877" s="1">
        <f t="shared" si="137"/>
        <v>1864</v>
      </c>
      <c r="B1877" s="1" t="s">
        <v>43</v>
      </c>
      <c r="C1877" s="1" t="s">
        <v>161</v>
      </c>
      <c r="D1877" s="1" t="s">
        <v>2735</v>
      </c>
      <c r="E1877" s="2" t="s">
        <v>1516</v>
      </c>
      <c r="F1877" s="1" t="s">
        <v>2734</v>
      </c>
      <c r="G1877" s="10">
        <v>45715</v>
      </c>
      <c r="H1877" s="1">
        <v>1</v>
      </c>
      <c r="I1877" s="1">
        <v>70000</v>
      </c>
      <c r="J1877" s="10">
        <v>45721</v>
      </c>
      <c r="K1877" s="1" t="s">
        <v>1075</v>
      </c>
      <c r="L1877" s="2" t="s">
        <v>4411</v>
      </c>
      <c r="M1877" s="10">
        <v>45788</v>
      </c>
      <c r="N1877" s="1">
        <v>2</v>
      </c>
      <c r="O1877" s="1">
        <v>69000</v>
      </c>
      <c r="P1877" s="2">
        <f>Table1[[#This Row],[PRICE/PO]]*Table1[[#This Row],[Quantity/PO]]</f>
        <v>138000</v>
      </c>
      <c r="Q1877" s="2" t="str">
        <f t="shared" ca="1" si="134"/>
        <v>منتهي</v>
      </c>
      <c r="R1877" s="2" t="s">
        <v>2339</v>
      </c>
      <c r="S1877" s="2"/>
      <c r="T1877" s="1" t="str">
        <f t="shared" si="136"/>
        <v/>
      </c>
      <c r="BN1877" s="8" t="str">
        <f t="shared" si="135"/>
        <v xml:space="preserve">HRES03-450 </v>
      </c>
    </row>
    <row r="1878" spans="1:66" ht="46" hidden="1" x14ac:dyDescent="0.45">
      <c r="A1878" s="1">
        <f t="shared" si="137"/>
        <v>1865</v>
      </c>
      <c r="B1878" s="1" t="s">
        <v>43</v>
      </c>
      <c r="C1878" s="1" t="s">
        <v>164</v>
      </c>
      <c r="D1878" s="1" t="s">
        <v>2736</v>
      </c>
      <c r="E1878" s="2" t="s">
        <v>1518</v>
      </c>
      <c r="F1878" s="1" t="s">
        <v>2734</v>
      </c>
      <c r="G1878" s="10">
        <v>45715</v>
      </c>
      <c r="H1878" s="1">
        <v>1</v>
      </c>
      <c r="I1878" s="1">
        <v>60000</v>
      </c>
      <c r="J1878" s="10">
        <v>45721</v>
      </c>
      <c r="K1878" s="1" t="s">
        <v>1075</v>
      </c>
      <c r="L1878" s="2" t="s">
        <v>4411</v>
      </c>
      <c r="M1878" s="10">
        <v>45788</v>
      </c>
      <c r="N1878" s="1">
        <v>2</v>
      </c>
      <c r="O1878" s="1">
        <v>59000</v>
      </c>
      <c r="P1878" s="2">
        <f>Table1[[#This Row],[PRICE/PO]]*Table1[[#This Row],[Quantity/PO]]</f>
        <v>118000</v>
      </c>
      <c r="Q1878" s="2" t="str">
        <f t="shared" ca="1" si="134"/>
        <v>منتهي</v>
      </c>
      <c r="R1878" s="2" t="s">
        <v>2339</v>
      </c>
      <c r="S1878" s="2"/>
      <c r="T1878" s="1" t="str">
        <f t="shared" si="136"/>
        <v/>
      </c>
      <c r="BN1878" s="8" t="str">
        <f t="shared" si="135"/>
        <v xml:space="preserve">UNO-67-500-4D </v>
      </c>
    </row>
    <row r="1879" spans="1:66" ht="138" hidden="1" x14ac:dyDescent="0.45">
      <c r="A1879" s="1">
        <f t="shared" si="137"/>
        <v>1866</v>
      </c>
      <c r="B1879" s="1" t="s">
        <v>734</v>
      </c>
      <c r="C1879" s="1" t="s">
        <v>668</v>
      </c>
      <c r="D1879" s="2" t="s">
        <v>667</v>
      </c>
      <c r="E1879" s="2" t="s">
        <v>669</v>
      </c>
      <c r="F1879" s="1" t="s">
        <v>2737</v>
      </c>
      <c r="G1879" s="10">
        <v>45715</v>
      </c>
      <c r="H1879" s="1">
        <v>2</v>
      </c>
      <c r="I1879" s="1"/>
      <c r="J1879" s="10">
        <v>45721</v>
      </c>
      <c r="K1879" s="1" t="s">
        <v>1074</v>
      </c>
      <c r="L1879" s="2"/>
      <c r="M1879" s="10"/>
      <c r="N1879" s="1"/>
      <c r="O1879" s="1"/>
      <c r="P1879" s="2">
        <f>Table1[[#This Row],[PRICE/PO]]*Table1[[#This Row],[Quantity/PO]]</f>
        <v>0</v>
      </c>
      <c r="Q1879" s="2" t="str">
        <f t="shared" ca="1" si="134"/>
        <v>منتهي</v>
      </c>
      <c r="R1879" s="2" t="s">
        <v>2339</v>
      </c>
      <c r="S1879" s="2"/>
      <c r="T1879" s="1" t="str">
        <f t="shared" si="136"/>
        <v/>
      </c>
      <c r="BN1879" s="8" t="str">
        <f t="shared" si="135"/>
        <v>100-E26KN00</v>
      </c>
    </row>
    <row r="1880" spans="1:66" ht="69" hidden="1" x14ac:dyDescent="0.45">
      <c r="A1880" s="1">
        <f t="shared" si="137"/>
        <v>1867</v>
      </c>
      <c r="B1880" s="1" t="s">
        <v>734</v>
      </c>
      <c r="C1880" s="2" t="s">
        <v>2286</v>
      </c>
      <c r="D1880" s="2" t="s">
        <v>2285</v>
      </c>
      <c r="E1880" s="2" t="s">
        <v>2287</v>
      </c>
      <c r="F1880" s="1" t="s">
        <v>2739</v>
      </c>
      <c r="G1880" s="10">
        <v>45713</v>
      </c>
      <c r="H1880" s="1">
        <v>2</v>
      </c>
      <c r="I1880" s="1">
        <v>3100</v>
      </c>
      <c r="J1880" s="10">
        <v>45718</v>
      </c>
      <c r="K1880" s="1" t="s">
        <v>1075</v>
      </c>
      <c r="L1880" s="2"/>
      <c r="M1880" s="10"/>
      <c r="N1880" s="1"/>
      <c r="O1880" s="1"/>
      <c r="P1880" s="2">
        <f>Table1[[#This Row],[PRICE/PO]]*Table1[[#This Row],[Quantity/PO]]</f>
        <v>0</v>
      </c>
      <c r="Q1880" s="2" t="str">
        <f t="shared" ca="1" si="134"/>
        <v>منتهي</v>
      </c>
      <c r="R1880" s="2" t="s">
        <v>2355</v>
      </c>
      <c r="S1880" s="2"/>
      <c r="T1880" s="1" t="str">
        <f t="shared" si="136"/>
        <v/>
      </c>
      <c r="BN1880" s="8" t="str">
        <f t="shared" si="135"/>
        <v>JX58LHS5-KC</v>
      </c>
    </row>
    <row r="1881" spans="1:66" ht="92" hidden="1" x14ac:dyDescent="0.45">
      <c r="A1881" s="1">
        <f t="shared" si="137"/>
        <v>1868</v>
      </c>
      <c r="B1881" s="1" t="s">
        <v>734</v>
      </c>
      <c r="C1881" s="1" t="s">
        <v>2289</v>
      </c>
      <c r="D1881" s="1" t="s">
        <v>2288</v>
      </c>
      <c r="E1881" s="2" t="s">
        <v>2290</v>
      </c>
      <c r="F1881" s="1" t="s">
        <v>2739</v>
      </c>
      <c r="G1881" s="10">
        <v>45713</v>
      </c>
      <c r="H1881" s="1">
        <v>2</v>
      </c>
      <c r="I1881" s="1">
        <v>2750</v>
      </c>
      <c r="J1881" s="10">
        <v>45718</v>
      </c>
      <c r="K1881" s="1" t="s">
        <v>1075</v>
      </c>
      <c r="L1881" s="2" t="s">
        <v>3573</v>
      </c>
      <c r="M1881" s="10">
        <v>45734</v>
      </c>
      <c r="N1881" s="1">
        <v>2</v>
      </c>
      <c r="O1881" s="1">
        <v>2750</v>
      </c>
      <c r="P1881" s="2">
        <f>Table1[[#This Row],[PRICE/PO]]*Table1[[#This Row],[Quantity/PO]]</f>
        <v>5500</v>
      </c>
      <c r="Q1881" s="2" t="str">
        <f t="shared" ca="1" si="134"/>
        <v>منتهي</v>
      </c>
      <c r="R1881" s="2" t="s">
        <v>2355</v>
      </c>
      <c r="S1881" s="2"/>
      <c r="T1881" s="1" t="str">
        <f t="shared" si="136"/>
        <v/>
      </c>
      <c r="BN1881" s="8" t="str">
        <f t="shared" si="135"/>
        <v>YKT-40-6-220</v>
      </c>
    </row>
    <row r="1882" spans="1:66" ht="46" hidden="1" x14ac:dyDescent="0.45">
      <c r="A1882" s="1">
        <f t="shared" si="137"/>
        <v>1869</v>
      </c>
      <c r="B1882" s="1" t="s">
        <v>734</v>
      </c>
      <c r="C1882" s="1" t="s">
        <v>2292</v>
      </c>
      <c r="D1882" s="2" t="s">
        <v>2291</v>
      </c>
      <c r="E1882" s="2" t="s">
        <v>2293</v>
      </c>
      <c r="F1882" s="1" t="s">
        <v>2739</v>
      </c>
      <c r="G1882" s="10">
        <v>45713</v>
      </c>
      <c r="H1882" s="1">
        <v>2</v>
      </c>
      <c r="I1882" s="1">
        <v>3200</v>
      </c>
      <c r="J1882" s="10">
        <v>45718</v>
      </c>
      <c r="K1882" s="1" t="s">
        <v>1077</v>
      </c>
      <c r="L1882" s="2" t="s">
        <v>3573</v>
      </c>
      <c r="M1882" s="10">
        <v>45734</v>
      </c>
      <c r="N1882" s="1">
        <v>2</v>
      </c>
      <c r="O1882" s="1">
        <v>3200</v>
      </c>
      <c r="P1882" s="2">
        <f>Table1[[#This Row],[PRICE/PO]]*Table1[[#This Row],[Quantity/PO]]</f>
        <v>6400</v>
      </c>
      <c r="Q1882" s="2" t="str">
        <f t="shared" ca="1" si="134"/>
        <v>منتهي</v>
      </c>
      <c r="R1882" s="2" t="s">
        <v>2355</v>
      </c>
      <c r="S1882" s="2"/>
      <c r="T1882" s="1" t="str">
        <f t="shared" si="136"/>
        <v/>
      </c>
      <c r="BN1882" s="8" t="str">
        <f t="shared" si="135"/>
        <v>CACE-KFR53G/AB</v>
      </c>
    </row>
    <row r="1883" spans="1:66" ht="46" hidden="1" x14ac:dyDescent="0.45">
      <c r="A1883" s="1">
        <f t="shared" si="137"/>
        <v>1870</v>
      </c>
      <c r="B1883" s="1" t="s">
        <v>734</v>
      </c>
      <c r="C1883" s="1" t="s">
        <v>2292</v>
      </c>
      <c r="D1883" s="2" t="s">
        <v>2291</v>
      </c>
      <c r="E1883" s="2" t="s">
        <v>2293</v>
      </c>
      <c r="F1883" s="1" t="s">
        <v>2739</v>
      </c>
      <c r="G1883" s="10">
        <v>45713</v>
      </c>
      <c r="H1883" s="1"/>
      <c r="I1883" s="1">
        <v>3200</v>
      </c>
      <c r="J1883" s="10">
        <v>45718</v>
      </c>
      <c r="K1883" s="1" t="s">
        <v>1077</v>
      </c>
      <c r="L1883" s="2" t="s">
        <v>6280</v>
      </c>
      <c r="M1883" s="10">
        <v>45832</v>
      </c>
      <c r="N1883" s="1">
        <v>1</v>
      </c>
      <c r="O1883" s="1">
        <v>3200</v>
      </c>
      <c r="P1883" s="2">
        <f>Table1[[#This Row],[PRICE/PO]]*Table1[[#This Row],[Quantity/PO]]</f>
        <v>3200</v>
      </c>
      <c r="Q1883" s="2" t="str">
        <f t="shared" ca="1" si="134"/>
        <v>منتهي</v>
      </c>
      <c r="R1883" s="2" t="s">
        <v>2355</v>
      </c>
      <c r="S1883" s="2"/>
      <c r="T1883" s="1" t="str">
        <f t="shared" si="136"/>
        <v/>
      </c>
      <c r="BN1883" s="8" t="str">
        <f t="shared" ref="BN1883" si="138">D1883</f>
        <v>CACE-KFR53G/AB</v>
      </c>
    </row>
    <row r="1884" spans="1:66" ht="46" hidden="1" x14ac:dyDescent="0.45">
      <c r="A1884" s="1">
        <f t="shared" si="137"/>
        <v>1871</v>
      </c>
      <c r="B1884" s="1" t="s">
        <v>734</v>
      </c>
      <c r="C1884" s="1" t="s">
        <v>2295</v>
      </c>
      <c r="D1884" s="2" t="s">
        <v>2294</v>
      </c>
      <c r="E1884" s="2" t="s">
        <v>2296</v>
      </c>
      <c r="F1884" s="1" t="s">
        <v>2739</v>
      </c>
      <c r="G1884" s="10">
        <v>45713</v>
      </c>
      <c r="H1884" s="1">
        <v>2</v>
      </c>
      <c r="I1884" s="1">
        <v>1050</v>
      </c>
      <c r="J1884" s="10">
        <v>45718</v>
      </c>
      <c r="K1884" s="1" t="s">
        <v>1077</v>
      </c>
      <c r="L1884" s="2" t="s">
        <v>3573</v>
      </c>
      <c r="M1884" s="10">
        <v>45734</v>
      </c>
      <c r="N1884" s="1">
        <v>2</v>
      </c>
      <c r="O1884" s="1">
        <v>1050</v>
      </c>
      <c r="P1884" s="2">
        <f>Table1[[#This Row],[PRICE/PO]]*Table1[[#This Row],[Quantity/PO]]</f>
        <v>2100</v>
      </c>
      <c r="Q1884" s="2" t="str">
        <f t="shared" ca="1" si="134"/>
        <v>منتهي</v>
      </c>
      <c r="R1884" s="2" t="s">
        <v>2355</v>
      </c>
      <c r="S1884" s="2"/>
      <c r="T1884" s="1" t="str">
        <f t="shared" si="136"/>
        <v/>
      </c>
      <c r="BN1884" s="8" t="str">
        <f t="shared" si="135"/>
        <v>EU-KFR70G/N1Y</v>
      </c>
    </row>
    <row r="1885" spans="1:66" ht="69" hidden="1" x14ac:dyDescent="0.45">
      <c r="A1885" s="1">
        <f t="shared" si="137"/>
        <v>1872</v>
      </c>
      <c r="B1885" s="1" t="s">
        <v>734</v>
      </c>
      <c r="C1885" s="1" t="s">
        <v>487</v>
      </c>
      <c r="D1885" s="1"/>
      <c r="E1885" s="2" t="s">
        <v>488</v>
      </c>
      <c r="F1885" s="1" t="s">
        <v>2740</v>
      </c>
      <c r="G1885" s="10">
        <v>45715</v>
      </c>
      <c r="H1885" s="1">
        <v>10</v>
      </c>
      <c r="I1885" s="1">
        <v>1950</v>
      </c>
      <c r="J1885" s="10">
        <v>45719</v>
      </c>
      <c r="K1885" s="1" t="s">
        <v>1074</v>
      </c>
      <c r="L1885" s="2"/>
      <c r="M1885" s="10"/>
      <c r="N1885" s="1"/>
      <c r="O1885" s="1"/>
      <c r="P1885" s="2">
        <f>Table1[[#This Row],[PRICE/PO]]*Table1[[#This Row],[Quantity/PO]]</f>
        <v>0</v>
      </c>
      <c r="Q1885" s="2" t="str">
        <f t="shared" ca="1" si="134"/>
        <v>منتهي</v>
      </c>
      <c r="R1885" s="2" t="s">
        <v>2430</v>
      </c>
      <c r="S1885" s="2"/>
      <c r="T1885" s="1" t="str">
        <f t="shared" si="136"/>
        <v/>
      </c>
      <c r="BN1885" s="8">
        <f t="shared" si="135"/>
        <v>0</v>
      </c>
    </row>
    <row r="1886" spans="1:66" ht="92" hidden="1" x14ac:dyDescent="0.45">
      <c r="A1886" s="1">
        <f t="shared" si="137"/>
        <v>1873</v>
      </c>
      <c r="B1886" s="1" t="s">
        <v>734</v>
      </c>
      <c r="C1886" s="2" t="s">
        <v>142</v>
      </c>
      <c r="D1886" s="1" t="s">
        <v>141</v>
      </c>
      <c r="E1886" s="2" t="s">
        <v>1987</v>
      </c>
      <c r="F1886" s="1" t="s">
        <v>2740</v>
      </c>
      <c r="G1886" s="10">
        <v>45715</v>
      </c>
      <c r="H1886" s="1">
        <v>3</v>
      </c>
      <c r="I1886" s="1"/>
      <c r="J1886" s="10">
        <v>45719</v>
      </c>
      <c r="K1886" s="1" t="s">
        <v>1074</v>
      </c>
      <c r="L1886" s="2"/>
      <c r="M1886" s="10"/>
      <c r="N1886" s="1"/>
      <c r="O1886" s="1"/>
      <c r="P1886" s="2">
        <f>Table1[[#This Row],[PRICE/PO]]*Table1[[#This Row],[Quantity/PO]]</f>
        <v>0</v>
      </c>
      <c r="Q1886" s="2" t="str">
        <f t="shared" ca="1" si="134"/>
        <v>منتهي</v>
      </c>
      <c r="R1886" s="2" t="s">
        <v>2430</v>
      </c>
      <c r="S1886" s="2"/>
      <c r="T1886" s="1" t="str">
        <f t="shared" si="136"/>
        <v/>
      </c>
      <c r="BN1886" s="8" t="str">
        <f t="shared" si="135"/>
        <v>A9R81440</v>
      </c>
    </row>
    <row r="1887" spans="1:66" ht="69" hidden="1" x14ac:dyDescent="0.45">
      <c r="A1887" s="1">
        <f t="shared" si="137"/>
        <v>1874</v>
      </c>
      <c r="B1887" s="1" t="s">
        <v>734</v>
      </c>
      <c r="C1887" s="1" t="s">
        <v>1166</v>
      </c>
      <c r="D1887" s="1" t="s">
        <v>1165</v>
      </c>
      <c r="E1887" s="2" t="s">
        <v>1167</v>
      </c>
      <c r="F1887" s="1" t="s">
        <v>2740</v>
      </c>
      <c r="G1887" s="10">
        <v>45715</v>
      </c>
      <c r="H1887" s="1">
        <v>2</v>
      </c>
      <c r="I1887" s="1"/>
      <c r="J1887" s="10">
        <v>45719</v>
      </c>
      <c r="K1887" s="1" t="s">
        <v>1074</v>
      </c>
      <c r="L1887" s="2"/>
      <c r="M1887" s="10"/>
      <c r="N1887" s="1"/>
      <c r="O1887" s="1"/>
      <c r="P1887" s="2">
        <f>Table1[[#This Row],[PRICE/PO]]*Table1[[#This Row],[Quantity/PO]]</f>
        <v>0</v>
      </c>
      <c r="Q1887" s="2" t="str">
        <f t="shared" ca="1" si="134"/>
        <v>منتهي</v>
      </c>
      <c r="R1887" s="2" t="s">
        <v>2430</v>
      </c>
      <c r="S1887" s="2"/>
      <c r="T1887" s="1" t="str">
        <f t="shared" si="136"/>
        <v/>
      </c>
      <c r="BN1887" s="8" t="str">
        <f t="shared" si="135"/>
        <v>QP0233</v>
      </c>
    </row>
    <row r="1888" spans="1:66" ht="92" hidden="1" x14ac:dyDescent="0.45">
      <c r="A1888" s="1">
        <f t="shared" si="137"/>
        <v>1875</v>
      </c>
      <c r="B1888" s="1" t="s">
        <v>734</v>
      </c>
      <c r="C1888" s="1" t="s">
        <v>1168</v>
      </c>
      <c r="D1888" s="1"/>
      <c r="E1888" s="2" t="s">
        <v>1169</v>
      </c>
      <c r="F1888" s="1" t="s">
        <v>2740</v>
      </c>
      <c r="G1888" s="10">
        <v>45715</v>
      </c>
      <c r="H1888" s="1">
        <v>1</v>
      </c>
      <c r="I1888" s="1"/>
      <c r="J1888" s="10">
        <v>45719</v>
      </c>
      <c r="K1888" s="1" t="s">
        <v>1074</v>
      </c>
      <c r="L1888" s="2"/>
      <c r="M1888" s="10"/>
      <c r="N1888" s="1"/>
      <c r="O1888" s="1"/>
      <c r="P1888" s="2">
        <f>Table1[[#This Row],[PRICE/PO]]*Table1[[#This Row],[Quantity/PO]]</f>
        <v>0</v>
      </c>
      <c r="Q1888" s="2" t="str">
        <f t="shared" ca="1" si="134"/>
        <v>منتهي</v>
      </c>
      <c r="R1888" s="2" t="s">
        <v>2430</v>
      </c>
      <c r="S1888" s="2"/>
      <c r="T1888" s="1" t="str">
        <f t="shared" si="136"/>
        <v/>
      </c>
      <c r="BN1888" s="8">
        <f t="shared" si="135"/>
        <v>0</v>
      </c>
    </row>
    <row r="1889" spans="1:66" ht="92" hidden="1" x14ac:dyDescent="0.45">
      <c r="A1889" s="1">
        <f t="shared" si="137"/>
        <v>1876</v>
      </c>
      <c r="B1889" s="1" t="s">
        <v>734</v>
      </c>
      <c r="C1889" s="1" t="s">
        <v>2742</v>
      </c>
      <c r="D1889" s="1">
        <v>67830</v>
      </c>
      <c r="E1889" s="2" t="s">
        <v>2743</v>
      </c>
      <c r="F1889" s="1" t="s">
        <v>2741</v>
      </c>
      <c r="G1889" s="10">
        <v>45714</v>
      </c>
      <c r="H1889" s="1">
        <v>500</v>
      </c>
      <c r="I1889" s="1"/>
      <c r="J1889" s="10">
        <v>45720</v>
      </c>
      <c r="K1889" s="1" t="s">
        <v>1074</v>
      </c>
      <c r="L1889" s="2"/>
      <c r="M1889" s="10"/>
      <c r="N1889" s="1"/>
      <c r="O1889" s="1"/>
      <c r="P1889" s="2">
        <f>Table1[[#This Row],[PRICE/PO]]*Table1[[#This Row],[Quantity/PO]]</f>
        <v>0</v>
      </c>
      <c r="Q1889" s="2" t="str">
        <f t="shared" ca="1" si="134"/>
        <v>منتهي</v>
      </c>
      <c r="R1889" s="2" t="s">
        <v>2686</v>
      </c>
      <c r="S1889" s="2"/>
      <c r="T1889" s="1" t="str">
        <f t="shared" si="136"/>
        <v/>
      </c>
      <c r="BN1889" s="8">
        <f t="shared" si="135"/>
        <v>67830</v>
      </c>
    </row>
    <row r="1890" spans="1:66" ht="92" hidden="1" x14ac:dyDescent="0.45">
      <c r="A1890" s="1">
        <f t="shared" si="137"/>
        <v>1877</v>
      </c>
      <c r="B1890" s="1" t="s">
        <v>734</v>
      </c>
      <c r="C1890" s="1" t="s">
        <v>2742</v>
      </c>
      <c r="D1890" s="1">
        <v>67830</v>
      </c>
      <c r="E1890" s="2" t="s">
        <v>2743</v>
      </c>
      <c r="F1890" s="1" t="s">
        <v>2741</v>
      </c>
      <c r="G1890" s="10">
        <v>45714</v>
      </c>
      <c r="H1890" s="1">
        <v>500</v>
      </c>
      <c r="I1890" s="1"/>
      <c r="J1890" s="10">
        <v>45720</v>
      </c>
      <c r="K1890" s="1" t="s">
        <v>1074</v>
      </c>
      <c r="L1890" s="2"/>
      <c r="M1890" s="10"/>
      <c r="N1890" s="1"/>
      <c r="O1890" s="1"/>
      <c r="P1890" s="2">
        <f>Table1[[#This Row],[PRICE/PO]]*Table1[[#This Row],[Quantity/PO]]</f>
        <v>0</v>
      </c>
      <c r="Q1890" s="2" t="str">
        <f t="shared" ca="1" si="134"/>
        <v>منتهي</v>
      </c>
      <c r="R1890" s="2" t="s">
        <v>2686</v>
      </c>
      <c r="S1890" s="2"/>
      <c r="T1890" s="1" t="str">
        <f t="shared" si="136"/>
        <v/>
      </c>
      <c r="BN1890" s="8">
        <f t="shared" si="135"/>
        <v>67830</v>
      </c>
    </row>
    <row r="1891" spans="1:66" ht="69" hidden="1" x14ac:dyDescent="0.45">
      <c r="A1891" s="1">
        <f t="shared" si="137"/>
        <v>1878</v>
      </c>
      <c r="B1891" s="1" t="s">
        <v>734</v>
      </c>
      <c r="C1891" s="1" t="s">
        <v>2745</v>
      </c>
      <c r="D1891" s="1" t="s">
        <v>2746</v>
      </c>
      <c r="E1891" s="2" t="s">
        <v>2747</v>
      </c>
      <c r="F1891" s="1" t="s">
        <v>2744</v>
      </c>
      <c r="G1891" s="10">
        <v>45714</v>
      </c>
      <c r="H1891" s="1">
        <v>2</v>
      </c>
      <c r="I1891" s="1"/>
      <c r="J1891" s="10">
        <v>45721</v>
      </c>
      <c r="K1891" s="1" t="s">
        <v>1074</v>
      </c>
      <c r="L1891" s="2"/>
      <c r="M1891" s="10"/>
      <c r="N1891" s="1"/>
      <c r="O1891" s="1"/>
      <c r="P1891" s="2">
        <f>Table1[[#This Row],[PRICE/PO]]*Table1[[#This Row],[Quantity/PO]]</f>
        <v>0</v>
      </c>
      <c r="Q1891" s="2" t="str">
        <f t="shared" ca="1" si="134"/>
        <v>منتهي</v>
      </c>
      <c r="R1891" s="2" t="s">
        <v>2686</v>
      </c>
      <c r="S1891" s="2"/>
      <c r="T1891" s="1" t="str">
        <f t="shared" si="136"/>
        <v/>
      </c>
      <c r="BN1891" s="8" t="str">
        <f t="shared" si="135"/>
        <v>ZREK-1212-333SN</v>
      </c>
    </row>
    <row r="1892" spans="1:66" ht="69" hidden="1" x14ac:dyDescent="0.45">
      <c r="A1892" s="1">
        <f t="shared" si="137"/>
        <v>1879</v>
      </c>
      <c r="B1892" s="1" t="s">
        <v>734</v>
      </c>
      <c r="C1892" s="1" t="s">
        <v>2745</v>
      </c>
      <c r="D1892" s="1" t="s">
        <v>2746</v>
      </c>
      <c r="E1892" s="2" t="s">
        <v>2747</v>
      </c>
      <c r="F1892" s="1" t="s">
        <v>2744</v>
      </c>
      <c r="G1892" s="10">
        <v>45714</v>
      </c>
      <c r="H1892" s="1">
        <v>2</v>
      </c>
      <c r="I1892" s="1"/>
      <c r="J1892" s="10">
        <v>45721</v>
      </c>
      <c r="K1892" s="1" t="s">
        <v>1074</v>
      </c>
      <c r="L1892" s="2"/>
      <c r="M1892" s="10"/>
      <c r="N1892" s="1"/>
      <c r="O1892" s="1"/>
      <c r="P1892" s="2">
        <f>Table1[[#This Row],[PRICE/PO]]*Table1[[#This Row],[Quantity/PO]]</f>
        <v>0</v>
      </c>
      <c r="Q1892" s="2" t="str">
        <f t="shared" ca="1" si="134"/>
        <v>منتهي</v>
      </c>
      <c r="R1892" s="2" t="s">
        <v>2686</v>
      </c>
      <c r="S1892" s="2"/>
      <c r="T1892" s="1" t="str">
        <f t="shared" si="136"/>
        <v/>
      </c>
      <c r="BN1892" s="8" t="str">
        <f t="shared" si="135"/>
        <v>ZREK-1212-333SN</v>
      </c>
    </row>
    <row r="1893" spans="1:66" ht="69" hidden="1" x14ac:dyDescent="0.45">
      <c r="A1893" s="1">
        <f t="shared" si="137"/>
        <v>1880</v>
      </c>
      <c r="B1893" s="1" t="s">
        <v>734</v>
      </c>
      <c r="C1893" s="1" t="s">
        <v>2748</v>
      </c>
      <c r="D1893" s="2" t="s">
        <v>2749</v>
      </c>
      <c r="E1893" s="2" t="s">
        <v>2750</v>
      </c>
      <c r="F1893" s="1" t="s">
        <v>2744</v>
      </c>
      <c r="G1893" s="10">
        <v>45714</v>
      </c>
      <c r="H1893" s="1">
        <v>6</v>
      </c>
      <c r="I1893" s="1"/>
      <c r="J1893" s="10">
        <v>45721</v>
      </c>
      <c r="K1893" s="1" t="s">
        <v>1074</v>
      </c>
      <c r="L1893" s="2"/>
      <c r="M1893" s="10"/>
      <c r="N1893" s="1"/>
      <c r="O1893" s="1"/>
      <c r="P1893" s="2">
        <f>Table1[[#This Row],[PRICE/PO]]*Table1[[#This Row],[Quantity/PO]]</f>
        <v>0</v>
      </c>
      <c r="Q1893" s="2" t="str">
        <f t="shared" ca="1" si="134"/>
        <v>منتهي</v>
      </c>
      <c r="R1893" s="2" t="s">
        <v>2686</v>
      </c>
      <c r="S1893" s="2"/>
      <c r="T1893" s="1" t="str">
        <f t="shared" si="136"/>
        <v/>
      </c>
      <c r="BN1893" s="8" t="str">
        <f t="shared" si="135"/>
        <v>EX-13-3-A1-12-333-PN</v>
      </c>
    </row>
    <row r="1894" spans="1:66" ht="92" hidden="1" x14ac:dyDescent="0.45">
      <c r="A1894" s="1">
        <f t="shared" si="137"/>
        <v>1881</v>
      </c>
      <c r="B1894" s="1" t="s">
        <v>734</v>
      </c>
      <c r="C1894" s="1" t="s">
        <v>2751</v>
      </c>
      <c r="D1894" s="1" t="s">
        <v>2752</v>
      </c>
      <c r="E1894" s="2" t="s">
        <v>2753</v>
      </c>
      <c r="F1894" s="1" t="s">
        <v>2744</v>
      </c>
      <c r="G1894" s="10">
        <v>45714</v>
      </c>
      <c r="H1894" s="1">
        <v>6</v>
      </c>
      <c r="I1894" s="1"/>
      <c r="J1894" s="10">
        <v>45721</v>
      </c>
      <c r="K1894" s="1" t="s">
        <v>1074</v>
      </c>
      <c r="L1894" s="2"/>
      <c r="M1894" s="10"/>
      <c r="N1894" s="1"/>
      <c r="O1894" s="1"/>
      <c r="P1894" s="2">
        <f>Table1[[#This Row],[PRICE/PO]]*Table1[[#This Row],[Quantity/PO]]</f>
        <v>0</v>
      </c>
      <c r="Q1894" s="2" t="str">
        <f t="shared" ca="1" si="134"/>
        <v>منتهي</v>
      </c>
      <c r="R1894" s="2" t="s">
        <v>2686</v>
      </c>
      <c r="S1894" s="2"/>
      <c r="T1894" s="1" t="str">
        <f t="shared" si="136"/>
        <v/>
      </c>
      <c r="BN1894" s="8" t="str">
        <f t="shared" si="135"/>
        <v>EX-15-3-A-12-333-SN</v>
      </c>
    </row>
    <row r="1895" spans="1:66" ht="46" hidden="1" x14ac:dyDescent="0.45">
      <c r="A1895" s="1">
        <f t="shared" si="137"/>
        <v>1882</v>
      </c>
      <c r="B1895" s="1" t="s">
        <v>734</v>
      </c>
      <c r="C1895" s="1" t="s">
        <v>2755</v>
      </c>
      <c r="D1895" s="1" t="s">
        <v>2756</v>
      </c>
      <c r="E1895" s="2" t="s">
        <v>2757</v>
      </c>
      <c r="F1895" s="1" t="s">
        <v>2754</v>
      </c>
      <c r="G1895" s="10">
        <v>45718</v>
      </c>
      <c r="H1895" s="1">
        <v>20</v>
      </c>
      <c r="I1895" s="1">
        <v>185</v>
      </c>
      <c r="J1895" s="10">
        <v>45723</v>
      </c>
      <c r="K1895" s="1" t="s">
        <v>1077</v>
      </c>
      <c r="L1895" s="2" t="s">
        <v>3608</v>
      </c>
      <c r="M1895" s="10">
        <v>45735</v>
      </c>
      <c r="N1895" s="1">
        <v>20</v>
      </c>
      <c r="O1895" s="1">
        <v>185</v>
      </c>
      <c r="P1895" s="2">
        <f>Table1[[#This Row],[PRICE/PO]]*Table1[[#This Row],[Quantity/PO]]</f>
        <v>3700</v>
      </c>
      <c r="Q1895" s="2" t="str">
        <f t="shared" ca="1" si="134"/>
        <v>منتهي</v>
      </c>
      <c r="R1895" s="2" t="s">
        <v>2686</v>
      </c>
      <c r="S1895" s="2"/>
      <c r="T1895" s="1" t="str">
        <f t="shared" si="136"/>
        <v/>
      </c>
      <c r="BN1895" s="8" t="str">
        <f t="shared" si="135"/>
        <v>WD40-10111</v>
      </c>
    </row>
    <row r="1896" spans="1:66" ht="92" hidden="1" x14ac:dyDescent="0.45">
      <c r="A1896" s="1">
        <f t="shared" si="137"/>
        <v>1883</v>
      </c>
      <c r="B1896" s="1" t="s">
        <v>734</v>
      </c>
      <c r="C1896" s="1" t="s">
        <v>2759</v>
      </c>
      <c r="D1896" s="1" t="s">
        <v>2760</v>
      </c>
      <c r="E1896" s="2" t="s">
        <v>2761</v>
      </c>
      <c r="F1896" s="1" t="s">
        <v>2758</v>
      </c>
      <c r="G1896" s="10">
        <v>45718</v>
      </c>
      <c r="H1896" s="1">
        <v>2</v>
      </c>
      <c r="I1896" s="1"/>
      <c r="J1896" s="10">
        <v>45725</v>
      </c>
      <c r="K1896" s="1" t="s">
        <v>1074</v>
      </c>
      <c r="L1896" s="2"/>
      <c r="M1896" s="10"/>
      <c r="N1896" s="1"/>
      <c r="O1896" s="1"/>
      <c r="P1896" s="2">
        <f>Table1[[#This Row],[PRICE/PO]]*Table1[[#This Row],[Quantity/PO]]</f>
        <v>0</v>
      </c>
      <c r="Q1896" s="2" t="str">
        <f t="shared" ca="1" si="134"/>
        <v>منتهي</v>
      </c>
      <c r="R1896" s="2" t="s">
        <v>2686</v>
      </c>
      <c r="S1896" s="2"/>
      <c r="T1896" s="1" t="str">
        <f t="shared" si="136"/>
        <v/>
      </c>
      <c r="BN1896" s="8" t="str">
        <f t="shared" si="135"/>
        <v>60.12.9.024.0040</v>
      </c>
    </row>
    <row r="1897" spans="1:66" ht="69" hidden="1" x14ac:dyDescent="0.45">
      <c r="A1897" s="1">
        <f t="shared" si="137"/>
        <v>1884</v>
      </c>
      <c r="B1897" s="1" t="s">
        <v>734</v>
      </c>
      <c r="C1897" s="1" t="s">
        <v>2763</v>
      </c>
      <c r="D1897" s="1"/>
      <c r="E1897" s="2" t="s">
        <v>2764</v>
      </c>
      <c r="F1897" s="1" t="s">
        <v>2762</v>
      </c>
      <c r="G1897" s="10">
        <v>45718</v>
      </c>
      <c r="H1897" s="1">
        <v>1</v>
      </c>
      <c r="I1897" s="1"/>
      <c r="J1897" s="10">
        <v>45721</v>
      </c>
      <c r="K1897" s="1" t="s">
        <v>1077</v>
      </c>
      <c r="L1897" s="2"/>
      <c r="M1897" s="10"/>
      <c r="N1897" s="1"/>
      <c r="O1897" s="1"/>
      <c r="P1897" s="2">
        <f>Table1[[#This Row],[PRICE/PO]]*Table1[[#This Row],[Quantity/PO]]</f>
        <v>0</v>
      </c>
      <c r="Q1897" s="2" t="str">
        <f t="shared" ca="1" si="134"/>
        <v>منتهي</v>
      </c>
      <c r="R1897" s="2" t="s">
        <v>2370</v>
      </c>
      <c r="S1897" s="2"/>
      <c r="T1897" s="1" t="str">
        <f t="shared" si="136"/>
        <v/>
      </c>
      <c r="BN1897" s="8">
        <f t="shared" si="135"/>
        <v>0</v>
      </c>
    </row>
    <row r="1898" spans="1:66" ht="138" hidden="1" x14ac:dyDescent="0.45">
      <c r="A1898" s="1">
        <f t="shared" si="137"/>
        <v>1885</v>
      </c>
      <c r="B1898" s="1" t="s">
        <v>734</v>
      </c>
      <c r="C1898" s="2" t="s">
        <v>2770</v>
      </c>
      <c r="D1898" s="1" t="s">
        <v>2766</v>
      </c>
      <c r="E1898" s="2" t="s">
        <v>2768</v>
      </c>
      <c r="F1898" s="1" t="s">
        <v>2765</v>
      </c>
      <c r="G1898" s="10">
        <v>45718</v>
      </c>
      <c r="H1898" s="1">
        <v>1</v>
      </c>
      <c r="I1898" s="1"/>
      <c r="J1898" s="10">
        <v>45721</v>
      </c>
      <c r="K1898" s="1" t="s">
        <v>1074</v>
      </c>
      <c r="L1898" s="2"/>
      <c r="M1898" s="10"/>
      <c r="N1898" s="1"/>
      <c r="O1898" s="1"/>
      <c r="P1898" s="2">
        <f>Table1[[#This Row],[PRICE/PO]]*Table1[[#This Row],[Quantity/PO]]</f>
        <v>0</v>
      </c>
      <c r="Q1898" s="2" t="str">
        <f t="shared" ca="1" si="134"/>
        <v>منتهي</v>
      </c>
      <c r="R1898" s="2" t="s">
        <v>2370</v>
      </c>
      <c r="S1898" s="2"/>
      <c r="T1898" s="1" t="str">
        <f t="shared" si="136"/>
        <v/>
      </c>
      <c r="BN1898" s="8" t="str">
        <f t="shared" si="135"/>
        <v>SHF20G220</v>
      </c>
    </row>
    <row r="1899" spans="1:66" ht="92" hidden="1" x14ac:dyDescent="0.45">
      <c r="A1899" s="1">
        <f t="shared" si="137"/>
        <v>1886</v>
      </c>
      <c r="B1899" s="1" t="s">
        <v>734</v>
      </c>
      <c r="C1899" s="2" t="s">
        <v>2771</v>
      </c>
      <c r="D1899" s="1" t="s">
        <v>2767</v>
      </c>
      <c r="E1899" s="2" t="s">
        <v>2769</v>
      </c>
      <c r="F1899" s="1" t="s">
        <v>2765</v>
      </c>
      <c r="G1899" s="10">
        <v>45718</v>
      </c>
      <c r="H1899" s="1">
        <v>1</v>
      </c>
      <c r="I1899" s="1"/>
      <c r="J1899" s="10">
        <v>45721</v>
      </c>
      <c r="K1899" s="1" t="s">
        <v>1074</v>
      </c>
      <c r="L1899" s="2"/>
      <c r="M1899" s="10"/>
      <c r="N1899" s="1"/>
      <c r="O1899" s="1"/>
      <c r="P1899" s="2">
        <f>Table1[[#This Row],[PRICE/PO]]*Table1[[#This Row],[Quantity/PO]]</f>
        <v>0</v>
      </c>
      <c r="Q1899" s="2" t="str">
        <f t="shared" ca="1" si="134"/>
        <v>منتهي</v>
      </c>
      <c r="R1899" s="2" t="s">
        <v>2370</v>
      </c>
      <c r="S1899" s="2"/>
      <c r="T1899" s="1" t="str">
        <f t="shared" si="136"/>
        <v/>
      </c>
      <c r="BN1899" s="8" t="str">
        <f t="shared" si="135"/>
        <v>SPUV 120AC</v>
      </c>
    </row>
    <row r="1900" spans="1:66" ht="46" hidden="1" x14ac:dyDescent="0.45">
      <c r="A1900" s="1">
        <f t="shared" si="137"/>
        <v>1887</v>
      </c>
      <c r="B1900" s="1" t="s">
        <v>734</v>
      </c>
      <c r="C1900" s="1" t="s">
        <v>1315</v>
      </c>
      <c r="D1900" s="1" t="s">
        <v>1314</v>
      </c>
      <c r="E1900" s="2" t="s">
        <v>1316</v>
      </c>
      <c r="F1900" s="1" t="s">
        <v>2772</v>
      </c>
      <c r="G1900" s="10">
        <v>45718</v>
      </c>
      <c r="H1900" s="1">
        <v>4</v>
      </c>
      <c r="I1900" s="1"/>
      <c r="J1900" s="10">
        <v>45720</v>
      </c>
      <c r="K1900" s="1" t="s">
        <v>1075</v>
      </c>
      <c r="L1900" s="2"/>
      <c r="M1900" s="10"/>
      <c r="N1900" s="1"/>
      <c r="O1900" s="1"/>
      <c r="P1900" s="2">
        <f>Table1[[#This Row],[PRICE/PO]]*Table1[[#This Row],[Quantity/PO]]</f>
        <v>0</v>
      </c>
      <c r="Q1900" s="2" t="str">
        <f t="shared" ca="1" si="134"/>
        <v>منتهي</v>
      </c>
      <c r="R1900" s="2" t="s">
        <v>2355</v>
      </c>
      <c r="S1900" s="2"/>
      <c r="T1900" s="1" t="str">
        <f t="shared" si="136"/>
        <v/>
      </c>
      <c r="BN1900" s="8" t="str">
        <f t="shared" si="135"/>
        <v>DHY01295</v>
      </c>
    </row>
    <row r="1901" spans="1:66" ht="115" hidden="1" x14ac:dyDescent="0.45">
      <c r="A1901" s="1">
        <f t="shared" si="137"/>
        <v>1888</v>
      </c>
      <c r="B1901" s="1" t="s">
        <v>734</v>
      </c>
      <c r="C1901" s="1" t="s">
        <v>1529</v>
      </c>
      <c r="D1901" s="1">
        <v>23047</v>
      </c>
      <c r="E1901" s="2" t="s">
        <v>1530</v>
      </c>
      <c r="F1901" s="1" t="s">
        <v>2773</v>
      </c>
      <c r="G1901" s="10">
        <v>45718</v>
      </c>
      <c r="H1901" s="1">
        <v>3</v>
      </c>
      <c r="I1901" s="1"/>
      <c r="J1901" s="10">
        <v>45725</v>
      </c>
      <c r="K1901" s="1" t="s">
        <v>1074</v>
      </c>
      <c r="L1901" s="2"/>
      <c r="M1901" s="10"/>
      <c r="N1901" s="1"/>
      <c r="O1901" s="1"/>
      <c r="P1901" s="2">
        <f>Table1[[#This Row],[PRICE/PO]]*Table1[[#This Row],[Quantity/PO]]</f>
        <v>0</v>
      </c>
      <c r="Q1901" s="2" t="str">
        <f t="shared" ca="1" si="134"/>
        <v>منتهي</v>
      </c>
      <c r="R1901" s="2" t="s">
        <v>2370</v>
      </c>
      <c r="S1901" s="2"/>
      <c r="T1901" s="1" t="str">
        <f t="shared" si="136"/>
        <v/>
      </c>
      <c r="BN1901" s="8">
        <f t="shared" si="135"/>
        <v>23047</v>
      </c>
    </row>
    <row r="1902" spans="1:66" ht="115" hidden="1" x14ac:dyDescent="0.45">
      <c r="A1902" s="1">
        <f t="shared" si="137"/>
        <v>1889</v>
      </c>
      <c r="B1902" s="1" t="s">
        <v>734</v>
      </c>
      <c r="C1902" s="1" t="s">
        <v>2603</v>
      </c>
      <c r="D1902" s="1" t="s">
        <v>2602</v>
      </c>
      <c r="E1902" s="2" t="s">
        <v>2604</v>
      </c>
      <c r="F1902" s="1" t="s">
        <v>2773</v>
      </c>
      <c r="G1902" s="10">
        <v>45718</v>
      </c>
      <c r="H1902" s="1">
        <v>2</v>
      </c>
      <c r="I1902" s="1"/>
      <c r="J1902" s="10">
        <v>45725</v>
      </c>
      <c r="K1902" s="1" t="s">
        <v>1074</v>
      </c>
      <c r="L1902" s="2"/>
      <c r="M1902" s="10"/>
      <c r="N1902" s="1"/>
      <c r="O1902" s="1"/>
      <c r="P1902" s="2">
        <f>Table1[[#This Row],[PRICE/PO]]*Table1[[#This Row],[Quantity/PO]]</f>
        <v>0</v>
      </c>
      <c r="Q1902" s="2" t="str">
        <f t="shared" ca="1" si="134"/>
        <v>منتهي</v>
      </c>
      <c r="R1902" s="2" t="s">
        <v>2370</v>
      </c>
      <c r="S1902" s="2"/>
      <c r="T1902" s="1" t="str">
        <f t="shared" si="136"/>
        <v/>
      </c>
      <c r="BN1902" s="8" t="str">
        <f t="shared" si="135"/>
        <v>PS-121000U</v>
      </c>
    </row>
    <row r="1903" spans="1:66" ht="46" hidden="1" x14ac:dyDescent="0.45">
      <c r="A1903" s="1">
        <f t="shared" si="137"/>
        <v>1890</v>
      </c>
      <c r="B1903" s="1" t="s">
        <v>734</v>
      </c>
      <c r="C1903" s="1" t="s">
        <v>2775</v>
      </c>
      <c r="D1903" s="1" t="s">
        <v>2777</v>
      </c>
      <c r="E1903" s="2" t="s">
        <v>2776</v>
      </c>
      <c r="F1903" s="1" t="s">
        <v>2774</v>
      </c>
      <c r="G1903" s="10">
        <v>45718</v>
      </c>
      <c r="H1903" s="1">
        <v>1</v>
      </c>
      <c r="I1903" s="1">
        <v>2100</v>
      </c>
      <c r="J1903" s="10">
        <v>45725</v>
      </c>
      <c r="K1903" s="1" t="s">
        <v>1074</v>
      </c>
      <c r="L1903" s="2"/>
      <c r="M1903" s="10"/>
      <c r="N1903" s="1"/>
      <c r="O1903" s="1"/>
      <c r="P1903" s="2">
        <f>Table1[[#This Row],[PRICE/PO]]*Table1[[#This Row],[Quantity/PO]]</f>
        <v>0</v>
      </c>
      <c r="Q1903" s="2" t="str">
        <f t="shared" ca="1" si="134"/>
        <v>منتهي</v>
      </c>
      <c r="R1903" s="2" t="s">
        <v>2370</v>
      </c>
      <c r="S1903" s="2"/>
      <c r="T1903" s="1" t="str">
        <f t="shared" si="136"/>
        <v/>
      </c>
      <c r="BN1903" s="8" t="str">
        <f t="shared" si="135"/>
        <v>RE22R2QEMR</v>
      </c>
    </row>
    <row r="1904" spans="1:66" ht="46" hidden="1" x14ac:dyDescent="0.45">
      <c r="A1904" s="1">
        <f t="shared" si="137"/>
        <v>1891</v>
      </c>
      <c r="B1904" s="1" t="s">
        <v>734</v>
      </c>
      <c r="C1904" s="1" t="s">
        <v>2779</v>
      </c>
      <c r="D1904" s="1"/>
      <c r="E1904" s="2" t="s">
        <v>2780</v>
      </c>
      <c r="F1904" s="1" t="s">
        <v>2778</v>
      </c>
      <c r="G1904" s="10">
        <v>45718</v>
      </c>
      <c r="H1904" s="1">
        <v>1</v>
      </c>
      <c r="I1904" s="1"/>
      <c r="J1904" s="10">
        <v>45725</v>
      </c>
      <c r="K1904" s="1" t="s">
        <v>1077</v>
      </c>
      <c r="L1904" s="2"/>
      <c r="M1904" s="10"/>
      <c r="N1904" s="1"/>
      <c r="O1904" s="1"/>
      <c r="P1904" s="2">
        <f>Table1[[#This Row],[PRICE/PO]]*Table1[[#This Row],[Quantity/PO]]</f>
        <v>0</v>
      </c>
      <c r="Q1904" s="2" t="str">
        <f t="shared" ca="1" si="134"/>
        <v>منتهي</v>
      </c>
      <c r="R1904" s="2" t="s">
        <v>2370</v>
      </c>
      <c r="S1904" s="2"/>
      <c r="T1904" s="1" t="str">
        <f t="shared" si="136"/>
        <v/>
      </c>
      <c r="BN1904" s="8">
        <f t="shared" si="135"/>
        <v>0</v>
      </c>
    </row>
    <row r="1905" spans="1:66" ht="69" hidden="1" x14ac:dyDescent="0.45">
      <c r="A1905" s="1">
        <f t="shared" si="137"/>
        <v>1892</v>
      </c>
      <c r="B1905" s="1" t="s">
        <v>734</v>
      </c>
      <c r="C1905" s="1" t="s">
        <v>2783</v>
      </c>
      <c r="D1905" s="1"/>
      <c r="E1905" s="2" t="s">
        <v>2784</v>
      </c>
      <c r="F1905" s="1" t="s">
        <v>2781</v>
      </c>
      <c r="G1905" s="10">
        <v>45718</v>
      </c>
      <c r="H1905" s="1">
        <v>2</v>
      </c>
      <c r="I1905" s="1"/>
      <c r="J1905" s="10">
        <v>45725</v>
      </c>
      <c r="K1905" s="1" t="s">
        <v>1077</v>
      </c>
      <c r="L1905" s="2"/>
      <c r="M1905" s="10"/>
      <c r="N1905" s="1"/>
      <c r="O1905" s="1"/>
      <c r="P1905" s="2">
        <f>Table1[[#This Row],[PRICE/PO]]*Table1[[#This Row],[Quantity/PO]]</f>
        <v>0</v>
      </c>
      <c r="Q1905" s="2" t="str">
        <f t="shared" ca="1" si="134"/>
        <v>منتهي</v>
      </c>
      <c r="R1905" s="2" t="s">
        <v>2782</v>
      </c>
      <c r="S1905" s="2"/>
      <c r="T1905" s="1" t="str">
        <f t="shared" si="136"/>
        <v/>
      </c>
      <c r="BN1905" s="8">
        <f t="shared" si="135"/>
        <v>0</v>
      </c>
    </row>
    <row r="1906" spans="1:66" ht="23" hidden="1" x14ac:dyDescent="0.45">
      <c r="A1906" s="1">
        <f t="shared" si="137"/>
        <v>1893</v>
      </c>
      <c r="B1906" s="1" t="s">
        <v>734</v>
      </c>
      <c r="C1906" s="1" t="s">
        <v>2785</v>
      </c>
      <c r="D1906" s="1"/>
      <c r="E1906" s="2" t="s">
        <v>2786</v>
      </c>
      <c r="F1906" s="1" t="s">
        <v>2781</v>
      </c>
      <c r="G1906" s="10">
        <v>45718</v>
      </c>
      <c r="H1906" s="1">
        <v>10</v>
      </c>
      <c r="I1906" s="1"/>
      <c r="J1906" s="10">
        <v>45725</v>
      </c>
      <c r="K1906" s="1" t="s">
        <v>1077</v>
      </c>
      <c r="L1906" s="2"/>
      <c r="M1906" s="10"/>
      <c r="N1906" s="1"/>
      <c r="O1906" s="1"/>
      <c r="P1906" s="2">
        <f>Table1[[#This Row],[PRICE/PO]]*Table1[[#This Row],[Quantity/PO]]</f>
        <v>0</v>
      </c>
      <c r="Q1906" s="2" t="str">
        <f t="shared" ca="1" si="134"/>
        <v>منتهي</v>
      </c>
      <c r="R1906" s="2" t="s">
        <v>2782</v>
      </c>
      <c r="S1906" s="2"/>
      <c r="T1906" s="1" t="str">
        <f t="shared" si="136"/>
        <v/>
      </c>
      <c r="BN1906" s="8">
        <f t="shared" si="135"/>
        <v>0</v>
      </c>
    </row>
    <row r="1907" spans="1:66" ht="23" hidden="1" x14ac:dyDescent="0.45">
      <c r="A1907" s="1">
        <f t="shared" si="137"/>
        <v>1894</v>
      </c>
      <c r="B1907" s="1" t="s">
        <v>734</v>
      </c>
      <c r="C1907" s="1" t="s">
        <v>2787</v>
      </c>
      <c r="D1907" s="1" t="s">
        <v>2788</v>
      </c>
      <c r="E1907" s="2" t="s">
        <v>2789</v>
      </c>
      <c r="F1907" s="1" t="s">
        <v>2781</v>
      </c>
      <c r="G1907" s="10">
        <v>45718</v>
      </c>
      <c r="H1907" s="1">
        <v>1</v>
      </c>
      <c r="I1907" s="1"/>
      <c r="J1907" s="10">
        <v>45725</v>
      </c>
      <c r="K1907" s="1" t="s">
        <v>1077</v>
      </c>
      <c r="L1907" s="2"/>
      <c r="M1907" s="10"/>
      <c r="N1907" s="1"/>
      <c r="O1907" s="1"/>
      <c r="P1907" s="2">
        <f>Table1[[#This Row],[PRICE/PO]]*Table1[[#This Row],[Quantity/PO]]</f>
        <v>0</v>
      </c>
      <c r="Q1907" s="2" t="str">
        <f t="shared" ca="1" si="134"/>
        <v>منتهي</v>
      </c>
      <c r="R1907" s="2" t="s">
        <v>2782</v>
      </c>
      <c r="S1907" s="2"/>
      <c r="T1907" s="1" t="str">
        <f t="shared" si="136"/>
        <v/>
      </c>
      <c r="BN1907" s="8" t="str">
        <f t="shared" si="135"/>
        <v>726-101</v>
      </c>
    </row>
    <row r="1908" spans="1:66" ht="46" hidden="1" x14ac:dyDescent="0.45">
      <c r="A1908" s="1">
        <f t="shared" si="137"/>
        <v>1895</v>
      </c>
      <c r="B1908" s="1" t="s">
        <v>734</v>
      </c>
      <c r="C1908" s="1" t="s">
        <v>2790</v>
      </c>
      <c r="D1908" s="1" t="s">
        <v>2791</v>
      </c>
      <c r="E1908" s="2" t="s">
        <v>2792</v>
      </c>
      <c r="F1908" s="1" t="s">
        <v>2781</v>
      </c>
      <c r="G1908" s="10">
        <v>45718</v>
      </c>
      <c r="H1908" s="1">
        <v>2</v>
      </c>
      <c r="I1908" s="1"/>
      <c r="J1908" s="10">
        <v>45725</v>
      </c>
      <c r="K1908" s="1" t="s">
        <v>1077</v>
      </c>
      <c r="L1908" s="2"/>
      <c r="M1908" s="10"/>
      <c r="N1908" s="1"/>
      <c r="O1908" s="1"/>
      <c r="P1908" s="2">
        <f>Table1[[#This Row],[PRICE/PO]]*Table1[[#This Row],[Quantity/PO]]</f>
        <v>0</v>
      </c>
      <c r="Q1908" s="2" t="str">
        <f t="shared" ca="1" si="134"/>
        <v>منتهي</v>
      </c>
      <c r="R1908" s="2" t="s">
        <v>2782</v>
      </c>
      <c r="S1908" s="2"/>
      <c r="T1908" s="1" t="str">
        <f t="shared" si="136"/>
        <v/>
      </c>
      <c r="BN1908" s="8" t="str">
        <f t="shared" si="135"/>
        <v>12511-011</v>
      </c>
    </row>
    <row r="1909" spans="1:66" ht="69" hidden="1" x14ac:dyDescent="0.45">
      <c r="A1909" s="1">
        <f t="shared" si="137"/>
        <v>1896</v>
      </c>
      <c r="B1909" s="1" t="s">
        <v>734</v>
      </c>
      <c r="C1909" s="1" t="s">
        <v>2793</v>
      </c>
      <c r="D1909" s="1" t="s">
        <v>2795</v>
      </c>
      <c r="E1909" s="2" t="s">
        <v>2794</v>
      </c>
      <c r="F1909" s="1" t="s">
        <v>2781</v>
      </c>
      <c r="G1909" s="10">
        <v>45718</v>
      </c>
      <c r="H1909" s="1">
        <v>2</v>
      </c>
      <c r="I1909" s="1"/>
      <c r="J1909" s="10">
        <v>45725</v>
      </c>
      <c r="K1909" s="1" t="s">
        <v>1077</v>
      </c>
      <c r="L1909" s="2"/>
      <c r="M1909" s="10"/>
      <c r="N1909" s="1"/>
      <c r="O1909" s="1"/>
      <c r="P1909" s="2">
        <f>Table1[[#This Row],[PRICE/PO]]*Table1[[#This Row],[Quantity/PO]]</f>
        <v>0</v>
      </c>
      <c r="Q1909" s="2" t="str">
        <f t="shared" ca="1" si="134"/>
        <v>منتهي</v>
      </c>
      <c r="R1909" s="2" t="s">
        <v>2782</v>
      </c>
      <c r="S1909" s="2"/>
      <c r="T1909" s="1" t="str">
        <f t="shared" si="136"/>
        <v/>
      </c>
      <c r="BN1909" s="8" t="str">
        <f t="shared" si="135"/>
        <v>10112-201</v>
      </c>
    </row>
    <row r="1910" spans="1:66" ht="46" hidden="1" x14ac:dyDescent="0.45">
      <c r="A1910" s="1">
        <f t="shared" si="137"/>
        <v>1897</v>
      </c>
      <c r="B1910" s="1" t="s">
        <v>734</v>
      </c>
      <c r="C1910" s="1" t="s">
        <v>2796</v>
      </c>
      <c r="D1910" s="1" t="s">
        <v>2797</v>
      </c>
      <c r="E1910" s="2" t="s">
        <v>2798</v>
      </c>
      <c r="F1910" s="1" t="s">
        <v>2781</v>
      </c>
      <c r="G1910" s="10">
        <v>45718</v>
      </c>
      <c r="H1910" s="1">
        <v>2</v>
      </c>
      <c r="I1910" s="1"/>
      <c r="J1910" s="10">
        <v>45725</v>
      </c>
      <c r="K1910" s="1" t="s">
        <v>1077</v>
      </c>
      <c r="L1910" s="2"/>
      <c r="M1910" s="10"/>
      <c r="N1910" s="1"/>
      <c r="O1910" s="1"/>
      <c r="P1910" s="2">
        <f>Table1[[#This Row],[PRICE/PO]]*Table1[[#This Row],[Quantity/PO]]</f>
        <v>0</v>
      </c>
      <c r="Q1910" s="2" t="str">
        <f t="shared" ca="1" si="134"/>
        <v>منتهي</v>
      </c>
      <c r="R1910" s="2" t="s">
        <v>2782</v>
      </c>
      <c r="S1910" s="2"/>
      <c r="T1910" s="1" t="str">
        <f t="shared" si="136"/>
        <v/>
      </c>
      <c r="BN1910" s="8" t="str">
        <f t="shared" si="135"/>
        <v>12514-007</v>
      </c>
    </row>
    <row r="1911" spans="1:66" ht="69" hidden="1" x14ac:dyDescent="0.45">
      <c r="A1911" s="1">
        <f t="shared" si="137"/>
        <v>1898</v>
      </c>
      <c r="B1911" s="1" t="s">
        <v>734</v>
      </c>
      <c r="C1911" s="1" t="s">
        <v>2799</v>
      </c>
      <c r="D1911" s="1" t="s">
        <v>2800</v>
      </c>
      <c r="E1911" s="2" t="s">
        <v>2801</v>
      </c>
      <c r="F1911" s="1" t="s">
        <v>2781</v>
      </c>
      <c r="G1911" s="10">
        <v>45718</v>
      </c>
      <c r="H1911" s="1">
        <v>2</v>
      </c>
      <c r="I1911" s="1"/>
      <c r="J1911" s="10">
        <v>45725</v>
      </c>
      <c r="K1911" s="1" t="s">
        <v>1077</v>
      </c>
      <c r="L1911" s="2"/>
      <c r="M1911" s="10"/>
      <c r="N1911" s="1"/>
      <c r="O1911" s="1"/>
      <c r="P1911" s="2">
        <f>Table1[[#This Row],[PRICE/PO]]*Table1[[#This Row],[Quantity/PO]]</f>
        <v>0</v>
      </c>
      <c r="Q1911" s="2" t="str">
        <f t="shared" ca="1" si="134"/>
        <v>منتهي</v>
      </c>
      <c r="R1911" s="2" t="s">
        <v>2782</v>
      </c>
      <c r="S1911" s="2"/>
      <c r="T1911" s="1" t="str">
        <f t="shared" si="136"/>
        <v/>
      </c>
      <c r="BN1911" s="8" t="str">
        <f t="shared" si="135"/>
        <v>EX133C12354PN</v>
      </c>
    </row>
    <row r="1912" spans="1:66" ht="69" hidden="1" x14ac:dyDescent="0.45">
      <c r="A1912" s="1">
        <f t="shared" si="137"/>
        <v>1899</v>
      </c>
      <c r="B1912" s="1" t="s">
        <v>734</v>
      </c>
      <c r="C1912" s="1" t="s">
        <v>2802</v>
      </c>
      <c r="D1912" s="1" t="s">
        <v>2803</v>
      </c>
      <c r="E1912" s="2" t="s">
        <v>2804</v>
      </c>
      <c r="F1912" s="1" t="s">
        <v>2781</v>
      </c>
      <c r="G1912" s="10">
        <v>45718</v>
      </c>
      <c r="H1912" s="1">
        <v>2</v>
      </c>
      <c r="I1912" s="1"/>
      <c r="J1912" s="10">
        <v>45725</v>
      </c>
      <c r="K1912" s="1" t="s">
        <v>1077</v>
      </c>
      <c r="L1912" s="2"/>
      <c r="M1912" s="10"/>
      <c r="N1912" s="1"/>
      <c r="O1912" s="1"/>
      <c r="P1912" s="2">
        <f>Table1[[#This Row],[PRICE/PO]]*Table1[[#This Row],[Quantity/PO]]</f>
        <v>0</v>
      </c>
      <c r="Q1912" s="2" t="str">
        <f t="shared" ca="1" si="134"/>
        <v>منتهي</v>
      </c>
      <c r="R1912" s="2" t="s">
        <v>2782</v>
      </c>
      <c r="S1912" s="2"/>
      <c r="T1912" s="1" t="str">
        <f t="shared" si="136"/>
        <v/>
      </c>
      <c r="BN1912" s="8" t="str">
        <f t="shared" si="135"/>
        <v>EX17112354SN</v>
      </c>
    </row>
    <row r="1913" spans="1:66" ht="46" hidden="1" x14ac:dyDescent="0.45">
      <c r="A1913" s="1">
        <f t="shared" si="137"/>
        <v>1900</v>
      </c>
      <c r="B1913" s="1" t="s">
        <v>734</v>
      </c>
      <c r="C1913" s="2" t="s">
        <v>2805</v>
      </c>
      <c r="D1913" s="1" t="s">
        <v>2806</v>
      </c>
      <c r="E1913" s="2" t="s">
        <v>2807</v>
      </c>
      <c r="F1913" s="1" t="s">
        <v>2781</v>
      </c>
      <c r="G1913" s="10">
        <v>45718</v>
      </c>
      <c r="H1913" s="1">
        <v>1</v>
      </c>
      <c r="I1913" s="1"/>
      <c r="J1913" s="10">
        <v>45725</v>
      </c>
      <c r="K1913" s="1" t="s">
        <v>1077</v>
      </c>
      <c r="L1913" s="2"/>
      <c r="M1913" s="10"/>
      <c r="N1913" s="1"/>
      <c r="O1913" s="1"/>
      <c r="P1913" s="2">
        <f>Table1[[#This Row],[PRICE/PO]]*Table1[[#This Row],[Quantity/PO]]</f>
        <v>0</v>
      </c>
      <c r="Q1913" s="2" t="str">
        <f t="shared" ca="1" si="134"/>
        <v>منتهي</v>
      </c>
      <c r="R1913" s="2" t="s">
        <v>2782</v>
      </c>
      <c r="S1913" s="2"/>
      <c r="T1913" s="1" t="str">
        <f t="shared" si="136"/>
        <v/>
      </c>
      <c r="BN1913" s="8" t="str">
        <f t="shared" si="135"/>
        <v>K8590236A</v>
      </c>
    </row>
    <row r="1914" spans="1:66" ht="69" hidden="1" x14ac:dyDescent="0.45">
      <c r="A1914" s="1">
        <f t="shared" si="137"/>
        <v>1901</v>
      </c>
      <c r="B1914" s="1" t="s">
        <v>734</v>
      </c>
      <c r="C1914" s="1" t="s">
        <v>2793</v>
      </c>
      <c r="D1914" s="1" t="s">
        <v>2795</v>
      </c>
      <c r="E1914" s="2" t="s">
        <v>2794</v>
      </c>
      <c r="F1914" s="1" t="s">
        <v>2781</v>
      </c>
      <c r="G1914" s="10">
        <v>45718</v>
      </c>
      <c r="H1914" s="1">
        <v>1</v>
      </c>
      <c r="I1914" s="1"/>
      <c r="J1914" s="10">
        <v>45725</v>
      </c>
      <c r="K1914" s="1" t="s">
        <v>1077</v>
      </c>
      <c r="L1914" s="2"/>
      <c r="M1914" s="10"/>
      <c r="N1914" s="1"/>
      <c r="O1914" s="1"/>
      <c r="P1914" s="2">
        <f>Table1[[#This Row],[PRICE/PO]]*Table1[[#This Row],[Quantity/PO]]</f>
        <v>0</v>
      </c>
      <c r="Q1914" s="2" t="str">
        <f t="shared" ca="1" si="134"/>
        <v>منتهي</v>
      </c>
      <c r="R1914" s="2" t="s">
        <v>2782</v>
      </c>
      <c r="S1914" s="2"/>
      <c r="T1914" s="1" t="str">
        <f t="shared" si="136"/>
        <v/>
      </c>
      <c r="BN1914" s="8" t="str">
        <f t="shared" si="135"/>
        <v>10112-201</v>
      </c>
    </row>
    <row r="1915" spans="1:66" ht="92" hidden="1" x14ac:dyDescent="0.45">
      <c r="A1915" s="1">
        <f t="shared" si="137"/>
        <v>1902</v>
      </c>
      <c r="B1915" s="1" t="s">
        <v>734</v>
      </c>
      <c r="C1915" s="1" t="s">
        <v>2808</v>
      </c>
      <c r="D1915" s="1"/>
      <c r="E1915" s="2" t="s">
        <v>2809</v>
      </c>
      <c r="F1915" s="1" t="s">
        <v>2781</v>
      </c>
      <c r="G1915" s="10">
        <v>45718</v>
      </c>
      <c r="H1915" s="1">
        <v>2</v>
      </c>
      <c r="I1915" s="1"/>
      <c r="J1915" s="10">
        <v>45725</v>
      </c>
      <c r="K1915" s="1" t="s">
        <v>1077</v>
      </c>
      <c r="L1915" s="2"/>
      <c r="M1915" s="10"/>
      <c r="N1915" s="1"/>
      <c r="O1915" s="1"/>
      <c r="P1915" s="2">
        <f>Table1[[#This Row],[PRICE/PO]]*Table1[[#This Row],[Quantity/PO]]</f>
        <v>0</v>
      </c>
      <c r="Q1915" s="2" t="str">
        <f t="shared" ca="1" si="134"/>
        <v>منتهي</v>
      </c>
      <c r="R1915" s="2" t="s">
        <v>2782</v>
      </c>
      <c r="S1915" s="2"/>
      <c r="T1915" s="1" t="str">
        <f t="shared" si="136"/>
        <v/>
      </c>
      <c r="BN1915" s="8">
        <f t="shared" si="135"/>
        <v>0</v>
      </c>
    </row>
    <row r="1916" spans="1:66" ht="46" hidden="1" x14ac:dyDescent="0.45">
      <c r="A1916" s="1">
        <f t="shared" si="137"/>
        <v>1903</v>
      </c>
      <c r="B1916" s="1" t="s">
        <v>734</v>
      </c>
      <c r="C1916" s="1" t="s">
        <v>111</v>
      </c>
      <c r="D1916" s="1"/>
      <c r="E1916" s="2" t="s">
        <v>423</v>
      </c>
      <c r="F1916" s="1" t="s">
        <v>2781</v>
      </c>
      <c r="G1916" s="10">
        <v>45718</v>
      </c>
      <c r="H1916" s="1">
        <v>2</v>
      </c>
      <c r="I1916" s="1">
        <v>1350</v>
      </c>
      <c r="J1916" s="10">
        <v>45725</v>
      </c>
      <c r="K1916" s="1" t="s">
        <v>1077</v>
      </c>
      <c r="L1916" s="2"/>
      <c r="M1916" s="10"/>
      <c r="N1916" s="1"/>
      <c r="O1916" s="1"/>
      <c r="P1916" s="2">
        <f>Table1[[#This Row],[PRICE/PO]]*Table1[[#This Row],[Quantity/PO]]</f>
        <v>0</v>
      </c>
      <c r="Q1916" s="2" t="str">
        <f t="shared" ca="1" si="134"/>
        <v>منتهي</v>
      </c>
      <c r="R1916" s="2" t="s">
        <v>2782</v>
      </c>
      <c r="S1916" s="2"/>
      <c r="T1916" s="1" t="str">
        <f t="shared" si="136"/>
        <v/>
      </c>
      <c r="BN1916" s="8">
        <f t="shared" si="135"/>
        <v>0</v>
      </c>
    </row>
    <row r="1917" spans="1:66" ht="138" hidden="1" x14ac:dyDescent="0.45">
      <c r="A1917" s="1">
        <f t="shared" si="137"/>
        <v>1904</v>
      </c>
      <c r="B1917" s="1" t="s">
        <v>734</v>
      </c>
      <c r="C1917" s="1" t="s">
        <v>2810</v>
      </c>
      <c r="D1917" s="1" t="s">
        <v>2811</v>
      </c>
      <c r="E1917" s="2" t="s">
        <v>2812</v>
      </c>
      <c r="F1917" s="1" t="s">
        <v>2781</v>
      </c>
      <c r="G1917" s="10">
        <v>45718</v>
      </c>
      <c r="H1917" s="1">
        <v>100</v>
      </c>
      <c r="I1917" s="1"/>
      <c r="J1917" s="10">
        <v>45725</v>
      </c>
      <c r="K1917" s="1" t="s">
        <v>1077</v>
      </c>
      <c r="L1917" s="2"/>
      <c r="M1917" s="10"/>
      <c r="N1917" s="1"/>
      <c r="O1917" s="1"/>
      <c r="P1917" s="2">
        <f>Table1[[#This Row],[PRICE/PO]]*Table1[[#This Row],[Quantity/PO]]</f>
        <v>0</v>
      </c>
      <c r="Q1917" s="2" t="str">
        <f t="shared" ca="1" si="134"/>
        <v>منتهي</v>
      </c>
      <c r="R1917" s="2" t="s">
        <v>2782</v>
      </c>
      <c r="S1917" s="2"/>
      <c r="T1917" s="1" t="str">
        <f t="shared" si="136"/>
        <v/>
      </c>
      <c r="BN1917" s="8" t="str">
        <f t="shared" si="135"/>
        <v>B08971H17Z</v>
      </c>
    </row>
    <row r="1918" spans="1:66" ht="46" hidden="1" x14ac:dyDescent="0.45">
      <c r="A1918" s="1">
        <f t="shared" si="137"/>
        <v>1905</v>
      </c>
      <c r="B1918" s="1" t="s">
        <v>734</v>
      </c>
      <c r="C1918" s="2" t="s">
        <v>2814</v>
      </c>
      <c r="D1918" s="1"/>
      <c r="E1918" s="2" t="s">
        <v>2815</v>
      </c>
      <c r="F1918" s="1" t="s">
        <v>2813</v>
      </c>
      <c r="G1918" s="10">
        <v>45718</v>
      </c>
      <c r="H1918" s="1">
        <v>25</v>
      </c>
      <c r="I1918" s="1"/>
      <c r="J1918" s="10">
        <v>45722</v>
      </c>
      <c r="K1918" s="1" t="s">
        <v>1074</v>
      </c>
      <c r="L1918" s="2"/>
      <c r="M1918" s="10"/>
      <c r="N1918" s="1"/>
      <c r="O1918" s="1"/>
      <c r="P1918" s="2">
        <f>Table1[[#This Row],[PRICE/PO]]*Table1[[#This Row],[Quantity/PO]]</f>
        <v>0</v>
      </c>
      <c r="Q1918" s="2" t="str">
        <f t="shared" ca="1" si="134"/>
        <v>منتهي</v>
      </c>
      <c r="R1918" s="2" t="s">
        <v>2686</v>
      </c>
      <c r="S1918" s="2"/>
      <c r="T1918" s="1" t="str">
        <f t="shared" si="136"/>
        <v/>
      </c>
      <c r="BN1918" s="8">
        <f t="shared" si="135"/>
        <v>0</v>
      </c>
    </row>
    <row r="1919" spans="1:66" ht="46" hidden="1" x14ac:dyDescent="0.45">
      <c r="A1919" s="1">
        <f t="shared" si="137"/>
        <v>1906</v>
      </c>
      <c r="B1919" s="1" t="s">
        <v>734</v>
      </c>
      <c r="C1919" s="1" t="s">
        <v>2814</v>
      </c>
      <c r="D1919" s="1"/>
      <c r="E1919" s="2" t="s">
        <v>2815</v>
      </c>
      <c r="F1919" s="1" t="s">
        <v>2813</v>
      </c>
      <c r="G1919" s="10">
        <v>45718</v>
      </c>
      <c r="H1919" s="1">
        <v>25</v>
      </c>
      <c r="I1919" s="1"/>
      <c r="J1919" s="10">
        <v>45722</v>
      </c>
      <c r="K1919" s="1" t="s">
        <v>1074</v>
      </c>
      <c r="L1919" s="2"/>
      <c r="M1919" s="10"/>
      <c r="N1919" s="1"/>
      <c r="O1919" s="1"/>
      <c r="P1919" s="2">
        <f>Table1[[#This Row],[PRICE/PO]]*Table1[[#This Row],[Quantity/PO]]</f>
        <v>0</v>
      </c>
      <c r="Q1919" s="2" t="str">
        <f t="shared" ca="1" si="134"/>
        <v>منتهي</v>
      </c>
      <c r="R1919" s="2" t="s">
        <v>2686</v>
      </c>
      <c r="S1919" s="2"/>
      <c r="T1919" s="1" t="str">
        <f t="shared" si="136"/>
        <v/>
      </c>
      <c r="BN1919" s="8">
        <f t="shared" si="135"/>
        <v>0</v>
      </c>
    </row>
    <row r="1920" spans="1:66" ht="92" hidden="1" x14ac:dyDescent="0.45">
      <c r="A1920" s="1">
        <f t="shared" si="137"/>
        <v>1907</v>
      </c>
      <c r="B1920" s="1" t="s">
        <v>734</v>
      </c>
      <c r="C1920" s="1" t="s">
        <v>2817</v>
      </c>
      <c r="D1920" s="1"/>
      <c r="E1920" s="2" t="s">
        <v>2818</v>
      </c>
      <c r="F1920" s="1" t="s">
        <v>2816</v>
      </c>
      <c r="G1920" s="10">
        <v>45718</v>
      </c>
      <c r="H1920" s="1">
        <v>4</v>
      </c>
      <c r="I1920" s="1"/>
      <c r="J1920" s="10">
        <v>45720</v>
      </c>
      <c r="K1920" s="1" t="s">
        <v>1074</v>
      </c>
      <c r="L1920" s="2"/>
      <c r="M1920" s="10"/>
      <c r="N1920" s="1"/>
      <c r="O1920" s="1"/>
      <c r="P1920" s="2">
        <f>Table1[[#This Row],[PRICE/PO]]*Table1[[#This Row],[Quantity/PO]]</f>
        <v>0</v>
      </c>
      <c r="Q1920" s="2" t="str">
        <f t="shared" ca="1" si="134"/>
        <v>منتهي</v>
      </c>
      <c r="R1920" s="2" t="s">
        <v>2370</v>
      </c>
      <c r="S1920" s="2"/>
      <c r="T1920" s="1" t="str">
        <f t="shared" si="136"/>
        <v/>
      </c>
      <c r="BN1920" s="8">
        <f t="shared" si="135"/>
        <v>0</v>
      </c>
    </row>
    <row r="1921" spans="1:66" ht="69" hidden="1" x14ac:dyDescent="0.45">
      <c r="A1921" s="1">
        <f t="shared" si="137"/>
        <v>1908</v>
      </c>
      <c r="B1921" s="1" t="s">
        <v>734</v>
      </c>
      <c r="C1921" s="1" t="s">
        <v>2821</v>
      </c>
      <c r="D1921" s="1" t="s">
        <v>2822</v>
      </c>
      <c r="E1921" s="2" t="s">
        <v>2823</v>
      </c>
      <c r="F1921" s="1" t="s">
        <v>2819</v>
      </c>
      <c r="G1921" s="10">
        <v>45718</v>
      </c>
      <c r="H1921" s="1">
        <v>1</v>
      </c>
      <c r="I1921" s="1"/>
      <c r="J1921" s="10">
        <v>45725</v>
      </c>
      <c r="K1921" s="1" t="s">
        <v>1074</v>
      </c>
      <c r="L1921" s="2"/>
      <c r="M1921" s="10"/>
      <c r="N1921" s="1"/>
      <c r="O1921" s="1"/>
      <c r="P1921" s="2">
        <f>Table1[[#This Row],[PRICE/PO]]*Table1[[#This Row],[Quantity/PO]]</f>
        <v>0</v>
      </c>
      <c r="Q1921" s="2" t="str">
        <f t="shared" ca="1" si="134"/>
        <v>منتهي</v>
      </c>
      <c r="R1921" s="2" t="s">
        <v>2820</v>
      </c>
      <c r="S1921" s="2"/>
      <c r="T1921" s="1" t="str">
        <f t="shared" si="136"/>
        <v/>
      </c>
      <c r="BN1921" s="8" t="str">
        <f t="shared" si="135"/>
        <v>E12823</v>
      </c>
    </row>
    <row r="1922" spans="1:66" ht="161" hidden="1" x14ac:dyDescent="0.45">
      <c r="A1922" s="1">
        <f t="shared" si="137"/>
        <v>1909</v>
      </c>
      <c r="B1922" s="1" t="s">
        <v>43</v>
      </c>
      <c r="C1922" s="2" t="s">
        <v>2856</v>
      </c>
      <c r="D1922" s="1"/>
      <c r="E1922" s="2" t="s">
        <v>2826</v>
      </c>
      <c r="F1922" s="1" t="s">
        <v>2824</v>
      </c>
      <c r="G1922" s="10">
        <v>45718</v>
      </c>
      <c r="H1922" s="1">
        <v>2</v>
      </c>
      <c r="I1922" s="1"/>
      <c r="J1922" s="10">
        <v>45721</v>
      </c>
      <c r="K1922" s="1" t="s">
        <v>1077</v>
      </c>
      <c r="L1922" s="2"/>
      <c r="M1922" s="10"/>
      <c r="N1922" s="1"/>
      <c r="O1922" s="1"/>
      <c r="P1922" s="2">
        <f>Table1[[#This Row],[PRICE/PO]]*Table1[[#This Row],[Quantity/PO]]</f>
        <v>0</v>
      </c>
      <c r="Q1922" s="2" t="str">
        <f t="shared" ca="1" si="134"/>
        <v>منتهي</v>
      </c>
      <c r="R1922" s="2" t="s">
        <v>2825</v>
      </c>
      <c r="S1922" s="2"/>
      <c r="T1922" s="1" t="str">
        <f t="shared" si="136"/>
        <v/>
      </c>
      <c r="BN1922" s="8">
        <f t="shared" si="135"/>
        <v>0</v>
      </c>
    </row>
    <row r="1923" spans="1:66" ht="46" hidden="1" x14ac:dyDescent="0.45">
      <c r="A1923" s="1">
        <f t="shared" si="137"/>
        <v>1910</v>
      </c>
      <c r="B1923" s="1" t="s">
        <v>43</v>
      </c>
      <c r="C1923" s="2" t="s">
        <v>2857</v>
      </c>
      <c r="D1923" s="1"/>
      <c r="E1923" s="2" t="s">
        <v>2827</v>
      </c>
      <c r="F1923" s="1" t="s">
        <v>2824</v>
      </c>
      <c r="G1923" s="10">
        <v>45718</v>
      </c>
      <c r="H1923" s="1">
        <v>6</v>
      </c>
      <c r="I1923" s="1"/>
      <c r="J1923" s="10">
        <v>45721</v>
      </c>
      <c r="K1923" s="1" t="s">
        <v>1077</v>
      </c>
      <c r="L1923" s="2"/>
      <c r="M1923" s="10"/>
      <c r="N1923" s="1"/>
      <c r="O1923" s="1"/>
      <c r="P1923" s="2">
        <f>Table1[[#This Row],[PRICE/PO]]*Table1[[#This Row],[Quantity/PO]]</f>
        <v>0</v>
      </c>
      <c r="Q1923" s="2" t="str">
        <f t="shared" ca="1" si="134"/>
        <v>منتهي</v>
      </c>
      <c r="R1923" s="2" t="s">
        <v>2825</v>
      </c>
      <c r="S1923" s="2"/>
      <c r="T1923" s="1" t="str">
        <f t="shared" si="136"/>
        <v/>
      </c>
      <c r="BN1923" s="8">
        <f t="shared" si="135"/>
        <v>0</v>
      </c>
    </row>
    <row r="1924" spans="1:66" ht="46" hidden="1" x14ac:dyDescent="0.45">
      <c r="A1924" s="1">
        <f t="shared" si="137"/>
        <v>1911</v>
      </c>
      <c r="B1924" s="1" t="s">
        <v>43</v>
      </c>
      <c r="C1924" s="2" t="s">
        <v>2858</v>
      </c>
      <c r="D1924" s="1"/>
      <c r="E1924" s="2" t="s">
        <v>2828</v>
      </c>
      <c r="F1924" s="1" t="s">
        <v>2824</v>
      </c>
      <c r="G1924" s="10">
        <v>45718</v>
      </c>
      <c r="H1924" s="1">
        <v>12</v>
      </c>
      <c r="I1924" s="1"/>
      <c r="J1924" s="10">
        <v>45721</v>
      </c>
      <c r="K1924" s="1" t="s">
        <v>1077</v>
      </c>
      <c r="L1924" s="2"/>
      <c r="M1924" s="10"/>
      <c r="N1924" s="1"/>
      <c r="O1924" s="1"/>
      <c r="P1924" s="2">
        <f>Table1[[#This Row],[PRICE/PO]]*Table1[[#This Row],[Quantity/PO]]</f>
        <v>0</v>
      </c>
      <c r="Q1924" s="2" t="str">
        <f t="shared" ca="1" si="134"/>
        <v>منتهي</v>
      </c>
      <c r="R1924" s="2" t="s">
        <v>2825</v>
      </c>
      <c r="S1924" s="2"/>
      <c r="T1924" s="1" t="str">
        <f t="shared" si="136"/>
        <v/>
      </c>
      <c r="BN1924" s="8">
        <f t="shared" si="135"/>
        <v>0</v>
      </c>
    </row>
    <row r="1925" spans="1:66" ht="46" hidden="1" x14ac:dyDescent="0.45">
      <c r="A1925" s="1">
        <f t="shared" si="137"/>
        <v>1912</v>
      </c>
      <c r="B1925" s="1" t="s">
        <v>43</v>
      </c>
      <c r="C1925" s="2" t="s">
        <v>2859</v>
      </c>
      <c r="D1925" s="1"/>
      <c r="E1925" s="2" t="s">
        <v>2829</v>
      </c>
      <c r="F1925" s="1" t="s">
        <v>2824</v>
      </c>
      <c r="G1925" s="10">
        <v>45718</v>
      </c>
      <c r="H1925" s="1">
        <v>12</v>
      </c>
      <c r="I1925" s="1"/>
      <c r="J1925" s="10">
        <v>45721</v>
      </c>
      <c r="K1925" s="1" t="s">
        <v>1077</v>
      </c>
      <c r="L1925" s="2"/>
      <c r="M1925" s="10"/>
      <c r="N1925" s="1"/>
      <c r="O1925" s="1"/>
      <c r="P1925" s="2">
        <f>Table1[[#This Row],[PRICE/PO]]*Table1[[#This Row],[Quantity/PO]]</f>
        <v>0</v>
      </c>
      <c r="Q1925" s="2" t="str">
        <f t="shared" ca="1" si="134"/>
        <v>منتهي</v>
      </c>
      <c r="R1925" s="2" t="s">
        <v>2825</v>
      </c>
      <c r="S1925" s="2"/>
      <c r="T1925" s="1" t="str">
        <f t="shared" si="136"/>
        <v/>
      </c>
      <c r="BN1925" s="8">
        <f t="shared" si="135"/>
        <v>0</v>
      </c>
    </row>
    <row r="1926" spans="1:66" ht="46" hidden="1" x14ac:dyDescent="0.45">
      <c r="A1926" s="1">
        <f t="shared" si="137"/>
        <v>1913</v>
      </c>
      <c r="B1926" s="1" t="s">
        <v>43</v>
      </c>
      <c r="C1926" s="2" t="s">
        <v>2860</v>
      </c>
      <c r="D1926" s="1"/>
      <c r="E1926" s="2" t="s">
        <v>2830</v>
      </c>
      <c r="F1926" s="1" t="s">
        <v>2824</v>
      </c>
      <c r="G1926" s="10">
        <v>45718</v>
      </c>
      <c r="H1926" s="1">
        <v>12</v>
      </c>
      <c r="I1926" s="1"/>
      <c r="J1926" s="10">
        <v>45721</v>
      </c>
      <c r="K1926" s="1" t="s">
        <v>1077</v>
      </c>
      <c r="L1926" s="2"/>
      <c r="M1926" s="10"/>
      <c r="N1926" s="1"/>
      <c r="O1926" s="1"/>
      <c r="P1926" s="2">
        <f>Table1[[#This Row],[PRICE/PO]]*Table1[[#This Row],[Quantity/PO]]</f>
        <v>0</v>
      </c>
      <c r="Q1926" s="2" t="str">
        <f t="shared" ca="1" si="134"/>
        <v>منتهي</v>
      </c>
      <c r="R1926" s="2" t="s">
        <v>2825</v>
      </c>
      <c r="S1926" s="2"/>
      <c r="T1926" s="1" t="str">
        <f t="shared" si="136"/>
        <v/>
      </c>
      <c r="BN1926" s="8">
        <f t="shared" si="135"/>
        <v>0</v>
      </c>
    </row>
    <row r="1927" spans="1:66" ht="46" hidden="1" x14ac:dyDescent="0.45">
      <c r="A1927" s="1">
        <f t="shared" si="137"/>
        <v>1914</v>
      </c>
      <c r="B1927" s="1" t="s">
        <v>43</v>
      </c>
      <c r="C1927" s="2" t="s">
        <v>2861</v>
      </c>
      <c r="D1927" s="1" t="s">
        <v>2832</v>
      </c>
      <c r="E1927" s="2" t="s">
        <v>2831</v>
      </c>
      <c r="F1927" s="1" t="s">
        <v>2824</v>
      </c>
      <c r="G1927" s="10">
        <v>45718</v>
      </c>
      <c r="H1927" s="1">
        <v>2</v>
      </c>
      <c r="I1927" s="1"/>
      <c r="J1927" s="10">
        <v>45721</v>
      </c>
      <c r="K1927" s="1" t="s">
        <v>1077</v>
      </c>
      <c r="L1927" s="2"/>
      <c r="M1927" s="10"/>
      <c r="N1927" s="1"/>
      <c r="O1927" s="1"/>
      <c r="P1927" s="2">
        <f>Table1[[#This Row],[PRICE/PO]]*Table1[[#This Row],[Quantity/PO]]</f>
        <v>0</v>
      </c>
      <c r="Q1927" s="2" t="str">
        <f t="shared" ref="Q1927:Q2005" ca="1" si="139">IF(AND($J1927&lt;TODAY(), $J1927&lt;&gt;""), "منتهي", "")</f>
        <v>منتهي</v>
      </c>
      <c r="R1927" s="2" t="s">
        <v>2825</v>
      </c>
      <c r="S1927" s="2"/>
      <c r="T1927" s="1" t="str">
        <f t="shared" si="136"/>
        <v/>
      </c>
      <c r="BN1927" s="8" t="str">
        <f t="shared" si="135"/>
        <v>J1324883</v>
      </c>
    </row>
    <row r="1928" spans="1:66" ht="46" hidden="1" x14ac:dyDescent="0.45">
      <c r="A1928" s="1">
        <f t="shared" si="137"/>
        <v>1915</v>
      </c>
      <c r="B1928" s="1" t="s">
        <v>43</v>
      </c>
      <c r="C1928" s="2" t="s">
        <v>2862</v>
      </c>
      <c r="D1928" s="1" t="s">
        <v>2834</v>
      </c>
      <c r="E1928" s="2" t="s">
        <v>2833</v>
      </c>
      <c r="F1928" s="1" t="s">
        <v>2824</v>
      </c>
      <c r="G1928" s="10">
        <v>45718</v>
      </c>
      <c r="H1928" s="1">
        <v>2</v>
      </c>
      <c r="I1928" s="1"/>
      <c r="J1928" s="10">
        <v>45721</v>
      </c>
      <c r="K1928" s="1" t="s">
        <v>1077</v>
      </c>
      <c r="L1928" s="2"/>
      <c r="M1928" s="10"/>
      <c r="N1928" s="1"/>
      <c r="O1928" s="1"/>
      <c r="P1928" s="2">
        <f>Table1[[#This Row],[PRICE/PO]]*Table1[[#This Row],[Quantity/PO]]</f>
        <v>0</v>
      </c>
      <c r="Q1928" s="2" t="str">
        <f t="shared" ca="1" si="139"/>
        <v>منتهي</v>
      </c>
      <c r="R1928" s="2" t="s">
        <v>2825</v>
      </c>
      <c r="S1928" s="2"/>
      <c r="T1928" s="1" t="str">
        <f t="shared" si="136"/>
        <v/>
      </c>
      <c r="BN1928" s="8" t="str">
        <f t="shared" si="135"/>
        <v>J1325082</v>
      </c>
    </row>
    <row r="1929" spans="1:66" ht="46" hidden="1" x14ac:dyDescent="0.45">
      <c r="A1929" s="1">
        <f t="shared" si="137"/>
        <v>1916</v>
      </c>
      <c r="B1929" s="1" t="s">
        <v>43</v>
      </c>
      <c r="C1929" s="2" t="s">
        <v>2863</v>
      </c>
      <c r="D1929" s="1"/>
      <c r="E1929" s="2" t="s">
        <v>2835</v>
      </c>
      <c r="F1929" s="1" t="s">
        <v>2824</v>
      </c>
      <c r="G1929" s="10">
        <v>45718</v>
      </c>
      <c r="H1929" s="1">
        <v>2</v>
      </c>
      <c r="I1929" s="1"/>
      <c r="J1929" s="10">
        <v>45721</v>
      </c>
      <c r="K1929" s="1" t="s">
        <v>1077</v>
      </c>
      <c r="L1929" s="2"/>
      <c r="M1929" s="10"/>
      <c r="N1929" s="1"/>
      <c r="O1929" s="1"/>
      <c r="P1929" s="2">
        <f>Table1[[#This Row],[PRICE/PO]]*Table1[[#This Row],[Quantity/PO]]</f>
        <v>0</v>
      </c>
      <c r="Q1929" s="2" t="str">
        <f t="shared" ca="1" si="139"/>
        <v>منتهي</v>
      </c>
      <c r="R1929" s="2" t="s">
        <v>2825</v>
      </c>
      <c r="S1929" s="2"/>
      <c r="T1929" s="1" t="str">
        <f t="shared" si="136"/>
        <v/>
      </c>
      <c r="BN1929" s="8">
        <f t="shared" si="135"/>
        <v>0</v>
      </c>
    </row>
    <row r="1930" spans="1:66" ht="46" hidden="1" x14ac:dyDescent="0.45">
      <c r="A1930" s="1">
        <f t="shared" si="137"/>
        <v>1917</v>
      </c>
      <c r="B1930" s="1" t="s">
        <v>43</v>
      </c>
      <c r="C1930" s="2" t="s">
        <v>2855</v>
      </c>
      <c r="D1930" s="1"/>
      <c r="E1930" s="2" t="s">
        <v>2836</v>
      </c>
      <c r="F1930" s="1" t="s">
        <v>2824</v>
      </c>
      <c r="G1930" s="10">
        <v>45718</v>
      </c>
      <c r="H1930" s="1">
        <v>2</v>
      </c>
      <c r="I1930" s="1"/>
      <c r="J1930" s="10">
        <v>45721</v>
      </c>
      <c r="K1930" s="1" t="s">
        <v>1077</v>
      </c>
      <c r="L1930" s="2"/>
      <c r="M1930" s="10"/>
      <c r="N1930" s="1"/>
      <c r="O1930" s="1"/>
      <c r="P1930" s="2">
        <f>Table1[[#This Row],[PRICE/PO]]*Table1[[#This Row],[Quantity/PO]]</f>
        <v>0</v>
      </c>
      <c r="Q1930" s="2" t="str">
        <f t="shared" ca="1" si="139"/>
        <v>منتهي</v>
      </c>
      <c r="R1930" s="2" t="s">
        <v>2825</v>
      </c>
      <c r="S1930" s="2"/>
      <c r="T1930" s="1" t="str">
        <f t="shared" si="136"/>
        <v/>
      </c>
      <c r="BN1930" s="8">
        <f t="shared" si="135"/>
        <v>0</v>
      </c>
    </row>
    <row r="1931" spans="1:66" ht="46" hidden="1" x14ac:dyDescent="0.45">
      <c r="A1931" s="1">
        <f t="shared" si="137"/>
        <v>1918</v>
      </c>
      <c r="B1931" s="1" t="s">
        <v>43</v>
      </c>
      <c r="C1931" s="2" t="s">
        <v>2854</v>
      </c>
      <c r="D1931" s="1"/>
      <c r="E1931" s="2" t="s">
        <v>2837</v>
      </c>
      <c r="F1931" s="1" t="s">
        <v>2824</v>
      </c>
      <c r="G1931" s="10">
        <v>45718</v>
      </c>
      <c r="H1931" s="1">
        <v>2</v>
      </c>
      <c r="I1931" s="1"/>
      <c r="J1931" s="10">
        <v>45721</v>
      </c>
      <c r="K1931" s="1" t="s">
        <v>1077</v>
      </c>
      <c r="L1931" s="2"/>
      <c r="M1931" s="10"/>
      <c r="N1931" s="1"/>
      <c r="O1931" s="1"/>
      <c r="P1931" s="2">
        <f>Table1[[#This Row],[PRICE/PO]]*Table1[[#This Row],[Quantity/PO]]</f>
        <v>0</v>
      </c>
      <c r="Q1931" s="2" t="str">
        <f t="shared" ca="1" si="139"/>
        <v>منتهي</v>
      </c>
      <c r="R1931" s="2" t="s">
        <v>2825</v>
      </c>
      <c r="S1931" s="2"/>
      <c r="T1931" s="1" t="str">
        <f t="shared" si="136"/>
        <v/>
      </c>
      <c r="BN1931" s="8">
        <f t="shared" si="135"/>
        <v>0</v>
      </c>
    </row>
    <row r="1932" spans="1:66" ht="23" hidden="1" x14ac:dyDescent="0.45">
      <c r="A1932" s="1">
        <f t="shared" si="137"/>
        <v>1919</v>
      </c>
      <c r="B1932" s="1" t="s">
        <v>43</v>
      </c>
      <c r="C1932" s="2" t="s">
        <v>2853</v>
      </c>
      <c r="D1932" s="1"/>
      <c r="E1932" s="2" t="s">
        <v>2838</v>
      </c>
      <c r="F1932" s="1" t="s">
        <v>2824</v>
      </c>
      <c r="G1932" s="10">
        <v>45718</v>
      </c>
      <c r="H1932" s="1">
        <v>2</v>
      </c>
      <c r="I1932" s="1"/>
      <c r="J1932" s="10">
        <v>45721</v>
      </c>
      <c r="K1932" s="1" t="s">
        <v>1077</v>
      </c>
      <c r="L1932" s="2"/>
      <c r="M1932" s="10"/>
      <c r="N1932" s="1"/>
      <c r="O1932" s="1"/>
      <c r="P1932" s="2">
        <f>Table1[[#This Row],[PRICE/PO]]*Table1[[#This Row],[Quantity/PO]]</f>
        <v>0</v>
      </c>
      <c r="Q1932" s="2" t="str">
        <f t="shared" ca="1" si="139"/>
        <v>منتهي</v>
      </c>
      <c r="R1932" s="2" t="s">
        <v>2825</v>
      </c>
      <c r="S1932" s="2"/>
      <c r="T1932" s="1" t="str">
        <f t="shared" si="136"/>
        <v/>
      </c>
      <c r="BN1932" s="8">
        <f t="shared" si="135"/>
        <v>0</v>
      </c>
    </row>
    <row r="1933" spans="1:66" ht="23" hidden="1" x14ac:dyDescent="0.45">
      <c r="A1933" s="1">
        <f t="shared" si="137"/>
        <v>1920</v>
      </c>
      <c r="B1933" s="1" t="s">
        <v>43</v>
      </c>
      <c r="C1933" s="2" t="s">
        <v>2852</v>
      </c>
      <c r="D1933" s="1"/>
      <c r="E1933" s="2" t="s">
        <v>2839</v>
      </c>
      <c r="F1933" s="1" t="s">
        <v>2824</v>
      </c>
      <c r="G1933" s="10">
        <v>45718</v>
      </c>
      <c r="H1933" s="1">
        <v>2</v>
      </c>
      <c r="I1933" s="1"/>
      <c r="J1933" s="10">
        <v>45721</v>
      </c>
      <c r="K1933" s="1" t="s">
        <v>1077</v>
      </c>
      <c r="L1933" s="2"/>
      <c r="M1933" s="10"/>
      <c r="N1933" s="1"/>
      <c r="O1933" s="1"/>
      <c r="P1933" s="2">
        <f>Table1[[#This Row],[PRICE/PO]]*Table1[[#This Row],[Quantity/PO]]</f>
        <v>0</v>
      </c>
      <c r="Q1933" s="2" t="str">
        <f t="shared" ca="1" si="139"/>
        <v>منتهي</v>
      </c>
      <c r="R1933" s="2" t="s">
        <v>2825</v>
      </c>
      <c r="S1933" s="2"/>
      <c r="T1933" s="1" t="str">
        <f t="shared" si="136"/>
        <v/>
      </c>
      <c r="BN1933" s="8">
        <f t="shared" si="135"/>
        <v>0</v>
      </c>
    </row>
    <row r="1934" spans="1:66" ht="23" hidden="1" x14ac:dyDescent="0.45">
      <c r="A1934" s="1">
        <f t="shared" si="137"/>
        <v>1921</v>
      </c>
      <c r="B1934" s="1" t="s">
        <v>43</v>
      </c>
      <c r="C1934" s="2" t="s">
        <v>2851</v>
      </c>
      <c r="D1934" s="1"/>
      <c r="E1934" s="2" t="s">
        <v>2840</v>
      </c>
      <c r="F1934" s="1" t="s">
        <v>2824</v>
      </c>
      <c r="G1934" s="10">
        <v>45718</v>
      </c>
      <c r="H1934" s="1">
        <v>2</v>
      </c>
      <c r="I1934" s="1"/>
      <c r="J1934" s="10">
        <v>45721</v>
      </c>
      <c r="K1934" s="1" t="s">
        <v>1077</v>
      </c>
      <c r="L1934" s="2"/>
      <c r="M1934" s="10"/>
      <c r="N1934" s="1"/>
      <c r="O1934" s="1"/>
      <c r="P1934" s="2">
        <f>Table1[[#This Row],[PRICE/PO]]*Table1[[#This Row],[Quantity/PO]]</f>
        <v>0</v>
      </c>
      <c r="Q1934" s="2" t="str">
        <f t="shared" ca="1" si="139"/>
        <v>منتهي</v>
      </c>
      <c r="R1934" s="2" t="s">
        <v>2825</v>
      </c>
      <c r="S1934" s="2"/>
      <c r="T1934" s="1" t="str">
        <f t="shared" si="136"/>
        <v/>
      </c>
      <c r="BN1934" s="8">
        <f t="shared" ref="BN1934:BN2012" si="140">D1934</f>
        <v>0</v>
      </c>
    </row>
    <row r="1935" spans="1:66" ht="23" hidden="1" x14ac:dyDescent="0.45">
      <c r="A1935" s="1">
        <f t="shared" ref="A1935:A1998" si="141">ROW(A1922)</f>
        <v>1922</v>
      </c>
      <c r="B1935" s="1" t="s">
        <v>43</v>
      </c>
      <c r="C1935" s="2" t="s">
        <v>2850</v>
      </c>
      <c r="D1935" s="1"/>
      <c r="E1935" s="2" t="s">
        <v>2841</v>
      </c>
      <c r="F1935" s="1" t="s">
        <v>2824</v>
      </c>
      <c r="G1935" s="10">
        <v>45718</v>
      </c>
      <c r="H1935" s="1">
        <v>2</v>
      </c>
      <c r="I1935" s="1"/>
      <c r="J1935" s="10">
        <v>45721</v>
      </c>
      <c r="K1935" s="1" t="s">
        <v>1077</v>
      </c>
      <c r="L1935" s="2"/>
      <c r="M1935" s="10"/>
      <c r="N1935" s="1"/>
      <c r="O1935" s="1"/>
      <c r="P1935" s="2">
        <f>Table1[[#This Row],[PRICE/PO]]*Table1[[#This Row],[Quantity/PO]]</f>
        <v>0</v>
      </c>
      <c r="Q1935" s="2" t="str">
        <f t="shared" ca="1" si="139"/>
        <v>منتهي</v>
      </c>
      <c r="R1935" s="2" t="s">
        <v>2825</v>
      </c>
      <c r="S1935" s="2"/>
      <c r="T1935" s="1" t="str">
        <f t="shared" ref="T1935:T1998" si="142">IF(AND(COUNTIFS($F$14:$F$1012, $F1935, $L$14:$L$1012, "&lt;&gt;")&gt;0, $L1935="", $I1935&lt;&gt;""), 1, "")</f>
        <v/>
      </c>
      <c r="BN1935" s="8">
        <f t="shared" si="140"/>
        <v>0</v>
      </c>
    </row>
    <row r="1936" spans="1:66" ht="46" hidden="1" x14ac:dyDescent="0.45">
      <c r="A1936" s="1">
        <f t="shared" si="141"/>
        <v>1923</v>
      </c>
      <c r="B1936" s="1" t="s">
        <v>43</v>
      </c>
      <c r="C1936" s="2" t="s">
        <v>2849</v>
      </c>
      <c r="D1936" s="1" t="s">
        <v>2843</v>
      </c>
      <c r="E1936" s="2" t="s">
        <v>2842</v>
      </c>
      <c r="F1936" s="1" t="s">
        <v>2824</v>
      </c>
      <c r="G1936" s="10">
        <v>45718</v>
      </c>
      <c r="H1936" s="1">
        <v>12</v>
      </c>
      <c r="I1936" s="1"/>
      <c r="J1936" s="10">
        <v>45721</v>
      </c>
      <c r="K1936" s="1" t="s">
        <v>1077</v>
      </c>
      <c r="L1936" s="2"/>
      <c r="M1936" s="10"/>
      <c r="N1936" s="1"/>
      <c r="O1936" s="1"/>
      <c r="P1936" s="2">
        <f>Table1[[#This Row],[PRICE/PO]]*Table1[[#This Row],[Quantity/PO]]</f>
        <v>0</v>
      </c>
      <c r="Q1936" s="2" t="str">
        <f t="shared" ca="1" si="139"/>
        <v>منتهي</v>
      </c>
      <c r="R1936" s="2" t="s">
        <v>2825</v>
      </c>
      <c r="S1936" s="2"/>
      <c r="T1936" s="1" t="str">
        <f t="shared" si="142"/>
        <v/>
      </c>
      <c r="BN1936" s="8" t="str">
        <f t="shared" si="140"/>
        <v>204.393.92</v>
      </c>
    </row>
    <row r="1937" spans="1:66" ht="69" hidden="1" x14ac:dyDescent="0.45">
      <c r="A1937" s="1">
        <f t="shared" si="141"/>
        <v>1924</v>
      </c>
      <c r="B1937" s="1" t="s">
        <v>43</v>
      </c>
      <c r="C1937" s="2" t="s">
        <v>2848</v>
      </c>
      <c r="D1937" s="1" t="s">
        <v>2846</v>
      </c>
      <c r="E1937" s="2" t="s">
        <v>2844</v>
      </c>
      <c r="F1937" s="1" t="s">
        <v>2824</v>
      </c>
      <c r="G1937" s="10">
        <v>45718</v>
      </c>
      <c r="H1937" s="1">
        <v>2</v>
      </c>
      <c r="I1937" s="1"/>
      <c r="J1937" s="10">
        <v>45721</v>
      </c>
      <c r="K1937" s="1" t="s">
        <v>1077</v>
      </c>
      <c r="L1937" s="2"/>
      <c r="M1937" s="10"/>
      <c r="N1937" s="1"/>
      <c r="O1937" s="1"/>
      <c r="P1937" s="2">
        <f>Table1[[#This Row],[PRICE/PO]]*Table1[[#This Row],[Quantity/PO]]</f>
        <v>0</v>
      </c>
      <c r="Q1937" s="2" t="str">
        <f t="shared" ca="1" si="139"/>
        <v>منتهي</v>
      </c>
      <c r="R1937" s="2" t="s">
        <v>2825</v>
      </c>
      <c r="S1937" s="2"/>
      <c r="T1937" s="1" t="str">
        <f t="shared" si="142"/>
        <v/>
      </c>
      <c r="BN1937" s="8" t="str">
        <f t="shared" si="140"/>
        <v>B002WT1G28</v>
      </c>
    </row>
    <row r="1938" spans="1:66" ht="46" hidden="1" x14ac:dyDescent="0.45">
      <c r="A1938" s="1">
        <f t="shared" si="141"/>
        <v>1925</v>
      </c>
      <c r="B1938" s="1" t="s">
        <v>43</v>
      </c>
      <c r="C1938" s="1" t="s">
        <v>2847</v>
      </c>
      <c r="D1938" s="1"/>
      <c r="E1938" s="2" t="s">
        <v>2845</v>
      </c>
      <c r="F1938" s="1" t="s">
        <v>2824</v>
      </c>
      <c r="G1938" s="10">
        <v>45718</v>
      </c>
      <c r="H1938" s="1">
        <v>2</v>
      </c>
      <c r="I1938" s="1"/>
      <c r="J1938" s="10">
        <v>45721</v>
      </c>
      <c r="K1938" s="1" t="s">
        <v>1077</v>
      </c>
      <c r="L1938" s="2"/>
      <c r="M1938" s="10"/>
      <c r="N1938" s="1"/>
      <c r="O1938" s="1"/>
      <c r="P1938" s="2">
        <f>Table1[[#This Row],[PRICE/PO]]*Table1[[#This Row],[Quantity/PO]]</f>
        <v>0</v>
      </c>
      <c r="Q1938" s="2" t="str">
        <f t="shared" ca="1" si="139"/>
        <v>منتهي</v>
      </c>
      <c r="R1938" s="2" t="s">
        <v>2825</v>
      </c>
      <c r="S1938" s="2"/>
      <c r="T1938" s="1" t="str">
        <f t="shared" si="142"/>
        <v/>
      </c>
      <c r="BN1938" s="8">
        <f t="shared" si="140"/>
        <v>0</v>
      </c>
    </row>
    <row r="1939" spans="1:66" ht="138" hidden="1" x14ac:dyDescent="0.45">
      <c r="A1939" s="1">
        <f t="shared" si="141"/>
        <v>1926</v>
      </c>
      <c r="B1939" s="1" t="s">
        <v>734</v>
      </c>
      <c r="C1939" s="1" t="s">
        <v>2865</v>
      </c>
      <c r="D1939" s="1" t="s">
        <v>2866</v>
      </c>
      <c r="E1939" s="2" t="s">
        <v>2867</v>
      </c>
      <c r="F1939" s="1" t="s">
        <v>2864</v>
      </c>
      <c r="G1939" s="10">
        <v>45718</v>
      </c>
      <c r="H1939" s="1">
        <v>4</v>
      </c>
      <c r="I1939" s="1"/>
      <c r="J1939" s="10">
        <v>45725</v>
      </c>
      <c r="K1939" s="1" t="s">
        <v>1075</v>
      </c>
      <c r="L1939" s="2"/>
      <c r="M1939" s="10"/>
      <c r="N1939" s="1"/>
      <c r="O1939" s="1"/>
      <c r="P1939" s="2">
        <f>Table1[[#This Row],[PRICE/PO]]*Table1[[#This Row],[Quantity/PO]]</f>
        <v>0</v>
      </c>
      <c r="Q1939" s="2" t="str">
        <f t="shared" ca="1" si="139"/>
        <v>منتهي</v>
      </c>
      <c r="R1939" s="2" t="s">
        <v>2370</v>
      </c>
      <c r="S1939" s="2"/>
      <c r="T1939" s="1" t="str">
        <f t="shared" si="142"/>
        <v/>
      </c>
      <c r="BN1939" s="8" t="str">
        <f t="shared" si="140"/>
        <v>12T084</v>
      </c>
    </row>
    <row r="1940" spans="1:66" ht="69" hidden="1" x14ac:dyDescent="0.45">
      <c r="A1940" s="1">
        <f t="shared" si="141"/>
        <v>1927</v>
      </c>
      <c r="B1940" s="1" t="s">
        <v>734</v>
      </c>
      <c r="C1940" s="2" t="s">
        <v>2873</v>
      </c>
      <c r="D1940" s="1" t="s">
        <v>2874</v>
      </c>
      <c r="E1940" s="2" t="s">
        <v>2879</v>
      </c>
      <c r="F1940" s="1" t="s">
        <v>2868</v>
      </c>
      <c r="G1940" s="10">
        <v>45718</v>
      </c>
      <c r="H1940" s="1">
        <v>5</v>
      </c>
      <c r="I1940" s="1">
        <v>150</v>
      </c>
      <c r="J1940" s="10">
        <v>45720</v>
      </c>
      <c r="K1940" s="1" t="s">
        <v>1074</v>
      </c>
      <c r="L1940" s="2"/>
      <c r="M1940" s="10"/>
      <c r="N1940" s="1"/>
      <c r="O1940" s="1"/>
      <c r="P1940" s="2">
        <f>Table1[[#This Row],[PRICE/PO]]*Table1[[#This Row],[Quantity/PO]]</f>
        <v>0</v>
      </c>
      <c r="Q1940" s="2" t="str">
        <f t="shared" ca="1" si="139"/>
        <v>منتهي</v>
      </c>
      <c r="R1940" s="2" t="s">
        <v>2355</v>
      </c>
      <c r="S1940" s="2"/>
      <c r="T1940" s="1" t="str">
        <f t="shared" si="142"/>
        <v/>
      </c>
      <c r="BN1940" s="8" t="str">
        <f t="shared" si="140"/>
        <v>P291-0503</v>
      </c>
    </row>
    <row r="1941" spans="1:66" ht="46" hidden="1" x14ac:dyDescent="0.45">
      <c r="A1941" s="1">
        <f t="shared" si="141"/>
        <v>1928</v>
      </c>
      <c r="B1941" s="1" t="s">
        <v>734</v>
      </c>
      <c r="C1941" s="2" t="s">
        <v>2872</v>
      </c>
      <c r="D1941" s="1" t="s">
        <v>2875</v>
      </c>
      <c r="E1941" s="2" t="s">
        <v>2880</v>
      </c>
      <c r="F1941" s="1" t="s">
        <v>2868</v>
      </c>
      <c r="G1941" s="10">
        <v>45718</v>
      </c>
      <c r="H1941" s="1">
        <v>5</v>
      </c>
      <c r="I1941" s="1">
        <v>150</v>
      </c>
      <c r="J1941" s="10">
        <v>45720</v>
      </c>
      <c r="K1941" s="1" t="s">
        <v>1074</v>
      </c>
      <c r="L1941" s="2" t="s">
        <v>3573</v>
      </c>
      <c r="M1941" s="10">
        <v>45734</v>
      </c>
      <c r="N1941" s="1">
        <v>5</v>
      </c>
      <c r="O1941" s="1">
        <v>150</v>
      </c>
      <c r="P1941" s="2">
        <f>Table1[[#This Row],[PRICE/PO]]*Table1[[#This Row],[Quantity/PO]]</f>
        <v>750</v>
      </c>
      <c r="Q1941" s="2" t="str">
        <f t="shared" ca="1" si="139"/>
        <v>منتهي</v>
      </c>
      <c r="R1941" s="2" t="s">
        <v>2355</v>
      </c>
      <c r="S1941" s="2"/>
      <c r="T1941" s="1" t="str">
        <f t="shared" si="142"/>
        <v/>
      </c>
      <c r="BN1941" s="8" t="str">
        <f t="shared" si="140"/>
        <v>B945650</v>
      </c>
    </row>
    <row r="1942" spans="1:66" ht="69" hidden="1" x14ac:dyDescent="0.45">
      <c r="A1942" s="1">
        <f t="shared" si="141"/>
        <v>1929</v>
      </c>
      <c r="B1942" s="1" t="s">
        <v>734</v>
      </c>
      <c r="C1942" s="2" t="s">
        <v>2871</v>
      </c>
      <c r="D1942" s="1" t="s">
        <v>2876</v>
      </c>
      <c r="E1942" s="2" t="s">
        <v>2881</v>
      </c>
      <c r="F1942" s="1" t="s">
        <v>2868</v>
      </c>
      <c r="G1942" s="10">
        <v>45718</v>
      </c>
      <c r="H1942" s="1">
        <v>5</v>
      </c>
      <c r="I1942" s="1">
        <v>150</v>
      </c>
      <c r="J1942" s="10">
        <v>45720</v>
      </c>
      <c r="K1942" s="1" t="s">
        <v>1074</v>
      </c>
      <c r="L1942" s="2" t="s">
        <v>3573</v>
      </c>
      <c r="M1942" s="10">
        <v>45734</v>
      </c>
      <c r="N1942" s="1">
        <v>5</v>
      </c>
      <c r="O1942" s="1">
        <v>150</v>
      </c>
      <c r="P1942" s="2">
        <f>Table1[[#This Row],[PRICE/PO]]*Table1[[#This Row],[Quantity/PO]]</f>
        <v>750</v>
      </c>
      <c r="Q1942" s="2" t="str">
        <f t="shared" ca="1" si="139"/>
        <v>منتهي</v>
      </c>
      <c r="R1942" s="2" t="s">
        <v>2355</v>
      </c>
      <c r="S1942" s="2"/>
      <c r="T1942" s="1" t="str">
        <f t="shared" si="142"/>
        <v/>
      </c>
      <c r="BN1942" s="8" t="str">
        <f t="shared" si="140"/>
        <v>SFCAP5440</v>
      </c>
    </row>
    <row r="1943" spans="1:66" ht="69" hidden="1" x14ac:dyDescent="0.45">
      <c r="A1943" s="1">
        <f t="shared" si="141"/>
        <v>1930</v>
      </c>
      <c r="B1943" s="1" t="s">
        <v>734</v>
      </c>
      <c r="C1943" s="2" t="s">
        <v>2870</v>
      </c>
      <c r="D1943" s="1" t="s">
        <v>2877</v>
      </c>
      <c r="E1943" s="2" t="s">
        <v>2882</v>
      </c>
      <c r="F1943" s="1" t="s">
        <v>2868</v>
      </c>
      <c r="G1943" s="10">
        <v>45718</v>
      </c>
      <c r="H1943" s="1">
        <v>5</v>
      </c>
      <c r="I1943" s="1">
        <v>150</v>
      </c>
      <c r="J1943" s="10">
        <v>45720</v>
      </c>
      <c r="K1943" s="1" t="s">
        <v>1074</v>
      </c>
      <c r="L1943" s="2" t="s">
        <v>3573</v>
      </c>
      <c r="M1943" s="10">
        <v>45734</v>
      </c>
      <c r="N1943" s="1">
        <v>5</v>
      </c>
      <c r="O1943" s="1">
        <v>150</v>
      </c>
      <c r="P1943" s="2">
        <f>Table1[[#This Row],[PRICE/PO]]*Table1[[#This Row],[Quantity/PO]]</f>
        <v>750</v>
      </c>
      <c r="Q1943" s="2" t="str">
        <f t="shared" ca="1" si="139"/>
        <v>منتهي</v>
      </c>
      <c r="R1943" s="2" t="s">
        <v>2355</v>
      </c>
      <c r="S1943" s="2"/>
      <c r="T1943" s="1" t="str">
        <f t="shared" si="142"/>
        <v/>
      </c>
      <c r="BN1943" s="8" t="str">
        <f t="shared" si="140"/>
        <v>P291-0774</v>
      </c>
    </row>
    <row r="1944" spans="1:66" ht="69" hidden="1" x14ac:dyDescent="0.45">
      <c r="A1944" s="1">
        <f t="shared" si="141"/>
        <v>1931</v>
      </c>
      <c r="B1944" s="1" t="s">
        <v>734</v>
      </c>
      <c r="C1944" s="36" t="s">
        <v>2869</v>
      </c>
      <c r="D1944" s="1" t="s">
        <v>2878</v>
      </c>
      <c r="E1944" s="2" t="s">
        <v>2883</v>
      </c>
      <c r="F1944" s="1" t="s">
        <v>2868</v>
      </c>
      <c r="G1944" s="10">
        <v>45718</v>
      </c>
      <c r="H1944" s="1">
        <v>5</v>
      </c>
      <c r="I1944" s="1">
        <v>150</v>
      </c>
      <c r="J1944" s="10">
        <v>45720</v>
      </c>
      <c r="K1944" s="1" t="s">
        <v>1074</v>
      </c>
      <c r="L1944" s="2" t="s">
        <v>3573</v>
      </c>
      <c r="M1944" s="10">
        <v>45734</v>
      </c>
      <c r="N1944" s="1">
        <v>5</v>
      </c>
      <c r="O1944" s="1">
        <v>150</v>
      </c>
      <c r="P1944" s="2">
        <f>Table1[[#This Row],[PRICE/PO]]*Table1[[#This Row],[Quantity/PO]]</f>
        <v>750</v>
      </c>
      <c r="Q1944" s="2" t="str">
        <f t="shared" ca="1" si="139"/>
        <v>منتهي</v>
      </c>
      <c r="R1944" s="2" t="s">
        <v>2355</v>
      </c>
      <c r="S1944" s="2"/>
      <c r="T1944" s="1" t="str">
        <f t="shared" si="142"/>
        <v/>
      </c>
      <c r="BN1944" s="8" t="str">
        <f t="shared" si="140"/>
        <v>HC-90BB-007</v>
      </c>
    </row>
    <row r="1945" spans="1:66" ht="46" hidden="1" x14ac:dyDescent="0.45">
      <c r="A1945" s="1">
        <f t="shared" si="141"/>
        <v>1932</v>
      </c>
      <c r="B1945" s="1" t="s">
        <v>734</v>
      </c>
      <c r="C1945" s="1" t="s">
        <v>2885</v>
      </c>
      <c r="D1945" s="1" t="s">
        <v>2886</v>
      </c>
      <c r="E1945" s="2" t="s">
        <v>2887</v>
      </c>
      <c r="F1945" s="1" t="s">
        <v>2884</v>
      </c>
      <c r="G1945" s="10">
        <v>45718</v>
      </c>
      <c r="H1945" s="1">
        <v>4</v>
      </c>
      <c r="I1945" s="1">
        <v>70000</v>
      </c>
      <c r="J1945" s="10">
        <v>45721</v>
      </c>
      <c r="K1945" s="1" t="s">
        <v>1075</v>
      </c>
      <c r="L1945" s="2"/>
      <c r="M1945" s="10"/>
      <c r="N1945" s="1"/>
      <c r="O1945" s="1"/>
      <c r="P1945" s="2">
        <f>Table1[[#This Row],[PRICE/PO]]*Table1[[#This Row],[Quantity/PO]]</f>
        <v>0</v>
      </c>
      <c r="Q1945" s="2" t="str">
        <f t="shared" ca="1" si="139"/>
        <v>منتهي</v>
      </c>
      <c r="R1945" s="2" t="s">
        <v>2355</v>
      </c>
      <c r="S1945" s="2" t="s">
        <v>3246</v>
      </c>
      <c r="T1945" s="1" t="str">
        <f t="shared" si="142"/>
        <v/>
      </c>
      <c r="BN1945" s="8" t="str">
        <f t="shared" si="140"/>
        <v>DLSGP40X</v>
      </c>
    </row>
    <row r="1946" spans="1:66" ht="46" hidden="1" x14ac:dyDescent="0.45">
      <c r="A1946" s="1">
        <f t="shared" si="141"/>
        <v>1933</v>
      </c>
      <c r="B1946" s="1" t="s">
        <v>734</v>
      </c>
      <c r="C1946" s="1" t="s">
        <v>811</v>
      </c>
      <c r="D1946" s="1"/>
      <c r="E1946" s="2" t="s">
        <v>812</v>
      </c>
      <c r="F1946" s="1" t="s">
        <v>2884</v>
      </c>
      <c r="G1946" s="10">
        <v>45718</v>
      </c>
      <c r="H1946" s="1">
        <v>2</v>
      </c>
      <c r="I1946" s="1">
        <v>1500</v>
      </c>
      <c r="J1946" s="10">
        <v>45721</v>
      </c>
      <c r="K1946" s="1" t="s">
        <v>1075</v>
      </c>
      <c r="L1946" s="2"/>
      <c r="M1946" s="10"/>
      <c r="N1946" s="1"/>
      <c r="O1946" s="1"/>
      <c r="P1946" s="2">
        <f>Table1[[#This Row],[PRICE/PO]]*Table1[[#This Row],[Quantity/PO]]</f>
        <v>0</v>
      </c>
      <c r="Q1946" s="2" t="str">
        <f t="shared" ca="1" si="139"/>
        <v>منتهي</v>
      </c>
      <c r="R1946" s="2" t="s">
        <v>2355</v>
      </c>
      <c r="S1946" s="2"/>
      <c r="T1946" s="1" t="str">
        <f t="shared" si="142"/>
        <v/>
      </c>
      <c r="BN1946" s="8">
        <f t="shared" si="140"/>
        <v>0</v>
      </c>
    </row>
    <row r="1947" spans="1:66" ht="46" hidden="1" x14ac:dyDescent="0.45">
      <c r="A1947" s="1">
        <f t="shared" si="141"/>
        <v>1934</v>
      </c>
      <c r="B1947" s="1" t="s">
        <v>734</v>
      </c>
      <c r="C1947" s="1" t="s">
        <v>813</v>
      </c>
      <c r="D1947" s="1"/>
      <c r="E1947" s="2" t="s">
        <v>814</v>
      </c>
      <c r="F1947" s="1" t="s">
        <v>2884</v>
      </c>
      <c r="G1947" s="10">
        <v>45718</v>
      </c>
      <c r="H1947" s="1">
        <v>2</v>
      </c>
      <c r="I1947" s="1">
        <v>2100</v>
      </c>
      <c r="J1947" s="10">
        <v>45721</v>
      </c>
      <c r="K1947" s="1" t="s">
        <v>1075</v>
      </c>
      <c r="L1947" s="2"/>
      <c r="M1947" s="10"/>
      <c r="N1947" s="1"/>
      <c r="O1947" s="1"/>
      <c r="P1947" s="2">
        <f>Table1[[#This Row],[PRICE/PO]]*Table1[[#This Row],[Quantity/PO]]</f>
        <v>0</v>
      </c>
      <c r="Q1947" s="2" t="str">
        <f t="shared" ca="1" si="139"/>
        <v>منتهي</v>
      </c>
      <c r="R1947" s="2" t="s">
        <v>2355</v>
      </c>
      <c r="S1947" s="2"/>
      <c r="T1947" s="1" t="str">
        <f t="shared" si="142"/>
        <v/>
      </c>
      <c r="BN1947" s="8">
        <f t="shared" si="140"/>
        <v>0</v>
      </c>
    </row>
    <row r="1948" spans="1:66" ht="46" hidden="1" x14ac:dyDescent="0.45">
      <c r="A1948" s="1">
        <f t="shared" si="141"/>
        <v>1935</v>
      </c>
      <c r="B1948" s="1" t="s">
        <v>734</v>
      </c>
      <c r="C1948" s="1" t="s">
        <v>815</v>
      </c>
      <c r="D1948" s="1"/>
      <c r="E1948" s="2" t="s">
        <v>816</v>
      </c>
      <c r="F1948" s="1" t="s">
        <v>2884</v>
      </c>
      <c r="G1948" s="10">
        <v>45718</v>
      </c>
      <c r="H1948" s="1">
        <v>2</v>
      </c>
      <c r="I1948" s="1">
        <v>3300</v>
      </c>
      <c r="J1948" s="10">
        <v>45721</v>
      </c>
      <c r="K1948" s="1" t="s">
        <v>1075</v>
      </c>
      <c r="L1948" s="2"/>
      <c r="M1948" s="10"/>
      <c r="N1948" s="1"/>
      <c r="O1948" s="1"/>
      <c r="P1948" s="2">
        <f>Table1[[#This Row],[PRICE/PO]]*Table1[[#This Row],[Quantity/PO]]</f>
        <v>0</v>
      </c>
      <c r="Q1948" s="2" t="str">
        <f t="shared" ca="1" si="139"/>
        <v>منتهي</v>
      </c>
      <c r="R1948" s="2" t="s">
        <v>2355</v>
      </c>
      <c r="S1948" s="2"/>
      <c r="T1948" s="1" t="str">
        <f t="shared" si="142"/>
        <v/>
      </c>
      <c r="BN1948" s="8">
        <f t="shared" si="140"/>
        <v>0</v>
      </c>
    </row>
    <row r="1949" spans="1:66" ht="92" hidden="1" x14ac:dyDescent="0.45">
      <c r="A1949" s="1">
        <f t="shared" si="141"/>
        <v>1936</v>
      </c>
      <c r="B1949" s="1" t="s">
        <v>734</v>
      </c>
      <c r="C1949" s="1" t="s">
        <v>2889</v>
      </c>
      <c r="D1949" s="1" t="s">
        <v>2888</v>
      </c>
      <c r="E1949" s="2" t="s">
        <v>2890</v>
      </c>
      <c r="F1949" s="1" t="s">
        <v>2884</v>
      </c>
      <c r="G1949" s="10">
        <v>45718</v>
      </c>
      <c r="H1949" s="1">
        <v>2</v>
      </c>
      <c r="I1949" s="1"/>
      <c r="J1949" s="10">
        <v>45721</v>
      </c>
      <c r="K1949" s="1" t="s">
        <v>1075</v>
      </c>
      <c r="L1949" s="2"/>
      <c r="M1949" s="10"/>
      <c r="N1949" s="1"/>
      <c r="O1949" s="1"/>
      <c r="P1949" s="2">
        <f>Table1[[#This Row],[PRICE/PO]]*Table1[[#This Row],[Quantity/PO]]</f>
        <v>0</v>
      </c>
      <c r="Q1949" s="2" t="str">
        <f t="shared" ca="1" si="139"/>
        <v>منتهي</v>
      </c>
      <c r="R1949" s="2" t="s">
        <v>2355</v>
      </c>
      <c r="S1949" s="2"/>
      <c r="T1949" s="1" t="str">
        <f t="shared" si="142"/>
        <v/>
      </c>
      <c r="BN1949" s="8" t="str">
        <f t="shared" si="140"/>
        <v>023Z4523</v>
      </c>
    </row>
    <row r="1950" spans="1:66" ht="92" hidden="1" x14ac:dyDescent="0.45">
      <c r="A1950" s="1">
        <f t="shared" si="141"/>
        <v>1937</v>
      </c>
      <c r="B1950" s="1" t="s">
        <v>734</v>
      </c>
      <c r="C1950" s="1" t="s">
        <v>2891</v>
      </c>
      <c r="D1950" s="1"/>
      <c r="E1950" s="2" t="s">
        <v>2892</v>
      </c>
      <c r="F1950" s="1" t="s">
        <v>2884</v>
      </c>
      <c r="G1950" s="10">
        <v>45718</v>
      </c>
      <c r="H1950" s="1">
        <v>2</v>
      </c>
      <c r="I1950" s="1">
        <v>200</v>
      </c>
      <c r="J1950" s="10">
        <v>45721</v>
      </c>
      <c r="K1950" s="1" t="s">
        <v>1075</v>
      </c>
      <c r="L1950" s="2"/>
      <c r="M1950" s="10"/>
      <c r="N1950" s="1"/>
      <c r="O1950" s="1"/>
      <c r="P1950" s="2">
        <f>Table1[[#This Row],[PRICE/PO]]*Table1[[#This Row],[Quantity/PO]]</f>
        <v>0</v>
      </c>
      <c r="Q1950" s="2" t="str">
        <f t="shared" ca="1" si="139"/>
        <v>منتهي</v>
      </c>
      <c r="R1950" s="2" t="s">
        <v>2355</v>
      </c>
      <c r="S1950" s="2"/>
      <c r="T1950" s="1" t="str">
        <f t="shared" si="142"/>
        <v/>
      </c>
      <c r="BN1950" s="8">
        <f t="shared" si="140"/>
        <v>0</v>
      </c>
    </row>
    <row r="1951" spans="1:66" ht="69" hidden="1" x14ac:dyDescent="0.45">
      <c r="A1951" s="1">
        <f t="shared" si="141"/>
        <v>1938</v>
      </c>
      <c r="B1951" s="1" t="s">
        <v>734</v>
      </c>
      <c r="C1951" s="1" t="s">
        <v>1303</v>
      </c>
      <c r="D1951" s="2" t="s">
        <v>2893</v>
      </c>
      <c r="E1951" s="2" t="s">
        <v>2894</v>
      </c>
      <c r="F1951" s="1" t="s">
        <v>2884</v>
      </c>
      <c r="G1951" s="10">
        <v>45718</v>
      </c>
      <c r="H1951" s="1">
        <v>2</v>
      </c>
      <c r="I1951" s="1"/>
      <c r="J1951" s="10">
        <v>45721</v>
      </c>
      <c r="K1951" s="1" t="s">
        <v>1074</v>
      </c>
      <c r="L1951" s="2"/>
      <c r="M1951" s="10"/>
      <c r="N1951" s="1"/>
      <c r="O1951" s="1"/>
      <c r="P1951" s="2">
        <f>Table1[[#This Row],[PRICE/PO]]*Table1[[#This Row],[Quantity/PO]]</f>
        <v>0</v>
      </c>
      <c r="Q1951" s="2" t="str">
        <f t="shared" ca="1" si="139"/>
        <v>منتهي</v>
      </c>
      <c r="R1951" s="2" t="s">
        <v>2355</v>
      </c>
      <c r="S1951" s="2"/>
      <c r="T1951" s="1" t="str">
        <f t="shared" si="142"/>
        <v/>
      </c>
      <c r="BN1951" s="8" t="str">
        <f t="shared" si="140"/>
        <v>LC1-D32-B7</v>
      </c>
    </row>
    <row r="1952" spans="1:66" ht="46" hidden="1" x14ac:dyDescent="0.45">
      <c r="A1952" s="1">
        <f t="shared" si="141"/>
        <v>1939</v>
      </c>
      <c r="B1952" s="1" t="s">
        <v>734</v>
      </c>
      <c r="C1952" s="1" t="s">
        <v>1342</v>
      </c>
      <c r="D1952" s="1">
        <v>4032316</v>
      </c>
      <c r="E1952" s="2" t="s">
        <v>1343</v>
      </c>
      <c r="F1952" s="1" t="s">
        <v>2884</v>
      </c>
      <c r="G1952" s="10">
        <v>45718</v>
      </c>
      <c r="H1952" s="1">
        <v>2</v>
      </c>
      <c r="I1952" s="1">
        <v>500</v>
      </c>
      <c r="J1952" s="10">
        <v>45721</v>
      </c>
      <c r="K1952" s="1" t="s">
        <v>1075</v>
      </c>
      <c r="L1952" s="2" t="s">
        <v>3422</v>
      </c>
      <c r="M1952" s="10">
        <v>45727</v>
      </c>
      <c r="N1952" s="1">
        <v>2</v>
      </c>
      <c r="O1952" s="1">
        <v>500</v>
      </c>
      <c r="P1952" s="2">
        <f>Table1[[#This Row],[PRICE/PO]]*Table1[[#This Row],[Quantity/PO]]</f>
        <v>1000</v>
      </c>
      <c r="Q1952" s="2" t="str">
        <f t="shared" ca="1" si="139"/>
        <v>منتهي</v>
      </c>
      <c r="R1952" s="2" t="s">
        <v>2355</v>
      </c>
      <c r="S1952" s="2"/>
      <c r="T1952" s="1" t="str">
        <f t="shared" si="142"/>
        <v/>
      </c>
      <c r="BN1952" s="8">
        <f t="shared" si="140"/>
        <v>4032316</v>
      </c>
    </row>
    <row r="1953" spans="1:66" ht="46" hidden="1" x14ac:dyDescent="0.45">
      <c r="A1953" s="1">
        <f t="shared" si="141"/>
        <v>1940</v>
      </c>
      <c r="B1953" s="1" t="s">
        <v>734</v>
      </c>
      <c r="C1953" s="1" t="s">
        <v>1320</v>
      </c>
      <c r="D1953" s="1"/>
      <c r="E1953" s="2" t="s">
        <v>1321</v>
      </c>
      <c r="F1953" s="1" t="s">
        <v>2895</v>
      </c>
      <c r="G1953" s="10">
        <v>45718</v>
      </c>
      <c r="H1953" s="1">
        <v>2</v>
      </c>
      <c r="I1953" s="1">
        <v>28</v>
      </c>
      <c r="J1953" s="10">
        <v>45721</v>
      </c>
      <c r="K1953" s="1" t="s">
        <v>1075</v>
      </c>
      <c r="L1953" s="2" t="s">
        <v>4313</v>
      </c>
      <c r="M1953" s="10">
        <v>45740</v>
      </c>
      <c r="N1953" s="1">
        <v>2</v>
      </c>
      <c r="O1953" s="1">
        <v>28</v>
      </c>
      <c r="P1953" s="2">
        <f>Table1[[#This Row],[PRICE/PO]]*Table1[[#This Row],[Quantity/PO]]</f>
        <v>56</v>
      </c>
      <c r="Q1953" s="2" t="str">
        <f t="shared" ca="1" si="139"/>
        <v>منتهي</v>
      </c>
      <c r="R1953" s="2" t="s">
        <v>2355</v>
      </c>
      <c r="S1953" s="2"/>
      <c r="T1953" s="1" t="str">
        <f t="shared" si="142"/>
        <v/>
      </c>
      <c r="BN1953" s="8">
        <f t="shared" si="140"/>
        <v>0</v>
      </c>
    </row>
    <row r="1954" spans="1:66" ht="46" hidden="1" x14ac:dyDescent="0.45">
      <c r="A1954" s="1">
        <f t="shared" si="141"/>
        <v>1941</v>
      </c>
      <c r="B1954" s="1" t="s">
        <v>734</v>
      </c>
      <c r="C1954" s="1" t="s">
        <v>1322</v>
      </c>
      <c r="D1954" s="1"/>
      <c r="E1954" s="2" t="s">
        <v>1323</v>
      </c>
      <c r="F1954" s="1" t="s">
        <v>2895</v>
      </c>
      <c r="G1954" s="10">
        <v>45718</v>
      </c>
      <c r="H1954" s="1">
        <v>2</v>
      </c>
      <c r="I1954" s="1">
        <v>16</v>
      </c>
      <c r="J1954" s="10">
        <v>45721</v>
      </c>
      <c r="K1954" s="1" t="s">
        <v>1075</v>
      </c>
      <c r="L1954" s="2"/>
      <c r="M1954" s="10"/>
      <c r="N1954" s="1"/>
      <c r="O1954" s="1"/>
      <c r="P1954" s="2">
        <f>Table1[[#This Row],[PRICE/PO]]*Table1[[#This Row],[Quantity/PO]]</f>
        <v>0</v>
      </c>
      <c r="Q1954" s="2" t="str">
        <f t="shared" ca="1" si="139"/>
        <v>منتهي</v>
      </c>
      <c r="R1954" s="2"/>
      <c r="S1954" s="2"/>
      <c r="T1954" s="1" t="str">
        <f t="shared" si="142"/>
        <v/>
      </c>
      <c r="BN1954" s="8">
        <f t="shared" si="140"/>
        <v>0</v>
      </c>
    </row>
    <row r="1955" spans="1:66" ht="23" hidden="1" x14ac:dyDescent="0.45">
      <c r="A1955" s="1">
        <f t="shared" si="141"/>
        <v>1942</v>
      </c>
      <c r="B1955" s="1" t="s">
        <v>734</v>
      </c>
      <c r="C1955" s="1" t="s">
        <v>1324</v>
      </c>
      <c r="D1955" s="1"/>
      <c r="E1955" s="2" t="s">
        <v>1325</v>
      </c>
      <c r="F1955" s="1" t="s">
        <v>2895</v>
      </c>
      <c r="G1955" s="10">
        <v>45718</v>
      </c>
      <c r="H1955" s="1">
        <v>2</v>
      </c>
      <c r="I1955" s="1"/>
      <c r="J1955" s="10">
        <v>45721</v>
      </c>
      <c r="K1955" s="1" t="s">
        <v>1075</v>
      </c>
      <c r="L1955" s="2"/>
      <c r="M1955" s="10"/>
      <c r="N1955" s="1"/>
      <c r="O1955" s="1"/>
      <c r="P1955" s="2">
        <f>Table1[[#This Row],[PRICE/PO]]*Table1[[#This Row],[Quantity/PO]]</f>
        <v>0</v>
      </c>
      <c r="Q1955" s="2" t="str">
        <f t="shared" ca="1" si="139"/>
        <v>منتهي</v>
      </c>
      <c r="R1955" s="2"/>
      <c r="S1955" s="2"/>
      <c r="T1955" s="1" t="str">
        <f t="shared" si="142"/>
        <v/>
      </c>
      <c r="BN1955" s="8">
        <f t="shared" si="140"/>
        <v>0</v>
      </c>
    </row>
    <row r="1956" spans="1:66" ht="23" hidden="1" x14ac:dyDescent="0.45">
      <c r="A1956" s="1">
        <f t="shared" si="141"/>
        <v>1943</v>
      </c>
      <c r="B1956" s="1" t="s">
        <v>734</v>
      </c>
      <c r="C1956" s="2" t="s">
        <v>1328</v>
      </c>
      <c r="D1956" s="1"/>
      <c r="E1956" s="2" t="s">
        <v>1329</v>
      </c>
      <c r="F1956" s="1" t="s">
        <v>2895</v>
      </c>
      <c r="G1956" s="10">
        <v>45718</v>
      </c>
      <c r="H1956" s="1">
        <v>2</v>
      </c>
      <c r="I1956" s="1"/>
      <c r="J1956" s="10">
        <v>45721</v>
      </c>
      <c r="K1956" s="1" t="s">
        <v>1075</v>
      </c>
      <c r="L1956" s="2"/>
      <c r="M1956" s="10"/>
      <c r="N1956" s="1"/>
      <c r="O1956" s="1"/>
      <c r="P1956" s="2">
        <f>Table1[[#This Row],[PRICE/PO]]*Table1[[#This Row],[Quantity/PO]]</f>
        <v>0</v>
      </c>
      <c r="Q1956" s="2" t="str">
        <f t="shared" ca="1" si="139"/>
        <v>منتهي</v>
      </c>
      <c r="R1956" s="2"/>
      <c r="S1956" s="2"/>
      <c r="T1956" s="1" t="str">
        <f t="shared" si="142"/>
        <v/>
      </c>
      <c r="BN1956" s="8">
        <f t="shared" si="140"/>
        <v>0</v>
      </c>
    </row>
    <row r="1957" spans="1:66" ht="46" hidden="1" x14ac:dyDescent="0.45">
      <c r="A1957" s="1">
        <f t="shared" si="141"/>
        <v>1944</v>
      </c>
      <c r="B1957" s="1" t="s">
        <v>734</v>
      </c>
      <c r="C1957" s="1" t="s">
        <v>1388</v>
      </c>
      <c r="D1957" s="1"/>
      <c r="E1957" s="2" t="s">
        <v>1389</v>
      </c>
      <c r="F1957" s="1" t="s">
        <v>2895</v>
      </c>
      <c r="G1957" s="10">
        <v>45718</v>
      </c>
      <c r="H1957" s="1">
        <v>2</v>
      </c>
      <c r="I1957" s="1"/>
      <c r="J1957" s="10">
        <v>45721</v>
      </c>
      <c r="K1957" s="1" t="s">
        <v>1075</v>
      </c>
      <c r="L1957" s="2"/>
      <c r="M1957" s="10"/>
      <c r="N1957" s="1"/>
      <c r="O1957" s="1"/>
      <c r="P1957" s="2">
        <f>Table1[[#This Row],[PRICE/PO]]*Table1[[#This Row],[Quantity/PO]]</f>
        <v>0</v>
      </c>
      <c r="Q1957" s="2" t="str">
        <f t="shared" ca="1" si="139"/>
        <v>منتهي</v>
      </c>
      <c r="R1957" s="2"/>
      <c r="S1957" s="2"/>
      <c r="T1957" s="1" t="str">
        <f t="shared" si="142"/>
        <v/>
      </c>
      <c r="BN1957" s="8">
        <f t="shared" si="140"/>
        <v>0</v>
      </c>
    </row>
    <row r="1958" spans="1:66" ht="46" hidden="1" x14ac:dyDescent="0.45">
      <c r="A1958" s="1">
        <f t="shared" si="141"/>
        <v>1945</v>
      </c>
      <c r="B1958" s="1" t="s">
        <v>734</v>
      </c>
      <c r="C1958" s="1" t="s">
        <v>1390</v>
      </c>
      <c r="D1958" s="1"/>
      <c r="E1958" s="2" t="s">
        <v>1391</v>
      </c>
      <c r="F1958" s="1" t="s">
        <v>2895</v>
      </c>
      <c r="G1958" s="10">
        <v>45718</v>
      </c>
      <c r="H1958" s="1">
        <v>2</v>
      </c>
      <c r="I1958" s="1">
        <v>37</v>
      </c>
      <c r="J1958" s="10">
        <v>45721</v>
      </c>
      <c r="K1958" s="1" t="s">
        <v>1075</v>
      </c>
      <c r="L1958" s="2" t="s">
        <v>4313</v>
      </c>
      <c r="M1958" s="10">
        <v>45740</v>
      </c>
      <c r="N1958" s="1">
        <v>2</v>
      </c>
      <c r="O1958" s="1">
        <v>37</v>
      </c>
      <c r="P1958" s="2">
        <f>Table1[[#This Row],[PRICE/PO]]*Table1[[#This Row],[Quantity/PO]]</f>
        <v>74</v>
      </c>
      <c r="Q1958" s="2" t="str">
        <f t="shared" ca="1" si="139"/>
        <v>منتهي</v>
      </c>
      <c r="R1958" s="2" t="s">
        <v>2355</v>
      </c>
      <c r="S1958" s="2"/>
      <c r="T1958" s="1" t="str">
        <f t="shared" si="142"/>
        <v/>
      </c>
      <c r="BN1958" s="8">
        <f t="shared" si="140"/>
        <v>0</v>
      </c>
    </row>
    <row r="1959" spans="1:66" ht="46" hidden="1" x14ac:dyDescent="0.45">
      <c r="A1959" s="1">
        <f t="shared" si="141"/>
        <v>1946</v>
      </c>
      <c r="B1959" s="1" t="s">
        <v>734</v>
      </c>
      <c r="C1959" s="1" t="s">
        <v>1393</v>
      </c>
      <c r="D1959" s="1"/>
      <c r="E1959" s="2" t="s">
        <v>1392</v>
      </c>
      <c r="F1959" s="1" t="s">
        <v>2895</v>
      </c>
      <c r="G1959" s="10">
        <v>45718</v>
      </c>
      <c r="H1959" s="1">
        <v>2</v>
      </c>
      <c r="I1959" s="1">
        <v>105</v>
      </c>
      <c r="J1959" s="10">
        <v>45721</v>
      </c>
      <c r="K1959" s="1" t="s">
        <v>1075</v>
      </c>
      <c r="L1959" s="2" t="s">
        <v>4313</v>
      </c>
      <c r="M1959" s="10">
        <v>45740</v>
      </c>
      <c r="N1959" s="1">
        <v>2</v>
      </c>
      <c r="O1959" s="1">
        <v>105</v>
      </c>
      <c r="P1959" s="2">
        <f>Table1[[#This Row],[PRICE/PO]]*Table1[[#This Row],[Quantity/PO]]</f>
        <v>210</v>
      </c>
      <c r="Q1959" s="2" t="str">
        <f t="shared" ca="1" si="139"/>
        <v>منتهي</v>
      </c>
      <c r="R1959" s="2" t="s">
        <v>2355</v>
      </c>
      <c r="S1959" s="2"/>
      <c r="T1959" s="1" t="str">
        <f t="shared" si="142"/>
        <v/>
      </c>
      <c r="BN1959" s="8">
        <f t="shared" si="140"/>
        <v>0</v>
      </c>
    </row>
    <row r="1960" spans="1:66" ht="46" hidden="1" x14ac:dyDescent="0.45">
      <c r="A1960" s="1">
        <f t="shared" si="141"/>
        <v>1947</v>
      </c>
      <c r="B1960" s="1" t="s">
        <v>734</v>
      </c>
      <c r="C1960" s="1" t="s">
        <v>1394</v>
      </c>
      <c r="D1960" s="1"/>
      <c r="E1960" s="2" t="s">
        <v>1395</v>
      </c>
      <c r="F1960" s="1" t="s">
        <v>2895</v>
      </c>
      <c r="G1960" s="10">
        <v>45718</v>
      </c>
      <c r="H1960" s="1">
        <v>2</v>
      </c>
      <c r="I1960" s="1">
        <v>102</v>
      </c>
      <c r="J1960" s="10">
        <v>45721</v>
      </c>
      <c r="K1960" s="1" t="s">
        <v>1075</v>
      </c>
      <c r="L1960" s="2"/>
      <c r="M1960" s="10"/>
      <c r="N1960" s="1"/>
      <c r="O1960" s="1"/>
      <c r="P1960" s="2">
        <f>Table1[[#This Row],[PRICE/PO]]*Table1[[#This Row],[Quantity/PO]]</f>
        <v>0</v>
      </c>
      <c r="Q1960" s="2" t="str">
        <f t="shared" ca="1" si="139"/>
        <v>منتهي</v>
      </c>
      <c r="R1960" s="2"/>
      <c r="S1960" s="2"/>
      <c r="T1960" s="1" t="str">
        <f t="shared" si="142"/>
        <v/>
      </c>
      <c r="BN1960" s="8">
        <f t="shared" si="140"/>
        <v>0</v>
      </c>
    </row>
    <row r="1961" spans="1:66" ht="46" hidden="1" x14ac:dyDescent="0.45">
      <c r="A1961" s="1">
        <f t="shared" si="141"/>
        <v>1948</v>
      </c>
      <c r="B1961" s="1" t="s">
        <v>734</v>
      </c>
      <c r="C1961" s="1" t="s">
        <v>1396</v>
      </c>
      <c r="D1961" s="1"/>
      <c r="E1961" s="2" t="s">
        <v>1397</v>
      </c>
      <c r="F1961" s="1" t="s">
        <v>2895</v>
      </c>
      <c r="G1961" s="10">
        <v>45718</v>
      </c>
      <c r="H1961" s="1">
        <v>2</v>
      </c>
      <c r="I1961" s="1">
        <v>29</v>
      </c>
      <c r="J1961" s="10">
        <v>45721</v>
      </c>
      <c r="K1961" s="1" t="s">
        <v>1075</v>
      </c>
      <c r="L1961" s="2" t="s">
        <v>4313</v>
      </c>
      <c r="M1961" s="10">
        <v>45740</v>
      </c>
      <c r="N1961" s="1">
        <v>2</v>
      </c>
      <c r="O1961" s="1">
        <v>29</v>
      </c>
      <c r="P1961" s="2">
        <f>Table1[[#This Row],[PRICE/PO]]*Table1[[#This Row],[Quantity/PO]]</f>
        <v>58</v>
      </c>
      <c r="Q1961" s="2" t="str">
        <f t="shared" ca="1" si="139"/>
        <v>منتهي</v>
      </c>
      <c r="R1961" s="2" t="s">
        <v>2355</v>
      </c>
      <c r="S1961" s="2"/>
      <c r="T1961" s="1" t="str">
        <f t="shared" si="142"/>
        <v/>
      </c>
      <c r="BN1961" s="8">
        <f t="shared" si="140"/>
        <v>0</v>
      </c>
    </row>
    <row r="1962" spans="1:66" ht="46" hidden="1" x14ac:dyDescent="0.45">
      <c r="A1962" s="1">
        <f t="shared" si="141"/>
        <v>1949</v>
      </c>
      <c r="B1962" s="1" t="s">
        <v>734</v>
      </c>
      <c r="C1962" s="1" t="s">
        <v>1398</v>
      </c>
      <c r="D1962" s="1"/>
      <c r="E1962" s="2" t="s">
        <v>1399</v>
      </c>
      <c r="F1962" s="1" t="s">
        <v>2895</v>
      </c>
      <c r="G1962" s="10">
        <v>45718</v>
      </c>
      <c r="H1962" s="1">
        <v>2</v>
      </c>
      <c r="I1962" s="1">
        <v>29</v>
      </c>
      <c r="J1962" s="10">
        <v>45721</v>
      </c>
      <c r="K1962" s="1" t="s">
        <v>1075</v>
      </c>
      <c r="L1962" s="2"/>
      <c r="M1962" s="10"/>
      <c r="N1962" s="1"/>
      <c r="O1962" s="1"/>
      <c r="P1962" s="2">
        <f>Table1[[#This Row],[PRICE/PO]]*Table1[[#This Row],[Quantity/PO]]</f>
        <v>0</v>
      </c>
      <c r="Q1962" s="2" t="str">
        <f t="shared" ca="1" si="139"/>
        <v>منتهي</v>
      </c>
      <c r="R1962" s="2"/>
      <c r="S1962" s="2"/>
      <c r="T1962" s="1" t="str">
        <f t="shared" si="142"/>
        <v/>
      </c>
      <c r="BN1962" s="8">
        <f t="shared" si="140"/>
        <v>0</v>
      </c>
    </row>
    <row r="1963" spans="1:66" ht="46" hidden="1" x14ac:dyDescent="0.45">
      <c r="A1963" s="1">
        <f t="shared" si="141"/>
        <v>1950</v>
      </c>
      <c r="B1963" s="1" t="s">
        <v>734</v>
      </c>
      <c r="C1963" s="1" t="s">
        <v>1348</v>
      </c>
      <c r="D1963" s="1"/>
      <c r="E1963" s="2" t="s">
        <v>1349</v>
      </c>
      <c r="F1963" s="1" t="s">
        <v>2895</v>
      </c>
      <c r="G1963" s="10">
        <v>45718</v>
      </c>
      <c r="H1963" s="1">
        <v>2</v>
      </c>
      <c r="I1963" s="1">
        <v>61</v>
      </c>
      <c r="J1963" s="10">
        <v>45721</v>
      </c>
      <c r="K1963" s="1" t="s">
        <v>1075</v>
      </c>
      <c r="L1963" s="2" t="s">
        <v>4313</v>
      </c>
      <c r="M1963" s="10">
        <v>45740</v>
      </c>
      <c r="N1963" s="1">
        <v>2</v>
      </c>
      <c r="O1963" s="1">
        <v>61</v>
      </c>
      <c r="P1963" s="2">
        <f>Table1[[#This Row],[PRICE/PO]]*Table1[[#This Row],[Quantity/PO]]</f>
        <v>122</v>
      </c>
      <c r="Q1963" s="2" t="str">
        <f t="shared" ca="1" si="139"/>
        <v>منتهي</v>
      </c>
      <c r="R1963" s="2" t="s">
        <v>2355</v>
      </c>
      <c r="S1963" s="2"/>
      <c r="T1963" s="1" t="str">
        <f t="shared" si="142"/>
        <v/>
      </c>
      <c r="BN1963" s="8">
        <f t="shared" si="140"/>
        <v>0</v>
      </c>
    </row>
    <row r="1964" spans="1:66" ht="23" hidden="1" x14ac:dyDescent="0.45">
      <c r="A1964" s="1">
        <f t="shared" si="141"/>
        <v>1951</v>
      </c>
      <c r="B1964" s="1" t="s">
        <v>734</v>
      </c>
      <c r="C1964" s="1" t="s">
        <v>1330</v>
      </c>
      <c r="D1964" s="1"/>
      <c r="E1964" s="2" t="s">
        <v>2896</v>
      </c>
      <c r="F1964" s="1" t="s">
        <v>2895</v>
      </c>
      <c r="G1964" s="10">
        <v>45718</v>
      </c>
      <c r="H1964" s="1">
        <v>2</v>
      </c>
      <c r="I1964" s="1"/>
      <c r="J1964" s="10">
        <v>45721</v>
      </c>
      <c r="K1964" s="1" t="s">
        <v>1075</v>
      </c>
      <c r="L1964" s="2"/>
      <c r="M1964" s="10"/>
      <c r="N1964" s="1"/>
      <c r="O1964" s="1"/>
      <c r="P1964" s="2">
        <f>Table1[[#This Row],[PRICE/PO]]*Table1[[#This Row],[Quantity/PO]]</f>
        <v>0</v>
      </c>
      <c r="Q1964" s="2" t="str">
        <f t="shared" ca="1" si="139"/>
        <v>منتهي</v>
      </c>
      <c r="R1964" s="2"/>
      <c r="S1964" s="2"/>
      <c r="T1964" s="1" t="str">
        <f t="shared" si="142"/>
        <v/>
      </c>
      <c r="BN1964" s="8">
        <f t="shared" si="140"/>
        <v>0</v>
      </c>
    </row>
    <row r="1965" spans="1:66" ht="46" hidden="1" x14ac:dyDescent="0.45">
      <c r="A1965" s="1">
        <f t="shared" si="141"/>
        <v>1952</v>
      </c>
      <c r="B1965" s="1" t="s">
        <v>734</v>
      </c>
      <c r="C1965" s="1" t="s">
        <v>1332</v>
      </c>
      <c r="D1965" s="1"/>
      <c r="E1965" s="2" t="s">
        <v>1333</v>
      </c>
      <c r="F1965" s="1" t="s">
        <v>2895</v>
      </c>
      <c r="G1965" s="10">
        <v>45718</v>
      </c>
      <c r="H1965" s="1">
        <v>2</v>
      </c>
      <c r="I1965" s="1"/>
      <c r="J1965" s="10">
        <v>45721</v>
      </c>
      <c r="K1965" s="1" t="s">
        <v>1075</v>
      </c>
      <c r="L1965" s="2"/>
      <c r="M1965" s="10"/>
      <c r="N1965" s="1"/>
      <c r="O1965" s="1"/>
      <c r="P1965" s="2">
        <f>Table1[[#This Row],[PRICE/PO]]*Table1[[#This Row],[Quantity/PO]]</f>
        <v>0</v>
      </c>
      <c r="Q1965" s="2" t="str">
        <f t="shared" ca="1" si="139"/>
        <v>منتهي</v>
      </c>
      <c r="R1965" s="2"/>
      <c r="S1965" s="2"/>
      <c r="T1965" s="1" t="str">
        <f t="shared" si="142"/>
        <v/>
      </c>
      <c r="BN1965" s="8">
        <f t="shared" si="140"/>
        <v>0</v>
      </c>
    </row>
    <row r="1966" spans="1:66" ht="46" hidden="1" x14ac:dyDescent="0.45">
      <c r="A1966" s="1">
        <f t="shared" si="141"/>
        <v>1953</v>
      </c>
      <c r="B1966" s="1" t="s">
        <v>734</v>
      </c>
      <c r="C1966" s="1" t="s">
        <v>1334</v>
      </c>
      <c r="D1966" s="1"/>
      <c r="E1966" s="2" t="s">
        <v>1335</v>
      </c>
      <c r="F1966" s="1" t="s">
        <v>2895</v>
      </c>
      <c r="G1966" s="10">
        <v>45718</v>
      </c>
      <c r="H1966" s="1">
        <v>2</v>
      </c>
      <c r="I1966" s="1">
        <v>12</v>
      </c>
      <c r="J1966" s="10">
        <v>45721</v>
      </c>
      <c r="K1966" s="1" t="s">
        <v>1075</v>
      </c>
      <c r="L1966" s="2" t="s">
        <v>4314</v>
      </c>
      <c r="M1966" s="10">
        <v>45740</v>
      </c>
      <c r="N1966" s="1">
        <v>2</v>
      </c>
      <c r="O1966" s="1">
        <v>12</v>
      </c>
      <c r="P1966" s="2">
        <f>Table1[[#This Row],[PRICE/PO]]*Table1[[#This Row],[Quantity/PO]]</f>
        <v>24</v>
      </c>
      <c r="Q1966" s="2" t="str">
        <f t="shared" ca="1" si="139"/>
        <v>منتهي</v>
      </c>
      <c r="R1966" s="2" t="s">
        <v>2355</v>
      </c>
      <c r="S1966" s="2"/>
      <c r="T1966" s="1" t="str">
        <f t="shared" si="142"/>
        <v/>
      </c>
      <c r="BN1966" s="8">
        <f t="shared" si="140"/>
        <v>0</v>
      </c>
    </row>
    <row r="1967" spans="1:66" ht="46" hidden="1" x14ac:dyDescent="0.45">
      <c r="A1967" s="1">
        <f t="shared" si="141"/>
        <v>1954</v>
      </c>
      <c r="B1967" s="1" t="s">
        <v>734</v>
      </c>
      <c r="C1967" s="1" t="s">
        <v>1336</v>
      </c>
      <c r="D1967" s="1"/>
      <c r="E1967" s="2" t="s">
        <v>1337</v>
      </c>
      <c r="F1967" s="1" t="s">
        <v>2895</v>
      </c>
      <c r="G1967" s="10">
        <v>45718</v>
      </c>
      <c r="H1967" s="1">
        <v>2</v>
      </c>
      <c r="I1967" s="1">
        <v>36</v>
      </c>
      <c r="J1967" s="10">
        <v>45721</v>
      </c>
      <c r="K1967" s="1" t="s">
        <v>1075</v>
      </c>
      <c r="L1967" s="2" t="s">
        <v>4314</v>
      </c>
      <c r="M1967" s="10">
        <v>45740</v>
      </c>
      <c r="N1967" s="1">
        <v>2</v>
      </c>
      <c r="O1967" s="1">
        <v>36</v>
      </c>
      <c r="P1967" s="2">
        <f>Table1[[#This Row],[PRICE/PO]]*Table1[[#This Row],[Quantity/PO]]</f>
        <v>72</v>
      </c>
      <c r="Q1967" s="2" t="str">
        <f t="shared" ca="1" si="139"/>
        <v>منتهي</v>
      </c>
      <c r="R1967" s="2" t="s">
        <v>2355</v>
      </c>
      <c r="S1967" s="2"/>
      <c r="T1967" s="1" t="str">
        <f t="shared" si="142"/>
        <v/>
      </c>
      <c r="BN1967" s="8">
        <f t="shared" si="140"/>
        <v>0</v>
      </c>
    </row>
    <row r="1968" spans="1:66" ht="46" hidden="1" x14ac:dyDescent="0.45">
      <c r="A1968" s="1">
        <f t="shared" si="141"/>
        <v>1955</v>
      </c>
      <c r="B1968" s="1" t="s">
        <v>734</v>
      </c>
      <c r="C1968" s="1" t="s">
        <v>2897</v>
      </c>
      <c r="D1968" s="1"/>
      <c r="E1968" s="2" t="s">
        <v>2898</v>
      </c>
      <c r="F1968" s="1" t="s">
        <v>2895</v>
      </c>
      <c r="G1968" s="10">
        <v>45718</v>
      </c>
      <c r="H1968" s="1">
        <v>1</v>
      </c>
      <c r="I1968" s="1"/>
      <c r="J1968" s="10">
        <v>45721</v>
      </c>
      <c r="K1968" s="1" t="s">
        <v>1075</v>
      </c>
      <c r="L1968" s="2"/>
      <c r="M1968" s="10"/>
      <c r="N1968" s="1"/>
      <c r="O1968" s="1"/>
      <c r="P1968" s="2">
        <f>Table1[[#This Row],[PRICE/PO]]*Table1[[#This Row],[Quantity/PO]]</f>
        <v>0</v>
      </c>
      <c r="Q1968" s="2" t="str">
        <f t="shared" ca="1" si="139"/>
        <v>منتهي</v>
      </c>
      <c r="R1968" s="2"/>
      <c r="S1968" s="2"/>
      <c r="T1968" s="1" t="str">
        <f t="shared" si="142"/>
        <v/>
      </c>
      <c r="BN1968" s="8">
        <f t="shared" si="140"/>
        <v>0</v>
      </c>
    </row>
    <row r="1969" spans="1:66" ht="69" hidden="1" x14ac:dyDescent="0.45">
      <c r="A1969" s="1">
        <f t="shared" si="141"/>
        <v>1956</v>
      </c>
      <c r="B1969" s="1" t="s">
        <v>734</v>
      </c>
      <c r="C1969" s="29" t="s">
        <v>2900</v>
      </c>
      <c r="D1969" s="1" t="s">
        <v>2901</v>
      </c>
      <c r="E1969" s="2" t="s">
        <v>2902</v>
      </c>
      <c r="F1969" s="1" t="s">
        <v>2899</v>
      </c>
      <c r="G1969" s="10">
        <v>45718</v>
      </c>
      <c r="H1969" s="1">
        <v>4</v>
      </c>
      <c r="I1969" s="1">
        <v>525</v>
      </c>
      <c r="J1969" s="10">
        <v>45720</v>
      </c>
      <c r="K1969" s="1" t="s">
        <v>1075</v>
      </c>
      <c r="L1969" s="2" t="s">
        <v>3422</v>
      </c>
      <c r="M1969" s="10">
        <v>45727</v>
      </c>
      <c r="N1969" s="1">
        <v>4</v>
      </c>
      <c r="O1969" s="1">
        <v>500</v>
      </c>
      <c r="P1969" s="2">
        <f>Table1[[#This Row],[PRICE/PO]]*Table1[[#This Row],[Quantity/PO]]</f>
        <v>2000</v>
      </c>
      <c r="Q1969" s="2" t="str">
        <f t="shared" ca="1" si="139"/>
        <v>منتهي</v>
      </c>
      <c r="R1969" s="2" t="s">
        <v>2355</v>
      </c>
      <c r="S1969" s="2"/>
      <c r="T1969" s="1" t="str">
        <f t="shared" si="142"/>
        <v/>
      </c>
      <c r="BN1969" s="8" t="str">
        <f t="shared" si="140"/>
        <v>DCL163</v>
      </c>
    </row>
    <row r="1970" spans="1:66" ht="69" hidden="1" x14ac:dyDescent="0.45">
      <c r="A1970" s="1">
        <f t="shared" si="141"/>
        <v>1957</v>
      </c>
      <c r="B1970" s="1" t="s">
        <v>734</v>
      </c>
      <c r="C1970" s="1" t="s">
        <v>2900</v>
      </c>
      <c r="D1970" s="1" t="s">
        <v>2901</v>
      </c>
      <c r="E1970" s="2" t="s">
        <v>2902</v>
      </c>
      <c r="F1970" s="1" t="s">
        <v>2899</v>
      </c>
      <c r="G1970" s="10">
        <v>45718</v>
      </c>
      <c r="H1970" s="1">
        <v>2</v>
      </c>
      <c r="I1970" s="1">
        <v>525</v>
      </c>
      <c r="J1970" s="10">
        <v>45720</v>
      </c>
      <c r="K1970" s="1" t="s">
        <v>1075</v>
      </c>
      <c r="L1970" s="2" t="s">
        <v>3422</v>
      </c>
      <c r="M1970" s="10">
        <v>45727</v>
      </c>
      <c r="N1970" s="1">
        <v>2</v>
      </c>
      <c r="O1970" s="1">
        <v>500</v>
      </c>
      <c r="P1970" s="2">
        <f>Table1[[#This Row],[PRICE/PO]]*Table1[[#This Row],[Quantity/PO]]</f>
        <v>1000</v>
      </c>
      <c r="Q1970" s="2" t="str">
        <f t="shared" ca="1" si="139"/>
        <v>منتهي</v>
      </c>
      <c r="R1970" s="2" t="s">
        <v>2355</v>
      </c>
      <c r="S1970" s="2"/>
      <c r="T1970" s="1" t="str">
        <f t="shared" si="142"/>
        <v/>
      </c>
      <c r="BN1970" s="8" t="str">
        <f t="shared" si="140"/>
        <v>DCL163</v>
      </c>
    </row>
    <row r="1971" spans="1:66" ht="23" hidden="1" x14ac:dyDescent="0.45">
      <c r="A1971" s="1">
        <f t="shared" si="141"/>
        <v>1958</v>
      </c>
      <c r="B1971" s="1" t="s">
        <v>734</v>
      </c>
      <c r="C1971" s="1" t="s">
        <v>1006</v>
      </c>
      <c r="D1971" s="1"/>
      <c r="E1971" s="2" t="s">
        <v>1007</v>
      </c>
      <c r="F1971" s="1" t="s">
        <v>2903</v>
      </c>
      <c r="G1971" s="10">
        <v>45718</v>
      </c>
      <c r="H1971" s="1">
        <v>200</v>
      </c>
      <c r="I1971" s="1">
        <v>27</v>
      </c>
      <c r="J1971" s="10">
        <v>45730</v>
      </c>
      <c r="K1971" s="1" t="s">
        <v>1077</v>
      </c>
      <c r="L1971" s="2"/>
      <c r="M1971" s="10"/>
      <c r="N1971" s="1"/>
      <c r="O1971" s="1"/>
      <c r="P1971" s="2">
        <f>Table1[[#This Row],[PRICE/PO]]*Table1[[#This Row],[Quantity/PO]]</f>
        <v>0</v>
      </c>
      <c r="Q1971" s="2" t="str">
        <f t="shared" ca="1" si="139"/>
        <v>منتهي</v>
      </c>
      <c r="R1971" s="2" t="s">
        <v>2370</v>
      </c>
      <c r="S1971" s="2"/>
      <c r="T1971" s="1" t="str">
        <f t="shared" si="142"/>
        <v/>
      </c>
      <c r="BN1971" s="8">
        <f t="shared" si="140"/>
        <v>0</v>
      </c>
    </row>
    <row r="1972" spans="1:66" ht="23" hidden="1" x14ac:dyDescent="0.45">
      <c r="A1972" s="1">
        <f t="shared" si="141"/>
        <v>1959</v>
      </c>
      <c r="B1972" s="1" t="s">
        <v>734</v>
      </c>
      <c r="C1972" s="1" t="s">
        <v>477</v>
      </c>
      <c r="D1972" s="1"/>
      <c r="E1972" s="2" t="s">
        <v>356</v>
      </c>
      <c r="F1972" s="1" t="s">
        <v>2903</v>
      </c>
      <c r="G1972" s="10">
        <v>45718</v>
      </c>
      <c r="H1972" s="1">
        <v>200</v>
      </c>
      <c r="I1972" s="1">
        <v>23</v>
      </c>
      <c r="J1972" s="10">
        <v>45730</v>
      </c>
      <c r="K1972" s="1" t="s">
        <v>1074</v>
      </c>
      <c r="L1972" s="2"/>
      <c r="M1972" s="10"/>
      <c r="N1972" s="1"/>
      <c r="O1972" s="1"/>
      <c r="P1972" s="2">
        <f>Table1[[#This Row],[PRICE/PO]]*Table1[[#This Row],[Quantity/PO]]</f>
        <v>0</v>
      </c>
      <c r="Q1972" s="2" t="str">
        <f t="shared" ca="1" si="139"/>
        <v>منتهي</v>
      </c>
      <c r="R1972" s="2" t="s">
        <v>2370</v>
      </c>
      <c r="S1972" s="2"/>
      <c r="T1972" s="1" t="str">
        <f t="shared" si="142"/>
        <v/>
      </c>
      <c r="BN1972" s="8">
        <f t="shared" si="140"/>
        <v>0</v>
      </c>
    </row>
    <row r="1973" spans="1:66" ht="69" hidden="1" x14ac:dyDescent="0.45">
      <c r="A1973" s="1">
        <f t="shared" si="141"/>
        <v>1960</v>
      </c>
      <c r="B1973" s="1" t="s">
        <v>734</v>
      </c>
      <c r="C1973" s="1" t="s">
        <v>2906</v>
      </c>
      <c r="D1973" s="1"/>
      <c r="E1973" s="2" t="s">
        <v>2909</v>
      </c>
      <c r="F1973" s="1" t="s">
        <v>2905</v>
      </c>
      <c r="G1973" s="10">
        <v>45718</v>
      </c>
      <c r="H1973" s="1">
        <v>2</v>
      </c>
      <c r="I1973" s="1">
        <v>34500</v>
      </c>
      <c r="J1973" s="10">
        <v>45726</v>
      </c>
      <c r="K1973" s="1" t="s">
        <v>1074</v>
      </c>
      <c r="L1973" s="2"/>
      <c r="M1973" s="10"/>
      <c r="N1973" s="1"/>
      <c r="O1973" s="1"/>
      <c r="P1973" s="2">
        <f>Table1[[#This Row],[PRICE/PO]]*Table1[[#This Row],[Quantity/PO]]</f>
        <v>0</v>
      </c>
      <c r="Q1973" s="2" t="str">
        <f t="shared" ca="1" si="139"/>
        <v>منتهي</v>
      </c>
      <c r="R1973" s="2" t="s">
        <v>2904</v>
      </c>
      <c r="S1973" s="2"/>
      <c r="T1973" s="1" t="str">
        <f t="shared" si="142"/>
        <v/>
      </c>
      <c r="BN1973" s="8">
        <f t="shared" si="140"/>
        <v>0</v>
      </c>
    </row>
    <row r="1974" spans="1:66" ht="69" hidden="1" x14ac:dyDescent="0.45">
      <c r="A1974" s="1">
        <f t="shared" si="141"/>
        <v>1961</v>
      </c>
      <c r="B1974" s="1" t="s">
        <v>734</v>
      </c>
      <c r="C1974" s="1" t="s">
        <v>2267</v>
      </c>
      <c r="D1974" s="1" t="s">
        <v>2266</v>
      </c>
      <c r="E1974" s="2" t="s">
        <v>2265</v>
      </c>
      <c r="F1974" s="1" t="s">
        <v>2905</v>
      </c>
      <c r="G1974" s="10">
        <v>45718</v>
      </c>
      <c r="H1974" s="1">
        <v>2</v>
      </c>
      <c r="I1974" s="1"/>
      <c r="J1974" s="10">
        <v>45726</v>
      </c>
      <c r="K1974" s="1" t="s">
        <v>1074</v>
      </c>
      <c r="L1974" s="2"/>
      <c r="M1974" s="10"/>
      <c r="N1974" s="1"/>
      <c r="O1974" s="1"/>
      <c r="P1974" s="2">
        <f>Table1[[#This Row],[PRICE/PO]]*Table1[[#This Row],[Quantity/PO]]</f>
        <v>0</v>
      </c>
      <c r="Q1974" s="2" t="str">
        <f t="shared" ca="1" si="139"/>
        <v>منتهي</v>
      </c>
      <c r="R1974" s="2" t="s">
        <v>2904</v>
      </c>
      <c r="S1974" s="2"/>
      <c r="T1974" s="1" t="str">
        <f t="shared" si="142"/>
        <v/>
      </c>
      <c r="BN1974" s="8" t="str">
        <f t="shared" si="140"/>
        <v>AVR-28.5KW</v>
      </c>
    </row>
    <row r="1975" spans="1:66" ht="69" hidden="1" x14ac:dyDescent="0.45">
      <c r="A1975" s="1">
        <f t="shared" si="141"/>
        <v>1962</v>
      </c>
      <c r="B1975" s="1" t="s">
        <v>734</v>
      </c>
      <c r="C1975" s="1" t="s">
        <v>2907</v>
      </c>
      <c r="D1975" s="1" t="s">
        <v>2908</v>
      </c>
      <c r="E1975" s="2" t="s">
        <v>2910</v>
      </c>
      <c r="F1975" s="1" t="s">
        <v>2905</v>
      </c>
      <c r="G1975" s="10">
        <v>45718</v>
      </c>
      <c r="H1975" s="1">
        <v>1</v>
      </c>
      <c r="I1975" s="1"/>
      <c r="J1975" s="10">
        <v>45726</v>
      </c>
      <c r="K1975" s="1" t="s">
        <v>1074</v>
      </c>
      <c r="L1975" s="2"/>
      <c r="M1975" s="10"/>
      <c r="N1975" s="1"/>
      <c r="O1975" s="1"/>
      <c r="P1975" s="2">
        <f>Table1[[#This Row],[PRICE/PO]]*Table1[[#This Row],[Quantity/PO]]</f>
        <v>0</v>
      </c>
      <c r="Q1975" s="2" t="str">
        <f t="shared" ca="1" si="139"/>
        <v>منتهي</v>
      </c>
      <c r="R1975" s="2" t="s">
        <v>2904</v>
      </c>
      <c r="S1975" s="2"/>
      <c r="T1975" s="1" t="str">
        <f t="shared" si="142"/>
        <v/>
      </c>
      <c r="BN1975" s="8" t="str">
        <f t="shared" si="140"/>
        <v>PEF362NA000A</v>
      </c>
    </row>
    <row r="1976" spans="1:66" ht="69" hidden="1" x14ac:dyDescent="0.45">
      <c r="A1976" s="1">
        <f t="shared" si="141"/>
        <v>1963</v>
      </c>
      <c r="B1976" s="1" t="s">
        <v>734</v>
      </c>
      <c r="C1976" s="2" t="s">
        <v>1010</v>
      </c>
      <c r="D1976" s="1" t="s">
        <v>2912</v>
      </c>
      <c r="E1976" s="2" t="s">
        <v>1011</v>
      </c>
      <c r="F1976" s="1" t="s">
        <v>2911</v>
      </c>
      <c r="G1976" s="10">
        <v>45718</v>
      </c>
      <c r="H1976" s="1">
        <v>5</v>
      </c>
      <c r="I1976" s="1">
        <v>25</v>
      </c>
      <c r="J1976" s="10">
        <v>45723</v>
      </c>
      <c r="K1976" s="1" t="s">
        <v>1077</v>
      </c>
      <c r="L1976" s="2"/>
      <c r="M1976" s="10"/>
      <c r="N1976" s="1"/>
      <c r="O1976" s="1"/>
      <c r="P1976" s="2">
        <f>Table1[[#This Row],[PRICE/PO]]*Table1[[#This Row],[Quantity/PO]]</f>
        <v>0</v>
      </c>
      <c r="Q1976" s="2" t="str">
        <f t="shared" ca="1" si="139"/>
        <v>منتهي</v>
      </c>
      <c r="R1976" s="2" t="s">
        <v>2370</v>
      </c>
      <c r="S1976" s="2"/>
      <c r="T1976" s="1" t="str">
        <f t="shared" si="142"/>
        <v/>
      </c>
      <c r="BN1976" s="8" t="str">
        <f t="shared" si="140"/>
        <v>LR44/AG13</v>
      </c>
    </row>
    <row r="1977" spans="1:66" ht="23" hidden="1" x14ac:dyDescent="0.45">
      <c r="A1977" s="1">
        <f t="shared" si="141"/>
        <v>1964</v>
      </c>
      <c r="B1977" s="1" t="s">
        <v>734</v>
      </c>
      <c r="C1977" s="1" t="s">
        <v>1006</v>
      </c>
      <c r="D1977" s="1"/>
      <c r="E1977" s="2" t="s">
        <v>1007</v>
      </c>
      <c r="F1977" s="1" t="s">
        <v>2913</v>
      </c>
      <c r="G1977" s="10">
        <v>45718</v>
      </c>
      <c r="H1977" s="1">
        <v>100</v>
      </c>
      <c r="I1977" s="1">
        <v>27</v>
      </c>
      <c r="J1977" s="10">
        <v>45724</v>
      </c>
      <c r="K1977" s="1" t="s">
        <v>1077</v>
      </c>
      <c r="L1977" s="2" t="s">
        <v>3802</v>
      </c>
      <c r="M1977" s="10">
        <v>45756</v>
      </c>
      <c r="N1977" s="1">
        <v>30</v>
      </c>
      <c r="O1977" s="1">
        <v>27</v>
      </c>
      <c r="P1977" s="2">
        <f>Table1[[#This Row],[PRICE/PO]]*Table1[[#This Row],[Quantity/PO]]</f>
        <v>810</v>
      </c>
      <c r="Q1977" s="2" t="str">
        <f t="shared" ca="1" si="139"/>
        <v>منتهي</v>
      </c>
      <c r="R1977" s="2" t="s">
        <v>2370</v>
      </c>
      <c r="S1977" s="2"/>
      <c r="T1977" s="1" t="str">
        <f t="shared" si="142"/>
        <v/>
      </c>
      <c r="BN1977" s="8">
        <f t="shared" si="140"/>
        <v>0</v>
      </c>
    </row>
    <row r="1978" spans="1:66" ht="23" hidden="1" x14ac:dyDescent="0.45">
      <c r="A1978" s="1">
        <f t="shared" si="141"/>
        <v>1965</v>
      </c>
      <c r="B1978" s="1" t="s">
        <v>734</v>
      </c>
      <c r="C1978" s="1" t="s">
        <v>1006</v>
      </c>
      <c r="D1978" s="1"/>
      <c r="E1978" s="2" t="s">
        <v>1007</v>
      </c>
      <c r="F1978" s="1" t="s">
        <v>2913</v>
      </c>
      <c r="G1978" s="10">
        <v>45718</v>
      </c>
      <c r="H1978" s="1"/>
      <c r="I1978" s="1">
        <v>27</v>
      </c>
      <c r="J1978" s="10">
        <v>45724</v>
      </c>
      <c r="K1978" s="1" t="s">
        <v>1077</v>
      </c>
      <c r="L1978" s="2" t="s">
        <v>3803</v>
      </c>
      <c r="M1978" s="10">
        <v>45756</v>
      </c>
      <c r="N1978" s="1">
        <f>144+30</f>
        <v>174</v>
      </c>
      <c r="O1978" s="1">
        <v>24</v>
      </c>
      <c r="P1978" s="2">
        <f>Table1[[#This Row],[PRICE/PO]]*Table1[[#This Row],[Quantity/PO]]</f>
        <v>4176</v>
      </c>
      <c r="Q1978" s="2" t="str">
        <f t="shared" ref="Q1978:Q1984" ca="1" si="143">IF(AND($J1978&lt;TODAY(), $J1978&lt;&gt;""), "منتهي", "")</f>
        <v>منتهي</v>
      </c>
      <c r="R1978" s="2" t="s">
        <v>2370</v>
      </c>
      <c r="S1978" s="2"/>
      <c r="T1978" s="1" t="str">
        <f t="shared" si="142"/>
        <v/>
      </c>
      <c r="BN1978" s="8"/>
    </row>
    <row r="1979" spans="1:66" ht="23" hidden="1" x14ac:dyDescent="0.45">
      <c r="A1979" s="1">
        <f t="shared" si="141"/>
        <v>1966</v>
      </c>
      <c r="B1979" s="1" t="s">
        <v>734</v>
      </c>
      <c r="C1979" s="1" t="s">
        <v>1006</v>
      </c>
      <c r="D1979" s="1"/>
      <c r="E1979" s="2" t="s">
        <v>1007</v>
      </c>
      <c r="F1979" s="1" t="s">
        <v>2913</v>
      </c>
      <c r="G1979" s="10">
        <v>45718</v>
      </c>
      <c r="H1979" s="1"/>
      <c r="I1979" s="1">
        <v>27</v>
      </c>
      <c r="J1979" s="10">
        <v>45724</v>
      </c>
      <c r="K1979" s="1" t="s">
        <v>1077</v>
      </c>
      <c r="L1979" s="2" t="s">
        <v>3822</v>
      </c>
      <c r="M1979" s="10">
        <v>45757</v>
      </c>
      <c r="N1979" s="1">
        <v>200</v>
      </c>
      <c r="O1979" s="1">
        <v>27</v>
      </c>
      <c r="P1979" s="2">
        <f>Table1[[#This Row],[PRICE/PO]]*Table1[[#This Row],[Quantity/PO]]</f>
        <v>5400</v>
      </c>
      <c r="Q1979" s="2" t="str">
        <f t="shared" ca="1" si="143"/>
        <v>منتهي</v>
      </c>
      <c r="R1979" s="2"/>
      <c r="S1979" s="2"/>
      <c r="T1979" s="1" t="str">
        <f t="shared" si="142"/>
        <v/>
      </c>
      <c r="BN1979" s="8"/>
    </row>
    <row r="1980" spans="1:66" ht="23" hidden="1" x14ac:dyDescent="0.45">
      <c r="A1980" s="1">
        <f t="shared" si="141"/>
        <v>1967</v>
      </c>
      <c r="B1980" s="1" t="s">
        <v>734</v>
      </c>
      <c r="C1980" s="1" t="s">
        <v>1006</v>
      </c>
      <c r="D1980" s="1"/>
      <c r="E1980" s="2" t="s">
        <v>1007</v>
      </c>
      <c r="F1980" s="1" t="s">
        <v>2913</v>
      </c>
      <c r="G1980" s="10">
        <v>45718</v>
      </c>
      <c r="H1980" s="1"/>
      <c r="I1980" s="1">
        <v>27</v>
      </c>
      <c r="J1980" s="10">
        <v>45724</v>
      </c>
      <c r="K1980" s="1" t="s">
        <v>1077</v>
      </c>
      <c r="L1980" s="2" t="s">
        <v>4308</v>
      </c>
      <c r="M1980" s="10">
        <v>45739</v>
      </c>
      <c r="N1980" s="1">
        <v>100</v>
      </c>
      <c r="O1980" s="1">
        <v>27</v>
      </c>
      <c r="P1980" s="2">
        <f>Table1[[#This Row],[PRICE/PO]]*Table1[[#This Row],[Quantity/PO]]</f>
        <v>2700</v>
      </c>
      <c r="Q1980" s="2" t="str">
        <f t="shared" ca="1" si="143"/>
        <v>منتهي</v>
      </c>
      <c r="R1980" s="2" t="s">
        <v>2370</v>
      </c>
      <c r="S1980" s="2"/>
      <c r="T1980" s="1" t="str">
        <f t="shared" si="142"/>
        <v/>
      </c>
      <c r="BN1980" s="8"/>
    </row>
    <row r="1981" spans="1:66" ht="23" hidden="1" x14ac:dyDescent="0.45">
      <c r="A1981" s="1">
        <f t="shared" si="141"/>
        <v>1968</v>
      </c>
      <c r="B1981" s="1" t="s">
        <v>734</v>
      </c>
      <c r="C1981" s="1" t="s">
        <v>1006</v>
      </c>
      <c r="D1981" s="1"/>
      <c r="E1981" s="2" t="s">
        <v>1007</v>
      </c>
      <c r="F1981" s="1" t="s">
        <v>2913</v>
      </c>
      <c r="G1981" s="10">
        <v>45718</v>
      </c>
      <c r="H1981" s="1"/>
      <c r="I1981" s="1">
        <v>27</v>
      </c>
      <c r="J1981" s="10">
        <v>45724</v>
      </c>
      <c r="K1981" s="1" t="s">
        <v>1077</v>
      </c>
      <c r="L1981" s="2" t="s">
        <v>4318</v>
      </c>
      <c r="M1981" s="10">
        <v>45763</v>
      </c>
      <c r="N1981" s="1">
        <v>24</v>
      </c>
      <c r="O1981" s="1">
        <v>27</v>
      </c>
      <c r="P1981" s="2">
        <f>Table1[[#This Row],[PRICE/PO]]*Table1[[#This Row],[Quantity/PO]]</f>
        <v>648</v>
      </c>
      <c r="Q1981" s="2" t="str">
        <f t="shared" ca="1" si="143"/>
        <v>منتهي</v>
      </c>
      <c r="R1981" s="2"/>
      <c r="S1981" s="2"/>
      <c r="T1981" s="1" t="str">
        <f t="shared" si="142"/>
        <v/>
      </c>
      <c r="BN1981" s="8"/>
    </row>
    <row r="1982" spans="1:66" ht="23" hidden="1" x14ac:dyDescent="0.45">
      <c r="A1982" s="1">
        <f t="shared" si="141"/>
        <v>1969</v>
      </c>
      <c r="B1982" s="1" t="s">
        <v>734</v>
      </c>
      <c r="C1982" s="1" t="s">
        <v>1006</v>
      </c>
      <c r="D1982" s="1"/>
      <c r="E1982" s="2" t="s">
        <v>1007</v>
      </c>
      <c r="F1982" s="1" t="s">
        <v>2913</v>
      </c>
      <c r="G1982" s="10">
        <v>45718</v>
      </c>
      <c r="H1982" s="1"/>
      <c r="I1982" s="1">
        <v>27</v>
      </c>
      <c r="J1982" s="10">
        <v>45724</v>
      </c>
      <c r="K1982" s="1" t="s">
        <v>1077</v>
      </c>
      <c r="L1982" s="2" t="s">
        <v>4334</v>
      </c>
      <c r="M1982" s="10">
        <v>45785</v>
      </c>
      <c r="N1982" s="1">
        <v>100</v>
      </c>
      <c r="O1982" s="1">
        <v>27</v>
      </c>
      <c r="P1982" s="2">
        <f>Table1[[#This Row],[PRICE/PO]]*Table1[[#This Row],[Quantity/PO]]</f>
        <v>2700</v>
      </c>
      <c r="Q1982" s="2" t="str">
        <f t="shared" ca="1" si="143"/>
        <v>منتهي</v>
      </c>
      <c r="R1982" s="2" t="s">
        <v>2370</v>
      </c>
      <c r="S1982" s="2"/>
      <c r="T1982" s="1" t="str">
        <f t="shared" si="142"/>
        <v/>
      </c>
      <c r="BN1982" s="8"/>
    </row>
    <row r="1983" spans="1:66" ht="23" hidden="1" x14ac:dyDescent="0.45">
      <c r="A1983" s="1">
        <f t="shared" si="141"/>
        <v>1970</v>
      </c>
      <c r="B1983" s="1" t="s">
        <v>734</v>
      </c>
      <c r="C1983" s="1" t="s">
        <v>1006</v>
      </c>
      <c r="D1983" s="1"/>
      <c r="E1983" s="2" t="s">
        <v>1007</v>
      </c>
      <c r="F1983" s="1" t="s">
        <v>2913</v>
      </c>
      <c r="G1983" s="10">
        <v>45718</v>
      </c>
      <c r="H1983" s="1"/>
      <c r="I1983" s="1">
        <v>27</v>
      </c>
      <c r="J1983" s="10">
        <v>45724</v>
      </c>
      <c r="K1983" s="1" t="s">
        <v>1077</v>
      </c>
      <c r="L1983" s="2" t="s">
        <v>4339</v>
      </c>
      <c r="M1983" s="10">
        <v>45784</v>
      </c>
      <c r="N1983" s="1">
        <v>100</v>
      </c>
      <c r="O1983" s="1">
        <v>27</v>
      </c>
      <c r="P1983" s="2">
        <f>Table1[[#This Row],[PRICE/PO]]*Table1[[#This Row],[Quantity/PO]]</f>
        <v>2700</v>
      </c>
      <c r="Q1983" s="2" t="str">
        <f t="shared" ca="1" si="143"/>
        <v>منتهي</v>
      </c>
      <c r="R1983" s="2" t="s">
        <v>2370</v>
      </c>
      <c r="S1983" s="2"/>
      <c r="T1983" s="1" t="str">
        <f t="shared" si="142"/>
        <v/>
      </c>
      <c r="BN1983" s="8"/>
    </row>
    <row r="1984" spans="1:66" ht="23" hidden="1" x14ac:dyDescent="0.45">
      <c r="A1984" s="1">
        <f t="shared" si="141"/>
        <v>1971</v>
      </c>
      <c r="B1984" s="1" t="s">
        <v>734</v>
      </c>
      <c r="C1984" s="1" t="s">
        <v>1006</v>
      </c>
      <c r="D1984" s="1"/>
      <c r="E1984" s="2" t="s">
        <v>1007</v>
      </c>
      <c r="F1984" s="1" t="s">
        <v>2913</v>
      </c>
      <c r="G1984" s="10">
        <v>45718</v>
      </c>
      <c r="H1984" s="1"/>
      <c r="I1984" s="1">
        <v>27</v>
      </c>
      <c r="J1984" s="10">
        <v>45724</v>
      </c>
      <c r="K1984" s="1" t="s">
        <v>1077</v>
      </c>
      <c r="L1984" s="2" t="s">
        <v>4350</v>
      </c>
      <c r="M1984" s="10">
        <v>45775</v>
      </c>
      <c r="N1984" s="1">
        <v>40</v>
      </c>
      <c r="O1984" s="1">
        <v>27</v>
      </c>
      <c r="P1984" s="2">
        <f>Table1[[#This Row],[PRICE/PO]]*Table1[[#This Row],[Quantity/PO]]</f>
        <v>1080</v>
      </c>
      <c r="Q1984" s="2" t="str">
        <f t="shared" ca="1" si="143"/>
        <v>منتهي</v>
      </c>
      <c r="R1984" s="2" t="s">
        <v>2370</v>
      </c>
      <c r="S1984" s="2"/>
      <c r="T1984" s="1" t="str">
        <f t="shared" si="142"/>
        <v/>
      </c>
      <c r="BN1984" s="8"/>
    </row>
    <row r="1985" spans="1:66" ht="23" hidden="1" x14ac:dyDescent="0.45">
      <c r="A1985" s="1">
        <f t="shared" si="141"/>
        <v>1972</v>
      </c>
      <c r="B1985" s="1" t="s">
        <v>734</v>
      </c>
      <c r="C1985" s="1" t="s">
        <v>1006</v>
      </c>
      <c r="D1985" s="1"/>
      <c r="E1985" s="2" t="s">
        <v>1007</v>
      </c>
      <c r="F1985" s="1" t="s">
        <v>2913</v>
      </c>
      <c r="G1985" s="10">
        <v>45718</v>
      </c>
      <c r="H1985" s="1"/>
      <c r="I1985" s="1">
        <v>27</v>
      </c>
      <c r="J1985" s="10">
        <v>45724</v>
      </c>
      <c r="K1985" s="1" t="s">
        <v>1077</v>
      </c>
      <c r="L1985" s="2" t="s">
        <v>4503</v>
      </c>
      <c r="M1985" s="10">
        <v>45790</v>
      </c>
      <c r="N1985" s="1">
        <v>100</v>
      </c>
      <c r="O1985" s="1">
        <v>26</v>
      </c>
      <c r="P1985" s="2">
        <f>Table1[[#This Row],[PRICE/PO]]*Table1[[#This Row],[Quantity/PO]]</f>
        <v>2600</v>
      </c>
      <c r="Q1985" s="2" t="str">
        <f t="shared" ref="Q1985:Q1992" ca="1" si="144">IF(AND($J1985&lt;TODAY(), $J1985&lt;&gt;""), "منتهي", "")</f>
        <v>منتهي</v>
      </c>
      <c r="R1985" s="2" t="s">
        <v>2370</v>
      </c>
      <c r="S1985" s="2"/>
      <c r="T1985" s="1" t="str">
        <f t="shared" si="142"/>
        <v/>
      </c>
      <c r="BN1985" s="8"/>
    </row>
    <row r="1986" spans="1:66" ht="23" hidden="1" x14ac:dyDescent="0.45">
      <c r="A1986" s="1">
        <f t="shared" si="141"/>
        <v>1973</v>
      </c>
      <c r="B1986" s="1" t="s">
        <v>734</v>
      </c>
      <c r="C1986" s="1" t="s">
        <v>1006</v>
      </c>
      <c r="D1986" s="1"/>
      <c r="E1986" s="2" t="s">
        <v>1007</v>
      </c>
      <c r="F1986" s="1" t="s">
        <v>2913</v>
      </c>
      <c r="G1986" s="10">
        <v>45718</v>
      </c>
      <c r="H1986" s="1"/>
      <c r="I1986" s="1">
        <v>27</v>
      </c>
      <c r="J1986" s="10">
        <v>45724</v>
      </c>
      <c r="K1986" s="1" t="s">
        <v>1077</v>
      </c>
      <c r="L1986" s="2" t="s">
        <v>4504</v>
      </c>
      <c r="M1986" s="10">
        <v>45790</v>
      </c>
      <c r="N1986" s="1">
        <f>100+30</f>
        <v>130</v>
      </c>
      <c r="O1986" s="1">
        <v>27</v>
      </c>
      <c r="P1986" s="2">
        <f>Table1[[#This Row],[PRICE/PO]]*Table1[[#This Row],[Quantity/PO]]</f>
        <v>3510</v>
      </c>
      <c r="Q1986" s="2" t="str">
        <f t="shared" ca="1" si="144"/>
        <v>منتهي</v>
      </c>
      <c r="R1986" s="2" t="s">
        <v>2370</v>
      </c>
      <c r="S1986" s="2"/>
      <c r="T1986" s="1" t="str">
        <f t="shared" si="142"/>
        <v/>
      </c>
      <c r="BN1986" s="8"/>
    </row>
    <row r="1987" spans="1:66" ht="23" hidden="1" x14ac:dyDescent="0.45">
      <c r="A1987" s="1">
        <f t="shared" si="141"/>
        <v>1974</v>
      </c>
      <c r="B1987" s="1" t="s">
        <v>734</v>
      </c>
      <c r="C1987" s="1" t="s">
        <v>1006</v>
      </c>
      <c r="D1987" s="1"/>
      <c r="E1987" s="2" t="s">
        <v>1007</v>
      </c>
      <c r="F1987" s="1" t="s">
        <v>2913</v>
      </c>
      <c r="G1987" s="10">
        <v>45718</v>
      </c>
      <c r="H1987" s="1"/>
      <c r="I1987" s="1">
        <v>27</v>
      </c>
      <c r="J1987" s="10">
        <v>45724</v>
      </c>
      <c r="K1987" s="1" t="s">
        <v>1077</v>
      </c>
      <c r="L1987" s="2" t="s">
        <v>4835</v>
      </c>
      <c r="M1987" s="10">
        <v>45799</v>
      </c>
      <c r="N1987" s="1">
        <v>200</v>
      </c>
      <c r="O1987" s="1">
        <v>27</v>
      </c>
      <c r="P1987" s="2">
        <f>Table1[[#This Row],[PRICE/PO]]*Table1[[#This Row],[Quantity/PO]]</f>
        <v>5400</v>
      </c>
      <c r="Q1987" s="2" t="str">
        <f t="shared" ca="1" si="144"/>
        <v>منتهي</v>
      </c>
      <c r="R1987" s="2" t="s">
        <v>2370</v>
      </c>
      <c r="S1987" s="2"/>
      <c r="T1987" s="1" t="str">
        <f t="shared" si="142"/>
        <v/>
      </c>
      <c r="BN1987" s="8"/>
    </row>
    <row r="1988" spans="1:66" ht="23" hidden="1" x14ac:dyDescent="0.45">
      <c r="A1988" s="1">
        <f t="shared" si="141"/>
        <v>1975</v>
      </c>
      <c r="B1988" s="1" t="s">
        <v>734</v>
      </c>
      <c r="C1988" s="1" t="s">
        <v>1006</v>
      </c>
      <c r="D1988" s="1"/>
      <c r="E1988" s="2" t="s">
        <v>1007</v>
      </c>
      <c r="F1988" s="1" t="s">
        <v>2913</v>
      </c>
      <c r="G1988" s="10">
        <v>45718</v>
      </c>
      <c r="H1988" s="1"/>
      <c r="I1988" s="1">
        <v>27</v>
      </c>
      <c r="J1988" s="10">
        <v>45724</v>
      </c>
      <c r="K1988" s="1" t="s">
        <v>1077</v>
      </c>
      <c r="L1988" s="2" t="s">
        <v>4839</v>
      </c>
      <c r="M1988" s="10">
        <v>45799</v>
      </c>
      <c r="N1988" s="1">
        <v>100</v>
      </c>
      <c r="O1988" s="1">
        <v>27</v>
      </c>
      <c r="P1988" s="2">
        <f>Table1[[#This Row],[PRICE/PO]]*Table1[[#This Row],[Quantity/PO]]</f>
        <v>2700</v>
      </c>
      <c r="Q1988" s="2" t="str">
        <f t="shared" ca="1" si="144"/>
        <v>منتهي</v>
      </c>
      <c r="R1988" s="2" t="s">
        <v>2370</v>
      </c>
      <c r="S1988" s="2"/>
      <c r="T1988" s="1" t="str">
        <f t="shared" si="142"/>
        <v/>
      </c>
      <c r="BN1988" s="8"/>
    </row>
    <row r="1989" spans="1:66" ht="23" hidden="1" x14ac:dyDescent="0.45">
      <c r="A1989" s="1">
        <f t="shared" si="141"/>
        <v>1976</v>
      </c>
      <c r="B1989" s="1" t="s">
        <v>734</v>
      </c>
      <c r="C1989" s="1" t="s">
        <v>1006</v>
      </c>
      <c r="D1989" s="51"/>
      <c r="E1989" s="2" t="s">
        <v>1007</v>
      </c>
      <c r="F1989" s="1" t="s">
        <v>2913</v>
      </c>
      <c r="G1989" s="10">
        <v>45718</v>
      </c>
      <c r="H1989" s="51"/>
      <c r="I1989" s="1">
        <v>27</v>
      </c>
      <c r="J1989" s="10">
        <v>45724</v>
      </c>
      <c r="K1989" s="1" t="s">
        <v>1077</v>
      </c>
      <c r="L1989" s="52" t="s">
        <v>5140</v>
      </c>
      <c r="M1989" s="53">
        <v>45774</v>
      </c>
      <c r="N1989" s="1">
        <v>100</v>
      </c>
      <c r="O1989" s="1">
        <v>27</v>
      </c>
      <c r="P1989" s="52">
        <f>Table1[[#This Row],[PRICE/PO]]*Table1[[#This Row],[Quantity/PO]]</f>
        <v>2700</v>
      </c>
      <c r="Q1989" s="52" t="str">
        <f t="shared" ca="1" si="144"/>
        <v>منتهي</v>
      </c>
      <c r="R1989" s="2" t="s">
        <v>2370</v>
      </c>
      <c r="S1989" s="52"/>
      <c r="T1989" s="51" t="str">
        <f t="shared" si="142"/>
        <v/>
      </c>
      <c r="BN1989" s="8"/>
    </row>
    <row r="1990" spans="1:66" ht="23" hidden="1" x14ac:dyDescent="0.45">
      <c r="A1990" s="1">
        <f t="shared" si="141"/>
        <v>1977</v>
      </c>
      <c r="B1990" s="1" t="s">
        <v>734</v>
      </c>
      <c r="C1990" s="1" t="s">
        <v>1006</v>
      </c>
      <c r="D1990" s="51"/>
      <c r="E1990" s="2" t="s">
        <v>1007</v>
      </c>
      <c r="F1990" s="1" t="s">
        <v>2913</v>
      </c>
      <c r="G1990" s="10">
        <v>45718</v>
      </c>
      <c r="H1990" s="51"/>
      <c r="I1990" s="1">
        <v>27</v>
      </c>
      <c r="J1990" s="10">
        <v>45724</v>
      </c>
      <c r="K1990" s="1" t="s">
        <v>1077</v>
      </c>
      <c r="L1990" s="2" t="s">
        <v>6030</v>
      </c>
      <c r="M1990" s="53">
        <v>45826</v>
      </c>
      <c r="N1990" s="1">
        <v>24</v>
      </c>
      <c r="O1990" s="1">
        <v>27</v>
      </c>
      <c r="P1990" s="52">
        <f>Table1[[#This Row],[PRICE/PO]]*Table1[[#This Row],[Quantity/PO]]</f>
        <v>648</v>
      </c>
      <c r="Q1990" s="52" t="str">
        <f t="shared" ca="1" si="144"/>
        <v>منتهي</v>
      </c>
      <c r="R1990" s="2" t="s">
        <v>2370</v>
      </c>
      <c r="S1990" s="52"/>
      <c r="T1990" s="51" t="str">
        <f t="shared" si="142"/>
        <v/>
      </c>
      <c r="BN1990" s="8"/>
    </row>
    <row r="1991" spans="1:66" ht="23" hidden="1" x14ac:dyDescent="0.45">
      <c r="A1991" s="1">
        <f t="shared" si="141"/>
        <v>1978</v>
      </c>
      <c r="B1991" s="1" t="s">
        <v>734</v>
      </c>
      <c r="C1991" s="1" t="s">
        <v>1006</v>
      </c>
      <c r="D1991" s="51"/>
      <c r="E1991" s="2" t="s">
        <v>1007</v>
      </c>
      <c r="F1991" s="1" t="s">
        <v>2913</v>
      </c>
      <c r="G1991" s="10">
        <v>45718</v>
      </c>
      <c r="H1991" s="51"/>
      <c r="I1991" s="1">
        <v>27</v>
      </c>
      <c r="J1991" s="10">
        <v>45724</v>
      </c>
      <c r="K1991" s="1" t="s">
        <v>1077</v>
      </c>
      <c r="L1991" s="2" t="s">
        <v>6030</v>
      </c>
      <c r="M1991" s="53">
        <v>45826</v>
      </c>
      <c r="N1991" s="1">
        <v>50</v>
      </c>
      <c r="O1991" s="1">
        <v>27</v>
      </c>
      <c r="P1991" s="52">
        <f>Table1[[#This Row],[PRICE/PO]]*Table1[[#This Row],[Quantity/PO]]</f>
        <v>1350</v>
      </c>
      <c r="Q1991" s="52" t="str">
        <f t="shared" ca="1" si="144"/>
        <v>منتهي</v>
      </c>
      <c r="R1991" s="2" t="s">
        <v>2370</v>
      </c>
      <c r="S1991" s="52"/>
      <c r="T1991" s="51" t="str">
        <f t="shared" si="142"/>
        <v/>
      </c>
      <c r="BN1991" s="8"/>
    </row>
    <row r="1992" spans="1:66" ht="23" hidden="1" x14ac:dyDescent="0.45">
      <c r="A1992" s="1">
        <f t="shared" si="141"/>
        <v>1979</v>
      </c>
      <c r="B1992" s="1" t="s">
        <v>734</v>
      </c>
      <c r="C1992" s="1" t="s">
        <v>1006</v>
      </c>
      <c r="D1992" s="51"/>
      <c r="E1992" s="2" t="s">
        <v>1007</v>
      </c>
      <c r="F1992" s="1" t="s">
        <v>2913</v>
      </c>
      <c r="G1992" s="10">
        <v>45718</v>
      </c>
      <c r="H1992" s="51"/>
      <c r="I1992" s="1">
        <v>27</v>
      </c>
      <c r="J1992" s="10">
        <v>45724</v>
      </c>
      <c r="K1992" s="1" t="s">
        <v>1077</v>
      </c>
      <c r="L1992" s="2" t="s">
        <v>6054</v>
      </c>
      <c r="M1992" s="53">
        <v>45831</v>
      </c>
      <c r="N1992" s="1">
        <v>50</v>
      </c>
      <c r="O1992" s="1">
        <v>27</v>
      </c>
      <c r="P1992" s="52">
        <f>Table1[[#This Row],[PRICE/PO]]*Table1[[#This Row],[Quantity/PO]]</f>
        <v>1350</v>
      </c>
      <c r="Q1992" s="52" t="str">
        <f t="shared" ca="1" si="144"/>
        <v>منتهي</v>
      </c>
      <c r="R1992" s="2" t="s">
        <v>2370</v>
      </c>
      <c r="S1992" s="52"/>
      <c r="T1992" s="51" t="str">
        <f t="shared" si="142"/>
        <v/>
      </c>
      <c r="BN1992" s="8"/>
    </row>
    <row r="1993" spans="1:66" ht="23" hidden="1" x14ac:dyDescent="0.45">
      <c r="A1993" s="1">
        <f t="shared" si="141"/>
        <v>1980</v>
      </c>
      <c r="B1993" s="1" t="s">
        <v>734</v>
      </c>
      <c r="C1993" s="1" t="s">
        <v>477</v>
      </c>
      <c r="D1993" s="1"/>
      <c r="E1993" s="2" t="s">
        <v>356</v>
      </c>
      <c r="F1993" s="1" t="s">
        <v>2913</v>
      </c>
      <c r="G1993" s="10">
        <v>45718</v>
      </c>
      <c r="H1993" s="1">
        <v>200</v>
      </c>
      <c r="I1993" s="1">
        <v>23</v>
      </c>
      <c r="J1993" s="10">
        <v>45724</v>
      </c>
      <c r="K1993" s="1" t="s">
        <v>1074</v>
      </c>
      <c r="L1993" s="2"/>
      <c r="M1993" s="10"/>
      <c r="N1993" s="1"/>
      <c r="O1993" s="1"/>
      <c r="P1993" s="2">
        <f>Table1[[#This Row],[PRICE/PO]]*Table1[[#This Row],[Quantity/PO]]</f>
        <v>0</v>
      </c>
      <c r="Q1993" s="2" t="str">
        <f t="shared" ca="1" si="139"/>
        <v>منتهي</v>
      </c>
      <c r="R1993" s="2" t="s">
        <v>2370</v>
      </c>
      <c r="S1993" s="2"/>
      <c r="T1993" s="1" t="str">
        <f t="shared" si="142"/>
        <v/>
      </c>
      <c r="BN1993" s="8">
        <f t="shared" si="140"/>
        <v>0</v>
      </c>
    </row>
    <row r="1994" spans="1:66" ht="69" hidden="1" x14ac:dyDescent="0.45">
      <c r="A1994" s="1">
        <f t="shared" si="141"/>
        <v>1981</v>
      </c>
      <c r="B1994" s="1" t="s">
        <v>734</v>
      </c>
      <c r="C1994" s="1" t="s">
        <v>2915</v>
      </c>
      <c r="D1994" s="1" t="s">
        <v>2916</v>
      </c>
      <c r="E1994" s="2" t="s">
        <v>2917</v>
      </c>
      <c r="F1994" s="1" t="s">
        <v>2914</v>
      </c>
      <c r="G1994" s="10">
        <v>45718</v>
      </c>
      <c r="H1994" s="1">
        <v>2</v>
      </c>
      <c r="I1994" s="1"/>
      <c r="J1994" s="10">
        <v>45721</v>
      </c>
      <c r="K1994" s="1" t="s">
        <v>1077</v>
      </c>
      <c r="L1994" s="2"/>
      <c r="M1994" s="10"/>
      <c r="N1994" s="1"/>
      <c r="O1994" s="1"/>
      <c r="P1994" s="2">
        <f>Table1[[#This Row],[PRICE/PO]]*Table1[[#This Row],[Quantity/PO]]</f>
        <v>0</v>
      </c>
      <c r="Q1994" s="2" t="str">
        <f t="shared" ca="1" si="139"/>
        <v>منتهي</v>
      </c>
      <c r="R1994" s="2" t="s">
        <v>2782</v>
      </c>
      <c r="S1994" s="2"/>
      <c r="T1994" s="1" t="str">
        <f t="shared" si="142"/>
        <v/>
      </c>
      <c r="BN1994" s="8" t="str">
        <f t="shared" si="140"/>
        <v>HP15-8</v>
      </c>
    </row>
    <row r="1995" spans="1:66" ht="46" hidden="1" x14ac:dyDescent="0.45">
      <c r="A1995" s="1">
        <f t="shared" si="141"/>
        <v>1982</v>
      </c>
      <c r="B1995" s="1" t="s">
        <v>734</v>
      </c>
      <c r="C1995" s="1" t="s">
        <v>2918</v>
      </c>
      <c r="D1995" s="1" t="s">
        <v>2919</v>
      </c>
      <c r="E1995" s="2" t="s">
        <v>2920</v>
      </c>
      <c r="F1995" s="1" t="s">
        <v>2914</v>
      </c>
      <c r="G1995" s="10">
        <v>45718</v>
      </c>
      <c r="H1995" s="1">
        <v>1</v>
      </c>
      <c r="I1995" s="1"/>
      <c r="J1995" s="10">
        <v>45721</v>
      </c>
      <c r="K1995" s="1" t="s">
        <v>1077</v>
      </c>
      <c r="L1995" s="2"/>
      <c r="M1995" s="10"/>
      <c r="N1995" s="1"/>
      <c r="O1995" s="1"/>
      <c r="P1995" s="2">
        <f>Table1[[#This Row],[PRICE/PO]]*Table1[[#This Row],[Quantity/PO]]</f>
        <v>0</v>
      </c>
      <c r="Q1995" s="2" t="str">
        <f t="shared" ca="1" si="139"/>
        <v>منتهي</v>
      </c>
      <c r="R1995" s="2" t="s">
        <v>2782</v>
      </c>
      <c r="S1995" s="2"/>
      <c r="T1995" s="1" t="str">
        <f t="shared" si="142"/>
        <v/>
      </c>
      <c r="BN1995" s="8" t="str">
        <f t="shared" si="140"/>
        <v>TI-120TB</v>
      </c>
    </row>
    <row r="1996" spans="1:66" ht="69" hidden="1" x14ac:dyDescent="0.45">
      <c r="A1996" s="1">
        <f t="shared" si="141"/>
        <v>1983</v>
      </c>
      <c r="B1996" s="1" t="s">
        <v>734</v>
      </c>
      <c r="C1996" s="1" t="s">
        <v>2921</v>
      </c>
      <c r="D1996" s="1" t="s">
        <v>2922</v>
      </c>
      <c r="E1996" s="2" t="s">
        <v>2923</v>
      </c>
      <c r="F1996" s="1" t="s">
        <v>2914</v>
      </c>
      <c r="G1996" s="10">
        <v>45718</v>
      </c>
      <c r="H1996" s="1">
        <v>1</v>
      </c>
      <c r="I1996" s="1"/>
      <c r="J1996" s="10">
        <v>45721</v>
      </c>
      <c r="K1996" s="1" t="s">
        <v>1077</v>
      </c>
      <c r="L1996" s="2"/>
      <c r="M1996" s="10"/>
      <c r="N1996" s="1"/>
      <c r="O1996" s="1"/>
      <c r="P1996" s="2">
        <f>Table1[[#This Row],[PRICE/PO]]*Table1[[#This Row],[Quantity/PO]]</f>
        <v>0</v>
      </c>
      <c r="Q1996" s="2" t="str">
        <f t="shared" ca="1" si="139"/>
        <v>منتهي</v>
      </c>
      <c r="R1996" s="2" t="s">
        <v>2782</v>
      </c>
      <c r="S1996" s="2"/>
      <c r="T1996" s="1" t="str">
        <f t="shared" si="142"/>
        <v/>
      </c>
      <c r="BN1996" s="8" t="str">
        <f t="shared" si="140"/>
        <v>T-105U</v>
      </c>
    </row>
    <row r="1997" spans="1:66" ht="46" hidden="1" x14ac:dyDescent="0.45">
      <c r="A1997" s="1">
        <f t="shared" si="141"/>
        <v>1984</v>
      </c>
      <c r="B1997" s="1" t="s">
        <v>734</v>
      </c>
      <c r="C1997" s="1" t="s">
        <v>2924</v>
      </c>
      <c r="D1997" s="1" t="s">
        <v>2925</v>
      </c>
      <c r="E1997" s="2" t="s">
        <v>2926</v>
      </c>
      <c r="F1997" s="1" t="s">
        <v>2914</v>
      </c>
      <c r="G1997" s="10">
        <v>45718</v>
      </c>
      <c r="H1997" s="1">
        <v>2</v>
      </c>
      <c r="I1997" s="1"/>
      <c r="J1997" s="10">
        <v>45721</v>
      </c>
      <c r="K1997" s="1" t="s">
        <v>1077</v>
      </c>
      <c r="L1997" s="2"/>
      <c r="M1997" s="10"/>
      <c r="N1997" s="1"/>
      <c r="O1997" s="1"/>
      <c r="P1997" s="2">
        <f>Table1[[#This Row],[PRICE/PO]]*Table1[[#This Row],[Quantity/PO]]</f>
        <v>0</v>
      </c>
      <c r="Q1997" s="2" t="str">
        <f t="shared" ca="1" si="139"/>
        <v>منتهي</v>
      </c>
      <c r="R1997" s="2" t="s">
        <v>2782</v>
      </c>
      <c r="S1997" s="2"/>
      <c r="T1997" s="1" t="str">
        <f t="shared" si="142"/>
        <v/>
      </c>
      <c r="BN1997" s="8" t="str">
        <f t="shared" si="140"/>
        <v>T902-B</v>
      </c>
    </row>
    <row r="1998" spans="1:66" ht="46" hidden="1" x14ac:dyDescent="0.45">
      <c r="A1998" s="1">
        <f t="shared" si="141"/>
        <v>1985</v>
      </c>
      <c r="B1998" s="1" t="s">
        <v>734</v>
      </c>
      <c r="C1998" s="1" t="s">
        <v>2928</v>
      </c>
      <c r="D1998" s="1" t="s">
        <v>2927</v>
      </c>
      <c r="E1998" s="2" t="s">
        <v>2929</v>
      </c>
      <c r="F1998" s="1" t="s">
        <v>2914</v>
      </c>
      <c r="G1998" s="10">
        <v>45718</v>
      </c>
      <c r="H1998" s="1">
        <v>2</v>
      </c>
      <c r="I1998" s="1"/>
      <c r="J1998" s="10">
        <v>45721</v>
      </c>
      <c r="K1998" s="1" t="s">
        <v>1077</v>
      </c>
      <c r="L1998" s="2"/>
      <c r="M1998" s="10"/>
      <c r="N1998" s="1"/>
      <c r="O1998" s="1"/>
      <c r="P1998" s="2">
        <f>Table1[[#This Row],[PRICE/PO]]*Table1[[#This Row],[Quantity/PO]]</f>
        <v>0</v>
      </c>
      <c r="Q1998" s="2" t="str">
        <f t="shared" ca="1" si="139"/>
        <v>منتهي</v>
      </c>
      <c r="R1998" s="2" t="s">
        <v>2782</v>
      </c>
      <c r="S1998" s="2"/>
      <c r="T1998" s="1" t="str">
        <f t="shared" si="142"/>
        <v/>
      </c>
      <c r="BN1998" s="8" t="str">
        <f t="shared" si="140"/>
        <v>TS-332</v>
      </c>
    </row>
    <row r="1999" spans="1:66" ht="46" hidden="1" x14ac:dyDescent="0.45">
      <c r="A1999" s="1">
        <f t="shared" ref="A1999:A2062" si="145">ROW(A1986)</f>
        <v>1986</v>
      </c>
      <c r="B1999" s="1" t="s">
        <v>734</v>
      </c>
      <c r="C1999" s="1" t="s">
        <v>111</v>
      </c>
      <c r="D1999" s="1"/>
      <c r="E1999" s="2" t="s">
        <v>423</v>
      </c>
      <c r="F1999" s="1" t="s">
        <v>2914</v>
      </c>
      <c r="G1999" s="10">
        <v>45718</v>
      </c>
      <c r="H1999" s="1">
        <v>1</v>
      </c>
      <c r="I1999" s="1">
        <v>1350</v>
      </c>
      <c r="J1999" s="10">
        <v>45721</v>
      </c>
      <c r="K1999" s="1" t="s">
        <v>1077</v>
      </c>
      <c r="L1999" s="2"/>
      <c r="M1999" s="10"/>
      <c r="N1999" s="1"/>
      <c r="O1999" s="1"/>
      <c r="P1999" s="2">
        <f>Table1[[#This Row],[PRICE/PO]]*Table1[[#This Row],[Quantity/PO]]</f>
        <v>0</v>
      </c>
      <c r="Q1999" s="2" t="str">
        <f t="shared" ca="1" si="139"/>
        <v>منتهي</v>
      </c>
      <c r="R1999" s="2" t="s">
        <v>2782</v>
      </c>
      <c r="S1999" s="2"/>
      <c r="T1999" s="1" t="str">
        <f t="shared" ref="T1999:T2062" si="146">IF(AND(COUNTIFS($F$14:$F$1012, $F1999, $L$14:$L$1012, "&lt;&gt;")&gt;0, $L1999="", $I1999&lt;&gt;""), 1, "")</f>
        <v/>
      </c>
      <c r="BN1999" s="8">
        <f t="shared" si="140"/>
        <v>0</v>
      </c>
    </row>
    <row r="2000" spans="1:66" ht="69" hidden="1" x14ac:dyDescent="0.45">
      <c r="A2000" s="1">
        <f t="shared" si="145"/>
        <v>1987</v>
      </c>
      <c r="B2000" s="1" t="s">
        <v>734</v>
      </c>
      <c r="C2000" s="1" t="s">
        <v>424</v>
      </c>
      <c r="D2000" s="1"/>
      <c r="E2000" s="2" t="s">
        <v>425</v>
      </c>
      <c r="F2000" s="1" t="s">
        <v>2914</v>
      </c>
      <c r="G2000" s="10">
        <v>45718</v>
      </c>
      <c r="H2000" s="1">
        <v>1</v>
      </c>
      <c r="I2000" s="1">
        <v>1300</v>
      </c>
      <c r="J2000" s="10">
        <v>45721</v>
      </c>
      <c r="K2000" s="1" t="s">
        <v>1077</v>
      </c>
      <c r="L2000" s="2"/>
      <c r="M2000" s="10"/>
      <c r="N2000" s="1"/>
      <c r="O2000" s="1"/>
      <c r="P2000" s="2">
        <f>Table1[[#This Row],[PRICE/PO]]*Table1[[#This Row],[Quantity/PO]]</f>
        <v>0</v>
      </c>
      <c r="Q2000" s="2" t="str">
        <f t="shared" ca="1" si="139"/>
        <v>منتهي</v>
      </c>
      <c r="R2000" s="2" t="s">
        <v>2782</v>
      </c>
      <c r="S2000" s="2"/>
      <c r="T2000" s="1" t="str">
        <f t="shared" si="146"/>
        <v/>
      </c>
      <c r="BN2000" s="8">
        <f t="shared" si="140"/>
        <v>0</v>
      </c>
    </row>
    <row r="2001" spans="1:66" ht="46" hidden="1" x14ac:dyDescent="0.45">
      <c r="A2001" s="1">
        <f t="shared" si="145"/>
        <v>1988</v>
      </c>
      <c r="B2001" s="1" t="s">
        <v>734</v>
      </c>
      <c r="C2001" s="1" t="s">
        <v>421</v>
      </c>
      <c r="D2001" s="1"/>
      <c r="E2001" s="2" t="s">
        <v>422</v>
      </c>
      <c r="F2001" s="1" t="s">
        <v>2914</v>
      </c>
      <c r="G2001" s="10">
        <v>45718</v>
      </c>
      <c r="H2001" s="1">
        <v>2</v>
      </c>
      <c r="I2001" s="1"/>
      <c r="J2001" s="10">
        <v>45721</v>
      </c>
      <c r="K2001" s="1" t="s">
        <v>1077</v>
      </c>
      <c r="L2001" s="2"/>
      <c r="M2001" s="10"/>
      <c r="N2001" s="1"/>
      <c r="O2001" s="1"/>
      <c r="P2001" s="2">
        <f>Table1[[#This Row],[PRICE/PO]]*Table1[[#This Row],[Quantity/PO]]</f>
        <v>0</v>
      </c>
      <c r="Q2001" s="2" t="str">
        <f t="shared" ca="1" si="139"/>
        <v>منتهي</v>
      </c>
      <c r="R2001" s="2" t="s">
        <v>2782</v>
      </c>
      <c r="S2001" s="2"/>
      <c r="T2001" s="1" t="str">
        <f t="shared" si="146"/>
        <v/>
      </c>
      <c r="BN2001" s="8">
        <f t="shared" si="140"/>
        <v>0</v>
      </c>
    </row>
    <row r="2002" spans="1:66" ht="46" hidden="1" x14ac:dyDescent="0.45">
      <c r="A2002" s="1">
        <f t="shared" si="145"/>
        <v>1989</v>
      </c>
      <c r="B2002" s="1" t="s">
        <v>734</v>
      </c>
      <c r="C2002" s="1" t="s">
        <v>2930</v>
      </c>
      <c r="D2002" s="1" t="s">
        <v>2931</v>
      </c>
      <c r="E2002" s="2" t="s">
        <v>2932</v>
      </c>
      <c r="F2002" s="1" t="s">
        <v>2914</v>
      </c>
      <c r="G2002" s="10">
        <v>45718</v>
      </c>
      <c r="H2002" s="1">
        <v>1</v>
      </c>
      <c r="I2002" s="1"/>
      <c r="J2002" s="10">
        <v>45721</v>
      </c>
      <c r="K2002" s="1" t="s">
        <v>1077</v>
      </c>
      <c r="L2002" s="2"/>
      <c r="M2002" s="10"/>
      <c r="N2002" s="1"/>
      <c r="O2002" s="1"/>
      <c r="P2002" s="2">
        <f>Table1[[#This Row],[PRICE/PO]]*Table1[[#This Row],[Quantity/PO]]</f>
        <v>0</v>
      </c>
      <c r="Q2002" s="2" t="str">
        <f t="shared" ca="1" si="139"/>
        <v>منتهي</v>
      </c>
      <c r="R2002" s="2" t="s">
        <v>2782</v>
      </c>
      <c r="S2002" s="2"/>
      <c r="T2002" s="1" t="str">
        <f t="shared" si="146"/>
        <v/>
      </c>
      <c r="BN2002" s="8" t="str">
        <f t="shared" si="140"/>
        <v>M5</v>
      </c>
    </row>
    <row r="2003" spans="1:66" ht="46" hidden="1" x14ac:dyDescent="0.45">
      <c r="A2003" s="1">
        <f t="shared" si="145"/>
        <v>1990</v>
      </c>
      <c r="B2003" s="1" t="s">
        <v>734</v>
      </c>
      <c r="C2003" s="1" t="s">
        <v>2930</v>
      </c>
      <c r="D2003" s="1" t="s">
        <v>2931</v>
      </c>
      <c r="E2003" s="2" t="s">
        <v>2932</v>
      </c>
      <c r="F2003" s="1" t="s">
        <v>2914</v>
      </c>
      <c r="G2003" s="10">
        <v>45718</v>
      </c>
      <c r="H2003" s="1">
        <v>1</v>
      </c>
      <c r="I2003" s="1"/>
      <c r="J2003" s="10">
        <v>45721</v>
      </c>
      <c r="K2003" s="1" t="s">
        <v>1077</v>
      </c>
      <c r="L2003" s="2"/>
      <c r="M2003" s="10"/>
      <c r="N2003" s="1"/>
      <c r="O2003" s="1"/>
      <c r="P2003" s="2">
        <f>Table1[[#This Row],[PRICE/PO]]*Table1[[#This Row],[Quantity/PO]]</f>
        <v>0</v>
      </c>
      <c r="Q2003" s="2" t="str">
        <f t="shared" ca="1" si="139"/>
        <v>منتهي</v>
      </c>
      <c r="R2003" s="2" t="s">
        <v>2782</v>
      </c>
      <c r="S2003" s="2"/>
      <c r="T2003" s="1" t="str">
        <f t="shared" si="146"/>
        <v/>
      </c>
      <c r="BN2003" s="8" t="str">
        <f t="shared" si="140"/>
        <v>M5</v>
      </c>
    </row>
    <row r="2004" spans="1:66" ht="138" hidden="1" x14ac:dyDescent="0.45">
      <c r="A2004" s="1">
        <f t="shared" si="145"/>
        <v>1991</v>
      </c>
      <c r="B2004" s="1" t="s">
        <v>734</v>
      </c>
      <c r="C2004" s="1" t="s">
        <v>2457</v>
      </c>
      <c r="D2004" s="1" t="s">
        <v>2456</v>
      </c>
      <c r="E2004" s="2" t="s">
        <v>2934</v>
      </c>
      <c r="F2004" s="1" t="s">
        <v>2933</v>
      </c>
      <c r="G2004" s="10">
        <v>45718</v>
      </c>
      <c r="H2004" s="1">
        <v>4</v>
      </c>
      <c r="I2004" s="1"/>
      <c r="J2004" s="10">
        <v>45725</v>
      </c>
      <c r="K2004" s="1" t="s">
        <v>1074</v>
      </c>
      <c r="L2004" s="2"/>
      <c r="M2004" s="10"/>
      <c r="N2004" s="1"/>
      <c r="O2004" s="1"/>
      <c r="P2004" s="2">
        <f>Table1[[#This Row],[PRICE/PO]]*Table1[[#This Row],[Quantity/PO]]</f>
        <v>0</v>
      </c>
      <c r="Q2004" s="2" t="str">
        <f t="shared" ca="1" si="139"/>
        <v>منتهي</v>
      </c>
      <c r="R2004" s="2" t="s">
        <v>2370</v>
      </c>
      <c r="S2004" s="2"/>
      <c r="T2004" s="1" t="str">
        <f t="shared" si="146"/>
        <v/>
      </c>
      <c r="BN2004" s="8" t="str">
        <f t="shared" si="140"/>
        <v>NW16H1HHF3P2E</v>
      </c>
    </row>
    <row r="2005" spans="1:66" ht="69" hidden="1" x14ac:dyDescent="0.45">
      <c r="A2005" s="1">
        <f t="shared" si="145"/>
        <v>1992</v>
      </c>
      <c r="B2005" s="1" t="s">
        <v>734</v>
      </c>
      <c r="C2005" s="1" t="s">
        <v>2936</v>
      </c>
      <c r="D2005" s="1" t="s">
        <v>2937</v>
      </c>
      <c r="E2005" s="2" t="s">
        <v>2938</v>
      </c>
      <c r="F2005" s="1" t="s">
        <v>2935</v>
      </c>
      <c r="G2005" s="10">
        <v>45718</v>
      </c>
      <c r="H2005" s="1">
        <v>7</v>
      </c>
      <c r="I2005" s="1">
        <v>1100</v>
      </c>
      <c r="J2005" s="10">
        <v>45724</v>
      </c>
      <c r="K2005" s="1" t="s">
        <v>1074</v>
      </c>
      <c r="L2005" s="2"/>
      <c r="M2005" s="10"/>
      <c r="N2005" s="1"/>
      <c r="O2005" s="1"/>
      <c r="P2005" s="2">
        <f>Table1[[#This Row],[PRICE/PO]]*Table1[[#This Row],[Quantity/PO]]</f>
        <v>0</v>
      </c>
      <c r="Q2005" s="2" t="str">
        <f t="shared" ca="1" si="139"/>
        <v>منتهي</v>
      </c>
      <c r="R2005" s="2" t="s">
        <v>2370</v>
      </c>
      <c r="S2005" s="2"/>
      <c r="T2005" s="1" t="str">
        <f t="shared" si="146"/>
        <v/>
      </c>
      <c r="BN2005" s="8" t="str">
        <f t="shared" si="140"/>
        <v>A9F77216</v>
      </c>
    </row>
    <row r="2006" spans="1:66" ht="69" hidden="1" x14ac:dyDescent="0.45">
      <c r="A2006" s="1">
        <f t="shared" si="145"/>
        <v>1993</v>
      </c>
      <c r="B2006" s="1" t="s">
        <v>734</v>
      </c>
      <c r="C2006" s="2" t="s">
        <v>512</v>
      </c>
      <c r="D2006" s="1" t="s">
        <v>511</v>
      </c>
      <c r="E2006" s="2" t="s">
        <v>510</v>
      </c>
      <c r="F2006" s="1" t="s">
        <v>2939</v>
      </c>
      <c r="G2006" s="10">
        <v>45718</v>
      </c>
      <c r="H2006" s="1">
        <v>2</v>
      </c>
      <c r="I2006" s="1">
        <v>2200</v>
      </c>
      <c r="J2006" s="10">
        <v>45724</v>
      </c>
      <c r="K2006" s="1" t="s">
        <v>1074</v>
      </c>
      <c r="L2006" s="2" t="s">
        <v>4308</v>
      </c>
      <c r="M2006" s="10">
        <v>45739</v>
      </c>
      <c r="N2006" s="1">
        <v>2</v>
      </c>
      <c r="O2006" s="1">
        <v>2200</v>
      </c>
      <c r="P2006" s="2">
        <f>Table1[[#This Row],[PRICE/PO]]*Table1[[#This Row],[Quantity/PO]]</f>
        <v>4400</v>
      </c>
      <c r="Q2006" s="2" t="str">
        <f t="shared" ref="Q2006:Q2073" ca="1" si="147">IF(AND($J2006&lt;TODAY(), $J2006&lt;&gt;""), "منتهي", "")</f>
        <v>منتهي</v>
      </c>
      <c r="R2006" s="2" t="s">
        <v>2370</v>
      </c>
      <c r="S2006" s="2"/>
      <c r="T2006" s="1" t="str">
        <f t="shared" si="146"/>
        <v/>
      </c>
      <c r="BN2006" s="8" t="str">
        <f t="shared" si="140"/>
        <v>3RV2021</v>
      </c>
    </row>
    <row r="2007" spans="1:66" ht="92" hidden="1" x14ac:dyDescent="0.45">
      <c r="A2007" s="1">
        <f t="shared" si="145"/>
        <v>1994</v>
      </c>
      <c r="B2007" s="1" t="s">
        <v>734</v>
      </c>
      <c r="C2007" s="2" t="s">
        <v>2941</v>
      </c>
      <c r="D2007" s="1" t="s">
        <v>2942</v>
      </c>
      <c r="E2007" s="2" t="s">
        <v>2944</v>
      </c>
      <c r="F2007" s="1" t="s">
        <v>2940</v>
      </c>
      <c r="G2007" s="10">
        <v>45718</v>
      </c>
      <c r="H2007" s="1">
        <v>2</v>
      </c>
      <c r="I2007" s="1">
        <v>6000</v>
      </c>
      <c r="J2007" s="10">
        <v>45723</v>
      </c>
      <c r="K2007" s="1" t="s">
        <v>1074</v>
      </c>
      <c r="L2007" s="2"/>
      <c r="M2007" s="10"/>
      <c r="N2007" s="1"/>
      <c r="O2007" s="1"/>
      <c r="P2007" s="2">
        <f>Table1[[#This Row],[PRICE/PO]]*Table1[[#This Row],[Quantity/PO]]</f>
        <v>0</v>
      </c>
      <c r="Q2007" s="2" t="str">
        <f t="shared" ca="1" si="147"/>
        <v>منتهي</v>
      </c>
      <c r="R2007" s="2" t="s">
        <v>2370</v>
      </c>
      <c r="S2007" s="2"/>
      <c r="T2007" s="1" t="str">
        <f t="shared" si="146"/>
        <v/>
      </c>
      <c r="BN2007" s="8" t="str">
        <f t="shared" si="140"/>
        <v>LC1D50</v>
      </c>
    </row>
    <row r="2008" spans="1:66" ht="69" hidden="1" x14ac:dyDescent="0.45">
      <c r="A2008" s="1">
        <f t="shared" si="145"/>
        <v>1995</v>
      </c>
      <c r="B2008" s="1" t="s">
        <v>734</v>
      </c>
      <c r="C2008" s="2" t="s">
        <v>2941</v>
      </c>
      <c r="D2008" s="1" t="s">
        <v>2943</v>
      </c>
      <c r="E2008" s="2" t="s">
        <v>2945</v>
      </c>
      <c r="F2008" s="1" t="s">
        <v>2940</v>
      </c>
      <c r="G2008" s="10">
        <v>45718</v>
      </c>
      <c r="H2008" s="1">
        <v>1</v>
      </c>
      <c r="I2008" s="1">
        <v>4100</v>
      </c>
      <c r="J2008" s="10">
        <v>45723</v>
      </c>
      <c r="K2008" s="1" t="s">
        <v>1074</v>
      </c>
      <c r="L2008" s="2"/>
      <c r="M2008" s="10"/>
      <c r="N2008" s="1"/>
      <c r="O2008" s="1"/>
      <c r="P2008" s="2">
        <f>Table1[[#This Row],[PRICE/PO]]*Table1[[#This Row],[Quantity/PO]]</f>
        <v>0</v>
      </c>
      <c r="Q2008" s="2" t="str">
        <f t="shared" ca="1" si="147"/>
        <v>منتهي</v>
      </c>
      <c r="R2008" s="2" t="s">
        <v>2370</v>
      </c>
      <c r="S2008" s="2"/>
      <c r="T2008" s="1" t="str">
        <f t="shared" si="146"/>
        <v/>
      </c>
      <c r="BN2008" s="8" t="str">
        <f t="shared" si="140"/>
        <v>LRD340C</v>
      </c>
    </row>
    <row r="2009" spans="1:66" ht="46" hidden="1" x14ac:dyDescent="0.45">
      <c r="A2009" s="1">
        <f t="shared" si="145"/>
        <v>1996</v>
      </c>
      <c r="B2009" s="1" t="s">
        <v>43</v>
      </c>
      <c r="C2009" s="1" t="s">
        <v>161</v>
      </c>
      <c r="D2009" s="1" t="s">
        <v>1515</v>
      </c>
      <c r="E2009" s="2" t="s">
        <v>1516</v>
      </c>
      <c r="F2009" s="1" t="s">
        <v>2946</v>
      </c>
      <c r="G2009" s="10">
        <v>45719</v>
      </c>
      <c r="H2009" s="1">
        <v>1</v>
      </c>
      <c r="I2009" s="1">
        <v>70000</v>
      </c>
      <c r="J2009" s="10">
        <v>45725</v>
      </c>
      <c r="K2009" s="1" t="s">
        <v>1075</v>
      </c>
      <c r="L2009" s="2"/>
      <c r="M2009" s="10"/>
      <c r="N2009" s="1"/>
      <c r="O2009" s="1"/>
      <c r="P2009" s="2">
        <f>Table1[[#This Row],[PRICE/PO]]*Table1[[#This Row],[Quantity/PO]]</f>
        <v>0</v>
      </c>
      <c r="Q2009" s="2" t="str">
        <f t="shared" ca="1" si="147"/>
        <v>منتهي</v>
      </c>
      <c r="R2009" s="2" t="s">
        <v>2339</v>
      </c>
      <c r="S2009" s="2"/>
      <c r="T2009" s="1" t="str">
        <f t="shared" si="146"/>
        <v/>
      </c>
      <c r="BN2009" s="8" t="str">
        <f t="shared" si="140"/>
        <v>HRES03-450</v>
      </c>
    </row>
    <row r="2010" spans="1:66" ht="46" hidden="1" x14ac:dyDescent="0.45">
      <c r="A2010" s="1">
        <f t="shared" si="145"/>
        <v>1997</v>
      </c>
      <c r="B2010" s="1" t="s">
        <v>43</v>
      </c>
      <c r="C2010" s="1" t="s">
        <v>164</v>
      </c>
      <c r="D2010" s="1" t="s">
        <v>1517</v>
      </c>
      <c r="E2010" s="2" t="s">
        <v>1518</v>
      </c>
      <c r="F2010" s="1" t="s">
        <v>2946</v>
      </c>
      <c r="G2010" s="10">
        <v>45719</v>
      </c>
      <c r="H2010" s="1">
        <v>1</v>
      </c>
      <c r="I2010" s="1">
        <v>61000</v>
      </c>
      <c r="J2010" s="10">
        <v>45725</v>
      </c>
      <c r="K2010" s="1" t="s">
        <v>1075</v>
      </c>
      <c r="L2010" s="2"/>
      <c r="M2010" s="10"/>
      <c r="N2010" s="1"/>
      <c r="O2010" s="1"/>
      <c r="P2010" s="2">
        <f>Table1[[#This Row],[PRICE/PO]]*Table1[[#This Row],[Quantity/PO]]</f>
        <v>0</v>
      </c>
      <c r="Q2010" s="2" t="str">
        <f t="shared" ca="1" si="147"/>
        <v>منتهي</v>
      </c>
      <c r="R2010" s="2" t="s">
        <v>2339</v>
      </c>
      <c r="S2010" s="2"/>
      <c r="T2010" s="1" t="str">
        <f t="shared" si="146"/>
        <v/>
      </c>
      <c r="BN2010" s="8" t="str">
        <f t="shared" si="140"/>
        <v>UNO-67-500-4D</v>
      </c>
    </row>
    <row r="2011" spans="1:66" ht="46" hidden="1" x14ac:dyDescent="0.45">
      <c r="A2011" s="1">
        <f t="shared" si="145"/>
        <v>1998</v>
      </c>
      <c r="B2011" s="1" t="s">
        <v>734</v>
      </c>
      <c r="C2011" s="1" t="s">
        <v>2391</v>
      </c>
      <c r="D2011" s="1"/>
      <c r="E2011" s="2" t="s">
        <v>2392</v>
      </c>
      <c r="F2011" s="1" t="s">
        <v>2947</v>
      </c>
      <c r="G2011" s="10">
        <v>45719</v>
      </c>
      <c r="H2011" s="1">
        <v>1</v>
      </c>
      <c r="I2011" s="1"/>
      <c r="J2011" s="10">
        <v>45726</v>
      </c>
      <c r="K2011" s="1" t="s">
        <v>1076</v>
      </c>
      <c r="L2011" s="2"/>
      <c r="M2011" s="10"/>
      <c r="N2011" s="1"/>
      <c r="O2011" s="1"/>
      <c r="P2011" s="2">
        <f>Table1[[#This Row],[PRICE/PO]]*Table1[[#This Row],[Quantity/PO]]</f>
        <v>0</v>
      </c>
      <c r="Q2011" s="2" t="str">
        <f t="shared" ca="1" si="147"/>
        <v>منتهي</v>
      </c>
      <c r="R2011" s="2" t="s">
        <v>2339</v>
      </c>
      <c r="S2011" s="2"/>
      <c r="T2011" s="1" t="str">
        <f t="shared" si="146"/>
        <v/>
      </c>
      <c r="BN2011" s="8">
        <f t="shared" si="140"/>
        <v>0</v>
      </c>
    </row>
    <row r="2012" spans="1:66" ht="92" hidden="1" x14ac:dyDescent="0.45">
      <c r="A2012" s="1">
        <f t="shared" si="145"/>
        <v>1999</v>
      </c>
      <c r="B2012" s="1" t="s">
        <v>734</v>
      </c>
      <c r="C2012" s="1" t="s">
        <v>54</v>
      </c>
      <c r="D2012" s="1" t="s">
        <v>2394</v>
      </c>
      <c r="E2012" s="2" t="s">
        <v>600</v>
      </c>
      <c r="F2012" s="1" t="s">
        <v>2948</v>
      </c>
      <c r="G2012" s="10">
        <v>45719</v>
      </c>
      <c r="H2012" s="1">
        <v>4</v>
      </c>
      <c r="I2012" s="1">
        <v>3100</v>
      </c>
      <c r="J2012" s="10">
        <v>45722</v>
      </c>
      <c r="K2012" s="1" t="s">
        <v>1074</v>
      </c>
      <c r="L2012" s="2"/>
      <c r="M2012" s="10"/>
      <c r="N2012" s="1"/>
      <c r="O2012" s="1"/>
      <c r="P2012" s="2">
        <f>Table1[[#This Row],[PRICE/PO]]*Table1[[#This Row],[Quantity/PO]]</f>
        <v>0</v>
      </c>
      <c r="Q2012" s="2" t="str">
        <f t="shared" ca="1" si="147"/>
        <v>منتهي</v>
      </c>
      <c r="R2012" s="2" t="s">
        <v>2339</v>
      </c>
      <c r="S2012" s="2"/>
      <c r="T2012" s="1" t="str">
        <f t="shared" si="146"/>
        <v/>
      </c>
      <c r="BN2012" s="8" t="str">
        <f t="shared" si="140"/>
        <v>LC1D 32M7</v>
      </c>
    </row>
    <row r="2013" spans="1:66" ht="69" hidden="1" x14ac:dyDescent="0.45">
      <c r="A2013" s="1">
        <f t="shared" si="145"/>
        <v>2000</v>
      </c>
      <c r="B2013" s="1" t="s">
        <v>43</v>
      </c>
      <c r="C2013" s="1" t="s">
        <v>2490</v>
      </c>
      <c r="D2013" s="1"/>
      <c r="E2013" s="2" t="s">
        <v>2493</v>
      </c>
      <c r="F2013" s="1" t="s">
        <v>2949</v>
      </c>
      <c r="G2013" s="10">
        <v>45719</v>
      </c>
      <c r="H2013" s="1">
        <v>1</v>
      </c>
      <c r="I2013" s="1">
        <v>50000</v>
      </c>
      <c r="J2013" s="10">
        <v>45726</v>
      </c>
      <c r="K2013" s="1" t="s">
        <v>1077</v>
      </c>
      <c r="L2013" s="2"/>
      <c r="M2013" s="10"/>
      <c r="N2013" s="1"/>
      <c r="O2013" s="1"/>
      <c r="P2013" s="2">
        <f>Table1[[#This Row],[PRICE/PO]]*Table1[[#This Row],[Quantity/PO]]</f>
        <v>0</v>
      </c>
      <c r="Q2013" s="2" t="str">
        <f t="shared" ca="1" si="147"/>
        <v>منتهي</v>
      </c>
      <c r="R2013" s="2" t="s">
        <v>2339</v>
      </c>
      <c r="S2013" s="2"/>
      <c r="T2013" s="1" t="str">
        <f t="shared" si="146"/>
        <v/>
      </c>
      <c r="BN2013" s="8">
        <f t="shared" ref="BN2013:BN2080" si="148">D2013</f>
        <v>0</v>
      </c>
    </row>
    <row r="2014" spans="1:66" ht="69" hidden="1" x14ac:dyDescent="0.45">
      <c r="A2014" s="1">
        <f t="shared" si="145"/>
        <v>2001</v>
      </c>
      <c r="B2014" s="1" t="s">
        <v>734</v>
      </c>
      <c r="C2014" s="1" t="s">
        <v>368</v>
      </c>
      <c r="D2014" s="1"/>
      <c r="E2014" s="2" t="s">
        <v>369</v>
      </c>
      <c r="F2014" s="1" t="s">
        <v>2950</v>
      </c>
      <c r="G2014" s="10">
        <v>45719</v>
      </c>
      <c r="H2014" s="1">
        <v>36</v>
      </c>
      <c r="I2014" s="1">
        <v>2750</v>
      </c>
      <c r="J2014" s="10">
        <v>45722</v>
      </c>
      <c r="K2014" s="1" t="s">
        <v>1076</v>
      </c>
      <c r="L2014" s="2"/>
      <c r="M2014" s="10"/>
      <c r="N2014" s="1"/>
      <c r="O2014" s="1"/>
      <c r="P2014" s="2">
        <f>Table1[[#This Row],[PRICE/PO]]*Table1[[#This Row],[Quantity/PO]]</f>
        <v>0</v>
      </c>
      <c r="Q2014" s="2" t="str">
        <f t="shared" ca="1" si="147"/>
        <v>منتهي</v>
      </c>
      <c r="R2014" s="2" t="s">
        <v>2339</v>
      </c>
      <c r="S2014" s="2" t="s">
        <v>3291</v>
      </c>
      <c r="T2014" s="1" t="str">
        <f t="shared" si="146"/>
        <v/>
      </c>
      <c r="BN2014" s="8">
        <f t="shared" si="148"/>
        <v>0</v>
      </c>
    </row>
    <row r="2015" spans="1:66" ht="46" hidden="1" x14ac:dyDescent="0.45">
      <c r="A2015" s="1">
        <f t="shared" si="145"/>
        <v>2002</v>
      </c>
      <c r="B2015" s="1" t="s">
        <v>43</v>
      </c>
      <c r="C2015" s="1" t="s">
        <v>88</v>
      </c>
      <c r="D2015" s="1"/>
      <c r="E2015" s="2" t="s">
        <v>89</v>
      </c>
      <c r="F2015" s="1" t="s">
        <v>2951</v>
      </c>
      <c r="G2015" s="10">
        <v>45719</v>
      </c>
      <c r="H2015" s="1">
        <v>100</v>
      </c>
      <c r="I2015" s="1">
        <v>3225</v>
      </c>
      <c r="J2015" s="10">
        <v>45722</v>
      </c>
      <c r="K2015" s="1" t="s">
        <v>1076</v>
      </c>
      <c r="L2015" s="2"/>
      <c r="M2015" s="10"/>
      <c r="N2015" s="1"/>
      <c r="O2015" s="1"/>
      <c r="P2015" s="2">
        <f>Table1[[#This Row],[PRICE/PO]]*Table1[[#This Row],[Quantity/PO]]</f>
        <v>0</v>
      </c>
      <c r="Q2015" s="2" t="str">
        <f t="shared" ca="1" si="147"/>
        <v>منتهي</v>
      </c>
      <c r="R2015" s="2" t="s">
        <v>2339</v>
      </c>
      <c r="S2015" s="2"/>
      <c r="T2015" s="1" t="str">
        <f t="shared" si="146"/>
        <v/>
      </c>
      <c r="BN2015" s="8">
        <f t="shared" si="148"/>
        <v>0</v>
      </c>
    </row>
    <row r="2016" spans="1:66" ht="69" hidden="1" x14ac:dyDescent="0.45">
      <c r="A2016" s="1">
        <f t="shared" si="145"/>
        <v>2003</v>
      </c>
      <c r="B2016" s="1" t="s">
        <v>43</v>
      </c>
      <c r="C2016" s="1" t="s">
        <v>115</v>
      </c>
      <c r="D2016" s="1"/>
      <c r="E2016" s="2" t="s">
        <v>2450</v>
      </c>
      <c r="F2016" s="1" t="s">
        <v>2951</v>
      </c>
      <c r="G2016" s="10">
        <v>45719</v>
      </c>
      <c r="H2016" s="1">
        <v>100</v>
      </c>
      <c r="I2016" s="1">
        <v>1260</v>
      </c>
      <c r="J2016" s="10">
        <v>45722</v>
      </c>
      <c r="K2016" s="1" t="s">
        <v>1076</v>
      </c>
      <c r="L2016" s="2"/>
      <c r="M2016" s="10"/>
      <c r="N2016" s="1"/>
      <c r="O2016" s="1"/>
      <c r="P2016" s="2">
        <f>Table1[[#This Row],[PRICE/PO]]*Table1[[#This Row],[Quantity/PO]]</f>
        <v>0</v>
      </c>
      <c r="Q2016" s="2" t="str">
        <f t="shared" ca="1" si="147"/>
        <v>منتهي</v>
      </c>
      <c r="R2016" s="2" t="s">
        <v>2339</v>
      </c>
      <c r="S2016" s="2"/>
      <c r="T2016" s="1" t="str">
        <f t="shared" si="146"/>
        <v/>
      </c>
      <c r="BN2016" s="8">
        <f t="shared" si="148"/>
        <v>0</v>
      </c>
    </row>
    <row r="2017" spans="1:66" ht="46" hidden="1" x14ac:dyDescent="0.45">
      <c r="A2017" s="1">
        <f t="shared" si="145"/>
        <v>2004</v>
      </c>
      <c r="B2017" s="1" t="s">
        <v>43</v>
      </c>
      <c r="C2017" s="1" t="s">
        <v>79</v>
      </c>
      <c r="D2017" s="1"/>
      <c r="E2017" s="2" t="s">
        <v>395</v>
      </c>
      <c r="F2017" s="1" t="s">
        <v>2952</v>
      </c>
      <c r="G2017" s="10">
        <v>45719</v>
      </c>
      <c r="H2017" s="1">
        <v>2</v>
      </c>
      <c r="I2017" s="1">
        <v>310</v>
      </c>
      <c r="J2017" s="10">
        <v>45722</v>
      </c>
      <c r="K2017" s="1" t="s">
        <v>1077</v>
      </c>
      <c r="L2017" s="2"/>
      <c r="M2017" s="10"/>
      <c r="N2017" s="1"/>
      <c r="O2017" s="1"/>
      <c r="P2017" s="2">
        <f>Table1[[#This Row],[PRICE/PO]]*Table1[[#This Row],[Quantity/PO]]</f>
        <v>0</v>
      </c>
      <c r="Q2017" s="2" t="str">
        <f t="shared" ca="1" si="147"/>
        <v>منتهي</v>
      </c>
      <c r="R2017" s="2" t="s">
        <v>2339</v>
      </c>
      <c r="S2017" s="2"/>
      <c r="T2017" s="1" t="str">
        <f t="shared" si="146"/>
        <v/>
      </c>
      <c r="BN2017" s="8">
        <f t="shared" si="148"/>
        <v>0</v>
      </c>
    </row>
    <row r="2018" spans="1:66" ht="46" hidden="1" x14ac:dyDescent="0.45">
      <c r="A2018" s="1">
        <f t="shared" si="145"/>
        <v>2005</v>
      </c>
      <c r="B2018" s="1" t="s">
        <v>43</v>
      </c>
      <c r="C2018" s="1" t="s">
        <v>83</v>
      </c>
      <c r="D2018" s="1"/>
      <c r="E2018" s="2" t="s">
        <v>396</v>
      </c>
      <c r="F2018" s="1" t="s">
        <v>2952</v>
      </c>
      <c r="G2018" s="10">
        <v>45719</v>
      </c>
      <c r="H2018" s="1">
        <v>6</v>
      </c>
      <c r="I2018" s="1">
        <v>600</v>
      </c>
      <c r="J2018" s="10">
        <v>45722</v>
      </c>
      <c r="K2018" s="1" t="s">
        <v>1077</v>
      </c>
      <c r="L2018" s="2"/>
      <c r="M2018" s="10"/>
      <c r="N2018" s="1"/>
      <c r="O2018" s="1"/>
      <c r="P2018" s="2">
        <f>Table1[[#This Row],[PRICE/PO]]*Table1[[#This Row],[Quantity/PO]]</f>
        <v>0</v>
      </c>
      <c r="Q2018" s="2" t="str">
        <f t="shared" ca="1" si="147"/>
        <v>منتهي</v>
      </c>
      <c r="R2018" s="2" t="s">
        <v>2339</v>
      </c>
      <c r="S2018" s="2"/>
      <c r="T2018" s="1" t="str">
        <f t="shared" si="146"/>
        <v/>
      </c>
      <c r="BN2018" s="8">
        <f t="shared" si="148"/>
        <v>0</v>
      </c>
    </row>
    <row r="2019" spans="1:66" ht="69" hidden="1" x14ac:dyDescent="0.45">
      <c r="A2019" s="1">
        <f t="shared" si="145"/>
        <v>2006</v>
      </c>
      <c r="B2019" s="1" t="s">
        <v>43</v>
      </c>
      <c r="C2019" s="1" t="s">
        <v>392</v>
      </c>
      <c r="D2019" s="1"/>
      <c r="E2019" s="2" t="s">
        <v>405</v>
      </c>
      <c r="F2019" s="1" t="s">
        <v>2952</v>
      </c>
      <c r="G2019" s="10">
        <v>45719</v>
      </c>
      <c r="H2019" s="1">
        <v>50</v>
      </c>
      <c r="I2019" s="1">
        <v>4.5</v>
      </c>
      <c r="J2019" s="10">
        <v>45722</v>
      </c>
      <c r="K2019" s="1" t="s">
        <v>1077</v>
      </c>
      <c r="L2019" s="2"/>
      <c r="M2019" s="10"/>
      <c r="N2019" s="1"/>
      <c r="O2019" s="1"/>
      <c r="P2019" s="2">
        <f>Table1[[#This Row],[PRICE/PO]]*Table1[[#This Row],[Quantity/PO]]</f>
        <v>0</v>
      </c>
      <c r="Q2019" s="2" t="str">
        <f t="shared" ca="1" si="147"/>
        <v>منتهي</v>
      </c>
      <c r="R2019" s="2" t="s">
        <v>2339</v>
      </c>
      <c r="S2019" s="2"/>
      <c r="T2019" s="1" t="str">
        <f t="shared" si="146"/>
        <v/>
      </c>
      <c r="BN2019" s="8">
        <f t="shared" si="148"/>
        <v>0</v>
      </c>
    </row>
    <row r="2020" spans="1:66" ht="46" hidden="1" x14ac:dyDescent="0.45">
      <c r="A2020" s="1">
        <f t="shared" si="145"/>
        <v>2007</v>
      </c>
      <c r="B2020" s="1" t="s">
        <v>43</v>
      </c>
      <c r="C2020" s="1" t="s">
        <v>75</v>
      </c>
      <c r="D2020" s="1"/>
      <c r="E2020" s="2" t="s">
        <v>394</v>
      </c>
      <c r="F2020" s="1" t="s">
        <v>2952</v>
      </c>
      <c r="G2020" s="10">
        <v>45719</v>
      </c>
      <c r="H2020" s="1">
        <v>3</v>
      </c>
      <c r="I2020" s="1">
        <v>590</v>
      </c>
      <c r="J2020" s="10">
        <v>45722</v>
      </c>
      <c r="K2020" s="1" t="s">
        <v>1077</v>
      </c>
      <c r="L2020" s="2"/>
      <c r="M2020" s="10"/>
      <c r="N2020" s="1"/>
      <c r="O2020" s="1"/>
      <c r="P2020" s="2">
        <f>Table1[[#This Row],[PRICE/PO]]*Table1[[#This Row],[Quantity/PO]]</f>
        <v>0</v>
      </c>
      <c r="Q2020" s="2" t="str">
        <f t="shared" ca="1" si="147"/>
        <v>منتهي</v>
      </c>
      <c r="R2020" s="2" t="s">
        <v>2339</v>
      </c>
      <c r="S2020" s="2"/>
      <c r="T2020" s="1" t="str">
        <f t="shared" si="146"/>
        <v/>
      </c>
      <c r="BN2020" s="8">
        <f t="shared" si="148"/>
        <v>0</v>
      </c>
    </row>
    <row r="2021" spans="1:66" ht="46" hidden="1" x14ac:dyDescent="0.45">
      <c r="A2021" s="1">
        <f t="shared" si="145"/>
        <v>2008</v>
      </c>
      <c r="B2021" s="1" t="s">
        <v>43</v>
      </c>
      <c r="C2021" s="1" t="s">
        <v>81</v>
      </c>
      <c r="D2021" s="1"/>
      <c r="E2021" s="2" t="s">
        <v>82</v>
      </c>
      <c r="F2021" s="1" t="s">
        <v>2953</v>
      </c>
      <c r="G2021" s="10">
        <v>45719</v>
      </c>
      <c r="H2021" s="1">
        <v>2</v>
      </c>
      <c r="I2021" s="1">
        <v>200</v>
      </c>
      <c r="J2021" s="10">
        <v>45721</v>
      </c>
      <c r="K2021" s="1" t="s">
        <v>1077</v>
      </c>
      <c r="L2021" s="2"/>
      <c r="M2021" s="10"/>
      <c r="N2021" s="1"/>
      <c r="O2021" s="1"/>
      <c r="P2021" s="2">
        <f>Table1[[#This Row],[PRICE/PO]]*Table1[[#This Row],[Quantity/PO]]</f>
        <v>0</v>
      </c>
      <c r="Q2021" s="2" t="str">
        <f t="shared" ca="1" si="147"/>
        <v>منتهي</v>
      </c>
      <c r="R2021" s="2" t="s">
        <v>2339</v>
      </c>
      <c r="S2021" s="2"/>
      <c r="T2021" s="1" t="str">
        <f t="shared" si="146"/>
        <v/>
      </c>
      <c r="BN2021" s="8">
        <f t="shared" si="148"/>
        <v>0</v>
      </c>
    </row>
    <row r="2022" spans="1:66" ht="46" hidden="1" x14ac:dyDescent="0.45">
      <c r="A2022" s="1">
        <f t="shared" si="145"/>
        <v>2009</v>
      </c>
      <c r="B2022" s="1" t="s">
        <v>43</v>
      </c>
      <c r="C2022" s="1" t="s">
        <v>684</v>
      </c>
      <c r="D2022" s="1"/>
      <c r="E2022" s="2" t="s">
        <v>2462</v>
      </c>
      <c r="F2022" s="1" t="s">
        <v>2954</v>
      </c>
      <c r="G2022" s="10">
        <v>45719</v>
      </c>
      <c r="H2022" s="1">
        <v>3</v>
      </c>
      <c r="I2022" s="1">
        <v>8100</v>
      </c>
      <c r="J2022" s="10">
        <v>45722</v>
      </c>
      <c r="K2022" s="1" t="s">
        <v>1077</v>
      </c>
      <c r="L2022" s="2" t="s">
        <v>3545</v>
      </c>
      <c r="M2022" s="10">
        <v>45733</v>
      </c>
      <c r="N2022" s="1">
        <v>2</v>
      </c>
      <c r="O2022" s="1">
        <v>8100</v>
      </c>
      <c r="P2022" s="2">
        <f>Table1[[#This Row],[PRICE/PO]]*Table1[[#This Row],[Quantity/PO]]</f>
        <v>16200</v>
      </c>
      <c r="Q2022" s="2" t="str">
        <f t="shared" ca="1" si="147"/>
        <v>منتهي</v>
      </c>
      <c r="R2022" s="2" t="s">
        <v>2339</v>
      </c>
      <c r="S2022" s="2"/>
      <c r="T2022" s="1" t="str">
        <f t="shared" si="146"/>
        <v/>
      </c>
      <c r="BN2022" s="8">
        <f t="shared" si="148"/>
        <v>0</v>
      </c>
    </row>
    <row r="2023" spans="1:66" ht="46" hidden="1" x14ac:dyDescent="0.45">
      <c r="A2023" s="1">
        <f t="shared" si="145"/>
        <v>2010</v>
      </c>
      <c r="B2023" s="1" t="s">
        <v>43</v>
      </c>
      <c r="C2023" s="1" t="s">
        <v>684</v>
      </c>
      <c r="D2023" s="1"/>
      <c r="E2023" s="2" t="s">
        <v>2462</v>
      </c>
      <c r="F2023" s="1" t="s">
        <v>2954</v>
      </c>
      <c r="G2023" s="10">
        <v>45719</v>
      </c>
      <c r="H2023" s="1"/>
      <c r="I2023" s="1">
        <v>8100</v>
      </c>
      <c r="J2023" s="10">
        <v>45722</v>
      </c>
      <c r="K2023" s="1" t="s">
        <v>1077</v>
      </c>
      <c r="L2023" s="2" t="s">
        <v>3546</v>
      </c>
      <c r="M2023" s="10">
        <v>45733</v>
      </c>
      <c r="N2023" s="1">
        <v>4</v>
      </c>
      <c r="O2023" s="1">
        <v>8100</v>
      </c>
      <c r="P2023" s="2">
        <f>Table1[[#This Row],[PRICE/PO]]*Table1[[#This Row],[Quantity/PO]]</f>
        <v>32400</v>
      </c>
      <c r="Q2023" s="2" t="str">
        <f ca="1">IF(AND($J2023&lt;TODAY(), $J2023&lt;&gt;""), "منتهي", "")</f>
        <v>منتهي</v>
      </c>
      <c r="R2023" s="2" t="s">
        <v>2339</v>
      </c>
      <c r="S2023" s="2"/>
      <c r="T2023" s="1" t="str">
        <f t="shared" si="146"/>
        <v/>
      </c>
      <c r="BN2023" s="8"/>
    </row>
    <row r="2024" spans="1:66" ht="46" hidden="1" x14ac:dyDescent="0.45">
      <c r="A2024" s="1">
        <f t="shared" si="145"/>
        <v>2011</v>
      </c>
      <c r="B2024" s="1" t="s">
        <v>43</v>
      </c>
      <c r="C2024" s="1" t="s">
        <v>684</v>
      </c>
      <c r="D2024" s="1"/>
      <c r="E2024" s="2" t="s">
        <v>2462</v>
      </c>
      <c r="F2024" s="1" t="s">
        <v>2954</v>
      </c>
      <c r="G2024" s="10">
        <v>45719</v>
      </c>
      <c r="H2024" s="1"/>
      <c r="I2024" s="1">
        <v>8100</v>
      </c>
      <c r="J2024" s="10">
        <v>45722</v>
      </c>
      <c r="K2024" s="1" t="s">
        <v>1077</v>
      </c>
      <c r="L2024" s="2" t="s">
        <v>3606</v>
      </c>
      <c r="M2024" s="10">
        <v>45735</v>
      </c>
      <c r="N2024" s="1">
        <v>3</v>
      </c>
      <c r="O2024" s="1">
        <v>8100</v>
      </c>
      <c r="P2024" s="2">
        <f>Table1[[#This Row],[PRICE/PO]]*Table1[[#This Row],[Quantity/PO]]</f>
        <v>24300</v>
      </c>
      <c r="Q2024" s="2" t="str">
        <f ca="1">IF(AND($J2024&lt;TODAY(), $J2024&lt;&gt;""), "منتهي", "")</f>
        <v>منتهي</v>
      </c>
      <c r="R2024" s="2"/>
      <c r="S2024" s="2"/>
      <c r="T2024" s="1" t="str">
        <f t="shared" si="146"/>
        <v/>
      </c>
      <c r="BN2024" s="8"/>
    </row>
    <row r="2025" spans="1:66" ht="46" hidden="1" x14ac:dyDescent="0.45">
      <c r="A2025" s="1">
        <f t="shared" si="145"/>
        <v>2012</v>
      </c>
      <c r="B2025" s="1" t="s">
        <v>43</v>
      </c>
      <c r="C2025" s="1" t="s">
        <v>684</v>
      </c>
      <c r="D2025" s="1"/>
      <c r="E2025" s="2" t="s">
        <v>2462</v>
      </c>
      <c r="F2025" s="1" t="s">
        <v>2954</v>
      </c>
      <c r="G2025" s="10">
        <v>45719</v>
      </c>
      <c r="H2025" s="1"/>
      <c r="I2025" s="1">
        <v>8100</v>
      </c>
      <c r="J2025" s="10">
        <v>45722</v>
      </c>
      <c r="K2025" s="1" t="s">
        <v>1077</v>
      </c>
      <c r="L2025" s="2" t="s">
        <v>4313</v>
      </c>
      <c r="M2025" s="10">
        <v>45740</v>
      </c>
      <c r="N2025" s="1">
        <f>12+12</f>
        <v>24</v>
      </c>
      <c r="O2025" s="1">
        <v>8100</v>
      </c>
      <c r="P2025" s="2">
        <f>Table1[[#This Row],[PRICE/PO]]*Table1[[#This Row],[Quantity/PO]]</f>
        <v>194400</v>
      </c>
      <c r="Q2025" s="2" t="str">
        <f ca="1">IF(AND($J2025&lt;TODAY(), $J2025&lt;&gt;""), "منتهي", "")</f>
        <v>منتهي</v>
      </c>
      <c r="R2025" s="2" t="s">
        <v>2339</v>
      </c>
      <c r="S2025" s="2"/>
      <c r="T2025" s="1" t="str">
        <f t="shared" si="146"/>
        <v/>
      </c>
      <c r="BN2025" s="8"/>
    </row>
    <row r="2026" spans="1:66" ht="46" hidden="1" x14ac:dyDescent="0.45">
      <c r="A2026" s="1">
        <f t="shared" si="145"/>
        <v>2013</v>
      </c>
      <c r="B2026" s="1" t="s">
        <v>734</v>
      </c>
      <c r="C2026" s="1" t="s">
        <v>2956</v>
      </c>
      <c r="D2026" s="1"/>
      <c r="E2026" s="2" t="s">
        <v>2957</v>
      </c>
      <c r="F2026" s="1" t="s">
        <v>2955</v>
      </c>
      <c r="G2026" s="10">
        <v>45719</v>
      </c>
      <c r="H2026" s="1">
        <v>3</v>
      </c>
      <c r="I2026" s="1"/>
      <c r="J2026" s="10">
        <v>45725</v>
      </c>
      <c r="K2026" s="1" t="s">
        <v>1077</v>
      </c>
      <c r="L2026" s="2"/>
      <c r="M2026" s="10"/>
      <c r="N2026" s="1"/>
      <c r="O2026" s="1"/>
      <c r="P2026" s="2">
        <f>Table1[[#This Row],[PRICE/PO]]*Table1[[#This Row],[Quantity/PO]]</f>
        <v>0</v>
      </c>
      <c r="Q2026" s="2" t="str">
        <f t="shared" ca="1" si="147"/>
        <v>منتهي</v>
      </c>
      <c r="R2026" s="2" t="s">
        <v>2339</v>
      </c>
      <c r="S2026" s="2"/>
      <c r="T2026" s="1" t="str">
        <f t="shared" si="146"/>
        <v/>
      </c>
      <c r="BN2026" s="8">
        <f t="shared" si="148"/>
        <v>0</v>
      </c>
    </row>
    <row r="2027" spans="1:66" ht="46" hidden="1" x14ac:dyDescent="0.45">
      <c r="A2027" s="1">
        <f t="shared" si="145"/>
        <v>2014</v>
      </c>
      <c r="B2027" s="1" t="s">
        <v>43</v>
      </c>
      <c r="C2027" s="1" t="s">
        <v>83</v>
      </c>
      <c r="D2027" s="1"/>
      <c r="E2027" s="2" t="s">
        <v>396</v>
      </c>
      <c r="F2027" s="1" t="s">
        <v>2958</v>
      </c>
      <c r="G2027" s="10">
        <v>45719</v>
      </c>
      <c r="H2027" s="1">
        <v>5</v>
      </c>
      <c r="I2027" s="1">
        <v>600</v>
      </c>
      <c r="J2027" s="10">
        <v>45722</v>
      </c>
      <c r="K2027" s="1" t="s">
        <v>1077</v>
      </c>
      <c r="L2027" s="2"/>
      <c r="M2027" s="10"/>
      <c r="N2027" s="1"/>
      <c r="O2027" s="1"/>
      <c r="P2027" s="2">
        <f>Table1[[#This Row],[PRICE/PO]]*Table1[[#This Row],[Quantity/PO]]</f>
        <v>0</v>
      </c>
      <c r="Q2027" s="2" t="str">
        <f t="shared" ca="1" si="147"/>
        <v>منتهي</v>
      </c>
      <c r="R2027" s="2" t="s">
        <v>2339</v>
      </c>
      <c r="S2027" s="2"/>
      <c r="T2027" s="1" t="str">
        <f t="shared" si="146"/>
        <v/>
      </c>
      <c r="BN2027" s="8">
        <f t="shared" si="148"/>
        <v>0</v>
      </c>
    </row>
    <row r="2028" spans="1:66" ht="46" hidden="1" x14ac:dyDescent="0.45">
      <c r="A2028" s="1">
        <f t="shared" si="145"/>
        <v>2015</v>
      </c>
      <c r="B2028" s="1" t="s">
        <v>1404</v>
      </c>
      <c r="C2028" s="1" t="s">
        <v>390</v>
      </c>
      <c r="D2028" s="1"/>
      <c r="E2028" s="2" t="s">
        <v>391</v>
      </c>
      <c r="F2028" s="1" t="s">
        <v>2958</v>
      </c>
      <c r="G2028" s="10">
        <v>45719</v>
      </c>
      <c r="H2028" s="1">
        <v>200</v>
      </c>
      <c r="I2028" s="1"/>
      <c r="J2028" s="10">
        <v>45722</v>
      </c>
      <c r="K2028" s="1" t="s">
        <v>1077</v>
      </c>
      <c r="L2028" s="2"/>
      <c r="M2028" s="10"/>
      <c r="N2028" s="1"/>
      <c r="O2028" s="1"/>
      <c r="P2028" s="2">
        <f>Table1[[#This Row],[PRICE/PO]]*Table1[[#This Row],[Quantity/PO]]</f>
        <v>0</v>
      </c>
      <c r="Q2028" s="2" t="str">
        <f t="shared" ca="1" si="147"/>
        <v>منتهي</v>
      </c>
      <c r="R2028" s="2" t="s">
        <v>2339</v>
      </c>
      <c r="S2028" s="2"/>
      <c r="T2028" s="1" t="str">
        <f t="shared" si="146"/>
        <v/>
      </c>
      <c r="BN2028" s="8">
        <f t="shared" si="148"/>
        <v>0</v>
      </c>
    </row>
    <row r="2029" spans="1:66" ht="46" hidden="1" x14ac:dyDescent="0.45">
      <c r="A2029" s="1">
        <f t="shared" si="145"/>
        <v>2016</v>
      </c>
      <c r="B2029" s="1" t="s">
        <v>43</v>
      </c>
      <c r="C2029" s="1" t="s">
        <v>73</v>
      </c>
      <c r="D2029" s="1"/>
      <c r="E2029" s="2" t="s">
        <v>400</v>
      </c>
      <c r="F2029" s="1" t="s">
        <v>2958</v>
      </c>
      <c r="G2029" s="10">
        <v>45719</v>
      </c>
      <c r="H2029" s="1">
        <v>10</v>
      </c>
      <c r="I2029" s="1">
        <v>23</v>
      </c>
      <c r="J2029" s="10">
        <v>45722</v>
      </c>
      <c r="K2029" s="1" t="s">
        <v>1077</v>
      </c>
      <c r="L2029" s="2"/>
      <c r="M2029" s="10"/>
      <c r="N2029" s="1"/>
      <c r="O2029" s="1"/>
      <c r="P2029" s="2">
        <f>Table1[[#This Row],[PRICE/PO]]*Table1[[#This Row],[Quantity/PO]]</f>
        <v>0</v>
      </c>
      <c r="Q2029" s="2" t="str">
        <f t="shared" ca="1" si="147"/>
        <v>منتهي</v>
      </c>
      <c r="R2029" s="2" t="s">
        <v>2339</v>
      </c>
      <c r="S2029" s="2"/>
      <c r="T2029" s="1" t="str">
        <f t="shared" si="146"/>
        <v/>
      </c>
      <c r="BN2029" s="8">
        <f t="shared" si="148"/>
        <v>0</v>
      </c>
    </row>
    <row r="2030" spans="1:66" ht="69" hidden="1" x14ac:dyDescent="0.45">
      <c r="A2030" s="1">
        <f t="shared" si="145"/>
        <v>2017</v>
      </c>
      <c r="B2030" s="1" t="s">
        <v>43</v>
      </c>
      <c r="C2030" s="1" t="s">
        <v>73</v>
      </c>
      <c r="D2030" s="1"/>
      <c r="E2030" s="2" t="s">
        <v>407</v>
      </c>
      <c r="F2030" s="1" t="s">
        <v>2958</v>
      </c>
      <c r="G2030" s="10">
        <v>45719</v>
      </c>
      <c r="H2030" s="1">
        <v>50</v>
      </c>
      <c r="I2030" s="1">
        <v>4.5</v>
      </c>
      <c r="J2030" s="10">
        <v>45722</v>
      </c>
      <c r="K2030" s="1" t="s">
        <v>1077</v>
      </c>
      <c r="L2030" s="2"/>
      <c r="M2030" s="10"/>
      <c r="N2030" s="1"/>
      <c r="O2030" s="1"/>
      <c r="P2030" s="2">
        <f>Table1[[#This Row],[PRICE/PO]]*Table1[[#This Row],[Quantity/PO]]</f>
        <v>0</v>
      </c>
      <c r="Q2030" s="2" t="str">
        <f t="shared" ca="1" si="147"/>
        <v>منتهي</v>
      </c>
      <c r="R2030" s="2" t="s">
        <v>2339</v>
      </c>
      <c r="S2030" s="2"/>
      <c r="T2030" s="1" t="str">
        <f t="shared" si="146"/>
        <v/>
      </c>
      <c r="BN2030" s="8">
        <f t="shared" si="148"/>
        <v>0</v>
      </c>
    </row>
    <row r="2031" spans="1:66" ht="69" hidden="1" x14ac:dyDescent="0.45">
      <c r="A2031" s="1">
        <f t="shared" si="145"/>
        <v>2018</v>
      </c>
      <c r="B2031" s="1" t="s">
        <v>43</v>
      </c>
      <c r="C2031" s="1" t="s">
        <v>392</v>
      </c>
      <c r="D2031" s="1"/>
      <c r="E2031" s="2" t="s">
        <v>405</v>
      </c>
      <c r="F2031" s="1" t="s">
        <v>2958</v>
      </c>
      <c r="G2031" s="10">
        <v>45719</v>
      </c>
      <c r="H2031" s="1">
        <v>50</v>
      </c>
      <c r="I2031" s="1"/>
      <c r="J2031" s="10">
        <v>45722</v>
      </c>
      <c r="K2031" s="1" t="s">
        <v>1077</v>
      </c>
      <c r="L2031" s="2"/>
      <c r="M2031" s="10"/>
      <c r="N2031" s="1"/>
      <c r="O2031" s="1"/>
      <c r="P2031" s="2">
        <f>Table1[[#This Row],[PRICE/PO]]*Table1[[#This Row],[Quantity/PO]]</f>
        <v>0</v>
      </c>
      <c r="Q2031" s="2" t="str">
        <f t="shared" ca="1" si="147"/>
        <v>منتهي</v>
      </c>
      <c r="R2031" s="2" t="s">
        <v>2339</v>
      </c>
      <c r="S2031" s="2"/>
      <c r="T2031" s="1" t="str">
        <f t="shared" si="146"/>
        <v/>
      </c>
      <c r="BN2031" s="8">
        <f t="shared" si="148"/>
        <v>0</v>
      </c>
    </row>
    <row r="2032" spans="1:66" ht="46" hidden="1" x14ac:dyDescent="0.45">
      <c r="A2032" s="1">
        <f t="shared" si="145"/>
        <v>2019</v>
      </c>
      <c r="B2032" s="1" t="s">
        <v>43</v>
      </c>
      <c r="C2032" s="1" t="s">
        <v>77</v>
      </c>
      <c r="D2032" s="1"/>
      <c r="E2032" s="2" t="s">
        <v>410</v>
      </c>
      <c r="F2032" s="1" t="s">
        <v>2958</v>
      </c>
      <c r="G2032" s="10">
        <v>45719</v>
      </c>
      <c r="H2032" s="1">
        <v>5</v>
      </c>
      <c r="I2032" s="1">
        <v>23</v>
      </c>
      <c r="J2032" s="10">
        <v>45722</v>
      </c>
      <c r="K2032" s="1" t="s">
        <v>1077</v>
      </c>
      <c r="L2032" s="2"/>
      <c r="M2032" s="10"/>
      <c r="N2032" s="1"/>
      <c r="O2032" s="1"/>
      <c r="P2032" s="2">
        <f>Table1[[#This Row],[PRICE/PO]]*Table1[[#This Row],[Quantity/PO]]</f>
        <v>0</v>
      </c>
      <c r="Q2032" s="2" t="str">
        <f t="shared" ca="1" si="147"/>
        <v>منتهي</v>
      </c>
      <c r="R2032" s="2" t="s">
        <v>2339</v>
      </c>
      <c r="S2032" s="2"/>
      <c r="T2032" s="1" t="str">
        <f t="shared" si="146"/>
        <v/>
      </c>
      <c r="BN2032" s="8">
        <f t="shared" si="148"/>
        <v>0</v>
      </c>
    </row>
    <row r="2033" spans="1:66" ht="46" hidden="1" x14ac:dyDescent="0.45">
      <c r="A2033" s="1">
        <f t="shared" si="145"/>
        <v>2020</v>
      </c>
      <c r="B2033" s="1" t="s">
        <v>43</v>
      </c>
      <c r="C2033" s="1" t="s">
        <v>2959</v>
      </c>
      <c r="D2033" s="1"/>
      <c r="E2033" s="2" t="s">
        <v>2960</v>
      </c>
      <c r="F2033" s="1" t="s">
        <v>2958</v>
      </c>
      <c r="G2033" s="10">
        <v>45719</v>
      </c>
      <c r="H2033" s="1">
        <v>2</v>
      </c>
      <c r="I2033" s="1"/>
      <c r="J2033" s="10">
        <v>45722</v>
      </c>
      <c r="K2033" s="1" t="s">
        <v>1077</v>
      </c>
      <c r="L2033" s="2"/>
      <c r="M2033" s="10"/>
      <c r="N2033" s="1"/>
      <c r="O2033" s="1"/>
      <c r="P2033" s="2">
        <f>Table1[[#This Row],[PRICE/PO]]*Table1[[#This Row],[Quantity/PO]]</f>
        <v>0</v>
      </c>
      <c r="Q2033" s="2" t="str">
        <f t="shared" ca="1" si="147"/>
        <v>منتهي</v>
      </c>
      <c r="R2033" s="2" t="s">
        <v>2339</v>
      </c>
      <c r="S2033" s="2"/>
      <c r="T2033" s="1" t="str">
        <f t="shared" si="146"/>
        <v/>
      </c>
      <c r="BN2033" s="8">
        <f t="shared" si="148"/>
        <v>0</v>
      </c>
    </row>
    <row r="2034" spans="1:66" ht="46" hidden="1" x14ac:dyDescent="0.45">
      <c r="A2034" s="1">
        <f t="shared" si="145"/>
        <v>2021</v>
      </c>
      <c r="B2034" s="1" t="s">
        <v>43</v>
      </c>
      <c r="C2034" s="1" t="s">
        <v>88</v>
      </c>
      <c r="D2034" s="1"/>
      <c r="E2034" s="2" t="s">
        <v>89</v>
      </c>
      <c r="F2034" s="1" t="s">
        <v>2961</v>
      </c>
      <c r="G2034" s="10">
        <v>45719</v>
      </c>
      <c r="H2034" s="1">
        <v>3</v>
      </c>
      <c r="I2034" s="1">
        <v>3225</v>
      </c>
      <c r="J2034" s="10">
        <v>45722</v>
      </c>
      <c r="K2034" s="1" t="s">
        <v>1076</v>
      </c>
      <c r="L2034" s="2" t="s">
        <v>3460</v>
      </c>
      <c r="M2034" s="10">
        <v>45729</v>
      </c>
      <c r="N2034" s="1">
        <v>3</v>
      </c>
      <c r="O2034" s="1">
        <v>3225</v>
      </c>
      <c r="P2034" s="2">
        <f>Table1[[#This Row],[PRICE/PO]]*Table1[[#This Row],[Quantity/PO]]</f>
        <v>9675</v>
      </c>
      <c r="Q2034" s="2" t="str">
        <f t="shared" ca="1" si="147"/>
        <v>منتهي</v>
      </c>
      <c r="R2034" s="2" t="s">
        <v>2339</v>
      </c>
      <c r="S2034" s="2"/>
      <c r="T2034" s="1" t="str">
        <f t="shared" si="146"/>
        <v/>
      </c>
      <c r="BN2034" s="8">
        <f t="shared" si="148"/>
        <v>0</v>
      </c>
    </row>
    <row r="2035" spans="1:66" ht="46" hidden="1" x14ac:dyDescent="0.45">
      <c r="A2035" s="1">
        <f t="shared" si="145"/>
        <v>2022</v>
      </c>
      <c r="B2035" s="1" t="s">
        <v>43</v>
      </c>
      <c r="C2035" s="1" t="s">
        <v>73</v>
      </c>
      <c r="D2035" s="1"/>
      <c r="E2035" s="2" t="s">
        <v>400</v>
      </c>
      <c r="F2035" s="1" t="s">
        <v>2962</v>
      </c>
      <c r="G2035" s="10">
        <v>45719</v>
      </c>
      <c r="H2035" s="1">
        <v>15</v>
      </c>
      <c r="I2035" s="1">
        <v>23</v>
      </c>
      <c r="J2035" s="10">
        <v>45722</v>
      </c>
      <c r="K2035" s="1" t="s">
        <v>1077</v>
      </c>
      <c r="L2035" s="2"/>
      <c r="M2035" s="10"/>
      <c r="N2035" s="1"/>
      <c r="O2035" s="1"/>
      <c r="P2035" s="2">
        <f>Table1[[#This Row],[PRICE/PO]]*Table1[[#This Row],[Quantity/PO]]</f>
        <v>0</v>
      </c>
      <c r="Q2035" s="2" t="str">
        <f t="shared" ca="1" si="147"/>
        <v>منتهي</v>
      </c>
      <c r="R2035" s="2" t="s">
        <v>2339</v>
      </c>
      <c r="S2035" s="2"/>
      <c r="T2035" s="1" t="str">
        <f t="shared" si="146"/>
        <v/>
      </c>
      <c r="BN2035" s="8">
        <f t="shared" si="148"/>
        <v>0</v>
      </c>
    </row>
    <row r="2036" spans="1:66" ht="69" hidden="1" x14ac:dyDescent="0.45">
      <c r="A2036" s="1">
        <f t="shared" si="145"/>
        <v>2023</v>
      </c>
      <c r="B2036" s="1" t="s">
        <v>43</v>
      </c>
      <c r="C2036" s="1" t="s">
        <v>392</v>
      </c>
      <c r="D2036" s="1"/>
      <c r="E2036" s="2" t="s">
        <v>405</v>
      </c>
      <c r="F2036" s="1" t="s">
        <v>2962</v>
      </c>
      <c r="G2036" s="10">
        <v>45719</v>
      </c>
      <c r="H2036" s="1">
        <v>100</v>
      </c>
      <c r="I2036" s="1"/>
      <c r="J2036" s="10">
        <v>45722</v>
      </c>
      <c r="K2036" s="1" t="s">
        <v>1077</v>
      </c>
      <c r="L2036" s="2"/>
      <c r="M2036" s="10"/>
      <c r="N2036" s="1"/>
      <c r="O2036" s="1"/>
      <c r="P2036" s="2">
        <f>Table1[[#This Row],[PRICE/PO]]*Table1[[#This Row],[Quantity/PO]]</f>
        <v>0</v>
      </c>
      <c r="Q2036" s="2" t="str">
        <f t="shared" ca="1" si="147"/>
        <v>منتهي</v>
      </c>
      <c r="R2036" s="2" t="s">
        <v>2339</v>
      </c>
      <c r="S2036" s="2"/>
      <c r="T2036" s="1" t="str">
        <f t="shared" si="146"/>
        <v/>
      </c>
      <c r="BN2036" s="8">
        <f t="shared" si="148"/>
        <v>0</v>
      </c>
    </row>
    <row r="2037" spans="1:66" ht="46" hidden="1" x14ac:dyDescent="0.45">
      <c r="A2037" s="1">
        <f t="shared" si="145"/>
        <v>2024</v>
      </c>
      <c r="B2037" s="1" t="s">
        <v>43</v>
      </c>
      <c r="C2037" s="1" t="s">
        <v>88</v>
      </c>
      <c r="D2037" s="1"/>
      <c r="E2037" s="2" t="s">
        <v>89</v>
      </c>
      <c r="F2037" s="1" t="s">
        <v>2963</v>
      </c>
      <c r="G2037" s="10">
        <v>45719</v>
      </c>
      <c r="H2037" s="1">
        <v>6</v>
      </c>
      <c r="I2037" s="1">
        <v>3225</v>
      </c>
      <c r="J2037" s="10">
        <v>45722</v>
      </c>
      <c r="K2037" s="1" t="s">
        <v>1076</v>
      </c>
      <c r="L2037" s="2" t="s">
        <v>4312</v>
      </c>
      <c r="M2037" s="10">
        <v>45740</v>
      </c>
      <c r="N2037" s="1">
        <v>4</v>
      </c>
      <c r="O2037" s="1">
        <v>3195</v>
      </c>
      <c r="P2037" s="2">
        <f>Table1[[#This Row],[PRICE/PO]]*Table1[[#This Row],[Quantity/PO]]</f>
        <v>12780</v>
      </c>
      <c r="Q2037" s="2" t="str">
        <f t="shared" ca="1" si="147"/>
        <v>منتهي</v>
      </c>
      <c r="R2037" s="2" t="s">
        <v>2339</v>
      </c>
      <c r="S2037" s="2"/>
      <c r="T2037" s="1" t="str">
        <f t="shared" si="146"/>
        <v/>
      </c>
      <c r="BN2037" s="8">
        <f t="shared" si="148"/>
        <v>0</v>
      </c>
    </row>
    <row r="2038" spans="1:66" ht="46" hidden="1" x14ac:dyDescent="0.45">
      <c r="A2038" s="1">
        <f t="shared" si="145"/>
        <v>2025</v>
      </c>
      <c r="B2038" s="1" t="s">
        <v>734</v>
      </c>
      <c r="C2038" s="1" t="s">
        <v>2965</v>
      </c>
      <c r="D2038" s="1"/>
      <c r="E2038" s="2" t="s">
        <v>2968</v>
      </c>
      <c r="F2038" s="1" t="s">
        <v>2964</v>
      </c>
      <c r="G2038" s="10">
        <v>45719</v>
      </c>
      <c r="H2038" s="1">
        <v>1</v>
      </c>
      <c r="I2038" s="1"/>
      <c r="J2038" s="10">
        <v>45726</v>
      </c>
      <c r="K2038" s="1" t="s">
        <v>1075</v>
      </c>
      <c r="L2038" s="2"/>
      <c r="M2038" s="10"/>
      <c r="N2038" s="1"/>
      <c r="O2038" s="1"/>
      <c r="P2038" s="2">
        <f>Table1[[#This Row],[PRICE/PO]]*Table1[[#This Row],[Quantity/PO]]</f>
        <v>0</v>
      </c>
      <c r="Q2038" s="2" t="str">
        <f t="shared" ca="1" si="147"/>
        <v>منتهي</v>
      </c>
      <c r="R2038" s="2" t="s">
        <v>2339</v>
      </c>
      <c r="S2038" s="2"/>
      <c r="T2038" s="1" t="str">
        <f t="shared" si="146"/>
        <v/>
      </c>
      <c r="BN2038" s="8">
        <f t="shared" si="148"/>
        <v>0</v>
      </c>
    </row>
    <row r="2039" spans="1:66" ht="46" hidden="1" x14ac:dyDescent="0.45">
      <c r="A2039" s="1">
        <f t="shared" si="145"/>
        <v>2026</v>
      </c>
      <c r="B2039" s="1" t="s">
        <v>734</v>
      </c>
      <c r="C2039" s="1" t="s">
        <v>2966</v>
      </c>
      <c r="D2039" s="1"/>
      <c r="E2039" s="2" t="s">
        <v>2969</v>
      </c>
      <c r="F2039" s="1" t="s">
        <v>2964</v>
      </c>
      <c r="G2039" s="10">
        <v>45719</v>
      </c>
      <c r="H2039" s="1">
        <v>1</v>
      </c>
      <c r="I2039" s="1"/>
      <c r="J2039" s="10">
        <v>45726</v>
      </c>
      <c r="K2039" s="1" t="s">
        <v>1075</v>
      </c>
      <c r="L2039" s="2"/>
      <c r="M2039" s="10"/>
      <c r="N2039" s="1"/>
      <c r="O2039" s="1"/>
      <c r="P2039" s="2">
        <f>Table1[[#This Row],[PRICE/PO]]*Table1[[#This Row],[Quantity/PO]]</f>
        <v>0</v>
      </c>
      <c r="Q2039" s="2" t="str">
        <f t="shared" ca="1" si="147"/>
        <v>منتهي</v>
      </c>
      <c r="R2039" s="2" t="s">
        <v>2339</v>
      </c>
      <c r="S2039" s="2"/>
      <c r="T2039" s="1" t="str">
        <f t="shared" si="146"/>
        <v/>
      </c>
      <c r="BN2039" s="8">
        <f t="shared" si="148"/>
        <v>0</v>
      </c>
    </row>
    <row r="2040" spans="1:66" ht="46" hidden="1" x14ac:dyDescent="0.45">
      <c r="A2040" s="1">
        <f t="shared" si="145"/>
        <v>2027</v>
      </c>
      <c r="B2040" s="1" t="s">
        <v>734</v>
      </c>
      <c r="C2040" s="1" t="s">
        <v>2967</v>
      </c>
      <c r="D2040" s="1"/>
      <c r="E2040" s="2" t="s">
        <v>2970</v>
      </c>
      <c r="F2040" s="1" t="s">
        <v>2964</v>
      </c>
      <c r="G2040" s="10">
        <v>45719</v>
      </c>
      <c r="H2040" s="1">
        <v>1</v>
      </c>
      <c r="I2040" s="1"/>
      <c r="J2040" s="10">
        <v>45726</v>
      </c>
      <c r="K2040" s="1" t="s">
        <v>1075</v>
      </c>
      <c r="L2040" s="2"/>
      <c r="M2040" s="10"/>
      <c r="N2040" s="1"/>
      <c r="O2040" s="1"/>
      <c r="P2040" s="2">
        <f>Table1[[#This Row],[PRICE/PO]]*Table1[[#This Row],[Quantity/PO]]</f>
        <v>0</v>
      </c>
      <c r="Q2040" s="2" t="str">
        <f t="shared" ca="1" si="147"/>
        <v>منتهي</v>
      </c>
      <c r="R2040" s="2" t="s">
        <v>2339</v>
      </c>
      <c r="S2040" s="2"/>
      <c r="T2040" s="1" t="str">
        <f t="shared" si="146"/>
        <v/>
      </c>
      <c r="BN2040" s="8">
        <f t="shared" si="148"/>
        <v>0</v>
      </c>
    </row>
    <row r="2041" spans="1:66" ht="46" hidden="1" x14ac:dyDescent="0.45">
      <c r="A2041" s="1">
        <f t="shared" si="145"/>
        <v>2028</v>
      </c>
      <c r="B2041" s="1" t="s">
        <v>43</v>
      </c>
      <c r="C2041" s="1" t="s">
        <v>83</v>
      </c>
      <c r="D2041" s="1"/>
      <c r="E2041" s="2" t="s">
        <v>396</v>
      </c>
      <c r="F2041" s="1" t="s">
        <v>2971</v>
      </c>
      <c r="G2041" s="10">
        <v>45719</v>
      </c>
      <c r="H2041" s="1">
        <v>5</v>
      </c>
      <c r="I2041" s="1">
        <v>600</v>
      </c>
      <c r="J2041" s="10">
        <v>45722</v>
      </c>
      <c r="K2041" s="1" t="s">
        <v>1077</v>
      </c>
      <c r="L2041" s="2"/>
      <c r="M2041" s="10"/>
      <c r="N2041" s="1"/>
      <c r="O2041" s="1"/>
      <c r="P2041" s="2">
        <f>Table1[[#This Row],[PRICE/PO]]*Table1[[#This Row],[Quantity/PO]]</f>
        <v>0</v>
      </c>
      <c r="Q2041" s="2" t="str">
        <f t="shared" ca="1" si="147"/>
        <v>منتهي</v>
      </c>
      <c r="R2041" s="2" t="s">
        <v>2339</v>
      </c>
      <c r="S2041" s="2"/>
      <c r="T2041" s="1" t="str">
        <f t="shared" si="146"/>
        <v/>
      </c>
      <c r="BN2041" s="8">
        <f t="shared" si="148"/>
        <v>0</v>
      </c>
    </row>
    <row r="2042" spans="1:66" ht="46" hidden="1" x14ac:dyDescent="0.45">
      <c r="A2042" s="1">
        <f t="shared" si="145"/>
        <v>2029</v>
      </c>
      <c r="B2042" s="1" t="s">
        <v>1404</v>
      </c>
      <c r="C2042" s="1" t="s">
        <v>390</v>
      </c>
      <c r="D2042" s="1"/>
      <c r="E2042" s="2" t="s">
        <v>391</v>
      </c>
      <c r="F2042" s="1" t="s">
        <v>2971</v>
      </c>
      <c r="G2042" s="10">
        <v>45719</v>
      </c>
      <c r="H2042" s="1">
        <v>300</v>
      </c>
      <c r="I2042" s="1"/>
      <c r="J2042" s="10">
        <v>45722</v>
      </c>
      <c r="K2042" s="1" t="s">
        <v>1077</v>
      </c>
      <c r="L2042" s="2"/>
      <c r="M2042" s="10"/>
      <c r="N2042" s="1"/>
      <c r="O2042" s="1"/>
      <c r="P2042" s="2">
        <f>Table1[[#This Row],[PRICE/PO]]*Table1[[#This Row],[Quantity/PO]]</f>
        <v>0</v>
      </c>
      <c r="Q2042" s="2" t="str">
        <f t="shared" ca="1" si="147"/>
        <v>منتهي</v>
      </c>
      <c r="R2042" s="2" t="s">
        <v>2339</v>
      </c>
      <c r="S2042" s="2"/>
      <c r="T2042" s="1" t="str">
        <f t="shared" si="146"/>
        <v/>
      </c>
      <c r="BN2042" s="8">
        <f t="shared" si="148"/>
        <v>0</v>
      </c>
    </row>
    <row r="2043" spans="1:66" ht="46" hidden="1" x14ac:dyDescent="0.45">
      <c r="A2043" s="1">
        <f t="shared" si="145"/>
        <v>2030</v>
      </c>
      <c r="B2043" s="1" t="s">
        <v>43</v>
      </c>
      <c r="C2043" s="1" t="s">
        <v>79</v>
      </c>
      <c r="D2043" s="1"/>
      <c r="E2043" s="2" t="s">
        <v>395</v>
      </c>
      <c r="F2043" s="1" t="s">
        <v>2972</v>
      </c>
      <c r="G2043" s="10">
        <v>45719</v>
      </c>
      <c r="H2043" s="1">
        <v>1</v>
      </c>
      <c r="I2043" s="1">
        <v>310</v>
      </c>
      <c r="J2043" s="10">
        <v>45725</v>
      </c>
      <c r="K2043" s="1" t="s">
        <v>1077</v>
      </c>
      <c r="L2043" s="2"/>
      <c r="M2043" s="10"/>
      <c r="N2043" s="1"/>
      <c r="O2043" s="1"/>
      <c r="P2043" s="2">
        <f>Table1[[#This Row],[PRICE/PO]]*Table1[[#This Row],[Quantity/PO]]</f>
        <v>0</v>
      </c>
      <c r="Q2043" s="2" t="str">
        <f t="shared" ca="1" si="147"/>
        <v>منتهي</v>
      </c>
      <c r="R2043" s="2" t="s">
        <v>2339</v>
      </c>
      <c r="S2043" s="2"/>
      <c r="T2043" s="1" t="str">
        <f t="shared" si="146"/>
        <v/>
      </c>
      <c r="BN2043" s="8">
        <f t="shared" si="148"/>
        <v>0</v>
      </c>
    </row>
    <row r="2044" spans="1:66" ht="46" hidden="1" x14ac:dyDescent="0.45">
      <c r="A2044" s="1">
        <f t="shared" si="145"/>
        <v>2031</v>
      </c>
      <c r="B2044" s="1" t="s">
        <v>1404</v>
      </c>
      <c r="C2044" s="1" t="s">
        <v>390</v>
      </c>
      <c r="D2044" s="1"/>
      <c r="E2044" s="2" t="s">
        <v>391</v>
      </c>
      <c r="F2044" s="1" t="s">
        <v>2972</v>
      </c>
      <c r="G2044" s="10">
        <v>45719</v>
      </c>
      <c r="H2044" s="1">
        <v>200</v>
      </c>
      <c r="I2044" s="1"/>
      <c r="J2044" s="10">
        <v>45725</v>
      </c>
      <c r="K2044" s="1" t="s">
        <v>1077</v>
      </c>
      <c r="L2044" s="2"/>
      <c r="M2044" s="10"/>
      <c r="N2044" s="1"/>
      <c r="O2044" s="1"/>
      <c r="P2044" s="2">
        <f>Table1[[#This Row],[PRICE/PO]]*Table1[[#This Row],[Quantity/PO]]</f>
        <v>0</v>
      </c>
      <c r="Q2044" s="2" t="str">
        <f t="shared" ca="1" si="147"/>
        <v>منتهي</v>
      </c>
      <c r="R2044" s="2" t="s">
        <v>2339</v>
      </c>
      <c r="S2044" s="2"/>
      <c r="T2044" s="1" t="str">
        <f t="shared" si="146"/>
        <v/>
      </c>
      <c r="BN2044" s="8">
        <f t="shared" si="148"/>
        <v>0</v>
      </c>
    </row>
    <row r="2045" spans="1:66" ht="46" hidden="1" x14ac:dyDescent="0.45">
      <c r="A2045" s="1">
        <f t="shared" si="145"/>
        <v>2032</v>
      </c>
      <c r="B2045" s="1" t="s">
        <v>43</v>
      </c>
      <c r="C2045" s="1" t="s">
        <v>73</v>
      </c>
      <c r="D2045" s="1"/>
      <c r="E2045" s="2" t="s">
        <v>400</v>
      </c>
      <c r="F2045" s="1" t="s">
        <v>2972</v>
      </c>
      <c r="G2045" s="10">
        <v>45719</v>
      </c>
      <c r="H2045" s="1">
        <v>4</v>
      </c>
      <c r="I2045" s="1">
        <v>23</v>
      </c>
      <c r="J2045" s="10">
        <v>45725</v>
      </c>
      <c r="K2045" s="1" t="s">
        <v>1077</v>
      </c>
      <c r="L2045" s="2"/>
      <c r="M2045" s="10"/>
      <c r="N2045" s="1"/>
      <c r="O2045" s="1"/>
      <c r="P2045" s="2">
        <f>Table1[[#This Row],[PRICE/PO]]*Table1[[#This Row],[Quantity/PO]]</f>
        <v>0</v>
      </c>
      <c r="Q2045" s="2" t="str">
        <f t="shared" ca="1" si="147"/>
        <v>منتهي</v>
      </c>
      <c r="R2045" s="2" t="s">
        <v>2339</v>
      </c>
      <c r="S2045" s="2"/>
      <c r="T2045" s="1" t="str">
        <f t="shared" si="146"/>
        <v/>
      </c>
      <c r="BN2045" s="8">
        <f t="shared" si="148"/>
        <v>0</v>
      </c>
    </row>
    <row r="2046" spans="1:66" ht="69" hidden="1" x14ac:dyDescent="0.45">
      <c r="A2046" s="1">
        <f t="shared" si="145"/>
        <v>2033</v>
      </c>
      <c r="B2046" s="1" t="s">
        <v>43</v>
      </c>
      <c r="C2046" s="1" t="s">
        <v>392</v>
      </c>
      <c r="D2046" s="1"/>
      <c r="E2046" s="2" t="s">
        <v>405</v>
      </c>
      <c r="F2046" s="1" t="s">
        <v>2972</v>
      </c>
      <c r="G2046" s="10">
        <v>45719</v>
      </c>
      <c r="H2046" s="1">
        <v>25</v>
      </c>
      <c r="I2046" s="1"/>
      <c r="J2046" s="10">
        <v>45725</v>
      </c>
      <c r="K2046" s="1" t="s">
        <v>1077</v>
      </c>
      <c r="L2046" s="2"/>
      <c r="M2046" s="10"/>
      <c r="N2046" s="1"/>
      <c r="O2046" s="1"/>
      <c r="P2046" s="2">
        <f>Table1[[#This Row],[PRICE/PO]]*Table1[[#This Row],[Quantity/PO]]</f>
        <v>0</v>
      </c>
      <c r="Q2046" s="2" t="str">
        <f t="shared" ca="1" si="147"/>
        <v>منتهي</v>
      </c>
      <c r="R2046" s="2" t="s">
        <v>2339</v>
      </c>
      <c r="S2046" s="2"/>
      <c r="T2046" s="1" t="str">
        <f t="shared" si="146"/>
        <v/>
      </c>
      <c r="BN2046" s="8">
        <f t="shared" si="148"/>
        <v>0</v>
      </c>
    </row>
    <row r="2047" spans="1:66" ht="46" hidden="1" x14ac:dyDescent="0.45">
      <c r="A2047" s="1">
        <f t="shared" si="145"/>
        <v>2034</v>
      </c>
      <c r="B2047" s="1" t="s">
        <v>43</v>
      </c>
      <c r="C2047" s="1" t="s">
        <v>75</v>
      </c>
      <c r="D2047" s="1"/>
      <c r="E2047" s="2" t="s">
        <v>394</v>
      </c>
      <c r="F2047" s="1" t="s">
        <v>2972</v>
      </c>
      <c r="G2047" s="10">
        <v>45719</v>
      </c>
      <c r="H2047" s="1">
        <v>1</v>
      </c>
      <c r="I2047" s="1">
        <v>590</v>
      </c>
      <c r="J2047" s="10">
        <v>45725</v>
      </c>
      <c r="K2047" s="1" t="s">
        <v>1077</v>
      </c>
      <c r="L2047" s="2"/>
      <c r="M2047" s="10"/>
      <c r="N2047" s="1"/>
      <c r="O2047" s="1"/>
      <c r="P2047" s="2">
        <f>Table1[[#This Row],[PRICE/PO]]*Table1[[#This Row],[Quantity/PO]]</f>
        <v>0</v>
      </c>
      <c r="Q2047" s="2" t="str">
        <f t="shared" ca="1" si="147"/>
        <v>منتهي</v>
      </c>
      <c r="R2047" s="2" t="s">
        <v>2339</v>
      </c>
      <c r="S2047" s="2"/>
      <c r="T2047" s="1" t="str">
        <f t="shared" si="146"/>
        <v/>
      </c>
      <c r="BN2047" s="8">
        <f t="shared" si="148"/>
        <v>0</v>
      </c>
    </row>
    <row r="2048" spans="1:66" ht="46" hidden="1" x14ac:dyDescent="0.45">
      <c r="A2048" s="1">
        <f t="shared" si="145"/>
        <v>2035</v>
      </c>
      <c r="B2048" s="1" t="s">
        <v>43</v>
      </c>
      <c r="C2048" s="1" t="s">
        <v>83</v>
      </c>
      <c r="D2048" s="1"/>
      <c r="E2048" s="2" t="s">
        <v>396</v>
      </c>
      <c r="F2048" s="1" t="s">
        <v>2973</v>
      </c>
      <c r="G2048" s="10">
        <v>45719</v>
      </c>
      <c r="H2048" s="1">
        <v>4</v>
      </c>
      <c r="I2048" s="1">
        <v>590</v>
      </c>
      <c r="J2048" s="10">
        <v>45722</v>
      </c>
      <c r="K2048" s="1" t="s">
        <v>1077</v>
      </c>
      <c r="L2048" s="2"/>
      <c r="M2048" s="10"/>
      <c r="N2048" s="1"/>
      <c r="O2048" s="1"/>
      <c r="P2048" s="2">
        <f>Table1[[#This Row],[PRICE/PO]]*Table1[[#This Row],[Quantity/PO]]</f>
        <v>0</v>
      </c>
      <c r="Q2048" s="2" t="str">
        <f t="shared" ca="1" si="147"/>
        <v>منتهي</v>
      </c>
      <c r="R2048" s="2" t="s">
        <v>2339</v>
      </c>
      <c r="S2048" s="2"/>
      <c r="T2048" s="1" t="str">
        <f t="shared" si="146"/>
        <v/>
      </c>
      <c r="BN2048" s="8">
        <f t="shared" si="148"/>
        <v>0</v>
      </c>
    </row>
    <row r="2049" spans="1:66" ht="46" hidden="1" x14ac:dyDescent="0.45">
      <c r="A2049" s="1">
        <f t="shared" si="145"/>
        <v>2036</v>
      </c>
      <c r="B2049" s="1" t="s">
        <v>43</v>
      </c>
      <c r="C2049" s="1" t="s">
        <v>79</v>
      </c>
      <c r="D2049" s="1"/>
      <c r="E2049" s="2" t="s">
        <v>395</v>
      </c>
      <c r="F2049" s="1" t="s">
        <v>2974</v>
      </c>
      <c r="G2049" s="10">
        <v>45719</v>
      </c>
      <c r="H2049" s="1">
        <v>3</v>
      </c>
      <c r="I2049" s="1">
        <v>310</v>
      </c>
      <c r="J2049" s="10">
        <v>45725</v>
      </c>
      <c r="K2049" s="1" t="s">
        <v>1077</v>
      </c>
      <c r="L2049" s="2"/>
      <c r="M2049" s="10"/>
      <c r="N2049" s="1"/>
      <c r="O2049" s="1"/>
      <c r="P2049" s="2">
        <f>Table1[[#This Row],[PRICE/PO]]*Table1[[#This Row],[Quantity/PO]]</f>
        <v>0</v>
      </c>
      <c r="Q2049" s="2" t="str">
        <f t="shared" ca="1" si="147"/>
        <v>منتهي</v>
      </c>
      <c r="R2049" s="2" t="s">
        <v>2339</v>
      </c>
      <c r="S2049" s="2"/>
      <c r="T2049" s="1" t="str">
        <f t="shared" si="146"/>
        <v/>
      </c>
      <c r="BN2049" s="8">
        <f t="shared" si="148"/>
        <v>0</v>
      </c>
    </row>
    <row r="2050" spans="1:66" ht="46" hidden="1" x14ac:dyDescent="0.45">
      <c r="A2050" s="1">
        <f t="shared" si="145"/>
        <v>2037</v>
      </c>
      <c r="B2050" s="1" t="s">
        <v>1404</v>
      </c>
      <c r="C2050" s="1" t="s">
        <v>390</v>
      </c>
      <c r="D2050" s="1"/>
      <c r="E2050" s="2" t="s">
        <v>391</v>
      </c>
      <c r="F2050" s="1" t="s">
        <v>2974</v>
      </c>
      <c r="G2050" s="10">
        <v>45719</v>
      </c>
      <c r="H2050" s="1">
        <v>400</v>
      </c>
      <c r="I2050" s="1"/>
      <c r="J2050" s="10">
        <v>45725</v>
      </c>
      <c r="K2050" s="1" t="s">
        <v>1077</v>
      </c>
      <c r="L2050" s="2"/>
      <c r="M2050" s="10"/>
      <c r="N2050" s="1"/>
      <c r="O2050" s="1"/>
      <c r="P2050" s="2">
        <f>Table1[[#This Row],[PRICE/PO]]*Table1[[#This Row],[Quantity/PO]]</f>
        <v>0</v>
      </c>
      <c r="Q2050" s="2" t="str">
        <f t="shared" ca="1" si="147"/>
        <v>منتهي</v>
      </c>
      <c r="R2050" s="2" t="s">
        <v>2339</v>
      </c>
      <c r="S2050" s="2"/>
      <c r="T2050" s="1" t="str">
        <f t="shared" si="146"/>
        <v/>
      </c>
      <c r="BN2050" s="8">
        <f t="shared" si="148"/>
        <v>0</v>
      </c>
    </row>
    <row r="2051" spans="1:66" ht="69" hidden="1" x14ac:dyDescent="0.45">
      <c r="A2051" s="1">
        <f t="shared" si="145"/>
        <v>2038</v>
      </c>
      <c r="B2051" s="1" t="s">
        <v>43</v>
      </c>
      <c r="C2051" s="1" t="s">
        <v>392</v>
      </c>
      <c r="D2051" s="1"/>
      <c r="E2051" s="2" t="s">
        <v>405</v>
      </c>
      <c r="F2051" s="1" t="s">
        <v>2974</v>
      </c>
      <c r="G2051" s="10">
        <v>45719</v>
      </c>
      <c r="H2051" s="1">
        <v>50</v>
      </c>
      <c r="I2051" s="1"/>
      <c r="J2051" s="10">
        <v>45725</v>
      </c>
      <c r="K2051" s="1" t="s">
        <v>1077</v>
      </c>
      <c r="L2051" s="2"/>
      <c r="M2051" s="10"/>
      <c r="N2051" s="1"/>
      <c r="O2051" s="1"/>
      <c r="P2051" s="2">
        <f>Table1[[#This Row],[PRICE/PO]]*Table1[[#This Row],[Quantity/PO]]</f>
        <v>0</v>
      </c>
      <c r="Q2051" s="2" t="str">
        <f t="shared" ca="1" si="147"/>
        <v>منتهي</v>
      </c>
      <c r="R2051" s="2" t="s">
        <v>2339</v>
      </c>
      <c r="S2051" s="2"/>
      <c r="T2051" s="1" t="str">
        <f t="shared" si="146"/>
        <v/>
      </c>
      <c r="BN2051" s="8">
        <f t="shared" si="148"/>
        <v>0</v>
      </c>
    </row>
    <row r="2052" spans="1:66" ht="46" hidden="1" x14ac:dyDescent="0.45">
      <c r="A2052" s="1">
        <f t="shared" si="145"/>
        <v>2039</v>
      </c>
      <c r="B2052" s="1" t="s">
        <v>43</v>
      </c>
      <c r="C2052" s="1" t="s">
        <v>75</v>
      </c>
      <c r="D2052" s="1"/>
      <c r="E2052" s="2" t="s">
        <v>394</v>
      </c>
      <c r="F2052" s="1" t="s">
        <v>2974</v>
      </c>
      <c r="G2052" s="10">
        <v>45719</v>
      </c>
      <c r="H2052" s="1">
        <v>2</v>
      </c>
      <c r="I2052" s="1">
        <v>590</v>
      </c>
      <c r="J2052" s="10">
        <v>45725</v>
      </c>
      <c r="K2052" s="1" t="s">
        <v>1077</v>
      </c>
      <c r="L2052" s="2"/>
      <c r="M2052" s="10"/>
      <c r="N2052" s="1"/>
      <c r="O2052" s="1"/>
      <c r="P2052" s="2">
        <f>Table1[[#This Row],[PRICE/PO]]*Table1[[#This Row],[Quantity/PO]]</f>
        <v>0</v>
      </c>
      <c r="Q2052" s="2" t="str">
        <f t="shared" ca="1" si="147"/>
        <v>منتهي</v>
      </c>
      <c r="R2052" s="2" t="s">
        <v>2339</v>
      </c>
      <c r="S2052" s="2"/>
      <c r="T2052" s="1" t="str">
        <f t="shared" si="146"/>
        <v/>
      </c>
      <c r="BN2052" s="8">
        <f t="shared" si="148"/>
        <v>0</v>
      </c>
    </row>
    <row r="2053" spans="1:66" ht="46" hidden="1" x14ac:dyDescent="0.45">
      <c r="A2053" s="1">
        <f t="shared" si="145"/>
        <v>2040</v>
      </c>
      <c r="B2053" s="1" t="s">
        <v>43</v>
      </c>
      <c r="C2053" s="1" t="s">
        <v>2959</v>
      </c>
      <c r="D2053" s="1"/>
      <c r="E2053" s="2" t="s">
        <v>2960</v>
      </c>
      <c r="F2053" s="1" t="s">
        <v>2974</v>
      </c>
      <c r="G2053" s="10">
        <v>45719</v>
      </c>
      <c r="H2053" s="1">
        <v>5</v>
      </c>
      <c r="I2053" s="1"/>
      <c r="J2053" s="10">
        <v>45725</v>
      </c>
      <c r="K2053" s="1" t="s">
        <v>1077</v>
      </c>
      <c r="L2053" s="2"/>
      <c r="M2053" s="10"/>
      <c r="N2053" s="1"/>
      <c r="O2053" s="1"/>
      <c r="P2053" s="2">
        <f>Table1[[#This Row],[PRICE/PO]]*Table1[[#This Row],[Quantity/PO]]</f>
        <v>0</v>
      </c>
      <c r="Q2053" s="2" t="str">
        <f t="shared" ca="1" si="147"/>
        <v>منتهي</v>
      </c>
      <c r="R2053" s="2" t="s">
        <v>2339</v>
      </c>
      <c r="S2053" s="2"/>
      <c r="T2053" s="1" t="str">
        <f t="shared" si="146"/>
        <v/>
      </c>
      <c r="BN2053" s="8">
        <f t="shared" si="148"/>
        <v>0</v>
      </c>
    </row>
    <row r="2054" spans="1:66" ht="46" hidden="1" x14ac:dyDescent="0.45">
      <c r="A2054" s="1">
        <f t="shared" si="145"/>
        <v>2041</v>
      </c>
      <c r="B2054" s="1" t="s">
        <v>734</v>
      </c>
      <c r="C2054" s="1" t="s">
        <v>1243</v>
      </c>
      <c r="D2054" s="1"/>
      <c r="E2054" s="2" t="s">
        <v>1242</v>
      </c>
      <c r="F2054" s="1" t="s">
        <v>2975</v>
      </c>
      <c r="G2054" s="10">
        <v>45719</v>
      </c>
      <c r="H2054" s="1">
        <v>5</v>
      </c>
      <c r="I2054" s="1">
        <v>4950</v>
      </c>
      <c r="J2054" s="10">
        <v>45725</v>
      </c>
      <c r="K2054" s="1" t="s">
        <v>1077</v>
      </c>
      <c r="L2054" s="2"/>
      <c r="M2054" s="10"/>
      <c r="N2054" s="1"/>
      <c r="O2054" s="1"/>
      <c r="P2054" s="2">
        <f>Table1[[#This Row],[PRICE/PO]]*Table1[[#This Row],[Quantity/PO]]</f>
        <v>0</v>
      </c>
      <c r="Q2054" s="2" t="str">
        <f t="shared" ca="1" si="147"/>
        <v>منتهي</v>
      </c>
      <c r="R2054" s="2" t="s">
        <v>2339</v>
      </c>
      <c r="S2054" s="2"/>
      <c r="T2054" s="1" t="str">
        <f t="shared" si="146"/>
        <v/>
      </c>
      <c r="BN2054" s="8">
        <f t="shared" si="148"/>
        <v>0</v>
      </c>
    </row>
    <row r="2055" spans="1:66" ht="69" hidden="1" x14ac:dyDescent="0.45">
      <c r="A2055" s="1">
        <f t="shared" si="145"/>
        <v>2042</v>
      </c>
      <c r="B2055" s="1" t="s">
        <v>734</v>
      </c>
      <c r="C2055" s="1" t="s">
        <v>373</v>
      </c>
      <c r="D2055" s="1"/>
      <c r="E2055" s="2" t="s">
        <v>2976</v>
      </c>
      <c r="F2055" s="1" t="s">
        <v>2975</v>
      </c>
      <c r="G2055" s="10">
        <v>45719</v>
      </c>
      <c r="H2055" s="1">
        <v>2</v>
      </c>
      <c r="I2055" s="1">
        <v>13500</v>
      </c>
      <c r="J2055" s="10">
        <v>45725</v>
      </c>
      <c r="K2055" s="1" t="s">
        <v>1077</v>
      </c>
      <c r="L2055" s="2"/>
      <c r="M2055" s="10"/>
      <c r="N2055" s="1"/>
      <c r="O2055" s="1"/>
      <c r="P2055" s="2">
        <f>Table1[[#This Row],[PRICE/PO]]*Table1[[#This Row],[Quantity/PO]]</f>
        <v>0</v>
      </c>
      <c r="Q2055" s="2" t="str">
        <f t="shared" ca="1" si="147"/>
        <v>منتهي</v>
      </c>
      <c r="R2055" s="2" t="s">
        <v>2339</v>
      </c>
      <c r="S2055" s="2"/>
      <c r="T2055" s="1" t="str">
        <f t="shared" si="146"/>
        <v/>
      </c>
      <c r="BN2055" s="8">
        <f t="shared" si="148"/>
        <v>0</v>
      </c>
    </row>
    <row r="2056" spans="1:66" ht="46" hidden="1" x14ac:dyDescent="0.45">
      <c r="A2056" s="1">
        <f t="shared" si="145"/>
        <v>2043</v>
      </c>
      <c r="B2056" s="1" t="s">
        <v>734</v>
      </c>
      <c r="C2056" s="1" t="s">
        <v>370</v>
      </c>
      <c r="D2056" s="1"/>
      <c r="E2056" s="2" t="s">
        <v>371</v>
      </c>
      <c r="F2056" s="1" t="s">
        <v>2975</v>
      </c>
      <c r="G2056" s="10">
        <v>45719</v>
      </c>
      <c r="H2056" s="1">
        <v>6</v>
      </c>
      <c r="I2056" s="1">
        <v>3800</v>
      </c>
      <c r="J2056" s="10">
        <v>45725</v>
      </c>
      <c r="K2056" s="1" t="s">
        <v>1077</v>
      </c>
      <c r="L2056" s="2"/>
      <c r="M2056" s="10"/>
      <c r="N2056" s="1"/>
      <c r="O2056" s="1"/>
      <c r="P2056" s="2">
        <f>Table1[[#This Row],[PRICE/PO]]*Table1[[#This Row],[Quantity/PO]]</f>
        <v>0</v>
      </c>
      <c r="Q2056" s="2" t="str">
        <f t="shared" ca="1" si="147"/>
        <v>منتهي</v>
      </c>
      <c r="R2056" s="2" t="s">
        <v>2339</v>
      </c>
      <c r="S2056" s="2"/>
      <c r="T2056" s="1" t="str">
        <f t="shared" si="146"/>
        <v/>
      </c>
      <c r="BN2056" s="8">
        <f t="shared" si="148"/>
        <v>0</v>
      </c>
    </row>
    <row r="2057" spans="1:66" ht="46" hidden="1" x14ac:dyDescent="0.45">
      <c r="A2057" s="1">
        <f t="shared" si="145"/>
        <v>2044</v>
      </c>
      <c r="B2057" s="1" t="s">
        <v>734</v>
      </c>
      <c r="C2057" s="1" t="s">
        <v>1243</v>
      </c>
      <c r="D2057" s="1"/>
      <c r="E2057" s="2" t="s">
        <v>1242</v>
      </c>
      <c r="F2057" s="1" t="s">
        <v>2977</v>
      </c>
      <c r="G2057" s="10">
        <v>45719</v>
      </c>
      <c r="H2057" s="1">
        <v>5</v>
      </c>
      <c r="I2057" s="1">
        <v>4950</v>
      </c>
      <c r="J2057" s="10">
        <v>45725</v>
      </c>
      <c r="K2057" s="1" t="s">
        <v>1077</v>
      </c>
      <c r="L2057" s="2"/>
      <c r="M2057" s="10"/>
      <c r="N2057" s="1"/>
      <c r="O2057" s="1"/>
      <c r="P2057" s="2">
        <f>Table1[[#This Row],[PRICE/PO]]*Table1[[#This Row],[Quantity/PO]]</f>
        <v>0</v>
      </c>
      <c r="Q2057" s="2" t="str">
        <f t="shared" ca="1" si="147"/>
        <v>منتهي</v>
      </c>
      <c r="R2057" s="2" t="s">
        <v>2339</v>
      </c>
      <c r="S2057" s="2"/>
      <c r="T2057" s="1" t="str">
        <f t="shared" si="146"/>
        <v/>
      </c>
      <c r="BN2057" s="8">
        <f t="shared" si="148"/>
        <v>0</v>
      </c>
    </row>
    <row r="2058" spans="1:66" ht="69" hidden="1" x14ac:dyDescent="0.45">
      <c r="A2058" s="1">
        <f t="shared" si="145"/>
        <v>2045</v>
      </c>
      <c r="B2058" s="1" t="s">
        <v>734</v>
      </c>
      <c r="C2058" s="1" t="s">
        <v>373</v>
      </c>
      <c r="D2058" s="1"/>
      <c r="E2058" s="2" t="s">
        <v>2976</v>
      </c>
      <c r="F2058" s="1" t="s">
        <v>2977</v>
      </c>
      <c r="G2058" s="10">
        <v>45719</v>
      </c>
      <c r="H2058" s="1">
        <v>2</v>
      </c>
      <c r="I2058" s="1">
        <v>13500</v>
      </c>
      <c r="J2058" s="10">
        <v>45725</v>
      </c>
      <c r="K2058" s="1" t="s">
        <v>1077</v>
      </c>
      <c r="L2058" s="29" t="s">
        <v>4313</v>
      </c>
      <c r="M2058" s="10">
        <v>45740</v>
      </c>
      <c r="N2058" s="1">
        <v>2</v>
      </c>
      <c r="O2058" s="1">
        <v>13500</v>
      </c>
      <c r="P2058" s="2">
        <f>Table1[[#This Row],[PRICE/PO]]*Table1[[#This Row],[Quantity/PO]]</f>
        <v>27000</v>
      </c>
      <c r="Q2058" s="2" t="str">
        <f t="shared" ca="1" si="147"/>
        <v>منتهي</v>
      </c>
      <c r="R2058" s="2" t="s">
        <v>2339</v>
      </c>
      <c r="S2058" s="2"/>
      <c r="T2058" s="1" t="str">
        <f t="shared" si="146"/>
        <v/>
      </c>
      <c r="BN2058" s="8">
        <f t="shared" si="148"/>
        <v>0</v>
      </c>
    </row>
    <row r="2059" spans="1:66" ht="69" hidden="1" x14ac:dyDescent="0.45">
      <c r="A2059" s="1">
        <f t="shared" si="145"/>
        <v>2046</v>
      </c>
      <c r="B2059" s="1" t="s">
        <v>734</v>
      </c>
      <c r="C2059" s="1" t="s">
        <v>373</v>
      </c>
      <c r="D2059" s="1"/>
      <c r="E2059" s="2" t="s">
        <v>2976</v>
      </c>
      <c r="F2059" s="1" t="s">
        <v>2977</v>
      </c>
      <c r="G2059" s="10">
        <v>45719</v>
      </c>
      <c r="H2059" s="1"/>
      <c r="I2059" s="1">
        <v>13500</v>
      </c>
      <c r="J2059" s="10">
        <v>45725</v>
      </c>
      <c r="K2059" s="1" t="s">
        <v>1077</v>
      </c>
      <c r="L2059" s="29" t="s">
        <v>4315</v>
      </c>
      <c r="M2059" s="10">
        <v>45740</v>
      </c>
      <c r="N2059" s="1">
        <f>2+2</f>
        <v>4</v>
      </c>
      <c r="O2059" s="1">
        <v>13500</v>
      </c>
      <c r="P2059" s="2">
        <f>Table1[[#This Row],[PRICE/PO]]*Table1[[#This Row],[Quantity/PO]]</f>
        <v>54000</v>
      </c>
      <c r="Q2059" s="2" t="str">
        <f ca="1">IF(AND($J2059&lt;TODAY(), $J2059&lt;&gt;""), "منتهي", "")</f>
        <v>منتهي</v>
      </c>
      <c r="R2059" s="2" t="s">
        <v>2339</v>
      </c>
      <c r="S2059" s="2"/>
      <c r="T2059" s="1" t="str">
        <f t="shared" si="146"/>
        <v/>
      </c>
      <c r="BN2059" s="8"/>
    </row>
    <row r="2060" spans="1:66" ht="46" hidden="1" x14ac:dyDescent="0.45">
      <c r="A2060" s="1">
        <f t="shared" si="145"/>
        <v>2047</v>
      </c>
      <c r="B2060" s="1" t="s">
        <v>734</v>
      </c>
      <c r="C2060" s="1" t="s">
        <v>370</v>
      </c>
      <c r="D2060" s="1"/>
      <c r="E2060" s="2" t="s">
        <v>371</v>
      </c>
      <c r="F2060" s="1" t="s">
        <v>2977</v>
      </c>
      <c r="G2060" s="10">
        <v>45719</v>
      </c>
      <c r="H2060" s="1">
        <v>6</v>
      </c>
      <c r="I2060" s="1">
        <v>3800</v>
      </c>
      <c r="J2060" s="10">
        <v>45725</v>
      </c>
      <c r="K2060" s="1" t="s">
        <v>1077</v>
      </c>
      <c r="L2060" s="2"/>
      <c r="M2060" s="10"/>
      <c r="N2060" s="1"/>
      <c r="O2060" s="1"/>
      <c r="P2060" s="2">
        <f>Table1[[#This Row],[PRICE/PO]]*Table1[[#This Row],[Quantity/PO]]</f>
        <v>0</v>
      </c>
      <c r="Q2060" s="2" t="str">
        <f t="shared" ca="1" si="147"/>
        <v>منتهي</v>
      </c>
      <c r="R2060" s="2" t="s">
        <v>2339</v>
      </c>
      <c r="S2060" s="2"/>
      <c r="T2060" s="1" t="str">
        <f t="shared" si="146"/>
        <v/>
      </c>
      <c r="BN2060" s="8">
        <f t="shared" si="148"/>
        <v>0</v>
      </c>
    </row>
    <row r="2061" spans="1:66" ht="46" hidden="1" x14ac:dyDescent="0.45">
      <c r="A2061" s="1">
        <f t="shared" si="145"/>
        <v>2048</v>
      </c>
      <c r="B2061" s="1" t="s">
        <v>734</v>
      </c>
      <c r="C2061" s="1" t="s">
        <v>1243</v>
      </c>
      <c r="D2061" s="1"/>
      <c r="E2061" s="2" t="s">
        <v>1242</v>
      </c>
      <c r="F2061" s="1" t="s">
        <v>2978</v>
      </c>
      <c r="G2061" s="10">
        <v>45719</v>
      </c>
      <c r="H2061" s="1">
        <v>5</v>
      </c>
      <c r="I2061" s="1">
        <v>4950</v>
      </c>
      <c r="J2061" s="10">
        <v>45725</v>
      </c>
      <c r="K2061" s="1" t="s">
        <v>1077</v>
      </c>
      <c r="L2061" s="2"/>
      <c r="M2061" s="10"/>
      <c r="N2061" s="1"/>
      <c r="O2061" s="1"/>
      <c r="P2061" s="2">
        <f>Table1[[#This Row],[PRICE/PO]]*Table1[[#This Row],[Quantity/PO]]</f>
        <v>0</v>
      </c>
      <c r="Q2061" s="2" t="str">
        <f t="shared" ca="1" si="147"/>
        <v>منتهي</v>
      </c>
      <c r="R2061" s="2" t="s">
        <v>2339</v>
      </c>
      <c r="S2061" s="2"/>
      <c r="T2061" s="1" t="str">
        <f t="shared" si="146"/>
        <v/>
      </c>
      <c r="BN2061" s="8">
        <f t="shared" si="148"/>
        <v>0</v>
      </c>
    </row>
    <row r="2062" spans="1:66" ht="69" hidden="1" x14ac:dyDescent="0.45">
      <c r="A2062" s="1">
        <f t="shared" si="145"/>
        <v>2049</v>
      </c>
      <c r="B2062" s="1" t="s">
        <v>734</v>
      </c>
      <c r="C2062" s="1" t="s">
        <v>373</v>
      </c>
      <c r="D2062" s="1"/>
      <c r="E2062" s="2" t="s">
        <v>2976</v>
      </c>
      <c r="F2062" s="1" t="s">
        <v>2978</v>
      </c>
      <c r="G2062" s="10">
        <v>45719</v>
      </c>
      <c r="H2062" s="1">
        <v>2</v>
      </c>
      <c r="I2062" s="1">
        <v>13500</v>
      </c>
      <c r="J2062" s="10">
        <v>45725</v>
      </c>
      <c r="K2062" s="1" t="s">
        <v>1077</v>
      </c>
      <c r="L2062" s="2"/>
      <c r="M2062" s="10"/>
      <c r="N2062" s="1"/>
      <c r="O2062" s="1"/>
      <c r="P2062" s="2">
        <f>Table1[[#This Row],[PRICE/PO]]*Table1[[#This Row],[Quantity/PO]]</f>
        <v>0</v>
      </c>
      <c r="Q2062" s="2" t="str">
        <f t="shared" ca="1" si="147"/>
        <v>منتهي</v>
      </c>
      <c r="R2062" s="2" t="s">
        <v>2339</v>
      </c>
      <c r="S2062" s="2"/>
      <c r="T2062" s="1" t="str">
        <f t="shared" si="146"/>
        <v/>
      </c>
      <c r="BN2062" s="8">
        <f t="shared" si="148"/>
        <v>0</v>
      </c>
    </row>
    <row r="2063" spans="1:66" ht="46" hidden="1" x14ac:dyDescent="0.45">
      <c r="A2063" s="1">
        <f t="shared" ref="A2063:A2126" si="149">ROW(A2050)</f>
        <v>2050</v>
      </c>
      <c r="B2063" s="1" t="s">
        <v>734</v>
      </c>
      <c r="C2063" s="1" t="s">
        <v>370</v>
      </c>
      <c r="D2063" s="1"/>
      <c r="E2063" s="2" t="s">
        <v>371</v>
      </c>
      <c r="F2063" s="1" t="s">
        <v>2978</v>
      </c>
      <c r="G2063" s="10">
        <v>45719</v>
      </c>
      <c r="H2063" s="1">
        <v>6</v>
      </c>
      <c r="I2063" s="1">
        <v>3800</v>
      </c>
      <c r="J2063" s="10">
        <v>45725</v>
      </c>
      <c r="K2063" s="1" t="s">
        <v>1077</v>
      </c>
      <c r="L2063" s="2"/>
      <c r="M2063" s="10"/>
      <c r="N2063" s="1"/>
      <c r="O2063" s="1"/>
      <c r="P2063" s="2">
        <f>Table1[[#This Row],[PRICE/PO]]*Table1[[#This Row],[Quantity/PO]]</f>
        <v>0</v>
      </c>
      <c r="Q2063" s="2" t="str">
        <f t="shared" ca="1" si="147"/>
        <v>منتهي</v>
      </c>
      <c r="R2063" s="2" t="s">
        <v>2339</v>
      </c>
      <c r="S2063" s="2"/>
      <c r="T2063" s="1" t="str">
        <f t="shared" ref="T2063:T2126" si="150">IF(AND(COUNTIFS($F$14:$F$1012, $F2063, $L$14:$L$1012, "&lt;&gt;")&gt;0, $L2063="", $I2063&lt;&gt;""), 1, "")</f>
        <v/>
      </c>
      <c r="BN2063" s="8">
        <f t="shared" si="148"/>
        <v>0</v>
      </c>
    </row>
    <row r="2064" spans="1:66" ht="46" hidden="1" x14ac:dyDescent="0.45">
      <c r="A2064" s="1">
        <f t="shared" si="149"/>
        <v>2051</v>
      </c>
      <c r="B2064" s="1" t="s">
        <v>43</v>
      </c>
      <c r="C2064" s="2" t="s">
        <v>684</v>
      </c>
      <c r="D2064" s="1"/>
      <c r="E2064" s="2" t="s">
        <v>2462</v>
      </c>
      <c r="F2064" s="1" t="s">
        <v>2979</v>
      </c>
      <c r="G2064" s="10">
        <v>45719</v>
      </c>
      <c r="H2064" s="1">
        <v>2</v>
      </c>
      <c r="I2064" s="1">
        <v>8100</v>
      </c>
      <c r="J2064" s="10">
        <v>45725</v>
      </c>
      <c r="K2064" s="1" t="s">
        <v>1077</v>
      </c>
      <c r="L2064" s="2"/>
      <c r="M2064" s="10"/>
      <c r="N2064" s="1"/>
      <c r="O2064" s="1"/>
      <c r="P2064" s="2">
        <f>Table1[[#This Row],[PRICE/PO]]*Table1[[#This Row],[Quantity/PO]]</f>
        <v>0</v>
      </c>
      <c r="Q2064" s="2" t="str">
        <f t="shared" ca="1" si="147"/>
        <v>منتهي</v>
      </c>
      <c r="R2064" s="2" t="s">
        <v>2339</v>
      </c>
      <c r="S2064" s="2"/>
      <c r="T2064" s="1" t="str">
        <f t="shared" si="150"/>
        <v/>
      </c>
      <c r="BN2064" s="8">
        <f t="shared" si="148"/>
        <v>0</v>
      </c>
    </row>
    <row r="2065" spans="1:66" ht="115" hidden="1" x14ac:dyDescent="0.45">
      <c r="A2065" s="1">
        <f t="shared" si="149"/>
        <v>2052</v>
      </c>
      <c r="B2065" s="1" t="s">
        <v>734</v>
      </c>
      <c r="C2065" s="1" t="s">
        <v>2981</v>
      </c>
      <c r="D2065" s="1" t="s">
        <v>2982</v>
      </c>
      <c r="E2065" s="2" t="s">
        <v>2983</v>
      </c>
      <c r="F2065" s="1" t="s">
        <v>2980</v>
      </c>
      <c r="G2065" s="10">
        <v>45719</v>
      </c>
      <c r="H2065" s="1">
        <v>500</v>
      </c>
      <c r="I2065" s="1"/>
      <c r="J2065" s="10">
        <v>45722</v>
      </c>
      <c r="K2065" s="1" t="s">
        <v>1074</v>
      </c>
      <c r="L2065" s="2"/>
      <c r="M2065" s="10"/>
      <c r="N2065" s="1"/>
      <c r="O2065" s="1"/>
      <c r="P2065" s="2">
        <f>Table1[[#This Row],[PRICE/PO]]*Table1[[#This Row],[Quantity/PO]]</f>
        <v>0</v>
      </c>
      <c r="Q2065" s="2" t="str">
        <f t="shared" ca="1" si="147"/>
        <v>منتهي</v>
      </c>
      <c r="R2065" s="2" t="s">
        <v>2686</v>
      </c>
      <c r="S2065" s="2"/>
      <c r="T2065" s="1" t="str">
        <f t="shared" si="150"/>
        <v/>
      </c>
      <c r="BN2065" s="8" t="str">
        <f t="shared" si="148"/>
        <v>A5G0525</v>
      </c>
    </row>
    <row r="2066" spans="1:66" ht="115" hidden="1" x14ac:dyDescent="0.45">
      <c r="A2066" s="1">
        <f t="shared" si="149"/>
        <v>2053</v>
      </c>
      <c r="B2066" s="1" t="s">
        <v>734</v>
      </c>
      <c r="C2066" s="1" t="s">
        <v>2164</v>
      </c>
      <c r="D2066" s="1" t="s">
        <v>2163</v>
      </c>
      <c r="E2066" s="2" t="s">
        <v>2984</v>
      </c>
      <c r="F2066" s="1" t="s">
        <v>2980</v>
      </c>
      <c r="G2066" s="10">
        <v>45719</v>
      </c>
      <c r="H2066" s="1">
        <v>500</v>
      </c>
      <c r="I2066" s="1"/>
      <c r="J2066" s="10">
        <v>45722</v>
      </c>
      <c r="K2066" s="1" t="s">
        <v>1074</v>
      </c>
      <c r="L2066" s="2"/>
      <c r="M2066" s="10"/>
      <c r="N2066" s="1"/>
      <c r="O2066" s="1"/>
      <c r="P2066" s="2">
        <f>Table1[[#This Row],[PRICE/PO]]*Table1[[#This Row],[Quantity/PO]]</f>
        <v>0</v>
      </c>
      <c r="Q2066" s="2" t="str">
        <f t="shared" ca="1" si="147"/>
        <v>منتهي</v>
      </c>
      <c r="R2066" s="2" t="s">
        <v>2686</v>
      </c>
      <c r="S2066" s="2"/>
      <c r="T2066" s="1" t="str">
        <f t="shared" si="150"/>
        <v/>
      </c>
      <c r="BN2066" s="8" t="str">
        <f t="shared" si="148"/>
        <v>A5G05060</v>
      </c>
    </row>
    <row r="2067" spans="1:66" ht="69" hidden="1" x14ac:dyDescent="0.45">
      <c r="A2067" s="1">
        <f t="shared" si="149"/>
        <v>2054</v>
      </c>
      <c r="B2067" s="1" t="s">
        <v>734</v>
      </c>
      <c r="C2067" s="1" t="s">
        <v>1253</v>
      </c>
      <c r="D2067" s="1"/>
      <c r="E2067" s="2" t="s">
        <v>2985</v>
      </c>
      <c r="F2067" s="1" t="s">
        <v>2980</v>
      </c>
      <c r="G2067" s="10">
        <v>45719</v>
      </c>
      <c r="H2067" s="1">
        <v>200</v>
      </c>
      <c r="I2067" s="1">
        <v>42</v>
      </c>
      <c r="J2067" s="10">
        <v>45722</v>
      </c>
      <c r="K2067" s="1" t="s">
        <v>1074</v>
      </c>
      <c r="L2067" s="2" t="s">
        <v>3609</v>
      </c>
      <c r="M2067" s="10">
        <v>45736</v>
      </c>
      <c r="N2067" s="1">
        <v>200</v>
      </c>
      <c r="O2067" s="1">
        <v>42</v>
      </c>
      <c r="P2067" s="2">
        <f>Table1[[#This Row],[PRICE/PO]]*Table1[[#This Row],[Quantity/PO]]</f>
        <v>8400</v>
      </c>
      <c r="Q2067" s="2" t="str">
        <f t="shared" ca="1" si="147"/>
        <v>منتهي</v>
      </c>
      <c r="R2067" s="2" t="s">
        <v>2686</v>
      </c>
      <c r="S2067" s="2"/>
      <c r="T2067" s="1" t="str">
        <f t="shared" si="150"/>
        <v/>
      </c>
      <c r="BN2067" s="8">
        <f t="shared" si="148"/>
        <v>0</v>
      </c>
    </row>
    <row r="2068" spans="1:66" ht="46" hidden="1" x14ac:dyDescent="0.45">
      <c r="A2068" s="1">
        <f t="shared" si="149"/>
        <v>2055</v>
      </c>
      <c r="B2068" s="1" t="s">
        <v>734</v>
      </c>
      <c r="C2068" s="2" t="s">
        <v>2987</v>
      </c>
      <c r="D2068" s="1"/>
      <c r="E2068" s="2" t="s">
        <v>2992</v>
      </c>
      <c r="F2068" s="1" t="s">
        <v>2986</v>
      </c>
      <c r="G2068" s="10">
        <v>45719</v>
      </c>
      <c r="H2068" s="1">
        <v>1</v>
      </c>
      <c r="I2068" s="1">
        <v>300</v>
      </c>
      <c r="J2068" s="10">
        <v>45725</v>
      </c>
      <c r="K2068" s="1" t="s">
        <v>1076</v>
      </c>
      <c r="L2068" s="2"/>
      <c r="M2068" s="10"/>
      <c r="N2068" s="1"/>
      <c r="O2068" s="1"/>
      <c r="P2068" s="2">
        <f>Table1[[#This Row],[PRICE/PO]]*Table1[[#This Row],[Quantity/PO]]</f>
        <v>0</v>
      </c>
      <c r="Q2068" s="2" t="str">
        <f t="shared" ca="1" si="147"/>
        <v>منتهي</v>
      </c>
      <c r="R2068" s="2" t="s">
        <v>2339</v>
      </c>
      <c r="S2068" s="2"/>
      <c r="T2068" s="1" t="str">
        <f t="shared" si="150"/>
        <v/>
      </c>
      <c r="BN2068" s="8">
        <f t="shared" si="148"/>
        <v>0</v>
      </c>
    </row>
    <row r="2069" spans="1:66" ht="46" hidden="1" x14ac:dyDescent="0.45">
      <c r="A2069" s="1">
        <f t="shared" si="149"/>
        <v>2056</v>
      </c>
      <c r="B2069" s="1" t="s">
        <v>734</v>
      </c>
      <c r="C2069" s="2" t="s">
        <v>2988</v>
      </c>
      <c r="D2069" s="1"/>
      <c r="E2069" s="2" t="s">
        <v>2991</v>
      </c>
      <c r="F2069" s="1" t="s">
        <v>2986</v>
      </c>
      <c r="G2069" s="10">
        <v>45719</v>
      </c>
      <c r="H2069" s="1">
        <v>2</v>
      </c>
      <c r="I2069" s="1">
        <v>425</v>
      </c>
      <c r="J2069" s="10">
        <v>45725</v>
      </c>
      <c r="K2069" s="1" t="s">
        <v>1076</v>
      </c>
      <c r="L2069" s="2"/>
      <c r="M2069" s="10"/>
      <c r="N2069" s="1"/>
      <c r="O2069" s="1"/>
      <c r="P2069" s="2">
        <f>Table1[[#This Row],[PRICE/PO]]*Table1[[#This Row],[Quantity/PO]]</f>
        <v>0</v>
      </c>
      <c r="Q2069" s="2" t="str">
        <f t="shared" ca="1" si="147"/>
        <v>منتهي</v>
      </c>
      <c r="R2069" s="2" t="s">
        <v>2339</v>
      </c>
      <c r="S2069" s="2"/>
      <c r="T2069" s="1" t="str">
        <f t="shared" si="150"/>
        <v/>
      </c>
      <c r="BN2069" s="8">
        <f t="shared" si="148"/>
        <v>0</v>
      </c>
    </row>
    <row r="2070" spans="1:66" ht="69" hidden="1" x14ac:dyDescent="0.45">
      <c r="A2070" s="1">
        <f t="shared" si="149"/>
        <v>2057</v>
      </c>
      <c r="B2070" s="1" t="s">
        <v>734</v>
      </c>
      <c r="C2070" s="2" t="s">
        <v>2989</v>
      </c>
      <c r="D2070" s="1">
        <v>33616</v>
      </c>
      <c r="E2070" s="2" t="s">
        <v>2990</v>
      </c>
      <c r="F2070" s="1" t="s">
        <v>2986</v>
      </c>
      <c r="G2070" s="10">
        <v>45719</v>
      </c>
      <c r="H2070" s="1">
        <v>5</v>
      </c>
      <c r="I2070" s="1"/>
      <c r="J2070" s="10">
        <v>45725</v>
      </c>
      <c r="K2070" s="1" t="s">
        <v>1076</v>
      </c>
      <c r="L2070" s="2"/>
      <c r="M2070" s="10"/>
      <c r="N2070" s="1"/>
      <c r="O2070" s="1"/>
      <c r="P2070" s="2">
        <f>Table1[[#This Row],[PRICE/PO]]*Table1[[#This Row],[Quantity/PO]]</f>
        <v>0</v>
      </c>
      <c r="Q2070" s="2" t="str">
        <f t="shared" ca="1" si="147"/>
        <v>منتهي</v>
      </c>
      <c r="R2070" s="2" t="s">
        <v>2339</v>
      </c>
      <c r="S2070" s="2"/>
      <c r="T2070" s="1" t="str">
        <f t="shared" si="150"/>
        <v/>
      </c>
      <c r="BN2070" s="8">
        <f t="shared" si="148"/>
        <v>33616</v>
      </c>
    </row>
    <row r="2071" spans="1:66" ht="69" hidden="1" x14ac:dyDescent="0.45">
      <c r="A2071" s="1">
        <f t="shared" si="149"/>
        <v>2058</v>
      </c>
      <c r="B2071" s="1" t="s">
        <v>43</v>
      </c>
      <c r="C2071" s="1" t="s">
        <v>1505</v>
      </c>
      <c r="D2071" s="1"/>
      <c r="E2071" s="2" t="s">
        <v>1506</v>
      </c>
      <c r="F2071" s="1" t="s">
        <v>2993</v>
      </c>
      <c r="G2071" s="10">
        <v>45719</v>
      </c>
      <c r="H2071" s="1">
        <v>1</v>
      </c>
      <c r="I2071" s="1">
        <v>3900</v>
      </c>
      <c r="J2071" s="10">
        <v>45725</v>
      </c>
      <c r="K2071" s="1" t="s">
        <v>1077</v>
      </c>
      <c r="L2071" s="2"/>
      <c r="M2071" s="10"/>
      <c r="N2071" s="1"/>
      <c r="O2071" s="1"/>
      <c r="P2071" s="2">
        <f>Table1[[#This Row],[PRICE/PO]]*Table1[[#This Row],[Quantity/PO]]</f>
        <v>0</v>
      </c>
      <c r="Q2071" s="2" t="str">
        <f t="shared" ca="1" si="147"/>
        <v>منتهي</v>
      </c>
      <c r="R2071" s="2" t="s">
        <v>2339</v>
      </c>
      <c r="S2071" s="2"/>
      <c r="T2071" s="1" t="str">
        <f t="shared" si="150"/>
        <v/>
      </c>
      <c r="BN2071" s="8">
        <f t="shared" si="148"/>
        <v>0</v>
      </c>
    </row>
    <row r="2072" spans="1:66" ht="46" hidden="1" x14ac:dyDescent="0.45">
      <c r="A2072" s="1">
        <f t="shared" si="149"/>
        <v>2059</v>
      </c>
      <c r="B2072" s="1" t="s">
        <v>43</v>
      </c>
      <c r="C2072" s="2" t="s">
        <v>684</v>
      </c>
      <c r="D2072" s="1"/>
      <c r="E2072" s="2" t="s">
        <v>2462</v>
      </c>
      <c r="F2072" s="1" t="s">
        <v>2994</v>
      </c>
      <c r="G2072" s="10">
        <v>45719</v>
      </c>
      <c r="H2072" s="1">
        <v>12</v>
      </c>
      <c r="I2072" s="1">
        <v>8100</v>
      </c>
      <c r="J2072" s="10">
        <v>45725</v>
      </c>
      <c r="K2072" s="1" t="s">
        <v>1077</v>
      </c>
      <c r="L2072" s="2"/>
      <c r="M2072" s="10"/>
      <c r="N2072" s="1"/>
      <c r="O2072" s="1"/>
      <c r="P2072" s="2">
        <f>Table1[[#This Row],[PRICE/PO]]*Table1[[#This Row],[Quantity/PO]]</f>
        <v>0</v>
      </c>
      <c r="Q2072" s="2" t="str">
        <f t="shared" ca="1" si="147"/>
        <v>منتهي</v>
      </c>
      <c r="R2072" s="2" t="s">
        <v>2339</v>
      </c>
      <c r="S2072" s="2"/>
      <c r="T2072" s="1" t="str">
        <f t="shared" si="150"/>
        <v/>
      </c>
      <c r="BN2072" s="8">
        <f t="shared" si="148"/>
        <v>0</v>
      </c>
    </row>
    <row r="2073" spans="1:66" ht="46" hidden="1" x14ac:dyDescent="0.45">
      <c r="A2073" s="1">
        <f t="shared" si="149"/>
        <v>2060</v>
      </c>
      <c r="B2073" s="1" t="s">
        <v>43</v>
      </c>
      <c r="C2073" s="1" t="s">
        <v>684</v>
      </c>
      <c r="D2073" s="1"/>
      <c r="E2073" s="2" t="s">
        <v>2462</v>
      </c>
      <c r="F2073" s="1" t="s">
        <v>2995</v>
      </c>
      <c r="G2073" s="10">
        <v>45719</v>
      </c>
      <c r="H2073" s="1">
        <v>2</v>
      </c>
      <c r="I2073" s="1">
        <v>8100</v>
      </c>
      <c r="J2073" s="10">
        <v>45722</v>
      </c>
      <c r="K2073" s="1" t="s">
        <v>1077</v>
      </c>
      <c r="L2073" s="2" t="s">
        <v>3545</v>
      </c>
      <c r="M2073" s="10">
        <v>45733</v>
      </c>
      <c r="N2073" s="1">
        <v>1</v>
      </c>
      <c r="O2073" s="1">
        <v>8100</v>
      </c>
      <c r="P2073" s="2">
        <f>Table1[[#This Row],[PRICE/PO]]*Table1[[#This Row],[Quantity/PO]]</f>
        <v>8100</v>
      </c>
      <c r="Q2073" s="2" t="str">
        <f t="shared" ca="1" si="147"/>
        <v>منتهي</v>
      </c>
      <c r="R2073" s="2" t="s">
        <v>2339</v>
      </c>
      <c r="S2073" s="2"/>
      <c r="T2073" s="1" t="str">
        <f t="shared" si="150"/>
        <v/>
      </c>
      <c r="BN2073" s="8">
        <f t="shared" si="148"/>
        <v>0</v>
      </c>
    </row>
    <row r="2074" spans="1:66" ht="46" hidden="1" x14ac:dyDescent="0.45">
      <c r="A2074" s="1">
        <f t="shared" si="149"/>
        <v>2061</v>
      </c>
      <c r="B2074" s="1" t="s">
        <v>43</v>
      </c>
      <c r="C2074" s="1" t="s">
        <v>684</v>
      </c>
      <c r="D2074" s="1"/>
      <c r="E2074" s="2" t="s">
        <v>2462</v>
      </c>
      <c r="F2074" s="1" t="s">
        <v>2996</v>
      </c>
      <c r="G2074" s="10">
        <v>45719</v>
      </c>
      <c r="H2074" s="1">
        <v>12</v>
      </c>
      <c r="I2074" s="1">
        <v>8100</v>
      </c>
      <c r="J2074" s="10">
        <v>45722</v>
      </c>
      <c r="K2074" s="1" t="s">
        <v>1077</v>
      </c>
      <c r="L2074" s="2" t="s">
        <v>4315</v>
      </c>
      <c r="M2074" s="10">
        <v>45740</v>
      </c>
      <c r="N2074" s="1">
        <v>12</v>
      </c>
      <c r="O2074" s="1">
        <v>8100</v>
      </c>
      <c r="P2074" s="2">
        <f>Table1[[#This Row],[PRICE/PO]]*Table1[[#This Row],[Quantity/PO]]</f>
        <v>97200</v>
      </c>
      <c r="Q2074" s="2" t="str">
        <f t="shared" ref="Q2074:Q2153" ca="1" si="151">IF(AND($J2074&lt;TODAY(), $J2074&lt;&gt;""), "منتهي", "")</f>
        <v>منتهي</v>
      </c>
      <c r="R2074" s="2" t="s">
        <v>2339</v>
      </c>
      <c r="S2074" s="2"/>
      <c r="T2074" s="1" t="str">
        <f t="shared" si="150"/>
        <v/>
      </c>
      <c r="BN2074" s="8">
        <f t="shared" si="148"/>
        <v>0</v>
      </c>
    </row>
    <row r="2075" spans="1:66" ht="46" hidden="1" x14ac:dyDescent="0.45">
      <c r="A2075" s="1">
        <f t="shared" si="149"/>
        <v>2062</v>
      </c>
      <c r="B2075" s="1" t="s">
        <v>43</v>
      </c>
      <c r="C2075" s="1" t="s">
        <v>91</v>
      </c>
      <c r="D2075" s="1"/>
      <c r="E2075" s="2" t="s">
        <v>92</v>
      </c>
      <c r="F2075" s="1" t="s">
        <v>2997</v>
      </c>
      <c r="G2075" s="10">
        <v>45719</v>
      </c>
      <c r="H2075" s="1">
        <v>3</v>
      </c>
      <c r="I2075" s="1">
        <v>3175</v>
      </c>
      <c r="J2075" s="10">
        <v>45725</v>
      </c>
      <c r="K2075" s="1" t="s">
        <v>1076</v>
      </c>
      <c r="L2075" s="2"/>
      <c r="M2075" s="10"/>
      <c r="N2075" s="1"/>
      <c r="O2075" s="1"/>
      <c r="P2075" s="2">
        <f>Table1[[#This Row],[PRICE/PO]]*Table1[[#This Row],[Quantity/PO]]</f>
        <v>0</v>
      </c>
      <c r="Q2075" s="2" t="str">
        <f t="shared" ca="1" si="151"/>
        <v>منتهي</v>
      </c>
      <c r="R2075" s="2" t="s">
        <v>2339</v>
      </c>
      <c r="S2075" s="2"/>
      <c r="T2075" s="1" t="str">
        <f t="shared" si="150"/>
        <v/>
      </c>
      <c r="BN2075" s="8">
        <f t="shared" si="148"/>
        <v>0</v>
      </c>
    </row>
    <row r="2076" spans="1:66" ht="46" hidden="1" x14ac:dyDescent="0.45">
      <c r="A2076" s="1">
        <f t="shared" si="149"/>
        <v>2063</v>
      </c>
      <c r="B2076" s="1" t="s">
        <v>43</v>
      </c>
      <c r="C2076" s="1" t="s">
        <v>684</v>
      </c>
      <c r="D2076" s="1"/>
      <c r="E2076" s="2" t="s">
        <v>2462</v>
      </c>
      <c r="F2076" s="1" t="s">
        <v>2998</v>
      </c>
      <c r="G2076" s="10">
        <v>45719</v>
      </c>
      <c r="H2076" s="1">
        <v>12</v>
      </c>
      <c r="I2076" s="1">
        <v>8100</v>
      </c>
      <c r="J2076" s="10">
        <v>45725</v>
      </c>
      <c r="K2076" s="1" t="s">
        <v>1077</v>
      </c>
      <c r="L2076" s="2"/>
      <c r="M2076" s="10"/>
      <c r="N2076" s="1"/>
      <c r="O2076" s="1"/>
      <c r="P2076" s="2">
        <f>Table1[[#This Row],[PRICE/PO]]*Table1[[#This Row],[Quantity/PO]]</f>
        <v>0</v>
      </c>
      <c r="Q2076" s="2" t="str">
        <f t="shared" ca="1" si="151"/>
        <v>منتهي</v>
      </c>
      <c r="R2076" s="2" t="s">
        <v>2339</v>
      </c>
      <c r="S2076" s="2"/>
      <c r="T2076" s="1" t="str">
        <f t="shared" si="150"/>
        <v/>
      </c>
      <c r="BN2076" s="8">
        <f t="shared" si="148"/>
        <v>0</v>
      </c>
    </row>
    <row r="2077" spans="1:66" ht="69" hidden="1" x14ac:dyDescent="0.45">
      <c r="A2077" s="1">
        <f t="shared" si="149"/>
        <v>2064</v>
      </c>
      <c r="B2077" s="1" t="s">
        <v>43</v>
      </c>
      <c r="C2077" s="1" t="s">
        <v>115</v>
      </c>
      <c r="D2077" s="1"/>
      <c r="E2077" s="2" t="s">
        <v>2450</v>
      </c>
      <c r="F2077" s="1" t="s">
        <v>2999</v>
      </c>
      <c r="G2077" s="10">
        <v>45719</v>
      </c>
      <c r="H2077" s="1">
        <v>2</v>
      </c>
      <c r="I2077" s="1">
        <v>1260</v>
      </c>
      <c r="J2077" s="10">
        <v>45722</v>
      </c>
      <c r="K2077" s="1" t="s">
        <v>1077</v>
      </c>
      <c r="L2077" s="2"/>
      <c r="M2077" s="10"/>
      <c r="N2077" s="1"/>
      <c r="O2077" s="1"/>
      <c r="P2077" s="2">
        <f>Table1[[#This Row],[PRICE/PO]]*Table1[[#This Row],[Quantity/PO]]</f>
        <v>0</v>
      </c>
      <c r="Q2077" s="2" t="str">
        <f t="shared" ca="1" si="151"/>
        <v>منتهي</v>
      </c>
      <c r="R2077" s="2" t="s">
        <v>2339</v>
      </c>
      <c r="S2077" s="2"/>
      <c r="T2077" s="1" t="str">
        <f t="shared" si="150"/>
        <v/>
      </c>
      <c r="BN2077" s="8">
        <f t="shared" si="148"/>
        <v>0</v>
      </c>
    </row>
    <row r="2078" spans="1:66" ht="46" hidden="1" x14ac:dyDescent="0.45">
      <c r="A2078" s="1">
        <f t="shared" si="149"/>
        <v>2065</v>
      </c>
      <c r="B2078" s="1" t="s">
        <v>43</v>
      </c>
      <c r="C2078" s="1" t="s">
        <v>79</v>
      </c>
      <c r="D2078" s="1"/>
      <c r="E2078" s="2" t="s">
        <v>395</v>
      </c>
      <c r="F2078" s="1" t="s">
        <v>3000</v>
      </c>
      <c r="G2078" s="10">
        <v>45719</v>
      </c>
      <c r="H2078" s="1">
        <v>2</v>
      </c>
      <c r="I2078" s="1">
        <v>310</v>
      </c>
      <c r="J2078" s="10">
        <v>45725</v>
      </c>
      <c r="K2078" s="1" t="s">
        <v>1077</v>
      </c>
      <c r="L2078" s="2"/>
      <c r="M2078" s="10"/>
      <c r="N2078" s="1"/>
      <c r="O2078" s="1"/>
      <c r="P2078" s="2">
        <f>Table1[[#This Row],[PRICE/PO]]*Table1[[#This Row],[Quantity/PO]]</f>
        <v>0</v>
      </c>
      <c r="Q2078" s="2" t="str">
        <f t="shared" ca="1" si="151"/>
        <v>منتهي</v>
      </c>
      <c r="R2078" s="2" t="s">
        <v>2339</v>
      </c>
      <c r="S2078" s="2"/>
      <c r="T2078" s="1" t="str">
        <f t="shared" si="150"/>
        <v/>
      </c>
      <c r="BN2078" s="8">
        <f t="shared" si="148"/>
        <v>0</v>
      </c>
    </row>
    <row r="2079" spans="1:66" ht="46" hidden="1" x14ac:dyDescent="0.45">
      <c r="A2079" s="1">
        <f t="shared" si="149"/>
        <v>2066</v>
      </c>
      <c r="B2079" s="1" t="s">
        <v>43</v>
      </c>
      <c r="C2079" s="1" t="s">
        <v>83</v>
      </c>
      <c r="D2079" s="1"/>
      <c r="E2079" s="2" t="s">
        <v>396</v>
      </c>
      <c r="F2079" s="1" t="s">
        <v>3000</v>
      </c>
      <c r="G2079" s="10">
        <v>45719</v>
      </c>
      <c r="H2079" s="1">
        <v>5</v>
      </c>
      <c r="I2079" s="1">
        <v>600</v>
      </c>
      <c r="J2079" s="10">
        <v>45725</v>
      </c>
      <c r="K2079" s="1" t="s">
        <v>1077</v>
      </c>
      <c r="L2079" s="2"/>
      <c r="M2079" s="10"/>
      <c r="N2079" s="1"/>
      <c r="O2079" s="1"/>
      <c r="P2079" s="2">
        <f>Table1[[#This Row],[PRICE/PO]]*Table1[[#This Row],[Quantity/PO]]</f>
        <v>0</v>
      </c>
      <c r="Q2079" s="2" t="str">
        <f t="shared" ca="1" si="151"/>
        <v>منتهي</v>
      </c>
      <c r="R2079" s="2" t="s">
        <v>2339</v>
      </c>
      <c r="S2079" s="2"/>
      <c r="T2079" s="1" t="str">
        <f t="shared" si="150"/>
        <v/>
      </c>
      <c r="BN2079" s="8">
        <f t="shared" si="148"/>
        <v>0</v>
      </c>
    </row>
    <row r="2080" spans="1:66" ht="46" hidden="1" x14ac:dyDescent="0.45">
      <c r="A2080" s="1">
        <f t="shared" si="149"/>
        <v>2067</v>
      </c>
      <c r="B2080" s="1" t="s">
        <v>1404</v>
      </c>
      <c r="C2080" s="1" t="s">
        <v>390</v>
      </c>
      <c r="D2080" s="1"/>
      <c r="E2080" s="2" t="s">
        <v>391</v>
      </c>
      <c r="F2080" s="1" t="s">
        <v>3000</v>
      </c>
      <c r="G2080" s="10">
        <v>45719</v>
      </c>
      <c r="H2080" s="1">
        <v>150</v>
      </c>
      <c r="I2080" s="1"/>
      <c r="J2080" s="10">
        <v>45725</v>
      </c>
      <c r="K2080" s="1" t="s">
        <v>1077</v>
      </c>
      <c r="L2080" s="2"/>
      <c r="M2080" s="10"/>
      <c r="N2080" s="1"/>
      <c r="O2080" s="1"/>
      <c r="P2080" s="2">
        <f>Table1[[#This Row],[PRICE/PO]]*Table1[[#This Row],[Quantity/PO]]</f>
        <v>0</v>
      </c>
      <c r="Q2080" s="2" t="str">
        <f t="shared" ca="1" si="151"/>
        <v>منتهي</v>
      </c>
      <c r="R2080" s="2" t="s">
        <v>2339</v>
      </c>
      <c r="S2080" s="2"/>
      <c r="T2080" s="1" t="str">
        <f t="shared" si="150"/>
        <v/>
      </c>
      <c r="BN2080" s="8">
        <f t="shared" si="148"/>
        <v>0</v>
      </c>
    </row>
    <row r="2081" spans="1:66" ht="69" hidden="1" x14ac:dyDescent="0.45">
      <c r="A2081" s="1">
        <f t="shared" si="149"/>
        <v>2068</v>
      </c>
      <c r="B2081" s="1" t="s">
        <v>43</v>
      </c>
      <c r="C2081" s="1" t="s">
        <v>392</v>
      </c>
      <c r="D2081" s="1"/>
      <c r="E2081" s="2" t="s">
        <v>405</v>
      </c>
      <c r="F2081" s="1" t="s">
        <v>3000</v>
      </c>
      <c r="G2081" s="10">
        <v>45719</v>
      </c>
      <c r="H2081" s="1">
        <v>50</v>
      </c>
      <c r="I2081" s="1"/>
      <c r="J2081" s="10">
        <v>45725</v>
      </c>
      <c r="K2081" s="1" t="s">
        <v>1077</v>
      </c>
      <c r="L2081" s="2"/>
      <c r="M2081" s="10"/>
      <c r="N2081" s="1"/>
      <c r="O2081" s="1"/>
      <c r="P2081" s="2">
        <f>Table1[[#This Row],[PRICE/PO]]*Table1[[#This Row],[Quantity/PO]]</f>
        <v>0</v>
      </c>
      <c r="Q2081" s="2" t="str">
        <f t="shared" ca="1" si="151"/>
        <v>منتهي</v>
      </c>
      <c r="R2081" s="2" t="s">
        <v>2339</v>
      </c>
      <c r="S2081" s="2"/>
      <c r="T2081" s="1" t="str">
        <f t="shared" si="150"/>
        <v/>
      </c>
      <c r="BN2081" s="8">
        <f t="shared" ref="BN2081:BN2160" si="152">D2081</f>
        <v>0</v>
      </c>
    </row>
    <row r="2082" spans="1:66" ht="46" hidden="1" x14ac:dyDescent="0.45">
      <c r="A2082" s="1">
        <f t="shared" si="149"/>
        <v>2069</v>
      </c>
      <c r="B2082" s="1" t="s">
        <v>43</v>
      </c>
      <c r="C2082" s="1" t="s">
        <v>75</v>
      </c>
      <c r="D2082" s="1"/>
      <c r="E2082" s="2" t="s">
        <v>394</v>
      </c>
      <c r="F2082" s="1" t="s">
        <v>3000</v>
      </c>
      <c r="G2082" s="10">
        <v>45719</v>
      </c>
      <c r="H2082" s="1">
        <v>2</v>
      </c>
      <c r="I2082" s="1">
        <v>590</v>
      </c>
      <c r="J2082" s="10">
        <v>45725</v>
      </c>
      <c r="K2082" s="1" t="s">
        <v>1077</v>
      </c>
      <c r="L2082" s="2"/>
      <c r="M2082" s="10"/>
      <c r="N2082" s="1"/>
      <c r="O2082" s="1"/>
      <c r="P2082" s="2">
        <f>Table1[[#This Row],[PRICE/PO]]*Table1[[#This Row],[Quantity/PO]]</f>
        <v>0</v>
      </c>
      <c r="Q2082" s="2" t="str">
        <f t="shared" ca="1" si="151"/>
        <v>منتهي</v>
      </c>
      <c r="R2082" s="2" t="s">
        <v>2339</v>
      </c>
      <c r="S2082" s="2"/>
      <c r="T2082" s="1" t="str">
        <f t="shared" si="150"/>
        <v/>
      </c>
      <c r="BN2082" s="8">
        <f t="shared" si="152"/>
        <v>0</v>
      </c>
    </row>
    <row r="2083" spans="1:66" ht="115" hidden="1" x14ac:dyDescent="0.45">
      <c r="A2083" s="1">
        <f t="shared" si="149"/>
        <v>2070</v>
      </c>
      <c r="B2083" s="1" t="s">
        <v>734</v>
      </c>
      <c r="C2083" s="2" t="s">
        <v>34</v>
      </c>
      <c r="D2083" s="1" t="s">
        <v>29</v>
      </c>
      <c r="E2083" s="2" t="s">
        <v>543</v>
      </c>
      <c r="F2083" s="1" t="s">
        <v>3001</v>
      </c>
      <c r="G2083" s="10">
        <v>45719</v>
      </c>
      <c r="H2083" s="1">
        <v>2</v>
      </c>
      <c r="I2083" s="1">
        <v>2000</v>
      </c>
      <c r="J2083" s="10">
        <v>45726</v>
      </c>
      <c r="K2083" s="1" t="s">
        <v>1076</v>
      </c>
      <c r="L2083" s="2"/>
      <c r="M2083" s="10"/>
      <c r="N2083" s="1"/>
      <c r="O2083" s="1"/>
      <c r="P2083" s="2">
        <f>Table1[[#This Row],[PRICE/PO]]*Table1[[#This Row],[Quantity/PO]]</f>
        <v>0</v>
      </c>
      <c r="Q2083" s="2" t="str">
        <f t="shared" ca="1" si="151"/>
        <v>منتهي</v>
      </c>
      <c r="R2083" s="2" t="s">
        <v>2339</v>
      </c>
      <c r="S2083" s="2"/>
      <c r="T2083" s="1" t="str">
        <f t="shared" si="150"/>
        <v/>
      </c>
      <c r="BN2083" s="8" t="str">
        <f t="shared" si="152"/>
        <v>XR10CX=XR10CH</v>
      </c>
    </row>
    <row r="2084" spans="1:66" ht="92" hidden="1" x14ac:dyDescent="0.45">
      <c r="A2084" s="1">
        <f t="shared" si="149"/>
        <v>2071</v>
      </c>
      <c r="B2084" s="1" t="s">
        <v>734</v>
      </c>
      <c r="C2084" s="2" t="s">
        <v>1743</v>
      </c>
      <c r="D2084" s="1">
        <v>54282</v>
      </c>
      <c r="E2084" s="2" t="s">
        <v>1744</v>
      </c>
      <c r="F2084" s="1" t="s">
        <v>3001</v>
      </c>
      <c r="G2084" s="10">
        <v>45719</v>
      </c>
      <c r="H2084" s="1">
        <v>4</v>
      </c>
      <c r="I2084" s="1">
        <v>625</v>
      </c>
      <c r="J2084" s="10">
        <v>45726</v>
      </c>
      <c r="K2084" s="1" t="s">
        <v>1077</v>
      </c>
      <c r="L2084" s="2" t="s">
        <v>4320</v>
      </c>
      <c r="M2084" s="10">
        <v>45742</v>
      </c>
      <c r="N2084" s="1">
        <v>4</v>
      </c>
      <c r="O2084" s="1">
        <v>625</v>
      </c>
      <c r="P2084" s="2">
        <f>Table1[[#This Row],[PRICE/PO]]*Table1[[#This Row],[Quantity/PO]]</f>
        <v>2500</v>
      </c>
      <c r="Q2084" s="2" t="str">
        <f t="shared" ca="1" si="151"/>
        <v>منتهي</v>
      </c>
      <c r="R2084" s="2" t="s">
        <v>2339</v>
      </c>
      <c r="S2084" s="2"/>
      <c r="T2084" s="1" t="str">
        <f t="shared" si="150"/>
        <v/>
      </c>
      <c r="BN2084" s="8">
        <f t="shared" si="152"/>
        <v>54282</v>
      </c>
    </row>
    <row r="2085" spans="1:66" ht="69" hidden="1" x14ac:dyDescent="0.45">
      <c r="A2085" s="1">
        <f t="shared" si="149"/>
        <v>2072</v>
      </c>
      <c r="B2085" s="1" t="s">
        <v>734</v>
      </c>
      <c r="C2085" s="2" t="s">
        <v>3002</v>
      </c>
      <c r="D2085" s="1"/>
      <c r="E2085" s="2" t="s">
        <v>3003</v>
      </c>
      <c r="F2085" s="1" t="s">
        <v>3001</v>
      </c>
      <c r="G2085" s="10">
        <v>45719</v>
      </c>
      <c r="H2085" s="1">
        <v>1</v>
      </c>
      <c r="I2085" s="1">
        <v>350</v>
      </c>
      <c r="J2085" s="10">
        <v>45726</v>
      </c>
      <c r="K2085" s="1" t="s">
        <v>1077</v>
      </c>
      <c r="L2085" s="2" t="s">
        <v>4320</v>
      </c>
      <c r="M2085" s="10">
        <v>45742</v>
      </c>
      <c r="N2085" s="1">
        <v>1</v>
      </c>
      <c r="O2085" s="1">
        <v>350</v>
      </c>
      <c r="P2085" s="2">
        <f>Table1[[#This Row],[PRICE/PO]]*Table1[[#This Row],[Quantity/PO]]</f>
        <v>350</v>
      </c>
      <c r="Q2085" s="2" t="str">
        <f t="shared" ca="1" si="151"/>
        <v>منتهي</v>
      </c>
      <c r="R2085" s="2" t="s">
        <v>2339</v>
      </c>
      <c r="S2085" s="2"/>
      <c r="T2085" s="1" t="str">
        <f t="shared" si="150"/>
        <v/>
      </c>
      <c r="BN2085" s="8">
        <f t="shared" si="152"/>
        <v>0</v>
      </c>
    </row>
    <row r="2086" spans="1:66" ht="69" hidden="1" x14ac:dyDescent="0.45">
      <c r="A2086" s="1">
        <f t="shared" si="149"/>
        <v>2073</v>
      </c>
      <c r="B2086" s="1" t="s">
        <v>734</v>
      </c>
      <c r="C2086" s="2" t="s">
        <v>1673</v>
      </c>
      <c r="D2086" s="1" t="s">
        <v>1672</v>
      </c>
      <c r="E2086" s="2" t="s">
        <v>1674</v>
      </c>
      <c r="F2086" s="1" t="s">
        <v>3001</v>
      </c>
      <c r="G2086" s="10">
        <v>45719</v>
      </c>
      <c r="H2086" s="1">
        <v>2</v>
      </c>
      <c r="I2086" s="1"/>
      <c r="J2086" s="10">
        <v>45726</v>
      </c>
      <c r="K2086" s="1" t="s">
        <v>1077</v>
      </c>
      <c r="L2086" s="2"/>
      <c r="M2086" s="10"/>
      <c r="N2086" s="1"/>
      <c r="O2086" s="1"/>
      <c r="P2086" s="2">
        <f>Table1[[#This Row],[PRICE/PO]]*Table1[[#This Row],[Quantity/PO]]</f>
        <v>0</v>
      </c>
      <c r="Q2086" s="2" t="str">
        <f t="shared" ca="1" si="151"/>
        <v>منتهي</v>
      </c>
      <c r="R2086" s="2" t="s">
        <v>2339</v>
      </c>
      <c r="S2086" s="2"/>
      <c r="T2086" s="1" t="str">
        <f t="shared" si="150"/>
        <v/>
      </c>
      <c r="BN2086" s="8" t="str">
        <f t="shared" si="152"/>
        <v>032F8116</v>
      </c>
    </row>
    <row r="2087" spans="1:66" ht="69" hidden="1" x14ac:dyDescent="0.45">
      <c r="A2087" s="1">
        <f t="shared" si="149"/>
        <v>2074</v>
      </c>
      <c r="B2087" s="1" t="s">
        <v>734</v>
      </c>
      <c r="C2087" s="2" t="s">
        <v>1685</v>
      </c>
      <c r="D2087" s="1" t="s">
        <v>1684</v>
      </c>
      <c r="E2087" s="2" t="s">
        <v>1683</v>
      </c>
      <c r="F2087" s="1" t="s">
        <v>3001</v>
      </c>
      <c r="G2087" s="10">
        <v>45719</v>
      </c>
      <c r="H2087" s="1">
        <v>2</v>
      </c>
      <c r="I2087" s="1"/>
      <c r="J2087" s="10">
        <v>45726</v>
      </c>
      <c r="K2087" s="1" t="s">
        <v>1077</v>
      </c>
      <c r="L2087" s="2"/>
      <c r="M2087" s="10"/>
      <c r="N2087" s="1"/>
      <c r="O2087" s="1"/>
      <c r="P2087" s="2">
        <f>Table1[[#This Row],[PRICE/PO]]*Table1[[#This Row],[Quantity/PO]]</f>
        <v>0</v>
      </c>
      <c r="Q2087" s="2" t="str">
        <f t="shared" ca="1" si="151"/>
        <v>منتهي</v>
      </c>
      <c r="R2087" s="2" t="s">
        <v>2339</v>
      </c>
      <c r="S2087" s="2"/>
      <c r="T2087" s="1" t="str">
        <f t="shared" si="150"/>
        <v/>
      </c>
      <c r="BN2087" s="8" t="str">
        <f t="shared" si="152"/>
        <v>018F6251</v>
      </c>
    </row>
    <row r="2088" spans="1:66" ht="69" hidden="1" x14ac:dyDescent="0.45">
      <c r="A2088" s="1">
        <f t="shared" si="149"/>
        <v>2075</v>
      </c>
      <c r="B2088" s="1" t="s">
        <v>734</v>
      </c>
      <c r="C2088" s="2" t="s">
        <v>97</v>
      </c>
      <c r="D2088" s="1">
        <v>2102018</v>
      </c>
      <c r="E2088" s="2" t="s">
        <v>688</v>
      </c>
      <c r="F2088" s="1" t="s">
        <v>3004</v>
      </c>
      <c r="G2088" s="10">
        <v>45719</v>
      </c>
      <c r="H2088" s="1">
        <v>2</v>
      </c>
      <c r="I2088" s="1">
        <v>4000</v>
      </c>
      <c r="J2088" s="10">
        <v>45722</v>
      </c>
      <c r="K2088" s="1" t="s">
        <v>1076</v>
      </c>
      <c r="L2088" s="2"/>
      <c r="M2088" s="10"/>
      <c r="N2088" s="1"/>
      <c r="O2088" s="1"/>
      <c r="P2088" s="2">
        <f>Table1[[#This Row],[PRICE/PO]]*Table1[[#This Row],[Quantity/PO]]</f>
        <v>0</v>
      </c>
      <c r="Q2088" s="2" t="str">
        <f t="shared" ca="1" si="151"/>
        <v>منتهي</v>
      </c>
      <c r="R2088" s="2" t="s">
        <v>2339</v>
      </c>
      <c r="S2088" s="2"/>
      <c r="T2088" s="1" t="str">
        <f t="shared" si="150"/>
        <v/>
      </c>
      <c r="BN2088" s="8">
        <f t="shared" si="152"/>
        <v>2102018</v>
      </c>
    </row>
    <row r="2089" spans="1:66" ht="69" hidden="1" x14ac:dyDescent="0.45">
      <c r="A2089" s="1">
        <f t="shared" si="149"/>
        <v>2076</v>
      </c>
      <c r="B2089" s="1" t="s">
        <v>734</v>
      </c>
      <c r="C2089" s="1" t="s">
        <v>108</v>
      </c>
      <c r="D2089" s="1"/>
      <c r="E2089" s="2" t="s">
        <v>690</v>
      </c>
      <c r="F2089" s="1" t="s">
        <v>3004</v>
      </c>
      <c r="G2089" s="10">
        <v>45719</v>
      </c>
      <c r="H2089" s="1">
        <v>2</v>
      </c>
      <c r="I2089" s="1">
        <v>4000</v>
      </c>
      <c r="J2089" s="10">
        <v>45722</v>
      </c>
      <c r="K2089" s="1" t="s">
        <v>1076</v>
      </c>
      <c r="L2089" s="2"/>
      <c r="M2089" s="10"/>
      <c r="N2089" s="1"/>
      <c r="O2089" s="1"/>
      <c r="P2089" s="2">
        <f>Table1[[#This Row],[PRICE/PO]]*Table1[[#This Row],[Quantity/PO]]</f>
        <v>0</v>
      </c>
      <c r="Q2089" s="2" t="str">
        <f t="shared" ca="1" si="151"/>
        <v>منتهي</v>
      </c>
      <c r="R2089" s="2" t="s">
        <v>2339</v>
      </c>
      <c r="S2089" s="2"/>
      <c r="T2089" s="1" t="str">
        <f t="shared" si="150"/>
        <v/>
      </c>
      <c r="BN2089" s="8">
        <f t="shared" si="152"/>
        <v>0</v>
      </c>
    </row>
    <row r="2090" spans="1:66" ht="115" hidden="1" x14ac:dyDescent="0.45">
      <c r="A2090" s="1">
        <f t="shared" si="149"/>
        <v>2077</v>
      </c>
      <c r="B2090" s="1" t="s">
        <v>734</v>
      </c>
      <c r="C2090" s="1" t="s">
        <v>34</v>
      </c>
      <c r="D2090" s="1" t="s">
        <v>29</v>
      </c>
      <c r="E2090" s="2" t="s">
        <v>543</v>
      </c>
      <c r="F2090" s="1" t="s">
        <v>3005</v>
      </c>
      <c r="G2090" s="10">
        <v>45719</v>
      </c>
      <c r="H2090" s="1">
        <v>2</v>
      </c>
      <c r="I2090" s="1">
        <v>2000</v>
      </c>
      <c r="J2090" s="10">
        <v>45725</v>
      </c>
      <c r="K2090" s="1" t="s">
        <v>1076</v>
      </c>
      <c r="L2090" s="2"/>
      <c r="M2090" s="10"/>
      <c r="N2090" s="1"/>
      <c r="O2090" s="1"/>
      <c r="P2090" s="2">
        <f>Table1[[#This Row],[PRICE/PO]]*Table1[[#This Row],[Quantity/PO]]</f>
        <v>0</v>
      </c>
      <c r="Q2090" s="2" t="str">
        <f t="shared" ca="1" si="151"/>
        <v>منتهي</v>
      </c>
      <c r="R2090" s="2" t="s">
        <v>2339</v>
      </c>
      <c r="S2090" s="2"/>
      <c r="T2090" s="1" t="str">
        <f t="shared" si="150"/>
        <v/>
      </c>
      <c r="BN2090" s="8" t="str">
        <f t="shared" si="152"/>
        <v>XR10CX=XR10CH</v>
      </c>
    </row>
    <row r="2091" spans="1:66" ht="69" hidden="1" x14ac:dyDescent="0.45">
      <c r="A2091" s="1">
        <f t="shared" si="149"/>
        <v>2078</v>
      </c>
      <c r="B2091" s="1" t="s">
        <v>734</v>
      </c>
      <c r="C2091" s="1" t="s">
        <v>1779</v>
      </c>
      <c r="D2091" s="1" t="s">
        <v>1778</v>
      </c>
      <c r="E2091" s="2" t="s">
        <v>1780</v>
      </c>
      <c r="F2091" s="1" t="s">
        <v>3006</v>
      </c>
      <c r="G2091" s="10">
        <v>45719</v>
      </c>
      <c r="H2091" s="1">
        <v>1</v>
      </c>
      <c r="I2091" s="1">
        <v>2100</v>
      </c>
      <c r="J2091" s="10">
        <v>45725</v>
      </c>
      <c r="K2091" s="1" t="s">
        <v>1074</v>
      </c>
      <c r="L2091" s="2"/>
      <c r="M2091" s="10"/>
      <c r="N2091" s="1"/>
      <c r="O2091" s="1"/>
      <c r="P2091" s="2">
        <f>Table1[[#This Row],[PRICE/PO]]*Table1[[#This Row],[Quantity/PO]]</f>
        <v>0</v>
      </c>
      <c r="Q2091" s="2" t="str">
        <f t="shared" ca="1" si="151"/>
        <v>منتهي</v>
      </c>
      <c r="R2091" s="2" t="s">
        <v>2339</v>
      </c>
      <c r="S2091" s="2"/>
      <c r="T2091" s="1" t="str">
        <f t="shared" si="150"/>
        <v/>
      </c>
      <c r="BN2091" s="8" t="str">
        <f t="shared" si="152"/>
        <v>LRD08</v>
      </c>
    </row>
    <row r="2092" spans="1:66" ht="46" hidden="1" x14ac:dyDescent="0.45">
      <c r="A2092" s="1">
        <f t="shared" si="149"/>
        <v>2079</v>
      </c>
      <c r="B2092" s="1" t="s">
        <v>734</v>
      </c>
      <c r="C2092" s="1" t="s">
        <v>36</v>
      </c>
      <c r="D2092" s="1"/>
      <c r="E2092" s="2" t="s">
        <v>687</v>
      </c>
      <c r="F2092" s="1" t="s">
        <v>3007</v>
      </c>
      <c r="G2092" s="10">
        <v>45719</v>
      </c>
      <c r="H2092" s="1">
        <v>6</v>
      </c>
      <c r="I2092" s="1">
        <v>475</v>
      </c>
      <c r="J2092" s="10">
        <v>45725</v>
      </c>
      <c r="K2092" s="1" t="s">
        <v>1076</v>
      </c>
      <c r="L2092" s="2"/>
      <c r="M2092" s="10"/>
      <c r="N2092" s="1"/>
      <c r="O2092" s="1"/>
      <c r="P2092" s="2">
        <f>Table1[[#This Row],[PRICE/PO]]*Table1[[#This Row],[Quantity/PO]]</f>
        <v>0</v>
      </c>
      <c r="Q2092" s="2" t="str">
        <f t="shared" ca="1" si="151"/>
        <v>منتهي</v>
      </c>
      <c r="R2092" s="2" t="s">
        <v>2339</v>
      </c>
      <c r="S2092" s="2"/>
      <c r="T2092" s="1" t="str">
        <f t="shared" si="150"/>
        <v/>
      </c>
      <c r="BN2092" s="8">
        <f t="shared" si="152"/>
        <v>0</v>
      </c>
    </row>
    <row r="2093" spans="1:66" ht="46" hidden="1" x14ac:dyDescent="0.45">
      <c r="A2093" s="1">
        <f t="shared" si="149"/>
        <v>2080</v>
      </c>
      <c r="B2093" s="1" t="s">
        <v>734</v>
      </c>
      <c r="C2093" s="1" t="s">
        <v>3008</v>
      </c>
      <c r="D2093" s="1"/>
      <c r="E2093" s="2" t="s">
        <v>3009</v>
      </c>
      <c r="F2093" s="1" t="s">
        <v>3007</v>
      </c>
      <c r="G2093" s="10">
        <v>45719</v>
      </c>
      <c r="H2093" s="1">
        <v>4</v>
      </c>
      <c r="I2093" s="1"/>
      <c r="J2093" s="10">
        <v>45725</v>
      </c>
      <c r="K2093" s="1" t="s">
        <v>1076</v>
      </c>
      <c r="L2093" s="2"/>
      <c r="M2093" s="10"/>
      <c r="N2093" s="1"/>
      <c r="O2093" s="1"/>
      <c r="P2093" s="2">
        <f>Table1[[#This Row],[PRICE/PO]]*Table1[[#This Row],[Quantity/PO]]</f>
        <v>0</v>
      </c>
      <c r="Q2093" s="2" t="str">
        <f t="shared" ca="1" si="151"/>
        <v>منتهي</v>
      </c>
      <c r="R2093" s="2" t="s">
        <v>2339</v>
      </c>
      <c r="S2093" s="2"/>
      <c r="T2093" s="1" t="str">
        <f t="shared" si="150"/>
        <v/>
      </c>
      <c r="BN2093" s="8">
        <f t="shared" si="152"/>
        <v>0</v>
      </c>
    </row>
    <row r="2094" spans="1:66" ht="69" hidden="1" x14ac:dyDescent="0.45">
      <c r="A2094" s="1">
        <f t="shared" si="149"/>
        <v>2081</v>
      </c>
      <c r="B2094" s="1" t="s">
        <v>734</v>
      </c>
      <c r="C2094" s="2" t="s">
        <v>621</v>
      </c>
      <c r="D2094" s="1">
        <v>3680</v>
      </c>
      <c r="E2094" s="2" t="s">
        <v>622</v>
      </c>
      <c r="F2094" s="1" t="s">
        <v>3010</v>
      </c>
      <c r="G2094" s="10">
        <v>45719</v>
      </c>
      <c r="H2094" s="1">
        <v>1</v>
      </c>
      <c r="I2094" s="1">
        <v>4000</v>
      </c>
      <c r="J2094" s="10">
        <v>45726</v>
      </c>
      <c r="K2094" s="1" t="s">
        <v>1077</v>
      </c>
      <c r="L2094" s="2" t="s">
        <v>3681</v>
      </c>
      <c r="M2094" s="10">
        <v>45743</v>
      </c>
      <c r="N2094" s="1">
        <v>1</v>
      </c>
      <c r="O2094" s="1">
        <v>4000</v>
      </c>
      <c r="P2094" s="2">
        <f>Table1[[#This Row],[PRICE/PO]]*Table1[[#This Row],[Quantity/PO]]</f>
        <v>4000</v>
      </c>
      <c r="Q2094" s="2" t="str">
        <f t="shared" ca="1" si="151"/>
        <v>منتهي</v>
      </c>
      <c r="R2094" s="2" t="s">
        <v>2339</v>
      </c>
      <c r="S2094" s="2"/>
      <c r="T2094" s="1" t="str">
        <f t="shared" si="150"/>
        <v/>
      </c>
      <c r="BN2094" s="8">
        <f t="shared" si="152"/>
        <v>3680</v>
      </c>
    </row>
    <row r="2095" spans="1:66" ht="69" hidden="1" x14ac:dyDescent="0.45">
      <c r="A2095" s="1">
        <f t="shared" si="149"/>
        <v>2082</v>
      </c>
      <c r="B2095" s="1" t="s">
        <v>734</v>
      </c>
      <c r="C2095" s="2" t="s">
        <v>621</v>
      </c>
      <c r="D2095" s="1">
        <v>3680</v>
      </c>
      <c r="E2095" s="2" t="s">
        <v>622</v>
      </c>
      <c r="F2095" s="1" t="s">
        <v>3010</v>
      </c>
      <c r="G2095" s="10">
        <v>45719</v>
      </c>
      <c r="H2095" s="1"/>
      <c r="I2095" s="1">
        <v>4000</v>
      </c>
      <c r="J2095" s="10">
        <v>45726</v>
      </c>
      <c r="K2095" s="1" t="s">
        <v>1077</v>
      </c>
      <c r="L2095" s="2" t="s">
        <v>4317</v>
      </c>
      <c r="M2095" s="10">
        <v>45742</v>
      </c>
      <c r="N2095" s="1">
        <v>1</v>
      </c>
      <c r="O2095" s="1">
        <v>4000</v>
      </c>
      <c r="P2095" s="2">
        <f>Table1[[#This Row],[PRICE/PO]]*Table1[[#This Row],[Quantity/PO]]</f>
        <v>4000</v>
      </c>
      <c r="Q2095" s="2" t="str">
        <f ca="1">IF(AND($J2095&lt;TODAY(), $J2095&lt;&gt;""), "منتهي", "")</f>
        <v>منتهي</v>
      </c>
      <c r="R2095" s="2" t="s">
        <v>2339</v>
      </c>
      <c r="S2095" s="2"/>
      <c r="T2095" s="1" t="str">
        <f t="shared" si="150"/>
        <v/>
      </c>
      <c r="BN2095" s="8"/>
    </row>
    <row r="2096" spans="1:66" ht="69" hidden="1" x14ac:dyDescent="0.45">
      <c r="A2096" s="1">
        <f t="shared" si="149"/>
        <v>2083</v>
      </c>
      <c r="B2096" s="1" t="s">
        <v>734</v>
      </c>
      <c r="C2096" s="2" t="s">
        <v>621</v>
      </c>
      <c r="D2096" s="1">
        <v>3680</v>
      </c>
      <c r="E2096" s="2" t="s">
        <v>622</v>
      </c>
      <c r="F2096" s="1" t="s">
        <v>3010</v>
      </c>
      <c r="G2096" s="10">
        <v>45719</v>
      </c>
      <c r="H2096" s="1"/>
      <c r="I2096" s="1">
        <v>4000</v>
      </c>
      <c r="J2096" s="10">
        <v>45726</v>
      </c>
      <c r="K2096" s="1" t="s">
        <v>1077</v>
      </c>
      <c r="L2096" s="2" t="s">
        <v>3681</v>
      </c>
      <c r="M2096" s="10">
        <v>45743</v>
      </c>
      <c r="N2096" s="1">
        <v>1</v>
      </c>
      <c r="O2096" s="1">
        <v>4000</v>
      </c>
      <c r="P2096" s="2">
        <f>Table1[[#This Row],[PRICE/PO]]*Table1[[#This Row],[Quantity/PO]]</f>
        <v>4000</v>
      </c>
      <c r="Q2096" s="2" t="str">
        <f ca="1">IF(AND($J2096&lt;TODAY(), $J2096&lt;&gt;""), "منتهي", "")</f>
        <v>منتهي</v>
      </c>
      <c r="R2096" s="2" t="s">
        <v>2339</v>
      </c>
      <c r="S2096" s="2"/>
      <c r="T2096" s="1" t="str">
        <f t="shared" si="150"/>
        <v/>
      </c>
      <c r="BN2096" s="8"/>
    </row>
    <row r="2097" spans="1:66" ht="69" hidden="1" x14ac:dyDescent="0.45">
      <c r="A2097" s="1">
        <f t="shared" si="149"/>
        <v>2084</v>
      </c>
      <c r="B2097" s="1" t="s">
        <v>734</v>
      </c>
      <c r="C2097" s="2" t="s">
        <v>1688</v>
      </c>
      <c r="D2097" s="1">
        <v>2170300000</v>
      </c>
      <c r="E2097" s="2" t="s">
        <v>1689</v>
      </c>
      <c r="F2097" s="1" t="s">
        <v>3010</v>
      </c>
      <c r="G2097" s="10">
        <v>45719</v>
      </c>
      <c r="H2097" s="1">
        <v>2</v>
      </c>
      <c r="I2097" s="1">
        <v>2450</v>
      </c>
      <c r="J2097" s="10">
        <v>45726</v>
      </c>
      <c r="K2097" s="1" t="s">
        <v>1075</v>
      </c>
      <c r="L2097" s="2"/>
      <c r="M2097" s="10"/>
      <c r="N2097" s="1"/>
      <c r="O2097" s="1"/>
      <c r="P2097" s="2">
        <f>Table1[[#This Row],[PRICE/PO]]*Table1[[#This Row],[Quantity/PO]]</f>
        <v>0</v>
      </c>
      <c r="Q2097" s="2" t="str">
        <f t="shared" ca="1" si="151"/>
        <v>منتهي</v>
      </c>
      <c r="R2097" s="2" t="s">
        <v>2339</v>
      </c>
      <c r="S2097" s="2"/>
      <c r="T2097" s="1" t="str">
        <f t="shared" si="150"/>
        <v/>
      </c>
      <c r="BN2097" s="8">
        <f t="shared" si="152"/>
        <v>2170300000</v>
      </c>
    </row>
    <row r="2098" spans="1:66" ht="46" hidden="1" x14ac:dyDescent="0.45">
      <c r="A2098" s="1">
        <f t="shared" si="149"/>
        <v>2085</v>
      </c>
      <c r="B2098" s="1" t="s">
        <v>734</v>
      </c>
      <c r="C2098" s="1" t="s">
        <v>3011</v>
      </c>
      <c r="D2098" s="1"/>
      <c r="E2098" s="2" t="s">
        <v>3012</v>
      </c>
      <c r="F2098" s="1" t="s">
        <v>3010</v>
      </c>
      <c r="G2098" s="10">
        <v>45719</v>
      </c>
      <c r="H2098" s="1">
        <v>1</v>
      </c>
      <c r="I2098" s="1"/>
      <c r="J2098" s="10">
        <v>45726</v>
      </c>
      <c r="K2098" s="1" t="s">
        <v>1077</v>
      </c>
      <c r="L2098" s="2"/>
      <c r="M2098" s="10"/>
      <c r="N2098" s="1"/>
      <c r="O2098" s="1"/>
      <c r="P2098" s="2">
        <f>Table1[[#This Row],[PRICE/PO]]*Table1[[#This Row],[Quantity/PO]]</f>
        <v>0</v>
      </c>
      <c r="Q2098" s="2" t="str">
        <f t="shared" ca="1" si="151"/>
        <v>منتهي</v>
      </c>
      <c r="R2098" s="2" t="s">
        <v>2339</v>
      </c>
      <c r="S2098" s="2"/>
      <c r="T2098" s="1" t="str">
        <f t="shared" si="150"/>
        <v/>
      </c>
      <c r="BN2098" s="8">
        <f t="shared" si="152"/>
        <v>0</v>
      </c>
    </row>
    <row r="2099" spans="1:66" ht="92" hidden="1" x14ac:dyDescent="0.45">
      <c r="A2099" s="1">
        <f t="shared" si="149"/>
        <v>2086</v>
      </c>
      <c r="B2099" s="1" t="s">
        <v>734</v>
      </c>
      <c r="C2099" s="2" t="s">
        <v>54</v>
      </c>
      <c r="D2099" s="1" t="s">
        <v>2394</v>
      </c>
      <c r="E2099" s="2" t="s">
        <v>600</v>
      </c>
      <c r="F2099" s="1" t="s">
        <v>3013</v>
      </c>
      <c r="G2099" s="10">
        <v>45719</v>
      </c>
      <c r="H2099" s="1">
        <v>5</v>
      </c>
      <c r="I2099" s="1">
        <v>3090</v>
      </c>
      <c r="J2099" s="10">
        <v>45726</v>
      </c>
      <c r="K2099" s="1" t="s">
        <v>1074</v>
      </c>
      <c r="L2099" s="2" t="s">
        <v>3462</v>
      </c>
      <c r="M2099" s="10">
        <v>45729</v>
      </c>
      <c r="N2099" s="1">
        <v>5</v>
      </c>
      <c r="O2099" s="1">
        <v>3090</v>
      </c>
      <c r="P2099" s="2">
        <f>Table1[[#This Row],[PRICE/PO]]*Table1[[#This Row],[Quantity/PO]]</f>
        <v>15450</v>
      </c>
      <c r="Q2099" s="2" t="str">
        <f t="shared" ca="1" si="151"/>
        <v>منتهي</v>
      </c>
      <c r="R2099" s="2" t="s">
        <v>2339</v>
      </c>
      <c r="S2099" s="2"/>
      <c r="T2099" s="1" t="str">
        <f t="shared" si="150"/>
        <v/>
      </c>
      <c r="BN2099" s="8" t="str">
        <f t="shared" si="152"/>
        <v>LC1D 32M7</v>
      </c>
    </row>
    <row r="2100" spans="1:66" ht="92" hidden="1" x14ac:dyDescent="0.45">
      <c r="A2100" s="1">
        <f t="shared" si="149"/>
        <v>2087</v>
      </c>
      <c r="B2100" s="1" t="s">
        <v>734</v>
      </c>
      <c r="C2100" s="2" t="s">
        <v>54</v>
      </c>
      <c r="D2100" s="1" t="s">
        <v>2394</v>
      </c>
      <c r="E2100" s="2" t="s">
        <v>600</v>
      </c>
      <c r="F2100" s="1" t="s">
        <v>3013</v>
      </c>
      <c r="G2100" s="10">
        <v>45719</v>
      </c>
      <c r="H2100" s="1"/>
      <c r="I2100" s="1">
        <v>3090</v>
      </c>
      <c r="J2100" s="10">
        <v>45726</v>
      </c>
      <c r="K2100" s="1" t="s">
        <v>1074</v>
      </c>
      <c r="L2100" s="2" t="s">
        <v>3547</v>
      </c>
      <c r="M2100" s="10">
        <v>45733</v>
      </c>
      <c r="N2100" s="1">
        <v>1</v>
      </c>
      <c r="O2100" s="1">
        <v>3090</v>
      </c>
      <c r="P2100" s="2">
        <f>Table1[[#This Row],[PRICE/PO]]*Table1[[#This Row],[Quantity/PO]]</f>
        <v>3090</v>
      </c>
      <c r="Q2100" s="2" t="str">
        <f ca="1">IF(AND($J2100&lt;TODAY(), $J2100&lt;&gt;""), "منتهي", "")</f>
        <v>منتهي</v>
      </c>
      <c r="R2100" s="2" t="s">
        <v>2339</v>
      </c>
      <c r="S2100" s="2"/>
      <c r="T2100" s="1" t="str">
        <f t="shared" si="150"/>
        <v/>
      </c>
      <c r="BN2100" s="8"/>
    </row>
    <row r="2101" spans="1:66" ht="92" hidden="1" x14ac:dyDescent="0.45">
      <c r="A2101" s="1">
        <f t="shared" si="149"/>
        <v>2088</v>
      </c>
      <c r="B2101" s="1" t="s">
        <v>734</v>
      </c>
      <c r="C2101" s="2" t="s">
        <v>54</v>
      </c>
      <c r="D2101" s="1" t="s">
        <v>2394</v>
      </c>
      <c r="E2101" s="2" t="s">
        <v>600</v>
      </c>
      <c r="F2101" s="1" t="s">
        <v>3013</v>
      </c>
      <c r="G2101" s="10">
        <v>45719</v>
      </c>
      <c r="H2101" s="1"/>
      <c r="I2101" s="1">
        <v>3090</v>
      </c>
      <c r="J2101" s="10">
        <v>45726</v>
      </c>
      <c r="K2101" s="1" t="s">
        <v>1074</v>
      </c>
      <c r="L2101" s="2" t="s">
        <v>3547</v>
      </c>
      <c r="M2101" s="10">
        <v>45733</v>
      </c>
      <c r="N2101" s="1">
        <v>2</v>
      </c>
      <c r="O2101" s="1">
        <v>3090</v>
      </c>
      <c r="P2101" s="2">
        <f>Table1[[#This Row],[PRICE/PO]]*Table1[[#This Row],[Quantity/PO]]</f>
        <v>6180</v>
      </c>
      <c r="Q2101" s="2" t="str">
        <f ca="1">IF(AND($J2101&lt;TODAY(), $J2101&lt;&gt;""), "منتهي", "")</f>
        <v>منتهي</v>
      </c>
      <c r="R2101" s="2" t="s">
        <v>2339</v>
      </c>
      <c r="S2101" s="2"/>
      <c r="T2101" s="1" t="str">
        <f t="shared" si="150"/>
        <v/>
      </c>
      <c r="BN2101" s="8"/>
    </row>
    <row r="2102" spans="1:66" ht="92" hidden="1" x14ac:dyDescent="0.45">
      <c r="A2102" s="1">
        <f t="shared" si="149"/>
        <v>2089</v>
      </c>
      <c r="B2102" s="1" t="s">
        <v>734</v>
      </c>
      <c r="C2102" s="2" t="s">
        <v>31</v>
      </c>
      <c r="D2102" s="2" t="s">
        <v>23</v>
      </c>
      <c r="E2102" s="2" t="s">
        <v>618</v>
      </c>
      <c r="F2102" s="1" t="s">
        <v>3014</v>
      </c>
      <c r="G2102" s="10">
        <v>45719</v>
      </c>
      <c r="H2102" s="1">
        <v>2</v>
      </c>
      <c r="I2102" s="1">
        <v>10600</v>
      </c>
      <c r="J2102" s="10">
        <v>45726</v>
      </c>
      <c r="K2102" s="1" t="s">
        <v>1076</v>
      </c>
      <c r="L2102" s="2" t="s">
        <v>4328</v>
      </c>
      <c r="M2102" s="10">
        <v>45762</v>
      </c>
      <c r="N2102" s="1">
        <v>2</v>
      </c>
      <c r="O2102" s="1">
        <v>10600</v>
      </c>
      <c r="P2102" s="2">
        <f>Table1[[#This Row],[PRICE/PO]]*Table1[[#This Row],[Quantity/PO]]</f>
        <v>21200</v>
      </c>
      <c r="Q2102" s="2" t="str">
        <f t="shared" ca="1" si="151"/>
        <v>منتهي</v>
      </c>
      <c r="R2102" s="2" t="s">
        <v>2339</v>
      </c>
      <c r="S2102" s="2"/>
      <c r="T2102" s="1" t="str">
        <f t="shared" si="150"/>
        <v/>
      </c>
      <c r="BN2102" s="8" t="str">
        <f t="shared" si="152"/>
        <v>11.33473.338</v>
      </c>
    </row>
    <row r="2103" spans="1:66" ht="92" hidden="1" x14ac:dyDescent="0.45">
      <c r="A2103" s="1">
        <f t="shared" si="149"/>
        <v>2090</v>
      </c>
      <c r="B2103" s="1" t="s">
        <v>734</v>
      </c>
      <c r="C2103" s="2" t="s">
        <v>31</v>
      </c>
      <c r="D2103" s="2" t="s">
        <v>23</v>
      </c>
      <c r="E2103" s="2" t="s">
        <v>618</v>
      </c>
      <c r="F2103" s="1" t="s">
        <v>3014</v>
      </c>
      <c r="G2103" s="10">
        <v>45719</v>
      </c>
      <c r="H2103" s="1">
        <v>2</v>
      </c>
      <c r="I2103" s="1">
        <v>10600</v>
      </c>
      <c r="J2103" s="10">
        <v>45726</v>
      </c>
      <c r="K2103" s="1" t="s">
        <v>1076</v>
      </c>
      <c r="L2103" s="2" t="s">
        <v>5849</v>
      </c>
      <c r="M2103" s="10">
        <v>45729</v>
      </c>
      <c r="N2103" s="1">
        <v>2</v>
      </c>
      <c r="O2103" s="1">
        <v>10600</v>
      </c>
      <c r="P2103" s="2">
        <f>Table1[[#This Row],[PRICE/PO]]*Table1[[#This Row],[Quantity/PO]]</f>
        <v>21200</v>
      </c>
      <c r="Q2103" s="2" t="str">
        <f t="shared" ca="1" si="151"/>
        <v>منتهي</v>
      </c>
      <c r="R2103" s="2" t="s">
        <v>2339</v>
      </c>
      <c r="S2103" s="2"/>
      <c r="T2103" s="1" t="str">
        <f t="shared" si="150"/>
        <v/>
      </c>
      <c r="BN2103" s="8" t="str">
        <f t="shared" ref="BN2103" si="153">D2103</f>
        <v>11.33473.338</v>
      </c>
    </row>
    <row r="2104" spans="1:66" ht="46" hidden="1" x14ac:dyDescent="0.45">
      <c r="A2104" s="1">
        <f t="shared" si="149"/>
        <v>2091</v>
      </c>
      <c r="B2104" s="1" t="s">
        <v>734</v>
      </c>
      <c r="C2104" s="2" t="s">
        <v>37</v>
      </c>
      <c r="D2104" s="1">
        <v>5713</v>
      </c>
      <c r="E2104" s="2" t="s">
        <v>3015</v>
      </c>
      <c r="F2104" s="1" t="s">
        <v>3014</v>
      </c>
      <c r="G2104" s="10">
        <v>45719</v>
      </c>
      <c r="H2104" s="1">
        <v>1</v>
      </c>
      <c r="I2104" s="1"/>
      <c r="J2104" s="10">
        <v>45726</v>
      </c>
      <c r="K2104" s="1" t="s">
        <v>1076</v>
      </c>
      <c r="L2104" s="2"/>
      <c r="M2104" s="10"/>
      <c r="N2104" s="1"/>
      <c r="O2104" s="1"/>
      <c r="P2104" s="2">
        <f>Table1[[#This Row],[PRICE/PO]]*Table1[[#This Row],[Quantity/PO]]</f>
        <v>0</v>
      </c>
      <c r="Q2104" s="2" t="str">
        <f t="shared" ca="1" si="151"/>
        <v>منتهي</v>
      </c>
      <c r="R2104" s="2" t="s">
        <v>2339</v>
      </c>
      <c r="S2104" s="2"/>
      <c r="T2104" s="1" t="str">
        <f t="shared" si="150"/>
        <v/>
      </c>
      <c r="BN2104" s="8">
        <f t="shared" si="152"/>
        <v>5713</v>
      </c>
    </row>
    <row r="2105" spans="1:66" ht="46" hidden="1" x14ac:dyDescent="0.45">
      <c r="A2105" s="1">
        <f t="shared" si="149"/>
        <v>2092</v>
      </c>
      <c r="B2105" s="1" t="s">
        <v>734</v>
      </c>
      <c r="C2105" s="2" t="s">
        <v>104</v>
      </c>
      <c r="D2105" s="1">
        <v>2102030</v>
      </c>
      <c r="E2105" s="2" t="s">
        <v>689</v>
      </c>
      <c r="F2105" s="1" t="s">
        <v>3014</v>
      </c>
      <c r="G2105" s="10">
        <v>45719</v>
      </c>
      <c r="H2105" s="1">
        <v>3</v>
      </c>
      <c r="I2105" s="1">
        <v>575</v>
      </c>
      <c r="J2105" s="10">
        <v>45726</v>
      </c>
      <c r="K2105" s="1" t="s">
        <v>1076</v>
      </c>
      <c r="L2105" s="2"/>
      <c r="M2105" s="10"/>
      <c r="N2105" s="1"/>
      <c r="O2105" s="1"/>
      <c r="P2105" s="2">
        <f>Table1[[#This Row],[PRICE/PO]]*Table1[[#This Row],[Quantity/PO]]</f>
        <v>0</v>
      </c>
      <c r="Q2105" s="2" t="str">
        <f t="shared" ca="1" si="151"/>
        <v>منتهي</v>
      </c>
      <c r="R2105" s="2" t="s">
        <v>2339</v>
      </c>
      <c r="S2105" s="2"/>
      <c r="T2105" s="1" t="str">
        <f t="shared" si="150"/>
        <v/>
      </c>
      <c r="BN2105" s="8">
        <f t="shared" si="152"/>
        <v>2102030</v>
      </c>
    </row>
    <row r="2106" spans="1:66" ht="46" hidden="1" x14ac:dyDescent="0.45">
      <c r="A2106" s="1">
        <f t="shared" si="149"/>
        <v>2093</v>
      </c>
      <c r="B2106" s="1" t="s">
        <v>734</v>
      </c>
      <c r="C2106" s="2" t="s">
        <v>36</v>
      </c>
      <c r="D2106" s="1"/>
      <c r="E2106" s="2" t="s">
        <v>687</v>
      </c>
      <c r="F2106" s="1" t="s">
        <v>3014</v>
      </c>
      <c r="G2106" s="10">
        <v>45719</v>
      </c>
      <c r="H2106" s="1">
        <v>14</v>
      </c>
      <c r="I2106" s="1">
        <v>475</v>
      </c>
      <c r="J2106" s="10">
        <v>45726</v>
      </c>
      <c r="K2106" s="1" t="s">
        <v>1076</v>
      </c>
      <c r="L2106" s="2"/>
      <c r="M2106" s="10"/>
      <c r="N2106" s="1"/>
      <c r="O2106" s="1"/>
      <c r="P2106" s="2">
        <f>Table1[[#This Row],[PRICE/PO]]*Table1[[#This Row],[Quantity/PO]]</f>
        <v>0</v>
      </c>
      <c r="Q2106" s="2" t="str">
        <f t="shared" ca="1" si="151"/>
        <v>منتهي</v>
      </c>
      <c r="R2106" s="2" t="s">
        <v>2339</v>
      </c>
      <c r="S2106" s="2"/>
      <c r="T2106" s="1" t="str">
        <f t="shared" si="150"/>
        <v/>
      </c>
      <c r="BN2106" s="8">
        <f t="shared" si="152"/>
        <v>0</v>
      </c>
    </row>
    <row r="2107" spans="1:66" ht="69" hidden="1" x14ac:dyDescent="0.45">
      <c r="A2107" s="1">
        <f t="shared" si="149"/>
        <v>2094</v>
      </c>
      <c r="B2107" s="1" t="s">
        <v>734</v>
      </c>
      <c r="C2107" s="2" t="s">
        <v>40</v>
      </c>
      <c r="D2107" s="1">
        <v>2102043</v>
      </c>
      <c r="E2107" s="2" t="s">
        <v>544</v>
      </c>
      <c r="F2107" s="1" t="s">
        <v>3014</v>
      </c>
      <c r="G2107" s="10">
        <v>45719</v>
      </c>
      <c r="H2107" s="1">
        <v>2</v>
      </c>
      <c r="I2107" s="1">
        <v>950</v>
      </c>
      <c r="J2107" s="10">
        <v>45726</v>
      </c>
      <c r="K2107" s="1" t="s">
        <v>1076</v>
      </c>
      <c r="L2107" s="2" t="s">
        <v>3805</v>
      </c>
      <c r="M2107" s="10">
        <v>45756</v>
      </c>
      <c r="N2107" s="1">
        <v>2</v>
      </c>
      <c r="O2107" s="1">
        <v>950</v>
      </c>
      <c r="P2107" s="2">
        <f>Table1[[#This Row],[PRICE/PO]]*Table1[[#This Row],[Quantity/PO]]</f>
        <v>1900</v>
      </c>
      <c r="Q2107" s="2" t="str">
        <f t="shared" ca="1" si="151"/>
        <v>منتهي</v>
      </c>
      <c r="R2107" s="2" t="s">
        <v>2339</v>
      </c>
      <c r="S2107" s="2"/>
      <c r="T2107" s="1" t="str">
        <f t="shared" si="150"/>
        <v/>
      </c>
      <c r="BN2107" s="8">
        <f t="shared" si="152"/>
        <v>2102043</v>
      </c>
    </row>
    <row r="2108" spans="1:66" ht="69" hidden="1" x14ac:dyDescent="0.45">
      <c r="A2108" s="1">
        <f t="shared" si="149"/>
        <v>2095</v>
      </c>
      <c r="B2108" s="1" t="s">
        <v>734</v>
      </c>
      <c r="C2108" s="2" t="s">
        <v>40</v>
      </c>
      <c r="D2108" s="1">
        <v>2102043</v>
      </c>
      <c r="E2108" s="2" t="s">
        <v>544</v>
      </c>
      <c r="F2108" s="1" t="s">
        <v>3014</v>
      </c>
      <c r="G2108" s="10">
        <v>45719</v>
      </c>
      <c r="H2108" s="1"/>
      <c r="I2108" s="1">
        <v>950</v>
      </c>
      <c r="J2108" s="10">
        <v>45726</v>
      </c>
      <c r="K2108" s="1" t="s">
        <v>1076</v>
      </c>
      <c r="L2108" s="2" t="s">
        <v>3824</v>
      </c>
      <c r="M2108" s="10">
        <v>45757</v>
      </c>
      <c r="N2108" s="1">
        <v>3</v>
      </c>
      <c r="O2108" s="1">
        <v>950</v>
      </c>
      <c r="P2108" s="2">
        <f>Table1[[#This Row],[PRICE/PO]]*Table1[[#This Row],[Quantity/PO]]</f>
        <v>2850</v>
      </c>
      <c r="Q2108" s="2" t="str">
        <f ca="1">IF(AND($J2108&lt;TODAY(), $J2108&lt;&gt;""), "منتهي", "")</f>
        <v>منتهي</v>
      </c>
      <c r="R2108" s="2" t="s">
        <v>2339</v>
      </c>
      <c r="S2108" s="2"/>
      <c r="T2108" s="1" t="str">
        <f t="shared" si="150"/>
        <v/>
      </c>
      <c r="BN2108" s="8"/>
    </row>
    <row r="2109" spans="1:66" ht="69" hidden="1" x14ac:dyDescent="0.45">
      <c r="A2109" s="1">
        <f t="shared" si="149"/>
        <v>2096</v>
      </c>
      <c r="B2109" s="1" t="s">
        <v>734</v>
      </c>
      <c r="C2109" s="2" t="s">
        <v>40</v>
      </c>
      <c r="D2109" s="1">
        <v>2102043</v>
      </c>
      <c r="E2109" s="2" t="s">
        <v>544</v>
      </c>
      <c r="F2109" s="1" t="s">
        <v>3014</v>
      </c>
      <c r="G2109" s="10">
        <v>45719</v>
      </c>
      <c r="H2109" s="1"/>
      <c r="I2109" s="1">
        <v>950</v>
      </c>
      <c r="J2109" s="10">
        <v>45726</v>
      </c>
      <c r="K2109" s="1" t="s">
        <v>1076</v>
      </c>
      <c r="L2109" s="2" t="s">
        <v>4345</v>
      </c>
      <c r="M2109" s="10">
        <v>45782</v>
      </c>
      <c r="N2109" s="1">
        <v>12</v>
      </c>
      <c r="O2109" s="1">
        <v>950</v>
      </c>
      <c r="P2109" s="2">
        <f>Table1[[#This Row],[PRICE/PO]]*Table1[[#This Row],[Quantity/PO]]</f>
        <v>11400</v>
      </c>
      <c r="Q2109" s="2" t="str">
        <f ca="1">IF(AND($J2109&lt;TODAY(), $J2109&lt;&gt;""), "منتهي", "")</f>
        <v>منتهي</v>
      </c>
      <c r="R2109" s="2" t="s">
        <v>2339</v>
      </c>
      <c r="S2109" s="2"/>
      <c r="T2109" s="1" t="str">
        <f t="shared" si="150"/>
        <v/>
      </c>
      <c r="BN2109" s="8"/>
    </row>
    <row r="2110" spans="1:66" ht="69" hidden="1" x14ac:dyDescent="0.45">
      <c r="A2110" s="1">
        <f t="shared" si="149"/>
        <v>2097</v>
      </c>
      <c r="B2110" s="1" t="s">
        <v>734</v>
      </c>
      <c r="C2110" s="2" t="s">
        <v>40</v>
      </c>
      <c r="D2110" s="1">
        <v>2102043</v>
      </c>
      <c r="E2110" s="2" t="s">
        <v>544</v>
      </c>
      <c r="F2110" s="1" t="s">
        <v>3014</v>
      </c>
      <c r="G2110" s="10">
        <v>45719</v>
      </c>
      <c r="H2110" s="1"/>
      <c r="I2110" s="1">
        <v>950</v>
      </c>
      <c r="J2110" s="10">
        <v>45726</v>
      </c>
      <c r="K2110" s="1" t="s">
        <v>1076</v>
      </c>
      <c r="L2110" s="2" t="s">
        <v>6029</v>
      </c>
      <c r="M2110" s="10">
        <v>45729</v>
      </c>
      <c r="N2110" s="1">
        <v>2</v>
      </c>
      <c r="O2110" s="1">
        <v>950</v>
      </c>
      <c r="P2110" s="2">
        <f>Table1[[#This Row],[PRICE/PO]]*Table1[[#This Row],[Quantity/PO]]</f>
        <v>1900</v>
      </c>
      <c r="Q2110" s="2" t="str">
        <f ca="1">IF(AND($J2110&lt;TODAY(), $J2110&lt;&gt;""), "منتهي", "")</f>
        <v>منتهي</v>
      </c>
      <c r="R2110" s="2" t="s">
        <v>2339</v>
      </c>
      <c r="S2110" s="2"/>
      <c r="T2110" s="1" t="str">
        <f t="shared" si="150"/>
        <v/>
      </c>
      <c r="BN2110" s="8"/>
    </row>
    <row r="2111" spans="1:66" ht="92" hidden="1" x14ac:dyDescent="0.45">
      <c r="A2111" s="1">
        <f t="shared" si="149"/>
        <v>2098</v>
      </c>
      <c r="B2111" s="1" t="s">
        <v>734</v>
      </c>
      <c r="C2111" s="2" t="s">
        <v>704</v>
      </c>
      <c r="D2111" s="2" t="s">
        <v>1060</v>
      </c>
      <c r="E2111" s="2" t="s">
        <v>705</v>
      </c>
      <c r="F2111" s="1" t="s">
        <v>3014</v>
      </c>
      <c r="G2111" s="10">
        <v>45719</v>
      </c>
      <c r="H2111" s="1">
        <v>3</v>
      </c>
      <c r="I2111" s="1">
        <v>1700</v>
      </c>
      <c r="J2111" s="10">
        <v>45726</v>
      </c>
      <c r="K2111" s="1" t="s">
        <v>1076</v>
      </c>
      <c r="L2111" s="2"/>
      <c r="M2111" s="10"/>
      <c r="N2111" s="1"/>
      <c r="O2111" s="1"/>
      <c r="P2111" s="2">
        <f>Table1[[#This Row],[PRICE/PO]]*Table1[[#This Row],[Quantity/PO]]</f>
        <v>0</v>
      </c>
      <c r="Q2111" s="2" t="str">
        <f t="shared" ca="1" si="151"/>
        <v>منتهي</v>
      </c>
      <c r="R2111" s="2" t="s">
        <v>2339</v>
      </c>
      <c r="S2111" s="2"/>
      <c r="T2111" s="1" t="str">
        <f t="shared" si="150"/>
        <v/>
      </c>
      <c r="BN2111" s="8" t="str">
        <f t="shared" si="152"/>
        <v>43.24232.000</v>
      </c>
    </row>
    <row r="2112" spans="1:66" ht="69" hidden="1" x14ac:dyDescent="0.45">
      <c r="A2112" s="1">
        <f t="shared" si="149"/>
        <v>2099</v>
      </c>
      <c r="B2112" s="1" t="s">
        <v>734</v>
      </c>
      <c r="C2112" s="2" t="s">
        <v>551</v>
      </c>
      <c r="D2112" s="2" t="s">
        <v>565</v>
      </c>
      <c r="E2112" s="2" t="s">
        <v>552</v>
      </c>
      <c r="F2112" s="1" t="s">
        <v>3014</v>
      </c>
      <c r="G2112" s="10">
        <v>45719</v>
      </c>
      <c r="H2112" s="1">
        <v>2</v>
      </c>
      <c r="I2112" s="1">
        <v>2100</v>
      </c>
      <c r="J2112" s="10">
        <v>45726</v>
      </c>
      <c r="K2112" s="1" t="s">
        <v>1076</v>
      </c>
      <c r="L2112" s="2"/>
      <c r="M2112" s="10"/>
      <c r="N2112" s="1"/>
      <c r="O2112" s="1"/>
      <c r="P2112" s="2">
        <f>Table1[[#This Row],[PRICE/PO]]*Table1[[#This Row],[Quantity/PO]]</f>
        <v>0</v>
      </c>
      <c r="Q2112" s="2" t="str">
        <f t="shared" ca="1" si="151"/>
        <v>منتهي</v>
      </c>
      <c r="R2112" s="2" t="s">
        <v>2339</v>
      </c>
      <c r="S2112" s="2"/>
      <c r="T2112" s="1" t="str">
        <f t="shared" si="150"/>
        <v/>
      </c>
      <c r="BN2112" s="8" t="str">
        <f t="shared" si="152"/>
        <v>55.34052.010</v>
      </c>
    </row>
    <row r="2113" spans="1:66" ht="92" hidden="1" x14ac:dyDescent="0.45">
      <c r="A2113" s="1">
        <f t="shared" si="149"/>
        <v>2100</v>
      </c>
      <c r="B2113" s="1" t="s">
        <v>734</v>
      </c>
      <c r="C2113" s="2" t="s">
        <v>101</v>
      </c>
      <c r="D2113" s="2" t="s">
        <v>100</v>
      </c>
      <c r="E2113" s="2" t="s">
        <v>542</v>
      </c>
      <c r="F2113" s="1" t="s">
        <v>3014</v>
      </c>
      <c r="G2113" s="10">
        <v>45719</v>
      </c>
      <c r="H2113" s="1">
        <v>2</v>
      </c>
      <c r="I2113" s="1">
        <v>725</v>
      </c>
      <c r="J2113" s="10">
        <v>45726</v>
      </c>
      <c r="K2113" s="1" t="s">
        <v>1076</v>
      </c>
      <c r="L2113" s="2" t="s">
        <v>3791</v>
      </c>
      <c r="M2113" s="10">
        <v>45755</v>
      </c>
      <c r="N2113" s="1">
        <v>1</v>
      </c>
      <c r="O2113" s="1">
        <v>725</v>
      </c>
      <c r="P2113" s="2">
        <f>Table1[[#This Row],[PRICE/PO]]*Table1[[#This Row],[Quantity/PO]]</f>
        <v>725</v>
      </c>
      <c r="Q2113" s="2" t="str">
        <f t="shared" ca="1" si="151"/>
        <v>منتهي</v>
      </c>
      <c r="R2113" s="2" t="s">
        <v>2339</v>
      </c>
      <c r="S2113" s="2"/>
      <c r="T2113" s="1" t="str">
        <f t="shared" si="150"/>
        <v/>
      </c>
      <c r="BN2113" s="8" t="str">
        <f t="shared" si="152"/>
        <v>55.19022.819</v>
      </c>
    </row>
    <row r="2114" spans="1:66" ht="92" hidden="1" x14ac:dyDescent="0.45">
      <c r="A2114" s="1">
        <f t="shared" si="149"/>
        <v>2101</v>
      </c>
      <c r="B2114" s="1" t="s">
        <v>734</v>
      </c>
      <c r="C2114" s="2" t="s">
        <v>101</v>
      </c>
      <c r="D2114" s="2" t="s">
        <v>100</v>
      </c>
      <c r="E2114" s="2" t="s">
        <v>542</v>
      </c>
      <c r="F2114" s="1" t="s">
        <v>3014</v>
      </c>
      <c r="G2114" s="10">
        <v>45719</v>
      </c>
      <c r="H2114" s="1">
        <v>2</v>
      </c>
      <c r="I2114" s="1">
        <v>725</v>
      </c>
      <c r="J2114" s="10">
        <v>45726</v>
      </c>
      <c r="K2114" s="1" t="s">
        <v>1076</v>
      </c>
      <c r="L2114" s="2" t="s">
        <v>6029</v>
      </c>
      <c r="M2114" s="10">
        <v>45729</v>
      </c>
      <c r="N2114" s="1">
        <v>2</v>
      </c>
      <c r="O2114" s="1">
        <v>725</v>
      </c>
      <c r="P2114" s="2">
        <f>Table1[[#This Row],[PRICE/PO]]*Table1[[#This Row],[Quantity/PO]]</f>
        <v>1450</v>
      </c>
      <c r="Q2114" s="2" t="str">
        <f t="shared" ca="1" si="151"/>
        <v>منتهي</v>
      </c>
      <c r="R2114" s="2" t="s">
        <v>2339</v>
      </c>
      <c r="S2114" s="2"/>
      <c r="T2114" s="1" t="str">
        <f t="shared" si="150"/>
        <v/>
      </c>
      <c r="BN2114" s="8" t="str">
        <f t="shared" ref="BN2114" si="154">D2114</f>
        <v>55.19022.819</v>
      </c>
    </row>
    <row r="2115" spans="1:66" ht="92" hidden="1" x14ac:dyDescent="0.45">
      <c r="A2115" s="1">
        <f t="shared" si="149"/>
        <v>2102</v>
      </c>
      <c r="B2115" s="1" t="s">
        <v>734</v>
      </c>
      <c r="C2115" s="2" t="s">
        <v>3019</v>
      </c>
      <c r="D2115" s="1">
        <v>2102147</v>
      </c>
      <c r="E2115" s="2" t="s">
        <v>3016</v>
      </c>
      <c r="F2115" s="1" t="s">
        <v>3014</v>
      </c>
      <c r="G2115" s="10">
        <v>45719</v>
      </c>
      <c r="H2115" s="1">
        <v>2</v>
      </c>
      <c r="I2115" s="1">
        <v>190</v>
      </c>
      <c r="J2115" s="10">
        <v>45726</v>
      </c>
      <c r="K2115" s="1" t="s">
        <v>1076</v>
      </c>
      <c r="L2115" s="2" t="s">
        <v>6029</v>
      </c>
      <c r="M2115" s="10">
        <v>45729</v>
      </c>
      <c r="N2115" s="1">
        <v>2</v>
      </c>
      <c r="O2115" s="1">
        <v>190</v>
      </c>
      <c r="P2115" s="2">
        <f>Table1[[#This Row],[PRICE/PO]]*Table1[[#This Row],[Quantity/PO]]</f>
        <v>380</v>
      </c>
      <c r="Q2115" s="2" t="str">
        <f t="shared" ca="1" si="151"/>
        <v>منتهي</v>
      </c>
      <c r="R2115" s="2" t="s">
        <v>2339</v>
      </c>
      <c r="S2115" s="2"/>
      <c r="T2115" s="1" t="str">
        <f t="shared" si="150"/>
        <v/>
      </c>
      <c r="BN2115" s="8">
        <f t="shared" si="152"/>
        <v>2102147</v>
      </c>
    </row>
    <row r="2116" spans="1:66" ht="69" hidden="1" x14ac:dyDescent="0.45">
      <c r="A2116" s="1">
        <f t="shared" si="149"/>
        <v>2103</v>
      </c>
      <c r="B2116" s="1" t="s">
        <v>734</v>
      </c>
      <c r="C2116" s="2" t="s">
        <v>1685</v>
      </c>
      <c r="D2116" s="1" t="s">
        <v>1684</v>
      </c>
      <c r="E2116" s="2" t="s">
        <v>1683</v>
      </c>
      <c r="F2116" s="1" t="s">
        <v>3014</v>
      </c>
      <c r="G2116" s="10">
        <v>45719</v>
      </c>
      <c r="H2116" s="1">
        <v>1</v>
      </c>
      <c r="I2116" s="1"/>
      <c r="J2116" s="10">
        <v>45726</v>
      </c>
      <c r="K2116" s="1" t="s">
        <v>1076</v>
      </c>
      <c r="L2116" s="2"/>
      <c r="M2116" s="10"/>
      <c r="N2116" s="1"/>
      <c r="O2116" s="1"/>
      <c r="P2116" s="2">
        <f>Table1[[#This Row],[PRICE/PO]]*Table1[[#This Row],[Quantity/PO]]</f>
        <v>0</v>
      </c>
      <c r="Q2116" s="2" t="str">
        <f t="shared" ca="1" si="151"/>
        <v>منتهي</v>
      </c>
      <c r="R2116" s="2" t="s">
        <v>2339</v>
      </c>
      <c r="S2116" s="2"/>
      <c r="T2116" s="1" t="str">
        <f t="shared" si="150"/>
        <v/>
      </c>
      <c r="BN2116" s="8" t="str">
        <f t="shared" si="152"/>
        <v>018F6251</v>
      </c>
    </row>
    <row r="2117" spans="1:66" ht="69" hidden="1" x14ac:dyDescent="0.45">
      <c r="A2117" s="1">
        <f t="shared" si="149"/>
        <v>2104</v>
      </c>
      <c r="B2117" s="1" t="s">
        <v>734</v>
      </c>
      <c r="C2117" s="1" t="s">
        <v>570</v>
      </c>
      <c r="D2117" s="1" t="s">
        <v>3017</v>
      </c>
      <c r="E2117" s="2" t="s">
        <v>3018</v>
      </c>
      <c r="F2117" s="1" t="s">
        <v>3014</v>
      </c>
      <c r="G2117" s="10">
        <v>45719</v>
      </c>
      <c r="H2117" s="1">
        <v>50</v>
      </c>
      <c r="I2117" s="1">
        <v>150</v>
      </c>
      <c r="J2117" s="10">
        <v>45726</v>
      </c>
      <c r="K2117" s="1" t="s">
        <v>1076</v>
      </c>
      <c r="L2117" s="2"/>
      <c r="M2117" s="10"/>
      <c r="N2117" s="1"/>
      <c r="O2117" s="1"/>
      <c r="P2117" s="2">
        <f>Table1[[#This Row],[PRICE/PO]]*Table1[[#This Row],[Quantity/PO]]</f>
        <v>0</v>
      </c>
      <c r="Q2117" s="2" t="str">
        <f t="shared" ca="1" si="151"/>
        <v>منتهي</v>
      </c>
      <c r="R2117" s="2" t="s">
        <v>2339</v>
      </c>
      <c r="S2117" s="2"/>
      <c r="T2117" s="1" t="str">
        <f t="shared" si="150"/>
        <v/>
      </c>
      <c r="BN2117" s="8" t="str">
        <f t="shared" si="152"/>
        <v>P/N : FG4T2/2 4</v>
      </c>
    </row>
    <row r="2118" spans="1:66" ht="46" hidden="1" x14ac:dyDescent="0.45">
      <c r="A2118" s="1">
        <f t="shared" si="149"/>
        <v>2105</v>
      </c>
      <c r="B2118" s="1" t="s">
        <v>734</v>
      </c>
      <c r="C2118" s="1" t="s">
        <v>670</v>
      </c>
      <c r="D2118" s="1">
        <v>2106021</v>
      </c>
      <c r="E2118" s="2" t="s">
        <v>671</v>
      </c>
      <c r="F2118" s="1" t="s">
        <v>3020</v>
      </c>
      <c r="G2118" s="10">
        <v>45719</v>
      </c>
      <c r="H2118" s="1">
        <v>1</v>
      </c>
      <c r="I2118" s="1"/>
      <c r="J2118" s="10">
        <v>45725</v>
      </c>
      <c r="K2118" s="1" t="s">
        <v>1076</v>
      </c>
      <c r="L2118" s="2"/>
      <c r="M2118" s="10"/>
      <c r="N2118" s="1"/>
      <c r="O2118" s="1"/>
      <c r="P2118" s="2">
        <f>Table1[[#This Row],[PRICE/PO]]*Table1[[#This Row],[Quantity/PO]]</f>
        <v>0</v>
      </c>
      <c r="Q2118" s="2" t="str">
        <f t="shared" ca="1" si="151"/>
        <v>منتهي</v>
      </c>
      <c r="R2118" s="2" t="s">
        <v>2339</v>
      </c>
      <c r="S2118" s="2"/>
      <c r="T2118" s="1" t="str">
        <f t="shared" si="150"/>
        <v/>
      </c>
      <c r="BN2118" s="8">
        <f t="shared" si="152"/>
        <v>2106021</v>
      </c>
    </row>
    <row r="2119" spans="1:66" ht="46" hidden="1" x14ac:dyDescent="0.45">
      <c r="A2119" s="1">
        <f t="shared" si="149"/>
        <v>2106</v>
      </c>
      <c r="B2119" s="1" t="s">
        <v>734</v>
      </c>
      <c r="C2119" s="1" t="s">
        <v>3022</v>
      </c>
      <c r="D2119" s="1">
        <v>2106020</v>
      </c>
      <c r="E2119" s="2" t="s">
        <v>3021</v>
      </c>
      <c r="F2119" s="1" t="s">
        <v>3020</v>
      </c>
      <c r="G2119" s="10">
        <v>45719</v>
      </c>
      <c r="H2119" s="1">
        <v>1</v>
      </c>
      <c r="I2119" s="1"/>
      <c r="J2119" s="10">
        <v>45725</v>
      </c>
      <c r="K2119" s="1" t="s">
        <v>1076</v>
      </c>
      <c r="L2119" s="2"/>
      <c r="M2119" s="10"/>
      <c r="N2119" s="1"/>
      <c r="O2119" s="1"/>
      <c r="P2119" s="2">
        <f>Table1[[#This Row],[PRICE/PO]]*Table1[[#This Row],[Quantity/PO]]</f>
        <v>0</v>
      </c>
      <c r="Q2119" s="2" t="str">
        <f t="shared" ca="1" si="151"/>
        <v>منتهي</v>
      </c>
      <c r="R2119" s="2" t="s">
        <v>2339</v>
      </c>
      <c r="S2119" s="2"/>
      <c r="T2119" s="1" t="str">
        <f t="shared" si="150"/>
        <v/>
      </c>
      <c r="BN2119" s="8">
        <f t="shared" si="152"/>
        <v>2106020</v>
      </c>
    </row>
    <row r="2120" spans="1:66" ht="69" hidden="1" x14ac:dyDescent="0.45">
      <c r="A2120" s="1">
        <f t="shared" si="149"/>
        <v>2107</v>
      </c>
      <c r="B2120" s="1" t="s">
        <v>734</v>
      </c>
      <c r="C2120" s="1" t="s">
        <v>97</v>
      </c>
      <c r="D2120" s="1">
        <v>2102018</v>
      </c>
      <c r="E2120" s="2" t="s">
        <v>688</v>
      </c>
      <c r="F2120" s="1" t="s">
        <v>3023</v>
      </c>
      <c r="G2120" s="10">
        <v>45719</v>
      </c>
      <c r="H2120" s="1">
        <v>3</v>
      </c>
      <c r="I2120" s="1">
        <v>4000</v>
      </c>
      <c r="J2120" s="10">
        <v>45725</v>
      </c>
      <c r="K2120" s="1" t="s">
        <v>1076</v>
      </c>
      <c r="L2120" s="2"/>
      <c r="M2120" s="10"/>
      <c r="N2120" s="1"/>
      <c r="O2120" s="1"/>
      <c r="P2120" s="2">
        <f>Table1[[#This Row],[PRICE/PO]]*Table1[[#This Row],[Quantity/PO]]</f>
        <v>0</v>
      </c>
      <c r="Q2120" s="2" t="str">
        <f t="shared" ca="1" si="151"/>
        <v>منتهي</v>
      </c>
      <c r="R2120" s="2" t="s">
        <v>2339</v>
      </c>
      <c r="S2120" s="2"/>
      <c r="T2120" s="1" t="str">
        <f t="shared" si="150"/>
        <v/>
      </c>
      <c r="BN2120" s="8">
        <f t="shared" si="152"/>
        <v>2102018</v>
      </c>
    </row>
    <row r="2121" spans="1:66" ht="69" hidden="1" x14ac:dyDescent="0.45">
      <c r="A2121" s="1">
        <f t="shared" si="149"/>
        <v>2108</v>
      </c>
      <c r="B2121" s="1" t="s">
        <v>734</v>
      </c>
      <c r="C2121" s="1" t="s">
        <v>32</v>
      </c>
      <c r="D2121" s="1" t="s">
        <v>19</v>
      </c>
      <c r="E2121" s="2" t="s">
        <v>3024</v>
      </c>
      <c r="F2121" s="1" t="s">
        <v>3023</v>
      </c>
      <c r="G2121" s="10">
        <v>45719</v>
      </c>
      <c r="H2121" s="1">
        <v>1</v>
      </c>
      <c r="I2121" s="1">
        <v>7750</v>
      </c>
      <c r="J2121" s="10">
        <v>45725</v>
      </c>
      <c r="K2121" s="1" t="s">
        <v>1076</v>
      </c>
      <c r="L2121" s="2" t="s">
        <v>3460</v>
      </c>
      <c r="M2121" s="10">
        <v>45729</v>
      </c>
      <c r="N2121" s="1">
        <v>1</v>
      </c>
      <c r="O2121" s="1">
        <v>7750</v>
      </c>
      <c r="P2121" s="2">
        <f>Table1[[#This Row],[PRICE/PO]]*Table1[[#This Row],[Quantity/PO]]</f>
        <v>7750</v>
      </c>
      <c r="Q2121" s="2" t="str">
        <f t="shared" ca="1" si="151"/>
        <v>منتهي</v>
      </c>
      <c r="R2121" s="2" t="s">
        <v>2339</v>
      </c>
      <c r="S2121" s="2" t="s">
        <v>21</v>
      </c>
      <c r="T2121" s="1" t="str">
        <f t="shared" si="150"/>
        <v/>
      </c>
      <c r="BN2121" s="8" t="str">
        <f t="shared" si="152"/>
        <v>11.33454.247</v>
      </c>
    </row>
    <row r="2122" spans="1:66" ht="69" hidden="1" x14ac:dyDescent="0.45">
      <c r="A2122" s="1">
        <f t="shared" si="149"/>
        <v>2109</v>
      </c>
      <c r="B2122" s="1" t="s">
        <v>734</v>
      </c>
      <c r="C2122" s="1" t="s">
        <v>32</v>
      </c>
      <c r="D2122" s="1" t="s">
        <v>19</v>
      </c>
      <c r="E2122" s="2" t="s">
        <v>3024</v>
      </c>
      <c r="F2122" s="1" t="s">
        <v>3023</v>
      </c>
      <c r="G2122" s="10">
        <v>45719</v>
      </c>
      <c r="H2122" s="1">
        <v>1</v>
      </c>
      <c r="I2122" s="1">
        <v>10600</v>
      </c>
      <c r="J2122" s="10">
        <v>45725</v>
      </c>
      <c r="K2122" s="1" t="s">
        <v>1076</v>
      </c>
      <c r="L2122" s="2"/>
      <c r="M2122" s="10"/>
      <c r="N2122" s="1"/>
      <c r="O2122" s="1"/>
      <c r="P2122" s="2">
        <f>Table1[[#This Row],[PRICE/PO]]*Table1[[#This Row],[Quantity/PO]]</f>
        <v>0</v>
      </c>
      <c r="Q2122" s="2" t="str">
        <f ca="1">IF(AND($J2122&lt;TODAY(), $J2122&lt;&gt;""), "منتهي", "")</f>
        <v>منتهي</v>
      </c>
      <c r="R2122" s="2" t="s">
        <v>2339</v>
      </c>
      <c r="S2122" s="2" t="s">
        <v>22</v>
      </c>
      <c r="T2122" s="1" t="str">
        <f t="shared" si="150"/>
        <v/>
      </c>
      <c r="BN2122" s="8"/>
    </row>
    <row r="2123" spans="1:66" ht="92" hidden="1" x14ac:dyDescent="0.45">
      <c r="A2123" s="1">
        <f t="shared" si="149"/>
        <v>2110</v>
      </c>
      <c r="B2123" s="1" t="s">
        <v>734</v>
      </c>
      <c r="C2123" s="1" t="s">
        <v>31</v>
      </c>
      <c r="D2123" s="1" t="s">
        <v>23</v>
      </c>
      <c r="E2123" s="2" t="s">
        <v>618</v>
      </c>
      <c r="F2123" s="1" t="s">
        <v>3025</v>
      </c>
      <c r="G2123" s="10">
        <v>45719</v>
      </c>
      <c r="H2123" s="1">
        <v>2</v>
      </c>
      <c r="I2123" s="1">
        <v>10600</v>
      </c>
      <c r="J2123" s="10">
        <v>45726</v>
      </c>
      <c r="K2123" s="1" t="s">
        <v>1076</v>
      </c>
      <c r="L2123" s="2" t="s">
        <v>3461</v>
      </c>
      <c r="M2123" s="10">
        <v>45729</v>
      </c>
      <c r="N2123" s="1">
        <v>2</v>
      </c>
      <c r="O2123" s="1">
        <v>10600</v>
      </c>
      <c r="P2123" s="2">
        <f>Table1[[#This Row],[PRICE/PO]]*Table1[[#This Row],[Quantity/PO]]</f>
        <v>21200</v>
      </c>
      <c r="Q2123" s="2" t="str">
        <f t="shared" ca="1" si="151"/>
        <v>منتهي</v>
      </c>
      <c r="R2123" s="2" t="s">
        <v>2339</v>
      </c>
      <c r="S2123" s="2"/>
      <c r="T2123" s="1" t="str">
        <f t="shared" si="150"/>
        <v/>
      </c>
      <c r="BN2123" s="8" t="str">
        <f t="shared" si="152"/>
        <v>11.33473.338</v>
      </c>
    </row>
    <row r="2124" spans="1:66" ht="92" hidden="1" x14ac:dyDescent="0.45">
      <c r="A2124" s="1">
        <f t="shared" si="149"/>
        <v>2111</v>
      </c>
      <c r="B2124" s="1" t="s">
        <v>734</v>
      </c>
      <c r="C2124" s="1" t="s">
        <v>31</v>
      </c>
      <c r="D2124" s="1" t="s">
        <v>23</v>
      </c>
      <c r="E2124" s="2" t="s">
        <v>618</v>
      </c>
      <c r="F2124" s="1" t="s">
        <v>3025</v>
      </c>
      <c r="G2124" s="10">
        <v>45719</v>
      </c>
      <c r="H2124" s="1"/>
      <c r="I2124" s="1">
        <v>10600</v>
      </c>
      <c r="J2124" s="10">
        <v>45726</v>
      </c>
      <c r="K2124" s="1" t="s">
        <v>1076</v>
      </c>
      <c r="L2124" s="2" t="s">
        <v>4311</v>
      </c>
      <c r="M2124" s="16">
        <v>45740</v>
      </c>
      <c r="N2124" s="1">
        <v>2</v>
      </c>
      <c r="O2124" s="1">
        <v>10600</v>
      </c>
      <c r="P2124" s="2">
        <f>Table1[[#This Row],[PRICE/PO]]*Table1[[#This Row],[Quantity/PO]]</f>
        <v>21200</v>
      </c>
      <c r="Q2124" s="2" t="str">
        <f ca="1">IF(AND($J2124&lt;TODAY(), $J2124&lt;&gt;""), "منتهي", "")</f>
        <v>منتهي</v>
      </c>
      <c r="R2124" s="2" t="s">
        <v>2339</v>
      </c>
      <c r="S2124" s="2"/>
      <c r="T2124" s="1" t="str">
        <f t="shared" si="150"/>
        <v/>
      </c>
      <c r="BN2124" s="8"/>
    </row>
    <row r="2125" spans="1:66" ht="92" hidden="1" x14ac:dyDescent="0.45">
      <c r="A2125" s="1">
        <f t="shared" si="149"/>
        <v>2112</v>
      </c>
      <c r="B2125" s="1" t="s">
        <v>734</v>
      </c>
      <c r="C2125" s="1" t="s">
        <v>31</v>
      </c>
      <c r="D2125" s="1" t="s">
        <v>23</v>
      </c>
      <c r="E2125" s="2" t="s">
        <v>618</v>
      </c>
      <c r="F2125" s="1" t="s">
        <v>3025</v>
      </c>
      <c r="G2125" s="10">
        <v>45719</v>
      </c>
      <c r="H2125" s="1"/>
      <c r="I2125" s="1">
        <v>10600</v>
      </c>
      <c r="J2125" s="10">
        <v>45726</v>
      </c>
      <c r="K2125" s="1" t="s">
        <v>1076</v>
      </c>
      <c r="L2125" s="2" t="s">
        <v>4319</v>
      </c>
      <c r="M2125" s="16">
        <v>45742</v>
      </c>
      <c r="N2125" s="1">
        <v>3</v>
      </c>
      <c r="O2125" s="1">
        <v>10600</v>
      </c>
      <c r="P2125" s="2">
        <f>Table1[[#This Row],[PRICE/PO]]*Table1[[#This Row],[Quantity/PO]]</f>
        <v>31800</v>
      </c>
      <c r="Q2125" s="2" t="str">
        <f ca="1">IF(AND($J2125&lt;TODAY(), $J2125&lt;&gt;""), "منتهي", "")</f>
        <v>منتهي</v>
      </c>
      <c r="R2125" s="2" t="s">
        <v>2339</v>
      </c>
      <c r="S2125" s="2"/>
      <c r="T2125" s="1" t="str">
        <f t="shared" si="150"/>
        <v/>
      </c>
      <c r="BN2125" s="8"/>
    </row>
    <row r="2126" spans="1:66" ht="92" hidden="1" x14ac:dyDescent="0.45">
      <c r="A2126" s="1">
        <f t="shared" si="149"/>
        <v>2113</v>
      </c>
      <c r="B2126" s="1" t="s">
        <v>734</v>
      </c>
      <c r="C2126" s="1" t="s">
        <v>54</v>
      </c>
      <c r="D2126" s="1" t="s">
        <v>2394</v>
      </c>
      <c r="E2126" s="2" t="s">
        <v>600</v>
      </c>
      <c r="F2126" s="1" t="s">
        <v>3025</v>
      </c>
      <c r="G2126" s="10">
        <v>45719</v>
      </c>
      <c r="H2126" s="1">
        <v>6</v>
      </c>
      <c r="I2126" s="1">
        <v>3090</v>
      </c>
      <c r="J2126" s="10">
        <v>45726</v>
      </c>
      <c r="K2126" s="1" t="s">
        <v>1074</v>
      </c>
      <c r="L2126" s="2" t="s">
        <v>3498</v>
      </c>
      <c r="M2126" s="10">
        <v>45732</v>
      </c>
      <c r="N2126" s="1">
        <v>6</v>
      </c>
      <c r="O2126" s="1">
        <v>3090</v>
      </c>
      <c r="P2126" s="2">
        <f>Table1[[#This Row],[PRICE/PO]]*Table1[[#This Row],[Quantity/PO]]</f>
        <v>18540</v>
      </c>
      <c r="Q2126" s="2" t="str">
        <f t="shared" ca="1" si="151"/>
        <v>منتهي</v>
      </c>
      <c r="R2126" s="2" t="s">
        <v>2339</v>
      </c>
      <c r="S2126" s="2"/>
      <c r="T2126" s="1" t="str">
        <f t="shared" si="150"/>
        <v/>
      </c>
      <c r="BN2126" s="8" t="str">
        <f t="shared" si="152"/>
        <v>LC1D 32M7</v>
      </c>
    </row>
    <row r="2127" spans="1:66" ht="92" hidden="1" x14ac:dyDescent="0.45">
      <c r="A2127" s="1">
        <f t="shared" ref="A2127:A2190" si="155">ROW(A2114)</f>
        <v>2114</v>
      </c>
      <c r="B2127" s="1" t="s">
        <v>734</v>
      </c>
      <c r="C2127" s="1" t="s">
        <v>54</v>
      </c>
      <c r="D2127" s="1" t="s">
        <v>2394</v>
      </c>
      <c r="E2127" s="2" t="s">
        <v>600</v>
      </c>
      <c r="F2127" s="1" t="s">
        <v>3025</v>
      </c>
      <c r="G2127" s="10">
        <v>45719</v>
      </c>
      <c r="H2127" s="1"/>
      <c r="I2127" s="1">
        <v>3100</v>
      </c>
      <c r="J2127" s="10">
        <v>45726</v>
      </c>
      <c r="K2127" s="1" t="s">
        <v>1074</v>
      </c>
      <c r="L2127" s="2" t="s">
        <v>3824</v>
      </c>
      <c r="M2127" s="10">
        <v>45757</v>
      </c>
      <c r="N2127" s="1">
        <v>4</v>
      </c>
      <c r="O2127" s="1">
        <v>3100</v>
      </c>
      <c r="P2127" s="2">
        <f>Table1[[#This Row],[PRICE/PO]]*Table1[[#This Row],[Quantity/PO]]</f>
        <v>12400</v>
      </c>
      <c r="Q2127" s="2" t="str">
        <f ca="1">IF(AND($J2127&lt;TODAY(), $J2127&lt;&gt;""), "منتهي", "")</f>
        <v>منتهي</v>
      </c>
      <c r="R2127" s="2" t="s">
        <v>2339</v>
      </c>
      <c r="S2127" s="2"/>
      <c r="T2127" s="1" t="str">
        <f t="shared" ref="T2127:T2190" si="156">IF(AND(COUNTIFS($F$14:$F$1012, $F2127, $L$14:$L$1012, "&lt;&gt;")&gt;0, $L2127="", $I2127&lt;&gt;""), 1, "")</f>
        <v/>
      </c>
      <c r="BN2127" s="8"/>
    </row>
    <row r="2128" spans="1:66" ht="92" hidden="1" x14ac:dyDescent="0.45">
      <c r="A2128" s="1">
        <f t="shared" si="155"/>
        <v>2115</v>
      </c>
      <c r="B2128" s="1" t="s">
        <v>734</v>
      </c>
      <c r="C2128" s="1" t="s">
        <v>101</v>
      </c>
      <c r="D2128" s="1" t="s">
        <v>100</v>
      </c>
      <c r="E2128" s="2" t="s">
        <v>542</v>
      </c>
      <c r="F2128" s="1" t="s">
        <v>3025</v>
      </c>
      <c r="G2128" s="10">
        <v>45719</v>
      </c>
      <c r="H2128" s="1">
        <v>4</v>
      </c>
      <c r="I2128" s="1">
        <v>725</v>
      </c>
      <c r="J2128" s="10">
        <v>45726</v>
      </c>
      <c r="K2128" s="1" t="s">
        <v>1076</v>
      </c>
      <c r="L2128" s="2" t="s">
        <v>3461</v>
      </c>
      <c r="M2128" s="10">
        <v>45729</v>
      </c>
      <c r="N2128" s="1">
        <v>4</v>
      </c>
      <c r="O2128" s="1">
        <v>725</v>
      </c>
      <c r="P2128" s="2">
        <f>Table1[[#This Row],[PRICE/PO]]*Table1[[#This Row],[Quantity/PO]]</f>
        <v>2900</v>
      </c>
      <c r="Q2128" s="2" t="str">
        <f t="shared" ca="1" si="151"/>
        <v>منتهي</v>
      </c>
      <c r="R2128" s="2" t="s">
        <v>2339</v>
      </c>
      <c r="S2128" s="2"/>
      <c r="T2128" s="1" t="str">
        <f t="shared" si="156"/>
        <v/>
      </c>
      <c r="BN2128" s="8" t="str">
        <f t="shared" si="152"/>
        <v>55.19022.819</v>
      </c>
    </row>
    <row r="2129" spans="1:66" ht="92" hidden="1" x14ac:dyDescent="0.45">
      <c r="A2129" s="1">
        <f t="shared" si="155"/>
        <v>2116</v>
      </c>
      <c r="B2129" s="1" t="s">
        <v>734</v>
      </c>
      <c r="C2129" s="1" t="s">
        <v>101</v>
      </c>
      <c r="D2129" s="1" t="s">
        <v>100</v>
      </c>
      <c r="E2129" s="2" t="s">
        <v>542</v>
      </c>
      <c r="F2129" s="1" t="s">
        <v>3025</v>
      </c>
      <c r="G2129" s="10">
        <v>45719</v>
      </c>
      <c r="H2129" s="1"/>
      <c r="I2129" s="1">
        <v>725</v>
      </c>
      <c r="J2129" s="10">
        <v>45726</v>
      </c>
      <c r="K2129" s="1" t="s">
        <v>1076</v>
      </c>
      <c r="L2129" s="2" t="s">
        <v>3682</v>
      </c>
      <c r="M2129" s="10">
        <v>45743</v>
      </c>
      <c r="N2129" s="1">
        <v>2</v>
      </c>
      <c r="O2129" s="1">
        <v>725</v>
      </c>
      <c r="P2129" s="2">
        <f>Table1[[#This Row],[PRICE/PO]]*Table1[[#This Row],[Quantity/PO]]</f>
        <v>1450</v>
      </c>
      <c r="Q2129" s="2" t="str">
        <f ca="1">IF(AND($J2129&lt;TODAY(), $J2129&lt;&gt;""), "منتهي", "")</f>
        <v>منتهي</v>
      </c>
      <c r="R2129" s="2" t="s">
        <v>2339</v>
      </c>
      <c r="S2129" s="2"/>
      <c r="T2129" s="1" t="str">
        <f t="shared" si="156"/>
        <v/>
      </c>
      <c r="BN2129" s="8"/>
    </row>
    <row r="2130" spans="1:66" ht="92" hidden="1" x14ac:dyDescent="0.45">
      <c r="A2130" s="1">
        <f t="shared" si="155"/>
        <v>2117</v>
      </c>
      <c r="B2130" s="1" t="s">
        <v>734</v>
      </c>
      <c r="C2130" s="1" t="s">
        <v>101</v>
      </c>
      <c r="D2130" s="1" t="s">
        <v>100</v>
      </c>
      <c r="E2130" s="2" t="s">
        <v>542</v>
      </c>
      <c r="F2130" s="1" t="s">
        <v>3025</v>
      </c>
      <c r="G2130" s="10">
        <v>45719</v>
      </c>
      <c r="H2130" s="1"/>
      <c r="I2130" s="1">
        <v>725</v>
      </c>
      <c r="J2130" s="10">
        <v>45726</v>
      </c>
      <c r="K2130" s="1" t="s">
        <v>1076</v>
      </c>
      <c r="L2130" s="2" t="s">
        <v>3805</v>
      </c>
      <c r="M2130" s="10">
        <v>45756</v>
      </c>
      <c r="N2130" s="1">
        <v>2</v>
      </c>
      <c r="O2130" s="1">
        <v>725</v>
      </c>
      <c r="P2130" s="2">
        <f>Table1[[#This Row],[PRICE/PO]]*Table1[[#This Row],[Quantity/PO]]</f>
        <v>1450</v>
      </c>
      <c r="Q2130" s="2" t="str">
        <f ca="1">IF(AND($J2130&lt;TODAY(), $J2130&lt;&gt;""), "منتهي", "")</f>
        <v>منتهي</v>
      </c>
      <c r="R2130" s="2" t="s">
        <v>2339</v>
      </c>
      <c r="S2130" s="2"/>
      <c r="T2130" s="1" t="str">
        <f t="shared" si="156"/>
        <v/>
      </c>
      <c r="BN2130" s="8"/>
    </row>
    <row r="2131" spans="1:66" ht="92" hidden="1" x14ac:dyDescent="0.45">
      <c r="A2131" s="1">
        <f t="shared" si="155"/>
        <v>2118</v>
      </c>
      <c r="B2131" s="1" t="s">
        <v>734</v>
      </c>
      <c r="C2131" s="1" t="s">
        <v>101</v>
      </c>
      <c r="D2131" s="1" t="s">
        <v>100</v>
      </c>
      <c r="E2131" s="2" t="s">
        <v>542</v>
      </c>
      <c r="F2131" s="1" t="s">
        <v>3025</v>
      </c>
      <c r="G2131" s="10">
        <v>45719</v>
      </c>
      <c r="H2131" s="1"/>
      <c r="I2131" s="1">
        <v>725</v>
      </c>
      <c r="J2131" s="10">
        <v>45726</v>
      </c>
      <c r="K2131" s="1" t="s">
        <v>1076</v>
      </c>
      <c r="L2131" s="2" t="s">
        <v>3824</v>
      </c>
      <c r="M2131" s="10">
        <v>45757</v>
      </c>
      <c r="N2131" s="1">
        <v>2</v>
      </c>
      <c r="O2131" s="1">
        <v>725</v>
      </c>
      <c r="P2131" s="2">
        <f>Table1[[#This Row],[PRICE/PO]]*Table1[[#This Row],[Quantity/PO]]</f>
        <v>1450</v>
      </c>
      <c r="Q2131" s="2" t="str">
        <f ca="1">IF(AND($J2131&lt;TODAY(), $J2131&lt;&gt;""), "منتهي", "")</f>
        <v>منتهي</v>
      </c>
      <c r="R2131" s="2" t="s">
        <v>2339</v>
      </c>
      <c r="S2131" s="2"/>
      <c r="T2131" s="1" t="str">
        <f t="shared" si="156"/>
        <v/>
      </c>
      <c r="BN2131" s="8"/>
    </row>
    <row r="2132" spans="1:66" ht="46" hidden="1" x14ac:dyDescent="0.45">
      <c r="A2132" s="1">
        <f t="shared" si="155"/>
        <v>2119</v>
      </c>
      <c r="B2132" s="1" t="s">
        <v>734</v>
      </c>
      <c r="C2132" s="2" t="s">
        <v>1905</v>
      </c>
      <c r="D2132" s="1" t="s">
        <v>1904</v>
      </c>
      <c r="E2132" s="2" t="s">
        <v>3027</v>
      </c>
      <c r="F2132" s="1" t="s">
        <v>3026</v>
      </c>
      <c r="G2132" s="10">
        <v>45719</v>
      </c>
      <c r="H2132" s="1">
        <v>12</v>
      </c>
      <c r="I2132" s="1">
        <v>920</v>
      </c>
      <c r="J2132" s="10">
        <v>45724</v>
      </c>
      <c r="K2132" s="1" t="s">
        <v>1074</v>
      </c>
      <c r="L2132" s="2" t="s">
        <v>3572</v>
      </c>
      <c r="M2132" s="10">
        <v>45734</v>
      </c>
      <c r="N2132" s="1">
        <v>12</v>
      </c>
      <c r="O2132" s="1">
        <v>920</v>
      </c>
      <c r="P2132" s="2">
        <f>Table1[[#This Row],[PRICE/PO]]*Table1[[#This Row],[Quantity/PO]]</f>
        <v>11040</v>
      </c>
      <c r="Q2132" s="2" t="str">
        <f t="shared" ca="1" si="151"/>
        <v>منتهي</v>
      </c>
      <c r="R2132" s="2" t="s">
        <v>2430</v>
      </c>
      <c r="S2132" s="2"/>
      <c r="T2132" s="1" t="str">
        <f t="shared" si="156"/>
        <v/>
      </c>
      <c r="BN2132" s="8" t="str">
        <f t="shared" si="152"/>
        <v>6GK1901-1BB10-2AA0</v>
      </c>
    </row>
    <row r="2133" spans="1:66" ht="69" hidden="1" x14ac:dyDescent="0.45">
      <c r="A2133" s="1">
        <f t="shared" si="155"/>
        <v>2120</v>
      </c>
      <c r="B2133" s="1" t="s">
        <v>734</v>
      </c>
      <c r="C2133" s="1" t="s">
        <v>97</v>
      </c>
      <c r="D2133" s="1">
        <v>2102018</v>
      </c>
      <c r="E2133" s="2" t="s">
        <v>3029</v>
      </c>
      <c r="F2133" s="1" t="s">
        <v>3028</v>
      </c>
      <c r="G2133" s="10">
        <v>45719</v>
      </c>
      <c r="H2133" s="1">
        <v>3</v>
      </c>
      <c r="I2133" s="1">
        <v>400</v>
      </c>
      <c r="J2133" s="10">
        <v>45726</v>
      </c>
      <c r="K2133" s="1" t="s">
        <v>1076</v>
      </c>
      <c r="L2133" s="2"/>
      <c r="M2133" s="10"/>
      <c r="N2133" s="1"/>
      <c r="O2133" s="1"/>
      <c r="P2133" s="2">
        <f>Table1[[#This Row],[PRICE/PO]]*Table1[[#This Row],[Quantity/PO]]</f>
        <v>0</v>
      </c>
      <c r="Q2133" s="2" t="str">
        <f t="shared" ca="1" si="151"/>
        <v>منتهي</v>
      </c>
      <c r="R2133" s="2" t="s">
        <v>2339</v>
      </c>
      <c r="S2133" s="2"/>
      <c r="T2133" s="1" t="str">
        <f t="shared" si="156"/>
        <v/>
      </c>
      <c r="BN2133" s="8">
        <f t="shared" si="152"/>
        <v>2102018</v>
      </c>
    </row>
    <row r="2134" spans="1:66" ht="46" hidden="1" x14ac:dyDescent="0.45">
      <c r="A2134" s="1">
        <f t="shared" si="155"/>
        <v>2121</v>
      </c>
      <c r="B2134" s="1" t="s">
        <v>734</v>
      </c>
      <c r="C2134" s="1" t="s">
        <v>104</v>
      </c>
      <c r="D2134" s="1">
        <v>2102030</v>
      </c>
      <c r="E2134" s="2" t="s">
        <v>3030</v>
      </c>
      <c r="F2134" s="1" t="s">
        <v>3028</v>
      </c>
      <c r="G2134" s="10">
        <v>45719</v>
      </c>
      <c r="H2134" s="1">
        <v>2</v>
      </c>
      <c r="I2134" s="1">
        <v>600</v>
      </c>
      <c r="J2134" s="10">
        <v>45726</v>
      </c>
      <c r="K2134" s="1" t="s">
        <v>1076</v>
      </c>
      <c r="L2134" s="2"/>
      <c r="M2134" s="10"/>
      <c r="N2134" s="1"/>
      <c r="O2134" s="1"/>
      <c r="P2134" s="2">
        <f>Table1[[#This Row],[PRICE/PO]]*Table1[[#This Row],[Quantity/PO]]</f>
        <v>0</v>
      </c>
      <c r="Q2134" s="2" t="str">
        <f t="shared" ca="1" si="151"/>
        <v>منتهي</v>
      </c>
      <c r="R2134" s="2" t="s">
        <v>2339</v>
      </c>
      <c r="S2134" s="2"/>
      <c r="T2134" s="1" t="str">
        <f t="shared" si="156"/>
        <v/>
      </c>
      <c r="BN2134" s="8">
        <f t="shared" si="152"/>
        <v>2102030</v>
      </c>
    </row>
    <row r="2135" spans="1:66" ht="69" hidden="1" x14ac:dyDescent="0.45">
      <c r="A2135" s="1">
        <f t="shared" si="155"/>
        <v>2122</v>
      </c>
      <c r="B2135" s="1" t="s">
        <v>734</v>
      </c>
      <c r="C2135" s="1" t="s">
        <v>40</v>
      </c>
      <c r="D2135" s="1">
        <v>2102043</v>
      </c>
      <c r="E2135" s="2" t="s">
        <v>3031</v>
      </c>
      <c r="F2135" s="1" t="s">
        <v>3028</v>
      </c>
      <c r="G2135" s="10">
        <v>45719</v>
      </c>
      <c r="H2135" s="1">
        <v>2</v>
      </c>
      <c r="I2135" s="1">
        <v>950</v>
      </c>
      <c r="J2135" s="10">
        <v>45726</v>
      </c>
      <c r="K2135" s="1" t="s">
        <v>1076</v>
      </c>
      <c r="L2135" s="2" t="s">
        <v>3461</v>
      </c>
      <c r="M2135" s="10">
        <v>45729</v>
      </c>
      <c r="N2135" s="1">
        <v>2</v>
      </c>
      <c r="O2135" s="1">
        <v>950</v>
      </c>
      <c r="P2135" s="2">
        <f>Table1[[#This Row],[PRICE/PO]]*Table1[[#This Row],[Quantity/PO]]</f>
        <v>1900</v>
      </c>
      <c r="Q2135" s="2" t="str">
        <f t="shared" ca="1" si="151"/>
        <v>منتهي</v>
      </c>
      <c r="R2135" s="2" t="s">
        <v>2339</v>
      </c>
      <c r="S2135" s="2"/>
      <c r="T2135" s="1" t="str">
        <f t="shared" si="156"/>
        <v/>
      </c>
      <c r="BN2135" s="8">
        <f t="shared" si="152"/>
        <v>2102043</v>
      </c>
    </row>
    <row r="2136" spans="1:66" ht="92" hidden="1" x14ac:dyDescent="0.45">
      <c r="A2136" s="1">
        <f t="shared" si="155"/>
        <v>2123</v>
      </c>
      <c r="B2136" s="1" t="s">
        <v>734</v>
      </c>
      <c r="C2136" s="1" t="s">
        <v>704</v>
      </c>
      <c r="D2136" s="2" t="s">
        <v>3032</v>
      </c>
      <c r="E2136" s="2" t="s">
        <v>705</v>
      </c>
      <c r="F2136" s="1" t="s">
        <v>3028</v>
      </c>
      <c r="G2136" s="10">
        <v>45719</v>
      </c>
      <c r="H2136" s="1">
        <v>5</v>
      </c>
      <c r="I2136" s="1">
        <v>1700</v>
      </c>
      <c r="J2136" s="10">
        <v>45726</v>
      </c>
      <c r="K2136" s="1" t="s">
        <v>1076</v>
      </c>
      <c r="L2136" s="2"/>
      <c r="M2136" s="10"/>
      <c r="N2136" s="1"/>
      <c r="O2136" s="1"/>
      <c r="P2136" s="2">
        <f>Table1[[#This Row],[PRICE/PO]]*Table1[[#This Row],[Quantity/PO]]</f>
        <v>0</v>
      </c>
      <c r="Q2136" s="2" t="str">
        <f t="shared" ca="1" si="151"/>
        <v>منتهي</v>
      </c>
      <c r="R2136" s="2" t="s">
        <v>2339</v>
      </c>
      <c r="S2136" s="2"/>
      <c r="T2136" s="1" t="str">
        <f t="shared" si="156"/>
        <v/>
      </c>
      <c r="BN2136" s="8" t="str">
        <f t="shared" si="152"/>
        <v xml:space="preserve">  43.24232.000</v>
      </c>
    </row>
    <row r="2137" spans="1:66" ht="69" hidden="1" x14ac:dyDescent="0.45">
      <c r="A2137" s="1">
        <f t="shared" si="155"/>
        <v>2124</v>
      </c>
      <c r="B2137" s="1" t="s">
        <v>734</v>
      </c>
      <c r="C2137" s="1" t="s">
        <v>551</v>
      </c>
      <c r="D2137" s="2" t="s">
        <v>3033</v>
      </c>
      <c r="E2137" s="2" t="s">
        <v>552</v>
      </c>
      <c r="F2137" s="1" t="s">
        <v>3028</v>
      </c>
      <c r="G2137" s="10">
        <v>45719</v>
      </c>
      <c r="H2137" s="1">
        <v>4</v>
      </c>
      <c r="I2137" s="1">
        <v>2075</v>
      </c>
      <c r="J2137" s="10">
        <v>45726</v>
      </c>
      <c r="K2137" s="1" t="s">
        <v>1076</v>
      </c>
      <c r="L2137" s="2"/>
      <c r="M2137" s="10"/>
      <c r="N2137" s="1"/>
      <c r="O2137" s="1"/>
      <c r="P2137" s="2">
        <f>Table1[[#This Row],[PRICE/PO]]*Table1[[#This Row],[Quantity/PO]]</f>
        <v>0</v>
      </c>
      <c r="Q2137" s="2" t="str">
        <f t="shared" ca="1" si="151"/>
        <v>منتهي</v>
      </c>
      <c r="R2137" s="2" t="s">
        <v>2339</v>
      </c>
      <c r="S2137" s="2"/>
      <c r="T2137" s="1" t="str">
        <f t="shared" si="156"/>
        <v/>
      </c>
      <c r="BN2137" s="8" t="str">
        <f t="shared" si="152"/>
        <v xml:space="preserve"> 55.34052.010</v>
      </c>
    </row>
    <row r="2138" spans="1:66" ht="69" hidden="1" x14ac:dyDescent="0.45">
      <c r="A2138" s="1">
        <f t="shared" si="155"/>
        <v>2125</v>
      </c>
      <c r="B2138" s="1" t="s">
        <v>734</v>
      </c>
      <c r="C2138" s="1" t="s">
        <v>717</v>
      </c>
      <c r="D2138" s="1">
        <v>2102169</v>
      </c>
      <c r="E2138" s="2" t="s">
        <v>3034</v>
      </c>
      <c r="F2138" s="1" t="s">
        <v>3028</v>
      </c>
      <c r="G2138" s="10">
        <v>45719</v>
      </c>
      <c r="H2138" s="1">
        <v>3</v>
      </c>
      <c r="I2138" s="1"/>
      <c r="J2138" s="10">
        <v>45726</v>
      </c>
      <c r="K2138" s="1" t="s">
        <v>1076</v>
      </c>
      <c r="L2138" s="2"/>
      <c r="M2138" s="10"/>
      <c r="N2138" s="1"/>
      <c r="O2138" s="1"/>
      <c r="P2138" s="2">
        <f>Table1[[#This Row],[PRICE/PO]]*Table1[[#This Row],[Quantity/PO]]</f>
        <v>0</v>
      </c>
      <c r="Q2138" s="2" t="str">
        <f t="shared" ca="1" si="151"/>
        <v>منتهي</v>
      </c>
      <c r="R2138" s="2" t="s">
        <v>2339</v>
      </c>
      <c r="S2138" s="2"/>
      <c r="T2138" s="1" t="str">
        <f t="shared" si="156"/>
        <v/>
      </c>
      <c r="BN2138" s="8">
        <f t="shared" si="152"/>
        <v>2102169</v>
      </c>
    </row>
    <row r="2139" spans="1:66" ht="69" hidden="1" x14ac:dyDescent="0.45">
      <c r="A2139" s="1">
        <f t="shared" si="155"/>
        <v>2126</v>
      </c>
      <c r="B2139" s="1" t="s">
        <v>734</v>
      </c>
      <c r="C2139" s="2" t="s">
        <v>731</v>
      </c>
      <c r="D2139" s="1">
        <v>2102024</v>
      </c>
      <c r="E2139" s="2" t="s">
        <v>732</v>
      </c>
      <c r="F2139" s="1" t="s">
        <v>3028</v>
      </c>
      <c r="G2139" s="10">
        <v>45719</v>
      </c>
      <c r="H2139" s="1">
        <v>2</v>
      </c>
      <c r="I2139" s="1">
        <v>3150</v>
      </c>
      <c r="J2139" s="10">
        <v>45726</v>
      </c>
      <c r="K2139" s="1" t="s">
        <v>1076</v>
      </c>
      <c r="L2139" s="2"/>
      <c r="M2139" s="10"/>
      <c r="N2139" s="1"/>
      <c r="O2139" s="1"/>
      <c r="P2139" s="2">
        <f>Table1[[#This Row],[PRICE/PO]]*Table1[[#This Row],[Quantity/PO]]</f>
        <v>0</v>
      </c>
      <c r="Q2139" s="2" t="str">
        <f t="shared" ca="1" si="151"/>
        <v>منتهي</v>
      </c>
      <c r="R2139" s="2" t="s">
        <v>2339</v>
      </c>
      <c r="S2139" s="2"/>
      <c r="T2139" s="1" t="str">
        <f t="shared" si="156"/>
        <v/>
      </c>
      <c r="BN2139" s="8">
        <f t="shared" si="152"/>
        <v>2102024</v>
      </c>
    </row>
    <row r="2140" spans="1:66" ht="115" hidden="1" x14ac:dyDescent="0.45">
      <c r="A2140" s="1">
        <f t="shared" si="155"/>
        <v>2127</v>
      </c>
      <c r="B2140" s="1" t="s">
        <v>734</v>
      </c>
      <c r="C2140" s="1" t="s">
        <v>58</v>
      </c>
      <c r="D2140" s="1" t="s">
        <v>2395</v>
      </c>
      <c r="E2140" s="2" t="s">
        <v>608</v>
      </c>
      <c r="F2140" s="1" t="s">
        <v>3028</v>
      </c>
      <c r="G2140" s="10">
        <v>45719</v>
      </c>
      <c r="H2140" s="1">
        <v>4</v>
      </c>
      <c r="I2140" s="1">
        <v>2800</v>
      </c>
      <c r="J2140" s="10">
        <v>45726</v>
      </c>
      <c r="K2140" s="1" t="s">
        <v>1076</v>
      </c>
      <c r="L2140" s="2"/>
      <c r="M2140" s="10"/>
      <c r="N2140" s="1"/>
      <c r="O2140" s="1"/>
      <c r="P2140" s="2">
        <f>Table1[[#This Row],[PRICE/PO]]*Table1[[#This Row],[Quantity/PO]]</f>
        <v>0</v>
      </c>
      <c r="Q2140" s="2" t="str">
        <f t="shared" ca="1" si="151"/>
        <v>منتهي</v>
      </c>
      <c r="R2140" s="2" t="s">
        <v>2339</v>
      </c>
      <c r="S2140" s="2"/>
      <c r="T2140" s="1" t="str">
        <f t="shared" si="156"/>
        <v/>
      </c>
      <c r="BN2140" s="8" t="str">
        <f t="shared" si="152"/>
        <v>LC1D 25M7</v>
      </c>
    </row>
    <row r="2141" spans="1:66" ht="69" hidden="1" x14ac:dyDescent="0.45">
      <c r="A2141" s="1">
        <f t="shared" si="155"/>
        <v>2128</v>
      </c>
      <c r="B2141" s="1" t="s">
        <v>734</v>
      </c>
      <c r="C2141" s="1" t="s">
        <v>108</v>
      </c>
      <c r="D2141" s="1"/>
      <c r="E2141" s="2" t="s">
        <v>690</v>
      </c>
      <c r="F2141" s="1" t="s">
        <v>3028</v>
      </c>
      <c r="G2141" s="10">
        <v>45719</v>
      </c>
      <c r="H2141" s="1">
        <v>3</v>
      </c>
      <c r="I2141" s="1">
        <v>400</v>
      </c>
      <c r="J2141" s="10">
        <v>45726</v>
      </c>
      <c r="K2141" s="1" t="s">
        <v>1076</v>
      </c>
      <c r="L2141" s="2"/>
      <c r="M2141" s="10"/>
      <c r="N2141" s="1"/>
      <c r="O2141" s="1"/>
      <c r="P2141" s="2">
        <f>Table1[[#This Row],[PRICE/PO]]*Table1[[#This Row],[Quantity/PO]]</f>
        <v>0</v>
      </c>
      <c r="Q2141" s="2" t="str">
        <f t="shared" ca="1" si="151"/>
        <v>منتهي</v>
      </c>
      <c r="R2141" s="2" t="s">
        <v>2339</v>
      </c>
      <c r="S2141" s="2"/>
      <c r="T2141" s="1" t="str">
        <f t="shared" si="156"/>
        <v/>
      </c>
      <c r="BN2141" s="8">
        <f t="shared" si="152"/>
        <v>0</v>
      </c>
    </row>
    <row r="2142" spans="1:66" ht="46" hidden="1" x14ac:dyDescent="0.45">
      <c r="A2142" s="1">
        <f t="shared" si="155"/>
        <v>2129</v>
      </c>
      <c r="B2142" s="1" t="s">
        <v>734</v>
      </c>
      <c r="C2142" s="1" t="s">
        <v>3036</v>
      </c>
      <c r="D2142" s="1" t="s">
        <v>3037</v>
      </c>
      <c r="E2142" s="2" t="s">
        <v>3035</v>
      </c>
      <c r="F2142" s="1" t="s">
        <v>3028</v>
      </c>
      <c r="G2142" s="10">
        <v>45719</v>
      </c>
      <c r="H2142" s="1">
        <v>1</v>
      </c>
      <c r="I2142" s="1"/>
      <c r="J2142" s="10">
        <v>45726</v>
      </c>
      <c r="K2142" s="1" t="s">
        <v>1076</v>
      </c>
      <c r="L2142" s="2"/>
      <c r="M2142" s="10"/>
      <c r="N2142" s="1"/>
      <c r="O2142" s="1"/>
      <c r="P2142" s="2">
        <f>Table1[[#This Row],[PRICE/PO]]*Table1[[#This Row],[Quantity/PO]]</f>
        <v>0</v>
      </c>
      <c r="Q2142" s="2" t="str">
        <f t="shared" ca="1" si="151"/>
        <v>منتهي</v>
      </c>
      <c r="R2142" s="2" t="s">
        <v>2339</v>
      </c>
      <c r="S2142" s="2"/>
      <c r="T2142" s="1" t="str">
        <f t="shared" si="156"/>
        <v/>
      </c>
      <c r="BN2142" s="8" t="str">
        <f t="shared" si="152"/>
        <v>CO0388</v>
      </c>
    </row>
    <row r="2143" spans="1:66" ht="46" hidden="1" x14ac:dyDescent="0.45">
      <c r="A2143" s="1">
        <f t="shared" si="155"/>
        <v>2130</v>
      </c>
      <c r="B2143" s="1" t="s">
        <v>734</v>
      </c>
      <c r="C2143" s="2" t="s">
        <v>3039</v>
      </c>
      <c r="D2143" s="2" t="s">
        <v>3038</v>
      </c>
      <c r="E2143" s="2" t="s">
        <v>3040</v>
      </c>
      <c r="F2143" s="1" t="s">
        <v>3028</v>
      </c>
      <c r="G2143" s="10">
        <v>45719</v>
      </c>
      <c r="H2143" s="1">
        <v>2</v>
      </c>
      <c r="I2143" s="1">
        <v>9000</v>
      </c>
      <c r="J2143" s="10">
        <v>45726</v>
      </c>
      <c r="K2143" s="1" t="s">
        <v>1076</v>
      </c>
      <c r="L2143" s="2"/>
      <c r="M2143" s="10"/>
      <c r="N2143" s="1"/>
      <c r="O2143" s="1"/>
      <c r="P2143" s="2">
        <f>Table1[[#This Row],[PRICE/PO]]*Table1[[#This Row],[Quantity/PO]]</f>
        <v>0</v>
      </c>
      <c r="Q2143" s="2" t="str">
        <f t="shared" ca="1" si="151"/>
        <v>منتهي</v>
      </c>
      <c r="R2143" s="2" t="s">
        <v>2339</v>
      </c>
      <c r="S2143" s="2"/>
      <c r="T2143" s="1" t="str">
        <f t="shared" si="156"/>
        <v/>
      </c>
      <c r="BN2143" s="8" t="str">
        <f t="shared" si="152"/>
        <v>19.22474.040</v>
      </c>
    </row>
    <row r="2144" spans="1:66" ht="69" hidden="1" x14ac:dyDescent="0.45">
      <c r="A2144" s="1">
        <f t="shared" si="155"/>
        <v>2131</v>
      </c>
      <c r="B2144" s="1" t="s">
        <v>734</v>
      </c>
      <c r="C2144" s="1" t="s">
        <v>3042</v>
      </c>
      <c r="D2144" s="1" t="s">
        <v>3043</v>
      </c>
      <c r="E2144" s="2" t="s">
        <v>3044</v>
      </c>
      <c r="F2144" s="1" t="s">
        <v>3041</v>
      </c>
      <c r="G2144" s="10">
        <v>45719</v>
      </c>
      <c r="H2144" s="1">
        <v>50</v>
      </c>
      <c r="I2144" s="1"/>
      <c r="J2144" s="10">
        <v>45725</v>
      </c>
      <c r="K2144" s="1" t="s">
        <v>1074</v>
      </c>
      <c r="L2144" s="2"/>
      <c r="M2144" s="10"/>
      <c r="N2144" s="1"/>
      <c r="O2144" s="1"/>
      <c r="P2144" s="2">
        <f>Table1[[#This Row],[PRICE/PO]]*Table1[[#This Row],[Quantity/PO]]</f>
        <v>0</v>
      </c>
      <c r="Q2144" s="2" t="str">
        <f t="shared" ca="1" si="151"/>
        <v>منتهي</v>
      </c>
      <c r="R2144" s="2" t="s">
        <v>2430</v>
      </c>
      <c r="S2144" s="2"/>
      <c r="T2144" s="1" t="str">
        <f t="shared" si="156"/>
        <v/>
      </c>
      <c r="BN2144" s="8" t="str">
        <f t="shared" si="152"/>
        <v>476/R/M25/M20</v>
      </c>
    </row>
    <row r="2145" spans="1:66" ht="46" hidden="1" x14ac:dyDescent="0.45">
      <c r="A2145" s="1">
        <f t="shared" si="155"/>
        <v>2132</v>
      </c>
      <c r="B2145" s="1" t="s">
        <v>734</v>
      </c>
      <c r="C2145" s="1" t="s">
        <v>870</v>
      </c>
      <c r="D2145" s="1"/>
      <c r="E2145" s="2" t="s">
        <v>3045</v>
      </c>
      <c r="F2145" s="1" t="s">
        <v>3041</v>
      </c>
      <c r="G2145" s="10">
        <v>45719</v>
      </c>
      <c r="H2145" s="1">
        <v>100</v>
      </c>
      <c r="I2145" s="1"/>
      <c r="J2145" s="10">
        <v>45725</v>
      </c>
      <c r="K2145" s="1" t="s">
        <v>1074</v>
      </c>
      <c r="L2145" s="2"/>
      <c r="M2145" s="10"/>
      <c r="N2145" s="1"/>
      <c r="O2145" s="1"/>
      <c r="P2145" s="2">
        <f>Table1[[#This Row],[PRICE/PO]]*Table1[[#This Row],[Quantity/PO]]</f>
        <v>0</v>
      </c>
      <c r="Q2145" s="2" t="str">
        <f t="shared" ca="1" si="151"/>
        <v>منتهي</v>
      </c>
      <c r="R2145" s="2" t="s">
        <v>2430</v>
      </c>
      <c r="S2145" s="2"/>
      <c r="T2145" s="1" t="str">
        <f t="shared" si="156"/>
        <v/>
      </c>
      <c r="BN2145" s="8">
        <f t="shared" si="152"/>
        <v>0</v>
      </c>
    </row>
    <row r="2146" spans="1:66" ht="46" hidden="1" x14ac:dyDescent="0.45">
      <c r="A2146" s="1">
        <f t="shared" si="155"/>
        <v>2133</v>
      </c>
      <c r="B2146" s="1" t="s">
        <v>734</v>
      </c>
      <c r="C2146" s="1" t="s">
        <v>3046</v>
      </c>
      <c r="D2146" s="1"/>
      <c r="E2146" s="2" t="s">
        <v>3047</v>
      </c>
      <c r="F2146" s="1" t="s">
        <v>3041</v>
      </c>
      <c r="G2146" s="10">
        <v>45719</v>
      </c>
      <c r="H2146" s="1">
        <v>300</v>
      </c>
      <c r="I2146" s="1"/>
      <c r="J2146" s="10">
        <v>45725</v>
      </c>
      <c r="K2146" s="1" t="s">
        <v>1074</v>
      </c>
      <c r="L2146" s="2"/>
      <c r="M2146" s="10"/>
      <c r="N2146" s="1"/>
      <c r="O2146" s="1"/>
      <c r="P2146" s="2">
        <f>Table1[[#This Row],[PRICE/PO]]*Table1[[#This Row],[Quantity/PO]]</f>
        <v>0</v>
      </c>
      <c r="Q2146" s="2" t="str">
        <f t="shared" ca="1" si="151"/>
        <v>منتهي</v>
      </c>
      <c r="R2146" s="2" t="s">
        <v>2430</v>
      </c>
      <c r="S2146" s="2"/>
      <c r="T2146" s="1" t="str">
        <f t="shared" si="156"/>
        <v/>
      </c>
      <c r="BN2146" s="8">
        <f t="shared" si="152"/>
        <v>0</v>
      </c>
    </row>
    <row r="2147" spans="1:66" ht="92" hidden="1" x14ac:dyDescent="0.45">
      <c r="A2147" s="1">
        <f t="shared" si="155"/>
        <v>2134</v>
      </c>
      <c r="B2147" s="1" t="s">
        <v>734</v>
      </c>
      <c r="C2147" s="2" t="s">
        <v>3050</v>
      </c>
      <c r="D2147" s="2" t="s">
        <v>3048</v>
      </c>
      <c r="E2147" s="2" t="s">
        <v>3049</v>
      </c>
      <c r="F2147" s="1" t="s">
        <v>3041</v>
      </c>
      <c r="G2147" s="10">
        <v>45719</v>
      </c>
      <c r="H2147" s="1">
        <v>50</v>
      </c>
      <c r="I2147" s="1"/>
      <c r="J2147" s="10">
        <v>45725</v>
      </c>
      <c r="K2147" s="1" t="s">
        <v>1074</v>
      </c>
      <c r="L2147" s="2"/>
      <c r="M2147" s="10"/>
      <c r="N2147" s="1"/>
      <c r="O2147" s="1"/>
      <c r="P2147" s="2">
        <f>Table1[[#This Row],[PRICE/PO]]*Table1[[#This Row],[Quantity/PO]]</f>
        <v>0</v>
      </c>
      <c r="Q2147" s="2" t="str">
        <f t="shared" ca="1" si="151"/>
        <v>منتهي</v>
      </c>
      <c r="R2147" s="2" t="s">
        <v>2430</v>
      </c>
      <c r="S2147" s="2"/>
      <c r="T2147" s="1" t="str">
        <f t="shared" si="156"/>
        <v/>
      </c>
      <c r="BN2147" s="8" t="str">
        <f t="shared" si="152"/>
        <v>UGR1-2023</v>
      </c>
    </row>
    <row r="2148" spans="1:66" ht="92" hidden="1" x14ac:dyDescent="0.45">
      <c r="A2148" s="1">
        <f t="shared" si="155"/>
        <v>2135</v>
      </c>
      <c r="B2148" s="1" t="s">
        <v>734</v>
      </c>
      <c r="C2148" s="1" t="s">
        <v>3051</v>
      </c>
      <c r="D2148" s="1" t="s">
        <v>3052</v>
      </c>
      <c r="E2148" s="2" t="s">
        <v>3053</v>
      </c>
      <c r="F2148" s="1" t="s">
        <v>3041</v>
      </c>
      <c r="G2148" s="10">
        <v>45719</v>
      </c>
      <c r="H2148" s="1">
        <v>10</v>
      </c>
      <c r="I2148" s="1"/>
      <c r="J2148" s="10">
        <v>45725</v>
      </c>
      <c r="K2148" s="1" t="s">
        <v>1074</v>
      </c>
      <c r="L2148" s="2"/>
      <c r="M2148" s="10"/>
      <c r="N2148" s="1"/>
      <c r="O2148" s="1"/>
      <c r="P2148" s="2">
        <f>Table1[[#This Row],[PRICE/PO]]*Table1[[#This Row],[Quantity/PO]]</f>
        <v>0</v>
      </c>
      <c r="Q2148" s="2" t="str">
        <f t="shared" ca="1" si="151"/>
        <v>منتهي</v>
      </c>
      <c r="R2148" s="2" t="s">
        <v>2430</v>
      </c>
      <c r="S2148" s="2"/>
      <c r="T2148" s="1" t="str">
        <f t="shared" si="156"/>
        <v/>
      </c>
      <c r="BN2148" s="8" t="str">
        <f t="shared" si="152"/>
        <v>UGR7-20231</v>
      </c>
    </row>
    <row r="2149" spans="1:66" ht="69" hidden="1" x14ac:dyDescent="0.45">
      <c r="A2149" s="1">
        <f t="shared" si="155"/>
        <v>2136</v>
      </c>
      <c r="B2149" s="1" t="s">
        <v>3054</v>
      </c>
      <c r="C2149" s="1" t="s">
        <v>2106</v>
      </c>
      <c r="D2149" s="1">
        <v>20265083</v>
      </c>
      <c r="E2149" s="2" t="s">
        <v>2107</v>
      </c>
      <c r="F2149" s="1" t="s">
        <v>3041</v>
      </c>
      <c r="G2149" s="10">
        <v>45719</v>
      </c>
      <c r="H2149" s="1">
        <v>300</v>
      </c>
      <c r="I2149" s="1"/>
      <c r="J2149" s="10">
        <v>45725</v>
      </c>
      <c r="K2149" s="1" t="s">
        <v>1074</v>
      </c>
      <c r="L2149" s="2"/>
      <c r="M2149" s="10"/>
      <c r="N2149" s="1"/>
      <c r="O2149" s="1"/>
      <c r="P2149" s="2">
        <f>Table1[[#This Row],[PRICE/PO]]*Table1[[#This Row],[Quantity/PO]]</f>
        <v>0</v>
      </c>
      <c r="Q2149" s="2" t="str">
        <f t="shared" ca="1" si="151"/>
        <v>منتهي</v>
      </c>
      <c r="R2149" s="2" t="s">
        <v>2430</v>
      </c>
      <c r="S2149" s="2"/>
      <c r="T2149" s="1" t="str">
        <f t="shared" si="156"/>
        <v/>
      </c>
      <c r="BN2149" s="8">
        <f t="shared" si="152"/>
        <v>20265083</v>
      </c>
    </row>
    <row r="2150" spans="1:66" ht="46" hidden="1" x14ac:dyDescent="0.45">
      <c r="A2150" s="1">
        <f t="shared" si="155"/>
        <v>2137</v>
      </c>
      <c r="B2150" s="1" t="s">
        <v>3054</v>
      </c>
      <c r="C2150" s="1" t="s">
        <v>3056</v>
      </c>
      <c r="D2150" s="1">
        <v>37102508</v>
      </c>
      <c r="E2150" s="2" t="s">
        <v>3055</v>
      </c>
      <c r="F2150" s="1" t="s">
        <v>3041</v>
      </c>
      <c r="G2150" s="10">
        <v>45719</v>
      </c>
      <c r="H2150" s="1">
        <v>300</v>
      </c>
      <c r="I2150" s="1"/>
      <c r="J2150" s="10">
        <v>45725</v>
      </c>
      <c r="K2150" s="1" t="s">
        <v>1074</v>
      </c>
      <c r="L2150" s="2"/>
      <c r="M2150" s="10"/>
      <c r="N2150" s="1"/>
      <c r="O2150" s="1"/>
      <c r="P2150" s="2">
        <f>Table1[[#This Row],[PRICE/PO]]*Table1[[#This Row],[Quantity/PO]]</f>
        <v>0</v>
      </c>
      <c r="Q2150" s="2" t="str">
        <f t="shared" ca="1" si="151"/>
        <v>منتهي</v>
      </c>
      <c r="R2150" s="2" t="s">
        <v>2430</v>
      </c>
      <c r="S2150" s="2"/>
      <c r="T2150" s="1" t="str">
        <f t="shared" si="156"/>
        <v/>
      </c>
      <c r="BN2150" s="8">
        <f t="shared" si="152"/>
        <v>37102508</v>
      </c>
    </row>
    <row r="2151" spans="1:66" ht="69" hidden="1" x14ac:dyDescent="0.45">
      <c r="A2151" s="1">
        <f t="shared" si="155"/>
        <v>2138</v>
      </c>
      <c r="B2151" s="1" t="s">
        <v>734</v>
      </c>
      <c r="C2151" s="1" t="s">
        <v>3057</v>
      </c>
      <c r="D2151" s="1" t="s">
        <v>3058</v>
      </c>
      <c r="E2151" s="2" t="s">
        <v>3059</v>
      </c>
      <c r="F2151" s="1" t="s">
        <v>3041</v>
      </c>
      <c r="G2151" s="10">
        <v>45719</v>
      </c>
      <c r="H2151" s="1">
        <v>360</v>
      </c>
      <c r="I2151" s="1"/>
      <c r="J2151" s="10">
        <v>45725</v>
      </c>
      <c r="K2151" s="1" t="s">
        <v>1074</v>
      </c>
      <c r="L2151" s="2"/>
      <c r="M2151" s="10"/>
      <c r="N2151" s="1"/>
      <c r="O2151" s="1"/>
      <c r="P2151" s="2">
        <f>Table1[[#This Row],[PRICE/PO]]*Table1[[#This Row],[Quantity/PO]]</f>
        <v>0</v>
      </c>
      <c r="Q2151" s="2" t="str">
        <f t="shared" ca="1" si="151"/>
        <v>منتهي</v>
      </c>
      <c r="R2151" s="2" t="s">
        <v>2430</v>
      </c>
      <c r="S2151" s="2"/>
      <c r="T2151" s="1" t="str">
        <f t="shared" si="156"/>
        <v/>
      </c>
      <c r="BN2151" s="8" t="str">
        <f t="shared" si="152"/>
        <v>501/453/UNIV/A/M20</v>
      </c>
    </row>
    <row r="2152" spans="1:66" ht="92" hidden="1" x14ac:dyDescent="0.45">
      <c r="A2152" s="1">
        <f t="shared" si="155"/>
        <v>2139</v>
      </c>
      <c r="B2152" s="1" t="s">
        <v>734</v>
      </c>
      <c r="C2152" s="1" t="s">
        <v>3060</v>
      </c>
      <c r="D2152" s="1" t="s">
        <v>3061</v>
      </c>
      <c r="E2152" s="2" t="s">
        <v>3062</v>
      </c>
      <c r="F2152" s="1" t="s">
        <v>3041</v>
      </c>
      <c r="G2152" s="10">
        <v>45719</v>
      </c>
      <c r="H2152" s="1">
        <v>50</v>
      </c>
      <c r="I2152" s="1"/>
      <c r="J2152" s="10">
        <v>45725</v>
      </c>
      <c r="K2152" s="1" t="s">
        <v>1074</v>
      </c>
      <c r="L2152" s="2"/>
      <c r="M2152" s="10"/>
      <c r="N2152" s="1"/>
      <c r="O2152" s="1"/>
      <c r="P2152" s="2">
        <f>Table1[[#This Row],[PRICE/PO]]*Table1[[#This Row],[Quantity/PO]]</f>
        <v>0</v>
      </c>
      <c r="Q2152" s="2" t="str">
        <f t="shared" ca="1" si="151"/>
        <v>منتهي</v>
      </c>
      <c r="R2152" s="2" t="s">
        <v>2430</v>
      </c>
      <c r="S2152" s="2"/>
      <c r="T2152" s="1" t="str">
        <f t="shared" si="156"/>
        <v/>
      </c>
      <c r="BN2152" s="8" t="str">
        <f t="shared" si="152"/>
        <v>501421OM20</v>
      </c>
    </row>
    <row r="2153" spans="1:66" ht="69" hidden="1" x14ac:dyDescent="0.45">
      <c r="A2153" s="1">
        <f t="shared" si="155"/>
        <v>2140</v>
      </c>
      <c r="B2153" s="1" t="s">
        <v>734</v>
      </c>
      <c r="C2153" s="1" t="s">
        <v>3063</v>
      </c>
      <c r="D2153" s="1" t="s">
        <v>3065</v>
      </c>
      <c r="E2153" s="2" t="s">
        <v>3064</v>
      </c>
      <c r="F2153" s="1" t="s">
        <v>3041</v>
      </c>
      <c r="G2153" s="10">
        <v>45719</v>
      </c>
      <c r="H2153" s="1">
        <v>100</v>
      </c>
      <c r="I2153" s="1"/>
      <c r="J2153" s="10">
        <v>45725</v>
      </c>
      <c r="K2153" s="1" t="s">
        <v>1074</v>
      </c>
      <c r="L2153" s="2"/>
      <c r="M2153" s="10"/>
      <c r="N2153" s="1"/>
      <c r="O2153" s="1"/>
      <c r="P2153" s="2">
        <f>Table1[[#This Row],[PRICE/PO]]*Table1[[#This Row],[Quantity/PO]]</f>
        <v>0</v>
      </c>
      <c r="Q2153" s="2" t="str">
        <f t="shared" ca="1" si="151"/>
        <v>منتهي</v>
      </c>
      <c r="R2153" s="2" t="s">
        <v>2430</v>
      </c>
      <c r="S2153" s="2"/>
      <c r="T2153" s="1" t="str">
        <f t="shared" si="156"/>
        <v/>
      </c>
      <c r="BN2153" s="8" t="str">
        <f t="shared" si="152"/>
        <v>501421AM20</v>
      </c>
    </row>
    <row r="2154" spans="1:66" ht="69" hidden="1" x14ac:dyDescent="0.45">
      <c r="A2154" s="1">
        <f t="shared" si="155"/>
        <v>2141</v>
      </c>
      <c r="B2154" s="1" t="s">
        <v>734</v>
      </c>
      <c r="C2154" s="1" t="s">
        <v>3066</v>
      </c>
      <c r="D2154" s="1" t="s">
        <v>3067</v>
      </c>
      <c r="E2154" s="2" t="s">
        <v>3068</v>
      </c>
      <c r="F2154" s="1" t="s">
        <v>3041</v>
      </c>
      <c r="G2154" s="10">
        <v>45719</v>
      </c>
      <c r="H2154" s="1">
        <v>50</v>
      </c>
      <c r="I2154" s="1"/>
      <c r="J2154" s="10">
        <v>45725</v>
      </c>
      <c r="K2154" s="1" t="s">
        <v>1074</v>
      </c>
      <c r="L2154" s="2"/>
      <c r="M2154" s="10"/>
      <c r="N2154" s="1"/>
      <c r="O2154" s="1"/>
      <c r="P2154" s="2">
        <f>Table1[[#This Row],[PRICE/PO]]*Table1[[#This Row],[Quantity/PO]]</f>
        <v>0</v>
      </c>
      <c r="Q2154" s="2" t="str">
        <f t="shared" ref="Q2154:Q2220" ca="1" si="157">IF(AND($J2154&lt;TODAY(), $J2154&lt;&gt;""), "منتهي", "")</f>
        <v>منتهي</v>
      </c>
      <c r="R2154" s="2" t="s">
        <v>2430</v>
      </c>
      <c r="S2154" s="2"/>
      <c r="T2154" s="1" t="str">
        <f t="shared" si="156"/>
        <v/>
      </c>
      <c r="BN2154" s="8" t="str">
        <f t="shared" si="152"/>
        <v>501421BM25</v>
      </c>
    </row>
    <row r="2155" spans="1:66" ht="92" hidden="1" x14ac:dyDescent="0.45">
      <c r="A2155" s="1">
        <f t="shared" si="155"/>
        <v>2142</v>
      </c>
      <c r="B2155" s="1" t="s">
        <v>734</v>
      </c>
      <c r="C2155" s="1" t="s">
        <v>3069</v>
      </c>
      <c r="D2155" s="1" t="s">
        <v>3071</v>
      </c>
      <c r="E2155" s="2" t="s">
        <v>3070</v>
      </c>
      <c r="F2155" s="1" t="s">
        <v>3041</v>
      </c>
      <c r="G2155" s="10">
        <v>45719</v>
      </c>
      <c r="H2155" s="1">
        <v>20</v>
      </c>
      <c r="I2155" s="1"/>
      <c r="J2155" s="10">
        <v>45725</v>
      </c>
      <c r="K2155" s="1" t="s">
        <v>1074</v>
      </c>
      <c r="L2155" s="2"/>
      <c r="M2155" s="10"/>
      <c r="N2155" s="1"/>
      <c r="O2155" s="1"/>
      <c r="P2155" s="2">
        <f>Table1[[#This Row],[PRICE/PO]]*Table1[[#This Row],[Quantity/PO]]</f>
        <v>0</v>
      </c>
      <c r="Q2155" s="2" t="str">
        <f t="shared" ca="1" si="157"/>
        <v>منتهي</v>
      </c>
      <c r="R2155" s="2" t="s">
        <v>2430</v>
      </c>
      <c r="S2155" s="2"/>
      <c r="T2155" s="1" t="str">
        <f t="shared" si="156"/>
        <v/>
      </c>
      <c r="BN2155" s="8" t="str">
        <f t="shared" si="152"/>
        <v>501421CM32</v>
      </c>
    </row>
    <row r="2156" spans="1:66" ht="46" hidden="1" x14ac:dyDescent="0.45">
      <c r="A2156" s="1">
        <f t="shared" si="155"/>
        <v>2143</v>
      </c>
      <c r="B2156" s="1" t="s">
        <v>734</v>
      </c>
      <c r="C2156" s="1" t="s">
        <v>3074</v>
      </c>
      <c r="D2156" s="1" t="s">
        <v>3072</v>
      </c>
      <c r="E2156" s="2" t="s">
        <v>3073</v>
      </c>
      <c r="F2156" s="1" t="s">
        <v>3041</v>
      </c>
      <c r="G2156" s="10">
        <v>45719</v>
      </c>
      <c r="H2156" s="1">
        <v>10</v>
      </c>
      <c r="I2156" s="1"/>
      <c r="J2156" s="10">
        <v>45725</v>
      </c>
      <c r="K2156" s="1" t="s">
        <v>1074</v>
      </c>
      <c r="L2156" s="2"/>
      <c r="M2156" s="10"/>
      <c r="N2156" s="1"/>
      <c r="O2156" s="1"/>
      <c r="P2156" s="2">
        <f>Table1[[#This Row],[PRICE/PO]]*Table1[[#This Row],[Quantity/PO]]</f>
        <v>0</v>
      </c>
      <c r="Q2156" s="2" t="str">
        <f t="shared" ca="1" si="157"/>
        <v>منتهي</v>
      </c>
      <c r="R2156" s="2" t="s">
        <v>2430</v>
      </c>
      <c r="S2156" s="2"/>
      <c r="T2156" s="1" t="str">
        <f t="shared" si="156"/>
        <v/>
      </c>
      <c r="BN2156" s="8" t="str">
        <f t="shared" si="152"/>
        <v>BCZ8060-32A/500V/3P+PE/Z</v>
      </c>
    </row>
    <row r="2157" spans="1:66" ht="46" hidden="1" x14ac:dyDescent="0.45">
      <c r="A2157" s="1">
        <f t="shared" si="155"/>
        <v>2144</v>
      </c>
      <c r="B2157" s="1" t="s">
        <v>734</v>
      </c>
      <c r="C2157" s="1" t="s">
        <v>3075</v>
      </c>
      <c r="D2157" s="1" t="s">
        <v>3077</v>
      </c>
      <c r="E2157" s="2" t="s">
        <v>3076</v>
      </c>
      <c r="F2157" s="1" t="s">
        <v>3041</v>
      </c>
      <c r="G2157" s="10">
        <v>45719</v>
      </c>
      <c r="H2157" s="1">
        <v>10</v>
      </c>
      <c r="I2157" s="1"/>
      <c r="J2157" s="10">
        <v>45725</v>
      </c>
      <c r="K2157" s="1" t="s">
        <v>1074</v>
      </c>
      <c r="L2157" s="2"/>
      <c r="M2157" s="10"/>
      <c r="N2157" s="1"/>
      <c r="O2157" s="1"/>
      <c r="P2157" s="2">
        <f>Table1[[#This Row],[PRICE/PO]]*Table1[[#This Row],[Quantity/PO]]</f>
        <v>0</v>
      </c>
      <c r="Q2157" s="2" t="str">
        <f t="shared" ca="1" si="157"/>
        <v>منتهي</v>
      </c>
      <c r="R2157" s="2" t="s">
        <v>2430</v>
      </c>
      <c r="S2157" s="2"/>
      <c r="T2157" s="1" t="str">
        <f t="shared" si="156"/>
        <v/>
      </c>
      <c r="BN2157" s="8" t="str">
        <f t="shared" si="152"/>
        <v>BCZ8060-32A/500V/3P+PE/T</v>
      </c>
    </row>
    <row r="2158" spans="1:66" ht="46" hidden="1" x14ac:dyDescent="0.45">
      <c r="A2158" s="1">
        <f t="shared" si="155"/>
        <v>2145</v>
      </c>
      <c r="B2158" s="1" t="s">
        <v>734</v>
      </c>
      <c r="C2158" s="2" t="s">
        <v>3078</v>
      </c>
      <c r="D2158" s="1" t="s">
        <v>3079</v>
      </c>
      <c r="E2158" s="2" t="s">
        <v>3080</v>
      </c>
      <c r="F2158" s="1" t="s">
        <v>3041</v>
      </c>
      <c r="G2158" s="10">
        <v>45719</v>
      </c>
      <c r="H2158" s="1">
        <v>2</v>
      </c>
      <c r="I2158" s="1"/>
      <c r="J2158" s="10">
        <v>45725</v>
      </c>
      <c r="K2158" s="1" t="s">
        <v>1074</v>
      </c>
      <c r="L2158" s="2"/>
      <c r="M2158" s="10"/>
      <c r="N2158" s="1"/>
      <c r="O2158" s="1"/>
      <c r="P2158" s="2">
        <f>Table1[[#This Row],[PRICE/PO]]*Table1[[#This Row],[Quantity/PO]]</f>
        <v>0</v>
      </c>
      <c r="Q2158" s="2" t="str">
        <f t="shared" ca="1" si="157"/>
        <v>منتهي</v>
      </c>
      <c r="R2158" s="2" t="s">
        <v>2430</v>
      </c>
      <c r="S2158" s="2"/>
      <c r="T2158" s="1" t="str">
        <f t="shared" si="156"/>
        <v/>
      </c>
      <c r="BN2158" s="8" t="str">
        <f t="shared" si="152"/>
        <v>BCZ8060-63A/500V/3P+PE/Z</v>
      </c>
    </row>
    <row r="2159" spans="1:66" ht="46" hidden="1" x14ac:dyDescent="0.45">
      <c r="A2159" s="1">
        <f t="shared" si="155"/>
        <v>2146</v>
      </c>
      <c r="B2159" s="1" t="s">
        <v>734</v>
      </c>
      <c r="C2159" s="1" t="s">
        <v>3083</v>
      </c>
      <c r="D2159" s="2" t="s">
        <v>3081</v>
      </c>
      <c r="E2159" s="2" t="s">
        <v>3082</v>
      </c>
      <c r="F2159" s="1" t="s">
        <v>3041</v>
      </c>
      <c r="G2159" s="10">
        <v>45719</v>
      </c>
      <c r="H2159" s="1">
        <v>2</v>
      </c>
      <c r="I2159" s="1"/>
      <c r="J2159" s="10">
        <v>45725</v>
      </c>
      <c r="K2159" s="1" t="s">
        <v>1074</v>
      </c>
      <c r="L2159" s="2"/>
      <c r="M2159" s="10"/>
      <c r="N2159" s="1"/>
      <c r="O2159" s="1"/>
      <c r="P2159" s="2">
        <f>Table1[[#This Row],[PRICE/PO]]*Table1[[#This Row],[Quantity/PO]]</f>
        <v>0</v>
      </c>
      <c r="Q2159" s="2" t="str">
        <f t="shared" ca="1" si="157"/>
        <v>منتهي</v>
      </c>
      <c r="R2159" s="2" t="s">
        <v>2430</v>
      </c>
      <c r="S2159" s="2"/>
      <c r="T2159" s="1" t="str">
        <f t="shared" si="156"/>
        <v/>
      </c>
      <c r="BN2159" s="8" t="str">
        <f t="shared" si="152"/>
        <v>BCZ8060-63A/500V/3P+PE/T</v>
      </c>
    </row>
    <row r="2160" spans="1:66" ht="46" hidden="1" x14ac:dyDescent="0.45">
      <c r="A2160" s="1">
        <f t="shared" si="155"/>
        <v>2147</v>
      </c>
      <c r="B2160" s="1" t="s">
        <v>734</v>
      </c>
      <c r="C2160" s="1" t="s">
        <v>3084</v>
      </c>
      <c r="D2160" s="2" t="s">
        <v>3085</v>
      </c>
      <c r="E2160" s="2" t="s">
        <v>3086</v>
      </c>
      <c r="F2160" s="1" t="s">
        <v>3041</v>
      </c>
      <c r="G2160" s="10">
        <v>45719</v>
      </c>
      <c r="H2160" s="1">
        <v>5</v>
      </c>
      <c r="I2160" s="1"/>
      <c r="J2160" s="10">
        <v>45725</v>
      </c>
      <c r="K2160" s="1" t="s">
        <v>1074</v>
      </c>
      <c r="L2160" s="2"/>
      <c r="M2160" s="10"/>
      <c r="N2160" s="1"/>
      <c r="O2160" s="1"/>
      <c r="P2160" s="2">
        <f>Table1[[#This Row],[PRICE/PO]]*Table1[[#This Row],[Quantity/PO]]</f>
        <v>0</v>
      </c>
      <c r="Q2160" s="2" t="str">
        <f t="shared" ca="1" si="157"/>
        <v>منتهي</v>
      </c>
      <c r="R2160" s="2" t="s">
        <v>2430</v>
      </c>
      <c r="S2160" s="2"/>
      <c r="T2160" s="1" t="str">
        <f t="shared" si="156"/>
        <v/>
      </c>
      <c r="BN2160" s="8" t="str">
        <f t="shared" si="152"/>
        <v>BCZ8060-125A/500V/3P+PE/Z</v>
      </c>
    </row>
    <row r="2161" spans="1:66" ht="46" hidden="1" x14ac:dyDescent="0.45">
      <c r="A2161" s="1">
        <f t="shared" si="155"/>
        <v>2148</v>
      </c>
      <c r="B2161" s="1" t="s">
        <v>734</v>
      </c>
      <c r="C2161" s="1" t="s">
        <v>3087</v>
      </c>
      <c r="D2161" s="1" t="s">
        <v>3088</v>
      </c>
      <c r="E2161" s="2" t="s">
        <v>3089</v>
      </c>
      <c r="F2161" s="1" t="s">
        <v>3041</v>
      </c>
      <c r="G2161" s="10">
        <v>45719</v>
      </c>
      <c r="H2161" s="1">
        <v>5</v>
      </c>
      <c r="I2161" s="1"/>
      <c r="J2161" s="10">
        <v>45725</v>
      </c>
      <c r="K2161" s="1" t="s">
        <v>1074</v>
      </c>
      <c r="L2161" s="2"/>
      <c r="M2161" s="10"/>
      <c r="N2161" s="1"/>
      <c r="O2161" s="1"/>
      <c r="P2161" s="2">
        <f>Table1[[#This Row],[PRICE/PO]]*Table1[[#This Row],[Quantity/PO]]</f>
        <v>0</v>
      </c>
      <c r="Q2161" s="2" t="str">
        <f t="shared" ca="1" si="157"/>
        <v>منتهي</v>
      </c>
      <c r="R2161" s="2" t="s">
        <v>2430</v>
      </c>
      <c r="S2161" s="2"/>
      <c r="T2161" s="1" t="str">
        <f t="shared" si="156"/>
        <v/>
      </c>
      <c r="BN2161" s="8" t="str">
        <f t="shared" ref="BN2161:BN2227" si="158">D2161</f>
        <v>BCZ8060-125A/500V/3P+PE/T</v>
      </c>
    </row>
    <row r="2162" spans="1:66" ht="161" hidden="1" x14ac:dyDescent="0.45">
      <c r="A2162" s="1">
        <f t="shared" si="155"/>
        <v>2149</v>
      </c>
      <c r="B2162" s="1" t="s">
        <v>734</v>
      </c>
      <c r="C2162" s="1" t="s">
        <v>3090</v>
      </c>
      <c r="D2162" s="1" t="s">
        <v>3091</v>
      </c>
      <c r="E2162" s="2" t="s">
        <v>3092</v>
      </c>
      <c r="F2162" s="1" t="s">
        <v>3041</v>
      </c>
      <c r="G2162" s="10">
        <v>45719</v>
      </c>
      <c r="H2162" s="1">
        <v>400</v>
      </c>
      <c r="I2162" s="1"/>
      <c r="J2162" s="10">
        <v>45725</v>
      </c>
      <c r="K2162" s="1" t="s">
        <v>1074</v>
      </c>
      <c r="L2162" s="2"/>
      <c r="M2162" s="10"/>
      <c r="N2162" s="1"/>
      <c r="O2162" s="1"/>
      <c r="P2162" s="2">
        <f>Table1[[#This Row],[PRICE/PO]]*Table1[[#This Row],[Quantity/PO]]</f>
        <v>0</v>
      </c>
      <c r="Q2162" s="2" t="str">
        <f t="shared" ca="1" si="157"/>
        <v>منتهي</v>
      </c>
      <c r="R2162" s="2" t="s">
        <v>2430</v>
      </c>
      <c r="S2162" s="2"/>
      <c r="T2162" s="1" t="str">
        <f t="shared" si="156"/>
        <v/>
      </c>
      <c r="BN2162" s="8" t="str">
        <f t="shared" si="158"/>
        <v>IEC 60092-353</v>
      </c>
    </row>
    <row r="2163" spans="1:66" ht="161" hidden="1" x14ac:dyDescent="0.45">
      <c r="A2163" s="1">
        <f t="shared" si="155"/>
        <v>2150</v>
      </c>
      <c r="B2163" s="1" t="s">
        <v>734</v>
      </c>
      <c r="C2163" s="1" t="s">
        <v>3093</v>
      </c>
      <c r="D2163" s="1" t="s">
        <v>3094</v>
      </c>
      <c r="E2163" s="2" t="s">
        <v>3095</v>
      </c>
      <c r="F2163" s="1" t="s">
        <v>3041</v>
      </c>
      <c r="G2163" s="10">
        <v>45719</v>
      </c>
      <c r="H2163" s="1">
        <v>400</v>
      </c>
      <c r="I2163" s="1"/>
      <c r="J2163" s="10">
        <v>45725</v>
      </c>
      <c r="K2163" s="1" t="s">
        <v>1074</v>
      </c>
      <c r="L2163" s="2"/>
      <c r="M2163" s="10"/>
      <c r="N2163" s="1"/>
      <c r="O2163" s="1"/>
      <c r="P2163" s="2">
        <f>Table1[[#This Row],[PRICE/PO]]*Table1[[#This Row],[Quantity/PO]]</f>
        <v>0</v>
      </c>
      <c r="Q2163" s="2" t="str">
        <f t="shared" ca="1" si="157"/>
        <v>منتهي</v>
      </c>
      <c r="R2163" s="2" t="s">
        <v>2430</v>
      </c>
      <c r="S2163" s="2"/>
      <c r="T2163" s="1" t="str">
        <f t="shared" si="156"/>
        <v/>
      </c>
      <c r="BN2163" s="8" t="str">
        <f t="shared" si="158"/>
        <v>IEC 60992-376</v>
      </c>
    </row>
    <row r="2164" spans="1:66" ht="46" hidden="1" x14ac:dyDescent="0.45">
      <c r="A2164" s="1">
        <f t="shared" si="155"/>
        <v>2151</v>
      </c>
      <c r="B2164" s="1" t="s">
        <v>734</v>
      </c>
      <c r="C2164" s="1" t="s">
        <v>104</v>
      </c>
      <c r="D2164" s="1">
        <v>2102030</v>
      </c>
      <c r="E2164" s="2" t="s">
        <v>689</v>
      </c>
      <c r="F2164" s="1" t="s">
        <v>3096</v>
      </c>
      <c r="G2164" s="10">
        <v>45719</v>
      </c>
      <c r="H2164" s="1">
        <v>5</v>
      </c>
      <c r="I2164" s="1">
        <v>580</v>
      </c>
      <c r="J2164" s="10">
        <v>45722</v>
      </c>
      <c r="K2164" s="1" t="s">
        <v>1076</v>
      </c>
      <c r="L2164" s="2"/>
      <c r="M2164" s="10"/>
      <c r="N2164" s="1"/>
      <c r="O2164" s="1"/>
      <c r="P2164" s="2">
        <f>Table1[[#This Row],[PRICE/PO]]*Table1[[#This Row],[Quantity/PO]]</f>
        <v>0</v>
      </c>
      <c r="Q2164" s="2" t="str">
        <f t="shared" ca="1" si="157"/>
        <v>منتهي</v>
      </c>
      <c r="R2164" s="2" t="s">
        <v>2339</v>
      </c>
      <c r="S2164" s="2"/>
      <c r="T2164" s="1" t="str">
        <f t="shared" si="156"/>
        <v/>
      </c>
      <c r="BN2164" s="8">
        <f t="shared" si="158"/>
        <v>2102030</v>
      </c>
    </row>
    <row r="2165" spans="1:66" ht="92" hidden="1" x14ac:dyDescent="0.45">
      <c r="A2165" s="1">
        <f t="shared" si="155"/>
        <v>2152</v>
      </c>
      <c r="B2165" s="1" t="s">
        <v>734</v>
      </c>
      <c r="C2165" s="1" t="s">
        <v>584</v>
      </c>
      <c r="D2165" s="2" t="s">
        <v>2389</v>
      </c>
      <c r="E2165" s="2" t="s">
        <v>585</v>
      </c>
      <c r="F2165" s="1" t="s">
        <v>3097</v>
      </c>
      <c r="G2165" s="10">
        <v>45719</v>
      </c>
      <c r="H2165" s="1">
        <v>2</v>
      </c>
      <c r="I2165" s="1">
        <v>800</v>
      </c>
      <c r="J2165" s="10">
        <v>45725</v>
      </c>
      <c r="K2165" s="1" t="s">
        <v>1076</v>
      </c>
      <c r="L2165" s="2"/>
      <c r="M2165" s="10"/>
      <c r="N2165" s="1"/>
      <c r="O2165" s="1"/>
      <c r="P2165" s="2">
        <f>Table1[[#This Row],[PRICE/PO]]*Table1[[#This Row],[Quantity/PO]]</f>
        <v>0</v>
      </c>
      <c r="Q2165" s="2" t="str">
        <f t="shared" ca="1" si="157"/>
        <v>منتهي</v>
      </c>
      <c r="R2165" s="2" t="s">
        <v>2339</v>
      </c>
      <c r="S2165" s="2" t="s">
        <v>3291</v>
      </c>
      <c r="T2165" s="1" t="str">
        <f t="shared" si="156"/>
        <v/>
      </c>
      <c r="BN2165" s="8" t="str">
        <f t="shared" si="158"/>
        <v>55.19062.800</v>
      </c>
    </row>
    <row r="2166" spans="1:66" ht="69" hidden="1" x14ac:dyDescent="0.45">
      <c r="A2166" s="1">
        <f t="shared" si="155"/>
        <v>2153</v>
      </c>
      <c r="B2166" s="1" t="s">
        <v>734</v>
      </c>
      <c r="C2166" s="1" t="s">
        <v>512</v>
      </c>
      <c r="D2166" s="1" t="s">
        <v>511</v>
      </c>
      <c r="E2166" s="2" t="s">
        <v>510</v>
      </c>
      <c r="F2166" s="1" t="s">
        <v>3098</v>
      </c>
      <c r="G2166" s="10">
        <v>45719</v>
      </c>
      <c r="H2166" s="1">
        <v>3</v>
      </c>
      <c r="I2166" s="1">
        <v>2200</v>
      </c>
      <c r="J2166" s="10">
        <v>45726</v>
      </c>
      <c r="K2166" s="1" t="s">
        <v>1074</v>
      </c>
      <c r="L2166" s="2" t="s">
        <v>4308</v>
      </c>
      <c r="M2166" s="10">
        <v>45739</v>
      </c>
      <c r="N2166" s="1">
        <v>3</v>
      </c>
      <c r="O2166" s="1">
        <v>2200</v>
      </c>
      <c r="P2166" s="2">
        <f>Table1[[#This Row],[PRICE/PO]]*Table1[[#This Row],[Quantity/PO]]</f>
        <v>6600</v>
      </c>
      <c r="Q2166" s="2" t="str">
        <f t="shared" ca="1" si="157"/>
        <v>منتهي</v>
      </c>
      <c r="R2166" s="2" t="s">
        <v>2370</v>
      </c>
      <c r="S2166" s="2"/>
      <c r="T2166" s="1" t="str">
        <f t="shared" si="156"/>
        <v/>
      </c>
      <c r="BN2166" s="8" t="str">
        <f t="shared" si="158"/>
        <v>3RV2021</v>
      </c>
    </row>
    <row r="2167" spans="1:66" ht="69" hidden="1" x14ac:dyDescent="0.45">
      <c r="A2167" s="1">
        <f t="shared" si="155"/>
        <v>2154</v>
      </c>
      <c r="B2167" s="1" t="s">
        <v>734</v>
      </c>
      <c r="C2167" s="1" t="s">
        <v>512</v>
      </c>
      <c r="D2167" s="1" t="s">
        <v>511</v>
      </c>
      <c r="E2167" s="2" t="s">
        <v>510</v>
      </c>
      <c r="F2167" s="1" t="s">
        <v>3098</v>
      </c>
      <c r="G2167" s="10">
        <v>45719</v>
      </c>
      <c r="H2167" s="1"/>
      <c r="I2167" s="1">
        <v>2200</v>
      </c>
      <c r="J2167" s="10">
        <v>45726</v>
      </c>
      <c r="K2167" s="1" t="s">
        <v>1074</v>
      </c>
      <c r="L2167" s="2" t="s">
        <v>4331</v>
      </c>
      <c r="M2167" s="10">
        <v>45743</v>
      </c>
      <c r="N2167" s="1">
        <v>1</v>
      </c>
      <c r="O2167" s="1">
        <v>2200</v>
      </c>
      <c r="P2167" s="2">
        <f>Table1[[#This Row],[PRICE/PO]]*Table1[[#This Row],[Quantity/PO]]</f>
        <v>2200</v>
      </c>
      <c r="Q2167" s="2" t="str">
        <f ca="1">IF(AND($J2167&lt;TODAY(), $J2167&lt;&gt;""), "منتهي", "")</f>
        <v>منتهي</v>
      </c>
      <c r="R2167" s="2" t="s">
        <v>2370</v>
      </c>
      <c r="S2167" s="2"/>
      <c r="T2167" s="1" t="str">
        <f t="shared" si="156"/>
        <v/>
      </c>
      <c r="BN2167" s="8"/>
    </row>
    <row r="2168" spans="1:66" ht="69" hidden="1" x14ac:dyDescent="0.45">
      <c r="A2168" s="1">
        <f t="shared" si="155"/>
        <v>2155</v>
      </c>
      <c r="B2168" s="1" t="s">
        <v>734</v>
      </c>
      <c r="C2168" s="1" t="s">
        <v>512</v>
      </c>
      <c r="D2168" s="1" t="s">
        <v>511</v>
      </c>
      <c r="E2168" s="2" t="s">
        <v>510</v>
      </c>
      <c r="F2168" s="1" t="s">
        <v>3098</v>
      </c>
      <c r="G2168" s="10">
        <v>45719</v>
      </c>
      <c r="H2168" s="1"/>
      <c r="I2168" s="1">
        <v>2200</v>
      </c>
      <c r="J2168" s="10">
        <v>45726</v>
      </c>
      <c r="K2168" s="1" t="s">
        <v>1074</v>
      </c>
      <c r="L2168" s="2" t="s">
        <v>5372</v>
      </c>
      <c r="M2168" s="10">
        <v>45820</v>
      </c>
      <c r="N2168" s="1">
        <v>4</v>
      </c>
      <c r="O2168" s="1">
        <v>2200</v>
      </c>
      <c r="P2168" s="2">
        <f>Table1[[#This Row],[PRICE/PO]]*Table1[[#This Row],[Quantity/PO]]</f>
        <v>8800</v>
      </c>
      <c r="Q2168" s="2" t="str">
        <f ca="1">IF(AND($J2168&lt;TODAY(), $J2168&lt;&gt;""), "منتهي", "")</f>
        <v>منتهي</v>
      </c>
      <c r="R2168" s="2" t="s">
        <v>2370</v>
      </c>
      <c r="S2168" s="2"/>
      <c r="T2168" s="1" t="str">
        <f t="shared" si="156"/>
        <v/>
      </c>
      <c r="BN2168" s="8"/>
    </row>
    <row r="2169" spans="1:66" ht="69" hidden="1" x14ac:dyDescent="0.45">
      <c r="A2169" s="1">
        <f t="shared" si="155"/>
        <v>2156</v>
      </c>
      <c r="B2169" s="1" t="s">
        <v>734</v>
      </c>
      <c r="C2169" s="1" t="s">
        <v>512</v>
      </c>
      <c r="D2169" s="1" t="s">
        <v>511</v>
      </c>
      <c r="E2169" s="2" t="s">
        <v>510</v>
      </c>
      <c r="F2169" s="1" t="s">
        <v>3098</v>
      </c>
      <c r="G2169" s="10">
        <v>45719</v>
      </c>
      <c r="H2169" s="1"/>
      <c r="I2169" s="1">
        <v>2200</v>
      </c>
      <c r="J2169" s="10">
        <v>45726</v>
      </c>
      <c r="K2169" s="1" t="s">
        <v>1074</v>
      </c>
      <c r="L2169" s="2" t="s">
        <v>6030</v>
      </c>
      <c r="M2169" s="10">
        <v>45826</v>
      </c>
      <c r="N2169" s="1">
        <v>2</v>
      </c>
      <c r="O2169" s="1">
        <v>2200</v>
      </c>
      <c r="P2169" s="2">
        <f>Table1[[#This Row],[PRICE/PO]]*Table1[[#This Row],[Quantity/PO]]</f>
        <v>4400</v>
      </c>
      <c r="Q2169" s="2" t="str">
        <f ca="1">IF(AND($J2169&lt;TODAY(), $J2169&lt;&gt;""), "منتهي", "")</f>
        <v>منتهي</v>
      </c>
      <c r="R2169" s="2" t="s">
        <v>2370</v>
      </c>
      <c r="S2169" s="2"/>
      <c r="T2169" s="1" t="str">
        <f t="shared" si="156"/>
        <v/>
      </c>
      <c r="BN2169" s="8"/>
    </row>
    <row r="2170" spans="1:66" ht="115" hidden="1" x14ac:dyDescent="0.45">
      <c r="A2170" s="1">
        <f t="shared" si="155"/>
        <v>2157</v>
      </c>
      <c r="B2170" s="1" t="s">
        <v>734</v>
      </c>
      <c r="C2170" s="1" t="s">
        <v>1174</v>
      </c>
      <c r="D2170" s="1"/>
      <c r="E2170" s="2" t="s">
        <v>1172</v>
      </c>
      <c r="F2170" s="1" t="s">
        <v>3098</v>
      </c>
      <c r="G2170" s="10">
        <v>45719</v>
      </c>
      <c r="H2170" s="1">
        <v>20</v>
      </c>
      <c r="I2170" s="1"/>
      <c r="J2170" s="10">
        <v>45726</v>
      </c>
      <c r="K2170" s="1" t="s">
        <v>1074</v>
      </c>
      <c r="L2170" s="2"/>
      <c r="M2170" s="10"/>
      <c r="N2170" s="1"/>
      <c r="O2170" s="1"/>
      <c r="P2170" s="2">
        <f>Table1[[#This Row],[PRICE/PO]]*Table1[[#This Row],[Quantity/PO]]</f>
        <v>0</v>
      </c>
      <c r="Q2170" s="2" t="str">
        <f t="shared" ca="1" si="157"/>
        <v>منتهي</v>
      </c>
      <c r="R2170" s="2" t="s">
        <v>2370</v>
      </c>
      <c r="S2170" s="2"/>
      <c r="T2170" s="1" t="str">
        <f t="shared" si="156"/>
        <v/>
      </c>
      <c r="BN2170" s="8">
        <f t="shared" si="158"/>
        <v>0</v>
      </c>
    </row>
    <row r="2171" spans="1:66" ht="115" hidden="1" x14ac:dyDescent="0.45">
      <c r="A2171" s="1">
        <f t="shared" si="155"/>
        <v>2158</v>
      </c>
      <c r="B2171" s="1" t="s">
        <v>734</v>
      </c>
      <c r="C2171" s="1" t="s">
        <v>1175</v>
      </c>
      <c r="D2171" s="1"/>
      <c r="E2171" s="2" t="s">
        <v>1173</v>
      </c>
      <c r="F2171" s="1" t="s">
        <v>3098</v>
      </c>
      <c r="G2171" s="10">
        <v>45719</v>
      </c>
      <c r="H2171" s="1">
        <v>20</v>
      </c>
      <c r="I2171" s="1"/>
      <c r="J2171" s="10">
        <v>45726</v>
      </c>
      <c r="K2171" s="1" t="s">
        <v>1074</v>
      </c>
      <c r="L2171" s="2"/>
      <c r="M2171" s="10"/>
      <c r="N2171" s="1"/>
      <c r="O2171" s="1"/>
      <c r="P2171" s="2">
        <f>Table1[[#This Row],[PRICE/PO]]*Table1[[#This Row],[Quantity/PO]]</f>
        <v>0</v>
      </c>
      <c r="Q2171" s="2" t="str">
        <f t="shared" ca="1" si="157"/>
        <v>منتهي</v>
      </c>
      <c r="R2171" s="2" t="s">
        <v>2370</v>
      </c>
      <c r="S2171" s="2"/>
      <c r="T2171" s="1" t="str">
        <f t="shared" si="156"/>
        <v/>
      </c>
      <c r="BN2171" s="8">
        <f t="shared" si="158"/>
        <v>0</v>
      </c>
    </row>
    <row r="2172" spans="1:66" ht="46" hidden="1" x14ac:dyDescent="0.45">
      <c r="A2172" s="1">
        <f t="shared" si="155"/>
        <v>2159</v>
      </c>
      <c r="B2172" s="1" t="s">
        <v>734</v>
      </c>
      <c r="C2172" s="1" t="s">
        <v>1161</v>
      </c>
      <c r="D2172" s="1"/>
      <c r="E2172" s="2" t="s">
        <v>3099</v>
      </c>
      <c r="F2172" s="1" t="s">
        <v>3098</v>
      </c>
      <c r="G2172" s="10">
        <v>45719</v>
      </c>
      <c r="H2172" s="1">
        <v>15</v>
      </c>
      <c r="I2172" s="1"/>
      <c r="J2172" s="10">
        <v>45726</v>
      </c>
      <c r="K2172" s="1" t="s">
        <v>1074</v>
      </c>
      <c r="L2172" s="2"/>
      <c r="M2172" s="10"/>
      <c r="N2172" s="1"/>
      <c r="O2172" s="1"/>
      <c r="P2172" s="2">
        <f>Table1[[#This Row],[PRICE/PO]]*Table1[[#This Row],[Quantity/PO]]</f>
        <v>0</v>
      </c>
      <c r="Q2172" s="2" t="str">
        <f t="shared" ca="1" si="157"/>
        <v>منتهي</v>
      </c>
      <c r="R2172" s="2" t="s">
        <v>2370</v>
      </c>
      <c r="S2172" s="2"/>
      <c r="T2172" s="1" t="str">
        <f t="shared" si="156"/>
        <v/>
      </c>
      <c r="BN2172" s="8">
        <f t="shared" si="158"/>
        <v>0</v>
      </c>
    </row>
    <row r="2173" spans="1:66" ht="46" hidden="1" x14ac:dyDescent="0.45">
      <c r="A2173" s="1">
        <f t="shared" si="155"/>
        <v>2160</v>
      </c>
      <c r="B2173" s="1" t="s">
        <v>734</v>
      </c>
      <c r="C2173" s="1" t="s">
        <v>3100</v>
      </c>
      <c r="D2173" s="1">
        <v>33011</v>
      </c>
      <c r="E2173" s="2" t="s">
        <v>3101</v>
      </c>
      <c r="F2173" s="1" t="s">
        <v>3098</v>
      </c>
      <c r="G2173" s="10">
        <v>45719</v>
      </c>
      <c r="H2173" s="1">
        <v>5</v>
      </c>
      <c r="I2173" s="1"/>
      <c r="J2173" s="10">
        <v>45726</v>
      </c>
      <c r="K2173" s="1" t="s">
        <v>1074</v>
      </c>
      <c r="L2173" s="2"/>
      <c r="M2173" s="10"/>
      <c r="N2173" s="1"/>
      <c r="O2173" s="1"/>
      <c r="P2173" s="2">
        <f>Table1[[#This Row],[PRICE/PO]]*Table1[[#This Row],[Quantity/PO]]</f>
        <v>0</v>
      </c>
      <c r="Q2173" s="2" t="str">
        <f t="shared" ca="1" si="157"/>
        <v>منتهي</v>
      </c>
      <c r="R2173" s="2" t="s">
        <v>2370</v>
      </c>
      <c r="S2173" s="2"/>
      <c r="T2173" s="1" t="str">
        <f t="shared" si="156"/>
        <v/>
      </c>
      <c r="BN2173" s="8">
        <f t="shared" si="158"/>
        <v>33011</v>
      </c>
    </row>
    <row r="2174" spans="1:66" ht="46" hidden="1" x14ac:dyDescent="0.45">
      <c r="A2174" s="1">
        <f t="shared" si="155"/>
        <v>2161</v>
      </c>
      <c r="B2174" s="1" t="s">
        <v>734</v>
      </c>
      <c r="C2174" s="1" t="s">
        <v>3102</v>
      </c>
      <c r="D2174" s="1">
        <v>34055</v>
      </c>
      <c r="E2174" s="2" t="s">
        <v>3103</v>
      </c>
      <c r="F2174" s="1" t="s">
        <v>3098</v>
      </c>
      <c r="G2174" s="10">
        <v>45719</v>
      </c>
      <c r="H2174" s="1">
        <v>5</v>
      </c>
      <c r="I2174" s="1"/>
      <c r="J2174" s="10">
        <v>45726</v>
      </c>
      <c r="K2174" s="1" t="s">
        <v>1074</v>
      </c>
      <c r="L2174" s="2"/>
      <c r="M2174" s="10"/>
      <c r="N2174" s="1"/>
      <c r="O2174" s="1"/>
      <c r="P2174" s="2">
        <f>Table1[[#This Row],[PRICE/PO]]*Table1[[#This Row],[Quantity/PO]]</f>
        <v>0</v>
      </c>
      <c r="Q2174" s="2" t="str">
        <f t="shared" ca="1" si="157"/>
        <v>منتهي</v>
      </c>
      <c r="R2174" s="2" t="s">
        <v>2370</v>
      </c>
      <c r="S2174" s="2"/>
      <c r="T2174" s="1" t="str">
        <f t="shared" si="156"/>
        <v/>
      </c>
      <c r="BN2174" s="8">
        <f t="shared" si="158"/>
        <v>34055</v>
      </c>
    </row>
    <row r="2175" spans="1:66" ht="46" hidden="1" x14ac:dyDescent="0.45">
      <c r="A2175" s="1">
        <f t="shared" si="155"/>
        <v>2162</v>
      </c>
      <c r="B2175" s="1" t="s">
        <v>734</v>
      </c>
      <c r="C2175" s="1" t="s">
        <v>1131</v>
      </c>
      <c r="D2175" s="1"/>
      <c r="E2175" s="2" t="s">
        <v>1132</v>
      </c>
      <c r="F2175" s="1" t="s">
        <v>3098</v>
      </c>
      <c r="G2175" s="10">
        <v>45719</v>
      </c>
      <c r="H2175" s="1">
        <v>20</v>
      </c>
      <c r="I2175" s="1"/>
      <c r="J2175" s="10">
        <v>45726</v>
      </c>
      <c r="K2175" s="1" t="s">
        <v>1074</v>
      </c>
      <c r="L2175" s="2"/>
      <c r="M2175" s="10"/>
      <c r="N2175" s="1"/>
      <c r="O2175" s="1"/>
      <c r="P2175" s="2">
        <f>Table1[[#This Row],[PRICE/PO]]*Table1[[#This Row],[Quantity/PO]]</f>
        <v>0</v>
      </c>
      <c r="Q2175" s="2" t="str">
        <f t="shared" ca="1" si="157"/>
        <v>منتهي</v>
      </c>
      <c r="R2175" s="2" t="s">
        <v>2370</v>
      </c>
      <c r="S2175" s="2"/>
      <c r="T2175" s="1" t="str">
        <f t="shared" si="156"/>
        <v/>
      </c>
      <c r="BN2175" s="8">
        <f t="shared" si="158"/>
        <v>0</v>
      </c>
    </row>
    <row r="2176" spans="1:66" ht="46" hidden="1" x14ac:dyDescent="0.45">
      <c r="A2176" s="1">
        <f t="shared" si="155"/>
        <v>2163</v>
      </c>
      <c r="B2176" s="1" t="s">
        <v>734</v>
      </c>
      <c r="C2176" s="1" t="s">
        <v>1133</v>
      </c>
      <c r="D2176" s="1"/>
      <c r="E2176" s="2" t="s">
        <v>1134</v>
      </c>
      <c r="F2176" s="1" t="s">
        <v>3098</v>
      </c>
      <c r="G2176" s="10">
        <v>45719</v>
      </c>
      <c r="H2176" s="1">
        <v>20</v>
      </c>
      <c r="I2176" s="1"/>
      <c r="J2176" s="10">
        <v>45726</v>
      </c>
      <c r="K2176" s="1" t="s">
        <v>1074</v>
      </c>
      <c r="L2176" s="2"/>
      <c r="M2176" s="10"/>
      <c r="N2176" s="1"/>
      <c r="O2176" s="1"/>
      <c r="P2176" s="2">
        <f>Table1[[#This Row],[PRICE/PO]]*Table1[[#This Row],[Quantity/PO]]</f>
        <v>0</v>
      </c>
      <c r="Q2176" s="2" t="str">
        <f t="shared" ca="1" si="157"/>
        <v>منتهي</v>
      </c>
      <c r="R2176" s="2" t="s">
        <v>2370</v>
      </c>
      <c r="S2176" s="2"/>
      <c r="T2176" s="1" t="str">
        <f t="shared" si="156"/>
        <v/>
      </c>
      <c r="BN2176" s="8">
        <f t="shared" si="158"/>
        <v>0</v>
      </c>
    </row>
    <row r="2177" spans="1:66" ht="46" hidden="1" x14ac:dyDescent="0.45">
      <c r="A2177" s="1">
        <f t="shared" si="155"/>
        <v>2164</v>
      </c>
      <c r="B2177" s="1" t="s">
        <v>734</v>
      </c>
      <c r="C2177" s="1" t="s">
        <v>1135</v>
      </c>
      <c r="D2177" s="1"/>
      <c r="E2177" s="2" t="s">
        <v>1136</v>
      </c>
      <c r="F2177" s="1" t="s">
        <v>3098</v>
      </c>
      <c r="G2177" s="10">
        <v>45719</v>
      </c>
      <c r="H2177" s="1">
        <v>20</v>
      </c>
      <c r="I2177" s="1"/>
      <c r="J2177" s="10">
        <v>45726</v>
      </c>
      <c r="K2177" s="1" t="s">
        <v>1074</v>
      </c>
      <c r="L2177" s="2"/>
      <c r="M2177" s="10"/>
      <c r="N2177" s="1"/>
      <c r="O2177" s="1"/>
      <c r="P2177" s="2">
        <f>Table1[[#This Row],[PRICE/PO]]*Table1[[#This Row],[Quantity/PO]]</f>
        <v>0</v>
      </c>
      <c r="Q2177" s="2" t="str">
        <f t="shared" ca="1" si="157"/>
        <v>منتهي</v>
      </c>
      <c r="R2177" s="2" t="s">
        <v>2370</v>
      </c>
      <c r="S2177" s="2"/>
      <c r="T2177" s="1" t="str">
        <f t="shared" si="156"/>
        <v/>
      </c>
      <c r="BN2177" s="8">
        <f t="shared" si="158"/>
        <v>0</v>
      </c>
    </row>
    <row r="2178" spans="1:66" ht="46" hidden="1" x14ac:dyDescent="0.45">
      <c r="A2178" s="1">
        <f t="shared" si="155"/>
        <v>2165</v>
      </c>
      <c r="B2178" s="1" t="s">
        <v>734</v>
      </c>
      <c r="C2178" s="1" t="s">
        <v>1137</v>
      </c>
      <c r="D2178" s="1"/>
      <c r="E2178" s="2" t="s">
        <v>1138</v>
      </c>
      <c r="F2178" s="1" t="s">
        <v>3098</v>
      </c>
      <c r="G2178" s="10">
        <v>45719</v>
      </c>
      <c r="H2178" s="1">
        <v>20</v>
      </c>
      <c r="I2178" s="1"/>
      <c r="J2178" s="10">
        <v>45726</v>
      </c>
      <c r="K2178" s="1" t="s">
        <v>1074</v>
      </c>
      <c r="L2178" s="2"/>
      <c r="M2178" s="10"/>
      <c r="N2178" s="1"/>
      <c r="O2178" s="1"/>
      <c r="P2178" s="2">
        <f>Table1[[#This Row],[PRICE/PO]]*Table1[[#This Row],[Quantity/PO]]</f>
        <v>0</v>
      </c>
      <c r="Q2178" s="2" t="str">
        <f t="shared" ca="1" si="157"/>
        <v>منتهي</v>
      </c>
      <c r="R2178" s="2" t="s">
        <v>2370</v>
      </c>
      <c r="S2178" s="2"/>
      <c r="T2178" s="1" t="str">
        <f t="shared" si="156"/>
        <v/>
      </c>
      <c r="BN2178" s="8">
        <f t="shared" si="158"/>
        <v>0</v>
      </c>
    </row>
    <row r="2179" spans="1:66" ht="46" hidden="1" x14ac:dyDescent="0.45">
      <c r="A2179" s="1">
        <f t="shared" si="155"/>
        <v>2166</v>
      </c>
      <c r="B2179" s="1" t="s">
        <v>734</v>
      </c>
      <c r="C2179" s="1" t="s">
        <v>2249</v>
      </c>
      <c r="D2179" s="1"/>
      <c r="E2179" s="2" t="s">
        <v>2250</v>
      </c>
      <c r="F2179" s="1" t="s">
        <v>3098</v>
      </c>
      <c r="G2179" s="10">
        <v>45719</v>
      </c>
      <c r="H2179" s="1">
        <v>20</v>
      </c>
      <c r="I2179" s="1"/>
      <c r="J2179" s="10">
        <v>45726</v>
      </c>
      <c r="K2179" s="1" t="s">
        <v>1074</v>
      </c>
      <c r="L2179" s="2"/>
      <c r="M2179" s="10"/>
      <c r="N2179" s="1"/>
      <c r="O2179" s="1"/>
      <c r="P2179" s="2">
        <f>Table1[[#This Row],[PRICE/PO]]*Table1[[#This Row],[Quantity/PO]]</f>
        <v>0</v>
      </c>
      <c r="Q2179" s="2" t="str">
        <f t="shared" ca="1" si="157"/>
        <v>منتهي</v>
      </c>
      <c r="R2179" s="2" t="s">
        <v>2370</v>
      </c>
      <c r="S2179" s="2"/>
      <c r="T2179" s="1" t="str">
        <f t="shared" si="156"/>
        <v/>
      </c>
      <c r="BN2179" s="8">
        <f t="shared" si="158"/>
        <v>0</v>
      </c>
    </row>
    <row r="2180" spans="1:66" ht="69" hidden="1" x14ac:dyDescent="0.45">
      <c r="A2180" s="1">
        <f t="shared" si="155"/>
        <v>2167</v>
      </c>
      <c r="B2180" s="1" t="s">
        <v>734</v>
      </c>
      <c r="C2180" s="1" t="s">
        <v>3105</v>
      </c>
      <c r="D2180" s="1" t="s">
        <v>3104</v>
      </c>
      <c r="E2180" s="2" t="s">
        <v>3106</v>
      </c>
      <c r="F2180" s="1" t="s">
        <v>3098</v>
      </c>
      <c r="G2180" s="10">
        <v>45719</v>
      </c>
      <c r="H2180" s="1">
        <v>1</v>
      </c>
      <c r="I2180" s="1"/>
      <c r="J2180" s="10">
        <v>45726</v>
      </c>
      <c r="K2180" s="1" t="s">
        <v>1074</v>
      </c>
      <c r="L2180" s="2"/>
      <c r="M2180" s="10"/>
      <c r="N2180" s="1"/>
      <c r="O2180" s="1"/>
      <c r="P2180" s="2">
        <f>Table1[[#This Row],[PRICE/PO]]*Table1[[#This Row],[Quantity/PO]]</f>
        <v>0</v>
      </c>
      <c r="Q2180" s="2" t="str">
        <f t="shared" ca="1" si="157"/>
        <v>منتهي</v>
      </c>
      <c r="R2180" s="2" t="s">
        <v>2370</v>
      </c>
      <c r="S2180" s="2"/>
      <c r="T2180" s="1" t="str">
        <f t="shared" si="156"/>
        <v/>
      </c>
      <c r="BN2180" s="8" t="str">
        <f t="shared" si="158"/>
        <v>BXT8050</v>
      </c>
    </row>
    <row r="2181" spans="1:66" ht="69" hidden="1" x14ac:dyDescent="0.45">
      <c r="A2181" s="1">
        <f t="shared" si="155"/>
        <v>2168</v>
      </c>
      <c r="B2181" s="1" t="s">
        <v>734</v>
      </c>
      <c r="C2181" s="1" t="s">
        <v>3108</v>
      </c>
      <c r="D2181" s="1">
        <v>2101265</v>
      </c>
      <c r="E2181" s="2" t="s">
        <v>3109</v>
      </c>
      <c r="F2181" s="1" t="s">
        <v>3107</v>
      </c>
      <c r="G2181" s="10">
        <v>45719</v>
      </c>
      <c r="H2181" s="1">
        <v>1</v>
      </c>
      <c r="I2181" s="1"/>
      <c r="J2181" s="10">
        <v>45722</v>
      </c>
      <c r="K2181" s="1" t="s">
        <v>1077</v>
      </c>
      <c r="L2181" s="2"/>
      <c r="M2181" s="10"/>
      <c r="N2181" s="1"/>
      <c r="O2181" s="1"/>
      <c r="P2181" s="2">
        <f>Table1[[#This Row],[PRICE/PO]]*Table1[[#This Row],[Quantity/PO]]</f>
        <v>0</v>
      </c>
      <c r="Q2181" s="2" t="str">
        <f t="shared" ca="1" si="157"/>
        <v>منتهي</v>
      </c>
      <c r="R2181" s="2" t="s">
        <v>2339</v>
      </c>
      <c r="S2181" s="2"/>
      <c r="T2181" s="1" t="str">
        <f t="shared" si="156"/>
        <v/>
      </c>
      <c r="BN2181" s="8">
        <f t="shared" si="158"/>
        <v>2101265</v>
      </c>
    </row>
    <row r="2182" spans="1:66" ht="46" hidden="1" x14ac:dyDescent="0.45">
      <c r="A2182" s="1">
        <f t="shared" si="155"/>
        <v>2169</v>
      </c>
      <c r="B2182" s="1" t="s">
        <v>734</v>
      </c>
      <c r="C2182" s="1" t="s">
        <v>36</v>
      </c>
      <c r="D2182" s="1"/>
      <c r="E2182" s="2" t="s">
        <v>687</v>
      </c>
      <c r="F2182" s="1" t="s">
        <v>3110</v>
      </c>
      <c r="G2182" s="10">
        <v>45719</v>
      </c>
      <c r="H2182" s="1">
        <v>10</v>
      </c>
      <c r="I2182" s="1">
        <v>450</v>
      </c>
      <c r="J2182" s="10">
        <v>45725</v>
      </c>
      <c r="K2182" s="1" t="s">
        <v>1076</v>
      </c>
      <c r="L2182" s="2"/>
      <c r="M2182" s="10"/>
      <c r="N2182" s="1"/>
      <c r="O2182" s="1"/>
      <c r="P2182" s="2">
        <f>Table1[[#This Row],[PRICE/PO]]*Table1[[#This Row],[Quantity/PO]]</f>
        <v>0</v>
      </c>
      <c r="Q2182" s="2" t="str">
        <f t="shared" ca="1" si="157"/>
        <v>منتهي</v>
      </c>
      <c r="R2182" s="2" t="s">
        <v>2339</v>
      </c>
      <c r="S2182" s="2" t="s">
        <v>3291</v>
      </c>
      <c r="T2182" s="1" t="str">
        <f t="shared" si="156"/>
        <v/>
      </c>
      <c r="BN2182" s="8">
        <f t="shared" si="158"/>
        <v>0</v>
      </c>
    </row>
    <row r="2183" spans="1:66" ht="69" hidden="1" x14ac:dyDescent="0.45">
      <c r="A2183" s="1">
        <f t="shared" si="155"/>
        <v>2170</v>
      </c>
      <c r="B2183" s="1" t="s">
        <v>734</v>
      </c>
      <c r="C2183" s="2" t="s">
        <v>3115</v>
      </c>
      <c r="D2183" s="1">
        <v>271086</v>
      </c>
      <c r="E2183" s="2" t="s">
        <v>3112</v>
      </c>
      <c r="F2183" s="1" t="s">
        <v>3111</v>
      </c>
      <c r="G2183" s="10">
        <v>45719</v>
      </c>
      <c r="H2183" s="1">
        <v>2</v>
      </c>
      <c r="I2183" s="1"/>
      <c r="J2183" s="10">
        <v>45725</v>
      </c>
      <c r="K2183" s="1" t="s">
        <v>1076</v>
      </c>
      <c r="L2183" s="2"/>
      <c r="M2183" s="10"/>
      <c r="N2183" s="1"/>
      <c r="O2183" s="1"/>
      <c r="P2183" s="2">
        <f>Table1[[#This Row],[PRICE/PO]]*Table1[[#This Row],[Quantity/PO]]</f>
        <v>0</v>
      </c>
      <c r="Q2183" s="2" t="str">
        <f t="shared" ca="1" si="157"/>
        <v>منتهي</v>
      </c>
      <c r="R2183" s="2" t="s">
        <v>2339</v>
      </c>
      <c r="S2183" s="2"/>
      <c r="T2183" s="1" t="str">
        <f t="shared" si="156"/>
        <v/>
      </c>
      <c r="BN2183" s="8">
        <f t="shared" si="158"/>
        <v>271086</v>
      </c>
    </row>
    <row r="2184" spans="1:66" ht="69" hidden="1" x14ac:dyDescent="0.45">
      <c r="A2184" s="1">
        <f t="shared" si="155"/>
        <v>2171</v>
      </c>
      <c r="B2184" s="1" t="s">
        <v>734</v>
      </c>
      <c r="C2184" s="2" t="s">
        <v>3114</v>
      </c>
      <c r="D2184" s="1"/>
      <c r="E2184" s="2" t="s">
        <v>3113</v>
      </c>
      <c r="F2184" s="1" t="s">
        <v>3111</v>
      </c>
      <c r="G2184" s="10">
        <v>45719</v>
      </c>
      <c r="H2184" s="1">
        <v>2</v>
      </c>
      <c r="I2184" s="1"/>
      <c r="J2184" s="10">
        <v>45725</v>
      </c>
      <c r="K2184" s="1" t="s">
        <v>1076</v>
      </c>
      <c r="L2184" s="2"/>
      <c r="M2184" s="10"/>
      <c r="N2184" s="1"/>
      <c r="O2184" s="1"/>
      <c r="P2184" s="2">
        <f>Table1[[#This Row],[PRICE/PO]]*Table1[[#This Row],[Quantity/PO]]</f>
        <v>0</v>
      </c>
      <c r="Q2184" s="2" t="str">
        <f t="shared" ca="1" si="157"/>
        <v>منتهي</v>
      </c>
      <c r="R2184" s="2" t="s">
        <v>2339</v>
      </c>
      <c r="S2184" s="2"/>
      <c r="T2184" s="1" t="str">
        <f t="shared" si="156"/>
        <v/>
      </c>
      <c r="BN2184" s="8">
        <f t="shared" si="158"/>
        <v>0</v>
      </c>
    </row>
    <row r="2185" spans="1:66" ht="69" hidden="1" x14ac:dyDescent="0.45">
      <c r="A2185" s="1">
        <f t="shared" si="155"/>
        <v>2172</v>
      </c>
      <c r="B2185" s="1" t="s">
        <v>734</v>
      </c>
      <c r="C2185" s="1" t="s">
        <v>3117</v>
      </c>
      <c r="D2185" s="1" t="s">
        <v>3119</v>
      </c>
      <c r="E2185" s="2" t="s">
        <v>3118</v>
      </c>
      <c r="F2185" s="1" t="s">
        <v>3116</v>
      </c>
      <c r="G2185" s="10">
        <v>45719</v>
      </c>
      <c r="H2185" s="1">
        <v>1</v>
      </c>
      <c r="I2185" s="1"/>
      <c r="J2185" s="10">
        <v>45725</v>
      </c>
      <c r="K2185" s="1" t="s">
        <v>1077</v>
      </c>
      <c r="L2185" s="2"/>
      <c r="M2185" s="10"/>
      <c r="N2185" s="1"/>
      <c r="O2185" s="1"/>
      <c r="P2185" s="2">
        <f>Table1[[#This Row],[PRICE/PO]]*Table1[[#This Row],[Quantity/PO]]</f>
        <v>0</v>
      </c>
      <c r="Q2185" s="2" t="str">
        <f t="shared" ca="1" si="157"/>
        <v>منتهي</v>
      </c>
      <c r="R2185" s="2" t="s">
        <v>2339</v>
      </c>
      <c r="S2185" s="2"/>
      <c r="T2185" s="1" t="str">
        <f t="shared" si="156"/>
        <v/>
      </c>
      <c r="BN2185" s="8" t="str">
        <f t="shared" si="158"/>
        <v>0L2859</v>
      </c>
    </row>
    <row r="2186" spans="1:66" ht="92" hidden="1" x14ac:dyDescent="0.45">
      <c r="A2186" s="1">
        <f t="shared" si="155"/>
        <v>2173</v>
      </c>
      <c r="B2186" s="1" t="s">
        <v>734</v>
      </c>
      <c r="C2186" s="1" t="s">
        <v>31</v>
      </c>
      <c r="D2186" s="1" t="s">
        <v>23</v>
      </c>
      <c r="E2186" s="2" t="s">
        <v>618</v>
      </c>
      <c r="F2186" s="1" t="s">
        <v>3120</v>
      </c>
      <c r="G2186" s="10">
        <v>45719</v>
      </c>
      <c r="H2186" s="1">
        <v>2</v>
      </c>
      <c r="I2186" s="1">
        <v>10600</v>
      </c>
      <c r="J2186" s="10">
        <v>45725</v>
      </c>
      <c r="K2186" s="1" t="s">
        <v>1076</v>
      </c>
      <c r="L2186" s="2"/>
      <c r="M2186" s="10"/>
      <c r="N2186" s="1"/>
      <c r="O2186" s="1"/>
      <c r="P2186" s="2">
        <f>Table1[[#This Row],[PRICE/PO]]*Table1[[#This Row],[Quantity/PO]]</f>
        <v>0</v>
      </c>
      <c r="Q2186" s="2" t="str">
        <f t="shared" ca="1" si="157"/>
        <v>منتهي</v>
      </c>
      <c r="R2186" s="2" t="s">
        <v>2339</v>
      </c>
      <c r="S2186" s="2" t="s">
        <v>3291</v>
      </c>
      <c r="T2186" s="1" t="str">
        <f t="shared" si="156"/>
        <v/>
      </c>
      <c r="BN2186" s="8" t="str">
        <f t="shared" si="158"/>
        <v>11.33473.338</v>
      </c>
    </row>
    <row r="2187" spans="1:66" ht="46" hidden="1" x14ac:dyDescent="0.45">
      <c r="A2187" s="1">
        <f t="shared" si="155"/>
        <v>2174</v>
      </c>
      <c r="B2187" s="1" t="s">
        <v>734</v>
      </c>
      <c r="C2187" s="1" t="s">
        <v>3122</v>
      </c>
      <c r="D2187" s="1"/>
      <c r="E2187" s="2" t="s">
        <v>3123</v>
      </c>
      <c r="F2187" s="1" t="s">
        <v>3121</v>
      </c>
      <c r="G2187" s="10">
        <v>45719</v>
      </c>
      <c r="H2187" s="1">
        <v>1</v>
      </c>
      <c r="I2187" s="1"/>
      <c r="J2187" s="10">
        <v>45725</v>
      </c>
      <c r="K2187" s="1" t="s">
        <v>1077</v>
      </c>
      <c r="L2187" s="2"/>
      <c r="M2187" s="10"/>
      <c r="N2187" s="1"/>
      <c r="O2187" s="1"/>
      <c r="P2187" s="2">
        <f>Table1[[#This Row],[PRICE/PO]]*Table1[[#This Row],[Quantity/PO]]</f>
        <v>0</v>
      </c>
      <c r="Q2187" s="2" t="str">
        <f t="shared" ca="1" si="157"/>
        <v>منتهي</v>
      </c>
      <c r="R2187" s="2" t="s">
        <v>2339</v>
      </c>
      <c r="S2187" s="2"/>
      <c r="T2187" s="1" t="str">
        <f t="shared" si="156"/>
        <v/>
      </c>
      <c r="BN2187" s="8">
        <f t="shared" si="158"/>
        <v>0</v>
      </c>
    </row>
    <row r="2188" spans="1:66" ht="69" hidden="1" x14ac:dyDescent="0.45">
      <c r="A2188" s="1">
        <f t="shared" si="155"/>
        <v>2175</v>
      </c>
      <c r="B2188" s="1" t="s">
        <v>734</v>
      </c>
      <c r="C2188" s="1" t="s">
        <v>1690</v>
      </c>
      <c r="D2188" s="1">
        <v>2101210</v>
      </c>
      <c r="E2188" s="2" t="s">
        <v>1691</v>
      </c>
      <c r="F2188" s="1" t="s">
        <v>3124</v>
      </c>
      <c r="G2188" s="10">
        <v>45719</v>
      </c>
      <c r="H2188" s="1">
        <v>2</v>
      </c>
      <c r="I2188" s="1">
        <v>850</v>
      </c>
      <c r="J2188" s="10">
        <v>45725</v>
      </c>
      <c r="K2188" s="1" t="s">
        <v>1077</v>
      </c>
      <c r="L2188" s="2" t="s">
        <v>3463</v>
      </c>
      <c r="M2188" s="10">
        <v>45729</v>
      </c>
      <c r="N2188" s="1">
        <v>2</v>
      </c>
      <c r="O2188" s="1">
        <v>850</v>
      </c>
      <c r="P2188" s="2">
        <f>Table1[[#This Row],[PRICE/PO]]*Table1[[#This Row],[Quantity/PO]]</f>
        <v>1700</v>
      </c>
      <c r="Q2188" s="2" t="str">
        <f t="shared" ca="1" si="157"/>
        <v>منتهي</v>
      </c>
      <c r="R2188" s="2" t="s">
        <v>2339</v>
      </c>
      <c r="S2188" s="2"/>
      <c r="T2188" s="1" t="str">
        <f t="shared" si="156"/>
        <v/>
      </c>
      <c r="BN2188" s="8">
        <f t="shared" si="158"/>
        <v>2101210</v>
      </c>
    </row>
    <row r="2189" spans="1:66" ht="69" hidden="1" x14ac:dyDescent="0.45">
      <c r="A2189" s="1">
        <f t="shared" si="155"/>
        <v>2176</v>
      </c>
      <c r="B2189" s="1" t="s">
        <v>734</v>
      </c>
      <c r="C2189" s="1" t="s">
        <v>3126</v>
      </c>
      <c r="D2189" s="1">
        <v>2102018</v>
      </c>
      <c r="E2189" s="2" t="s">
        <v>688</v>
      </c>
      <c r="F2189" s="1" t="s">
        <v>3125</v>
      </c>
      <c r="G2189" s="10">
        <v>45719</v>
      </c>
      <c r="H2189" s="1">
        <v>3</v>
      </c>
      <c r="I2189" s="1">
        <v>400</v>
      </c>
      <c r="J2189" s="10">
        <v>45726</v>
      </c>
      <c r="K2189" s="1" t="s">
        <v>1076</v>
      </c>
      <c r="L2189" s="2"/>
      <c r="M2189" s="10"/>
      <c r="N2189" s="1"/>
      <c r="O2189" s="1"/>
      <c r="P2189" s="2">
        <f>Table1[[#This Row],[PRICE/PO]]*Table1[[#This Row],[Quantity/PO]]</f>
        <v>0</v>
      </c>
      <c r="Q2189" s="2" t="str">
        <f t="shared" ca="1" si="157"/>
        <v>منتهي</v>
      </c>
      <c r="R2189" s="2" t="s">
        <v>2339</v>
      </c>
      <c r="S2189" s="2"/>
      <c r="T2189" s="1" t="str">
        <f t="shared" si="156"/>
        <v/>
      </c>
      <c r="BN2189" s="8">
        <f t="shared" si="158"/>
        <v>2102018</v>
      </c>
    </row>
    <row r="2190" spans="1:66" ht="69" hidden="1" x14ac:dyDescent="0.45">
      <c r="A2190" s="1">
        <f t="shared" si="155"/>
        <v>2177</v>
      </c>
      <c r="B2190" s="1" t="s">
        <v>734</v>
      </c>
      <c r="C2190" s="2" t="s">
        <v>108</v>
      </c>
      <c r="D2190" s="1"/>
      <c r="E2190" s="2" t="s">
        <v>690</v>
      </c>
      <c r="F2190" s="1" t="s">
        <v>3125</v>
      </c>
      <c r="G2190" s="10">
        <v>45719</v>
      </c>
      <c r="H2190" s="1">
        <v>3</v>
      </c>
      <c r="I2190" s="1">
        <v>400</v>
      </c>
      <c r="J2190" s="10">
        <v>45726</v>
      </c>
      <c r="K2190" s="1" t="s">
        <v>1076</v>
      </c>
      <c r="L2190" s="2"/>
      <c r="M2190" s="10"/>
      <c r="N2190" s="1"/>
      <c r="O2190" s="1"/>
      <c r="P2190" s="2">
        <f>Table1[[#This Row],[PRICE/PO]]*Table1[[#This Row],[Quantity/PO]]</f>
        <v>0</v>
      </c>
      <c r="Q2190" s="2" t="str">
        <f t="shared" ca="1" si="157"/>
        <v>منتهي</v>
      </c>
      <c r="R2190" s="2" t="s">
        <v>2339</v>
      </c>
      <c r="S2190" s="2"/>
      <c r="T2190" s="1" t="str">
        <f t="shared" si="156"/>
        <v/>
      </c>
      <c r="BN2190" s="8">
        <f t="shared" si="158"/>
        <v>0</v>
      </c>
    </row>
    <row r="2191" spans="1:66" ht="46" hidden="1" x14ac:dyDescent="0.45">
      <c r="A2191" s="1">
        <f t="shared" ref="A2191:A2254" si="159">ROW(A2178)</f>
        <v>2178</v>
      </c>
      <c r="B2191" s="1" t="s">
        <v>734</v>
      </c>
      <c r="C2191" s="2" t="s">
        <v>3128</v>
      </c>
      <c r="D2191" s="1">
        <v>1104183</v>
      </c>
      <c r="E2191" s="2" t="s">
        <v>3127</v>
      </c>
      <c r="F2191" s="1" t="s">
        <v>3125</v>
      </c>
      <c r="G2191" s="10">
        <v>45719</v>
      </c>
      <c r="H2191" s="1">
        <v>2</v>
      </c>
      <c r="I2191" s="1"/>
      <c r="J2191" s="10">
        <v>45726</v>
      </c>
      <c r="K2191" s="1" t="s">
        <v>1077</v>
      </c>
      <c r="L2191" s="2"/>
      <c r="M2191" s="10"/>
      <c r="N2191" s="1"/>
      <c r="O2191" s="1"/>
      <c r="P2191" s="2">
        <f>Table1[[#This Row],[PRICE/PO]]*Table1[[#This Row],[Quantity/PO]]</f>
        <v>0</v>
      </c>
      <c r="Q2191" s="2" t="str">
        <f t="shared" ca="1" si="157"/>
        <v>منتهي</v>
      </c>
      <c r="R2191" s="2" t="s">
        <v>2339</v>
      </c>
      <c r="S2191" s="2"/>
      <c r="T2191" s="1" t="str">
        <f t="shared" ref="T2191:T2254" si="160">IF(AND(COUNTIFS($F$14:$F$1012, $F2191, $L$14:$L$1012, "&lt;&gt;")&gt;0, $L2191="", $I2191&lt;&gt;""), 1, "")</f>
        <v/>
      </c>
      <c r="BN2191" s="8">
        <f t="shared" si="158"/>
        <v>1104183</v>
      </c>
    </row>
    <row r="2192" spans="1:66" ht="46" hidden="1" x14ac:dyDescent="0.45">
      <c r="A2192" s="1">
        <f t="shared" si="159"/>
        <v>2179</v>
      </c>
      <c r="B2192" s="1" t="s">
        <v>734</v>
      </c>
      <c r="C2192" s="1" t="s">
        <v>627</v>
      </c>
      <c r="D2192" s="1" t="s">
        <v>648</v>
      </c>
      <c r="E2192" s="2" t="s">
        <v>628</v>
      </c>
      <c r="F2192" s="1" t="s">
        <v>3129</v>
      </c>
      <c r="G2192" s="10">
        <v>45719</v>
      </c>
      <c r="H2192" s="1">
        <v>1</v>
      </c>
      <c r="I2192" s="1"/>
      <c r="J2192" s="10">
        <v>45726</v>
      </c>
      <c r="K2192" s="1" t="s">
        <v>1076</v>
      </c>
      <c r="L2192" s="2"/>
      <c r="M2192" s="10"/>
      <c r="N2192" s="1"/>
      <c r="O2192" s="1"/>
      <c r="P2192" s="2">
        <f>Table1[[#This Row],[PRICE/PO]]*Table1[[#This Row],[Quantity/PO]]</f>
        <v>0</v>
      </c>
      <c r="Q2192" s="2" t="str">
        <f t="shared" ca="1" si="157"/>
        <v>منتهي</v>
      </c>
      <c r="R2192" s="2" t="s">
        <v>2339</v>
      </c>
      <c r="S2192" s="2"/>
      <c r="T2192" s="1" t="str">
        <f t="shared" si="160"/>
        <v/>
      </c>
      <c r="BN2192" s="8" t="str">
        <f t="shared" si="158"/>
        <v>0F0007</v>
      </c>
    </row>
    <row r="2193" spans="1:66" ht="46" hidden="1" x14ac:dyDescent="0.45">
      <c r="A2193" s="1">
        <f t="shared" si="159"/>
        <v>2180</v>
      </c>
      <c r="B2193" s="1" t="s">
        <v>734</v>
      </c>
      <c r="C2193" s="1" t="s">
        <v>3131</v>
      </c>
      <c r="D2193" s="1" t="s">
        <v>3132</v>
      </c>
      <c r="E2193" s="2" t="s">
        <v>3133</v>
      </c>
      <c r="F2193" s="1" t="s">
        <v>3130</v>
      </c>
      <c r="G2193" s="10">
        <v>45719</v>
      </c>
      <c r="H2193" s="1">
        <v>200</v>
      </c>
      <c r="I2193" s="1"/>
      <c r="J2193" s="10">
        <v>45726</v>
      </c>
      <c r="K2193" s="1" t="s">
        <v>1077</v>
      </c>
      <c r="L2193" s="2"/>
      <c r="M2193" s="10"/>
      <c r="N2193" s="1"/>
      <c r="O2193" s="1"/>
      <c r="P2193" s="2">
        <f>Table1[[#This Row],[PRICE/PO]]*Table1[[#This Row],[Quantity/PO]]</f>
        <v>0</v>
      </c>
      <c r="Q2193" s="2" t="str">
        <f t="shared" ca="1" si="157"/>
        <v>منتهي</v>
      </c>
      <c r="R2193" s="2" t="s">
        <v>2370</v>
      </c>
      <c r="S2193" s="2"/>
      <c r="T2193" s="1" t="str">
        <f t="shared" si="160"/>
        <v/>
      </c>
      <c r="BN2193" s="8" t="str">
        <f t="shared" si="158"/>
        <v>NYLON/WASHER/M25</v>
      </c>
    </row>
    <row r="2194" spans="1:66" ht="46" hidden="1" x14ac:dyDescent="0.45">
      <c r="A2194" s="1">
        <f t="shared" si="159"/>
        <v>2181</v>
      </c>
      <c r="B2194" s="1" t="s">
        <v>734</v>
      </c>
      <c r="C2194" s="1" t="s">
        <v>3135</v>
      </c>
      <c r="D2194" s="1">
        <v>2101209</v>
      </c>
      <c r="E2194" s="2" t="s">
        <v>3136</v>
      </c>
      <c r="F2194" s="1" t="s">
        <v>3134</v>
      </c>
      <c r="G2194" s="10">
        <v>45719</v>
      </c>
      <c r="H2194" s="1">
        <v>3</v>
      </c>
      <c r="I2194" s="1">
        <v>550</v>
      </c>
      <c r="J2194" s="10">
        <v>45725</v>
      </c>
      <c r="K2194" s="1" t="s">
        <v>1077</v>
      </c>
      <c r="L2194" s="2"/>
      <c r="M2194" s="10"/>
      <c r="N2194" s="1"/>
      <c r="O2194" s="1"/>
      <c r="P2194" s="2">
        <f>Table1[[#This Row],[PRICE/PO]]*Table1[[#This Row],[Quantity/PO]]</f>
        <v>0</v>
      </c>
      <c r="Q2194" s="2" t="str">
        <f t="shared" ca="1" si="157"/>
        <v>منتهي</v>
      </c>
      <c r="R2194" s="2" t="s">
        <v>2339</v>
      </c>
      <c r="S2194" s="2"/>
      <c r="T2194" s="1" t="str">
        <f t="shared" si="160"/>
        <v/>
      </c>
      <c r="BN2194" s="8">
        <f t="shared" si="158"/>
        <v>2101209</v>
      </c>
    </row>
    <row r="2195" spans="1:66" ht="92" hidden="1" x14ac:dyDescent="0.45">
      <c r="A2195" s="1">
        <f t="shared" si="159"/>
        <v>2182</v>
      </c>
      <c r="B2195" s="1" t="s">
        <v>734</v>
      </c>
      <c r="C2195" s="1" t="s">
        <v>54</v>
      </c>
      <c r="D2195" s="1" t="s">
        <v>2394</v>
      </c>
      <c r="E2195" s="2" t="s">
        <v>600</v>
      </c>
      <c r="F2195" s="1" t="s">
        <v>3137</v>
      </c>
      <c r="G2195" s="10">
        <v>45719</v>
      </c>
      <c r="H2195" s="1">
        <v>1</v>
      </c>
      <c r="I2195" s="1">
        <v>3100</v>
      </c>
      <c r="J2195" s="10">
        <v>45726</v>
      </c>
      <c r="K2195" s="1" t="s">
        <v>1074</v>
      </c>
      <c r="L2195" s="2"/>
      <c r="M2195" s="10"/>
      <c r="N2195" s="1"/>
      <c r="O2195" s="1"/>
      <c r="P2195" s="2">
        <f>Table1[[#This Row],[PRICE/PO]]*Table1[[#This Row],[Quantity/PO]]</f>
        <v>0</v>
      </c>
      <c r="Q2195" s="2" t="str">
        <f t="shared" ca="1" si="157"/>
        <v>منتهي</v>
      </c>
      <c r="R2195" s="2" t="s">
        <v>2339</v>
      </c>
      <c r="S2195" s="2"/>
      <c r="T2195" s="1" t="str">
        <f t="shared" si="160"/>
        <v/>
      </c>
      <c r="BN2195" s="8" t="str">
        <f t="shared" si="158"/>
        <v>LC1D 32M7</v>
      </c>
    </row>
    <row r="2196" spans="1:66" ht="92" hidden="1" x14ac:dyDescent="0.45">
      <c r="A2196" s="1">
        <f t="shared" si="159"/>
        <v>2183</v>
      </c>
      <c r="B2196" s="1" t="s">
        <v>734</v>
      </c>
      <c r="C2196" s="1" t="s">
        <v>101</v>
      </c>
      <c r="D2196" s="1" t="s">
        <v>100</v>
      </c>
      <c r="E2196" s="2" t="s">
        <v>542</v>
      </c>
      <c r="F2196" s="1" t="s">
        <v>3137</v>
      </c>
      <c r="G2196" s="10">
        <v>45719</v>
      </c>
      <c r="H2196" s="1">
        <v>1</v>
      </c>
      <c r="I2196" s="1">
        <v>725</v>
      </c>
      <c r="J2196" s="10">
        <v>45726</v>
      </c>
      <c r="K2196" s="1" t="s">
        <v>1076</v>
      </c>
      <c r="L2196" s="2"/>
      <c r="M2196" s="10"/>
      <c r="N2196" s="1"/>
      <c r="O2196" s="1"/>
      <c r="P2196" s="2">
        <f>Table1[[#This Row],[PRICE/PO]]*Table1[[#This Row],[Quantity/PO]]</f>
        <v>0</v>
      </c>
      <c r="Q2196" s="2" t="str">
        <f t="shared" ca="1" si="157"/>
        <v>منتهي</v>
      </c>
      <c r="R2196" s="2" t="s">
        <v>2339</v>
      </c>
      <c r="S2196" s="2"/>
      <c r="T2196" s="1" t="str">
        <f t="shared" si="160"/>
        <v/>
      </c>
      <c r="BN2196" s="8" t="str">
        <f t="shared" si="158"/>
        <v>55.19022.819</v>
      </c>
    </row>
    <row r="2197" spans="1:66" ht="92" hidden="1" x14ac:dyDescent="0.45">
      <c r="A2197" s="1">
        <f t="shared" si="159"/>
        <v>2184</v>
      </c>
      <c r="B2197" s="1" t="s">
        <v>734</v>
      </c>
      <c r="C2197" s="1" t="s">
        <v>584</v>
      </c>
      <c r="D2197" s="1"/>
      <c r="E2197" s="2" t="s">
        <v>585</v>
      </c>
      <c r="F2197" s="1" t="s">
        <v>3138</v>
      </c>
      <c r="G2197" s="10">
        <v>45719</v>
      </c>
      <c r="H2197" s="1">
        <v>1</v>
      </c>
      <c r="I2197" s="1">
        <v>800</v>
      </c>
      <c r="J2197" s="10">
        <v>45725</v>
      </c>
      <c r="K2197" s="1" t="s">
        <v>1076</v>
      </c>
      <c r="L2197" s="2"/>
      <c r="M2197" s="10"/>
      <c r="N2197" s="1"/>
      <c r="O2197" s="1"/>
      <c r="P2197" s="2">
        <f>Table1[[#This Row],[PRICE/PO]]*Table1[[#This Row],[Quantity/PO]]</f>
        <v>0</v>
      </c>
      <c r="Q2197" s="2" t="str">
        <f t="shared" ca="1" si="157"/>
        <v>منتهي</v>
      </c>
      <c r="R2197" s="2" t="s">
        <v>2339</v>
      </c>
      <c r="S2197" s="2" t="s">
        <v>3291</v>
      </c>
      <c r="T2197" s="1" t="str">
        <f t="shared" si="160"/>
        <v/>
      </c>
      <c r="BN2197" s="8">
        <f t="shared" si="158"/>
        <v>0</v>
      </c>
    </row>
    <row r="2198" spans="1:66" ht="115" hidden="1" x14ac:dyDescent="0.45">
      <c r="A2198" s="1">
        <f t="shared" si="159"/>
        <v>2185</v>
      </c>
      <c r="B2198" s="1" t="s">
        <v>734</v>
      </c>
      <c r="C2198" s="1" t="s">
        <v>58</v>
      </c>
      <c r="D2198" s="1" t="s">
        <v>2395</v>
      </c>
      <c r="E2198" s="2" t="s">
        <v>608</v>
      </c>
      <c r="F2198" s="1" t="s">
        <v>3138</v>
      </c>
      <c r="G2198" s="10">
        <v>45719</v>
      </c>
      <c r="H2198" s="1">
        <v>1</v>
      </c>
      <c r="I2198" s="1">
        <v>2600</v>
      </c>
      <c r="J2198" s="10">
        <v>45725</v>
      </c>
      <c r="K2198" s="1" t="s">
        <v>1074</v>
      </c>
      <c r="L2198" s="2"/>
      <c r="M2198" s="10"/>
      <c r="N2198" s="1"/>
      <c r="O2198" s="1"/>
      <c r="P2198" s="2">
        <f>Table1[[#This Row],[PRICE/PO]]*Table1[[#This Row],[Quantity/PO]]</f>
        <v>0</v>
      </c>
      <c r="Q2198" s="2" t="str">
        <f t="shared" ca="1" si="157"/>
        <v>منتهي</v>
      </c>
      <c r="R2198" s="2" t="s">
        <v>2339</v>
      </c>
      <c r="S2198" s="2" t="s">
        <v>3291</v>
      </c>
      <c r="T2198" s="1" t="str">
        <f t="shared" si="160"/>
        <v/>
      </c>
      <c r="BN2198" s="8" t="str">
        <f t="shared" si="158"/>
        <v>LC1D 25M7</v>
      </c>
    </row>
    <row r="2199" spans="1:66" ht="46" hidden="1" x14ac:dyDescent="0.45">
      <c r="A2199" s="1">
        <f t="shared" si="159"/>
        <v>2186</v>
      </c>
      <c r="B2199" s="1" t="s">
        <v>734</v>
      </c>
      <c r="C2199" s="2" t="s">
        <v>3144</v>
      </c>
      <c r="D2199" s="1" t="s">
        <v>353</v>
      </c>
      <c r="E2199" s="2" t="s">
        <v>3140</v>
      </c>
      <c r="F2199" s="1" t="s">
        <v>3139</v>
      </c>
      <c r="G2199" s="10">
        <v>45719</v>
      </c>
      <c r="H2199" s="1">
        <v>10</v>
      </c>
      <c r="I2199" s="1"/>
      <c r="J2199" s="10">
        <v>45726</v>
      </c>
      <c r="K2199" s="1" t="s">
        <v>1074</v>
      </c>
      <c r="L2199" s="2"/>
      <c r="M2199" s="10"/>
      <c r="N2199" s="1"/>
      <c r="O2199" s="1"/>
      <c r="P2199" s="2">
        <f>Table1[[#This Row],[PRICE/PO]]*Table1[[#This Row],[Quantity/PO]]</f>
        <v>0</v>
      </c>
      <c r="Q2199" s="2" t="str">
        <f t="shared" ca="1" si="157"/>
        <v>منتهي</v>
      </c>
      <c r="R2199" s="2" t="s">
        <v>2370</v>
      </c>
      <c r="S2199" s="2"/>
      <c r="T2199" s="1" t="str">
        <f t="shared" si="160"/>
        <v/>
      </c>
      <c r="BN2199" s="8" t="str">
        <f t="shared" si="158"/>
        <v>800HNP15</v>
      </c>
    </row>
    <row r="2200" spans="1:66" ht="69" hidden="1" x14ac:dyDescent="0.45">
      <c r="A2200" s="1">
        <f t="shared" si="159"/>
        <v>2187</v>
      </c>
      <c r="B2200" s="1" t="s">
        <v>734</v>
      </c>
      <c r="C2200" s="1" t="s">
        <v>3143</v>
      </c>
      <c r="D2200" s="1" t="s">
        <v>3141</v>
      </c>
      <c r="E2200" s="2" t="s">
        <v>3142</v>
      </c>
      <c r="F2200" s="1" t="s">
        <v>3139</v>
      </c>
      <c r="G2200" s="10">
        <v>45719</v>
      </c>
      <c r="H2200" s="1">
        <v>5</v>
      </c>
      <c r="I2200" s="1"/>
      <c r="J2200" s="10">
        <v>45726</v>
      </c>
      <c r="K2200" s="1" t="s">
        <v>1074</v>
      </c>
      <c r="L2200" s="2"/>
      <c r="M2200" s="10"/>
      <c r="N2200" s="1"/>
      <c r="O2200" s="1"/>
      <c r="P2200" s="2">
        <f>Table1[[#This Row],[PRICE/PO]]*Table1[[#This Row],[Quantity/PO]]</f>
        <v>0</v>
      </c>
      <c r="Q2200" s="2" t="str">
        <f t="shared" ca="1" si="157"/>
        <v>منتهي</v>
      </c>
      <c r="R2200" s="2" t="s">
        <v>2370</v>
      </c>
      <c r="S2200" s="2"/>
      <c r="T2200" s="1" t="str">
        <f t="shared" si="160"/>
        <v/>
      </c>
      <c r="BN2200" s="8" t="str">
        <f t="shared" si="158"/>
        <v>PSG/421 OM20</v>
      </c>
    </row>
    <row r="2201" spans="1:66" ht="69" hidden="1" x14ac:dyDescent="0.45">
      <c r="A2201" s="1">
        <f t="shared" si="159"/>
        <v>2188</v>
      </c>
      <c r="B2201" s="1" t="s">
        <v>734</v>
      </c>
      <c r="C2201" s="1" t="s">
        <v>3146</v>
      </c>
      <c r="D2201" s="1" t="s">
        <v>3145</v>
      </c>
      <c r="E2201" s="2" t="s">
        <v>3147</v>
      </c>
      <c r="F2201" s="1" t="s">
        <v>3139</v>
      </c>
      <c r="G2201" s="10">
        <v>45719</v>
      </c>
      <c r="H2201" s="1">
        <v>5</v>
      </c>
      <c r="I2201" s="1"/>
      <c r="J2201" s="10">
        <v>45726</v>
      </c>
      <c r="K2201" s="1" t="s">
        <v>1074</v>
      </c>
      <c r="L2201" s="2"/>
      <c r="M2201" s="10"/>
      <c r="N2201" s="1"/>
      <c r="O2201" s="1"/>
      <c r="P2201" s="2">
        <f>Table1[[#This Row],[PRICE/PO]]*Table1[[#This Row],[Quantity/PO]]</f>
        <v>0</v>
      </c>
      <c r="Q2201" s="2" t="str">
        <f t="shared" ca="1" si="157"/>
        <v>منتهي</v>
      </c>
      <c r="R2201" s="2" t="s">
        <v>2370</v>
      </c>
      <c r="S2201" s="2"/>
      <c r="T2201" s="1" t="str">
        <f t="shared" si="160"/>
        <v/>
      </c>
      <c r="BN2201" s="8" t="str">
        <f t="shared" si="158"/>
        <v>PSG/421 OM25</v>
      </c>
    </row>
    <row r="2202" spans="1:66" ht="92" hidden="1" x14ac:dyDescent="0.45">
      <c r="A2202" s="1">
        <f t="shared" si="159"/>
        <v>2189</v>
      </c>
      <c r="B2202" s="1" t="s">
        <v>734</v>
      </c>
      <c r="C2202" s="1" t="s">
        <v>3148</v>
      </c>
      <c r="D2202" s="1" t="s">
        <v>3149</v>
      </c>
      <c r="E2202" s="2" t="s">
        <v>3150</v>
      </c>
      <c r="F2202" s="1" t="s">
        <v>3139</v>
      </c>
      <c r="G2202" s="10">
        <v>45719</v>
      </c>
      <c r="H2202" s="1">
        <v>100</v>
      </c>
      <c r="I2202" s="1"/>
      <c r="J2202" s="10">
        <v>45726</v>
      </c>
      <c r="K2202" s="1" t="s">
        <v>1074</v>
      </c>
      <c r="L2202" s="2"/>
      <c r="M2202" s="10"/>
      <c r="N2202" s="1"/>
      <c r="O2202" s="1"/>
      <c r="P2202" s="2">
        <f>Table1[[#This Row],[PRICE/PO]]*Table1[[#This Row],[Quantity/PO]]</f>
        <v>0</v>
      </c>
      <c r="Q2202" s="2" t="str">
        <f t="shared" ca="1" si="157"/>
        <v>منتهي</v>
      </c>
      <c r="R2202" s="2" t="s">
        <v>2370</v>
      </c>
      <c r="S2202" s="2"/>
      <c r="T2202" s="1" t="str">
        <f t="shared" si="160"/>
        <v/>
      </c>
      <c r="BN2202" s="8" t="e">
        <f>#REF!</f>
        <v>#REF!</v>
      </c>
    </row>
    <row r="2203" spans="1:66" ht="69" hidden="1" x14ac:dyDescent="0.45">
      <c r="A2203" s="1">
        <f t="shared" si="159"/>
        <v>2190</v>
      </c>
      <c r="B2203" s="1" t="s">
        <v>734</v>
      </c>
      <c r="C2203" s="1" t="s">
        <v>3151</v>
      </c>
      <c r="D2203" s="1" t="s">
        <v>3152</v>
      </c>
      <c r="E2203" s="2" t="s">
        <v>3153</v>
      </c>
      <c r="F2203" s="1" t="s">
        <v>3139</v>
      </c>
      <c r="G2203" s="10">
        <v>45719</v>
      </c>
      <c r="H2203" s="1">
        <v>10</v>
      </c>
      <c r="I2203" s="1"/>
      <c r="J2203" s="10">
        <v>45726</v>
      </c>
      <c r="K2203" s="1" t="s">
        <v>1074</v>
      </c>
      <c r="L2203" s="2"/>
      <c r="M2203" s="10"/>
      <c r="N2203" s="1"/>
      <c r="O2203" s="1"/>
      <c r="P2203" s="2">
        <f>Table1[[#This Row],[PRICE/PO]]*Table1[[#This Row],[Quantity/PO]]</f>
        <v>0</v>
      </c>
      <c r="Q2203" s="2" t="str">
        <f t="shared" ca="1" si="157"/>
        <v>منتهي</v>
      </c>
      <c r="R2203" s="2" t="s">
        <v>2370</v>
      </c>
      <c r="S2203" s="2"/>
      <c r="T2203" s="1" t="str">
        <f t="shared" si="160"/>
        <v/>
      </c>
      <c r="BN2203" s="8" t="e">
        <f>#REF!</f>
        <v>#REF!</v>
      </c>
    </row>
    <row r="2204" spans="1:66" ht="69" hidden="1" x14ac:dyDescent="0.45">
      <c r="A2204" s="1">
        <f t="shared" si="159"/>
        <v>2191</v>
      </c>
      <c r="B2204" s="1" t="s">
        <v>734</v>
      </c>
      <c r="C2204" s="1" t="s">
        <v>3154</v>
      </c>
      <c r="D2204" s="1" t="s">
        <v>3155</v>
      </c>
      <c r="E2204" s="2" t="s">
        <v>3156</v>
      </c>
      <c r="F2204" s="1" t="s">
        <v>3139</v>
      </c>
      <c r="G2204" s="10">
        <v>45719</v>
      </c>
      <c r="H2204" s="1">
        <v>10</v>
      </c>
      <c r="I2204" s="1"/>
      <c r="J2204" s="10">
        <v>45726</v>
      </c>
      <c r="K2204" s="1" t="s">
        <v>1074</v>
      </c>
      <c r="L2204" s="2"/>
      <c r="M2204" s="10"/>
      <c r="N2204" s="1"/>
      <c r="O2204" s="1"/>
      <c r="P2204" s="2">
        <f>Table1[[#This Row],[PRICE/PO]]*Table1[[#This Row],[Quantity/PO]]</f>
        <v>0</v>
      </c>
      <c r="Q2204" s="2" t="str">
        <f t="shared" ca="1" si="157"/>
        <v>منتهي</v>
      </c>
      <c r="R2204" s="2" t="s">
        <v>2370</v>
      </c>
      <c r="S2204" s="2"/>
      <c r="T2204" s="1" t="str">
        <f t="shared" si="160"/>
        <v/>
      </c>
      <c r="BN2204" s="8" t="e">
        <f>#REF!</f>
        <v>#REF!</v>
      </c>
    </row>
    <row r="2205" spans="1:66" ht="69" hidden="1" x14ac:dyDescent="0.45">
      <c r="A2205" s="1">
        <f t="shared" si="159"/>
        <v>2192</v>
      </c>
      <c r="B2205" s="1" t="s">
        <v>734</v>
      </c>
      <c r="C2205" s="1" t="s">
        <v>3157</v>
      </c>
      <c r="D2205" s="1" t="s">
        <v>3158</v>
      </c>
      <c r="E2205" s="2" t="s">
        <v>3159</v>
      </c>
      <c r="F2205" s="1" t="s">
        <v>3139</v>
      </c>
      <c r="G2205" s="10">
        <v>45719</v>
      </c>
      <c r="H2205" s="1">
        <v>10</v>
      </c>
      <c r="I2205" s="1"/>
      <c r="J2205" s="10">
        <v>45726</v>
      </c>
      <c r="K2205" s="1" t="s">
        <v>1074</v>
      </c>
      <c r="L2205" s="2"/>
      <c r="M2205" s="10"/>
      <c r="N2205" s="1"/>
      <c r="O2205" s="1"/>
      <c r="P2205" s="2">
        <f>Table1[[#This Row],[PRICE/PO]]*Table1[[#This Row],[Quantity/PO]]</f>
        <v>0</v>
      </c>
      <c r="Q2205" s="2" t="str">
        <f t="shared" ca="1" si="157"/>
        <v>منتهي</v>
      </c>
      <c r="R2205" s="2" t="s">
        <v>2370</v>
      </c>
      <c r="S2205" s="2"/>
      <c r="T2205" s="1" t="str">
        <f t="shared" si="160"/>
        <v/>
      </c>
      <c r="BN2205" s="8" t="str">
        <f>D2202</f>
        <v>501421A/1/2</v>
      </c>
    </row>
    <row r="2206" spans="1:66" ht="69" hidden="1" x14ac:dyDescent="0.45">
      <c r="A2206" s="1">
        <f t="shared" si="159"/>
        <v>2193</v>
      </c>
      <c r="B2206" s="1" t="s">
        <v>734</v>
      </c>
      <c r="C2206" s="1" t="s">
        <v>3162</v>
      </c>
      <c r="D2206" s="1" t="s">
        <v>3160</v>
      </c>
      <c r="E2206" s="2" t="s">
        <v>3161</v>
      </c>
      <c r="F2206" s="1" t="s">
        <v>3139</v>
      </c>
      <c r="G2206" s="10">
        <v>45719</v>
      </c>
      <c r="H2206" s="1">
        <v>10</v>
      </c>
      <c r="I2206" s="1"/>
      <c r="J2206" s="10">
        <v>45726</v>
      </c>
      <c r="K2206" s="1" t="s">
        <v>1074</v>
      </c>
      <c r="L2206" s="2"/>
      <c r="M2206" s="10"/>
      <c r="N2206" s="1"/>
      <c r="O2206" s="1"/>
      <c r="P2206" s="2">
        <f>Table1[[#This Row],[PRICE/PO]]*Table1[[#This Row],[Quantity/PO]]</f>
        <v>0</v>
      </c>
      <c r="Q2206" s="2" t="str">
        <f t="shared" ca="1" si="157"/>
        <v>منتهي</v>
      </c>
      <c r="R2206" s="2" t="s">
        <v>2370</v>
      </c>
      <c r="S2206" s="2"/>
      <c r="T2206" s="1" t="str">
        <f t="shared" si="160"/>
        <v/>
      </c>
      <c r="BN2206" s="8" t="str">
        <f>D2203</f>
        <v>501/421,C2, M40</v>
      </c>
    </row>
    <row r="2207" spans="1:66" ht="46" hidden="1" x14ac:dyDescent="0.45">
      <c r="A2207" s="1">
        <f t="shared" si="159"/>
        <v>2194</v>
      </c>
      <c r="B2207" s="1" t="s">
        <v>734</v>
      </c>
      <c r="C2207" s="1" t="s">
        <v>3163</v>
      </c>
      <c r="D2207" s="1" t="s">
        <v>3164</v>
      </c>
      <c r="E2207" s="2" t="s">
        <v>3165</v>
      </c>
      <c r="F2207" s="1" t="s">
        <v>3139</v>
      </c>
      <c r="G2207" s="10">
        <v>45719</v>
      </c>
      <c r="H2207" s="1">
        <v>50</v>
      </c>
      <c r="I2207" s="1"/>
      <c r="J2207" s="10">
        <v>45726</v>
      </c>
      <c r="K2207" s="1" t="s">
        <v>1074</v>
      </c>
      <c r="L2207" s="2"/>
      <c r="M2207" s="10"/>
      <c r="N2207" s="1"/>
      <c r="O2207" s="1"/>
      <c r="P2207" s="2">
        <f>Table1[[#This Row],[PRICE/PO]]*Table1[[#This Row],[Quantity/PO]]</f>
        <v>0</v>
      </c>
      <c r="Q2207" s="2" t="str">
        <f t="shared" ca="1" si="157"/>
        <v>منتهي</v>
      </c>
      <c r="R2207" s="2" t="s">
        <v>2370</v>
      </c>
      <c r="S2207" s="2"/>
      <c r="T2207" s="1" t="str">
        <f t="shared" si="160"/>
        <v/>
      </c>
      <c r="BN2207" s="8" t="str">
        <f>D2204</f>
        <v>501/421,C2, 1 1/2''</v>
      </c>
    </row>
    <row r="2208" spans="1:66" ht="46" hidden="1" x14ac:dyDescent="0.45">
      <c r="A2208" s="1">
        <f t="shared" si="159"/>
        <v>2195</v>
      </c>
      <c r="B2208" s="1" t="s">
        <v>734</v>
      </c>
      <c r="C2208" s="1" t="s">
        <v>3166</v>
      </c>
      <c r="D2208" s="1" t="s">
        <v>3164</v>
      </c>
      <c r="E2208" s="2" t="s">
        <v>3167</v>
      </c>
      <c r="F2208" s="1" t="s">
        <v>3139</v>
      </c>
      <c r="G2208" s="10">
        <v>45719</v>
      </c>
      <c r="H2208" s="1">
        <v>50</v>
      </c>
      <c r="I2208" s="1"/>
      <c r="J2208" s="10">
        <v>45726</v>
      </c>
      <c r="K2208" s="1" t="s">
        <v>1074</v>
      </c>
      <c r="L2208" s="2"/>
      <c r="M2208" s="10"/>
      <c r="N2208" s="1"/>
      <c r="O2208" s="1"/>
      <c r="P2208" s="2">
        <f>Table1[[#This Row],[PRICE/PO]]*Table1[[#This Row],[Quantity/PO]]</f>
        <v>0</v>
      </c>
      <c r="Q2208" s="2" t="str">
        <f t="shared" ca="1" si="157"/>
        <v>منتهي</v>
      </c>
      <c r="R2208" s="2" t="s">
        <v>2370</v>
      </c>
      <c r="S2208" s="2"/>
      <c r="T2208" s="1" t="str">
        <f t="shared" si="160"/>
        <v/>
      </c>
      <c r="BN2208" s="8" t="str">
        <f t="shared" si="158"/>
        <v>476/R/?''/M20</v>
      </c>
    </row>
    <row r="2209" spans="1:66" ht="46" hidden="1" x14ac:dyDescent="0.45">
      <c r="A2209" s="1">
        <f t="shared" si="159"/>
        <v>2196</v>
      </c>
      <c r="B2209" s="1" t="s">
        <v>734</v>
      </c>
      <c r="C2209" s="1" t="s">
        <v>3168</v>
      </c>
      <c r="D2209" s="1" t="s">
        <v>3169</v>
      </c>
      <c r="E2209" s="2" t="s">
        <v>3170</v>
      </c>
      <c r="F2209" s="1" t="s">
        <v>3139</v>
      </c>
      <c r="G2209" s="10">
        <v>45719</v>
      </c>
      <c r="H2209" s="1">
        <v>50</v>
      </c>
      <c r="I2209" s="1"/>
      <c r="J2209" s="10">
        <v>45726</v>
      </c>
      <c r="K2209" s="1" t="s">
        <v>1074</v>
      </c>
      <c r="L2209" s="2"/>
      <c r="M2209" s="10"/>
      <c r="N2209" s="1"/>
      <c r="O2209" s="1"/>
      <c r="P2209" s="2">
        <f>Table1[[#This Row],[PRICE/PO]]*Table1[[#This Row],[Quantity/PO]]</f>
        <v>0</v>
      </c>
      <c r="Q2209" s="2" t="str">
        <f t="shared" ca="1" si="157"/>
        <v>منتهي</v>
      </c>
      <c r="R2209" s="2" t="s">
        <v>2370</v>
      </c>
      <c r="S2209" s="2"/>
      <c r="T2209" s="1" t="str">
        <f t="shared" si="160"/>
        <v/>
      </c>
      <c r="BN2209" s="8" t="str">
        <f t="shared" si="158"/>
        <v>476/R/M20/ ?'</v>
      </c>
    </row>
    <row r="2210" spans="1:66" ht="46" hidden="1" x14ac:dyDescent="0.45">
      <c r="A2210" s="1">
        <f t="shared" si="159"/>
        <v>2197</v>
      </c>
      <c r="B2210" s="1" t="s">
        <v>734</v>
      </c>
      <c r="C2210" s="1" t="s">
        <v>3171</v>
      </c>
      <c r="D2210" s="1" t="s">
        <v>3173</v>
      </c>
      <c r="E2210" s="2" t="s">
        <v>3172</v>
      </c>
      <c r="F2210" s="1" t="s">
        <v>3139</v>
      </c>
      <c r="G2210" s="10">
        <v>45719</v>
      </c>
      <c r="H2210" s="1">
        <v>50</v>
      </c>
      <c r="I2210" s="1"/>
      <c r="J2210" s="10">
        <v>45726</v>
      </c>
      <c r="K2210" s="1" t="s">
        <v>1074</v>
      </c>
      <c r="L2210" s="2"/>
      <c r="M2210" s="10"/>
      <c r="N2210" s="1"/>
      <c r="O2210" s="1"/>
      <c r="P2210" s="2">
        <f>Table1[[#This Row],[PRICE/PO]]*Table1[[#This Row],[Quantity/PO]]</f>
        <v>0</v>
      </c>
      <c r="Q2210" s="2" t="str">
        <f t="shared" ca="1" si="157"/>
        <v>منتهي</v>
      </c>
      <c r="R2210" s="2" t="s">
        <v>2370</v>
      </c>
      <c r="S2210" s="2"/>
      <c r="T2210" s="1" t="str">
        <f t="shared" si="160"/>
        <v/>
      </c>
      <c r="BN2210" s="8" t="str">
        <f t="shared" si="158"/>
        <v>476/R/M25/ ?'</v>
      </c>
    </row>
    <row r="2211" spans="1:66" ht="46" hidden="1" x14ac:dyDescent="0.45">
      <c r="A2211" s="1">
        <f t="shared" si="159"/>
        <v>2198</v>
      </c>
      <c r="B2211" s="1" t="s">
        <v>734</v>
      </c>
      <c r="C2211" s="1" t="s">
        <v>3174</v>
      </c>
      <c r="D2211" s="1" t="s">
        <v>3175</v>
      </c>
      <c r="E2211" s="2" t="s">
        <v>3176</v>
      </c>
      <c r="F2211" s="1" t="s">
        <v>3139</v>
      </c>
      <c r="G2211" s="10">
        <v>45719</v>
      </c>
      <c r="H2211" s="1">
        <v>50</v>
      </c>
      <c r="I2211" s="1"/>
      <c r="J2211" s="10">
        <v>45726</v>
      </c>
      <c r="K2211" s="1" t="s">
        <v>1074</v>
      </c>
      <c r="L2211" s="2"/>
      <c r="M2211" s="10"/>
      <c r="N2211" s="1"/>
      <c r="O2211" s="1"/>
      <c r="P2211" s="2">
        <f>Table1[[#This Row],[PRICE/PO]]*Table1[[#This Row],[Quantity/PO]]</f>
        <v>0</v>
      </c>
      <c r="Q2211" s="2" t="str">
        <f t="shared" ca="1" si="157"/>
        <v>منتهي</v>
      </c>
      <c r="R2211" s="2" t="s">
        <v>2370</v>
      </c>
      <c r="S2211" s="2"/>
      <c r="T2211" s="1" t="str">
        <f t="shared" si="160"/>
        <v/>
      </c>
      <c r="BN2211" s="8" t="str">
        <f t="shared" si="158"/>
        <v>476/R/?''/m25</v>
      </c>
    </row>
    <row r="2212" spans="1:66" ht="46" hidden="1" x14ac:dyDescent="0.45">
      <c r="A2212" s="1">
        <f t="shared" si="159"/>
        <v>2199</v>
      </c>
      <c r="B2212" s="1" t="s">
        <v>734</v>
      </c>
      <c r="C2212" s="1" t="s">
        <v>3179</v>
      </c>
      <c r="D2212" s="1" t="s">
        <v>3177</v>
      </c>
      <c r="E2212" s="2" t="s">
        <v>3178</v>
      </c>
      <c r="F2212" s="1" t="s">
        <v>3139</v>
      </c>
      <c r="G2212" s="10">
        <v>45719</v>
      </c>
      <c r="H2212" s="1">
        <v>20</v>
      </c>
      <c r="I2212" s="1"/>
      <c r="J2212" s="10">
        <v>45726</v>
      </c>
      <c r="K2212" s="1" t="s">
        <v>1074</v>
      </c>
      <c r="L2212" s="2"/>
      <c r="M2212" s="10"/>
      <c r="N2212" s="1"/>
      <c r="O2212" s="1"/>
      <c r="P2212" s="2">
        <f>Table1[[#This Row],[PRICE/PO]]*Table1[[#This Row],[Quantity/PO]]</f>
        <v>0</v>
      </c>
      <c r="Q2212" s="2" t="str">
        <f t="shared" ca="1" si="157"/>
        <v>منتهي</v>
      </c>
      <c r="R2212" s="2" t="s">
        <v>2370</v>
      </c>
      <c r="S2212" s="2"/>
      <c r="T2212" s="1" t="str">
        <f t="shared" si="160"/>
        <v/>
      </c>
      <c r="BN2212" s="8" t="str">
        <f t="shared" si="158"/>
        <v>476/R/M32/ 1'</v>
      </c>
    </row>
    <row r="2213" spans="1:66" ht="46" hidden="1" x14ac:dyDescent="0.45">
      <c r="A2213" s="1">
        <f t="shared" si="159"/>
        <v>2200</v>
      </c>
      <c r="B2213" s="1" t="s">
        <v>734</v>
      </c>
      <c r="C2213" s="1" t="s">
        <v>3180</v>
      </c>
      <c r="D2213" s="1" t="s">
        <v>3181</v>
      </c>
      <c r="E2213" s="2" t="s">
        <v>3182</v>
      </c>
      <c r="F2213" s="1" t="s">
        <v>3139</v>
      </c>
      <c r="G2213" s="10">
        <v>45719</v>
      </c>
      <c r="H2213" s="1">
        <v>20</v>
      </c>
      <c r="I2213" s="1"/>
      <c r="J2213" s="10">
        <v>45726</v>
      </c>
      <c r="K2213" s="1" t="s">
        <v>1074</v>
      </c>
      <c r="L2213" s="2"/>
      <c r="M2213" s="10"/>
      <c r="N2213" s="1"/>
      <c r="O2213" s="1"/>
      <c r="P2213" s="2">
        <f>Table1[[#This Row],[PRICE/PO]]*Table1[[#This Row],[Quantity/PO]]</f>
        <v>0</v>
      </c>
      <c r="Q2213" s="2" t="str">
        <f t="shared" ca="1" si="157"/>
        <v>منتهي</v>
      </c>
      <c r="R2213" s="2" t="s">
        <v>2370</v>
      </c>
      <c r="S2213" s="2"/>
      <c r="T2213" s="1" t="str">
        <f t="shared" si="160"/>
        <v/>
      </c>
      <c r="BN2213" s="8" t="str">
        <f t="shared" si="158"/>
        <v>476/R/1'' /M32</v>
      </c>
    </row>
    <row r="2214" spans="1:66" ht="92" hidden="1" x14ac:dyDescent="0.45">
      <c r="A2214" s="1">
        <f t="shared" si="159"/>
        <v>2201</v>
      </c>
      <c r="B2214" s="1" t="s">
        <v>734</v>
      </c>
      <c r="C2214" s="1" t="s">
        <v>3183</v>
      </c>
      <c r="D2214" s="1" t="s">
        <v>3184</v>
      </c>
      <c r="E2214" s="2" t="s">
        <v>3185</v>
      </c>
      <c r="F2214" s="1" t="s">
        <v>3139</v>
      </c>
      <c r="G2214" s="10">
        <v>45719</v>
      </c>
      <c r="H2214" s="1">
        <v>70</v>
      </c>
      <c r="I2214" s="1"/>
      <c r="J2214" s="10">
        <v>45726</v>
      </c>
      <c r="K2214" s="1" t="s">
        <v>1074</v>
      </c>
      <c r="L2214" s="2"/>
      <c r="M2214" s="10"/>
      <c r="N2214" s="1"/>
      <c r="O2214" s="1"/>
      <c r="P2214" s="2">
        <f>Table1[[#This Row],[PRICE/PO]]*Table1[[#This Row],[Quantity/PO]]</f>
        <v>0</v>
      </c>
      <c r="Q2214" s="2" t="str">
        <f t="shared" ca="1" si="157"/>
        <v>منتهي</v>
      </c>
      <c r="R2214" s="2" t="s">
        <v>2370</v>
      </c>
      <c r="S2214" s="2"/>
      <c r="T2214" s="1" t="str">
        <f t="shared" si="160"/>
        <v/>
      </c>
      <c r="BN2214" s="8" t="str">
        <f t="shared" si="158"/>
        <v>487-M25</v>
      </c>
    </row>
    <row r="2215" spans="1:66" ht="46" hidden="1" x14ac:dyDescent="0.45">
      <c r="A2215" s="1">
        <f t="shared" si="159"/>
        <v>2202</v>
      </c>
      <c r="B2215" s="1" t="s">
        <v>734</v>
      </c>
      <c r="C2215" s="1" t="s">
        <v>991</v>
      </c>
      <c r="D2215" s="1">
        <v>620</v>
      </c>
      <c r="E2215" s="2" t="s">
        <v>992</v>
      </c>
      <c r="F2215" s="1" t="s">
        <v>3186</v>
      </c>
      <c r="G2215" s="10">
        <v>45719</v>
      </c>
      <c r="H2215" s="1">
        <v>1</v>
      </c>
      <c r="I2215" s="1"/>
      <c r="J2215" s="10">
        <v>45726</v>
      </c>
      <c r="K2215" s="1" t="s">
        <v>1074</v>
      </c>
      <c r="L2215" s="2"/>
      <c r="M2215" s="10"/>
      <c r="N2215" s="1"/>
      <c r="O2215" s="1"/>
      <c r="P2215" s="2">
        <f>Table1[[#This Row],[PRICE/PO]]*Table1[[#This Row],[Quantity/PO]]</f>
        <v>0</v>
      </c>
      <c r="Q2215" s="2" t="str">
        <f t="shared" ca="1" si="157"/>
        <v>منتهي</v>
      </c>
      <c r="R2215" s="2" t="s">
        <v>2370</v>
      </c>
      <c r="S2215" s="2"/>
      <c r="T2215" s="1" t="str">
        <f t="shared" si="160"/>
        <v/>
      </c>
      <c r="BN2215" s="8">
        <f t="shared" si="158"/>
        <v>620</v>
      </c>
    </row>
    <row r="2216" spans="1:66" ht="69" hidden="1" x14ac:dyDescent="0.45">
      <c r="A2216" s="1">
        <f t="shared" si="159"/>
        <v>2203</v>
      </c>
      <c r="B2216" s="1" t="s">
        <v>734</v>
      </c>
      <c r="C2216" s="1" t="s">
        <v>3187</v>
      </c>
      <c r="D2216" s="1">
        <v>50</v>
      </c>
      <c r="E2216" s="2" t="s">
        <v>3188</v>
      </c>
      <c r="F2216" s="1" t="s">
        <v>3186</v>
      </c>
      <c r="G2216" s="10">
        <v>45719</v>
      </c>
      <c r="H2216" s="1">
        <v>50</v>
      </c>
      <c r="I2216" s="1"/>
      <c r="J2216" s="10">
        <v>45726</v>
      </c>
      <c r="K2216" s="1" t="s">
        <v>1074</v>
      </c>
      <c r="L2216" s="2"/>
      <c r="M2216" s="10"/>
      <c r="N2216" s="1"/>
      <c r="O2216" s="1"/>
      <c r="P2216" s="2">
        <f>Table1[[#This Row],[PRICE/PO]]*Table1[[#This Row],[Quantity/PO]]</f>
        <v>0</v>
      </c>
      <c r="Q2216" s="2" t="str">
        <f t="shared" ca="1" si="157"/>
        <v>منتهي</v>
      </c>
      <c r="R2216" s="2" t="s">
        <v>2370</v>
      </c>
      <c r="S2216" s="2"/>
      <c r="T2216" s="1" t="str">
        <f t="shared" si="160"/>
        <v/>
      </c>
      <c r="BN2216" s="8">
        <f t="shared" si="158"/>
        <v>50</v>
      </c>
    </row>
    <row r="2217" spans="1:66" ht="69" hidden="1" x14ac:dyDescent="0.45">
      <c r="A2217" s="1">
        <f t="shared" si="159"/>
        <v>2204</v>
      </c>
      <c r="B2217" s="1" t="s">
        <v>734</v>
      </c>
      <c r="C2217" s="1" t="s">
        <v>3189</v>
      </c>
      <c r="D2217" s="1"/>
      <c r="E2217" s="2" t="s">
        <v>3190</v>
      </c>
      <c r="F2217" s="1" t="s">
        <v>3186</v>
      </c>
      <c r="G2217" s="10">
        <v>45719</v>
      </c>
      <c r="H2217" s="1">
        <v>6</v>
      </c>
      <c r="I2217" s="1"/>
      <c r="J2217" s="10">
        <v>45726</v>
      </c>
      <c r="K2217" s="1" t="s">
        <v>1074</v>
      </c>
      <c r="L2217" s="2"/>
      <c r="M2217" s="10"/>
      <c r="N2217" s="1"/>
      <c r="O2217" s="1"/>
      <c r="P2217" s="2">
        <f>Table1[[#This Row],[PRICE/PO]]*Table1[[#This Row],[Quantity/PO]]</f>
        <v>0</v>
      </c>
      <c r="Q2217" s="2" t="str">
        <f t="shared" ca="1" si="157"/>
        <v>منتهي</v>
      </c>
      <c r="R2217" s="2" t="s">
        <v>2370</v>
      </c>
      <c r="S2217" s="2"/>
      <c r="T2217" s="1" t="str">
        <f t="shared" si="160"/>
        <v/>
      </c>
      <c r="BN2217" s="8">
        <f t="shared" si="158"/>
        <v>0</v>
      </c>
    </row>
    <row r="2218" spans="1:66" ht="92" hidden="1" x14ac:dyDescent="0.45">
      <c r="A2218" s="1">
        <f t="shared" si="159"/>
        <v>2205</v>
      </c>
      <c r="B2218" s="1" t="s">
        <v>734</v>
      </c>
      <c r="C2218" s="1" t="s">
        <v>3192</v>
      </c>
      <c r="D2218" s="1" t="s">
        <v>3193</v>
      </c>
      <c r="E2218" s="2" t="s">
        <v>3194</v>
      </c>
      <c r="F2218" s="1" t="s">
        <v>3191</v>
      </c>
      <c r="G2218" s="10">
        <v>45719</v>
      </c>
      <c r="H2218" s="1">
        <v>20</v>
      </c>
      <c r="I2218" s="1"/>
      <c r="J2218" s="10">
        <v>45726</v>
      </c>
      <c r="K2218" s="1" t="s">
        <v>1074</v>
      </c>
      <c r="L2218" s="2"/>
      <c r="M2218" s="10"/>
      <c r="N2218" s="1"/>
      <c r="O2218" s="1"/>
      <c r="P2218" s="2">
        <f>Table1[[#This Row],[PRICE/PO]]*Table1[[#This Row],[Quantity/PO]]</f>
        <v>0</v>
      </c>
      <c r="Q2218" s="2" t="str">
        <f t="shared" ca="1" si="157"/>
        <v>منتهي</v>
      </c>
      <c r="R2218" s="2" t="s">
        <v>2370</v>
      </c>
      <c r="S2218" s="2"/>
      <c r="T2218" s="1" t="str">
        <f t="shared" si="160"/>
        <v/>
      </c>
      <c r="BN2218" s="8" t="str">
        <f t="shared" si="158"/>
        <v>A60-13.5W-E27</v>
      </c>
    </row>
    <row r="2219" spans="1:66" ht="161" hidden="1" x14ac:dyDescent="0.45">
      <c r="A2219" s="1">
        <f t="shared" si="159"/>
        <v>2206</v>
      </c>
      <c r="B2219" s="1" t="s">
        <v>734</v>
      </c>
      <c r="C2219" s="1" t="s">
        <v>3196</v>
      </c>
      <c r="D2219" s="1" t="s">
        <v>3198</v>
      </c>
      <c r="E2219" s="2" t="s">
        <v>3197</v>
      </c>
      <c r="F2219" s="1" t="s">
        <v>3195</v>
      </c>
      <c r="G2219" s="10">
        <v>45719</v>
      </c>
      <c r="H2219" s="1">
        <v>1</v>
      </c>
      <c r="I2219" s="1"/>
      <c r="J2219" s="10">
        <v>45726</v>
      </c>
      <c r="K2219" s="1" t="s">
        <v>1074</v>
      </c>
      <c r="L2219" s="2"/>
      <c r="M2219" s="10"/>
      <c r="N2219" s="1"/>
      <c r="O2219" s="1"/>
      <c r="P2219" s="2">
        <f>Table1[[#This Row],[PRICE/PO]]*Table1[[#This Row],[Quantity/PO]]</f>
        <v>0</v>
      </c>
      <c r="Q2219" s="2" t="str">
        <f t="shared" ca="1" si="157"/>
        <v>منتهي</v>
      </c>
      <c r="R2219" s="2" t="s">
        <v>2370</v>
      </c>
      <c r="S2219" s="2"/>
      <c r="T2219" s="1" t="str">
        <f t="shared" si="160"/>
        <v/>
      </c>
      <c r="BN2219" s="8" t="str">
        <f t="shared" si="158"/>
        <v>3UG5514-1BR20</v>
      </c>
    </row>
    <row r="2220" spans="1:66" ht="69" hidden="1" x14ac:dyDescent="0.45">
      <c r="A2220" s="1">
        <f t="shared" si="159"/>
        <v>2207</v>
      </c>
      <c r="B2220" s="1" t="s">
        <v>734</v>
      </c>
      <c r="C2220" s="1" t="s">
        <v>1522</v>
      </c>
      <c r="D2220" s="1" t="s">
        <v>2225</v>
      </c>
      <c r="E2220" s="2" t="s">
        <v>1523</v>
      </c>
      <c r="F2220" s="1" t="s">
        <v>3199</v>
      </c>
      <c r="G2220" s="10">
        <v>45719</v>
      </c>
      <c r="H2220" s="1">
        <v>1</v>
      </c>
      <c r="I2220" s="1"/>
      <c r="J2220" s="10">
        <v>45725</v>
      </c>
      <c r="K2220" s="1" t="s">
        <v>1077</v>
      </c>
      <c r="L2220" s="2"/>
      <c r="M2220" s="10"/>
      <c r="N2220" s="1"/>
      <c r="O2220" s="1"/>
      <c r="P2220" s="2">
        <f>Table1[[#This Row],[PRICE/PO]]*Table1[[#This Row],[Quantity/PO]]</f>
        <v>0</v>
      </c>
      <c r="Q2220" s="2" t="str">
        <f t="shared" ca="1" si="157"/>
        <v>منتهي</v>
      </c>
      <c r="R2220" s="2" t="s">
        <v>2339</v>
      </c>
      <c r="S2220" s="2"/>
      <c r="T2220" s="1" t="str">
        <f t="shared" si="160"/>
        <v/>
      </c>
      <c r="BN2220" s="8" t="str">
        <f t="shared" si="158"/>
        <v>DS-GM7G</v>
      </c>
    </row>
    <row r="2221" spans="1:66" ht="69" hidden="1" x14ac:dyDescent="0.45">
      <c r="A2221" s="1">
        <f t="shared" si="159"/>
        <v>2208</v>
      </c>
      <c r="B2221" s="1" t="s">
        <v>734</v>
      </c>
      <c r="C2221" s="1" t="s">
        <v>1522</v>
      </c>
      <c r="D2221" s="1" t="s">
        <v>2225</v>
      </c>
      <c r="E2221" s="2" t="s">
        <v>1523</v>
      </c>
      <c r="F2221" s="1" t="s">
        <v>3200</v>
      </c>
      <c r="G2221" s="10">
        <v>45719</v>
      </c>
      <c r="H2221" s="1">
        <v>1</v>
      </c>
      <c r="I2221" s="1"/>
      <c r="J2221" s="10">
        <v>45725</v>
      </c>
      <c r="K2221" s="1" t="s">
        <v>1077</v>
      </c>
      <c r="L2221" s="2"/>
      <c r="M2221" s="10"/>
      <c r="N2221" s="1"/>
      <c r="O2221" s="1"/>
      <c r="P2221" s="2">
        <f>Table1[[#This Row],[PRICE/PO]]*Table1[[#This Row],[Quantity/PO]]</f>
        <v>0</v>
      </c>
      <c r="Q2221" s="2" t="str">
        <f t="shared" ref="Q2221:Q2293" ca="1" si="161">IF(AND($J2221&lt;TODAY(), $J2221&lt;&gt;""), "منتهي", "")</f>
        <v>منتهي</v>
      </c>
      <c r="R2221" s="2" t="s">
        <v>2339</v>
      </c>
      <c r="S2221" s="2"/>
      <c r="T2221" s="1" t="str">
        <f t="shared" si="160"/>
        <v/>
      </c>
      <c r="BN2221" s="8" t="str">
        <f t="shared" si="158"/>
        <v>DS-GM7G</v>
      </c>
    </row>
    <row r="2222" spans="1:66" ht="46" hidden="1" x14ac:dyDescent="0.45">
      <c r="A2222" s="1">
        <f t="shared" si="159"/>
        <v>2209</v>
      </c>
      <c r="B2222" s="1" t="s">
        <v>734</v>
      </c>
      <c r="C2222" s="1" t="s">
        <v>3046</v>
      </c>
      <c r="D2222" s="1"/>
      <c r="E2222" s="2" t="s">
        <v>3202</v>
      </c>
      <c r="F2222" s="1" t="s">
        <v>3201</v>
      </c>
      <c r="G2222" s="10">
        <v>45719</v>
      </c>
      <c r="H2222" s="1">
        <v>50</v>
      </c>
      <c r="I2222" s="1">
        <v>2250</v>
      </c>
      <c r="J2222" s="10">
        <v>45724</v>
      </c>
      <c r="K2222" s="1" t="s">
        <v>1074</v>
      </c>
      <c r="L2222" s="2"/>
      <c r="M2222" s="10"/>
      <c r="N2222" s="1"/>
      <c r="O2222" s="1"/>
      <c r="P2222" s="2">
        <f>Table1[[#This Row],[PRICE/PO]]*Table1[[#This Row],[Quantity/PO]]</f>
        <v>0</v>
      </c>
      <c r="Q2222" s="2" t="str">
        <f t="shared" ca="1" si="161"/>
        <v>منتهي</v>
      </c>
      <c r="R2222" s="2" t="s">
        <v>2430</v>
      </c>
      <c r="S2222" s="2"/>
      <c r="T2222" s="1" t="str">
        <f t="shared" si="160"/>
        <v/>
      </c>
      <c r="BN2222" s="8">
        <f t="shared" si="158"/>
        <v>0</v>
      </c>
    </row>
    <row r="2223" spans="1:66" ht="69" hidden="1" x14ac:dyDescent="0.45">
      <c r="A2223" s="1">
        <f t="shared" si="159"/>
        <v>2210</v>
      </c>
      <c r="B2223" s="1" t="s">
        <v>734</v>
      </c>
      <c r="C2223" s="1" t="s">
        <v>3204</v>
      </c>
      <c r="D2223" s="1" t="s">
        <v>3205</v>
      </c>
      <c r="E2223" s="2" t="s">
        <v>3206</v>
      </c>
      <c r="F2223" s="1" t="s">
        <v>3203</v>
      </c>
      <c r="G2223" s="10">
        <v>45719</v>
      </c>
      <c r="H2223" s="1">
        <v>1</v>
      </c>
      <c r="I2223" s="1"/>
      <c r="J2223" s="10">
        <v>45721</v>
      </c>
      <c r="K2223" s="1" t="s">
        <v>1077</v>
      </c>
      <c r="L2223" s="2"/>
      <c r="M2223" s="10"/>
      <c r="N2223" s="1"/>
      <c r="O2223" s="1"/>
      <c r="P2223" s="2">
        <f>Table1[[#This Row],[PRICE/PO]]*Table1[[#This Row],[Quantity/PO]]</f>
        <v>0</v>
      </c>
      <c r="Q2223" s="2" t="str">
        <f t="shared" ca="1" si="161"/>
        <v>منتهي</v>
      </c>
      <c r="R2223" s="2" t="s">
        <v>2370</v>
      </c>
      <c r="S2223" s="2"/>
      <c r="T2223" s="1" t="str">
        <f t="shared" si="160"/>
        <v/>
      </c>
      <c r="BN2223" s="8" t="str">
        <f t="shared" si="158"/>
        <v>6600-55-0044</v>
      </c>
    </row>
    <row r="2224" spans="1:66" ht="69" hidden="1" x14ac:dyDescent="0.45">
      <c r="A2224" s="1">
        <f t="shared" si="159"/>
        <v>2211</v>
      </c>
      <c r="B2224" s="1" t="s">
        <v>734</v>
      </c>
      <c r="C2224" s="1" t="s">
        <v>3207</v>
      </c>
      <c r="D2224" s="1" t="s">
        <v>3208</v>
      </c>
      <c r="E2224" s="2" t="s">
        <v>3209</v>
      </c>
      <c r="F2224" s="1" t="s">
        <v>3203</v>
      </c>
      <c r="G2224" s="10">
        <v>45719</v>
      </c>
      <c r="H2224" s="1">
        <v>20</v>
      </c>
      <c r="I2224" s="1"/>
      <c r="J2224" s="10">
        <v>45721</v>
      </c>
      <c r="K2224" s="1" t="s">
        <v>1077</v>
      </c>
      <c r="L2224" s="2"/>
      <c r="M2224" s="10"/>
      <c r="N2224" s="1"/>
      <c r="O2224" s="1"/>
      <c r="P2224" s="2">
        <f>Table1[[#This Row],[PRICE/PO]]*Table1[[#This Row],[Quantity/PO]]</f>
        <v>0</v>
      </c>
      <c r="Q2224" s="2" t="str">
        <f t="shared" ca="1" si="161"/>
        <v>منتهي</v>
      </c>
      <c r="R2224" s="2" t="s">
        <v>2370</v>
      </c>
      <c r="S2224" s="2"/>
      <c r="T2224" s="1" t="str">
        <f t="shared" si="160"/>
        <v/>
      </c>
      <c r="BN2224" s="8" t="str">
        <f t="shared" si="158"/>
        <v>6400-12-0007</v>
      </c>
    </row>
    <row r="2225" spans="1:66" ht="69" hidden="1" x14ac:dyDescent="0.45">
      <c r="A2225" s="1">
        <f t="shared" si="159"/>
        <v>2212</v>
      </c>
      <c r="B2225" s="1" t="s">
        <v>734</v>
      </c>
      <c r="C2225" s="1" t="s">
        <v>447</v>
      </c>
      <c r="D2225" s="1"/>
      <c r="E2225" s="2" t="s">
        <v>448</v>
      </c>
      <c r="F2225" s="1" t="s">
        <v>3210</v>
      </c>
      <c r="G2225" s="10">
        <v>45719</v>
      </c>
      <c r="H2225" s="1">
        <v>2</v>
      </c>
      <c r="I2225" s="1"/>
      <c r="J2225" s="10">
        <v>45726</v>
      </c>
      <c r="K2225" s="1" t="s">
        <v>1077</v>
      </c>
      <c r="L2225" s="2"/>
      <c r="M2225" s="10"/>
      <c r="N2225" s="1"/>
      <c r="O2225" s="1"/>
      <c r="P2225" s="2">
        <f>Table1[[#This Row],[PRICE/PO]]*Table1[[#This Row],[Quantity/PO]]</f>
        <v>0</v>
      </c>
      <c r="Q2225" s="2" t="str">
        <f t="shared" ca="1" si="161"/>
        <v>منتهي</v>
      </c>
      <c r="R2225" s="2" t="s">
        <v>2339</v>
      </c>
      <c r="S2225" s="2"/>
      <c r="T2225" s="1" t="str">
        <f t="shared" si="160"/>
        <v/>
      </c>
      <c r="BN2225" s="8">
        <f t="shared" si="158"/>
        <v>0</v>
      </c>
    </row>
    <row r="2226" spans="1:66" ht="92" hidden="1" x14ac:dyDescent="0.45">
      <c r="A2226" s="1">
        <f t="shared" si="159"/>
        <v>2213</v>
      </c>
      <c r="B2226" s="1" t="s">
        <v>734</v>
      </c>
      <c r="C2226" s="1" t="s">
        <v>3213</v>
      </c>
      <c r="D2226" s="1" t="s">
        <v>3212</v>
      </c>
      <c r="E2226" s="2" t="s">
        <v>2501</v>
      </c>
      <c r="F2226" s="1" t="s">
        <v>3211</v>
      </c>
      <c r="G2226" s="10">
        <v>45719</v>
      </c>
      <c r="H2226" s="1">
        <v>4</v>
      </c>
      <c r="I2226" s="1"/>
      <c r="J2226" s="10">
        <v>45721</v>
      </c>
      <c r="K2226" s="1" t="s">
        <v>1074</v>
      </c>
      <c r="L2226" s="2"/>
      <c r="M2226" s="10"/>
      <c r="N2226" s="1"/>
      <c r="O2226" s="1"/>
      <c r="P2226" s="2">
        <f>Table1[[#This Row],[PRICE/PO]]*Table1[[#This Row],[Quantity/PO]]</f>
        <v>0</v>
      </c>
      <c r="Q2226" s="2" t="str">
        <f t="shared" ca="1" si="161"/>
        <v>منتهي</v>
      </c>
      <c r="R2226" s="2" t="s">
        <v>2430</v>
      </c>
      <c r="S2226" s="2"/>
      <c r="T2226" s="1" t="str">
        <f t="shared" si="160"/>
        <v/>
      </c>
      <c r="BN2226" s="8" t="str">
        <f t="shared" si="158"/>
        <v>2601 -02821</v>
      </c>
    </row>
    <row r="2227" spans="1:66" ht="92" hidden="1" x14ac:dyDescent="0.45">
      <c r="A2227" s="1">
        <f t="shared" si="159"/>
        <v>2214</v>
      </c>
      <c r="B2227" s="1" t="s">
        <v>734</v>
      </c>
      <c r="C2227" s="1" t="s">
        <v>3214</v>
      </c>
      <c r="D2227" s="1"/>
      <c r="E2227" s="2" t="s">
        <v>3215</v>
      </c>
      <c r="F2227" s="1" t="s">
        <v>3211</v>
      </c>
      <c r="G2227" s="10">
        <v>45719</v>
      </c>
      <c r="H2227" s="1">
        <v>3</v>
      </c>
      <c r="I2227" s="1"/>
      <c r="J2227" s="10">
        <v>45721</v>
      </c>
      <c r="K2227" s="1" t="s">
        <v>1074</v>
      </c>
      <c r="L2227" s="2"/>
      <c r="M2227" s="10"/>
      <c r="N2227" s="1"/>
      <c r="O2227" s="1"/>
      <c r="P2227" s="2">
        <f>Table1[[#This Row],[PRICE/PO]]*Table1[[#This Row],[Quantity/PO]]</f>
        <v>0</v>
      </c>
      <c r="Q2227" s="2" t="str">
        <f t="shared" ca="1" si="161"/>
        <v>منتهي</v>
      </c>
      <c r="R2227" s="2" t="s">
        <v>2430</v>
      </c>
      <c r="S2227" s="2"/>
      <c r="T2227" s="1" t="str">
        <f t="shared" si="160"/>
        <v/>
      </c>
      <c r="BN2227" s="8">
        <f t="shared" si="158"/>
        <v>0</v>
      </c>
    </row>
    <row r="2228" spans="1:66" ht="69" hidden="1" x14ac:dyDescent="0.45">
      <c r="A2228" s="1">
        <f t="shared" si="159"/>
        <v>2215</v>
      </c>
      <c r="B2228" s="1" t="s">
        <v>734</v>
      </c>
      <c r="C2228" s="1" t="s">
        <v>3216</v>
      </c>
      <c r="D2228" s="1">
        <v>413.32670000000002</v>
      </c>
      <c r="E2228" s="2" t="s">
        <v>3217</v>
      </c>
      <c r="F2228" s="1" t="s">
        <v>3211</v>
      </c>
      <c r="G2228" s="10">
        <v>45719</v>
      </c>
      <c r="H2228" s="1">
        <v>4</v>
      </c>
      <c r="I2228" s="1"/>
      <c r="J2228" s="10">
        <v>45721</v>
      </c>
      <c r="K2228" s="1" t="s">
        <v>1074</v>
      </c>
      <c r="L2228" s="2"/>
      <c r="M2228" s="10"/>
      <c r="N2228" s="1"/>
      <c r="O2228" s="1"/>
      <c r="P2228" s="2">
        <f>Table1[[#This Row],[PRICE/PO]]*Table1[[#This Row],[Quantity/PO]]</f>
        <v>0</v>
      </c>
      <c r="Q2228" s="2" t="str">
        <f t="shared" ca="1" si="161"/>
        <v>منتهي</v>
      </c>
      <c r="R2228" s="2" t="s">
        <v>2430</v>
      </c>
      <c r="S2228" s="2"/>
      <c r="T2228" s="1" t="str">
        <f t="shared" si="160"/>
        <v/>
      </c>
      <c r="BN2228" s="8">
        <f t="shared" ref="BN2228:BN2300" si="162">D2228</f>
        <v>413.32670000000002</v>
      </c>
    </row>
    <row r="2229" spans="1:66" ht="46" hidden="1" x14ac:dyDescent="0.45">
      <c r="A2229" s="1">
        <f t="shared" si="159"/>
        <v>2216</v>
      </c>
      <c r="B2229" s="1" t="s">
        <v>734</v>
      </c>
      <c r="C2229" s="1" t="s">
        <v>3218</v>
      </c>
      <c r="D2229" s="1">
        <v>213.3237</v>
      </c>
      <c r="E2229" s="2" t="s">
        <v>3219</v>
      </c>
      <c r="F2229" s="1" t="s">
        <v>3211</v>
      </c>
      <c r="G2229" s="10">
        <v>45719</v>
      </c>
      <c r="H2229" s="1">
        <v>4</v>
      </c>
      <c r="I2229" s="1"/>
      <c r="J2229" s="10">
        <v>45721</v>
      </c>
      <c r="K2229" s="1" t="s">
        <v>1074</v>
      </c>
      <c r="L2229" s="2"/>
      <c r="M2229" s="10"/>
      <c r="N2229" s="1"/>
      <c r="O2229" s="1"/>
      <c r="P2229" s="2">
        <f>Table1[[#This Row],[PRICE/PO]]*Table1[[#This Row],[Quantity/PO]]</f>
        <v>0</v>
      </c>
      <c r="Q2229" s="2" t="str">
        <f t="shared" ca="1" si="161"/>
        <v>منتهي</v>
      </c>
      <c r="R2229" s="2" t="s">
        <v>2430</v>
      </c>
      <c r="S2229" s="2"/>
      <c r="T2229" s="1" t="str">
        <f t="shared" si="160"/>
        <v/>
      </c>
      <c r="BN2229" s="8">
        <f t="shared" si="162"/>
        <v>213.3237</v>
      </c>
    </row>
    <row r="2230" spans="1:66" ht="46" hidden="1" x14ac:dyDescent="0.45">
      <c r="A2230" s="1">
        <f t="shared" si="159"/>
        <v>2217</v>
      </c>
      <c r="B2230" s="1" t="s">
        <v>734</v>
      </c>
      <c r="C2230" s="1" t="s">
        <v>2503</v>
      </c>
      <c r="D2230" s="1"/>
      <c r="E2230" s="2" t="s">
        <v>2504</v>
      </c>
      <c r="F2230" s="1" t="s">
        <v>3211</v>
      </c>
      <c r="G2230" s="10">
        <v>45719</v>
      </c>
      <c r="H2230" s="1">
        <v>5</v>
      </c>
      <c r="I2230" s="1"/>
      <c r="J2230" s="10">
        <v>45721</v>
      </c>
      <c r="K2230" s="1" t="s">
        <v>1074</v>
      </c>
      <c r="L2230" s="2"/>
      <c r="M2230" s="10"/>
      <c r="N2230" s="1"/>
      <c r="O2230" s="1"/>
      <c r="P2230" s="2">
        <f>Table1[[#This Row],[PRICE/PO]]*Table1[[#This Row],[Quantity/PO]]</f>
        <v>0</v>
      </c>
      <c r="Q2230" s="2" t="str">
        <f t="shared" ca="1" si="161"/>
        <v>منتهي</v>
      </c>
      <c r="R2230" s="2" t="s">
        <v>2430</v>
      </c>
      <c r="S2230" s="2"/>
      <c r="T2230" s="1" t="str">
        <f t="shared" si="160"/>
        <v/>
      </c>
      <c r="BN2230" s="8">
        <f t="shared" si="162"/>
        <v>0</v>
      </c>
    </row>
    <row r="2231" spans="1:66" ht="92" hidden="1" x14ac:dyDescent="0.45">
      <c r="A2231" s="1">
        <f t="shared" si="159"/>
        <v>2218</v>
      </c>
      <c r="B2231" s="1" t="s">
        <v>734</v>
      </c>
      <c r="C2231" s="1" t="s">
        <v>2275</v>
      </c>
      <c r="D2231" s="1">
        <v>2501438</v>
      </c>
      <c r="E2231" s="2" t="s">
        <v>2276</v>
      </c>
      <c r="F2231" s="1" t="s">
        <v>3220</v>
      </c>
      <c r="G2231" s="10">
        <v>45720</v>
      </c>
      <c r="H2231" s="1">
        <v>5</v>
      </c>
      <c r="I2231" s="1">
        <v>350</v>
      </c>
      <c r="J2231" s="10">
        <v>45722</v>
      </c>
      <c r="K2231" s="1" t="s">
        <v>1077</v>
      </c>
      <c r="L2231" s="2"/>
      <c r="M2231" s="10"/>
      <c r="N2231" s="1"/>
      <c r="O2231" s="1"/>
      <c r="P2231" s="2">
        <f>Table1[[#This Row],[PRICE/PO]]*Table1[[#This Row],[Quantity/PO]]</f>
        <v>0</v>
      </c>
      <c r="Q2231" s="2" t="str">
        <f t="shared" ca="1" si="161"/>
        <v>منتهي</v>
      </c>
      <c r="R2231" s="2" t="s">
        <v>2355</v>
      </c>
      <c r="S2231" s="2"/>
      <c r="T2231" s="1" t="str">
        <f t="shared" si="160"/>
        <v/>
      </c>
      <c r="BN2231" s="8">
        <f t="shared" si="162"/>
        <v>2501438</v>
      </c>
    </row>
    <row r="2232" spans="1:66" ht="138" hidden="1" x14ac:dyDescent="0.45">
      <c r="A2232" s="1">
        <f t="shared" si="159"/>
        <v>2219</v>
      </c>
      <c r="B2232" s="1" t="s">
        <v>734</v>
      </c>
      <c r="C2232" s="1" t="s">
        <v>2457</v>
      </c>
      <c r="D2232" s="1" t="s">
        <v>2456</v>
      </c>
      <c r="E2232" s="2" t="s">
        <v>2934</v>
      </c>
      <c r="F2232" s="1" t="s">
        <v>3221</v>
      </c>
      <c r="G2232" s="10">
        <v>45720</v>
      </c>
      <c r="H2232" s="1">
        <v>4</v>
      </c>
      <c r="I2232" s="1"/>
      <c r="J2232" s="10">
        <v>45726</v>
      </c>
      <c r="K2232" s="1" t="s">
        <v>1074</v>
      </c>
      <c r="L2232" s="2"/>
      <c r="M2232" s="10"/>
      <c r="N2232" s="1"/>
      <c r="O2232" s="1"/>
      <c r="P2232" s="2">
        <f>Table1[[#This Row],[PRICE/PO]]*Table1[[#This Row],[Quantity/PO]]</f>
        <v>0</v>
      </c>
      <c r="Q2232" s="2" t="str">
        <f t="shared" ca="1" si="161"/>
        <v>منتهي</v>
      </c>
      <c r="R2232" s="2" t="s">
        <v>2370</v>
      </c>
      <c r="S2232" s="2"/>
      <c r="T2232" s="1" t="str">
        <f t="shared" si="160"/>
        <v/>
      </c>
      <c r="BN2232" s="8" t="str">
        <f t="shared" si="162"/>
        <v>NW16H1HHF3P2E</v>
      </c>
    </row>
    <row r="2233" spans="1:66" ht="46" hidden="1" x14ac:dyDescent="0.45">
      <c r="A2233" s="1">
        <f t="shared" si="159"/>
        <v>2220</v>
      </c>
      <c r="B2233" s="1" t="s">
        <v>734</v>
      </c>
      <c r="C2233" s="1" t="s">
        <v>83</v>
      </c>
      <c r="D2233" s="1"/>
      <c r="E2233" s="2" t="s">
        <v>396</v>
      </c>
      <c r="F2233" s="1" t="s">
        <v>3223</v>
      </c>
      <c r="G2233" s="10">
        <v>45720</v>
      </c>
      <c r="H2233" s="1">
        <v>5</v>
      </c>
      <c r="I2233" s="1">
        <v>550</v>
      </c>
      <c r="J2233" s="10">
        <v>45725</v>
      </c>
      <c r="K2233" s="1" t="s">
        <v>1077</v>
      </c>
      <c r="L2233" s="2"/>
      <c r="M2233" s="10"/>
      <c r="N2233" s="1"/>
      <c r="O2233" s="1"/>
      <c r="P2233" s="2">
        <f>Table1[[#This Row],[PRICE/PO]]*Table1[[#This Row],[Quantity/PO]]</f>
        <v>0</v>
      </c>
      <c r="Q2233" s="2" t="str">
        <f t="shared" ca="1" si="161"/>
        <v>منتهي</v>
      </c>
      <c r="R2233" s="2" t="s">
        <v>2339</v>
      </c>
      <c r="S2233" s="2" t="s">
        <v>3291</v>
      </c>
      <c r="T2233" s="1" t="str">
        <f t="shared" si="160"/>
        <v/>
      </c>
      <c r="BN2233" s="8">
        <f t="shared" si="162"/>
        <v>0</v>
      </c>
    </row>
    <row r="2234" spans="1:66" ht="46" hidden="1" x14ac:dyDescent="0.45">
      <c r="A2234" s="1">
        <f t="shared" si="159"/>
        <v>2221</v>
      </c>
      <c r="B2234" s="1" t="s">
        <v>734</v>
      </c>
      <c r="C2234" s="1" t="s">
        <v>83</v>
      </c>
      <c r="D2234" s="1"/>
      <c r="E2234" s="2" t="s">
        <v>396</v>
      </c>
      <c r="F2234" s="1" t="s">
        <v>3224</v>
      </c>
      <c r="G2234" s="10">
        <v>45720</v>
      </c>
      <c r="H2234" s="1">
        <v>3</v>
      </c>
      <c r="I2234" s="1">
        <v>550</v>
      </c>
      <c r="J2234" s="10">
        <v>45725</v>
      </c>
      <c r="K2234" s="1" t="s">
        <v>1077</v>
      </c>
      <c r="L2234" s="2"/>
      <c r="M2234" s="10"/>
      <c r="N2234" s="1"/>
      <c r="O2234" s="1"/>
      <c r="P2234" s="2">
        <f>Table1[[#This Row],[PRICE/PO]]*Table1[[#This Row],[Quantity/PO]]</f>
        <v>0</v>
      </c>
      <c r="Q2234" s="2" t="str">
        <f t="shared" ca="1" si="161"/>
        <v>منتهي</v>
      </c>
      <c r="R2234" s="2" t="s">
        <v>2339</v>
      </c>
      <c r="S2234" s="2" t="s">
        <v>3291</v>
      </c>
      <c r="T2234" s="1" t="str">
        <f t="shared" si="160"/>
        <v/>
      </c>
      <c r="BN2234" s="8">
        <f t="shared" si="162"/>
        <v>0</v>
      </c>
    </row>
    <row r="2235" spans="1:66" ht="46" hidden="1" x14ac:dyDescent="0.45">
      <c r="A2235" s="1">
        <f t="shared" si="159"/>
        <v>2222</v>
      </c>
      <c r="B2235" s="1" t="s">
        <v>43</v>
      </c>
      <c r="C2235" s="1" t="s">
        <v>95</v>
      </c>
      <c r="D2235" s="1"/>
      <c r="E2235" s="2" t="s">
        <v>96</v>
      </c>
      <c r="F2235" s="1" t="s">
        <v>3225</v>
      </c>
      <c r="G2235" s="10">
        <v>45720</v>
      </c>
      <c r="H2235" s="1">
        <v>4</v>
      </c>
      <c r="I2235" s="1">
        <v>3125</v>
      </c>
      <c r="J2235" s="10">
        <v>45726</v>
      </c>
      <c r="K2235" s="1" t="s">
        <v>1076</v>
      </c>
      <c r="L2235" s="2"/>
      <c r="M2235" s="10"/>
      <c r="N2235" s="1"/>
      <c r="O2235" s="1"/>
      <c r="P2235" s="2">
        <f>Table1[[#This Row],[PRICE/PO]]*Table1[[#This Row],[Quantity/PO]]</f>
        <v>0</v>
      </c>
      <c r="Q2235" s="2" t="str">
        <f t="shared" ca="1" si="161"/>
        <v>منتهي</v>
      </c>
      <c r="R2235" s="2" t="s">
        <v>2339</v>
      </c>
      <c r="S2235" s="2"/>
      <c r="T2235" s="1" t="str">
        <f t="shared" si="160"/>
        <v/>
      </c>
      <c r="BN2235" s="8">
        <f t="shared" si="162"/>
        <v>0</v>
      </c>
    </row>
    <row r="2236" spans="1:66" ht="46" hidden="1" x14ac:dyDescent="0.45">
      <c r="A2236" s="1">
        <f t="shared" si="159"/>
        <v>2223</v>
      </c>
      <c r="B2236" s="1" t="s">
        <v>43</v>
      </c>
      <c r="C2236" s="1" t="s">
        <v>83</v>
      </c>
      <c r="D2236" s="1"/>
      <c r="E2236" s="2" t="s">
        <v>396</v>
      </c>
      <c r="F2236" s="1" t="s">
        <v>3225</v>
      </c>
      <c r="G2236" s="10">
        <v>45720</v>
      </c>
      <c r="H2236" s="1">
        <v>3</v>
      </c>
      <c r="I2236" s="1">
        <v>550</v>
      </c>
      <c r="J2236" s="10">
        <v>45726</v>
      </c>
      <c r="K2236" s="1" t="s">
        <v>1077</v>
      </c>
      <c r="L2236" s="2"/>
      <c r="M2236" s="10"/>
      <c r="N2236" s="1"/>
      <c r="O2236" s="1"/>
      <c r="P2236" s="2">
        <f>Table1[[#This Row],[PRICE/PO]]*Table1[[#This Row],[Quantity/PO]]</f>
        <v>0</v>
      </c>
      <c r="Q2236" s="2" t="str">
        <f t="shared" ca="1" si="161"/>
        <v>منتهي</v>
      </c>
      <c r="R2236" s="2" t="s">
        <v>2339</v>
      </c>
      <c r="S2236" s="2"/>
      <c r="T2236" s="1" t="str">
        <f t="shared" si="160"/>
        <v/>
      </c>
      <c r="BN2236" s="8">
        <f t="shared" si="162"/>
        <v>0</v>
      </c>
    </row>
    <row r="2237" spans="1:66" ht="46" hidden="1" x14ac:dyDescent="0.45">
      <c r="A2237" s="1">
        <f t="shared" si="159"/>
        <v>2224</v>
      </c>
      <c r="B2237" s="1" t="s">
        <v>1404</v>
      </c>
      <c r="C2237" s="1" t="s">
        <v>390</v>
      </c>
      <c r="D2237" s="1"/>
      <c r="E2237" s="2" t="s">
        <v>391</v>
      </c>
      <c r="F2237" s="1" t="s">
        <v>3225</v>
      </c>
      <c r="G2237" s="10">
        <v>45720</v>
      </c>
      <c r="H2237" s="1">
        <v>200</v>
      </c>
      <c r="I2237" s="1"/>
      <c r="J2237" s="10">
        <v>45726</v>
      </c>
      <c r="K2237" s="1" t="s">
        <v>1077</v>
      </c>
      <c r="L2237" s="2"/>
      <c r="M2237" s="10"/>
      <c r="N2237" s="1"/>
      <c r="O2237" s="1"/>
      <c r="P2237" s="2">
        <f>Table1[[#This Row],[PRICE/PO]]*Table1[[#This Row],[Quantity/PO]]</f>
        <v>0</v>
      </c>
      <c r="Q2237" s="2" t="str">
        <f t="shared" ca="1" si="161"/>
        <v>منتهي</v>
      </c>
      <c r="R2237" s="2" t="s">
        <v>2339</v>
      </c>
      <c r="S2237" s="2"/>
      <c r="T2237" s="1" t="str">
        <f t="shared" si="160"/>
        <v/>
      </c>
      <c r="BN2237" s="8">
        <f t="shared" si="162"/>
        <v>0</v>
      </c>
    </row>
    <row r="2238" spans="1:66" ht="69" hidden="1" x14ac:dyDescent="0.45">
      <c r="A2238" s="1">
        <f t="shared" si="159"/>
        <v>2225</v>
      </c>
      <c r="B2238" s="1" t="s">
        <v>43</v>
      </c>
      <c r="C2238" s="1" t="s">
        <v>392</v>
      </c>
      <c r="D2238" s="1"/>
      <c r="E2238" s="2" t="s">
        <v>405</v>
      </c>
      <c r="F2238" s="1" t="s">
        <v>3225</v>
      </c>
      <c r="G2238" s="10">
        <v>45720</v>
      </c>
      <c r="H2238" s="1">
        <v>50</v>
      </c>
      <c r="I2238" s="1"/>
      <c r="J2238" s="10">
        <v>45726</v>
      </c>
      <c r="K2238" s="1" t="s">
        <v>1077</v>
      </c>
      <c r="L2238" s="2"/>
      <c r="M2238" s="10"/>
      <c r="N2238" s="1"/>
      <c r="O2238" s="1"/>
      <c r="P2238" s="2">
        <f>Table1[[#This Row],[PRICE/PO]]*Table1[[#This Row],[Quantity/PO]]</f>
        <v>0</v>
      </c>
      <c r="Q2238" s="2" t="str">
        <f t="shared" ca="1" si="161"/>
        <v>منتهي</v>
      </c>
      <c r="R2238" s="2" t="s">
        <v>2339</v>
      </c>
      <c r="S2238" s="2"/>
      <c r="T2238" s="1" t="str">
        <f t="shared" si="160"/>
        <v/>
      </c>
      <c r="BN2238" s="8">
        <f t="shared" si="162"/>
        <v>0</v>
      </c>
    </row>
    <row r="2239" spans="1:66" ht="46" hidden="1" x14ac:dyDescent="0.45">
      <c r="A2239" s="1">
        <f t="shared" si="159"/>
        <v>2226</v>
      </c>
      <c r="B2239" s="1" t="s">
        <v>43</v>
      </c>
      <c r="C2239" s="1" t="s">
        <v>75</v>
      </c>
      <c r="D2239" s="1"/>
      <c r="E2239" s="2" t="s">
        <v>394</v>
      </c>
      <c r="F2239" s="1" t="s">
        <v>3225</v>
      </c>
      <c r="G2239" s="10">
        <v>45720</v>
      </c>
      <c r="H2239" s="1">
        <v>1</v>
      </c>
      <c r="I2239" s="1">
        <v>590</v>
      </c>
      <c r="J2239" s="10">
        <v>45726</v>
      </c>
      <c r="K2239" s="1" t="s">
        <v>1077</v>
      </c>
      <c r="L2239" s="2"/>
      <c r="M2239" s="10"/>
      <c r="N2239" s="1"/>
      <c r="O2239" s="1"/>
      <c r="P2239" s="2">
        <f>Table1[[#This Row],[PRICE/PO]]*Table1[[#This Row],[Quantity/PO]]</f>
        <v>0</v>
      </c>
      <c r="Q2239" s="2" t="str">
        <f t="shared" ca="1" si="161"/>
        <v>منتهي</v>
      </c>
      <c r="R2239" s="2" t="s">
        <v>2339</v>
      </c>
      <c r="S2239" s="2"/>
      <c r="T2239" s="1" t="str">
        <f t="shared" si="160"/>
        <v/>
      </c>
      <c r="BN2239" s="8">
        <f t="shared" si="162"/>
        <v>0</v>
      </c>
    </row>
    <row r="2240" spans="1:66" ht="46" hidden="1" x14ac:dyDescent="0.45">
      <c r="A2240" s="1">
        <f t="shared" si="159"/>
        <v>2227</v>
      </c>
      <c r="B2240" s="1" t="s">
        <v>43</v>
      </c>
      <c r="C2240" s="1" t="s">
        <v>79</v>
      </c>
      <c r="D2240" s="1"/>
      <c r="E2240" s="2" t="s">
        <v>395</v>
      </c>
      <c r="F2240" s="1" t="s">
        <v>3226</v>
      </c>
      <c r="G2240" s="10">
        <v>45720</v>
      </c>
      <c r="H2240" s="1">
        <v>5</v>
      </c>
      <c r="I2240" s="1">
        <v>310</v>
      </c>
      <c r="J2240" s="10">
        <v>45726</v>
      </c>
      <c r="K2240" s="1" t="s">
        <v>1077</v>
      </c>
      <c r="L2240" s="2"/>
      <c r="M2240" s="10"/>
      <c r="N2240" s="1"/>
      <c r="O2240" s="1"/>
      <c r="P2240" s="2">
        <f>Table1[[#This Row],[PRICE/PO]]*Table1[[#This Row],[Quantity/PO]]</f>
        <v>0</v>
      </c>
      <c r="Q2240" s="2" t="str">
        <f t="shared" ca="1" si="161"/>
        <v>منتهي</v>
      </c>
      <c r="R2240" s="2" t="s">
        <v>2339</v>
      </c>
      <c r="S2240" s="2"/>
      <c r="T2240" s="1" t="str">
        <f t="shared" si="160"/>
        <v/>
      </c>
      <c r="BN2240" s="8">
        <f t="shared" si="162"/>
        <v>0</v>
      </c>
    </row>
    <row r="2241" spans="1:66" ht="46" hidden="1" x14ac:dyDescent="0.45">
      <c r="A2241" s="1">
        <f t="shared" si="159"/>
        <v>2228</v>
      </c>
      <c r="B2241" s="1" t="s">
        <v>43</v>
      </c>
      <c r="C2241" s="1" t="s">
        <v>83</v>
      </c>
      <c r="D2241" s="1"/>
      <c r="E2241" s="2" t="s">
        <v>396</v>
      </c>
      <c r="F2241" s="1" t="s">
        <v>3226</v>
      </c>
      <c r="G2241" s="10">
        <v>45720</v>
      </c>
      <c r="H2241" s="1">
        <v>5</v>
      </c>
      <c r="I2241" s="1">
        <v>550</v>
      </c>
      <c r="J2241" s="10">
        <v>45726</v>
      </c>
      <c r="K2241" s="1" t="s">
        <v>1077</v>
      </c>
      <c r="L2241" s="2"/>
      <c r="M2241" s="10"/>
      <c r="N2241" s="1"/>
      <c r="O2241" s="1"/>
      <c r="P2241" s="2">
        <f>Table1[[#This Row],[PRICE/PO]]*Table1[[#This Row],[Quantity/PO]]</f>
        <v>0</v>
      </c>
      <c r="Q2241" s="2" t="str">
        <f t="shared" ca="1" si="161"/>
        <v>منتهي</v>
      </c>
      <c r="R2241" s="2" t="s">
        <v>2339</v>
      </c>
      <c r="S2241" s="2"/>
      <c r="T2241" s="1" t="str">
        <f t="shared" si="160"/>
        <v/>
      </c>
      <c r="BN2241" s="8">
        <f t="shared" si="162"/>
        <v>0</v>
      </c>
    </row>
    <row r="2242" spans="1:66" ht="46" hidden="1" x14ac:dyDescent="0.45">
      <c r="A2242" s="1">
        <f t="shared" si="159"/>
        <v>2229</v>
      </c>
      <c r="B2242" s="1" t="s">
        <v>1404</v>
      </c>
      <c r="C2242" s="1" t="s">
        <v>390</v>
      </c>
      <c r="D2242" s="1"/>
      <c r="E2242" s="2" t="s">
        <v>391</v>
      </c>
      <c r="F2242" s="1" t="s">
        <v>3226</v>
      </c>
      <c r="G2242" s="10">
        <v>45720</v>
      </c>
      <c r="H2242" s="1">
        <v>300</v>
      </c>
      <c r="I2242" s="1"/>
      <c r="J2242" s="10">
        <v>45726</v>
      </c>
      <c r="K2242" s="1" t="s">
        <v>1077</v>
      </c>
      <c r="L2242" s="2"/>
      <c r="M2242" s="10"/>
      <c r="N2242" s="1"/>
      <c r="O2242" s="1"/>
      <c r="P2242" s="2">
        <f>Table1[[#This Row],[PRICE/PO]]*Table1[[#This Row],[Quantity/PO]]</f>
        <v>0</v>
      </c>
      <c r="Q2242" s="2" t="str">
        <f t="shared" ca="1" si="161"/>
        <v>منتهي</v>
      </c>
      <c r="R2242" s="2" t="s">
        <v>2339</v>
      </c>
      <c r="S2242" s="2"/>
      <c r="T2242" s="1" t="str">
        <f t="shared" si="160"/>
        <v/>
      </c>
      <c r="BN2242" s="8">
        <f t="shared" si="162"/>
        <v>0</v>
      </c>
    </row>
    <row r="2243" spans="1:66" ht="69" hidden="1" x14ac:dyDescent="0.45">
      <c r="A2243" s="1">
        <f t="shared" si="159"/>
        <v>2230</v>
      </c>
      <c r="B2243" s="1" t="s">
        <v>43</v>
      </c>
      <c r="C2243" s="1" t="s">
        <v>65</v>
      </c>
      <c r="D2243" s="1"/>
      <c r="E2243" s="2" t="s">
        <v>2449</v>
      </c>
      <c r="F2243" s="1" t="s">
        <v>3226</v>
      </c>
      <c r="G2243" s="10">
        <v>45720</v>
      </c>
      <c r="H2243" s="1">
        <v>4</v>
      </c>
      <c r="I2243" s="1">
        <v>1300</v>
      </c>
      <c r="J2243" s="10">
        <v>45726</v>
      </c>
      <c r="K2243" s="1" t="s">
        <v>1075</v>
      </c>
      <c r="L2243" s="2"/>
      <c r="M2243" s="10"/>
      <c r="N2243" s="1"/>
      <c r="O2243" s="1"/>
      <c r="P2243" s="2">
        <f>Table1[[#This Row],[PRICE/PO]]*Table1[[#This Row],[Quantity/PO]]</f>
        <v>0</v>
      </c>
      <c r="Q2243" s="2" t="str">
        <f t="shared" ca="1" si="161"/>
        <v>منتهي</v>
      </c>
      <c r="R2243" s="2" t="s">
        <v>2339</v>
      </c>
      <c r="S2243" s="2"/>
      <c r="T2243" s="1" t="str">
        <f t="shared" si="160"/>
        <v/>
      </c>
      <c r="BN2243" s="8">
        <f t="shared" si="162"/>
        <v>0</v>
      </c>
    </row>
    <row r="2244" spans="1:66" ht="69" hidden="1" x14ac:dyDescent="0.45">
      <c r="A2244" s="1">
        <f t="shared" si="159"/>
        <v>2231</v>
      </c>
      <c r="B2244" s="1" t="s">
        <v>43</v>
      </c>
      <c r="C2244" s="1" t="s">
        <v>115</v>
      </c>
      <c r="D2244" s="1"/>
      <c r="E2244" s="2" t="s">
        <v>2450</v>
      </c>
      <c r="F2244" s="1" t="s">
        <v>3226</v>
      </c>
      <c r="G2244" s="10">
        <v>45720</v>
      </c>
      <c r="H2244" s="1">
        <v>2</v>
      </c>
      <c r="I2244" s="1">
        <v>1250</v>
      </c>
      <c r="J2244" s="10">
        <v>45726</v>
      </c>
      <c r="K2244" s="1" t="s">
        <v>1075</v>
      </c>
      <c r="L2244" s="2"/>
      <c r="M2244" s="10"/>
      <c r="N2244" s="1"/>
      <c r="O2244" s="1"/>
      <c r="P2244" s="2">
        <f>Table1[[#This Row],[PRICE/PO]]*Table1[[#This Row],[Quantity/PO]]</f>
        <v>0</v>
      </c>
      <c r="Q2244" s="2" t="str">
        <f t="shared" ca="1" si="161"/>
        <v>منتهي</v>
      </c>
      <c r="R2244" s="2" t="s">
        <v>2339</v>
      </c>
      <c r="S2244" s="2"/>
      <c r="T2244" s="1" t="str">
        <f t="shared" si="160"/>
        <v/>
      </c>
      <c r="BN2244" s="8">
        <f t="shared" si="162"/>
        <v>0</v>
      </c>
    </row>
    <row r="2245" spans="1:66" ht="92" hidden="1" x14ac:dyDescent="0.45">
      <c r="A2245" s="1">
        <f t="shared" si="159"/>
        <v>2232</v>
      </c>
      <c r="B2245" s="1" t="s">
        <v>734</v>
      </c>
      <c r="C2245" s="1" t="s">
        <v>1716</v>
      </c>
      <c r="D2245" s="1" t="s">
        <v>1717</v>
      </c>
      <c r="E2245" s="2" t="s">
        <v>3228</v>
      </c>
      <c r="F2245" s="1" t="s">
        <v>3227</v>
      </c>
      <c r="G2245" s="10">
        <v>45720</v>
      </c>
      <c r="H2245" s="1">
        <v>1</v>
      </c>
      <c r="I2245" s="1"/>
      <c r="J2245" s="10">
        <v>45727</v>
      </c>
      <c r="K2245" s="1" t="s">
        <v>1075</v>
      </c>
      <c r="L2245" s="2"/>
      <c r="M2245" s="10"/>
      <c r="N2245" s="1"/>
      <c r="O2245" s="1"/>
      <c r="P2245" s="2">
        <f>Table1[[#This Row],[PRICE/PO]]*Table1[[#This Row],[Quantity/PO]]</f>
        <v>0</v>
      </c>
      <c r="Q2245" s="2" t="str">
        <f t="shared" ca="1" si="161"/>
        <v>منتهي</v>
      </c>
      <c r="R2245" s="2" t="s">
        <v>2339</v>
      </c>
      <c r="S2245" s="2"/>
      <c r="T2245" s="1" t="str">
        <f t="shared" si="160"/>
        <v/>
      </c>
      <c r="BN2245" s="8" t="str">
        <f t="shared" si="162"/>
        <v>TX033P04</v>
      </c>
    </row>
    <row r="2246" spans="1:66" ht="69" hidden="1" x14ac:dyDescent="0.45">
      <c r="A2246" s="1">
        <f t="shared" si="159"/>
        <v>2233</v>
      </c>
      <c r="B2246" s="1" t="s">
        <v>734</v>
      </c>
      <c r="C2246" s="1" t="s">
        <v>1722</v>
      </c>
      <c r="D2246" s="1">
        <v>1175264</v>
      </c>
      <c r="E2246" s="2" t="s">
        <v>1723</v>
      </c>
      <c r="F2246" s="1" t="s">
        <v>3227</v>
      </c>
      <c r="G2246" s="10">
        <v>45720</v>
      </c>
      <c r="H2246" s="1">
        <v>1</v>
      </c>
      <c r="I2246" s="1"/>
      <c r="J2246" s="10">
        <v>45727</v>
      </c>
      <c r="K2246" s="1" t="s">
        <v>1076</v>
      </c>
      <c r="L2246" s="2"/>
      <c r="M2246" s="10"/>
      <c r="N2246" s="1"/>
      <c r="O2246" s="1"/>
      <c r="P2246" s="2">
        <f>Table1[[#This Row],[PRICE/PO]]*Table1[[#This Row],[Quantity/PO]]</f>
        <v>0</v>
      </c>
      <c r="Q2246" s="2" t="str">
        <f t="shared" ca="1" si="161"/>
        <v>منتهي</v>
      </c>
      <c r="R2246" s="2" t="s">
        <v>2339</v>
      </c>
      <c r="S2246" s="2"/>
      <c r="T2246" s="1" t="str">
        <f t="shared" si="160"/>
        <v/>
      </c>
      <c r="BN2246" s="8">
        <f t="shared" si="162"/>
        <v>1175264</v>
      </c>
    </row>
    <row r="2247" spans="1:66" ht="69" hidden="1" x14ac:dyDescent="0.45">
      <c r="A2247" s="1">
        <f t="shared" si="159"/>
        <v>2234</v>
      </c>
      <c r="B2247" s="1" t="s">
        <v>734</v>
      </c>
      <c r="C2247" s="1" t="s">
        <v>1724</v>
      </c>
      <c r="D2247" s="1">
        <v>1175146</v>
      </c>
      <c r="E2247" s="2" t="s">
        <v>1725</v>
      </c>
      <c r="F2247" s="1" t="s">
        <v>3227</v>
      </c>
      <c r="G2247" s="10">
        <v>45720</v>
      </c>
      <c r="H2247" s="1">
        <v>2</v>
      </c>
      <c r="I2247" s="1"/>
      <c r="J2247" s="10">
        <v>45727</v>
      </c>
      <c r="K2247" s="1" t="s">
        <v>1076</v>
      </c>
      <c r="L2247" s="2"/>
      <c r="M2247" s="10"/>
      <c r="N2247" s="1"/>
      <c r="O2247" s="1"/>
      <c r="P2247" s="2">
        <f>Table1[[#This Row],[PRICE/PO]]*Table1[[#This Row],[Quantity/PO]]</f>
        <v>0</v>
      </c>
      <c r="Q2247" s="2" t="str">
        <f t="shared" ca="1" si="161"/>
        <v>منتهي</v>
      </c>
      <c r="R2247" s="2" t="s">
        <v>2339</v>
      </c>
      <c r="S2247" s="2"/>
      <c r="T2247" s="1" t="str">
        <f t="shared" si="160"/>
        <v/>
      </c>
      <c r="BN2247" s="8">
        <f t="shared" si="162"/>
        <v>1175146</v>
      </c>
    </row>
    <row r="2248" spans="1:66" ht="69" hidden="1" x14ac:dyDescent="0.45">
      <c r="A2248" s="1">
        <f t="shared" si="159"/>
        <v>2235</v>
      </c>
      <c r="B2248" s="1" t="s">
        <v>734</v>
      </c>
      <c r="C2248" s="1" t="s">
        <v>1726</v>
      </c>
      <c r="D2248" s="1">
        <v>1175705</v>
      </c>
      <c r="E2248" s="2" t="s">
        <v>1727</v>
      </c>
      <c r="F2248" s="1" t="s">
        <v>3227</v>
      </c>
      <c r="G2248" s="10">
        <v>45720</v>
      </c>
      <c r="H2248" s="1">
        <v>1</v>
      </c>
      <c r="I2248" s="1"/>
      <c r="J2248" s="10">
        <v>45727</v>
      </c>
      <c r="K2248" s="1" t="s">
        <v>1076</v>
      </c>
      <c r="L2248" s="2"/>
      <c r="M2248" s="10"/>
      <c r="N2248" s="1"/>
      <c r="O2248" s="1"/>
      <c r="P2248" s="2">
        <f>Table1[[#This Row],[PRICE/PO]]*Table1[[#This Row],[Quantity/PO]]</f>
        <v>0</v>
      </c>
      <c r="Q2248" s="2" t="str">
        <f t="shared" ca="1" si="161"/>
        <v>منتهي</v>
      </c>
      <c r="R2248" s="2" t="s">
        <v>2339</v>
      </c>
      <c r="S2248" s="2"/>
      <c r="T2248" s="1" t="str">
        <f t="shared" si="160"/>
        <v/>
      </c>
      <c r="BN2248" s="8">
        <f t="shared" si="162"/>
        <v>1175705</v>
      </c>
    </row>
    <row r="2249" spans="1:66" ht="69" hidden="1" x14ac:dyDescent="0.45">
      <c r="A2249" s="1">
        <f t="shared" si="159"/>
        <v>2236</v>
      </c>
      <c r="B2249" s="1" t="s">
        <v>734</v>
      </c>
      <c r="C2249" s="1" t="s">
        <v>1728</v>
      </c>
      <c r="D2249" s="1">
        <v>1190385</v>
      </c>
      <c r="E2249" s="2" t="s">
        <v>1729</v>
      </c>
      <c r="F2249" s="1" t="s">
        <v>3227</v>
      </c>
      <c r="G2249" s="10">
        <v>45720</v>
      </c>
      <c r="H2249" s="1">
        <v>4</v>
      </c>
      <c r="I2249" s="1"/>
      <c r="J2249" s="10">
        <v>45727</v>
      </c>
      <c r="K2249" s="1" t="s">
        <v>1076</v>
      </c>
      <c r="L2249" s="2"/>
      <c r="M2249" s="10"/>
      <c r="N2249" s="1"/>
      <c r="O2249" s="1"/>
      <c r="P2249" s="2">
        <f>Table1[[#This Row],[PRICE/PO]]*Table1[[#This Row],[Quantity/PO]]</f>
        <v>0</v>
      </c>
      <c r="Q2249" s="2" t="str">
        <f t="shared" ca="1" si="161"/>
        <v>منتهي</v>
      </c>
      <c r="R2249" s="2" t="s">
        <v>2339</v>
      </c>
      <c r="S2249" s="2"/>
      <c r="T2249" s="1" t="str">
        <f t="shared" si="160"/>
        <v/>
      </c>
      <c r="BN2249" s="8">
        <f t="shared" si="162"/>
        <v>1190385</v>
      </c>
    </row>
    <row r="2250" spans="1:66" ht="23" hidden="1" x14ac:dyDescent="0.45">
      <c r="A2250" s="1">
        <f t="shared" si="159"/>
        <v>2237</v>
      </c>
      <c r="B2250" s="1" t="s">
        <v>734</v>
      </c>
      <c r="C2250" s="1" t="s">
        <v>3235</v>
      </c>
      <c r="D2250" s="1" t="s">
        <v>3231</v>
      </c>
      <c r="E2250" s="2" t="s">
        <v>3232</v>
      </c>
      <c r="F2250" s="1" t="s">
        <v>3230</v>
      </c>
      <c r="G2250" s="10">
        <v>45720</v>
      </c>
      <c r="H2250" s="1">
        <v>70</v>
      </c>
      <c r="I2250" s="1"/>
      <c r="J2250" s="10">
        <v>45724</v>
      </c>
      <c r="K2250" s="1" t="s">
        <v>1074</v>
      </c>
      <c r="L2250" s="2"/>
      <c r="M2250" s="10"/>
      <c r="N2250" s="1"/>
      <c r="O2250" s="1"/>
      <c r="P2250" s="2">
        <f>Table1[[#This Row],[PRICE/PO]]*Table1[[#This Row],[Quantity/PO]]</f>
        <v>0</v>
      </c>
      <c r="Q2250" s="2" t="str">
        <f t="shared" ca="1" si="161"/>
        <v>منتهي</v>
      </c>
      <c r="R2250" s="2" t="s">
        <v>2430</v>
      </c>
      <c r="S2250" s="2"/>
      <c r="T2250" s="1" t="str">
        <f t="shared" si="160"/>
        <v/>
      </c>
      <c r="BN2250" s="8" t="str">
        <f t="shared" si="162"/>
        <v>30-074</v>
      </c>
    </row>
    <row r="2251" spans="1:66" ht="23" hidden="1" x14ac:dyDescent="0.45">
      <c r="A2251" s="1">
        <f t="shared" si="159"/>
        <v>2238</v>
      </c>
      <c r="B2251" s="1" t="s">
        <v>734</v>
      </c>
      <c r="C2251" s="2" t="s">
        <v>3236</v>
      </c>
      <c r="D2251" s="1" t="s">
        <v>3233</v>
      </c>
      <c r="E2251" s="2" t="s">
        <v>3234</v>
      </c>
      <c r="F2251" s="1" t="s">
        <v>3230</v>
      </c>
      <c r="G2251" s="10">
        <v>45720</v>
      </c>
      <c r="H2251" s="1">
        <v>50</v>
      </c>
      <c r="I2251" s="1"/>
      <c r="J2251" s="10">
        <v>45724</v>
      </c>
      <c r="K2251" s="1" t="s">
        <v>1074</v>
      </c>
      <c r="L2251" s="2"/>
      <c r="M2251" s="10"/>
      <c r="N2251" s="1"/>
      <c r="O2251" s="1"/>
      <c r="P2251" s="2">
        <f>Table1[[#This Row],[PRICE/PO]]*Table1[[#This Row],[Quantity/PO]]</f>
        <v>0</v>
      </c>
      <c r="Q2251" s="2" t="str">
        <f t="shared" ca="1" si="161"/>
        <v>منتهي</v>
      </c>
      <c r="R2251" s="2" t="s">
        <v>2430</v>
      </c>
      <c r="S2251" s="2"/>
      <c r="T2251" s="1" t="str">
        <f t="shared" si="160"/>
        <v/>
      </c>
      <c r="BN2251" s="8" t="str">
        <f t="shared" si="162"/>
        <v>30-452</v>
      </c>
    </row>
    <row r="2252" spans="1:66" ht="115" hidden="1" x14ac:dyDescent="0.45">
      <c r="A2252" s="1">
        <f t="shared" si="159"/>
        <v>2239</v>
      </c>
      <c r="B2252" s="1" t="s">
        <v>734</v>
      </c>
      <c r="C2252" s="1" t="s">
        <v>2594</v>
      </c>
      <c r="D2252" s="1" t="s">
        <v>2583</v>
      </c>
      <c r="E2252" s="2" t="s">
        <v>2587</v>
      </c>
      <c r="F2252" s="1" t="s">
        <v>3237</v>
      </c>
      <c r="G2252" s="10">
        <v>45720</v>
      </c>
      <c r="H2252" s="1">
        <v>10</v>
      </c>
      <c r="I2252" s="1"/>
      <c r="J2252" s="10">
        <v>45724</v>
      </c>
      <c r="K2252" s="1" t="s">
        <v>1074</v>
      </c>
      <c r="L2252" s="2"/>
      <c r="M2252" s="10"/>
      <c r="N2252" s="1"/>
      <c r="O2252" s="1"/>
      <c r="P2252" s="2">
        <f>Table1[[#This Row],[PRICE/PO]]*Table1[[#This Row],[Quantity/PO]]</f>
        <v>0</v>
      </c>
      <c r="Q2252" s="2" t="str">
        <f t="shared" ca="1" si="161"/>
        <v>منتهي</v>
      </c>
      <c r="R2252" s="2" t="s">
        <v>2430</v>
      </c>
      <c r="S2252" s="2"/>
      <c r="T2252" s="1" t="str">
        <f t="shared" si="160"/>
        <v/>
      </c>
      <c r="BN2252" s="8" t="str">
        <f t="shared" si="162"/>
        <v>A9D07220</v>
      </c>
    </row>
    <row r="2253" spans="1:66" ht="115" hidden="1" x14ac:dyDescent="0.45">
      <c r="A2253" s="1">
        <f t="shared" si="159"/>
        <v>2240</v>
      </c>
      <c r="B2253" s="1" t="s">
        <v>734</v>
      </c>
      <c r="C2253" s="1" t="s">
        <v>2593</v>
      </c>
      <c r="D2253" s="1" t="s">
        <v>2584</v>
      </c>
      <c r="E2253" s="2" t="s">
        <v>2588</v>
      </c>
      <c r="F2253" s="1" t="s">
        <v>3237</v>
      </c>
      <c r="G2253" s="10">
        <v>45720</v>
      </c>
      <c r="H2253" s="1">
        <v>10</v>
      </c>
      <c r="I2253" s="1"/>
      <c r="J2253" s="10">
        <v>45724</v>
      </c>
      <c r="K2253" s="1" t="s">
        <v>1074</v>
      </c>
      <c r="L2253" s="2"/>
      <c r="M2253" s="10"/>
      <c r="N2253" s="1"/>
      <c r="O2253" s="1"/>
      <c r="P2253" s="2">
        <f>Table1[[#This Row],[PRICE/PO]]*Table1[[#This Row],[Quantity/PO]]</f>
        <v>0</v>
      </c>
      <c r="Q2253" s="2" t="str">
        <f t="shared" ca="1" si="161"/>
        <v>منتهي</v>
      </c>
      <c r="R2253" s="2" t="s">
        <v>2430</v>
      </c>
      <c r="S2253" s="2"/>
      <c r="T2253" s="1" t="str">
        <f t="shared" si="160"/>
        <v/>
      </c>
      <c r="BN2253" s="8" t="str">
        <f t="shared" si="162"/>
        <v>A9D07216</v>
      </c>
    </row>
    <row r="2254" spans="1:66" ht="115" hidden="1" x14ac:dyDescent="0.45">
      <c r="A2254" s="1">
        <f t="shared" si="159"/>
        <v>2241</v>
      </c>
      <c r="B2254" s="1" t="s">
        <v>734</v>
      </c>
      <c r="C2254" s="1" t="s">
        <v>2592</v>
      </c>
      <c r="D2254" s="1" t="s">
        <v>2585</v>
      </c>
      <c r="E2254" s="2" t="s">
        <v>2589</v>
      </c>
      <c r="F2254" s="1" t="s">
        <v>3237</v>
      </c>
      <c r="G2254" s="10">
        <v>45720</v>
      </c>
      <c r="H2254" s="1">
        <v>10</v>
      </c>
      <c r="I2254" s="1"/>
      <c r="J2254" s="10">
        <v>45724</v>
      </c>
      <c r="K2254" s="1" t="s">
        <v>1074</v>
      </c>
      <c r="L2254" s="2"/>
      <c r="M2254" s="10"/>
      <c r="N2254" s="1"/>
      <c r="O2254" s="1"/>
      <c r="P2254" s="2">
        <f>Table1[[#This Row],[PRICE/PO]]*Table1[[#This Row],[Quantity/PO]]</f>
        <v>0</v>
      </c>
      <c r="Q2254" s="2" t="str">
        <f t="shared" ca="1" si="161"/>
        <v>منتهي</v>
      </c>
      <c r="R2254" s="2" t="s">
        <v>2430</v>
      </c>
      <c r="S2254" s="2"/>
      <c r="T2254" s="1" t="str">
        <f t="shared" si="160"/>
        <v/>
      </c>
      <c r="BN2254" s="8" t="str">
        <f t="shared" si="162"/>
        <v>A9D07232</v>
      </c>
    </row>
    <row r="2255" spans="1:66" ht="115" hidden="1" x14ac:dyDescent="0.45">
      <c r="A2255" s="1">
        <f t="shared" ref="A2255:A2318" si="163">ROW(A2242)</f>
        <v>2242</v>
      </c>
      <c r="B2255" s="1" t="s">
        <v>734</v>
      </c>
      <c r="C2255" s="1" t="s">
        <v>2591</v>
      </c>
      <c r="D2255" s="1" t="s">
        <v>2586</v>
      </c>
      <c r="E2255" s="2" t="s">
        <v>2590</v>
      </c>
      <c r="F2255" s="1" t="s">
        <v>3237</v>
      </c>
      <c r="G2255" s="10">
        <v>45720</v>
      </c>
      <c r="H2255" s="1">
        <v>6</v>
      </c>
      <c r="I2255" s="1"/>
      <c r="J2255" s="10">
        <v>45724</v>
      </c>
      <c r="K2255" s="1" t="s">
        <v>1074</v>
      </c>
      <c r="L2255" s="2"/>
      <c r="M2255" s="10"/>
      <c r="N2255" s="1"/>
      <c r="O2255" s="1"/>
      <c r="P2255" s="2">
        <f>Table1[[#This Row],[PRICE/PO]]*Table1[[#This Row],[Quantity/PO]]</f>
        <v>0</v>
      </c>
      <c r="Q2255" s="2" t="str">
        <f t="shared" ca="1" si="161"/>
        <v>منتهي</v>
      </c>
      <c r="R2255" s="2" t="s">
        <v>2430</v>
      </c>
      <c r="S2255" s="2"/>
      <c r="T2255" s="1" t="str">
        <f t="shared" ref="T2255:T2318" si="164">IF(AND(COUNTIFS($F$14:$F$1012, $F2255, $L$14:$L$1012, "&lt;&gt;")&gt;0, $L2255="", $I2255&lt;&gt;""), 1, "")</f>
        <v/>
      </c>
      <c r="BN2255" s="8" t="str">
        <f t="shared" si="162"/>
        <v>A9D87432</v>
      </c>
    </row>
    <row r="2256" spans="1:66" ht="46" hidden="1" x14ac:dyDescent="0.45">
      <c r="A2256" s="1">
        <f t="shared" si="163"/>
        <v>2243</v>
      </c>
      <c r="B2256" s="1" t="s">
        <v>734</v>
      </c>
      <c r="C2256" s="1" t="s">
        <v>707</v>
      </c>
      <c r="D2256" s="1" t="s">
        <v>3240</v>
      </c>
      <c r="E2256" s="2" t="s">
        <v>708</v>
      </c>
      <c r="F2256" s="1" t="s">
        <v>3239</v>
      </c>
      <c r="G2256" s="10">
        <v>45720</v>
      </c>
      <c r="H2256" s="1">
        <v>3</v>
      </c>
      <c r="I2256" s="1">
        <v>1850</v>
      </c>
      <c r="J2256" s="10">
        <v>45726</v>
      </c>
      <c r="K2256" s="1" t="s">
        <v>1074</v>
      </c>
      <c r="L2256" s="2"/>
      <c r="M2256" s="10"/>
      <c r="N2256" s="1"/>
      <c r="O2256" s="1"/>
      <c r="P2256" s="2">
        <f>Table1[[#This Row],[PRICE/PO]]*Table1[[#This Row],[Quantity/PO]]</f>
        <v>0</v>
      </c>
      <c r="Q2256" s="2" t="str">
        <f t="shared" ca="1" si="161"/>
        <v>منتهي</v>
      </c>
      <c r="R2256" s="2" t="s">
        <v>2339</v>
      </c>
      <c r="S2256" s="2"/>
      <c r="T2256" s="1" t="str">
        <f t="shared" si="164"/>
        <v/>
      </c>
      <c r="BN2256" s="8" t="str">
        <f t="shared" si="162"/>
        <v>MKC-03</v>
      </c>
    </row>
    <row r="2257" spans="1:66" ht="46" hidden="1" x14ac:dyDescent="0.45">
      <c r="A2257" s="1">
        <f t="shared" si="163"/>
        <v>2244</v>
      </c>
      <c r="B2257" s="1" t="s">
        <v>43</v>
      </c>
      <c r="C2257" s="1" t="s">
        <v>79</v>
      </c>
      <c r="D2257" s="1"/>
      <c r="E2257" s="2" t="s">
        <v>395</v>
      </c>
      <c r="F2257" s="1" t="s">
        <v>3241</v>
      </c>
      <c r="G2257" s="10">
        <v>45719</v>
      </c>
      <c r="H2257" s="1">
        <v>1</v>
      </c>
      <c r="I2257" s="1">
        <v>310</v>
      </c>
      <c r="J2257" s="10">
        <v>45725</v>
      </c>
      <c r="K2257" s="1" t="s">
        <v>1077</v>
      </c>
      <c r="L2257" s="2"/>
      <c r="M2257" s="10"/>
      <c r="N2257" s="1"/>
      <c r="O2257" s="1"/>
      <c r="P2257" s="2">
        <f>Table1[[#This Row],[PRICE/PO]]*Table1[[#This Row],[Quantity/PO]]</f>
        <v>0</v>
      </c>
      <c r="Q2257" s="2" t="str">
        <f t="shared" ca="1" si="161"/>
        <v>منتهي</v>
      </c>
      <c r="R2257" s="2" t="s">
        <v>2339</v>
      </c>
      <c r="S2257" s="2"/>
      <c r="T2257" s="1" t="str">
        <f t="shared" si="164"/>
        <v/>
      </c>
      <c r="BN2257" s="8">
        <f t="shared" si="162"/>
        <v>0</v>
      </c>
    </row>
    <row r="2258" spans="1:66" ht="46" hidden="1" x14ac:dyDescent="0.45">
      <c r="A2258" s="1">
        <f t="shared" si="163"/>
        <v>2245</v>
      </c>
      <c r="B2258" s="1" t="s">
        <v>43</v>
      </c>
      <c r="C2258" s="1" t="s">
        <v>83</v>
      </c>
      <c r="D2258" s="1"/>
      <c r="E2258" s="2" t="s">
        <v>396</v>
      </c>
      <c r="F2258" s="1" t="s">
        <v>3241</v>
      </c>
      <c r="G2258" s="10">
        <v>45719</v>
      </c>
      <c r="H2258" s="1">
        <v>2</v>
      </c>
      <c r="I2258" s="1">
        <v>600</v>
      </c>
      <c r="J2258" s="10">
        <v>45725</v>
      </c>
      <c r="K2258" s="1" t="s">
        <v>1077</v>
      </c>
      <c r="L2258" s="2"/>
      <c r="M2258" s="10"/>
      <c r="N2258" s="1"/>
      <c r="O2258" s="1"/>
      <c r="P2258" s="2">
        <f>Table1[[#This Row],[PRICE/PO]]*Table1[[#This Row],[Quantity/PO]]</f>
        <v>0</v>
      </c>
      <c r="Q2258" s="2" t="str">
        <f t="shared" ca="1" si="161"/>
        <v>منتهي</v>
      </c>
      <c r="R2258" s="2" t="s">
        <v>2339</v>
      </c>
      <c r="S2258" s="2"/>
      <c r="T2258" s="1" t="str">
        <f t="shared" si="164"/>
        <v/>
      </c>
      <c r="BN2258" s="8">
        <f t="shared" si="162"/>
        <v>0</v>
      </c>
    </row>
    <row r="2259" spans="1:66" ht="46" hidden="1" x14ac:dyDescent="0.45">
      <c r="A2259" s="1">
        <f t="shared" si="163"/>
        <v>2246</v>
      </c>
      <c r="B2259" s="1" t="s">
        <v>1404</v>
      </c>
      <c r="C2259" s="1" t="s">
        <v>390</v>
      </c>
      <c r="D2259" s="1"/>
      <c r="E2259" s="2" t="s">
        <v>391</v>
      </c>
      <c r="F2259" s="1" t="s">
        <v>3241</v>
      </c>
      <c r="G2259" s="10">
        <v>45719</v>
      </c>
      <c r="H2259" s="1">
        <v>300</v>
      </c>
      <c r="I2259" s="1"/>
      <c r="J2259" s="10">
        <v>45725</v>
      </c>
      <c r="K2259" s="1" t="s">
        <v>1077</v>
      </c>
      <c r="L2259" s="2"/>
      <c r="M2259" s="10"/>
      <c r="N2259" s="1"/>
      <c r="O2259" s="1"/>
      <c r="P2259" s="2">
        <f>Table1[[#This Row],[PRICE/PO]]*Table1[[#This Row],[Quantity/PO]]</f>
        <v>0</v>
      </c>
      <c r="Q2259" s="2" t="str">
        <f t="shared" ca="1" si="161"/>
        <v>منتهي</v>
      </c>
      <c r="R2259" s="2" t="s">
        <v>2339</v>
      </c>
      <c r="S2259" s="2"/>
      <c r="T2259" s="1" t="str">
        <f t="shared" si="164"/>
        <v/>
      </c>
      <c r="BN2259" s="8">
        <f t="shared" si="162"/>
        <v>0</v>
      </c>
    </row>
    <row r="2260" spans="1:66" ht="46" hidden="1" x14ac:dyDescent="0.45">
      <c r="A2260" s="1">
        <f t="shared" si="163"/>
        <v>2247</v>
      </c>
      <c r="B2260" s="1" t="s">
        <v>43</v>
      </c>
      <c r="C2260" s="1" t="s">
        <v>73</v>
      </c>
      <c r="D2260" s="1"/>
      <c r="E2260" s="2" t="s">
        <v>400</v>
      </c>
      <c r="F2260" s="1" t="s">
        <v>3241</v>
      </c>
      <c r="G2260" s="10">
        <v>45719</v>
      </c>
      <c r="H2260" s="1">
        <v>2</v>
      </c>
      <c r="I2260" s="1">
        <v>23</v>
      </c>
      <c r="J2260" s="10">
        <v>45725</v>
      </c>
      <c r="K2260" s="1" t="s">
        <v>1077</v>
      </c>
      <c r="L2260" s="2"/>
      <c r="M2260" s="10"/>
      <c r="N2260" s="1"/>
      <c r="O2260" s="1"/>
      <c r="P2260" s="2">
        <f>Table1[[#This Row],[PRICE/PO]]*Table1[[#This Row],[Quantity/PO]]</f>
        <v>0</v>
      </c>
      <c r="Q2260" s="2" t="str">
        <f t="shared" ca="1" si="161"/>
        <v>منتهي</v>
      </c>
      <c r="R2260" s="2" t="s">
        <v>2339</v>
      </c>
      <c r="S2260" s="2"/>
      <c r="T2260" s="1" t="str">
        <f t="shared" si="164"/>
        <v/>
      </c>
      <c r="BN2260" s="8">
        <f t="shared" si="162"/>
        <v>0</v>
      </c>
    </row>
    <row r="2261" spans="1:66" ht="46" hidden="1" x14ac:dyDescent="0.45">
      <c r="A2261" s="1">
        <f t="shared" si="163"/>
        <v>2248</v>
      </c>
      <c r="B2261" s="1" t="s">
        <v>43</v>
      </c>
      <c r="C2261" s="1" t="s">
        <v>75</v>
      </c>
      <c r="D2261" s="1"/>
      <c r="E2261" s="2" t="s">
        <v>394</v>
      </c>
      <c r="F2261" s="1" t="s">
        <v>3241</v>
      </c>
      <c r="G2261" s="10">
        <v>45719</v>
      </c>
      <c r="H2261" s="1">
        <v>1</v>
      </c>
      <c r="I2261" s="1">
        <v>590</v>
      </c>
      <c r="J2261" s="10">
        <v>45725</v>
      </c>
      <c r="K2261" s="1" t="s">
        <v>1077</v>
      </c>
      <c r="L2261" s="2"/>
      <c r="M2261" s="10"/>
      <c r="N2261" s="1"/>
      <c r="O2261" s="1"/>
      <c r="P2261" s="2">
        <f>Table1[[#This Row],[PRICE/PO]]*Table1[[#This Row],[Quantity/PO]]</f>
        <v>0</v>
      </c>
      <c r="Q2261" s="2" t="str">
        <f t="shared" ca="1" si="161"/>
        <v>منتهي</v>
      </c>
      <c r="R2261" s="2" t="s">
        <v>2339</v>
      </c>
      <c r="S2261" s="2"/>
      <c r="T2261" s="1" t="str">
        <f t="shared" si="164"/>
        <v/>
      </c>
      <c r="BN2261" s="8">
        <f t="shared" si="162"/>
        <v>0</v>
      </c>
    </row>
    <row r="2262" spans="1:66" ht="69" hidden="1" x14ac:dyDescent="0.45">
      <c r="A2262" s="1">
        <f t="shared" si="163"/>
        <v>2249</v>
      </c>
      <c r="B2262" s="1" t="s">
        <v>43</v>
      </c>
      <c r="C2262" s="1" t="s">
        <v>402</v>
      </c>
      <c r="D2262" s="1"/>
      <c r="E2262" s="2" t="s">
        <v>3242</v>
      </c>
      <c r="F2262" s="1" t="s">
        <v>3241</v>
      </c>
      <c r="G2262" s="10">
        <v>45719</v>
      </c>
      <c r="H2262" s="1">
        <v>2</v>
      </c>
      <c r="I2262" s="1"/>
      <c r="J2262" s="10">
        <v>45725</v>
      </c>
      <c r="K2262" s="1" t="s">
        <v>1077</v>
      </c>
      <c r="L2262" s="2"/>
      <c r="M2262" s="10"/>
      <c r="N2262" s="1"/>
      <c r="O2262" s="1"/>
      <c r="P2262" s="2">
        <f>Table1[[#This Row],[PRICE/PO]]*Table1[[#This Row],[Quantity/PO]]</f>
        <v>0</v>
      </c>
      <c r="Q2262" s="2" t="str">
        <f t="shared" ca="1" si="161"/>
        <v>منتهي</v>
      </c>
      <c r="R2262" s="2" t="s">
        <v>2339</v>
      </c>
      <c r="S2262" s="2"/>
      <c r="T2262" s="1" t="str">
        <f t="shared" si="164"/>
        <v/>
      </c>
      <c r="BN2262" s="8">
        <f t="shared" si="162"/>
        <v>0</v>
      </c>
    </row>
    <row r="2263" spans="1:66" ht="46" hidden="1" x14ac:dyDescent="0.45">
      <c r="A2263" s="1">
        <f t="shared" si="163"/>
        <v>2250</v>
      </c>
      <c r="B2263" s="1" t="s">
        <v>734</v>
      </c>
      <c r="C2263" s="1" t="s">
        <v>93</v>
      </c>
      <c r="D2263" s="1"/>
      <c r="E2263" s="2" t="s">
        <v>384</v>
      </c>
      <c r="F2263" s="1" t="s">
        <v>3243</v>
      </c>
      <c r="G2263" s="10">
        <v>45719</v>
      </c>
      <c r="H2263" s="1">
        <v>1</v>
      </c>
      <c r="I2263" s="1">
        <v>12300</v>
      </c>
      <c r="J2263" s="10">
        <v>45725</v>
      </c>
      <c r="K2263" s="1" t="s">
        <v>1076</v>
      </c>
      <c r="L2263" s="2"/>
      <c r="M2263" s="10"/>
      <c r="N2263" s="1"/>
      <c r="O2263" s="1"/>
      <c r="P2263" s="2">
        <f>Table1[[#This Row],[PRICE/PO]]*Table1[[#This Row],[Quantity/PO]]</f>
        <v>0</v>
      </c>
      <c r="Q2263" s="2" t="str">
        <f t="shared" ca="1" si="161"/>
        <v>منتهي</v>
      </c>
      <c r="R2263" s="2" t="s">
        <v>2339</v>
      </c>
      <c r="S2263" s="2"/>
      <c r="T2263" s="1" t="str">
        <f t="shared" si="164"/>
        <v/>
      </c>
      <c r="BN2263" s="8">
        <f t="shared" si="162"/>
        <v>0</v>
      </c>
    </row>
    <row r="2264" spans="1:66" ht="69" hidden="1" x14ac:dyDescent="0.45">
      <c r="A2264" s="1">
        <f t="shared" si="163"/>
        <v>2251</v>
      </c>
      <c r="B2264" s="1" t="s">
        <v>734</v>
      </c>
      <c r="C2264" s="1" t="s">
        <v>146</v>
      </c>
      <c r="D2264" s="1" t="s">
        <v>145</v>
      </c>
      <c r="E2264" s="2" t="s">
        <v>1559</v>
      </c>
      <c r="F2264" s="1" t="s">
        <v>3244</v>
      </c>
      <c r="G2264" s="10">
        <v>45719</v>
      </c>
      <c r="H2264" s="1">
        <v>4</v>
      </c>
      <c r="I2264" s="1">
        <v>2150</v>
      </c>
      <c r="J2264" s="10">
        <v>45725</v>
      </c>
      <c r="K2264" s="1" t="s">
        <v>1074</v>
      </c>
      <c r="L2264" s="2"/>
      <c r="M2264" s="10"/>
      <c r="N2264" s="1"/>
      <c r="O2264" s="1"/>
      <c r="P2264" s="2">
        <f>Table1[[#This Row],[PRICE/PO]]*Table1[[#This Row],[Quantity/PO]]</f>
        <v>0</v>
      </c>
      <c r="Q2264" s="2" t="str">
        <f t="shared" ca="1" si="161"/>
        <v>منتهي</v>
      </c>
      <c r="R2264" s="2" t="s">
        <v>2339</v>
      </c>
      <c r="S2264" s="2"/>
      <c r="T2264" s="1" t="str">
        <f t="shared" si="164"/>
        <v/>
      </c>
      <c r="BN2264" s="8" t="str">
        <f t="shared" si="162"/>
        <v>LC1-D18</v>
      </c>
    </row>
    <row r="2265" spans="1:66" ht="46" hidden="1" x14ac:dyDescent="0.45">
      <c r="A2265" s="1">
        <f t="shared" si="163"/>
        <v>2252</v>
      </c>
      <c r="B2265" s="1" t="s">
        <v>43</v>
      </c>
      <c r="C2265" s="2" t="s">
        <v>73</v>
      </c>
      <c r="D2265" s="1"/>
      <c r="E2265" s="2" t="s">
        <v>400</v>
      </c>
      <c r="F2265" s="1" t="s">
        <v>3245</v>
      </c>
      <c r="G2265" s="10">
        <v>45719</v>
      </c>
      <c r="H2265" s="1">
        <v>10</v>
      </c>
      <c r="I2265" s="1">
        <v>23</v>
      </c>
      <c r="J2265" s="10">
        <v>45722</v>
      </c>
      <c r="K2265" s="1" t="s">
        <v>1077</v>
      </c>
      <c r="L2265" s="2"/>
      <c r="M2265" s="10"/>
      <c r="N2265" s="1"/>
      <c r="O2265" s="1"/>
      <c r="P2265" s="2">
        <f>Table1[[#This Row],[PRICE/PO]]*Table1[[#This Row],[Quantity/PO]]</f>
        <v>0</v>
      </c>
      <c r="Q2265" s="2" t="str">
        <f t="shared" ca="1" si="161"/>
        <v>منتهي</v>
      </c>
      <c r="R2265" s="2" t="s">
        <v>2339</v>
      </c>
      <c r="S2265" s="2"/>
      <c r="T2265" s="1" t="str">
        <f t="shared" si="164"/>
        <v/>
      </c>
      <c r="BN2265" s="8">
        <f t="shared" si="162"/>
        <v>0</v>
      </c>
    </row>
    <row r="2266" spans="1:66" ht="46" hidden="1" x14ac:dyDescent="0.45">
      <c r="A2266" s="1">
        <f t="shared" si="163"/>
        <v>2253</v>
      </c>
      <c r="B2266" s="1" t="s">
        <v>43</v>
      </c>
      <c r="C2266" s="2" t="s">
        <v>77</v>
      </c>
      <c r="D2266" s="1"/>
      <c r="E2266" s="2" t="s">
        <v>410</v>
      </c>
      <c r="F2266" s="1" t="s">
        <v>3245</v>
      </c>
      <c r="G2266" s="10">
        <v>45719</v>
      </c>
      <c r="H2266" s="1">
        <v>10</v>
      </c>
      <c r="I2266" s="1">
        <v>23</v>
      </c>
      <c r="J2266" s="10">
        <v>45722</v>
      </c>
      <c r="K2266" s="1" t="s">
        <v>1077</v>
      </c>
      <c r="L2266" s="2"/>
      <c r="M2266" s="10"/>
      <c r="N2266" s="1"/>
      <c r="O2266" s="1"/>
      <c r="P2266" s="2">
        <f>Table1[[#This Row],[PRICE/PO]]*Table1[[#This Row],[Quantity/PO]]</f>
        <v>0</v>
      </c>
      <c r="Q2266" s="2" t="str">
        <f t="shared" ca="1" si="161"/>
        <v>منتهي</v>
      </c>
      <c r="R2266" s="2" t="s">
        <v>2339</v>
      </c>
      <c r="S2266" s="2"/>
      <c r="T2266" s="1" t="str">
        <f t="shared" si="164"/>
        <v/>
      </c>
      <c r="BN2266" s="8">
        <f t="shared" si="162"/>
        <v>0</v>
      </c>
    </row>
    <row r="2267" spans="1:66" ht="46" hidden="1" x14ac:dyDescent="0.45">
      <c r="A2267" s="1">
        <f t="shared" si="163"/>
        <v>2254</v>
      </c>
      <c r="B2267" s="1" t="s">
        <v>734</v>
      </c>
      <c r="C2267" s="2" t="s">
        <v>1657</v>
      </c>
      <c r="D2267" s="1" t="s">
        <v>2067</v>
      </c>
      <c r="E2267" s="2" t="s">
        <v>1656</v>
      </c>
      <c r="F2267" s="1" t="s">
        <v>3247</v>
      </c>
      <c r="G2267" s="10">
        <v>45720</v>
      </c>
      <c r="H2267" s="1">
        <v>1</v>
      </c>
      <c r="I2267" s="1"/>
      <c r="J2267" s="10">
        <v>45725</v>
      </c>
      <c r="K2267" s="1" t="s">
        <v>1077</v>
      </c>
      <c r="L2267" s="2"/>
      <c r="M2267" s="10"/>
      <c r="N2267" s="1"/>
      <c r="O2267" s="1"/>
      <c r="P2267" s="2">
        <f>Table1[[#This Row],[PRICE/PO]]*Table1[[#This Row],[Quantity/PO]]</f>
        <v>0</v>
      </c>
      <c r="Q2267" s="2" t="str">
        <f t="shared" ca="1" si="161"/>
        <v>منتهي</v>
      </c>
      <c r="R2267" s="2" t="s">
        <v>2370</v>
      </c>
      <c r="S2267" s="2"/>
      <c r="T2267" s="1" t="str">
        <f t="shared" si="164"/>
        <v/>
      </c>
      <c r="BN2267" s="8" t="str">
        <f t="shared" si="162"/>
        <v>4PKE5</v>
      </c>
    </row>
    <row r="2268" spans="1:66" ht="69" hidden="1" x14ac:dyDescent="0.45">
      <c r="A2268" s="1">
        <f t="shared" si="163"/>
        <v>2255</v>
      </c>
      <c r="B2268" s="1" t="s">
        <v>734</v>
      </c>
      <c r="C2268" s="2" t="s">
        <v>1661</v>
      </c>
      <c r="D2268" s="2" t="s">
        <v>1660</v>
      </c>
      <c r="E2268" s="2" t="s">
        <v>1662</v>
      </c>
      <c r="F2268" s="1" t="s">
        <v>3247</v>
      </c>
      <c r="G2268" s="10">
        <v>45720</v>
      </c>
      <c r="H2268" s="1">
        <v>1</v>
      </c>
      <c r="I2268" s="1"/>
      <c r="J2268" s="10">
        <v>45725</v>
      </c>
      <c r="K2268" s="1" t="s">
        <v>1077</v>
      </c>
      <c r="L2268" s="2"/>
      <c r="M2268" s="10"/>
      <c r="N2268" s="1"/>
      <c r="O2268" s="1"/>
      <c r="P2268" s="2">
        <f>Table1[[#This Row],[PRICE/PO]]*Table1[[#This Row],[Quantity/PO]]</f>
        <v>0</v>
      </c>
      <c r="Q2268" s="2" t="str">
        <f t="shared" ca="1" si="161"/>
        <v>منتهي</v>
      </c>
      <c r="R2268" s="2" t="s">
        <v>2370</v>
      </c>
      <c r="S2268" s="2"/>
      <c r="T2268" s="1" t="str">
        <f t="shared" si="164"/>
        <v/>
      </c>
      <c r="BN2268" s="8" t="str">
        <f t="shared" si="162"/>
        <v>NSN #6230 01-653-2577</v>
      </c>
    </row>
    <row r="2269" spans="1:66" ht="46" hidden="1" x14ac:dyDescent="0.45">
      <c r="A2269" s="1">
        <f t="shared" si="163"/>
        <v>2256</v>
      </c>
      <c r="B2269" s="1" t="s">
        <v>43</v>
      </c>
      <c r="C2269" s="1" t="s">
        <v>91</v>
      </c>
      <c r="D2269" s="1"/>
      <c r="E2269" s="2" t="s">
        <v>92</v>
      </c>
      <c r="F2269" s="1" t="s">
        <v>3248</v>
      </c>
      <c r="G2269" s="10">
        <v>45719</v>
      </c>
      <c r="H2269" s="1">
        <v>5</v>
      </c>
      <c r="I2269" s="1">
        <v>3175</v>
      </c>
      <c r="J2269" s="10">
        <v>45722</v>
      </c>
      <c r="K2269" s="1" t="s">
        <v>1076</v>
      </c>
      <c r="L2269" s="2" t="s">
        <v>3462</v>
      </c>
      <c r="M2269" s="10">
        <v>45729</v>
      </c>
      <c r="N2269" s="1">
        <v>2</v>
      </c>
      <c r="O2269" s="1">
        <v>3175</v>
      </c>
      <c r="P2269" s="2">
        <f>Table1[[#This Row],[PRICE/PO]]*Table1[[#This Row],[Quantity/PO]]</f>
        <v>6350</v>
      </c>
      <c r="Q2269" s="2" t="str">
        <f t="shared" ca="1" si="161"/>
        <v>منتهي</v>
      </c>
      <c r="R2269" s="2" t="s">
        <v>2339</v>
      </c>
      <c r="S2269" s="2"/>
      <c r="T2269" s="1" t="str">
        <f t="shared" si="164"/>
        <v/>
      </c>
      <c r="BN2269" s="8">
        <f t="shared" si="162"/>
        <v>0</v>
      </c>
    </row>
    <row r="2270" spans="1:66" ht="23" hidden="1" x14ac:dyDescent="0.45">
      <c r="A2270" s="1">
        <f t="shared" si="163"/>
        <v>2257</v>
      </c>
      <c r="B2270" s="1" t="s">
        <v>43</v>
      </c>
      <c r="C2270" s="1" t="s">
        <v>91</v>
      </c>
      <c r="D2270" s="1"/>
      <c r="E2270" s="2" t="s">
        <v>92</v>
      </c>
      <c r="F2270" s="1" t="s">
        <v>3248</v>
      </c>
      <c r="G2270" s="10">
        <v>45719</v>
      </c>
      <c r="H2270" s="1"/>
      <c r="I2270" s="1">
        <v>3175</v>
      </c>
      <c r="J2270" s="10">
        <v>45722</v>
      </c>
      <c r="K2270" s="1" t="s">
        <v>1076</v>
      </c>
      <c r="L2270" s="2" t="s">
        <v>3463</v>
      </c>
      <c r="M2270" s="10">
        <v>45729</v>
      </c>
      <c r="N2270" s="1">
        <v>3</v>
      </c>
      <c r="O2270" s="1">
        <v>3175</v>
      </c>
      <c r="P2270" s="2">
        <f>Table1[[#This Row],[PRICE/PO]]*Table1[[#This Row],[Quantity/PO]]</f>
        <v>9525</v>
      </c>
      <c r="Q2270" s="2" t="str">
        <f t="shared" ref="Q2270:Q2275" ca="1" si="165">IF(AND($J2270&lt;TODAY(), $J2270&lt;&gt;""), "منتهي", "")</f>
        <v>منتهي</v>
      </c>
      <c r="R2270" s="2"/>
      <c r="S2270" s="2"/>
      <c r="T2270" s="1" t="str">
        <f t="shared" si="164"/>
        <v/>
      </c>
      <c r="BN2270" s="8"/>
    </row>
    <row r="2271" spans="1:66" ht="46" hidden="1" x14ac:dyDescent="0.45">
      <c r="A2271" s="1">
        <f t="shared" si="163"/>
        <v>2258</v>
      </c>
      <c r="B2271" s="1" t="s">
        <v>43</v>
      </c>
      <c r="C2271" s="1" t="s">
        <v>91</v>
      </c>
      <c r="D2271" s="1"/>
      <c r="E2271" s="2" t="s">
        <v>92</v>
      </c>
      <c r="F2271" s="1" t="s">
        <v>3248</v>
      </c>
      <c r="G2271" s="10">
        <v>45719</v>
      </c>
      <c r="H2271" s="1"/>
      <c r="I2271" s="1">
        <v>3175</v>
      </c>
      <c r="J2271" s="10">
        <v>45722</v>
      </c>
      <c r="K2271" s="1" t="s">
        <v>1076</v>
      </c>
      <c r="L2271" s="2" t="s">
        <v>3545</v>
      </c>
      <c r="M2271" s="10">
        <v>45733</v>
      </c>
      <c r="N2271" s="1">
        <v>4</v>
      </c>
      <c r="O2271" s="1">
        <v>3175</v>
      </c>
      <c r="P2271" s="2">
        <f>Table1[[#This Row],[PRICE/PO]]*Table1[[#This Row],[Quantity/PO]]</f>
        <v>12700</v>
      </c>
      <c r="Q2271" s="2" t="str">
        <f t="shared" ca="1" si="165"/>
        <v>منتهي</v>
      </c>
      <c r="R2271" s="2" t="s">
        <v>2339</v>
      </c>
      <c r="S2271" s="2"/>
      <c r="T2271" s="1" t="str">
        <f t="shared" si="164"/>
        <v/>
      </c>
      <c r="BN2271" s="8"/>
    </row>
    <row r="2272" spans="1:66" ht="46" hidden="1" x14ac:dyDescent="0.45">
      <c r="A2272" s="1">
        <f t="shared" si="163"/>
        <v>2259</v>
      </c>
      <c r="B2272" s="1" t="s">
        <v>43</v>
      </c>
      <c r="C2272" s="1" t="s">
        <v>91</v>
      </c>
      <c r="D2272" s="1"/>
      <c r="E2272" s="2" t="s">
        <v>92</v>
      </c>
      <c r="F2272" s="1" t="s">
        <v>3248</v>
      </c>
      <c r="G2272" s="10">
        <v>45719</v>
      </c>
      <c r="H2272" s="1"/>
      <c r="I2272" s="1">
        <v>3175</v>
      </c>
      <c r="J2272" s="10">
        <v>45722</v>
      </c>
      <c r="K2272" s="1" t="s">
        <v>1076</v>
      </c>
      <c r="L2272" s="2" t="s">
        <v>3681</v>
      </c>
      <c r="M2272" s="10">
        <v>45743</v>
      </c>
      <c r="N2272" s="1">
        <v>5</v>
      </c>
      <c r="O2272" s="1">
        <v>3175</v>
      </c>
      <c r="P2272" s="2">
        <f>Table1[[#This Row],[PRICE/PO]]*Table1[[#This Row],[Quantity/PO]]</f>
        <v>15875</v>
      </c>
      <c r="Q2272" s="2" t="str">
        <f t="shared" ca="1" si="165"/>
        <v>منتهي</v>
      </c>
      <c r="R2272" s="2" t="s">
        <v>2339</v>
      </c>
      <c r="S2272" s="2"/>
      <c r="T2272" s="1" t="str">
        <f t="shared" si="164"/>
        <v/>
      </c>
      <c r="BN2272" s="8"/>
    </row>
    <row r="2273" spans="1:66" ht="46" hidden="1" x14ac:dyDescent="0.45">
      <c r="A2273" s="1">
        <f t="shared" si="163"/>
        <v>2260</v>
      </c>
      <c r="B2273" s="1" t="s">
        <v>43</v>
      </c>
      <c r="C2273" s="1" t="s">
        <v>91</v>
      </c>
      <c r="D2273" s="1"/>
      <c r="E2273" s="2" t="s">
        <v>92</v>
      </c>
      <c r="F2273" s="1" t="s">
        <v>3248</v>
      </c>
      <c r="G2273" s="10">
        <v>45719</v>
      </c>
      <c r="H2273" s="1"/>
      <c r="I2273" s="1">
        <v>3175</v>
      </c>
      <c r="J2273" s="10">
        <v>45722</v>
      </c>
      <c r="K2273" s="1" t="s">
        <v>1076</v>
      </c>
      <c r="L2273" s="2" t="s">
        <v>3804</v>
      </c>
      <c r="M2273" s="10">
        <v>45756</v>
      </c>
      <c r="N2273" s="1">
        <v>2</v>
      </c>
      <c r="O2273" s="1">
        <v>3175</v>
      </c>
      <c r="P2273" s="2">
        <f>Table1[[#This Row],[PRICE/PO]]*Table1[[#This Row],[Quantity/PO]]</f>
        <v>6350</v>
      </c>
      <c r="Q2273" s="2" t="str">
        <f t="shared" ca="1" si="165"/>
        <v>منتهي</v>
      </c>
      <c r="R2273" s="2" t="s">
        <v>2339</v>
      </c>
      <c r="S2273" s="2"/>
      <c r="T2273" s="1" t="str">
        <f t="shared" si="164"/>
        <v/>
      </c>
      <c r="BN2273" s="8"/>
    </row>
    <row r="2274" spans="1:66" ht="46" hidden="1" x14ac:dyDescent="0.45">
      <c r="A2274" s="1">
        <f t="shared" si="163"/>
        <v>2261</v>
      </c>
      <c r="B2274" s="1" t="s">
        <v>43</v>
      </c>
      <c r="C2274" s="1" t="s">
        <v>91</v>
      </c>
      <c r="D2274" s="1"/>
      <c r="E2274" s="2" t="s">
        <v>92</v>
      </c>
      <c r="F2274" s="1" t="s">
        <v>3248</v>
      </c>
      <c r="G2274" s="10">
        <v>45719</v>
      </c>
      <c r="H2274" s="1"/>
      <c r="I2274" s="1">
        <v>3175</v>
      </c>
      <c r="J2274" s="10">
        <v>45722</v>
      </c>
      <c r="K2274" s="1" t="s">
        <v>1076</v>
      </c>
      <c r="L2274" s="2" t="s">
        <v>4309</v>
      </c>
      <c r="M2274" s="10">
        <v>45740</v>
      </c>
      <c r="N2274" s="1">
        <f>3+4</f>
        <v>7</v>
      </c>
      <c r="O2274" s="1">
        <v>3175</v>
      </c>
      <c r="P2274" s="2">
        <f>Table1[[#This Row],[PRICE/PO]]*Table1[[#This Row],[Quantity/PO]]</f>
        <v>22225</v>
      </c>
      <c r="Q2274" s="2" t="str">
        <f t="shared" ca="1" si="165"/>
        <v>منتهي</v>
      </c>
      <c r="R2274" s="2" t="s">
        <v>2339</v>
      </c>
      <c r="S2274" s="2"/>
      <c r="T2274" s="1" t="str">
        <f t="shared" si="164"/>
        <v/>
      </c>
      <c r="BN2274" s="8"/>
    </row>
    <row r="2275" spans="1:66" ht="46" hidden="1" x14ac:dyDescent="0.45">
      <c r="A2275" s="1">
        <f t="shared" si="163"/>
        <v>2262</v>
      </c>
      <c r="B2275" s="1" t="s">
        <v>43</v>
      </c>
      <c r="C2275" s="1" t="s">
        <v>91</v>
      </c>
      <c r="D2275" s="1"/>
      <c r="E2275" s="2" t="s">
        <v>92</v>
      </c>
      <c r="F2275" s="1" t="s">
        <v>3248</v>
      </c>
      <c r="G2275" s="10">
        <v>45719</v>
      </c>
      <c r="H2275" s="1"/>
      <c r="I2275" s="1">
        <v>3175</v>
      </c>
      <c r="J2275" s="10">
        <v>45722</v>
      </c>
      <c r="K2275" s="1" t="s">
        <v>1076</v>
      </c>
      <c r="L2275" s="2" t="s">
        <v>4310</v>
      </c>
      <c r="M2275" s="10">
        <v>45740</v>
      </c>
      <c r="N2275" s="1">
        <v>4</v>
      </c>
      <c r="O2275" s="1">
        <v>3175</v>
      </c>
      <c r="P2275" s="2">
        <f>Table1[[#This Row],[PRICE/PO]]*Table1[[#This Row],[Quantity/PO]]</f>
        <v>12700</v>
      </c>
      <c r="Q2275" s="2" t="str">
        <f t="shared" ca="1" si="165"/>
        <v>منتهي</v>
      </c>
      <c r="R2275" s="2" t="s">
        <v>2339</v>
      </c>
      <c r="S2275" s="2"/>
      <c r="T2275" s="1" t="str">
        <f t="shared" si="164"/>
        <v/>
      </c>
      <c r="BN2275" s="8"/>
    </row>
    <row r="2276" spans="1:66" ht="46" hidden="1" x14ac:dyDescent="0.45">
      <c r="A2276" s="1">
        <f t="shared" si="163"/>
        <v>2263</v>
      </c>
      <c r="B2276" s="1" t="s">
        <v>43</v>
      </c>
      <c r="C2276" s="1" t="s">
        <v>91</v>
      </c>
      <c r="D2276" s="1"/>
      <c r="E2276" s="2" t="s">
        <v>92</v>
      </c>
      <c r="F2276" s="1" t="s">
        <v>3248</v>
      </c>
      <c r="G2276" s="10">
        <v>45719</v>
      </c>
      <c r="H2276" s="1"/>
      <c r="I2276" s="1">
        <v>3175</v>
      </c>
      <c r="J2276" s="10">
        <v>45722</v>
      </c>
      <c r="K2276" s="1" t="s">
        <v>1076</v>
      </c>
      <c r="L2276" s="2" t="s">
        <v>3681</v>
      </c>
      <c r="M2276" s="10">
        <v>45743</v>
      </c>
      <c r="N2276" s="1">
        <v>1</v>
      </c>
      <c r="O2276" s="1">
        <v>3175</v>
      </c>
      <c r="P2276" s="2">
        <f>Table1[[#This Row],[PRICE/PO]]*Table1[[#This Row],[Quantity/PO]]</f>
        <v>3175</v>
      </c>
      <c r="Q2276" s="2" t="str">
        <f ca="1">IF(AND($J2276&lt;TODAY(), $J2276&lt;&gt;""), "منتهي", "")</f>
        <v>منتهي</v>
      </c>
      <c r="R2276" s="2" t="s">
        <v>2339</v>
      </c>
      <c r="S2276" s="2"/>
      <c r="T2276" s="1" t="str">
        <f t="shared" si="164"/>
        <v/>
      </c>
      <c r="BN2276" s="8"/>
    </row>
    <row r="2277" spans="1:66" ht="92" hidden="1" x14ac:dyDescent="0.45">
      <c r="A2277" s="1">
        <f t="shared" si="163"/>
        <v>2264</v>
      </c>
      <c r="B2277" s="1" t="s">
        <v>734</v>
      </c>
      <c r="C2277" s="1" t="s">
        <v>3251</v>
      </c>
      <c r="D2277" s="1"/>
      <c r="E2277" s="2" t="s">
        <v>3252</v>
      </c>
      <c r="F2277" s="1" t="s">
        <v>3249</v>
      </c>
      <c r="G2277" s="10">
        <v>45721</v>
      </c>
      <c r="H2277" s="1">
        <v>1</v>
      </c>
      <c r="I2277" s="1"/>
      <c r="J2277" s="10">
        <v>45728</v>
      </c>
      <c r="K2277" s="1" t="s">
        <v>1077</v>
      </c>
      <c r="L2277" s="2"/>
      <c r="M2277" s="10"/>
      <c r="N2277" s="1"/>
      <c r="O2277" s="1"/>
      <c r="P2277" s="2">
        <f>Table1[[#This Row],[PRICE/PO]]*Table1[[#This Row],[Quantity/PO]]</f>
        <v>0</v>
      </c>
      <c r="Q2277" s="2" t="str">
        <f t="shared" ca="1" si="161"/>
        <v>منتهي</v>
      </c>
      <c r="R2277" s="2" t="s">
        <v>3250</v>
      </c>
      <c r="S2277" s="2"/>
      <c r="T2277" s="1" t="str">
        <f t="shared" si="164"/>
        <v/>
      </c>
      <c r="BN2277" s="8">
        <f t="shared" si="162"/>
        <v>0</v>
      </c>
    </row>
    <row r="2278" spans="1:66" ht="46" hidden="1" x14ac:dyDescent="0.45">
      <c r="A2278" s="1">
        <f t="shared" si="163"/>
        <v>2265</v>
      </c>
      <c r="B2278" s="1" t="s">
        <v>734</v>
      </c>
      <c r="C2278" s="1" t="s">
        <v>106</v>
      </c>
      <c r="D2278" s="1"/>
      <c r="E2278" s="2" t="s">
        <v>702</v>
      </c>
      <c r="F2278" s="1" t="s">
        <v>3260</v>
      </c>
      <c r="G2278" s="10">
        <v>45720</v>
      </c>
      <c r="H2278" s="1">
        <v>3</v>
      </c>
      <c r="I2278" s="1">
        <v>2700</v>
      </c>
      <c r="J2278" s="10">
        <v>45725</v>
      </c>
      <c r="K2278" s="1" t="s">
        <v>1076</v>
      </c>
      <c r="L2278" s="2"/>
      <c r="M2278" s="10"/>
      <c r="N2278" s="1"/>
      <c r="O2278" s="1"/>
      <c r="P2278" s="2">
        <f>Table1[[#This Row],[PRICE/PO]]*Table1[[#This Row],[Quantity/PO]]</f>
        <v>0</v>
      </c>
      <c r="Q2278" s="2" t="str">
        <f t="shared" ca="1" si="161"/>
        <v>منتهي</v>
      </c>
      <c r="R2278" s="2" t="s">
        <v>2339</v>
      </c>
      <c r="S2278" s="2" t="s">
        <v>3291</v>
      </c>
      <c r="T2278" s="1" t="str">
        <f t="shared" si="164"/>
        <v/>
      </c>
      <c r="BN2278" s="8">
        <f t="shared" si="162"/>
        <v>0</v>
      </c>
    </row>
    <row r="2279" spans="1:66" ht="46" hidden="1" x14ac:dyDescent="0.45">
      <c r="A2279" s="1">
        <f t="shared" si="163"/>
        <v>2266</v>
      </c>
      <c r="B2279" s="1" t="s">
        <v>734</v>
      </c>
      <c r="C2279" s="1" t="s">
        <v>88</v>
      </c>
      <c r="D2279" s="1"/>
      <c r="E2279" s="2" t="s">
        <v>89</v>
      </c>
      <c r="F2279" s="1" t="s">
        <v>3261</v>
      </c>
      <c r="G2279" s="10">
        <v>45720</v>
      </c>
      <c r="H2279" s="1">
        <v>3</v>
      </c>
      <c r="I2279" s="1">
        <v>3225</v>
      </c>
      <c r="J2279" s="10">
        <v>45726</v>
      </c>
      <c r="K2279" s="1" t="s">
        <v>1076</v>
      </c>
      <c r="L2279" s="2" t="s">
        <v>3460</v>
      </c>
      <c r="M2279" s="10">
        <v>45729</v>
      </c>
      <c r="N2279" s="1">
        <v>3</v>
      </c>
      <c r="O2279" s="1">
        <v>3225</v>
      </c>
      <c r="P2279" s="2">
        <f>Table1[[#This Row],[PRICE/PO]]*Table1[[#This Row],[Quantity/PO]]</f>
        <v>9675</v>
      </c>
      <c r="Q2279" s="2" t="str">
        <f t="shared" ca="1" si="161"/>
        <v>منتهي</v>
      </c>
      <c r="R2279" s="2" t="s">
        <v>2339</v>
      </c>
      <c r="S2279" s="2"/>
      <c r="T2279" s="1" t="str">
        <f t="shared" si="164"/>
        <v/>
      </c>
      <c r="BN2279" s="8">
        <f t="shared" si="162"/>
        <v>0</v>
      </c>
    </row>
    <row r="2280" spans="1:66" ht="23" hidden="1" x14ac:dyDescent="0.45">
      <c r="A2280" s="1">
        <f t="shared" si="163"/>
        <v>2267</v>
      </c>
      <c r="B2280" s="1" t="s">
        <v>734</v>
      </c>
      <c r="C2280" s="1" t="s">
        <v>88</v>
      </c>
      <c r="D2280" s="1"/>
      <c r="E2280" s="2" t="s">
        <v>89</v>
      </c>
      <c r="F2280" s="1" t="s">
        <v>3261</v>
      </c>
      <c r="G2280" s="10">
        <v>45720</v>
      </c>
      <c r="H2280" s="1"/>
      <c r="I2280" s="1">
        <v>3225</v>
      </c>
      <c r="J2280" s="10">
        <v>45726</v>
      </c>
      <c r="K2280" s="1" t="s">
        <v>1076</v>
      </c>
      <c r="L2280" s="2" t="s">
        <v>3610</v>
      </c>
      <c r="M2280" s="10">
        <v>45736</v>
      </c>
      <c r="N2280" s="1">
        <v>100</v>
      </c>
      <c r="O2280" s="1">
        <v>3195</v>
      </c>
      <c r="P2280" s="2">
        <f>Table1[[#This Row],[PRICE/PO]]*Table1[[#This Row],[Quantity/PO]]</f>
        <v>319500</v>
      </c>
      <c r="Q2280" s="2" t="str">
        <f ca="1">IF(AND($J2280&lt;TODAY(), $J2280&lt;&gt;""), "منتهي", "")</f>
        <v>منتهي</v>
      </c>
      <c r="R2280" s="2"/>
      <c r="S2280" s="2"/>
      <c r="T2280" s="1" t="str">
        <f t="shared" si="164"/>
        <v/>
      </c>
      <c r="BN2280" s="8"/>
    </row>
    <row r="2281" spans="1:66" ht="23" hidden="1" x14ac:dyDescent="0.45">
      <c r="A2281" s="1">
        <f t="shared" si="163"/>
        <v>2268</v>
      </c>
      <c r="B2281" s="1" t="s">
        <v>734</v>
      </c>
      <c r="C2281" s="1" t="s">
        <v>88</v>
      </c>
      <c r="D2281" s="1"/>
      <c r="E2281" s="2" t="s">
        <v>89</v>
      </c>
      <c r="F2281" s="1" t="s">
        <v>3261</v>
      </c>
      <c r="G2281" s="10">
        <v>45720</v>
      </c>
      <c r="H2281" s="1"/>
      <c r="I2281" s="1">
        <v>3225</v>
      </c>
      <c r="J2281" s="10">
        <v>45726</v>
      </c>
      <c r="K2281" s="1" t="s">
        <v>1076</v>
      </c>
      <c r="L2281" s="2" t="s">
        <v>4310</v>
      </c>
      <c r="M2281" s="10">
        <v>45740</v>
      </c>
      <c r="N2281" s="1">
        <v>6</v>
      </c>
      <c r="O2281" s="1">
        <v>3195</v>
      </c>
      <c r="P2281" s="2">
        <f>Table1[[#This Row],[PRICE/PO]]*Table1[[#This Row],[Quantity/PO]]</f>
        <v>19170</v>
      </c>
      <c r="Q2281" s="2" t="str">
        <f ca="1">IF(AND($J2281&lt;TODAY(), $J2281&lt;&gt;""), "منتهي", "")</f>
        <v>منتهي</v>
      </c>
      <c r="R2281" s="2"/>
      <c r="S2281" s="2"/>
      <c r="T2281" s="1" t="str">
        <f t="shared" si="164"/>
        <v/>
      </c>
      <c r="BN2281" s="8"/>
    </row>
    <row r="2282" spans="1:66" ht="46" hidden="1" x14ac:dyDescent="0.45">
      <c r="A2282" s="1">
        <f t="shared" si="163"/>
        <v>2269</v>
      </c>
      <c r="B2282" s="1" t="s">
        <v>734</v>
      </c>
      <c r="C2282" s="2" t="s">
        <v>1909</v>
      </c>
      <c r="D2282" s="1">
        <v>572004</v>
      </c>
      <c r="E2282" s="2" t="s">
        <v>1910</v>
      </c>
      <c r="F2282" s="1" t="s">
        <v>3262</v>
      </c>
      <c r="G2282" s="10">
        <v>45720</v>
      </c>
      <c r="H2282" s="1">
        <v>100</v>
      </c>
      <c r="I2282" s="1"/>
      <c r="J2282" s="10">
        <v>45727</v>
      </c>
      <c r="K2282" s="1" t="s">
        <v>1074</v>
      </c>
      <c r="L2282" s="2"/>
      <c r="M2282" s="10"/>
      <c r="N2282" s="1"/>
      <c r="O2282" s="1"/>
      <c r="P2282" s="2">
        <f>Table1[[#This Row],[PRICE/PO]]*Table1[[#This Row],[Quantity/PO]]</f>
        <v>0</v>
      </c>
      <c r="Q2282" s="2" t="str">
        <f t="shared" ca="1" si="161"/>
        <v>منتهي</v>
      </c>
      <c r="R2282" s="2" t="s">
        <v>2370</v>
      </c>
      <c r="S2282" s="2"/>
      <c r="T2282" s="1" t="str">
        <f t="shared" si="164"/>
        <v/>
      </c>
      <c r="BN2282" s="8">
        <f t="shared" si="162"/>
        <v>572004</v>
      </c>
    </row>
    <row r="2283" spans="1:66" ht="46" hidden="1" x14ac:dyDescent="0.45">
      <c r="A2283" s="1">
        <f t="shared" si="163"/>
        <v>2270</v>
      </c>
      <c r="B2283" s="1" t="s">
        <v>734</v>
      </c>
      <c r="C2283" s="2" t="s">
        <v>1911</v>
      </c>
      <c r="D2283" s="1">
        <v>680632</v>
      </c>
      <c r="E2283" s="2" t="s">
        <v>1912</v>
      </c>
      <c r="F2283" s="1" t="s">
        <v>3262</v>
      </c>
      <c r="G2283" s="10">
        <v>45720</v>
      </c>
      <c r="H2283" s="1">
        <v>100</v>
      </c>
      <c r="I2283" s="1">
        <v>530</v>
      </c>
      <c r="J2283" s="10">
        <v>45727</v>
      </c>
      <c r="K2283" s="1" t="s">
        <v>1074</v>
      </c>
      <c r="L2283" s="2"/>
      <c r="M2283" s="10"/>
      <c r="N2283" s="1"/>
      <c r="O2283" s="1"/>
      <c r="P2283" s="2">
        <f>Table1[[#This Row],[PRICE/PO]]*Table1[[#This Row],[Quantity/PO]]</f>
        <v>0</v>
      </c>
      <c r="Q2283" s="2" t="str">
        <f t="shared" ca="1" si="161"/>
        <v>منتهي</v>
      </c>
      <c r="R2283" s="2" t="s">
        <v>2370</v>
      </c>
      <c r="S2283" s="2"/>
      <c r="T2283" s="1" t="str">
        <f t="shared" si="164"/>
        <v/>
      </c>
      <c r="BN2283" s="8">
        <f t="shared" si="162"/>
        <v>680632</v>
      </c>
    </row>
    <row r="2284" spans="1:66" ht="46" hidden="1" x14ac:dyDescent="0.45">
      <c r="A2284" s="1">
        <f t="shared" si="163"/>
        <v>2271</v>
      </c>
      <c r="B2284" s="1" t="s">
        <v>734</v>
      </c>
      <c r="C2284" s="2" t="s">
        <v>1913</v>
      </c>
      <c r="D2284" s="1">
        <v>572341</v>
      </c>
      <c r="E2284" s="2" t="s">
        <v>1914</v>
      </c>
      <c r="F2284" s="1" t="s">
        <v>3262</v>
      </c>
      <c r="G2284" s="10">
        <v>45720</v>
      </c>
      <c r="H2284" s="1">
        <v>200</v>
      </c>
      <c r="I2284" s="1">
        <v>65</v>
      </c>
      <c r="J2284" s="10">
        <v>45727</v>
      </c>
      <c r="K2284" s="1" t="s">
        <v>1074</v>
      </c>
      <c r="L2284" s="2"/>
      <c r="M2284" s="10"/>
      <c r="N2284" s="1"/>
      <c r="O2284" s="1"/>
      <c r="P2284" s="2">
        <f>Table1[[#This Row],[PRICE/PO]]*Table1[[#This Row],[Quantity/PO]]</f>
        <v>0</v>
      </c>
      <c r="Q2284" s="2" t="str">
        <f t="shared" ca="1" si="161"/>
        <v>منتهي</v>
      </c>
      <c r="R2284" s="2" t="s">
        <v>2370</v>
      </c>
      <c r="S2284" s="2"/>
      <c r="T2284" s="1" t="str">
        <f t="shared" si="164"/>
        <v/>
      </c>
      <c r="BN2284" s="8">
        <f t="shared" si="162"/>
        <v>572341</v>
      </c>
    </row>
    <row r="2285" spans="1:66" ht="23" hidden="1" x14ac:dyDescent="0.45">
      <c r="A2285" s="1">
        <f t="shared" si="163"/>
        <v>2272</v>
      </c>
      <c r="B2285" s="1" t="s">
        <v>734</v>
      </c>
      <c r="C2285" s="2" t="s">
        <v>3264</v>
      </c>
      <c r="D2285" s="1"/>
      <c r="E2285" s="2" t="s">
        <v>3265</v>
      </c>
      <c r="F2285" s="1" t="s">
        <v>3262</v>
      </c>
      <c r="G2285" s="10">
        <v>45720</v>
      </c>
      <c r="H2285" s="1">
        <v>100</v>
      </c>
      <c r="I2285" s="1"/>
      <c r="J2285" s="10">
        <v>45727</v>
      </c>
      <c r="K2285" s="1" t="s">
        <v>1074</v>
      </c>
      <c r="L2285" s="2"/>
      <c r="M2285" s="10"/>
      <c r="N2285" s="1"/>
      <c r="O2285" s="1"/>
      <c r="P2285" s="2">
        <f>Table1[[#This Row],[PRICE/PO]]*Table1[[#This Row],[Quantity/PO]]</f>
        <v>0</v>
      </c>
      <c r="Q2285" s="2" t="str">
        <f t="shared" ca="1" si="161"/>
        <v>منتهي</v>
      </c>
      <c r="R2285" s="2" t="s">
        <v>2370</v>
      </c>
      <c r="S2285" s="2"/>
      <c r="T2285" s="1" t="str">
        <f t="shared" si="164"/>
        <v/>
      </c>
      <c r="BN2285" s="8">
        <f t="shared" si="162"/>
        <v>0</v>
      </c>
    </row>
    <row r="2286" spans="1:66" ht="46" hidden="1" x14ac:dyDescent="0.45">
      <c r="A2286" s="1">
        <f t="shared" si="163"/>
        <v>2273</v>
      </c>
      <c r="B2286" s="1" t="s">
        <v>734</v>
      </c>
      <c r="C2286" s="2" t="s">
        <v>1917</v>
      </c>
      <c r="D2286" s="1">
        <v>576040</v>
      </c>
      <c r="E2286" s="2" t="s">
        <v>1918</v>
      </c>
      <c r="F2286" s="1" t="s">
        <v>3262</v>
      </c>
      <c r="G2286" s="10">
        <v>45720</v>
      </c>
      <c r="H2286" s="1">
        <v>100</v>
      </c>
      <c r="I2286" s="1">
        <v>115</v>
      </c>
      <c r="J2286" s="10">
        <v>45727</v>
      </c>
      <c r="K2286" s="1" t="s">
        <v>1074</v>
      </c>
      <c r="L2286" s="2"/>
      <c r="M2286" s="10"/>
      <c r="N2286" s="1"/>
      <c r="O2286" s="1"/>
      <c r="P2286" s="2">
        <f>Table1[[#This Row],[PRICE/PO]]*Table1[[#This Row],[Quantity/PO]]</f>
        <v>0</v>
      </c>
      <c r="Q2286" s="2" t="str">
        <f t="shared" ca="1" si="161"/>
        <v>منتهي</v>
      </c>
      <c r="R2286" s="2" t="s">
        <v>2370</v>
      </c>
      <c r="S2286" s="2"/>
      <c r="T2286" s="1" t="str">
        <f t="shared" si="164"/>
        <v/>
      </c>
      <c r="BN2286" s="8">
        <f t="shared" si="162"/>
        <v>576040</v>
      </c>
    </row>
    <row r="2287" spans="1:66" ht="46" hidden="1" x14ac:dyDescent="0.45">
      <c r="A2287" s="1">
        <f t="shared" si="163"/>
        <v>2274</v>
      </c>
      <c r="B2287" s="1" t="s">
        <v>734</v>
      </c>
      <c r="C2287" s="2" t="s">
        <v>1919</v>
      </c>
      <c r="D2287" s="1">
        <v>575010</v>
      </c>
      <c r="E2287" s="2" t="s">
        <v>3266</v>
      </c>
      <c r="F2287" s="1" t="s">
        <v>3262</v>
      </c>
      <c r="G2287" s="10">
        <v>45720</v>
      </c>
      <c r="H2287" s="1">
        <v>100</v>
      </c>
      <c r="I2287" s="1">
        <v>160</v>
      </c>
      <c r="J2287" s="10">
        <v>45727</v>
      </c>
      <c r="K2287" s="1" t="s">
        <v>1074</v>
      </c>
      <c r="L2287" s="2"/>
      <c r="M2287" s="10"/>
      <c r="N2287" s="1"/>
      <c r="O2287" s="1"/>
      <c r="P2287" s="2">
        <f>Table1[[#This Row],[PRICE/PO]]*Table1[[#This Row],[Quantity/PO]]</f>
        <v>0</v>
      </c>
      <c r="Q2287" s="2" t="str">
        <f t="shared" ca="1" si="161"/>
        <v>منتهي</v>
      </c>
      <c r="R2287" s="2" t="s">
        <v>2370</v>
      </c>
      <c r="S2287" s="2"/>
      <c r="T2287" s="1" t="str">
        <f t="shared" si="164"/>
        <v/>
      </c>
      <c r="BN2287" s="8">
        <f t="shared" si="162"/>
        <v>575010</v>
      </c>
    </row>
    <row r="2288" spans="1:66" ht="23" hidden="1" x14ac:dyDescent="0.45">
      <c r="A2288" s="1">
        <f t="shared" si="163"/>
        <v>2275</v>
      </c>
      <c r="B2288" s="1" t="s">
        <v>734</v>
      </c>
      <c r="C2288" s="2" t="s">
        <v>1921</v>
      </c>
      <c r="D2288" s="1"/>
      <c r="E2288" s="2" t="s">
        <v>1922</v>
      </c>
      <c r="F2288" s="1" t="s">
        <v>3262</v>
      </c>
      <c r="G2288" s="10">
        <v>45720</v>
      </c>
      <c r="H2288" s="1">
        <v>100</v>
      </c>
      <c r="I2288" s="1">
        <v>75</v>
      </c>
      <c r="J2288" s="10">
        <v>45727</v>
      </c>
      <c r="K2288" s="1" t="s">
        <v>1074</v>
      </c>
      <c r="L2288" s="2"/>
      <c r="M2288" s="10"/>
      <c r="N2288" s="1"/>
      <c r="O2288" s="1"/>
      <c r="P2288" s="2">
        <f>Table1[[#This Row],[PRICE/PO]]*Table1[[#This Row],[Quantity/PO]]</f>
        <v>0</v>
      </c>
      <c r="Q2288" s="2" t="str">
        <f t="shared" ca="1" si="161"/>
        <v>منتهي</v>
      </c>
      <c r="R2288" s="2" t="s">
        <v>2370</v>
      </c>
      <c r="S2288" s="2"/>
      <c r="T2288" s="1" t="str">
        <f t="shared" si="164"/>
        <v/>
      </c>
      <c r="BN2288" s="8">
        <f t="shared" si="162"/>
        <v>0</v>
      </c>
    </row>
    <row r="2289" spans="1:66" ht="46" hidden="1" x14ac:dyDescent="0.45">
      <c r="A2289" s="1">
        <f t="shared" si="163"/>
        <v>2276</v>
      </c>
      <c r="B2289" s="1" t="s">
        <v>734</v>
      </c>
      <c r="C2289" s="2" t="s">
        <v>1923</v>
      </c>
      <c r="D2289" s="1">
        <v>576011</v>
      </c>
      <c r="E2289" s="2" t="s">
        <v>1924</v>
      </c>
      <c r="F2289" s="1" t="s">
        <v>3262</v>
      </c>
      <c r="G2289" s="10">
        <v>45720</v>
      </c>
      <c r="H2289" s="1">
        <v>100</v>
      </c>
      <c r="I2289" s="1">
        <v>150</v>
      </c>
      <c r="J2289" s="10">
        <v>45727</v>
      </c>
      <c r="K2289" s="1" t="s">
        <v>1074</v>
      </c>
      <c r="L2289" s="2"/>
      <c r="M2289" s="10"/>
      <c r="N2289" s="1"/>
      <c r="O2289" s="1"/>
      <c r="P2289" s="2">
        <f>Table1[[#This Row],[PRICE/PO]]*Table1[[#This Row],[Quantity/PO]]</f>
        <v>0</v>
      </c>
      <c r="Q2289" s="2" t="str">
        <f t="shared" ca="1" si="161"/>
        <v>منتهي</v>
      </c>
      <c r="R2289" s="2" t="s">
        <v>2370</v>
      </c>
      <c r="S2289" s="2"/>
      <c r="T2289" s="1" t="str">
        <f t="shared" si="164"/>
        <v/>
      </c>
      <c r="BN2289" s="8">
        <f t="shared" si="162"/>
        <v>576011</v>
      </c>
    </row>
    <row r="2290" spans="1:66" ht="46" hidden="1" x14ac:dyDescent="0.45">
      <c r="A2290" s="1">
        <f t="shared" si="163"/>
        <v>2277</v>
      </c>
      <c r="B2290" s="1" t="s">
        <v>734</v>
      </c>
      <c r="C2290" s="2" t="s">
        <v>1925</v>
      </c>
      <c r="D2290" s="1">
        <v>575030</v>
      </c>
      <c r="E2290" s="2" t="s">
        <v>1926</v>
      </c>
      <c r="F2290" s="1" t="s">
        <v>3262</v>
      </c>
      <c r="G2290" s="10">
        <v>45720</v>
      </c>
      <c r="H2290" s="1">
        <v>100</v>
      </c>
      <c r="I2290" s="1">
        <v>200</v>
      </c>
      <c r="J2290" s="10">
        <v>45727</v>
      </c>
      <c r="K2290" s="1" t="s">
        <v>1074</v>
      </c>
      <c r="L2290" s="2"/>
      <c r="M2290" s="10"/>
      <c r="N2290" s="1"/>
      <c r="O2290" s="1"/>
      <c r="P2290" s="2">
        <f>Table1[[#This Row],[PRICE/PO]]*Table1[[#This Row],[Quantity/PO]]</f>
        <v>0</v>
      </c>
      <c r="Q2290" s="2" t="str">
        <f t="shared" ca="1" si="161"/>
        <v>منتهي</v>
      </c>
      <c r="R2290" s="2" t="s">
        <v>2370</v>
      </c>
      <c r="S2290" s="2"/>
      <c r="T2290" s="1" t="str">
        <f t="shared" si="164"/>
        <v/>
      </c>
      <c r="BN2290" s="8">
        <f t="shared" si="162"/>
        <v>575030</v>
      </c>
    </row>
    <row r="2291" spans="1:66" ht="23" hidden="1" x14ac:dyDescent="0.45">
      <c r="A2291" s="1">
        <f t="shared" si="163"/>
        <v>2278</v>
      </c>
      <c r="B2291" s="1" t="s">
        <v>734</v>
      </c>
      <c r="C2291" s="2" t="s">
        <v>1927</v>
      </c>
      <c r="D2291" s="1"/>
      <c r="E2291" s="2" t="s">
        <v>1928</v>
      </c>
      <c r="F2291" s="1" t="s">
        <v>3262</v>
      </c>
      <c r="G2291" s="10">
        <v>45720</v>
      </c>
      <c r="H2291" s="1">
        <v>100</v>
      </c>
      <c r="I2291" s="1">
        <v>95</v>
      </c>
      <c r="J2291" s="10">
        <v>45727</v>
      </c>
      <c r="K2291" s="1" t="s">
        <v>1074</v>
      </c>
      <c r="L2291" s="2"/>
      <c r="M2291" s="10"/>
      <c r="N2291" s="1"/>
      <c r="O2291" s="1"/>
      <c r="P2291" s="2">
        <f>Table1[[#This Row],[PRICE/PO]]*Table1[[#This Row],[Quantity/PO]]</f>
        <v>0</v>
      </c>
      <c r="Q2291" s="2" t="str">
        <f t="shared" ca="1" si="161"/>
        <v>منتهي</v>
      </c>
      <c r="R2291" s="2" t="s">
        <v>2370</v>
      </c>
      <c r="S2291" s="2"/>
      <c r="T2291" s="1" t="str">
        <f t="shared" si="164"/>
        <v/>
      </c>
      <c r="BN2291" s="8">
        <f t="shared" si="162"/>
        <v>0</v>
      </c>
    </row>
    <row r="2292" spans="1:66" ht="23" hidden="1" x14ac:dyDescent="0.45">
      <c r="A2292" s="1">
        <f t="shared" si="163"/>
        <v>2279</v>
      </c>
      <c r="B2292" s="1" t="s">
        <v>734</v>
      </c>
      <c r="C2292" s="2" t="s">
        <v>1931</v>
      </c>
      <c r="D2292" s="1"/>
      <c r="E2292" s="2" t="s">
        <v>1932</v>
      </c>
      <c r="F2292" s="1" t="s">
        <v>3262</v>
      </c>
      <c r="G2292" s="10">
        <v>45720</v>
      </c>
      <c r="H2292" s="1">
        <v>10</v>
      </c>
      <c r="I2292" s="1"/>
      <c r="J2292" s="10">
        <v>45727</v>
      </c>
      <c r="K2292" s="1" t="s">
        <v>1074</v>
      </c>
      <c r="L2292" s="2"/>
      <c r="M2292" s="10"/>
      <c r="N2292" s="1"/>
      <c r="O2292" s="1"/>
      <c r="P2292" s="2">
        <f>Table1[[#This Row],[PRICE/PO]]*Table1[[#This Row],[Quantity/PO]]</f>
        <v>0</v>
      </c>
      <c r="Q2292" s="2" t="str">
        <f t="shared" ca="1" si="161"/>
        <v>منتهي</v>
      </c>
      <c r="R2292" s="2" t="s">
        <v>2370</v>
      </c>
      <c r="S2292" s="2"/>
      <c r="T2292" s="1" t="str">
        <f t="shared" si="164"/>
        <v/>
      </c>
      <c r="BN2292" s="8">
        <f t="shared" si="162"/>
        <v>0</v>
      </c>
    </row>
    <row r="2293" spans="1:66" ht="23" hidden="1" x14ac:dyDescent="0.45">
      <c r="A2293" s="1">
        <f t="shared" si="163"/>
        <v>2280</v>
      </c>
      <c r="B2293" s="1" t="s">
        <v>734</v>
      </c>
      <c r="C2293" s="1" t="s">
        <v>1933</v>
      </c>
      <c r="D2293" s="1"/>
      <c r="E2293" s="2" t="s">
        <v>1934</v>
      </c>
      <c r="F2293" s="1" t="s">
        <v>3262</v>
      </c>
      <c r="G2293" s="10">
        <v>45720</v>
      </c>
      <c r="H2293" s="1">
        <v>10</v>
      </c>
      <c r="I2293" s="1"/>
      <c r="J2293" s="10">
        <v>45727</v>
      </c>
      <c r="K2293" s="1" t="s">
        <v>1074</v>
      </c>
      <c r="L2293" s="2"/>
      <c r="M2293" s="10"/>
      <c r="N2293" s="1"/>
      <c r="O2293" s="1"/>
      <c r="P2293" s="2">
        <f>Table1[[#This Row],[PRICE/PO]]*Table1[[#This Row],[Quantity/PO]]</f>
        <v>0</v>
      </c>
      <c r="Q2293" s="2" t="str">
        <f t="shared" ca="1" si="161"/>
        <v>منتهي</v>
      </c>
      <c r="R2293" s="2" t="s">
        <v>2370</v>
      </c>
      <c r="S2293" s="2"/>
      <c r="T2293" s="1" t="str">
        <f t="shared" si="164"/>
        <v/>
      </c>
      <c r="BN2293" s="8">
        <f t="shared" si="162"/>
        <v>0</v>
      </c>
    </row>
    <row r="2294" spans="1:66" ht="69" hidden="1" x14ac:dyDescent="0.45">
      <c r="A2294" s="1">
        <f t="shared" si="163"/>
        <v>2281</v>
      </c>
      <c r="B2294" s="1" t="s">
        <v>734</v>
      </c>
      <c r="C2294" s="2" t="s">
        <v>1452</v>
      </c>
      <c r="D2294" s="1"/>
      <c r="E2294" s="2" t="s">
        <v>1451</v>
      </c>
      <c r="F2294" s="1" t="s">
        <v>3262</v>
      </c>
      <c r="G2294" s="10">
        <v>45720</v>
      </c>
      <c r="H2294" s="1">
        <v>10</v>
      </c>
      <c r="I2294" s="1"/>
      <c r="J2294" s="10">
        <v>45727</v>
      </c>
      <c r="K2294" s="1" t="s">
        <v>1074</v>
      </c>
      <c r="L2294" s="2"/>
      <c r="M2294" s="10"/>
      <c r="N2294" s="1"/>
      <c r="O2294" s="1"/>
      <c r="P2294" s="2">
        <f>Table1[[#This Row],[PRICE/PO]]*Table1[[#This Row],[Quantity/PO]]</f>
        <v>0</v>
      </c>
      <c r="Q2294" s="2" t="str">
        <f t="shared" ref="Q2294:Q2370" ca="1" si="166">IF(AND($J2294&lt;TODAY(), $J2294&lt;&gt;""), "منتهي", "")</f>
        <v>منتهي</v>
      </c>
      <c r="R2294" s="2" t="s">
        <v>2370</v>
      </c>
      <c r="S2294" s="2"/>
      <c r="T2294" s="1" t="str">
        <f t="shared" si="164"/>
        <v/>
      </c>
      <c r="BN2294" s="8">
        <f t="shared" si="162"/>
        <v>0</v>
      </c>
    </row>
    <row r="2295" spans="1:66" ht="69" hidden="1" x14ac:dyDescent="0.45">
      <c r="A2295" s="1">
        <f t="shared" si="163"/>
        <v>2282</v>
      </c>
      <c r="B2295" s="1" t="s">
        <v>734</v>
      </c>
      <c r="C2295" s="2" t="s">
        <v>3263</v>
      </c>
      <c r="D2295" s="1"/>
      <c r="E2295" s="2" t="s">
        <v>3267</v>
      </c>
      <c r="F2295" s="1" t="s">
        <v>3262</v>
      </c>
      <c r="G2295" s="10">
        <v>45720</v>
      </c>
      <c r="H2295" s="1">
        <v>50</v>
      </c>
      <c r="I2295" s="1"/>
      <c r="J2295" s="10">
        <v>45727</v>
      </c>
      <c r="K2295" s="1" t="s">
        <v>1074</v>
      </c>
      <c r="L2295" s="2"/>
      <c r="M2295" s="10"/>
      <c r="N2295" s="1"/>
      <c r="O2295" s="1"/>
      <c r="P2295" s="2">
        <f>Table1[[#This Row],[PRICE/PO]]*Table1[[#This Row],[Quantity/PO]]</f>
        <v>0</v>
      </c>
      <c r="Q2295" s="2" t="str">
        <f t="shared" ca="1" si="166"/>
        <v>منتهي</v>
      </c>
      <c r="R2295" s="2" t="s">
        <v>2370</v>
      </c>
      <c r="S2295" s="2"/>
      <c r="T2295" s="1" t="str">
        <f t="shared" si="164"/>
        <v/>
      </c>
      <c r="BN2295" s="8">
        <f t="shared" si="162"/>
        <v>0</v>
      </c>
    </row>
    <row r="2296" spans="1:66" ht="23" hidden="1" x14ac:dyDescent="0.45">
      <c r="A2296" s="1">
        <f t="shared" si="163"/>
        <v>2283</v>
      </c>
      <c r="B2296" s="1" t="s">
        <v>734</v>
      </c>
      <c r="C2296" s="2" t="s">
        <v>2478</v>
      </c>
      <c r="D2296" s="1"/>
      <c r="E2296" s="2" t="s">
        <v>2479</v>
      </c>
      <c r="F2296" s="1" t="s">
        <v>3268</v>
      </c>
      <c r="G2296" s="10">
        <v>45720</v>
      </c>
      <c r="H2296" s="1">
        <v>3</v>
      </c>
      <c r="I2296" s="1"/>
      <c r="J2296" s="10">
        <v>45726</v>
      </c>
      <c r="K2296" s="1" t="s">
        <v>1074</v>
      </c>
      <c r="L2296" s="2"/>
      <c r="M2296" s="10"/>
      <c r="N2296" s="1"/>
      <c r="O2296" s="1"/>
      <c r="P2296" s="2">
        <f>Table1[[#This Row],[PRICE/PO]]*Table1[[#This Row],[Quantity/PO]]</f>
        <v>0</v>
      </c>
      <c r="Q2296" s="2" t="str">
        <f t="shared" ca="1" si="166"/>
        <v>منتهي</v>
      </c>
      <c r="R2296" s="2" t="s">
        <v>2370</v>
      </c>
      <c r="S2296" s="2"/>
      <c r="T2296" s="1" t="str">
        <f t="shared" si="164"/>
        <v/>
      </c>
      <c r="BN2296" s="8">
        <f t="shared" si="162"/>
        <v>0</v>
      </c>
    </row>
    <row r="2297" spans="1:66" ht="115" hidden="1" x14ac:dyDescent="0.45">
      <c r="A2297" s="1">
        <f t="shared" si="163"/>
        <v>2284</v>
      </c>
      <c r="B2297" s="1" t="s">
        <v>734</v>
      </c>
      <c r="C2297" s="1" t="s">
        <v>3270</v>
      </c>
      <c r="D2297" s="1" t="s">
        <v>3271</v>
      </c>
      <c r="E2297" s="2" t="s">
        <v>3269</v>
      </c>
      <c r="F2297" s="1" t="s">
        <v>3268</v>
      </c>
      <c r="G2297" s="10">
        <v>45720</v>
      </c>
      <c r="H2297" s="1">
        <v>1</v>
      </c>
      <c r="I2297" s="1"/>
      <c r="J2297" s="10">
        <v>45726</v>
      </c>
      <c r="K2297" s="1" t="s">
        <v>1074</v>
      </c>
      <c r="L2297" s="2"/>
      <c r="M2297" s="10"/>
      <c r="N2297" s="1"/>
      <c r="O2297" s="1"/>
      <c r="P2297" s="2">
        <f>Table1[[#This Row],[PRICE/PO]]*Table1[[#This Row],[Quantity/PO]]</f>
        <v>0</v>
      </c>
      <c r="Q2297" s="2" t="str">
        <f t="shared" ca="1" si="166"/>
        <v>منتهي</v>
      </c>
      <c r="R2297" s="2" t="s">
        <v>2370</v>
      </c>
      <c r="S2297" s="2"/>
      <c r="T2297" s="1" t="str">
        <f t="shared" si="164"/>
        <v/>
      </c>
      <c r="BN2297" s="8" t="str">
        <f t="shared" si="162"/>
        <v>G2E140-PI51-09</v>
      </c>
    </row>
    <row r="2298" spans="1:66" ht="23" hidden="1" x14ac:dyDescent="0.45">
      <c r="A2298" s="1">
        <f t="shared" si="163"/>
        <v>2285</v>
      </c>
      <c r="B2298" s="1" t="s">
        <v>734</v>
      </c>
      <c r="C2298" s="1" t="s">
        <v>1960</v>
      </c>
      <c r="D2298" s="1"/>
      <c r="E2298" s="2" t="s">
        <v>1961</v>
      </c>
      <c r="F2298" s="1" t="s">
        <v>3272</v>
      </c>
      <c r="G2298" s="10">
        <v>45720</v>
      </c>
      <c r="H2298" s="1">
        <v>200</v>
      </c>
      <c r="I2298" s="1"/>
      <c r="J2298" s="10">
        <v>45722</v>
      </c>
      <c r="K2298" s="1" t="s">
        <v>1078</v>
      </c>
      <c r="L2298" s="2"/>
      <c r="M2298" s="10"/>
      <c r="N2298" s="1"/>
      <c r="O2298" s="1"/>
      <c r="P2298" s="2">
        <f>Table1[[#This Row],[PRICE/PO]]*Table1[[#This Row],[Quantity/PO]]</f>
        <v>0</v>
      </c>
      <c r="Q2298" s="2" t="str">
        <f t="shared" ca="1" si="166"/>
        <v>منتهي</v>
      </c>
      <c r="R2298" s="2" t="s">
        <v>2370</v>
      </c>
      <c r="S2298" s="2"/>
      <c r="T2298" s="1" t="str">
        <f t="shared" si="164"/>
        <v/>
      </c>
      <c r="BN2298" s="8">
        <f t="shared" si="162"/>
        <v>0</v>
      </c>
    </row>
    <row r="2299" spans="1:66" ht="69" hidden="1" x14ac:dyDescent="0.45">
      <c r="A2299" s="1">
        <f t="shared" si="163"/>
        <v>2286</v>
      </c>
      <c r="B2299" s="1" t="s">
        <v>734</v>
      </c>
      <c r="C2299" s="1" t="s">
        <v>3274</v>
      </c>
      <c r="D2299" s="1" t="s">
        <v>3275</v>
      </c>
      <c r="E2299" s="2" t="s">
        <v>3276</v>
      </c>
      <c r="F2299" s="1" t="s">
        <v>3273</v>
      </c>
      <c r="G2299" s="10">
        <v>45720</v>
      </c>
      <c r="H2299" s="1">
        <v>4</v>
      </c>
      <c r="I2299" s="1"/>
      <c r="J2299" s="10">
        <v>45726</v>
      </c>
      <c r="K2299" s="1" t="s">
        <v>1077</v>
      </c>
      <c r="L2299" s="2"/>
      <c r="M2299" s="10"/>
      <c r="N2299" s="1"/>
      <c r="O2299" s="1"/>
      <c r="P2299" s="2">
        <f>Table1[[#This Row],[PRICE/PO]]*Table1[[#This Row],[Quantity/PO]]</f>
        <v>0</v>
      </c>
      <c r="Q2299" s="2" t="str">
        <f t="shared" ca="1" si="166"/>
        <v>منتهي</v>
      </c>
      <c r="R2299" s="2" t="s">
        <v>2370</v>
      </c>
      <c r="S2299" s="2"/>
      <c r="T2299" s="1" t="str">
        <f t="shared" si="164"/>
        <v/>
      </c>
      <c r="BN2299" s="8" t="str">
        <f t="shared" si="162"/>
        <v>ER26500</v>
      </c>
    </row>
    <row r="2300" spans="1:66" ht="69" hidden="1" x14ac:dyDescent="0.45">
      <c r="A2300" s="1">
        <f t="shared" si="163"/>
        <v>2287</v>
      </c>
      <c r="B2300" s="1" t="s">
        <v>734</v>
      </c>
      <c r="C2300" s="1" t="s">
        <v>3282</v>
      </c>
      <c r="D2300" s="1" t="s">
        <v>3280</v>
      </c>
      <c r="E2300" s="2" t="s">
        <v>3281</v>
      </c>
      <c r="F2300" s="1" t="s">
        <v>3279</v>
      </c>
      <c r="G2300" s="10">
        <v>45722</v>
      </c>
      <c r="H2300" s="1">
        <v>1</v>
      </c>
      <c r="I2300" s="1"/>
      <c r="J2300" s="10">
        <v>45727</v>
      </c>
      <c r="K2300" s="1" t="s">
        <v>1077</v>
      </c>
      <c r="L2300" s="2"/>
      <c r="M2300" s="10"/>
      <c r="N2300" s="1"/>
      <c r="O2300" s="1"/>
      <c r="P2300" s="2">
        <f>Table1[[#This Row],[PRICE/PO]]*Table1[[#This Row],[Quantity/PO]]</f>
        <v>0</v>
      </c>
      <c r="Q2300" s="2" t="str">
        <f t="shared" ca="1" si="166"/>
        <v>منتهي</v>
      </c>
      <c r="R2300" s="2" t="s">
        <v>2820</v>
      </c>
      <c r="S2300" s="2"/>
      <c r="T2300" s="1" t="str">
        <f t="shared" si="164"/>
        <v/>
      </c>
      <c r="BN2300" s="8" t="str">
        <f t="shared" si="162"/>
        <v>186F-15100</v>
      </c>
    </row>
    <row r="2301" spans="1:66" ht="46" hidden="1" x14ac:dyDescent="0.45">
      <c r="A2301" s="1">
        <f t="shared" si="163"/>
        <v>2288</v>
      </c>
      <c r="B2301" s="1" t="s">
        <v>734</v>
      </c>
      <c r="C2301" s="1" t="s">
        <v>1330</v>
      </c>
      <c r="D2301" s="1"/>
      <c r="E2301" s="2" t="s">
        <v>1331</v>
      </c>
      <c r="F2301" s="1" t="s">
        <v>3283</v>
      </c>
      <c r="G2301" s="10">
        <v>45722</v>
      </c>
      <c r="H2301" s="1">
        <v>2</v>
      </c>
      <c r="I2301" s="1"/>
      <c r="J2301" s="10">
        <v>45732</v>
      </c>
      <c r="K2301" s="1" t="s">
        <v>1075</v>
      </c>
      <c r="L2301" s="2"/>
      <c r="M2301" s="10"/>
      <c r="N2301" s="1"/>
      <c r="O2301" s="1"/>
      <c r="P2301" s="2">
        <f>Table1[[#This Row],[PRICE/PO]]*Table1[[#This Row],[Quantity/PO]]</f>
        <v>0</v>
      </c>
      <c r="Q2301" s="2" t="str">
        <f t="shared" ca="1" si="166"/>
        <v>منتهي</v>
      </c>
      <c r="R2301" s="2" t="s">
        <v>2355</v>
      </c>
      <c r="S2301" s="2"/>
      <c r="T2301" s="1" t="str">
        <f t="shared" si="164"/>
        <v/>
      </c>
      <c r="BN2301" s="8">
        <f t="shared" ref="BN2301:BN2377" si="167">D2301</f>
        <v>0</v>
      </c>
    </row>
    <row r="2302" spans="1:66" ht="46" hidden="1" x14ac:dyDescent="0.45">
      <c r="A2302" s="1">
        <f t="shared" si="163"/>
        <v>2289</v>
      </c>
      <c r="B2302" s="1" t="s">
        <v>734</v>
      </c>
      <c r="C2302" s="1" t="s">
        <v>1334</v>
      </c>
      <c r="D2302" s="1"/>
      <c r="E2302" s="2" t="s">
        <v>1335</v>
      </c>
      <c r="F2302" s="1" t="s">
        <v>3283</v>
      </c>
      <c r="G2302" s="10">
        <v>45722</v>
      </c>
      <c r="H2302" s="1">
        <v>2</v>
      </c>
      <c r="I2302" s="1">
        <v>38</v>
      </c>
      <c r="J2302" s="10">
        <v>45732</v>
      </c>
      <c r="K2302" s="1" t="s">
        <v>1075</v>
      </c>
      <c r="L2302" s="2"/>
      <c r="M2302" s="10"/>
      <c r="N2302" s="1"/>
      <c r="O2302" s="1"/>
      <c r="P2302" s="2">
        <f>Table1[[#This Row],[PRICE/PO]]*Table1[[#This Row],[Quantity/PO]]</f>
        <v>0</v>
      </c>
      <c r="Q2302" s="2" t="str">
        <f t="shared" ca="1" si="166"/>
        <v>منتهي</v>
      </c>
      <c r="R2302" s="2" t="s">
        <v>2355</v>
      </c>
      <c r="S2302" s="2"/>
      <c r="T2302" s="1" t="str">
        <f t="shared" si="164"/>
        <v/>
      </c>
      <c r="BN2302" s="8">
        <f t="shared" si="167"/>
        <v>0</v>
      </c>
    </row>
    <row r="2303" spans="1:66" ht="46" hidden="1" x14ac:dyDescent="0.45">
      <c r="A2303" s="1">
        <f t="shared" si="163"/>
        <v>2290</v>
      </c>
      <c r="B2303" s="1" t="s">
        <v>734</v>
      </c>
      <c r="C2303" s="1" t="s">
        <v>575</v>
      </c>
      <c r="D2303" s="1" t="s">
        <v>2182</v>
      </c>
      <c r="E2303" s="2" t="s">
        <v>576</v>
      </c>
      <c r="F2303" s="1" t="s">
        <v>3289</v>
      </c>
      <c r="G2303" s="10">
        <v>45722</v>
      </c>
      <c r="H2303" s="1">
        <v>1</v>
      </c>
      <c r="I2303" s="1"/>
      <c r="J2303" s="10">
        <v>45728</v>
      </c>
      <c r="K2303" s="1" t="s">
        <v>1076</v>
      </c>
      <c r="L2303" s="2"/>
      <c r="M2303" s="10"/>
      <c r="N2303" s="1"/>
      <c r="O2303" s="1"/>
      <c r="P2303" s="2">
        <f>Table1[[#This Row],[PRICE/PO]]*Table1[[#This Row],[Quantity/PO]]</f>
        <v>0</v>
      </c>
      <c r="Q2303" s="2" t="str">
        <f t="shared" ca="1" si="166"/>
        <v>منتهي</v>
      </c>
      <c r="R2303" s="2" t="s">
        <v>2339</v>
      </c>
      <c r="S2303" s="2"/>
      <c r="T2303" s="1" t="str">
        <f t="shared" si="164"/>
        <v/>
      </c>
      <c r="BN2303" s="8" t="str">
        <f t="shared" si="167"/>
        <v>CO8218</v>
      </c>
    </row>
    <row r="2304" spans="1:66" ht="46" hidden="1" x14ac:dyDescent="0.45">
      <c r="A2304" s="1">
        <f t="shared" si="163"/>
        <v>2291</v>
      </c>
      <c r="B2304" s="1" t="s">
        <v>734</v>
      </c>
      <c r="C2304" s="1" t="s">
        <v>720</v>
      </c>
      <c r="D2304" s="1" t="s">
        <v>2186</v>
      </c>
      <c r="E2304" s="2" t="s">
        <v>721</v>
      </c>
      <c r="F2304" s="1" t="s">
        <v>3289</v>
      </c>
      <c r="G2304" s="10">
        <v>45722</v>
      </c>
      <c r="H2304" s="1">
        <v>1</v>
      </c>
      <c r="I2304" s="1"/>
      <c r="J2304" s="10">
        <v>45728</v>
      </c>
      <c r="K2304" s="1" t="s">
        <v>1076</v>
      </c>
      <c r="L2304" s="2"/>
      <c r="M2304" s="10"/>
      <c r="N2304" s="1"/>
      <c r="O2304" s="1"/>
      <c r="P2304" s="2">
        <f>Table1[[#This Row],[PRICE/PO]]*Table1[[#This Row],[Quantity/PO]]</f>
        <v>0</v>
      </c>
      <c r="Q2304" s="2" t="str">
        <f t="shared" ca="1" si="166"/>
        <v>منتهي</v>
      </c>
      <c r="R2304" s="2" t="s">
        <v>2339</v>
      </c>
      <c r="S2304" s="2"/>
      <c r="T2304" s="1" t="str">
        <f t="shared" si="164"/>
        <v/>
      </c>
      <c r="BN2304" s="8" t="str">
        <f t="shared" si="167"/>
        <v>CO8187</v>
      </c>
    </row>
    <row r="2305" spans="1:66" ht="46" hidden="1" x14ac:dyDescent="0.45">
      <c r="A2305" s="1">
        <f t="shared" si="163"/>
        <v>2292</v>
      </c>
      <c r="B2305" s="1" t="s">
        <v>734</v>
      </c>
      <c r="C2305" s="1" t="s">
        <v>2885</v>
      </c>
      <c r="D2305" s="1" t="s">
        <v>2886</v>
      </c>
      <c r="E2305" s="2" t="s">
        <v>2887</v>
      </c>
      <c r="F2305" s="1" t="s">
        <v>3290</v>
      </c>
      <c r="G2305" s="10">
        <v>45722</v>
      </c>
      <c r="H2305" s="1">
        <v>1</v>
      </c>
      <c r="I2305" s="1">
        <v>70000</v>
      </c>
      <c r="J2305" s="10">
        <v>45733</v>
      </c>
      <c r="K2305" s="1" t="s">
        <v>1075</v>
      </c>
      <c r="L2305" s="2" t="s">
        <v>3789</v>
      </c>
      <c r="M2305" s="10">
        <v>45755</v>
      </c>
      <c r="N2305" s="1">
        <v>1</v>
      </c>
      <c r="O2305" s="1">
        <v>70000</v>
      </c>
      <c r="P2305" s="2">
        <f>Table1[[#This Row],[PRICE/PO]]*Table1[[#This Row],[Quantity/PO]]</f>
        <v>70000</v>
      </c>
      <c r="Q2305" s="2" t="str">
        <f t="shared" ca="1" si="166"/>
        <v>منتهي</v>
      </c>
      <c r="R2305" s="2" t="s">
        <v>2355</v>
      </c>
      <c r="S2305" s="2" t="s">
        <v>3246</v>
      </c>
      <c r="T2305" s="1" t="str">
        <f t="shared" si="164"/>
        <v/>
      </c>
      <c r="BN2305" s="8" t="str">
        <f t="shared" si="167"/>
        <v>DLSGP40X</v>
      </c>
    </row>
    <row r="2306" spans="1:66" ht="46" hidden="1" x14ac:dyDescent="0.45">
      <c r="A2306" s="1">
        <f t="shared" si="163"/>
        <v>2293</v>
      </c>
      <c r="B2306" s="1" t="s">
        <v>734</v>
      </c>
      <c r="C2306" s="1" t="s">
        <v>2885</v>
      </c>
      <c r="D2306" s="1" t="s">
        <v>2886</v>
      </c>
      <c r="E2306" s="2" t="s">
        <v>2887</v>
      </c>
      <c r="F2306" s="1" t="s">
        <v>3290</v>
      </c>
      <c r="G2306" s="10">
        <v>45722</v>
      </c>
      <c r="H2306" s="1"/>
      <c r="I2306" s="1">
        <v>70000</v>
      </c>
      <c r="J2306" s="10">
        <v>45733</v>
      </c>
      <c r="K2306" s="1" t="s">
        <v>1075</v>
      </c>
      <c r="L2306" s="2" t="s">
        <v>4349</v>
      </c>
      <c r="M2306" s="10">
        <v>45776</v>
      </c>
      <c r="N2306" s="1">
        <v>1</v>
      </c>
      <c r="O2306" s="1">
        <v>70000</v>
      </c>
      <c r="P2306" s="2">
        <f>Table1[[#This Row],[PRICE/PO]]*Table1[[#This Row],[Quantity/PO]]</f>
        <v>70000</v>
      </c>
      <c r="Q2306" s="2" t="str">
        <f ca="1">IF(AND($J2306&lt;TODAY(), $J2306&lt;&gt;""), "منتهي", "")</f>
        <v>منتهي</v>
      </c>
      <c r="R2306" s="2" t="s">
        <v>2355</v>
      </c>
      <c r="S2306" s="2"/>
      <c r="T2306" s="1" t="str">
        <f t="shared" si="164"/>
        <v/>
      </c>
      <c r="BN2306" s="8"/>
    </row>
    <row r="2307" spans="1:66" ht="46" hidden="1" x14ac:dyDescent="0.45">
      <c r="A2307" s="1">
        <f t="shared" si="163"/>
        <v>2294</v>
      </c>
      <c r="B2307" s="1" t="s">
        <v>734</v>
      </c>
      <c r="C2307" s="1" t="s">
        <v>370</v>
      </c>
      <c r="D2307" s="1"/>
      <c r="E2307" s="2" t="s">
        <v>371</v>
      </c>
      <c r="F2307" s="1" t="s">
        <v>3293</v>
      </c>
      <c r="G2307" s="10">
        <v>45721</v>
      </c>
      <c r="H2307" s="1">
        <v>5</v>
      </c>
      <c r="I2307" s="1">
        <v>3800</v>
      </c>
      <c r="J2307" s="10">
        <v>45726</v>
      </c>
      <c r="K2307" s="1" t="s">
        <v>1077</v>
      </c>
      <c r="L2307" s="2"/>
      <c r="M2307" s="10"/>
      <c r="N2307" s="1"/>
      <c r="O2307" s="1"/>
      <c r="P2307" s="2">
        <f>Table1[[#This Row],[PRICE/PO]]*Table1[[#This Row],[Quantity/PO]]</f>
        <v>0</v>
      </c>
      <c r="Q2307" s="2" t="str">
        <f t="shared" ca="1" si="166"/>
        <v>منتهي</v>
      </c>
      <c r="R2307" s="2" t="s">
        <v>2339</v>
      </c>
      <c r="S2307" s="2"/>
      <c r="T2307" s="1" t="str">
        <f t="shared" si="164"/>
        <v/>
      </c>
      <c r="BN2307" s="8">
        <f t="shared" si="167"/>
        <v>0</v>
      </c>
    </row>
    <row r="2308" spans="1:66" ht="69" hidden="1" x14ac:dyDescent="0.45">
      <c r="A2308" s="1">
        <f t="shared" si="163"/>
        <v>2295</v>
      </c>
      <c r="B2308" s="1" t="s">
        <v>734</v>
      </c>
      <c r="C2308" s="1" t="s">
        <v>1166</v>
      </c>
      <c r="D2308" s="1" t="s">
        <v>1165</v>
      </c>
      <c r="E2308" s="2" t="s">
        <v>1167</v>
      </c>
      <c r="F2308" s="1" t="s">
        <v>3294</v>
      </c>
      <c r="G2308" s="10">
        <v>45725</v>
      </c>
      <c r="H2308" s="1">
        <v>2</v>
      </c>
      <c r="I2308" s="1">
        <v>350</v>
      </c>
      <c r="J2308" s="10">
        <v>45728</v>
      </c>
      <c r="K2308" s="1" t="s">
        <v>1074</v>
      </c>
      <c r="L2308" s="2"/>
      <c r="M2308" s="10"/>
      <c r="N2308" s="1"/>
      <c r="O2308" s="1"/>
      <c r="P2308" s="2">
        <f>Table1[[#This Row],[PRICE/PO]]*Table1[[#This Row],[Quantity/PO]]</f>
        <v>0</v>
      </c>
      <c r="Q2308" s="2" t="str">
        <f t="shared" ca="1" si="166"/>
        <v>منتهي</v>
      </c>
      <c r="R2308" s="2" t="s">
        <v>2430</v>
      </c>
      <c r="S2308" s="2"/>
      <c r="T2308" s="1" t="str">
        <f t="shared" si="164"/>
        <v/>
      </c>
      <c r="BN2308" s="8" t="str">
        <f t="shared" si="167"/>
        <v>QP0233</v>
      </c>
    </row>
    <row r="2309" spans="1:66" ht="46" hidden="1" x14ac:dyDescent="0.45">
      <c r="A2309" s="1">
        <f t="shared" si="163"/>
        <v>2296</v>
      </c>
      <c r="B2309" s="1" t="s">
        <v>43</v>
      </c>
      <c r="C2309" s="1" t="s">
        <v>161</v>
      </c>
      <c r="D2309" s="1" t="s">
        <v>1515</v>
      </c>
      <c r="E2309" s="2" t="s">
        <v>1516</v>
      </c>
      <c r="F2309" s="1" t="s">
        <v>3295</v>
      </c>
      <c r="G2309" s="10">
        <v>45725</v>
      </c>
      <c r="H2309" s="1">
        <v>1</v>
      </c>
      <c r="I2309" s="1">
        <v>70000</v>
      </c>
      <c r="J2309" s="10">
        <v>45729</v>
      </c>
      <c r="K2309" s="1" t="s">
        <v>1075</v>
      </c>
      <c r="L2309" s="2"/>
      <c r="M2309" s="10"/>
      <c r="N2309" s="1"/>
      <c r="O2309" s="1"/>
      <c r="P2309" s="2">
        <f>Table1[[#This Row],[PRICE/PO]]*Table1[[#This Row],[Quantity/PO]]</f>
        <v>0</v>
      </c>
      <c r="Q2309" s="2" t="str">
        <f t="shared" ca="1" si="166"/>
        <v>منتهي</v>
      </c>
      <c r="R2309" s="2" t="s">
        <v>2339</v>
      </c>
      <c r="S2309" s="2"/>
      <c r="T2309" s="1" t="str">
        <f t="shared" si="164"/>
        <v/>
      </c>
      <c r="BN2309" s="8" t="str">
        <f t="shared" si="167"/>
        <v>HRES03-450</v>
      </c>
    </row>
    <row r="2310" spans="1:66" ht="46" hidden="1" x14ac:dyDescent="0.45">
      <c r="A2310" s="1">
        <f t="shared" si="163"/>
        <v>2297</v>
      </c>
      <c r="B2310" s="1" t="s">
        <v>43</v>
      </c>
      <c r="C2310" s="1" t="s">
        <v>164</v>
      </c>
      <c r="D2310" s="1" t="s">
        <v>1517</v>
      </c>
      <c r="E2310" s="2" t="s">
        <v>3296</v>
      </c>
      <c r="F2310" s="1" t="s">
        <v>3295</v>
      </c>
      <c r="G2310" s="10">
        <v>45725</v>
      </c>
      <c r="H2310" s="1">
        <v>1</v>
      </c>
      <c r="I2310" s="1">
        <v>61000</v>
      </c>
      <c r="J2310" s="10">
        <v>45729</v>
      </c>
      <c r="K2310" s="1" t="s">
        <v>1075</v>
      </c>
      <c r="L2310" s="2"/>
      <c r="M2310" s="10"/>
      <c r="N2310" s="1"/>
      <c r="O2310" s="1"/>
      <c r="P2310" s="2">
        <f>Table1[[#This Row],[PRICE/PO]]*Table1[[#This Row],[Quantity/PO]]</f>
        <v>0</v>
      </c>
      <c r="Q2310" s="2" t="str">
        <f t="shared" ca="1" si="166"/>
        <v>منتهي</v>
      </c>
      <c r="R2310" s="2" t="s">
        <v>2339</v>
      </c>
      <c r="S2310" s="2"/>
      <c r="T2310" s="1" t="str">
        <f t="shared" si="164"/>
        <v/>
      </c>
      <c r="BN2310" s="8" t="str">
        <f t="shared" si="167"/>
        <v>UNO-67-500-4D</v>
      </c>
    </row>
    <row r="2311" spans="1:66" ht="115" hidden="1" x14ac:dyDescent="0.45">
      <c r="A2311" s="1">
        <f t="shared" si="163"/>
        <v>2298</v>
      </c>
      <c r="B2311" s="1" t="s">
        <v>734</v>
      </c>
      <c r="C2311" s="1" t="s">
        <v>3298</v>
      </c>
      <c r="D2311" s="1" t="s">
        <v>3299</v>
      </c>
      <c r="E2311" s="2" t="s">
        <v>3300</v>
      </c>
      <c r="F2311" s="1" t="s">
        <v>3297</v>
      </c>
      <c r="G2311" s="10">
        <v>45725</v>
      </c>
      <c r="H2311" s="1">
        <v>10</v>
      </c>
      <c r="I2311" s="1"/>
      <c r="J2311" s="10">
        <v>45727</v>
      </c>
      <c r="K2311" s="1" t="s">
        <v>1074</v>
      </c>
      <c r="L2311" s="2"/>
      <c r="M2311" s="10"/>
      <c r="N2311" s="1"/>
      <c r="O2311" s="1"/>
      <c r="P2311" s="2">
        <f>Table1[[#This Row],[PRICE/PO]]*Table1[[#This Row],[Quantity/PO]]</f>
        <v>0</v>
      </c>
      <c r="Q2311" s="2" t="str">
        <f t="shared" ca="1" si="166"/>
        <v>منتهي</v>
      </c>
      <c r="R2311" s="2" t="s">
        <v>2686</v>
      </c>
      <c r="S2311" s="2"/>
      <c r="T2311" s="1" t="str">
        <f t="shared" si="164"/>
        <v/>
      </c>
      <c r="BN2311" s="8" t="str">
        <f t="shared" si="167"/>
        <v>A9D07210</v>
      </c>
    </row>
    <row r="2312" spans="1:66" ht="115" hidden="1" x14ac:dyDescent="0.45">
      <c r="A2312" s="1">
        <f t="shared" si="163"/>
        <v>2299</v>
      </c>
      <c r="B2312" s="1" t="s">
        <v>734</v>
      </c>
      <c r="C2312" s="2" t="s">
        <v>2594</v>
      </c>
      <c r="D2312" s="1" t="s">
        <v>2583</v>
      </c>
      <c r="E2312" s="2" t="s">
        <v>2587</v>
      </c>
      <c r="F2312" s="1" t="s">
        <v>3301</v>
      </c>
      <c r="G2312" s="10">
        <v>45725</v>
      </c>
      <c r="H2312" s="1">
        <v>10</v>
      </c>
      <c r="I2312" s="1"/>
      <c r="J2312" s="10">
        <v>45727</v>
      </c>
      <c r="K2312" s="1" t="s">
        <v>1074</v>
      </c>
      <c r="L2312" s="2"/>
      <c r="M2312" s="10"/>
      <c r="N2312" s="1"/>
      <c r="O2312" s="1"/>
      <c r="P2312" s="2">
        <f>Table1[[#This Row],[PRICE/PO]]*Table1[[#This Row],[Quantity/PO]]</f>
        <v>0</v>
      </c>
      <c r="Q2312" s="2" t="str">
        <f t="shared" ca="1" si="166"/>
        <v>منتهي</v>
      </c>
      <c r="R2312" s="2" t="s">
        <v>2686</v>
      </c>
      <c r="S2312" s="2"/>
      <c r="T2312" s="1" t="str">
        <f t="shared" si="164"/>
        <v/>
      </c>
      <c r="BN2312" s="8" t="str">
        <f t="shared" si="167"/>
        <v>A9D07220</v>
      </c>
    </row>
    <row r="2313" spans="1:66" ht="115" hidden="1" x14ac:dyDescent="0.45">
      <c r="A2313" s="1">
        <f t="shared" si="163"/>
        <v>2300</v>
      </c>
      <c r="B2313" s="1" t="s">
        <v>734</v>
      </c>
      <c r="C2313" s="2" t="s">
        <v>2593</v>
      </c>
      <c r="D2313" s="1" t="s">
        <v>2584</v>
      </c>
      <c r="E2313" s="2" t="s">
        <v>2588</v>
      </c>
      <c r="F2313" s="1" t="s">
        <v>3301</v>
      </c>
      <c r="G2313" s="10">
        <v>45725</v>
      </c>
      <c r="H2313" s="1">
        <v>10</v>
      </c>
      <c r="I2313" s="1"/>
      <c r="J2313" s="10">
        <v>45727</v>
      </c>
      <c r="K2313" s="1" t="s">
        <v>1074</v>
      </c>
      <c r="L2313" s="2"/>
      <c r="M2313" s="10"/>
      <c r="N2313" s="1"/>
      <c r="O2313" s="1"/>
      <c r="P2313" s="2">
        <f>Table1[[#This Row],[PRICE/PO]]*Table1[[#This Row],[Quantity/PO]]</f>
        <v>0</v>
      </c>
      <c r="Q2313" s="2" t="str">
        <f t="shared" ca="1" si="166"/>
        <v>منتهي</v>
      </c>
      <c r="R2313" s="2" t="s">
        <v>2686</v>
      </c>
      <c r="S2313" s="2"/>
      <c r="T2313" s="1" t="str">
        <f t="shared" si="164"/>
        <v/>
      </c>
      <c r="BN2313" s="8" t="str">
        <f t="shared" si="167"/>
        <v>A9D07216</v>
      </c>
    </row>
    <row r="2314" spans="1:66" ht="115" hidden="1" x14ac:dyDescent="0.45">
      <c r="A2314" s="1">
        <f t="shared" si="163"/>
        <v>2301</v>
      </c>
      <c r="B2314" s="1" t="s">
        <v>734</v>
      </c>
      <c r="C2314" s="2" t="s">
        <v>2592</v>
      </c>
      <c r="D2314" s="1" t="s">
        <v>2585</v>
      </c>
      <c r="E2314" s="2" t="s">
        <v>2589</v>
      </c>
      <c r="F2314" s="1" t="s">
        <v>3301</v>
      </c>
      <c r="G2314" s="10">
        <v>45725</v>
      </c>
      <c r="H2314" s="1">
        <v>10</v>
      </c>
      <c r="I2314" s="1"/>
      <c r="J2314" s="10">
        <v>45727</v>
      </c>
      <c r="K2314" s="1" t="s">
        <v>1074</v>
      </c>
      <c r="L2314" s="2"/>
      <c r="M2314" s="10"/>
      <c r="N2314" s="1"/>
      <c r="O2314" s="1"/>
      <c r="P2314" s="2">
        <f>Table1[[#This Row],[PRICE/PO]]*Table1[[#This Row],[Quantity/PO]]</f>
        <v>0</v>
      </c>
      <c r="Q2314" s="2" t="str">
        <f t="shared" ca="1" si="166"/>
        <v>منتهي</v>
      </c>
      <c r="R2314" s="2" t="s">
        <v>2686</v>
      </c>
      <c r="S2314" s="2"/>
      <c r="T2314" s="1" t="str">
        <f t="shared" si="164"/>
        <v/>
      </c>
      <c r="BN2314" s="8" t="str">
        <f t="shared" si="167"/>
        <v>A9D07232</v>
      </c>
    </row>
    <row r="2315" spans="1:66" ht="115" hidden="1" x14ac:dyDescent="0.45">
      <c r="A2315" s="1">
        <f t="shared" si="163"/>
        <v>2302</v>
      </c>
      <c r="B2315" s="1" t="s">
        <v>734</v>
      </c>
      <c r="C2315" s="2" t="s">
        <v>2591</v>
      </c>
      <c r="D2315" s="1" t="s">
        <v>2586</v>
      </c>
      <c r="E2315" s="2" t="s">
        <v>2590</v>
      </c>
      <c r="F2315" s="1" t="s">
        <v>3301</v>
      </c>
      <c r="G2315" s="10">
        <v>45725</v>
      </c>
      <c r="H2315" s="1">
        <v>6</v>
      </c>
      <c r="I2315" s="1"/>
      <c r="J2315" s="10">
        <v>45727</v>
      </c>
      <c r="K2315" s="1" t="s">
        <v>1074</v>
      </c>
      <c r="L2315" s="2"/>
      <c r="M2315" s="10"/>
      <c r="N2315" s="1"/>
      <c r="O2315" s="1"/>
      <c r="P2315" s="2">
        <f>Table1[[#This Row],[PRICE/PO]]*Table1[[#This Row],[Quantity/PO]]</f>
        <v>0</v>
      </c>
      <c r="Q2315" s="2" t="str">
        <f t="shared" ca="1" si="166"/>
        <v>منتهي</v>
      </c>
      <c r="R2315" s="2" t="s">
        <v>2686</v>
      </c>
      <c r="S2315" s="2"/>
      <c r="T2315" s="1" t="str">
        <f t="shared" si="164"/>
        <v/>
      </c>
      <c r="BN2315" s="8" t="str">
        <f t="shared" si="167"/>
        <v>A9D87432</v>
      </c>
    </row>
    <row r="2316" spans="1:66" ht="115" hidden="1" x14ac:dyDescent="0.45">
      <c r="A2316" s="1">
        <f t="shared" si="163"/>
        <v>2303</v>
      </c>
      <c r="B2316" s="1" t="s">
        <v>734</v>
      </c>
      <c r="C2316" s="2" t="s">
        <v>3298</v>
      </c>
      <c r="D2316" s="1" t="s">
        <v>3299</v>
      </c>
      <c r="E2316" s="2" t="s">
        <v>3300</v>
      </c>
      <c r="F2316" s="1" t="s">
        <v>3301</v>
      </c>
      <c r="G2316" s="10">
        <v>45725</v>
      </c>
      <c r="H2316" s="1">
        <v>10</v>
      </c>
      <c r="I2316" s="1"/>
      <c r="J2316" s="10">
        <v>45727</v>
      </c>
      <c r="K2316" s="1" t="s">
        <v>1074</v>
      </c>
      <c r="L2316" s="2"/>
      <c r="M2316" s="10"/>
      <c r="N2316" s="1"/>
      <c r="O2316" s="1"/>
      <c r="P2316" s="2">
        <f>Table1[[#This Row],[PRICE/PO]]*Table1[[#This Row],[Quantity/PO]]</f>
        <v>0</v>
      </c>
      <c r="Q2316" s="2" t="str">
        <f t="shared" ca="1" si="166"/>
        <v>منتهي</v>
      </c>
      <c r="R2316" s="2" t="s">
        <v>2686</v>
      </c>
      <c r="S2316" s="2"/>
      <c r="T2316" s="1" t="str">
        <f t="shared" si="164"/>
        <v/>
      </c>
      <c r="BN2316" s="8" t="str">
        <f t="shared" si="167"/>
        <v>A9D07210</v>
      </c>
    </row>
    <row r="2317" spans="1:66" ht="92" hidden="1" x14ac:dyDescent="0.45">
      <c r="A2317" s="1">
        <f t="shared" si="163"/>
        <v>2304</v>
      </c>
      <c r="B2317" s="1" t="s">
        <v>734</v>
      </c>
      <c r="C2317" s="1" t="s">
        <v>54</v>
      </c>
      <c r="D2317" s="1" t="s">
        <v>2394</v>
      </c>
      <c r="E2317" s="2" t="s">
        <v>600</v>
      </c>
      <c r="F2317" s="1" t="s">
        <v>3302</v>
      </c>
      <c r="G2317" s="10">
        <v>45725</v>
      </c>
      <c r="H2317" s="1">
        <v>2</v>
      </c>
      <c r="I2317" s="1">
        <v>3100</v>
      </c>
      <c r="J2317" s="10">
        <v>45728</v>
      </c>
      <c r="K2317" s="1" t="s">
        <v>1074</v>
      </c>
      <c r="L2317" s="2" t="s">
        <v>3807</v>
      </c>
      <c r="M2317" s="10">
        <v>45756</v>
      </c>
      <c r="N2317" s="1">
        <v>6</v>
      </c>
      <c r="O2317" s="1">
        <v>3100</v>
      </c>
      <c r="P2317" s="2">
        <f>Table1[[#This Row],[PRICE/PO]]*Table1[[#This Row],[Quantity/PO]]</f>
        <v>18600</v>
      </c>
      <c r="Q2317" s="2" t="str">
        <f t="shared" ca="1" si="166"/>
        <v>منتهي</v>
      </c>
      <c r="R2317" s="2" t="s">
        <v>2339</v>
      </c>
      <c r="S2317" s="2"/>
      <c r="T2317" s="1" t="str">
        <f t="shared" si="164"/>
        <v/>
      </c>
      <c r="BN2317" s="8" t="str">
        <f t="shared" si="167"/>
        <v>LC1D 32M7</v>
      </c>
    </row>
    <row r="2318" spans="1:66" ht="46" hidden="1" x14ac:dyDescent="0.45">
      <c r="A2318" s="1">
        <f t="shared" si="163"/>
        <v>2305</v>
      </c>
      <c r="B2318" s="1" t="s">
        <v>43</v>
      </c>
      <c r="C2318" s="1" t="s">
        <v>88</v>
      </c>
      <c r="D2318" s="1"/>
      <c r="E2318" s="2" t="s">
        <v>89</v>
      </c>
      <c r="F2318" s="1" t="s">
        <v>3303</v>
      </c>
      <c r="G2318" s="10">
        <v>45719</v>
      </c>
      <c r="H2318" s="1">
        <v>4</v>
      </c>
      <c r="I2318" s="1">
        <v>3225</v>
      </c>
      <c r="J2318" s="10">
        <v>45725</v>
      </c>
      <c r="K2318" s="1" t="s">
        <v>1076</v>
      </c>
      <c r="L2318" s="2"/>
      <c r="M2318" s="10"/>
      <c r="N2318" s="1"/>
      <c r="O2318" s="1"/>
      <c r="P2318" s="2">
        <f>Table1[[#This Row],[PRICE/PO]]*Table1[[#This Row],[Quantity/PO]]</f>
        <v>0</v>
      </c>
      <c r="Q2318" s="2" t="str">
        <f t="shared" ca="1" si="166"/>
        <v>منتهي</v>
      </c>
      <c r="R2318" s="2" t="s">
        <v>2339</v>
      </c>
      <c r="S2318" s="2"/>
      <c r="T2318" s="1" t="str">
        <f t="shared" si="164"/>
        <v/>
      </c>
      <c r="BN2318" s="8">
        <f t="shared" si="167"/>
        <v>0</v>
      </c>
    </row>
    <row r="2319" spans="1:66" ht="46" hidden="1" x14ac:dyDescent="0.45">
      <c r="A2319" s="1">
        <f t="shared" ref="A2319:A2382" si="168">ROW(A2306)</f>
        <v>2306</v>
      </c>
      <c r="B2319" s="1" t="s">
        <v>43</v>
      </c>
      <c r="C2319" s="2" t="s">
        <v>91</v>
      </c>
      <c r="D2319" s="1"/>
      <c r="E2319" s="2" t="s">
        <v>92</v>
      </c>
      <c r="F2319" s="1" t="s">
        <v>3304</v>
      </c>
      <c r="G2319" s="10">
        <v>45719</v>
      </c>
      <c r="H2319" s="1">
        <v>2</v>
      </c>
      <c r="I2319" s="1">
        <v>3175</v>
      </c>
      <c r="J2319" s="10">
        <v>45725</v>
      </c>
      <c r="K2319" s="1" t="s">
        <v>1076</v>
      </c>
      <c r="L2319" s="2"/>
      <c r="M2319" s="10"/>
      <c r="N2319" s="1"/>
      <c r="O2319" s="1"/>
      <c r="P2319" s="2">
        <f>Table1[[#This Row],[PRICE/PO]]*Table1[[#This Row],[Quantity/PO]]</f>
        <v>0</v>
      </c>
      <c r="Q2319" s="2" t="str">
        <f t="shared" ca="1" si="166"/>
        <v>منتهي</v>
      </c>
      <c r="R2319" s="2" t="s">
        <v>2339</v>
      </c>
      <c r="S2319" s="2"/>
      <c r="T2319" s="1" t="str">
        <f t="shared" ref="T2319:T2382" si="169">IF(AND(COUNTIFS($F$14:$F$1012, $F2319, $L$14:$L$1012, "&lt;&gt;")&gt;0, $L2319="", $I2319&lt;&gt;""), 1, "")</f>
        <v/>
      </c>
      <c r="BN2319" s="8">
        <f t="shared" si="167"/>
        <v>0</v>
      </c>
    </row>
    <row r="2320" spans="1:66" ht="46" hidden="1" x14ac:dyDescent="0.45">
      <c r="A2320" s="1">
        <f t="shared" si="168"/>
        <v>2307</v>
      </c>
      <c r="B2320" s="1" t="s">
        <v>43</v>
      </c>
      <c r="C2320" s="1" t="s">
        <v>95</v>
      </c>
      <c r="D2320" s="1"/>
      <c r="E2320" s="2" t="s">
        <v>96</v>
      </c>
      <c r="F2320" s="1" t="s">
        <v>3304</v>
      </c>
      <c r="G2320" s="10">
        <v>45719</v>
      </c>
      <c r="H2320" s="1">
        <v>2</v>
      </c>
      <c r="I2320" s="1">
        <v>3175</v>
      </c>
      <c r="J2320" s="10">
        <v>45725</v>
      </c>
      <c r="K2320" s="1" t="s">
        <v>1076</v>
      </c>
      <c r="L2320" s="2"/>
      <c r="M2320" s="10"/>
      <c r="N2320" s="1"/>
      <c r="O2320" s="1"/>
      <c r="P2320" s="2">
        <f>Table1[[#This Row],[PRICE/PO]]*Table1[[#This Row],[Quantity/PO]]</f>
        <v>0</v>
      </c>
      <c r="Q2320" s="2" t="str">
        <f t="shared" ca="1" si="166"/>
        <v>منتهي</v>
      </c>
      <c r="R2320" s="2" t="s">
        <v>2339</v>
      </c>
      <c r="S2320" s="2"/>
      <c r="T2320" s="1" t="str">
        <f t="shared" si="169"/>
        <v/>
      </c>
      <c r="BN2320" s="8">
        <f t="shared" si="167"/>
        <v>0</v>
      </c>
    </row>
    <row r="2321" spans="1:66" ht="69" hidden="1" x14ac:dyDescent="0.45">
      <c r="A2321" s="1">
        <f t="shared" si="168"/>
        <v>2308</v>
      </c>
      <c r="B2321" s="1" t="s">
        <v>43</v>
      </c>
      <c r="C2321" s="1" t="s">
        <v>2490</v>
      </c>
      <c r="D2321" s="1"/>
      <c r="E2321" s="2" t="s">
        <v>2493</v>
      </c>
      <c r="F2321" s="1" t="s">
        <v>3305</v>
      </c>
      <c r="G2321" s="10">
        <v>45719</v>
      </c>
      <c r="H2321" s="1">
        <v>1</v>
      </c>
      <c r="I2321" s="1">
        <v>50000</v>
      </c>
      <c r="J2321" s="10">
        <v>45726</v>
      </c>
      <c r="K2321" s="1" t="s">
        <v>1077</v>
      </c>
      <c r="L2321" s="2"/>
      <c r="M2321" s="10"/>
      <c r="N2321" s="1"/>
      <c r="O2321" s="1"/>
      <c r="P2321" s="2">
        <f>Table1[[#This Row],[PRICE/PO]]*Table1[[#This Row],[Quantity/PO]]</f>
        <v>0</v>
      </c>
      <c r="Q2321" s="2" t="str">
        <f t="shared" ca="1" si="166"/>
        <v>منتهي</v>
      </c>
      <c r="R2321" s="2" t="s">
        <v>2339</v>
      </c>
      <c r="S2321" s="2"/>
      <c r="T2321" s="1" t="str">
        <f t="shared" si="169"/>
        <v/>
      </c>
      <c r="BN2321" s="8">
        <f t="shared" si="167"/>
        <v>0</v>
      </c>
    </row>
    <row r="2322" spans="1:66" ht="92" hidden="1" x14ac:dyDescent="0.45">
      <c r="A2322" s="1">
        <f t="shared" si="168"/>
        <v>2309</v>
      </c>
      <c r="B2322" s="1" t="s">
        <v>734</v>
      </c>
      <c r="C2322" s="2" t="s">
        <v>31</v>
      </c>
      <c r="D2322" s="2" t="s">
        <v>23</v>
      </c>
      <c r="E2322" s="2" t="s">
        <v>618</v>
      </c>
      <c r="F2322" s="1" t="s">
        <v>3306</v>
      </c>
      <c r="G2322" s="10">
        <v>45719</v>
      </c>
      <c r="H2322" s="1">
        <v>2</v>
      </c>
      <c r="I2322" s="1">
        <v>10600</v>
      </c>
      <c r="J2322" s="10">
        <v>45726</v>
      </c>
      <c r="K2322" s="1" t="s">
        <v>1076</v>
      </c>
      <c r="L2322" s="2" t="s">
        <v>3463</v>
      </c>
      <c r="M2322" s="10">
        <v>45729</v>
      </c>
      <c r="N2322" s="1">
        <v>2</v>
      </c>
      <c r="O2322" s="1">
        <v>10600</v>
      </c>
      <c r="P2322" s="2">
        <f>Table1[[#This Row],[PRICE/PO]]*Table1[[#This Row],[Quantity/PO]]</f>
        <v>21200</v>
      </c>
      <c r="Q2322" s="2" t="str">
        <f t="shared" ca="1" si="166"/>
        <v>منتهي</v>
      </c>
      <c r="R2322" s="2" t="s">
        <v>2339</v>
      </c>
      <c r="S2322" s="2"/>
      <c r="T2322" s="1" t="str">
        <f t="shared" si="169"/>
        <v/>
      </c>
      <c r="BN2322" s="8" t="str">
        <f t="shared" si="167"/>
        <v>11.33473.338</v>
      </c>
    </row>
    <row r="2323" spans="1:66" ht="92" hidden="1" x14ac:dyDescent="0.45">
      <c r="A2323" s="1">
        <f t="shared" si="168"/>
        <v>2310</v>
      </c>
      <c r="B2323" s="1" t="s">
        <v>734</v>
      </c>
      <c r="C2323" s="2" t="s">
        <v>31</v>
      </c>
      <c r="D2323" s="2" t="s">
        <v>23</v>
      </c>
      <c r="E2323" s="2" t="s">
        <v>618</v>
      </c>
      <c r="F2323" s="1" t="s">
        <v>3306</v>
      </c>
      <c r="G2323" s="10">
        <v>45719</v>
      </c>
      <c r="H2323" s="1"/>
      <c r="I2323" s="1">
        <v>10600</v>
      </c>
      <c r="J2323" s="10">
        <v>45726</v>
      </c>
      <c r="K2323" s="1" t="s">
        <v>1076</v>
      </c>
      <c r="L2323" s="2" t="s">
        <v>3804</v>
      </c>
      <c r="M2323" s="10">
        <v>45756</v>
      </c>
      <c r="N2323" s="1">
        <v>2</v>
      </c>
      <c r="O2323" s="1">
        <v>10600</v>
      </c>
      <c r="P2323" s="2">
        <f>Table1[[#This Row],[PRICE/PO]]*Table1[[#This Row],[Quantity/PO]]</f>
        <v>21200</v>
      </c>
      <c r="Q2323" s="2" t="str">
        <f ca="1">IF(AND($J2323&lt;TODAY(), $J2323&lt;&gt;""), "منتهي", "")</f>
        <v>منتهي</v>
      </c>
      <c r="R2323" s="2" t="s">
        <v>2339</v>
      </c>
      <c r="S2323" s="2"/>
      <c r="T2323" s="1" t="str">
        <f t="shared" si="169"/>
        <v/>
      </c>
      <c r="BN2323" s="8"/>
    </row>
    <row r="2324" spans="1:66" ht="92" hidden="1" x14ac:dyDescent="0.45">
      <c r="A2324" s="1">
        <f t="shared" si="168"/>
        <v>2311</v>
      </c>
      <c r="B2324" s="1" t="s">
        <v>734</v>
      </c>
      <c r="C2324" s="2" t="s">
        <v>31</v>
      </c>
      <c r="D2324" s="2" t="s">
        <v>23</v>
      </c>
      <c r="E2324" s="2" t="s">
        <v>618</v>
      </c>
      <c r="F2324" s="1" t="s">
        <v>3306</v>
      </c>
      <c r="G2324" s="10">
        <v>45719</v>
      </c>
      <c r="H2324" s="1"/>
      <c r="I2324" s="1">
        <v>10600</v>
      </c>
      <c r="J2324" s="10">
        <v>45726</v>
      </c>
      <c r="K2324" s="1" t="s">
        <v>1076</v>
      </c>
      <c r="L2324" s="2" t="s">
        <v>3807</v>
      </c>
      <c r="M2324" s="10">
        <v>45756</v>
      </c>
      <c r="N2324" s="1">
        <v>2</v>
      </c>
      <c r="O2324" s="1">
        <v>10600</v>
      </c>
      <c r="P2324" s="2">
        <f>Table1[[#This Row],[PRICE/PO]]*Table1[[#This Row],[Quantity/PO]]</f>
        <v>21200</v>
      </c>
      <c r="Q2324" s="2" t="str">
        <f ca="1">IF(AND($J2324&lt;TODAY(), $J2324&lt;&gt;""), "منتهي", "")</f>
        <v>منتهي</v>
      </c>
      <c r="R2324" s="2" t="s">
        <v>2339</v>
      </c>
      <c r="S2324" s="2"/>
      <c r="T2324" s="1" t="str">
        <f t="shared" si="169"/>
        <v/>
      </c>
      <c r="BN2324" s="8"/>
    </row>
    <row r="2325" spans="1:66" ht="46" hidden="1" x14ac:dyDescent="0.45">
      <c r="A2325" s="1">
        <f t="shared" si="168"/>
        <v>2312</v>
      </c>
      <c r="B2325" s="1" t="s">
        <v>734</v>
      </c>
      <c r="C2325" s="2" t="s">
        <v>36</v>
      </c>
      <c r="D2325" s="1"/>
      <c r="E2325" s="2" t="s">
        <v>3308</v>
      </c>
      <c r="F2325" s="1" t="s">
        <v>3306</v>
      </c>
      <c r="G2325" s="10">
        <v>45719</v>
      </c>
      <c r="H2325" s="1">
        <v>12</v>
      </c>
      <c r="I2325" s="1">
        <v>450</v>
      </c>
      <c r="J2325" s="10">
        <v>45726</v>
      </c>
      <c r="K2325" s="1" t="s">
        <v>1076</v>
      </c>
      <c r="L2325" s="2" t="s">
        <v>3607</v>
      </c>
      <c r="M2325" s="10">
        <v>45735</v>
      </c>
      <c r="N2325" s="1">
        <v>12</v>
      </c>
      <c r="O2325" s="1">
        <v>450</v>
      </c>
      <c r="P2325" s="2">
        <f>Table1[[#This Row],[PRICE/PO]]*Table1[[#This Row],[Quantity/PO]]</f>
        <v>5400</v>
      </c>
      <c r="Q2325" s="2" t="str">
        <f t="shared" ca="1" si="166"/>
        <v>منتهي</v>
      </c>
      <c r="R2325" s="2" t="s">
        <v>2339</v>
      </c>
      <c r="S2325" s="2"/>
      <c r="T2325" s="1" t="str">
        <f t="shared" si="169"/>
        <v/>
      </c>
      <c r="BN2325" s="8">
        <f t="shared" si="167"/>
        <v>0</v>
      </c>
    </row>
    <row r="2326" spans="1:66" ht="46" hidden="1" x14ac:dyDescent="0.45">
      <c r="A2326" s="1">
        <f t="shared" si="168"/>
        <v>2313</v>
      </c>
      <c r="B2326" s="1" t="s">
        <v>734</v>
      </c>
      <c r="C2326" s="2" t="s">
        <v>36</v>
      </c>
      <c r="D2326" s="1"/>
      <c r="E2326" s="2" t="s">
        <v>3308</v>
      </c>
      <c r="F2326" s="1" t="s">
        <v>3306</v>
      </c>
      <c r="G2326" s="10">
        <v>45719</v>
      </c>
      <c r="H2326" s="1"/>
      <c r="I2326" s="1">
        <v>450</v>
      </c>
      <c r="J2326" s="10">
        <v>45726</v>
      </c>
      <c r="K2326" s="1" t="s">
        <v>1076</v>
      </c>
      <c r="L2326" s="2" t="s">
        <v>3607</v>
      </c>
      <c r="M2326" s="10">
        <v>45735</v>
      </c>
      <c r="N2326" s="1">
        <v>6</v>
      </c>
      <c r="O2326" s="1">
        <v>450</v>
      </c>
      <c r="P2326" s="2">
        <f>Table1[[#This Row],[PRICE/PO]]*Table1[[#This Row],[Quantity/PO]]</f>
        <v>2700</v>
      </c>
      <c r="Q2326" s="2" t="str">
        <f t="shared" ref="Q2326:Q2332" ca="1" si="170">IF(AND($J2326&lt;TODAY(), $J2326&lt;&gt;""), "منتهي", "")</f>
        <v>منتهي</v>
      </c>
      <c r="R2326" s="2" t="s">
        <v>2339</v>
      </c>
      <c r="S2326" s="2"/>
      <c r="T2326" s="1" t="str">
        <f t="shared" si="169"/>
        <v/>
      </c>
      <c r="BN2326" s="8"/>
    </row>
    <row r="2327" spans="1:66" ht="46" hidden="1" x14ac:dyDescent="0.45">
      <c r="A2327" s="1">
        <f t="shared" si="168"/>
        <v>2314</v>
      </c>
      <c r="B2327" s="1" t="s">
        <v>734</v>
      </c>
      <c r="C2327" s="2" t="s">
        <v>36</v>
      </c>
      <c r="D2327" s="1"/>
      <c r="E2327" s="2" t="s">
        <v>3308</v>
      </c>
      <c r="F2327" s="1" t="s">
        <v>3306</v>
      </c>
      <c r="G2327" s="10">
        <v>45719</v>
      </c>
      <c r="H2327" s="1"/>
      <c r="I2327" s="1">
        <v>450</v>
      </c>
      <c r="J2327" s="10">
        <v>45726</v>
      </c>
      <c r="K2327" s="1" t="s">
        <v>1076</v>
      </c>
      <c r="L2327" s="2" t="s">
        <v>3682</v>
      </c>
      <c r="M2327" s="10">
        <v>45743</v>
      </c>
      <c r="N2327" s="1">
        <v>4</v>
      </c>
      <c r="O2327" s="1">
        <v>450</v>
      </c>
      <c r="P2327" s="2">
        <f>Table1[[#This Row],[PRICE/PO]]*Table1[[#This Row],[Quantity/PO]]</f>
        <v>1800</v>
      </c>
      <c r="Q2327" s="2" t="str">
        <f t="shared" ca="1" si="170"/>
        <v>منتهي</v>
      </c>
      <c r="R2327" s="2" t="s">
        <v>2339</v>
      </c>
      <c r="S2327" s="2"/>
      <c r="T2327" s="1" t="str">
        <f t="shared" si="169"/>
        <v/>
      </c>
      <c r="BN2327" s="8"/>
    </row>
    <row r="2328" spans="1:66" ht="46" hidden="1" x14ac:dyDescent="0.45">
      <c r="A2328" s="1">
        <f t="shared" si="168"/>
        <v>2315</v>
      </c>
      <c r="B2328" s="1" t="s">
        <v>734</v>
      </c>
      <c r="C2328" s="2" t="s">
        <v>36</v>
      </c>
      <c r="D2328" s="1"/>
      <c r="E2328" s="2" t="s">
        <v>3308</v>
      </c>
      <c r="F2328" s="1" t="s">
        <v>3306</v>
      </c>
      <c r="G2328" s="10">
        <v>45719</v>
      </c>
      <c r="H2328" s="1"/>
      <c r="I2328" s="1">
        <v>450</v>
      </c>
      <c r="J2328" s="10">
        <v>45726</v>
      </c>
      <c r="K2328" s="1" t="s">
        <v>1076</v>
      </c>
      <c r="L2328" s="2" t="s">
        <v>3682</v>
      </c>
      <c r="M2328" s="10">
        <v>45743</v>
      </c>
      <c r="N2328" s="1">
        <v>10</v>
      </c>
      <c r="O2328" s="1">
        <v>450</v>
      </c>
      <c r="P2328" s="2">
        <f>Table1[[#This Row],[PRICE/PO]]*Table1[[#This Row],[Quantity/PO]]</f>
        <v>4500</v>
      </c>
      <c r="Q2328" s="2" t="str">
        <f t="shared" ca="1" si="170"/>
        <v>منتهي</v>
      </c>
      <c r="R2328" s="2" t="s">
        <v>2339</v>
      </c>
      <c r="S2328" s="2"/>
      <c r="T2328" s="1" t="str">
        <f t="shared" si="169"/>
        <v/>
      </c>
      <c r="BN2328" s="8"/>
    </row>
    <row r="2329" spans="1:66" ht="46" hidden="1" x14ac:dyDescent="0.45">
      <c r="A2329" s="1">
        <f t="shared" si="168"/>
        <v>2316</v>
      </c>
      <c r="B2329" s="1" t="s">
        <v>734</v>
      </c>
      <c r="C2329" s="2" t="s">
        <v>36</v>
      </c>
      <c r="D2329" s="1"/>
      <c r="E2329" s="2" t="s">
        <v>3308</v>
      </c>
      <c r="F2329" s="1" t="s">
        <v>3306</v>
      </c>
      <c r="G2329" s="10">
        <v>45719</v>
      </c>
      <c r="H2329" s="1"/>
      <c r="I2329" s="1">
        <v>450</v>
      </c>
      <c r="J2329" s="10">
        <v>45726</v>
      </c>
      <c r="K2329" s="1" t="s">
        <v>1076</v>
      </c>
      <c r="L2329" s="2" t="s">
        <v>3682</v>
      </c>
      <c r="M2329" s="10">
        <v>45743</v>
      </c>
      <c r="N2329" s="1">
        <v>6</v>
      </c>
      <c r="O2329" s="1">
        <v>450</v>
      </c>
      <c r="P2329" s="2">
        <f>Table1[[#This Row],[PRICE/PO]]*Table1[[#This Row],[Quantity/PO]]</f>
        <v>2700</v>
      </c>
      <c r="Q2329" s="2" t="str">
        <f t="shared" ca="1" si="170"/>
        <v>منتهي</v>
      </c>
      <c r="R2329" s="2" t="s">
        <v>2339</v>
      </c>
      <c r="S2329" s="2"/>
      <c r="T2329" s="1" t="str">
        <f t="shared" si="169"/>
        <v/>
      </c>
      <c r="BN2329" s="8"/>
    </row>
    <row r="2330" spans="1:66" ht="46" hidden="1" x14ac:dyDescent="0.45">
      <c r="A2330" s="1">
        <f t="shared" si="168"/>
        <v>2317</v>
      </c>
      <c r="B2330" s="1" t="s">
        <v>734</v>
      </c>
      <c r="C2330" s="2" t="s">
        <v>36</v>
      </c>
      <c r="D2330" s="1"/>
      <c r="E2330" s="2" t="s">
        <v>3308</v>
      </c>
      <c r="F2330" s="1" t="s">
        <v>3306</v>
      </c>
      <c r="G2330" s="10">
        <v>45719</v>
      </c>
      <c r="H2330" s="1"/>
      <c r="I2330" s="1">
        <v>450</v>
      </c>
      <c r="J2330" s="10">
        <v>45726</v>
      </c>
      <c r="K2330" s="1" t="s">
        <v>1076</v>
      </c>
      <c r="L2330" s="2" t="s">
        <v>3791</v>
      </c>
      <c r="M2330" s="10">
        <v>45755</v>
      </c>
      <c r="N2330" s="1">
        <v>8</v>
      </c>
      <c r="O2330" s="1">
        <v>450</v>
      </c>
      <c r="P2330" s="2">
        <f>Table1[[#This Row],[PRICE/PO]]*Table1[[#This Row],[Quantity/PO]]</f>
        <v>3600</v>
      </c>
      <c r="Q2330" s="2" t="str">
        <f t="shared" ca="1" si="170"/>
        <v>منتهي</v>
      </c>
      <c r="R2330" s="2" t="s">
        <v>2339</v>
      </c>
      <c r="S2330" s="2"/>
      <c r="T2330" s="1" t="str">
        <f t="shared" si="169"/>
        <v/>
      </c>
      <c r="BN2330" s="8"/>
    </row>
    <row r="2331" spans="1:66" ht="46" hidden="1" x14ac:dyDescent="0.45">
      <c r="A2331" s="1">
        <f t="shared" si="168"/>
        <v>2318</v>
      </c>
      <c r="B2331" s="1" t="s">
        <v>734</v>
      </c>
      <c r="C2331" s="2" t="s">
        <v>36</v>
      </c>
      <c r="D2331" s="1"/>
      <c r="E2331" s="2" t="s">
        <v>3308</v>
      </c>
      <c r="F2331" s="1" t="s">
        <v>3306</v>
      </c>
      <c r="G2331" s="10">
        <v>45719</v>
      </c>
      <c r="H2331" s="1"/>
      <c r="I2331" s="1">
        <v>450</v>
      </c>
      <c r="J2331" s="10">
        <v>45726</v>
      </c>
      <c r="K2331" s="1" t="s">
        <v>1076</v>
      </c>
      <c r="L2331" s="2" t="s">
        <v>3804</v>
      </c>
      <c r="M2331" s="10">
        <v>45756</v>
      </c>
      <c r="N2331" s="1">
        <v>12</v>
      </c>
      <c r="O2331" s="1">
        <v>450</v>
      </c>
      <c r="P2331" s="2">
        <f>Table1[[#This Row],[PRICE/PO]]*Table1[[#This Row],[Quantity/PO]]</f>
        <v>5400</v>
      </c>
      <c r="Q2331" s="2" t="str">
        <f t="shared" ca="1" si="170"/>
        <v>منتهي</v>
      </c>
      <c r="R2331" s="2" t="s">
        <v>2339</v>
      </c>
      <c r="S2331" s="2"/>
      <c r="T2331" s="1" t="str">
        <f t="shared" si="169"/>
        <v/>
      </c>
      <c r="BN2331" s="8"/>
    </row>
    <row r="2332" spans="1:66" ht="46" hidden="1" x14ac:dyDescent="0.45">
      <c r="A2332" s="1">
        <f t="shared" si="168"/>
        <v>2319</v>
      </c>
      <c r="B2332" s="1" t="s">
        <v>734</v>
      </c>
      <c r="C2332" s="2" t="s">
        <v>36</v>
      </c>
      <c r="D2332" s="1"/>
      <c r="E2332" s="2" t="s">
        <v>3308</v>
      </c>
      <c r="F2332" s="1" t="s">
        <v>3306</v>
      </c>
      <c r="G2332" s="10">
        <v>45719</v>
      </c>
      <c r="H2332" s="1"/>
      <c r="I2332" s="1">
        <v>450</v>
      </c>
      <c r="J2332" s="10">
        <v>45726</v>
      </c>
      <c r="K2332" s="1" t="s">
        <v>1076</v>
      </c>
      <c r="L2332" s="2" t="s">
        <v>3807</v>
      </c>
      <c r="M2332" s="10">
        <v>45756</v>
      </c>
      <c r="N2332" s="1">
        <v>6</v>
      </c>
      <c r="O2332" s="1">
        <v>450</v>
      </c>
      <c r="P2332" s="2">
        <f>Table1[[#This Row],[PRICE/PO]]*Table1[[#This Row],[Quantity/PO]]</f>
        <v>2700</v>
      </c>
      <c r="Q2332" s="2" t="str">
        <f t="shared" ca="1" si="170"/>
        <v>منتهي</v>
      </c>
      <c r="R2332" s="2" t="s">
        <v>2339</v>
      </c>
      <c r="S2332" s="2"/>
      <c r="T2332" s="1" t="str">
        <f t="shared" si="169"/>
        <v/>
      </c>
      <c r="BN2332" s="8"/>
    </row>
    <row r="2333" spans="1:66" ht="46" hidden="1" x14ac:dyDescent="0.45">
      <c r="A2333" s="1">
        <f t="shared" si="168"/>
        <v>2320</v>
      </c>
      <c r="B2333" s="1" t="s">
        <v>734</v>
      </c>
      <c r="C2333" s="2" t="s">
        <v>36</v>
      </c>
      <c r="D2333" s="1"/>
      <c r="E2333" s="2" t="s">
        <v>3308</v>
      </c>
      <c r="F2333" s="1" t="s">
        <v>3306</v>
      </c>
      <c r="G2333" s="10">
        <v>45719</v>
      </c>
      <c r="H2333" s="1"/>
      <c r="I2333" s="1">
        <v>450</v>
      </c>
      <c r="J2333" s="10">
        <v>45726</v>
      </c>
      <c r="K2333" s="1" t="s">
        <v>1076</v>
      </c>
      <c r="L2333" s="2" t="s">
        <v>4311</v>
      </c>
      <c r="M2333" s="10">
        <v>45740</v>
      </c>
      <c r="N2333" s="1">
        <v>6</v>
      </c>
      <c r="O2333" s="1">
        <v>450</v>
      </c>
      <c r="P2333" s="2">
        <f>Table1[[#This Row],[PRICE/PO]]*Table1[[#This Row],[Quantity/PO]]</f>
        <v>2700</v>
      </c>
      <c r="Q2333" s="2" t="str">
        <f ca="1">IF(AND($J2333&lt;TODAY(), $J2333&lt;&gt;""), "منتهي", "")</f>
        <v>منتهي</v>
      </c>
      <c r="R2333" s="2" t="s">
        <v>2339</v>
      </c>
      <c r="S2333" s="2"/>
      <c r="T2333" s="1" t="str">
        <f t="shared" si="169"/>
        <v/>
      </c>
      <c r="BN2333" s="8"/>
    </row>
    <row r="2334" spans="1:66" ht="46" hidden="1" x14ac:dyDescent="0.45">
      <c r="A2334" s="1">
        <f t="shared" si="168"/>
        <v>2321</v>
      </c>
      <c r="B2334" s="1" t="s">
        <v>734</v>
      </c>
      <c r="C2334" s="2" t="s">
        <v>36</v>
      </c>
      <c r="D2334" s="1"/>
      <c r="E2334" s="2" t="s">
        <v>3308</v>
      </c>
      <c r="F2334" s="1" t="s">
        <v>3306</v>
      </c>
      <c r="G2334" s="10">
        <v>45719</v>
      </c>
      <c r="H2334" s="1"/>
      <c r="I2334" s="1">
        <v>450</v>
      </c>
      <c r="J2334" s="10">
        <v>45726</v>
      </c>
      <c r="K2334" s="1" t="s">
        <v>1076</v>
      </c>
      <c r="L2334" s="2" t="s">
        <v>4330</v>
      </c>
      <c r="M2334" s="10">
        <v>45762</v>
      </c>
      <c r="N2334" s="1">
        <v>10</v>
      </c>
      <c r="O2334" s="1">
        <v>450</v>
      </c>
      <c r="P2334" s="2">
        <f>Table1[[#This Row],[PRICE/PO]]*Table1[[#This Row],[Quantity/PO]]</f>
        <v>4500</v>
      </c>
      <c r="Q2334" s="2" t="str">
        <f ca="1">IF(AND($J2334&lt;TODAY(), $J2334&lt;&gt;""), "منتهي", "")</f>
        <v>منتهي</v>
      </c>
      <c r="R2334" s="2" t="s">
        <v>2339</v>
      </c>
      <c r="S2334" s="2"/>
      <c r="T2334" s="1" t="str">
        <f t="shared" si="169"/>
        <v/>
      </c>
      <c r="BN2334" s="8"/>
    </row>
    <row r="2335" spans="1:66" ht="46" hidden="1" x14ac:dyDescent="0.45">
      <c r="A2335" s="1">
        <f t="shared" si="168"/>
        <v>2322</v>
      </c>
      <c r="B2335" s="1" t="s">
        <v>734</v>
      </c>
      <c r="C2335" s="2" t="s">
        <v>36</v>
      </c>
      <c r="D2335" s="1"/>
      <c r="E2335" s="2" t="s">
        <v>3308</v>
      </c>
      <c r="F2335" s="1" t="s">
        <v>3306</v>
      </c>
      <c r="G2335" s="10">
        <v>45719</v>
      </c>
      <c r="H2335" s="1"/>
      <c r="I2335" s="1">
        <v>450</v>
      </c>
      <c r="J2335" s="10">
        <v>45726</v>
      </c>
      <c r="K2335" s="1" t="s">
        <v>1076</v>
      </c>
      <c r="L2335" s="2" t="s">
        <v>4330</v>
      </c>
      <c r="M2335" s="10">
        <v>45729</v>
      </c>
      <c r="N2335" s="1">
        <v>14</v>
      </c>
      <c r="O2335" s="1">
        <v>450</v>
      </c>
      <c r="P2335" s="2">
        <f>Table1[[#This Row],[PRICE/PO]]*Table1[[#This Row],[Quantity/PO]]</f>
        <v>6300</v>
      </c>
      <c r="Q2335" s="2" t="str">
        <f ca="1">IF(AND($J2335&lt;TODAY(), $J2335&lt;&gt;""), "منتهي", "")</f>
        <v>منتهي</v>
      </c>
      <c r="R2335" s="2" t="s">
        <v>2339</v>
      </c>
      <c r="S2335" s="2"/>
      <c r="T2335" s="1" t="str">
        <f t="shared" si="169"/>
        <v/>
      </c>
      <c r="BN2335" s="8"/>
    </row>
    <row r="2336" spans="1:66" ht="92" hidden="1" x14ac:dyDescent="0.45">
      <c r="A2336" s="1">
        <f t="shared" si="168"/>
        <v>2323</v>
      </c>
      <c r="B2336" s="1" t="s">
        <v>734</v>
      </c>
      <c r="C2336" s="2" t="s">
        <v>704</v>
      </c>
      <c r="D2336" s="2" t="s">
        <v>1060</v>
      </c>
      <c r="E2336" s="2" t="s">
        <v>705</v>
      </c>
      <c r="F2336" s="1" t="s">
        <v>3306</v>
      </c>
      <c r="G2336" s="10">
        <v>45719</v>
      </c>
      <c r="H2336" s="1">
        <v>2</v>
      </c>
      <c r="I2336" s="1">
        <v>1700</v>
      </c>
      <c r="J2336" s="10">
        <v>45726</v>
      </c>
      <c r="K2336" s="1" t="s">
        <v>1076</v>
      </c>
      <c r="L2336" s="2"/>
      <c r="M2336" s="10"/>
      <c r="N2336" s="1"/>
      <c r="O2336" s="1"/>
      <c r="P2336" s="2">
        <f>Table1[[#This Row],[PRICE/PO]]*Table1[[#This Row],[Quantity/PO]]</f>
        <v>0</v>
      </c>
      <c r="Q2336" s="2" t="str">
        <f t="shared" ca="1" si="166"/>
        <v>منتهي</v>
      </c>
      <c r="R2336" s="2" t="s">
        <v>2339</v>
      </c>
      <c r="S2336" s="2"/>
      <c r="T2336" s="1" t="str">
        <f t="shared" si="169"/>
        <v/>
      </c>
      <c r="BN2336" s="8" t="str">
        <f t="shared" si="167"/>
        <v>43.24232.000</v>
      </c>
    </row>
    <row r="2337" spans="1:66" ht="46" hidden="1" x14ac:dyDescent="0.45">
      <c r="A2337" s="1">
        <f t="shared" si="168"/>
        <v>2324</v>
      </c>
      <c r="B2337" s="1" t="s">
        <v>734</v>
      </c>
      <c r="C2337" s="2" t="s">
        <v>106</v>
      </c>
      <c r="D2337" s="1">
        <v>56945</v>
      </c>
      <c r="E2337" s="2" t="s">
        <v>702</v>
      </c>
      <c r="F2337" s="1" t="s">
        <v>3306</v>
      </c>
      <c r="G2337" s="10">
        <v>45719</v>
      </c>
      <c r="H2337" s="1">
        <v>3</v>
      </c>
      <c r="I2337" s="1">
        <v>2600</v>
      </c>
      <c r="J2337" s="10">
        <v>45726</v>
      </c>
      <c r="K2337" s="1" t="s">
        <v>1076</v>
      </c>
      <c r="L2337" s="2"/>
      <c r="M2337" s="10"/>
      <c r="N2337" s="1"/>
      <c r="O2337" s="1"/>
      <c r="P2337" s="2">
        <f>Table1[[#This Row],[PRICE/PO]]*Table1[[#This Row],[Quantity/PO]]</f>
        <v>0</v>
      </c>
      <c r="Q2337" s="2" t="str">
        <f t="shared" ca="1" si="166"/>
        <v>منتهي</v>
      </c>
      <c r="R2337" s="2" t="s">
        <v>2339</v>
      </c>
      <c r="S2337" s="2"/>
      <c r="T2337" s="1" t="str">
        <f t="shared" si="169"/>
        <v/>
      </c>
      <c r="BN2337" s="8">
        <f t="shared" si="167"/>
        <v>56945</v>
      </c>
    </row>
    <row r="2338" spans="1:66" ht="69" hidden="1" x14ac:dyDescent="0.45">
      <c r="A2338" s="1">
        <f t="shared" si="168"/>
        <v>2325</v>
      </c>
      <c r="B2338" s="1" t="s">
        <v>734</v>
      </c>
      <c r="C2338" s="2" t="s">
        <v>653</v>
      </c>
      <c r="D2338" s="1">
        <v>2102179</v>
      </c>
      <c r="E2338" s="2" t="s">
        <v>654</v>
      </c>
      <c r="F2338" s="1" t="s">
        <v>3306</v>
      </c>
      <c r="G2338" s="10">
        <v>45719</v>
      </c>
      <c r="H2338" s="1">
        <v>2</v>
      </c>
      <c r="I2338" s="1"/>
      <c r="J2338" s="10">
        <v>45726</v>
      </c>
      <c r="K2338" s="1" t="s">
        <v>1076</v>
      </c>
      <c r="L2338" s="2"/>
      <c r="M2338" s="10"/>
      <c r="N2338" s="1"/>
      <c r="O2338" s="1"/>
      <c r="P2338" s="2">
        <f>Table1[[#This Row],[PRICE/PO]]*Table1[[#This Row],[Quantity/PO]]</f>
        <v>0</v>
      </c>
      <c r="Q2338" s="2" t="str">
        <f t="shared" ca="1" si="166"/>
        <v>منتهي</v>
      </c>
      <c r="R2338" s="2" t="s">
        <v>2339</v>
      </c>
      <c r="S2338" s="2"/>
      <c r="T2338" s="1" t="str">
        <f t="shared" si="169"/>
        <v/>
      </c>
      <c r="BN2338" s="8">
        <f t="shared" si="167"/>
        <v>2102179</v>
      </c>
    </row>
    <row r="2339" spans="1:66" ht="115" hidden="1" x14ac:dyDescent="0.45">
      <c r="A2339" s="1">
        <f t="shared" si="168"/>
        <v>2326</v>
      </c>
      <c r="B2339" s="1" t="s">
        <v>734</v>
      </c>
      <c r="C2339" s="2" t="s">
        <v>58</v>
      </c>
      <c r="D2339" s="2" t="s">
        <v>2395</v>
      </c>
      <c r="E2339" s="2" t="s">
        <v>608</v>
      </c>
      <c r="F2339" s="1" t="s">
        <v>3306</v>
      </c>
      <c r="G2339" s="10">
        <v>45719</v>
      </c>
      <c r="H2339" s="1">
        <v>2</v>
      </c>
      <c r="I2339" s="1">
        <v>2800</v>
      </c>
      <c r="J2339" s="10">
        <v>45726</v>
      </c>
      <c r="K2339" s="1" t="s">
        <v>1076</v>
      </c>
      <c r="L2339" s="2"/>
      <c r="M2339" s="10"/>
      <c r="N2339" s="1"/>
      <c r="O2339" s="1"/>
      <c r="P2339" s="2">
        <f>Table1[[#This Row],[PRICE/PO]]*Table1[[#This Row],[Quantity/PO]]</f>
        <v>0</v>
      </c>
      <c r="Q2339" s="2" t="str">
        <f t="shared" ca="1" si="166"/>
        <v>منتهي</v>
      </c>
      <c r="R2339" s="2" t="s">
        <v>2339</v>
      </c>
      <c r="S2339" s="2"/>
      <c r="T2339" s="1" t="str">
        <f t="shared" si="169"/>
        <v/>
      </c>
      <c r="BN2339" s="8" t="str">
        <f t="shared" si="167"/>
        <v>LC1D 25M7</v>
      </c>
    </row>
    <row r="2340" spans="1:66" ht="69" hidden="1" x14ac:dyDescent="0.45">
      <c r="A2340" s="1">
        <f t="shared" si="168"/>
        <v>2327</v>
      </c>
      <c r="B2340" s="1" t="s">
        <v>734</v>
      </c>
      <c r="C2340" s="2" t="s">
        <v>33</v>
      </c>
      <c r="D2340" s="2" t="s">
        <v>17</v>
      </c>
      <c r="E2340" s="2" t="s">
        <v>698</v>
      </c>
      <c r="F2340" s="1" t="s">
        <v>3306</v>
      </c>
      <c r="G2340" s="10">
        <v>45719</v>
      </c>
      <c r="H2340" s="1">
        <v>1</v>
      </c>
      <c r="I2340" s="1">
        <v>925</v>
      </c>
      <c r="J2340" s="10">
        <v>45726</v>
      </c>
      <c r="K2340" s="1" t="s">
        <v>1076</v>
      </c>
      <c r="L2340" s="2"/>
      <c r="M2340" s="10"/>
      <c r="N2340" s="1"/>
      <c r="O2340" s="1"/>
      <c r="P2340" s="2">
        <f>Table1[[#This Row],[PRICE/PO]]*Table1[[#This Row],[Quantity/PO]]</f>
        <v>0</v>
      </c>
      <c r="Q2340" s="2" t="str">
        <f t="shared" ca="1" si="166"/>
        <v>منتهي</v>
      </c>
      <c r="R2340" s="2" t="s">
        <v>2339</v>
      </c>
      <c r="S2340" s="2"/>
      <c r="T2340" s="1" t="str">
        <f t="shared" si="169"/>
        <v/>
      </c>
      <c r="BN2340" s="8" t="str">
        <f t="shared" si="167"/>
        <v>TRS/1 CR-A</v>
      </c>
    </row>
    <row r="2341" spans="1:66" ht="46" hidden="1" x14ac:dyDescent="0.45">
      <c r="A2341" s="1">
        <f t="shared" si="168"/>
        <v>2328</v>
      </c>
      <c r="B2341" s="1" t="s">
        <v>734</v>
      </c>
      <c r="C2341" s="2" t="s">
        <v>1686</v>
      </c>
      <c r="D2341" s="1"/>
      <c r="E2341" s="2" t="s">
        <v>1687</v>
      </c>
      <c r="F2341" s="1" t="s">
        <v>3306</v>
      </c>
      <c r="G2341" s="10">
        <v>45719</v>
      </c>
      <c r="H2341" s="1">
        <v>2</v>
      </c>
      <c r="I2341" s="1"/>
      <c r="J2341" s="10">
        <v>45726</v>
      </c>
      <c r="K2341" s="1" t="s">
        <v>1076</v>
      </c>
      <c r="L2341" s="2"/>
      <c r="M2341" s="10"/>
      <c r="N2341" s="1"/>
      <c r="O2341" s="1"/>
      <c r="P2341" s="2">
        <f>Table1[[#This Row],[PRICE/PO]]*Table1[[#This Row],[Quantity/PO]]</f>
        <v>0</v>
      </c>
      <c r="Q2341" s="2" t="str">
        <f t="shared" ca="1" si="166"/>
        <v>منتهي</v>
      </c>
      <c r="R2341" s="2" t="s">
        <v>2339</v>
      </c>
      <c r="S2341" s="2"/>
      <c r="T2341" s="1" t="str">
        <f t="shared" si="169"/>
        <v/>
      </c>
      <c r="BN2341" s="8">
        <f t="shared" si="167"/>
        <v>0</v>
      </c>
    </row>
    <row r="2342" spans="1:66" ht="69" hidden="1" x14ac:dyDescent="0.45">
      <c r="A2342" s="1">
        <f t="shared" si="168"/>
        <v>2329</v>
      </c>
      <c r="B2342" s="1" t="s">
        <v>734</v>
      </c>
      <c r="C2342" s="2" t="s">
        <v>570</v>
      </c>
      <c r="D2342" s="2" t="s">
        <v>569</v>
      </c>
      <c r="E2342" s="2" t="s">
        <v>571</v>
      </c>
      <c r="F2342" s="1" t="s">
        <v>3306</v>
      </c>
      <c r="G2342" s="10">
        <v>45719</v>
      </c>
      <c r="H2342" s="1">
        <v>50</v>
      </c>
      <c r="I2342" s="1">
        <v>75</v>
      </c>
      <c r="J2342" s="10">
        <v>45726</v>
      </c>
      <c r="K2342" s="1" t="s">
        <v>1076</v>
      </c>
      <c r="L2342" s="2"/>
      <c r="M2342" s="10"/>
      <c r="N2342" s="1"/>
      <c r="O2342" s="1"/>
      <c r="P2342" s="2">
        <f>Table1[[#This Row],[PRICE/PO]]*Table1[[#This Row],[Quantity/PO]]</f>
        <v>0</v>
      </c>
      <c r="Q2342" s="2" t="str">
        <f t="shared" ca="1" si="166"/>
        <v>منتهي</v>
      </c>
      <c r="R2342" s="2" t="s">
        <v>2339</v>
      </c>
      <c r="S2342" s="2"/>
      <c r="T2342" s="1" t="str">
        <f t="shared" si="169"/>
        <v/>
      </c>
      <c r="BN2342" s="8" t="str">
        <f t="shared" si="167"/>
        <v>P/N :FG4T2/2 4</v>
      </c>
    </row>
    <row r="2343" spans="1:66" ht="69" hidden="1" x14ac:dyDescent="0.45">
      <c r="A2343" s="1">
        <f t="shared" si="168"/>
        <v>2330</v>
      </c>
      <c r="B2343" s="1" t="s">
        <v>734</v>
      </c>
      <c r="C2343" s="2" t="s">
        <v>572</v>
      </c>
      <c r="D2343" s="1"/>
      <c r="E2343" s="2" t="s">
        <v>573</v>
      </c>
      <c r="F2343" s="1" t="s">
        <v>3306</v>
      </c>
      <c r="G2343" s="10">
        <v>45719</v>
      </c>
      <c r="H2343" s="1">
        <v>50</v>
      </c>
      <c r="I2343" s="1">
        <v>100</v>
      </c>
      <c r="J2343" s="10">
        <v>45726</v>
      </c>
      <c r="K2343" s="1" t="s">
        <v>1076</v>
      </c>
      <c r="L2343" s="2"/>
      <c r="M2343" s="10"/>
      <c r="N2343" s="1"/>
      <c r="O2343" s="1"/>
      <c r="P2343" s="2">
        <f>Table1[[#This Row],[PRICE/PO]]*Table1[[#This Row],[Quantity/PO]]</f>
        <v>0</v>
      </c>
      <c r="Q2343" s="2" t="str">
        <f t="shared" ca="1" si="166"/>
        <v>منتهي</v>
      </c>
      <c r="R2343" s="2" t="s">
        <v>2339</v>
      </c>
      <c r="S2343" s="2"/>
      <c r="T2343" s="1" t="str">
        <f t="shared" si="169"/>
        <v/>
      </c>
      <c r="BN2343" s="8">
        <f t="shared" si="167"/>
        <v>0</v>
      </c>
    </row>
    <row r="2344" spans="1:66" ht="46" hidden="1" x14ac:dyDescent="0.45">
      <c r="A2344" s="1">
        <f t="shared" si="168"/>
        <v>2331</v>
      </c>
      <c r="B2344" s="1" t="s">
        <v>734</v>
      </c>
      <c r="C2344" s="1" t="s">
        <v>3312</v>
      </c>
      <c r="D2344" s="1" t="s">
        <v>3313</v>
      </c>
      <c r="E2344" s="2" t="s">
        <v>3314</v>
      </c>
      <c r="F2344" s="1" t="s">
        <v>3311</v>
      </c>
      <c r="G2344" s="10">
        <v>45726</v>
      </c>
      <c r="H2344" s="1">
        <v>15</v>
      </c>
      <c r="I2344" s="1"/>
      <c r="J2344" s="10">
        <v>45730</v>
      </c>
      <c r="K2344" s="1" t="s">
        <v>1074</v>
      </c>
      <c r="L2344" s="2"/>
      <c r="M2344" s="10"/>
      <c r="N2344" s="1"/>
      <c r="O2344" s="1"/>
      <c r="P2344" s="2">
        <f>Table1[[#This Row],[PRICE/PO]]*Table1[[#This Row],[Quantity/PO]]</f>
        <v>0</v>
      </c>
      <c r="Q2344" s="2" t="str">
        <f t="shared" ca="1" si="166"/>
        <v>منتهي</v>
      </c>
      <c r="R2344" s="2" t="s">
        <v>2686</v>
      </c>
      <c r="S2344" s="2"/>
      <c r="T2344" s="1" t="str">
        <f t="shared" si="169"/>
        <v/>
      </c>
      <c r="BN2344" s="8" t="str">
        <f t="shared" si="167"/>
        <v>CG128150S</v>
      </c>
    </row>
    <row r="2345" spans="1:66" ht="69" hidden="1" x14ac:dyDescent="0.45">
      <c r="A2345" s="1">
        <f t="shared" si="168"/>
        <v>2332</v>
      </c>
      <c r="B2345" s="1" t="s">
        <v>734</v>
      </c>
      <c r="C2345" s="1" t="s">
        <v>3316</v>
      </c>
      <c r="D2345" s="1" t="s">
        <v>3317</v>
      </c>
      <c r="E2345" s="2" t="s">
        <v>3318</v>
      </c>
      <c r="F2345" s="1" t="s">
        <v>3315</v>
      </c>
      <c r="G2345" s="10">
        <v>45726</v>
      </c>
      <c r="H2345" s="1">
        <v>7</v>
      </c>
      <c r="I2345" s="1"/>
      <c r="J2345" s="10">
        <v>45728</v>
      </c>
      <c r="K2345" s="1" t="s">
        <v>1074</v>
      </c>
      <c r="L2345" s="2"/>
      <c r="M2345" s="10"/>
      <c r="N2345" s="1"/>
      <c r="O2345" s="1"/>
      <c r="P2345" s="2">
        <f>Table1[[#This Row],[PRICE/PO]]*Table1[[#This Row],[Quantity/PO]]</f>
        <v>0</v>
      </c>
      <c r="Q2345" s="2" t="str">
        <f t="shared" ca="1" si="166"/>
        <v>منتهي</v>
      </c>
      <c r="R2345" s="2" t="s">
        <v>2370</v>
      </c>
      <c r="S2345" s="2"/>
      <c r="T2345" s="1" t="str">
        <f t="shared" si="169"/>
        <v/>
      </c>
      <c r="BN2345" s="8" t="str">
        <f t="shared" si="167"/>
        <v>A9F77220</v>
      </c>
    </row>
    <row r="2346" spans="1:66" ht="46" hidden="1" x14ac:dyDescent="0.45">
      <c r="A2346" s="1">
        <f t="shared" si="168"/>
        <v>2333</v>
      </c>
      <c r="B2346" s="1" t="s">
        <v>734</v>
      </c>
      <c r="C2346" s="1" t="s">
        <v>3320</v>
      </c>
      <c r="D2346" s="1"/>
      <c r="E2346" s="2" t="s">
        <v>3321</v>
      </c>
      <c r="F2346" s="1" t="s">
        <v>3319</v>
      </c>
      <c r="G2346" s="10">
        <v>45726</v>
      </c>
      <c r="H2346" s="1">
        <v>200</v>
      </c>
      <c r="I2346" s="1"/>
      <c r="J2346" s="10">
        <v>45728</v>
      </c>
      <c r="K2346" s="1" t="s">
        <v>1074</v>
      </c>
      <c r="L2346" s="2"/>
      <c r="M2346" s="10"/>
      <c r="N2346" s="1"/>
      <c r="O2346" s="1"/>
      <c r="P2346" s="2">
        <f>Table1[[#This Row],[PRICE/PO]]*Table1[[#This Row],[Quantity/PO]]</f>
        <v>0</v>
      </c>
      <c r="Q2346" s="2" t="str">
        <f t="shared" ca="1" si="166"/>
        <v>منتهي</v>
      </c>
      <c r="R2346" s="2" t="s">
        <v>2430</v>
      </c>
      <c r="S2346" s="2"/>
      <c r="T2346" s="1" t="str">
        <f t="shared" si="169"/>
        <v/>
      </c>
      <c r="BN2346" s="8">
        <f t="shared" si="167"/>
        <v>0</v>
      </c>
    </row>
    <row r="2347" spans="1:66" ht="46" hidden="1" x14ac:dyDescent="0.45">
      <c r="A2347" s="1">
        <f t="shared" si="168"/>
        <v>2334</v>
      </c>
      <c r="B2347" s="1" t="s">
        <v>734</v>
      </c>
      <c r="C2347" s="1" t="s">
        <v>106</v>
      </c>
      <c r="D2347" s="1">
        <v>56945</v>
      </c>
      <c r="E2347" s="2" t="s">
        <v>702</v>
      </c>
      <c r="F2347" s="1" t="s">
        <v>3322</v>
      </c>
      <c r="G2347" s="10">
        <v>45719</v>
      </c>
      <c r="H2347" s="1">
        <v>4</v>
      </c>
      <c r="I2347" s="1">
        <v>2600</v>
      </c>
      <c r="J2347" s="10">
        <v>45725</v>
      </c>
      <c r="K2347" s="1" t="s">
        <v>1076</v>
      </c>
      <c r="L2347" s="2"/>
      <c r="M2347" s="10"/>
      <c r="N2347" s="1"/>
      <c r="O2347" s="1"/>
      <c r="P2347" s="2">
        <f>Table1[[#This Row],[PRICE/PO]]*Table1[[#This Row],[Quantity/PO]]</f>
        <v>0</v>
      </c>
      <c r="Q2347" s="2" t="str">
        <f t="shared" ca="1" si="166"/>
        <v>منتهي</v>
      </c>
      <c r="R2347" s="2" t="s">
        <v>2339</v>
      </c>
      <c r="S2347" s="2" t="s">
        <v>3291</v>
      </c>
      <c r="T2347" s="1" t="str">
        <f t="shared" si="169"/>
        <v/>
      </c>
      <c r="BN2347" s="8">
        <f t="shared" si="167"/>
        <v>56945</v>
      </c>
    </row>
    <row r="2348" spans="1:66" ht="46" hidden="1" x14ac:dyDescent="0.45">
      <c r="A2348" s="1">
        <f t="shared" si="168"/>
        <v>2335</v>
      </c>
      <c r="B2348" s="1" t="s">
        <v>734</v>
      </c>
      <c r="C2348" s="1" t="s">
        <v>3324</v>
      </c>
      <c r="D2348" s="1"/>
      <c r="E2348" s="2" t="s">
        <v>3325</v>
      </c>
      <c r="F2348" s="1" t="s">
        <v>3323</v>
      </c>
      <c r="G2348" s="10">
        <v>45719</v>
      </c>
      <c r="H2348" s="1">
        <v>2</v>
      </c>
      <c r="I2348" s="1">
        <v>450</v>
      </c>
      <c r="J2348" s="10">
        <v>45725</v>
      </c>
      <c r="K2348" s="1" t="s">
        <v>1076</v>
      </c>
      <c r="L2348" s="2"/>
      <c r="M2348" s="10"/>
      <c r="N2348" s="1"/>
      <c r="O2348" s="1"/>
      <c r="P2348" s="2">
        <f>Table1[[#This Row],[PRICE/PO]]*Table1[[#This Row],[Quantity/PO]]</f>
        <v>0</v>
      </c>
      <c r="Q2348" s="2" t="str">
        <f t="shared" ca="1" si="166"/>
        <v>منتهي</v>
      </c>
      <c r="R2348" s="2" t="s">
        <v>2339</v>
      </c>
      <c r="S2348" s="2" t="s">
        <v>3291</v>
      </c>
      <c r="T2348" s="1" t="str">
        <f t="shared" si="169"/>
        <v/>
      </c>
      <c r="BN2348" s="8">
        <f t="shared" si="167"/>
        <v>0</v>
      </c>
    </row>
    <row r="2349" spans="1:66" ht="69" hidden="1" x14ac:dyDescent="0.45">
      <c r="A2349" s="1">
        <f t="shared" si="168"/>
        <v>2336</v>
      </c>
      <c r="B2349" s="1" t="s">
        <v>734</v>
      </c>
      <c r="C2349" s="2" t="s">
        <v>3307</v>
      </c>
      <c r="D2349" s="1"/>
      <c r="E2349" s="2" t="s">
        <v>687</v>
      </c>
      <c r="F2349" s="1" t="s">
        <v>3326</v>
      </c>
      <c r="G2349" s="10">
        <v>45719</v>
      </c>
      <c r="H2349" s="1">
        <v>12</v>
      </c>
      <c r="I2349" s="1">
        <v>450</v>
      </c>
      <c r="J2349" s="10">
        <v>45725</v>
      </c>
      <c r="K2349" s="1" t="s">
        <v>1076</v>
      </c>
      <c r="L2349" s="2"/>
      <c r="M2349" s="10"/>
      <c r="N2349" s="1"/>
      <c r="O2349" s="1"/>
      <c r="P2349" s="2">
        <f>Table1[[#This Row],[PRICE/PO]]*Table1[[#This Row],[Quantity/PO]]</f>
        <v>0</v>
      </c>
      <c r="Q2349" s="2" t="str">
        <f t="shared" ca="1" si="166"/>
        <v>منتهي</v>
      </c>
      <c r="R2349" s="2" t="s">
        <v>2339</v>
      </c>
      <c r="S2349" s="2" t="s">
        <v>3291</v>
      </c>
      <c r="T2349" s="1" t="str">
        <f t="shared" si="169"/>
        <v/>
      </c>
      <c r="BN2349" s="8">
        <f t="shared" si="167"/>
        <v>0</v>
      </c>
    </row>
    <row r="2350" spans="1:66" ht="69" hidden="1" x14ac:dyDescent="0.45">
      <c r="A2350" s="1">
        <f t="shared" si="168"/>
        <v>2337</v>
      </c>
      <c r="B2350" s="1" t="s">
        <v>734</v>
      </c>
      <c r="C2350" s="2" t="s">
        <v>3327</v>
      </c>
      <c r="D2350" s="1"/>
      <c r="E2350" s="2" t="s">
        <v>690</v>
      </c>
      <c r="F2350" s="1" t="s">
        <v>3326</v>
      </c>
      <c r="G2350" s="10">
        <v>45719</v>
      </c>
      <c r="H2350" s="1">
        <v>6</v>
      </c>
      <c r="I2350" s="1">
        <v>400</v>
      </c>
      <c r="J2350" s="10">
        <v>45725</v>
      </c>
      <c r="K2350" s="1" t="s">
        <v>1076</v>
      </c>
      <c r="L2350" s="2"/>
      <c r="M2350" s="10"/>
      <c r="N2350" s="1"/>
      <c r="O2350" s="1"/>
      <c r="P2350" s="2">
        <f>Table1[[#This Row],[PRICE/PO]]*Table1[[#This Row],[Quantity/PO]]</f>
        <v>0</v>
      </c>
      <c r="Q2350" s="2" t="str">
        <f t="shared" ca="1" si="166"/>
        <v>منتهي</v>
      </c>
      <c r="R2350" s="2" t="s">
        <v>2339</v>
      </c>
      <c r="S2350" s="2" t="s">
        <v>3291</v>
      </c>
      <c r="T2350" s="1" t="str">
        <f t="shared" si="169"/>
        <v/>
      </c>
      <c r="BN2350" s="8">
        <f t="shared" si="167"/>
        <v>0</v>
      </c>
    </row>
    <row r="2351" spans="1:66" ht="69" hidden="1" x14ac:dyDescent="0.45">
      <c r="A2351" s="1">
        <f t="shared" si="168"/>
        <v>2338</v>
      </c>
      <c r="B2351" s="1" t="s">
        <v>734</v>
      </c>
      <c r="C2351" s="1" t="s">
        <v>110</v>
      </c>
      <c r="D2351" s="1">
        <v>56384</v>
      </c>
      <c r="E2351" s="2" t="s">
        <v>3329</v>
      </c>
      <c r="F2351" s="1" t="s">
        <v>3328</v>
      </c>
      <c r="G2351" s="10">
        <v>45726</v>
      </c>
      <c r="H2351" s="1">
        <v>1</v>
      </c>
      <c r="I2351" s="1">
        <v>1950</v>
      </c>
      <c r="J2351" s="10">
        <v>45729</v>
      </c>
      <c r="K2351" s="1" t="s">
        <v>1076</v>
      </c>
      <c r="L2351" s="2"/>
      <c r="M2351" s="10"/>
      <c r="N2351" s="1"/>
      <c r="O2351" s="1"/>
      <c r="P2351" s="2">
        <f>Table1[[#This Row],[PRICE/PO]]*Table1[[#This Row],[Quantity/PO]]</f>
        <v>0</v>
      </c>
      <c r="Q2351" s="2" t="str">
        <f t="shared" ca="1" si="166"/>
        <v>منتهي</v>
      </c>
      <c r="R2351" s="2" t="s">
        <v>2339</v>
      </c>
      <c r="S2351" s="2"/>
      <c r="T2351" s="1" t="str">
        <f t="shared" si="169"/>
        <v/>
      </c>
      <c r="BN2351" s="8">
        <f t="shared" si="167"/>
        <v>56384</v>
      </c>
    </row>
    <row r="2352" spans="1:66" ht="69" hidden="1" x14ac:dyDescent="0.45">
      <c r="A2352" s="1">
        <f t="shared" si="168"/>
        <v>2339</v>
      </c>
      <c r="B2352" s="1" t="s">
        <v>734</v>
      </c>
      <c r="C2352" s="1" t="s">
        <v>110</v>
      </c>
      <c r="D2352" s="1">
        <v>56384</v>
      </c>
      <c r="E2352" s="2" t="s">
        <v>3329</v>
      </c>
      <c r="F2352" s="1" t="s">
        <v>3330</v>
      </c>
      <c r="G2352" s="10">
        <v>45726</v>
      </c>
      <c r="H2352" s="1">
        <v>1</v>
      </c>
      <c r="I2352" s="1">
        <v>1950</v>
      </c>
      <c r="J2352" s="10">
        <v>45729</v>
      </c>
      <c r="K2352" s="1" t="s">
        <v>1076</v>
      </c>
      <c r="L2352" s="2"/>
      <c r="M2352" s="10"/>
      <c r="N2352" s="1"/>
      <c r="O2352" s="1"/>
      <c r="P2352" s="2">
        <f>Table1[[#This Row],[PRICE/PO]]*Table1[[#This Row],[Quantity/PO]]</f>
        <v>0</v>
      </c>
      <c r="Q2352" s="2" t="str">
        <f t="shared" ca="1" si="166"/>
        <v>منتهي</v>
      </c>
      <c r="R2352" s="2" t="s">
        <v>2339</v>
      </c>
      <c r="S2352" s="2"/>
      <c r="T2352" s="1" t="str">
        <f t="shared" si="169"/>
        <v/>
      </c>
      <c r="BN2352" s="8">
        <f t="shared" si="167"/>
        <v>56384</v>
      </c>
    </row>
    <row r="2353" spans="1:66" ht="46" hidden="1" x14ac:dyDescent="0.45">
      <c r="A2353" s="1">
        <f t="shared" si="168"/>
        <v>2340</v>
      </c>
      <c r="B2353" s="1" t="s">
        <v>734</v>
      </c>
      <c r="C2353" s="1" t="s">
        <v>3036</v>
      </c>
      <c r="D2353" s="1" t="s">
        <v>3037</v>
      </c>
      <c r="E2353" s="2" t="s">
        <v>3035</v>
      </c>
      <c r="F2353" s="1" t="s">
        <v>3331</v>
      </c>
      <c r="G2353" s="10">
        <v>45727</v>
      </c>
      <c r="H2353" s="1">
        <v>1</v>
      </c>
      <c r="I2353" s="1">
        <v>26100</v>
      </c>
      <c r="J2353" s="10">
        <v>45732</v>
      </c>
      <c r="K2353" s="1" t="s">
        <v>1076</v>
      </c>
      <c r="L2353" s="2"/>
      <c r="M2353" s="10"/>
      <c r="N2353" s="1"/>
      <c r="O2353" s="1"/>
      <c r="P2353" s="2">
        <f>Table1[[#This Row],[PRICE/PO]]*Table1[[#This Row],[Quantity/PO]]</f>
        <v>0</v>
      </c>
      <c r="Q2353" s="2" t="str">
        <f t="shared" ca="1" si="166"/>
        <v>منتهي</v>
      </c>
      <c r="R2353" s="2" t="s">
        <v>2339</v>
      </c>
      <c r="S2353" s="2" t="s">
        <v>3544</v>
      </c>
      <c r="T2353" s="1" t="str">
        <f t="shared" si="169"/>
        <v/>
      </c>
      <c r="BN2353" s="8" t="str">
        <f t="shared" si="167"/>
        <v>CO0388</v>
      </c>
    </row>
    <row r="2354" spans="1:66" ht="69" hidden="1" x14ac:dyDescent="0.45">
      <c r="A2354" s="1">
        <f t="shared" si="168"/>
        <v>2341</v>
      </c>
      <c r="B2354" s="1" t="s">
        <v>734</v>
      </c>
      <c r="C2354" s="1" t="s">
        <v>2137</v>
      </c>
      <c r="D2354" s="1" t="s">
        <v>2138</v>
      </c>
      <c r="E2354" s="2" t="s">
        <v>2136</v>
      </c>
      <c r="F2354" s="1" t="s">
        <v>3332</v>
      </c>
      <c r="G2354" s="10">
        <v>45727</v>
      </c>
      <c r="H2354" s="1">
        <v>1</v>
      </c>
      <c r="I2354" s="1"/>
      <c r="J2354" s="10">
        <v>45733</v>
      </c>
      <c r="K2354" s="1" t="s">
        <v>1074</v>
      </c>
      <c r="L2354" s="2"/>
      <c r="M2354" s="10"/>
      <c r="N2354" s="1"/>
      <c r="O2354" s="1"/>
      <c r="P2354" s="2">
        <f>Table1[[#This Row],[PRICE/PO]]*Table1[[#This Row],[Quantity/PO]]</f>
        <v>0</v>
      </c>
      <c r="Q2354" s="2" t="str">
        <f t="shared" ca="1" si="166"/>
        <v>منتهي</v>
      </c>
      <c r="R2354" s="2" t="s">
        <v>2430</v>
      </c>
      <c r="S2354" s="2"/>
      <c r="T2354" s="1" t="str">
        <f t="shared" si="169"/>
        <v/>
      </c>
      <c r="BN2354" s="8" t="str">
        <f t="shared" si="167"/>
        <v>CRSM-34/10-1000/250(S5)</v>
      </c>
    </row>
    <row r="2355" spans="1:66" ht="69" hidden="1" x14ac:dyDescent="0.45">
      <c r="A2355" s="1">
        <f t="shared" si="168"/>
        <v>2342</v>
      </c>
      <c r="B2355" s="1" t="s">
        <v>734</v>
      </c>
      <c r="C2355" s="1" t="s">
        <v>2140</v>
      </c>
      <c r="D2355" s="2" t="s">
        <v>2139</v>
      </c>
      <c r="E2355" s="2" t="s">
        <v>2141</v>
      </c>
      <c r="F2355" s="1" t="s">
        <v>3332</v>
      </c>
      <c r="G2355" s="10">
        <v>45727</v>
      </c>
      <c r="H2355" s="1">
        <v>1</v>
      </c>
      <c r="I2355" s="1"/>
      <c r="J2355" s="10">
        <v>45733</v>
      </c>
      <c r="K2355" s="1" t="s">
        <v>1074</v>
      </c>
      <c r="L2355" s="2"/>
      <c r="M2355" s="10"/>
      <c r="N2355" s="1"/>
      <c r="O2355" s="1"/>
      <c r="P2355" s="2">
        <f>Table1[[#This Row],[PRICE/PO]]*Table1[[#This Row],[Quantity/PO]]</f>
        <v>0</v>
      </c>
      <c r="Q2355" s="2" t="str">
        <f t="shared" ca="1" si="166"/>
        <v>منتهي</v>
      </c>
      <c r="R2355" s="2" t="s">
        <v>2430</v>
      </c>
      <c r="S2355" s="2"/>
      <c r="T2355" s="1" t="str">
        <f t="shared" si="169"/>
        <v/>
      </c>
      <c r="BN2355" s="8" t="str">
        <f t="shared" si="167"/>
        <v>CRSM-53/13-1000/250(S5)</v>
      </c>
    </row>
    <row r="2356" spans="1:66" ht="69" hidden="1" x14ac:dyDescent="0.45">
      <c r="A2356" s="1">
        <f t="shared" si="168"/>
        <v>2343</v>
      </c>
      <c r="B2356" s="1" t="s">
        <v>734</v>
      </c>
      <c r="C2356" s="1" t="s">
        <v>2142</v>
      </c>
      <c r="D2356" s="1" t="s">
        <v>2144</v>
      </c>
      <c r="E2356" s="2" t="s">
        <v>2143</v>
      </c>
      <c r="F2356" s="1" t="s">
        <v>3332</v>
      </c>
      <c r="G2356" s="10">
        <v>45727</v>
      </c>
      <c r="H2356" s="1">
        <v>1</v>
      </c>
      <c r="I2356" s="1"/>
      <c r="J2356" s="10">
        <v>45733</v>
      </c>
      <c r="K2356" s="1" t="s">
        <v>1074</v>
      </c>
      <c r="L2356" s="2"/>
      <c r="M2356" s="10"/>
      <c r="N2356" s="1"/>
      <c r="O2356" s="1"/>
      <c r="P2356" s="2">
        <f>Table1[[#This Row],[PRICE/PO]]*Table1[[#This Row],[Quantity/PO]]</f>
        <v>0</v>
      </c>
      <c r="Q2356" s="2" t="str">
        <f t="shared" ca="1" si="166"/>
        <v>منتهي</v>
      </c>
      <c r="R2356" s="2" t="s">
        <v>2430</v>
      </c>
      <c r="S2356" s="2"/>
      <c r="T2356" s="1" t="str">
        <f t="shared" si="169"/>
        <v/>
      </c>
      <c r="BN2356" s="8" t="str">
        <f t="shared" si="167"/>
        <v>CRSM84/20</v>
      </c>
    </row>
    <row r="2357" spans="1:66" ht="46" hidden="1" x14ac:dyDescent="0.45">
      <c r="A2357" s="1">
        <f t="shared" si="168"/>
        <v>2344</v>
      </c>
      <c r="B2357" s="1" t="s">
        <v>734</v>
      </c>
      <c r="C2357" s="1" t="s">
        <v>3333</v>
      </c>
      <c r="D2357" s="1" t="s">
        <v>2332</v>
      </c>
      <c r="E2357" s="2" t="s">
        <v>3334</v>
      </c>
      <c r="F2357" s="1" t="s">
        <v>3332</v>
      </c>
      <c r="G2357" s="10">
        <v>45727</v>
      </c>
      <c r="H2357" s="1">
        <v>1</v>
      </c>
      <c r="I2357" s="1"/>
      <c r="J2357" s="10">
        <v>45733</v>
      </c>
      <c r="K2357" s="1" t="s">
        <v>1074</v>
      </c>
      <c r="L2357" s="2"/>
      <c r="M2357" s="10"/>
      <c r="N2357" s="1"/>
      <c r="O2357" s="1"/>
      <c r="P2357" s="2">
        <f>Table1[[#This Row],[PRICE/PO]]*Table1[[#This Row],[Quantity/PO]]</f>
        <v>0</v>
      </c>
      <c r="Q2357" s="2" t="str">
        <f t="shared" ca="1" si="166"/>
        <v>منتهي</v>
      </c>
      <c r="R2357" s="2" t="s">
        <v>2430</v>
      </c>
      <c r="S2357" s="2"/>
      <c r="T2357" s="1" t="str">
        <f t="shared" si="169"/>
        <v/>
      </c>
      <c r="BN2357" s="8" t="str">
        <f t="shared" si="167"/>
        <v xml:space="preserve"> </v>
      </c>
    </row>
    <row r="2358" spans="1:66" ht="69" hidden="1" x14ac:dyDescent="0.45">
      <c r="A2358" s="1">
        <f t="shared" si="168"/>
        <v>2345</v>
      </c>
      <c r="B2358" s="1" t="s">
        <v>734</v>
      </c>
      <c r="C2358" s="1" t="s">
        <v>2146</v>
      </c>
      <c r="D2358" s="1" t="s">
        <v>2145</v>
      </c>
      <c r="E2358" s="2" t="s">
        <v>2147</v>
      </c>
      <c r="F2358" s="1" t="s">
        <v>3332</v>
      </c>
      <c r="G2358" s="10">
        <v>45727</v>
      </c>
      <c r="H2358" s="1">
        <v>1</v>
      </c>
      <c r="I2358" s="1"/>
      <c r="J2358" s="10">
        <v>45733</v>
      </c>
      <c r="K2358" s="1" t="s">
        <v>1074</v>
      </c>
      <c r="L2358" s="2"/>
      <c r="M2358" s="10"/>
      <c r="N2358" s="1"/>
      <c r="O2358" s="1"/>
      <c r="P2358" s="2">
        <f>Table1[[#This Row],[PRICE/PO]]*Table1[[#This Row],[Quantity/PO]]</f>
        <v>0</v>
      </c>
      <c r="Q2358" s="2" t="str">
        <f t="shared" ca="1" si="166"/>
        <v>منتهي</v>
      </c>
      <c r="R2358" s="2" t="s">
        <v>2430</v>
      </c>
      <c r="S2358" s="2"/>
      <c r="T2358" s="1" t="str">
        <f t="shared" si="169"/>
        <v/>
      </c>
      <c r="BN2358" s="8" t="str">
        <f t="shared" si="167"/>
        <v>CRSM250/98</v>
      </c>
    </row>
    <row r="2359" spans="1:66" ht="46" hidden="1" x14ac:dyDescent="0.45">
      <c r="A2359" s="1">
        <f t="shared" si="168"/>
        <v>2346</v>
      </c>
      <c r="B2359" s="1" t="s">
        <v>734</v>
      </c>
      <c r="C2359" s="1" t="s">
        <v>1585</v>
      </c>
      <c r="D2359" s="1"/>
      <c r="E2359" s="2" t="s">
        <v>1584</v>
      </c>
      <c r="F2359" s="1" t="s">
        <v>3335</v>
      </c>
      <c r="G2359" s="10">
        <v>45727</v>
      </c>
      <c r="H2359" s="1">
        <v>100</v>
      </c>
      <c r="I2359" s="1"/>
      <c r="J2359" s="10">
        <v>45734</v>
      </c>
      <c r="K2359" s="1" t="s">
        <v>1074</v>
      </c>
      <c r="L2359" s="2"/>
      <c r="M2359" s="10"/>
      <c r="N2359" s="1"/>
      <c r="O2359" s="1"/>
      <c r="P2359" s="2">
        <f>Table1[[#This Row],[PRICE/PO]]*Table1[[#This Row],[Quantity/PO]]</f>
        <v>0</v>
      </c>
      <c r="Q2359" s="2" t="str">
        <f t="shared" ca="1" si="166"/>
        <v>منتهي</v>
      </c>
      <c r="R2359" s="2" t="s">
        <v>2430</v>
      </c>
      <c r="S2359" s="2"/>
      <c r="T2359" s="1" t="str">
        <f t="shared" si="169"/>
        <v/>
      </c>
      <c r="BN2359" s="8">
        <f t="shared" si="167"/>
        <v>0</v>
      </c>
    </row>
    <row r="2360" spans="1:66" ht="69" hidden="1" x14ac:dyDescent="0.45">
      <c r="A2360" s="1">
        <f t="shared" si="168"/>
        <v>2347</v>
      </c>
      <c r="B2360" s="1" t="s">
        <v>734</v>
      </c>
      <c r="C2360" s="1" t="s">
        <v>934</v>
      </c>
      <c r="D2360" s="1" t="s">
        <v>933</v>
      </c>
      <c r="E2360" s="2" t="s">
        <v>935</v>
      </c>
      <c r="F2360" s="1" t="s">
        <v>3335</v>
      </c>
      <c r="G2360" s="10">
        <v>45727</v>
      </c>
      <c r="H2360" s="1">
        <v>100</v>
      </c>
      <c r="I2360" s="1"/>
      <c r="J2360" s="10">
        <v>45734</v>
      </c>
      <c r="K2360" s="1" t="s">
        <v>1074</v>
      </c>
      <c r="L2360" s="2"/>
      <c r="M2360" s="10"/>
      <c r="N2360" s="1"/>
      <c r="O2360" s="1"/>
      <c r="P2360" s="2">
        <f>Table1[[#This Row],[PRICE/PO]]*Table1[[#This Row],[Quantity/PO]]</f>
        <v>0</v>
      </c>
      <c r="Q2360" s="2" t="str">
        <f t="shared" ca="1" si="166"/>
        <v>منتهي</v>
      </c>
      <c r="R2360" s="2" t="s">
        <v>2430</v>
      </c>
      <c r="S2360" s="2"/>
      <c r="T2360" s="1" t="str">
        <f t="shared" si="169"/>
        <v/>
      </c>
      <c r="BN2360" s="8" t="str">
        <f t="shared" si="167"/>
        <v>3C14</v>
      </c>
    </row>
    <row r="2361" spans="1:66" ht="69" hidden="1" x14ac:dyDescent="0.45">
      <c r="A2361" s="1">
        <f t="shared" si="168"/>
        <v>2348</v>
      </c>
      <c r="B2361" s="1" t="s">
        <v>3054</v>
      </c>
      <c r="C2361" s="1" t="s">
        <v>2106</v>
      </c>
      <c r="D2361" s="1">
        <v>20265083</v>
      </c>
      <c r="E2361" s="2" t="s">
        <v>2107</v>
      </c>
      <c r="F2361" s="1" t="s">
        <v>3335</v>
      </c>
      <c r="G2361" s="10">
        <v>45727</v>
      </c>
      <c r="H2361" s="1">
        <v>150</v>
      </c>
      <c r="I2361" s="1"/>
      <c r="J2361" s="10">
        <v>45734</v>
      </c>
      <c r="K2361" s="1" t="s">
        <v>1074</v>
      </c>
      <c r="L2361" s="2"/>
      <c r="M2361" s="10"/>
      <c r="N2361" s="1"/>
      <c r="O2361" s="1"/>
      <c r="P2361" s="2">
        <f>Table1[[#This Row],[PRICE/PO]]*Table1[[#This Row],[Quantity/PO]]</f>
        <v>0</v>
      </c>
      <c r="Q2361" s="2" t="str">
        <f t="shared" ca="1" si="166"/>
        <v>منتهي</v>
      </c>
      <c r="R2361" s="2" t="s">
        <v>2430</v>
      </c>
      <c r="S2361" s="2"/>
      <c r="T2361" s="1" t="str">
        <f t="shared" si="169"/>
        <v/>
      </c>
      <c r="BN2361" s="8">
        <f t="shared" si="167"/>
        <v>20265083</v>
      </c>
    </row>
    <row r="2362" spans="1:66" ht="115" hidden="1" x14ac:dyDescent="0.45">
      <c r="A2362" s="1">
        <f t="shared" si="168"/>
        <v>2349</v>
      </c>
      <c r="B2362" s="1" t="s">
        <v>734</v>
      </c>
      <c r="C2362" s="1" t="s">
        <v>2164</v>
      </c>
      <c r="D2362" s="1" t="s">
        <v>2163</v>
      </c>
      <c r="E2362" s="2" t="s">
        <v>2984</v>
      </c>
      <c r="F2362" s="1" t="s">
        <v>3335</v>
      </c>
      <c r="G2362" s="10">
        <v>45727</v>
      </c>
      <c r="H2362" s="1">
        <v>70</v>
      </c>
      <c r="I2362" s="1"/>
      <c r="J2362" s="10">
        <v>45734</v>
      </c>
      <c r="K2362" s="1" t="s">
        <v>1074</v>
      </c>
      <c r="L2362" s="2"/>
      <c r="M2362" s="10"/>
      <c r="N2362" s="1"/>
      <c r="O2362" s="1"/>
      <c r="P2362" s="2">
        <f>Table1[[#This Row],[PRICE/PO]]*Table1[[#This Row],[Quantity/PO]]</f>
        <v>0</v>
      </c>
      <c r="Q2362" s="2" t="str">
        <f t="shared" ca="1" si="166"/>
        <v>منتهي</v>
      </c>
      <c r="R2362" s="2" t="s">
        <v>2430</v>
      </c>
      <c r="S2362" s="2"/>
      <c r="T2362" s="1" t="str">
        <f t="shared" si="169"/>
        <v/>
      </c>
      <c r="BN2362" s="8" t="str">
        <f t="shared" si="167"/>
        <v>A5G05060</v>
      </c>
    </row>
    <row r="2363" spans="1:66" ht="46" hidden="1" x14ac:dyDescent="0.45">
      <c r="A2363" s="1">
        <f t="shared" si="168"/>
        <v>2350</v>
      </c>
      <c r="B2363" s="1" t="s">
        <v>734</v>
      </c>
      <c r="C2363" s="1" t="s">
        <v>3336</v>
      </c>
      <c r="D2363" s="1"/>
      <c r="E2363" s="2" t="s">
        <v>3337</v>
      </c>
      <c r="F2363" s="1" t="s">
        <v>3335</v>
      </c>
      <c r="G2363" s="10">
        <v>45727</v>
      </c>
      <c r="H2363" s="1">
        <v>15</v>
      </c>
      <c r="I2363" s="1"/>
      <c r="J2363" s="10">
        <v>45734</v>
      </c>
      <c r="K2363" s="1" t="s">
        <v>1074</v>
      </c>
      <c r="L2363" s="2"/>
      <c r="M2363" s="10"/>
      <c r="N2363" s="1"/>
      <c r="O2363" s="1"/>
      <c r="P2363" s="2">
        <f>Table1[[#This Row],[PRICE/PO]]*Table1[[#This Row],[Quantity/PO]]</f>
        <v>0</v>
      </c>
      <c r="Q2363" s="2" t="str">
        <f t="shared" ca="1" si="166"/>
        <v>منتهي</v>
      </c>
      <c r="R2363" s="2" t="s">
        <v>2430</v>
      </c>
      <c r="S2363" s="2"/>
      <c r="T2363" s="1" t="str">
        <f t="shared" si="169"/>
        <v/>
      </c>
      <c r="BN2363" s="8">
        <f t="shared" si="167"/>
        <v>0</v>
      </c>
    </row>
    <row r="2364" spans="1:66" ht="46" hidden="1" x14ac:dyDescent="0.45">
      <c r="A2364" s="1">
        <f t="shared" si="168"/>
        <v>2351</v>
      </c>
      <c r="B2364" s="1" t="s">
        <v>734</v>
      </c>
      <c r="C2364" s="2" t="s">
        <v>3338</v>
      </c>
      <c r="D2364" s="1" t="s">
        <v>3339</v>
      </c>
      <c r="E2364" s="2" t="s">
        <v>3340</v>
      </c>
      <c r="F2364" s="1" t="s">
        <v>3335</v>
      </c>
      <c r="G2364" s="10">
        <v>45727</v>
      </c>
      <c r="H2364" s="1">
        <v>1</v>
      </c>
      <c r="I2364" s="1"/>
      <c r="J2364" s="10">
        <v>45734</v>
      </c>
      <c r="K2364" s="1" t="s">
        <v>1074</v>
      </c>
      <c r="L2364" s="2"/>
      <c r="M2364" s="10"/>
      <c r="N2364" s="1"/>
      <c r="O2364" s="1"/>
      <c r="P2364" s="2">
        <f>Table1[[#This Row],[PRICE/PO]]*Table1[[#This Row],[Quantity/PO]]</f>
        <v>0</v>
      </c>
      <c r="Q2364" s="2" t="str">
        <f t="shared" ca="1" si="166"/>
        <v>منتهي</v>
      </c>
      <c r="R2364" s="2" t="s">
        <v>2430</v>
      </c>
      <c r="S2364" s="2"/>
      <c r="T2364" s="1" t="str">
        <f t="shared" si="169"/>
        <v/>
      </c>
      <c r="BN2364" s="8" t="str">
        <f t="shared" si="167"/>
        <v>3P - 630-MCCB</v>
      </c>
    </row>
    <row r="2365" spans="1:66" ht="69" hidden="1" x14ac:dyDescent="0.45">
      <c r="A2365" s="1">
        <f t="shared" si="168"/>
        <v>2352</v>
      </c>
      <c r="B2365" s="1" t="s">
        <v>734</v>
      </c>
      <c r="C2365" s="1" t="s">
        <v>2137</v>
      </c>
      <c r="D2365" s="1" t="s">
        <v>2138</v>
      </c>
      <c r="E2365" s="2" t="s">
        <v>2136</v>
      </c>
      <c r="F2365" s="2" t="s">
        <v>3341</v>
      </c>
      <c r="G2365" s="10">
        <v>45727</v>
      </c>
      <c r="H2365" s="1">
        <v>3</v>
      </c>
      <c r="I2365" s="1"/>
      <c r="J2365" s="10">
        <v>45734</v>
      </c>
      <c r="K2365" s="1" t="s">
        <v>1074</v>
      </c>
      <c r="L2365" s="2"/>
      <c r="M2365" s="10"/>
      <c r="N2365" s="1"/>
      <c r="O2365" s="1"/>
      <c r="P2365" s="2">
        <f>Table1[[#This Row],[PRICE/PO]]*Table1[[#This Row],[Quantity/PO]]</f>
        <v>0</v>
      </c>
      <c r="Q2365" s="2" t="str">
        <f t="shared" ca="1" si="166"/>
        <v>منتهي</v>
      </c>
      <c r="R2365" s="2" t="s">
        <v>2430</v>
      </c>
      <c r="S2365" s="2"/>
      <c r="T2365" s="1" t="str">
        <f t="shared" si="169"/>
        <v/>
      </c>
      <c r="BN2365" s="8" t="str">
        <f t="shared" si="167"/>
        <v>CRSM-34/10-1000/250(S5)</v>
      </c>
    </row>
    <row r="2366" spans="1:66" ht="69" hidden="1" x14ac:dyDescent="0.45">
      <c r="A2366" s="1">
        <f t="shared" si="168"/>
        <v>2353</v>
      </c>
      <c r="B2366" s="1" t="s">
        <v>734</v>
      </c>
      <c r="C2366" s="1" t="s">
        <v>2142</v>
      </c>
      <c r="D2366" s="2" t="s">
        <v>2144</v>
      </c>
      <c r="E2366" s="2" t="s">
        <v>2143</v>
      </c>
      <c r="F2366" s="2" t="s">
        <v>3341</v>
      </c>
      <c r="G2366" s="10">
        <v>45727</v>
      </c>
      <c r="H2366" s="1">
        <v>3</v>
      </c>
      <c r="I2366" s="1"/>
      <c r="J2366" s="10">
        <v>45734</v>
      </c>
      <c r="K2366" s="1" t="s">
        <v>1074</v>
      </c>
      <c r="L2366" s="2"/>
      <c r="M2366" s="10"/>
      <c r="N2366" s="1"/>
      <c r="O2366" s="1"/>
      <c r="P2366" s="2">
        <f>Table1[[#This Row],[PRICE/PO]]*Table1[[#This Row],[Quantity/PO]]</f>
        <v>0</v>
      </c>
      <c r="Q2366" s="2" t="str">
        <f t="shared" ca="1" si="166"/>
        <v>منتهي</v>
      </c>
      <c r="R2366" s="2" t="s">
        <v>2430</v>
      </c>
      <c r="S2366" s="2"/>
      <c r="T2366" s="1" t="str">
        <f t="shared" si="169"/>
        <v/>
      </c>
      <c r="BN2366" s="8" t="str">
        <f t="shared" si="167"/>
        <v>CRSM84/20</v>
      </c>
    </row>
    <row r="2367" spans="1:66" ht="69" hidden="1" x14ac:dyDescent="0.45">
      <c r="A2367" s="1">
        <f t="shared" si="168"/>
        <v>2354</v>
      </c>
      <c r="B2367" s="1" t="s">
        <v>734</v>
      </c>
      <c r="C2367" s="1" t="s">
        <v>844</v>
      </c>
      <c r="D2367" s="1" t="s">
        <v>3342</v>
      </c>
      <c r="E2367" s="2" t="s">
        <v>845</v>
      </c>
      <c r="F2367" s="2" t="s">
        <v>3341</v>
      </c>
      <c r="G2367" s="10">
        <v>45727</v>
      </c>
      <c r="H2367" s="1">
        <v>130</v>
      </c>
      <c r="I2367" s="1"/>
      <c r="J2367" s="10">
        <v>45734</v>
      </c>
      <c r="K2367" s="1" t="s">
        <v>1074</v>
      </c>
      <c r="L2367" s="2"/>
      <c r="M2367" s="10"/>
      <c r="N2367" s="1"/>
      <c r="O2367" s="1"/>
      <c r="P2367" s="2">
        <f>Table1[[#This Row],[PRICE/PO]]*Table1[[#This Row],[Quantity/PO]]</f>
        <v>0</v>
      </c>
      <c r="Q2367" s="2" t="str">
        <f t="shared" ca="1" si="166"/>
        <v>منتهي</v>
      </c>
      <c r="R2367" s="2" t="s">
        <v>2430</v>
      </c>
      <c r="S2367" s="2"/>
      <c r="T2367" s="1" t="str">
        <f t="shared" si="169"/>
        <v/>
      </c>
      <c r="BN2367" s="8" t="str">
        <f t="shared" si="167"/>
        <v>5C10</v>
      </c>
    </row>
    <row r="2368" spans="1:66" ht="46" hidden="1" x14ac:dyDescent="0.45">
      <c r="A2368" s="1">
        <f t="shared" si="168"/>
        <v>2355</v>
      </c>
      <c r="B2368" s="1" t="s">
        <v>1404</v>
      </c>
      <c r="C2368" s="1" t="s">
        <v>872</v>
      </c>
      <c r="D2368" s="1"/>
      <c r="E2368" s="2" t="s">
        <v>202</v>
      </c>
      <c r="F2368" s="2" t="s">
        <v>3341</v>
      </c>
      <c r="G2368" s="10">
        <v>45727</v>
      </c>
      <c r="H2368" s="1">
        <v>100</v>
      </c>
      <c r="I2368" s="1">
        <v>380</v>
      </c>
      <c r="J2368" s="10">
        <v>45734</v>
      </c>
      <c r="K2368" s="1" t="s">
        <v>1074</v>
      </c>
      <c r="L2368" s="2"/>
      <c r="M2368" s="10"/>
      <c r="N2368" s="1"/>
      <c r="O2368" s="1"/>
      <c r="P2368" s="2">
        <f>Table1[[#This Row],[PRICE/PO]]*Table1[[#This Row],[Quantity/PO]]</f>
        <v>0</v>
      </c>
      <c r="Q2368" s="2" t="str">
        <f t="shared" ca="1" si="166"/>
        <v>منتهي</v>
      </c>
      <c r="R2368" s="2" t="s">
        <v>2430</v>
      </c>
      <c r="S2368" s="2"/>
      <c r="T2368" s="1" t="str">
        <f t="shared" si="169"/>
        <v/>
      </c>
      <c r="BN2368" s="8">
        <f t="shared" si="167"/>
        <v>0</v>
      </c>
    </row>
    <row r="2369" spans="1:66" ht="92" hidden="1" x14ac:dyDescent="0.45">
      <c r="A2369" s="1">
        <f t="shared" si="168"/>
        <v>2356</v>
      </c>
      <c r="B2369" s="1" t="s">
        <v>734</v>
      </c>
      <c r="C2369" s="1" t="s">
        <v>890</v>
      </c>
      <c r="D2369" s="1" t="s">
        <v>889</v>
      </c>
      <c r="E2369" s="2" t="s">
        <v>891</v>
      </c>
      <c r="F2369" s="2" t="s">
        <v>3341</v>
      </c>
      <c r="G2369" s="10">
        <v>45727</v>
      </c>
      <c r="H2369" s="1">
        <v>100</v>
      </c>
      <c r="I2369" s="1"/>
      <c r="J2369" s="10">
        <v>45734</v>
      </c>
      <c r="K2369" s="1" t="s">
        <v>1074</v>
      </c>
      <c r="L2369" s="2"/>
      <c r="M2369" s="10"/>
      <c r="N2369" s="1"/>
      <c r="O2369" s="1"/>
      <c r="P2369" s="2">
        <f>Table1[[#This Row],[PRICE/PO]]*Table1[[#This Row],[Quantity/PO]]</f>
        <v>0</v>
      </c>
      <c r="Q2369" s="2" t="str">
        <f t="shared" ca="1" si="166"/>
        <v>منتهي</v>
      </c>
      <c r="R2369" s="2" t="s">
        <v>2430</v>
      </c>
      <c r="S2369" s="2"/>
      <c r="T2369" s="1" t="str">
        <f t="shared" si="169"/>
        <v/>
      </c>
      <c r="BN2369" s="8" t="str">
        <f t="shared" si="167"/>
        <v>A5G03015</v>
      </c>
    </row>
    <row r="2370" spans="1:66" ht="46" hidden="1" x14ac:dyDescent="0.45">
      <c r="A2370" s="1">
        <f t="shared" si="168"/>
        <v>2357</v>
      </c>
      <c r="B2370" s="1" t="s">
        <v>734</v>
      </c>
      <c r="C2370" s="1" t="s">
        <v>3343</v>
      </c>
      <c r="D2370" s="1"/>
      <c r="E2370" s="2" t="s">
        <v>3344</v>
      </c>
      <c r="F2370" s="2" t="s">
        <v>3341</v>
      </c>
      <c r="G2370" s="10">
        <v>45727</v>
      </c>
      <c r="H2370" s="1">
        <v>50</v>
      </c>
      <c r="I2370" s="1"/>
      <c r="J2370" s="10">
        <v>45734</v>
      </c>
      <c r="K2370" s="1" t="s">
        <v>1074</v>
      </c>
      <c r="L2370" s="2"/>
      <c r="M2370" s="10"/>
      <c r="N2370" s="1"/>
      <c r="O2370" s="1"/>
      <c r="P2370" s="2">
        <f>Table1[[#This Row],[PRICE/PO]]*Table1[[#This Row],[Quantity/PO]]</f>
        <v>0</v>
      </c>
      <c r="Q2370" s="2" t="str">
        <f t="shared" ca="1" si="166"/>
        <v>منتهي</v>
      </c>
      <c r="R2370" s="2" t="s">
        <v>2430</v>
      </c>
      <c r="S2370" s="2"/>
      <c r="T2370" s="1" t="str">
        <f t="shared" si="169"/>
        <v/>
      </c>
      <c r="BN2370" s="8">
        <f t="shared" si="167"/>
        <v>0</v>
      </c>
    </row>
    <row r="2371" spans="1:66" ht="69" hidden="1" x14ac:dyDescent="0.45">
      <c r="A2371" s="1">
        <f t="shared" si="168"/>
        <v>2358</v>
      </c>
      <c r="B2371" s="1" t="s">
        <v>3054</v>
      </c>
      <c r="C2371" s="1" t="s">
        <v>2106</v>
      </c>
      <c r="D2371" s="1">
        <v>20265083</v>
      </c>
      <c r="E2371" s="2" t="s">
        <v>2107</v>
      </c>
      <c r="F2371" s="2" t="s">
        <v>3341</v>
      </c>
      <c r="G2371" s="10">
        <v>45727</v>
      </c>
      <c r="H2371" s="1">
        <v>50</v>
      </c>
      <c r="I2371" s="1"/>
      <c r="J2371" s="10">
        <v>45734</v>
      </c>
      <c r="K2371" s="1" t="s">
        <v>1074</v>
      </c>
      <c r="L2371" s="2"/>
      <c r="M2371" s="10"/>
      <c r="N2371" s="1"/>
      <c r="O2371" s="1"/>
      <c r="P2371" s="2">
        <f>Table1[[#This Row],[PRICE/PO]]*Table1[[#This Row],[Quantity/PO]]</f>
        <v>0</v>
      </c>
      <c r="Q2371" s="2" t="str">
        <f t="shared" ref="Q2371:Q2445" ca="1" si="171">IF(AND($J2371&lt;TODAY(), $J2371&lt;&gt;""), "منتهي", "")</f>
        <v>منتهي</v>
      </c>
      <c r="R2371" s="2" t="s">
        <v>2430</v>
      </c>
      <c r="S2371" s="2"/>
      <c r="T2371" s="1" t="str">
        <f t="shared" si="169"/>
        <v/>
      </c>
      <c r="BN2371" s="8">
        <f t="shared" si="167"/>
        <v>20265083</v>
      </c>
    </row>
    <row r="2372" spans="1:66" ht="46" hidden="1" x14ac:dyDescent="0.45">
      <c r="A2372" s="1">
        <f t="shared" si="168"/>
        <v>2359</v>
      </c>
      <c r="B2372" s="1" t="s">
        <v>3054</v>
      </c>
      <c r="C2372" s="1" t="s">
        <v>3345</v>
      </c>
      <c r="D2372" s="1">
        <v>37102517</v>
      </c>
      <c r="E2372" s="2" t="s">
        <v>3346</v>
      </c>
      <c r="F2372" s="2" t="s">
        <v>3341</v>
      </c>
      <c r="G2372" s="10">
        <v>45727</v>
      </c>
      <c r="H2372" s="1">
        <v>50</v>
      </c>
      <c r="I2372" s="1"/>
      <c r="J2372" s="10">
        <v>45734</v>
      </c>
      <c r="K2372" s="1" t="s">
        <v>1074</v>
      </c>
      <c r="L2372" s="2"/>
      <c r="M2372" s="10"/>
      <c r="N2372" s="1"/>
      <c r="O2372" s="1"/>
      <c r="P2372" s="2">
        <f>Table1[[#This Row],[PRICE/PO]]*Table1[[#This Row],[Quantity/PO]]</f>
        <v>0</v>
      </c>
      <c r="Q2372" s="2" t="str">
        <f t="shared" ca="1" si="171"/>
        <v>منتهي</v>
      </c>
      <c r="R2372" s="2" t="s">
        <v>2430</v>
      </c>
      <c r="S2372" s="2"/>
      <c r="T2372" s="1" t="str">
        <f t="shared" si="169"/>
        <v/>
      </c>
      <c r="BN2372" s="8">
        <f t="shared" si="167"/>
        <v>37102517</v>
      </c>
    </row>
    <row r="2373" spans="1:66" ht="46" hidden="1" x14ac:dyDescent="0.45">
      <c r="A2373" s="1">
        <f t="shared" si="168"/>
        <v>2360</v>
      </c>
      <c r="B2373" s="1" t="s">
        <v>734</v>
      </c>
      <c r="C2373" s="1" t="s">
        <v>3348</v>
      </c>
      <c r="D2373" s="1" t="s">
        <v>3347</v>
      </c>
      <c r="E2373" s="2" t="s">
        <v>3349</v>
      </c>
      <c r="F2373" s="2" t="s">
        <v>3341</v>
      </c>
      <c r="G2373" s="10">
        <v>45727</v>
      </c>
      <c r="H2373" s="1">
        <v>50</v>
      </c>
      <c r="I2373" s="1"/>
      <c r="J2373" s="10">
        <v>45734</v>
      </c>
      <c r="K2373" s="1" t="s">
        <v>1074</v>
      </c>
      <c r="L2373" s="2"/>
      <c r="M2373" s="10"/>
      <c r="N2373" s="1"/>
      <c r="O2373" s="1"/>
      <c r="P2373" s="2">
        <f>Table1[[#This Row],[PRICE/PO]]*Table1[[#This Row],[Quantity/PO]]</f>
        <v>0</v>
      </c>
      <c r="Q2373" s="2" t="str">
        <f t="shared" ca="1" si="171"/>
        <v>منتهي</v>
      </c>
      <c r="R2373" s="2" t="s">
        <v>2430</v>
      </c>
      <c r="S2373" s="2"/>
      <c r="T2373" s="1" t="str">
        <f t="shared" si="169"/>
        <v/>
      </c>
      <c r="BN2373" s="8" t="str">
        <f t="shared" si="167"/>
        <v>37-102-511</v>
      </c>
    </row>
    <row r="2374" spans="1:66" ht="115" hidden="1" x14ac:dyDescent="0.45">
      <c r="A2374" s="1">
        <f t="shared" si="168"/>
        <v>2361</v>
      </c>
      <c r="B2374" s="1" t="s">
        <v>734</v>
      </c>
      <c r="C2374" s="1" t="s">
        <v>3351</v>
      </c>
      <c r="D2374" s="1" t="s">
        <v>3352</v>
      </c>
      <c r="E2374" s="2" t="s">
        <v>3353</v>
      </c>
      <c r="F2374" s="1" t="s">
        <v>3350</v>
      </c>
      <c r="G2374" s="10">
        <v>45727</v>
      </c>
      <c r="H2374" s="1">
        <v>3</v>
      </c>
      <c r="I2374" s="1"/>
      <c r="J2374" s="10">
        <v>45733</v>
      </c>
      <c r="K2374" s="1" t="s">
        <v>1074</v>
      </c>
      <c r="L2374" s="2"/>
      <c r="M2374" s="10"/>
      <c r="N2374" s="1"/>
      <c r="O2374" s="1"/>
      <c r="P2374" s="2">
        <f>Table1[[#This Row],[PRICE/PO]]*Table1[[#This Row],[Quantity/PO]]</f>
        <v>0</v>
      </c>
      <c r="Q2374" s="2" t="str">
        <f t="shared" ca="1" si="171"/>
        <v>منتهي</v>
      </c>
      <c r="R2374" s="2" t="s">
        <v>2430</v>
      </c>
      <c r="S2374" s="2"/>
      <c r="T2374" s="1" t="str">
        <f t="shared" si="169"/>
        <v/>
      </c>
      <c r="BN2374" s="8" t="str">
        <f t="shared" si="167"/>
        <v>LV429630</v>
      </c>
    </row>
    <row r="2375" spans="1:66" ht="69" hidden="1" x14ac:dyDescent="0.45">
      <c r="A2375" s="1">
        <f t="shared" si="168"/>
        <v>2362</v>
      </c>
      <c r="B2375" s="1" t="s">
        <v>734</v>
      </c>
      <c r="C2375" s="2" t="s">
        <v>3354</v>
      </c>
      <c r="D2375" s="1" t="s">
        <v>2332</v>
      </c>
      <c r="E2375" s="2" t="s">
        <v>3355</v>
      </c>
      <c r="F2375" s="1" t="s">
        <v>3350</v>
      </c>
      <c r="G2375" s="10">
        <v>45727</v>
      </c>
      <c r="H2375" s="1">
        <v>2</v>
      </c>
      <c r="I2375" s="1"/>
      <c r="J2375" s="10">
        <v>45733</v>
      </c>
      <c r="K2375" s="1" t="s">
        <v>1074</v>
      </c>
      <c r="L2375" s="2"/>
      <c r="M2375" s="10"/>
      <c r="N2375" s="1"/>
      <c r="O2375" s="1"/>
      <c r="P2375" s="2">
        <f>Table1[[#This Row],[PRICE/PO]]*Table1[[#This Row],[Quantity/PO]]</f>
        <v>0</v>
      </c>
      <c r="Q2375" s="2" t="str">
        <f t="shared" ca="1" si="171"/>
        <v>منتهي</v>
      </c>
      <c r="R2375" s="2" t="s">
        <v>2430</v>
      </c>
      <c r="S2375" s="2"/>
      <c r="T2375" s="1" t="str">
        <f t="shared" si="169"/>
        <v/>
      </c>
      <c r="BN2375" s="8" t="str">
        <f t="shared" si="167"/>
        <v xml:space="preserve"> </v>
      </c>
    </row>
    <row r="2376" spans="1:66" ht="46" hidden="1" x14ac:dyDescent="0.45">
      <c r="A2376" s="1">
        <f t="shared" si="168"/>
        <v>2363</v>
      </c>
      <c r="B2376" s="1" t="s">
        <v>734</v>
      </c>
      <c r="C2376" s="1" t="s">
        <v>3356</v>
      </c>
      <c r="D2376" s="1"/>
      <c r="E2376" s="2" t="s">
        <v>3357</v>
      </c>
      <c r="F2376" s="1" t="s">
        <v>3350</v>
      </c>
      <c r="G2376" s="10">
        <v>45727</v>
      </c>
      <c r="H2376" s="1">
        <v>50</v>
      </c>
      <c r="I2376" s="1"/>
      <c r="J2376" s="10">
        <v>45733</v>
      </c>
      <c r="K2376" s="1" t="s">
        <v>1074</v>
      </c>
      <c r="L2376" s="2"/>
      <c r="M2376" s="10"/>
      <c r="N2376" s="1"/>
      <c r="O2376" s="1"/>
      <c r="P2376" s="2">
        <f>Table1[[#This Row],[PRICE/PO]]*Table1[[#This Row],[Quantity/PO]]</f>
        <v>0</v>
      </c>
      <c r="Q2376" s="2" t="str">
        <f t="shared" ca="1" si="171"/>
        <v>منتهي</v>
      </c>
      <c r="R2376" s="2" t="s">
        <v>2430</v>
      </c>
      <c r="S2376" s="2"/>
      <c r="T2376" s="1" t="str">
        <f t="shared" si="169"/>
        <v/>
      </c>
      <c r="BN2376" s="8">
        <f t="shared" si="167"/>
        <v>0</v>
      </c>
    </row>
    <row r="2377" spans="1:66" ht="46" hidden="1" x14ac:dyDescent="0.45">
      <c r="A2377" s="1">
        <f t="shared" si="168"/>
        <v>2364</v>
      </c>
      <c r="B2377" s="1" t="s">
        <v>734</v>
      </c>
      <c r="C2377" s="1" t="s">
        <v>3358</v>
      </c>
      <c r="D2377" s="1"/>
      <c r="E2377" s="2" t="s">
        <v>3359</v>
      </c>
      <c r="F2377" s="1" t="s">
        <v>3350</v>
      </c>
      <c r="G2377" s="10">
        <v>45727</v>
      </c>
      <c r="H2377" s="1">
        <v>200</v>
      </c>
      <c r="I2377" s="1"/>
      <c r="J2377" s="10">
        <v>45733</v>
      </c>
      <c r="K2377" s="1" t="s">
        <v>1074</v>
      </c>
      <c r="L2377" s="2"/>
      <c r="M2377" s="10"/>
      <c r="N2377" s="1"/>
      <c r="O2377" s="1"/>
      <c r="P2377" s="2">
        <f>Table1[[#This Row],[PRICE/PO]]*Table1[[#This Row],[Quantity/PO]]</f>
        <v>0</v>
      </c>
      <c r="Q2377" s="2" t="str">
        <f t="shared" ca="1" si="171"/>
        <v>منتهي</v>
      </c>
      <c r="R2377" s="2" t="s">
        <v>2430</v>
      </c>
      <c r="S2377" s="2"/>
      <c r="T2377" s="1" t="str">
        <f t="shared" si="169"/>
        <v/>
      </c>
      <c r="BN2377" s="8">
        <f t="shared" si="167"/>
        <v>0</v>
      </c>
    </row>
    <row r="2378" spans="1:66" ht="46" hidden="1" x14ac:dyDescent="0.45">
      <c r="A2378" s="1">
        <f t="shared" si="168"/>
        <v>2365</v>
      </c>
      <c r="B2378" s="1" t="s">
        <v>734</v>
      </c>
      <c r="C2378" s="2" t="s">
        <v>880</v>
      </c>
      <c r="D2378" s="1"/>
      <c r="E2378" s="2" t="s">
        <v>197</v>
      </c>
      <c r="F2378" s="1" t="s">
        <v>3360</v>
      </c>
      <c r="G2378" s="10">
        <v>45727</v>
      </c>
      <c r="H2378" s="1">
        <v>50</v>
      </c>
      <c r="I2378" s="1">
        <v>7</v>
      </c>
      <c r="J2378" s="10">
        <v>45733</v>
      </c>
      <c r="K2378" s="1" t="s">
        <v>1074</v>
      </c>
      <c r="L2378" s="2"/>
      <c r="M2378" s="10"/>
      <c r="N2378" s="1"/>
      <c r="O2378" s="1"/>
      <c r="P2378" s="2">
        <f>Table1[[#This Row],[PRICE/PO]]*Table1[[#This Row],[Quantity/PO]]</f>
        <v>0</v>
      </c>
      <c r="Q2378" s="2" t="str">
        <f t="shared" ca="1" si="171"/>
        <v>منتهي</v>
      </c>
      <c r="R2378" s="2" t="s">
        <v>2430</v>
      </c>
      <c r="S2378" s="2"/>
      <c r="T2378" s="1" t="str">
        <f t="shared" si="169"/>
        <v/>
      </c>
      <c r="BN2378" s="8">
        <f t="shared" ref="BN2378:BN2452" si="172">D2378</f>
        <v>0</v>
      </c>
    </row>
    <row r="2379" spans="1:66" ht="46" hidden="1" x14ac:dyDescent="0.45">
      <c r="A2379" s="1">
        <f t="shared" si="168"/>
        <v>2366</v>
      </c>
      <c r="B2379" s="1" t="s">
        <v>734</v>
      </c>
      <c r="C2379" s="2" t="s">
        <v>870</v>
      </c>
      <c r="D2379" s="1"/>
      <c r="E2379" s="2" t="s">
        <v>871</v>
      </c>
      <c r="F2379" s="1" t="s">
        <v>3360</v>
      </c>
      <c r="G2379" s="10">
        <v>45727</v>
      </c>
      <c r="H2379" s="1">
        <v>50</v>
      </c>
      <c r="I2379" s="1"/>
      <c r="J2379" s="10">
        <v>45733</v>
      </c>
      <c r="K2379" s="1" t="s">
        <v>1074</v>
      </c>
      <c r="L2379" s="2"/>
      <c r="M2379" s="10"/>
      <c r="N2379" s="1"/>
      <c r="O2379" s="1"/>
      <c r="P2379" s="2">
        <f>Table1[[#This Row],[PRICE/PO]]*Table1[[#This Row],[Quantity/PO]]</f>
        <v>0</v>
      </c>
      <c r="Q2379" s="2" t="str">
        <f t="shared" ca="1" si="171"/>
        <v>منتهي</v>
      </c>
      <c r="R2379" s="2" t="s">
        <v>2430</v>
      </c>
      <c r="S2379" s="2"/>
      <c r="T2379" s="1" t="str">
        <f t="shared" si="169"/>
        <v/>
      </c>
      <c r="BN2379" s="8">
        <f t="shared" si="172"/>
        <v>0</v>
      </c>
    </row>
    <row r="2380" spans="1:66" ht="46" hidden="1" x14ac:dyDescent="0.45">
      <c r="A2380" s="1">
        <f t="shared" si="168"/>
        <v>2367</v>
      </c>
      <c r="B2380" s="1" t="s">
        <v>734</v>
      </c>
      <c r="C2380" s="2" t="s">
        <v>3046</v>
      </c>
      <c r="D2380" s="1"/>
      <c r="E2380" s="2" t="s">
        <v>3202</v>
      </c>
      <c r="F2380" s="1" t="s">
        <v>3360</v>
      </c>
      <c r="G2380" s="10">
        <v>45727</v>
      </c>
      <c r="H2380" s="1">
        <v>50</v>
      </c>
      <c r="I2380" s="1"/>
      <c r="J2380" s="10">
        <v>45733</v>
      </c>
      <c r="K2380" s="1" t="s">
        <v>1074</v>
      </c>
      <c r="L2380" s="2"/>
      <c r="M2380" s="10"/>
      <c r="N2380" s="1"/>
      <c r="O2380" s="1"/>
      <c r="P2380" s="2">
        <f>Table1[[#This Row],[PRICE/PO]]*Table1[[#This Row],[Quantity/PO]]</f>
        <v>0</v>
      </c>
      <c r="Q2380" s="2" t="str">
        <f t="shared" ca="1" si="171"/>
        <v>منتهي</v>
      </c>
      <c r="R2380" s="2" t="s">
        <v>2430</v>
      </c>
      <c r="S2380" s="2"/>
      <c r="T2380" s="1" t="str">
        <f t="shared" si="169"/>
        <v/>
      </c>
      <c r="BN2380" s="8">
        <f t="shared" si="172"/>
        <v>0</v>
      </c>
    </row>
    <row r="2381" spans="1:66" ht="46" hidden="1" x14ac:dyDescent="0.45">
      <c r="A2381" s="1">
        <f t="shared" si="168"/>
        <v>2368</v>
      </c>
      <c r="B2381" s="1" t="s">
        <v>734</v>
      </c>
      <c r="C2381" s="2" t="s">
        <v>881</v>
      </c>
      <c r="D2381" s="1"/>
      <c r="E2381" s="2" t="s">
        <v>208</v>
      </c>
      <c r="F2381" s="1" t="s">
        <v>3360</v>
      </c>
      <c r="G2381" s="10">
        <v>45727</v>
      </c>
      <c r="H2381" s="1">
        <v>100</v>
      </c>
      <c r="I2381" s="1">
        <v>34</v>
      </c>
      <c r="J2381" s="10">
        <v>45733</v>
      </c>
      <c r="K2381" s="1" t="s">
        <v>1074</v>
      </c>
      <c r="L2381" s="2" t="s">
        <v>3780</v>
      </c>
      <c r="M2381" s="10">
        <v>45754</v>
      </c>
      <c r="N2381" s="1">
        <v>300</v>
      </c>
      <c r="O2381" s="1">
        <v>34</v>
      </c>
      <c r="P2381" s="2">
        <f>Table1[[#This Row],[PRICE/PO]]*Table1[[#This Row],[Quantity/PO]]</f>
        <v>10200</v>
      </c>
      <c r="Q2381" s="2" t="str">
        <f t="shared" ca="1" si="171"/>
        <v>منتهي</v>
      </c>
      <c r="R2381" s="2" t="s">
        <v>2430</v>
      </c>
      <c r="S2381" s="2"/>
      <c r="T2381" s="1" t="str">
        <f t="shared" si="169"/>
        <v/>
      </c>
      <c r="BN2381" s="8">
        <f t="shared" si="172"/>
        <v>0</v>
      </c>
    </row>
    <row r="2382" spans="1:66" ht="46" hidden="1" x14ac:dyDescent="0.45">
      <c r="A2382" s="1">
        <f t="shared" si="168"/>
        <v>2369</v>
      </c>
      <c r="B2382" s="1" t="s">
        <v>734</v>
      </c>
      <c r="C2382" s="2" t="s">
        <v>881</v>
      </c>
      <c r="D2382" s="1"/>
      <c r="E2382" s="2" t="s">
        <v>208</v>
      </c>
      <c r="F2382" s="1" t="s">
        <v>3360</v>
      </c>
      <c r="G2382" s="10">
        <v>45727</v>
      </c>
      <c r="H2382" s="1"/>
      <c r="I2382" s="1">
        <v>34</v>
      </c>
      <c r="J2382" s="10">
        <v>45733</v>
      </c>
      <c r="K2382" s="1" t="s">
        <v>1074</v>
      </c>
      <c r="L2382" s="2" t="s">
        <v>3827</v>
      </c>
      <c r="M2382" s="10">
        <v>45761</v>
      </c>
      <c r="N2382" s="1">
        <v>100</v>
      </c>
      <c r="O2382" s="1">
        <v>34</v>
      </c>
      <c r="P2382" s="2">
        <f>Table1[[#This Row],[PRICE/PO]]*Table1[[#This Row],[Quantity/PO]]</f>
        <v>3400</v>
      </c>
      <c r="Q2382" s="2" t="str">
        <f ca="1">IF(AND($J2382&lt;TODAY(), $J2382&lt;&gt;""), "منتهي", "")</f>
        <v>منتهي</v>
      </c>
      <c r="R2382" s="2" t="s">
        <v>2430</v>
      </c>
      <c r="S2382" s="2"/>
      <c r="T2382" s="1" t="str">
        <f t="shared" si="169"/>
        <v/>
      </c>
      <c r="BN2382" s="8"/>
    </row>
    <row r="2383" spans="1:66" ht="46" hidden="1" x14ac:dyDescent="0.45">
      <c r="A2383" s="1">
        <f t="shared" ref="A2383:A2446" si="173">ROW(A2370)</f>
        <v>2370</v>
      </c>
      <c r="B2383" s="1" t="s">
        <v>734</v>
      </c>
      <c r="C2383" s="2" t="s">
        <v>881</v>
      </c>
      <c r="D2383" s="1"/>
      <c r="E2383" s="2" t="s">
        <v>208</v>
      </c>
      <c r="F2383" s="1" t="s">
        <v>3360</v>
      </c>
      <c r="G2383" s="10">
        <v>45727</v>
      </c>
      <c r="H2383" s="1"/>
      <c r="I2383" s="1">
        <v>34</v>
      </c>
      <c r="J2383" s="10">
        <v>45733</v>
      </c>
      <c r="K2383" s="1" t="s">
        <v>1074</v>
      </c>
      <c r="L2383" s="2" t="s">
        <v>3780</v>
      </c>
      <c r="M2383" s="10">
        <v>45754</v>
      </c>
      <c r="N2383" s="1">
        <f>100+100+100</f>
        <v>300</v>
      </c>
      <c r="O2383" s="1">
        <v>34</v>
      </c>
      <c r="P2383" s="2">
        <f>Table1[[#This Row],[PRICE/PO]]*Table1[[#This Row],[Quantity/PO]]</f>
        <v>10200</v>
      </c>
      <c r="Q2383" s="2" t="str">
        <f ca="1">IF(AND($J2383&lt;TODAY(), $J2383&lt;&gt;""), "منتهي", "")</f>
        <v>منتهي</v>
      </c>
      <c r="R2383" s="2" t="s">
        <v>2430</v>
      </c>
      <c r="S2383" s="2"/>
      <c r="T2383" s="1" t="str">
        <f t="shared" ref="T2383:T2447" si="174">IF(AND(COUNTIFS($F$14:$F$1012, $F2383, $L$14:$L$1012, "&lt;&gt;")&gt;0, $L2383="", $I2383&lt;&gt;""), 1, "")</f>
        <v/>
      </c>
      <c r="BN2383" s="8"/>
    </row>
    <row r="2384" spans="1:66" ht="46" hidden="1" x14ac:dyDescent="0.45">
      <c r="A2384" s="1">
        <f t="shared" si="173"/>
        <v>2371</v>
      </c>
      <c r="B2384" s="1" t="s">
        <v>734</v>
      </c>
      <c r="C2384" s="2" t="s">
        <v>881</v>
      </c>
      <c r="D2384" s="1"/>
      <c r="E2384" s="2" t="s">
        <v>208</v>
      </c>
      <c r="F2384" s="1" t="s">
        <v>3360</v>
      </c>
      <c r="G2384" s="10">
        <v>45727</v>
      </c>
      <c r="H2384" s="1"/>
      <c r="I2384" s="1">
        <v>34</v>
      </c>
      <c r="J2384" s="10">
        <v>45733</v>
      </c>
      <c r="K2384" s="1" t="s">
        <v>1074</v>
      </c>
      <c r="L2384" s="2" t="s">
        <v>5141</v>
      </c>
      <c r="M2384" s="10">
        <v>45774</v>
      </c>
      <c r="N2384" s="1">
        <f>100+100+100</f>
        <v>300</v>
      </c>
      <c r="O2384" s="1">
        <v>34</v>
      </c>
      <c r="P2384" s="2">
        <f>Table1[[#This Row],[PRICE/PO]]*Table1[[#This Row],[Quantity/PO]]</f>
        <v>10200</v>
      </c>
      <c r="Q2384" s="2" t="str">
        <f ca="1">IF(AND($J2384&lt;TODAY(), $J2384&lt;&gt;""), "منتهي", "")</f>
        <v>منتهي</v>
      </c>
      <c r="R2384" s="2" t="s">
        <v>2430</v>
      </c>
      <c r="S2384" s="2"/>
      <c r="T2384" s="1" t="str">
        <f t="shared" si="174"/>
        <v/>
      </c>
      <c r="BN2384" s="8"/>
    </row>
    <row r="2385" spans="1:66" ht="46" hidden="1" x14ac:dyDescent="0.45">
      <c r="A2385" s="1">
        <f t="shared" si="173"/>
        <v>2372</v>
      </c>
      <c r="B2385" s="1" t="s">
        <v>734</v>
      </c>
      <c r="C2385" s="2" t="s">
        <v>881</v>
      </c>
      <c r="D2385" s="1"/>
      <c r="E2385" s="2" t="s">
        <v>208</v>
      </c>
      <c r="F2385" s="1" t="s">
        <v>3360</v>
      </c>
      <c r="G2385" s="10">
        <v>45727</v>
      </c>
      <c r="H2385" s="1"/>
      <c r="I2385" s="1">
        <v>34</v>
      </c>
      <c r="J2385" s="10">
        <v>45733</v>
      </c>
      <c r="K2385" s="1" t="s">
        <v>1074</v>
      </c>
      <c r="L2385" s="2" t="s">
        <v>5141</v>
      </c>
      <c r="M2385" s="10">
        <v>45774</v>
      </c>
      <c r="N2385" s="1">
        <v>100</v>
      </c>
      <c r="O2385" s="1">
        <v>34</v>
      </c>
      <c r="P2385" s="2">
        <f>Table1[[#This Row],[PRICE/PO]]*Table1[[#This Row],[Quantity/PO]]</f>
        <v>3400</v>
      </c>
      <c r="Q2385" s="2" t="str">
        <f ca="1">IF(AND($J2385&lt;TODAY(), $J2385&lt;&gt;""), "منتهي", "")</f>
        <v>منتهي</v>
      </c>
      <c r="R2385" s="2" t="s">
        <v>2430</v>
      </c>
      <c r="S2385" s="2"/>
      <c r="T2385" s="1" t="str">
        <f t="shared" si="174"/>
        <v/>
      </c>
      <c r="BN2385" s="8"/>
    </row>
    <row r="2386" spans="1:66" ht="46" hidden="1" x14ac:dyDescent="0.45">
      <c r="A2386" s="1">
        <f t="shared" si="173"/>
        <v>2373</v>
      </c>
      <c r="B2386" s="1" t="s">
        <v>734</v>
      </c>
      <c r="C2386" s="2" t="s">
        <v>881</v>
      </c>
      <c r="D2386" s="1"/>
      <c r="E2386" s="2" t="s">
        <v>208</v>
      </c>
      <c r="F2386" s="1" t="s">
        <v>3360</v>
      </c>
      <c r="G2386" s="10">
        <v>45727</v>
      </c>
      <c r="H2386" s="1"/>
      <c r="I2386" s="1">
        <v>34</v>
      </c>
      <c r="J2386" s="10">
        <v>45733</v>
      </c>
      <c r="K2386" s="1" t="s">
        <v>1074</v>
      </c>
      <c r="L2386" s="2" t="s">
        <v>6323</v>
      </c>
      <c r="M2386" s="10">
        <v>45848</v>
      </c>
      <c r="N2386" s="1">
        <v>50</v>
      </c>
      <c r="O2386" s="1">
        <v>34</v>
      </c>
      <c r="P2386" s="2">
        <f>Table1[[#This Row],[PRICE/PO]]*Table1[[#This Row],[Quantity/PO]]</f>
        <v>1700</v>
      </c>
      <c r="Q2386" s="2" t="str">
        <f ca="1">IF(AND($J2386&lt;TODAY(), $J2386&lt;&gt;""), "منتهي", "")</f>
        <v>منتهي</v>
      </c>
      <c r="R2386" s="2" t="s">
        <v>2430</v>
      </c>
      <c r="S2386" s="2"/>
      <c r="T2386" s="1" t="str">
        <f t="shared" si="174"/>
        <v/>
      </c>
      <c r="BN2386" s="8"/>
    </row>
    <row r="2387" spans="1:66" ht="46" hidden="1" x14ac:dyDescent="0.45">
      <c r="A2387" s="1">
        <f t="shared" si="173"/>
        <v>2374</v>
      </c>
      <c r="B2387" s="1" t="s">
        <v>734</v>
      </c>
      <c r="C2387" s="2" t="s">
        <v>2158</v>
      </c>
      <c r="D2387" s="1"/>
      <c r="E2387" s="2" t="s">
        <v>2159</v>
      </c>
      <c r="F2387" s="1" t="s">
        <v>3360</v>
      </c>
      <c r="G2387" s="10">
        <v>45727</v>
      </c>
      <c r="H2387" s="1">
        <v>100</v>
      </c>
      <c r="I2387" s="1">
        <v>55</v>
      </c>
      <c r="J2387" s="10">
        <v>45733</v>
      </c>
      <c r="K2387" s="1" t="s">
        <v>1074</v>
      </c>
      <c r="L2387" s="2"/>
      <c r="M2387" s="10"/>
      <c r="N2387" s="1"/>
      <c r="O2387" s="1"/>
      <c r="P2387" s="2">
        <f>Table1[[#This Row],[PRICE/PO]]*Table1[[#This Row],[Quantity/PO]]</f>
        <v>0</v>
      </c>
      <c r="Q2387" s="2" t="str">
        <f t="shared" ca="1" si="171"/>
        <v>منتهي</v>
      </c>
      <c r="R2387" s="2" t="s">
        <v>2430</v>
      </c>
      <c r="S2387" s="2"/>
      <c r="T2387" s="1" t="str">
        <f t="shared" si="174"/>
        <v/>
      </c>
      <c r="BN2387" s="8">
        <f t="shared" si="172"/>
        <v>0</v>
      </c>
    </row>
    <row r="2388" spans="1:66" ht="69" hidden="1" x14ac:dyDescent="0.45">
      <c r="A2388" s="1">
        <f t="shared" si="173"/>
        <v>2375</v>
      </c>
      <c r="B2388" s="1" t="s">
        <v>734</v>
      </c>
      <c r="C2388" s="2" t="s">
        <v>2166</v>
      </c>
      <c r="D2388" s="1"/>
      <c r="E2388" s="2" t="s">
        <v>2167</v>
      </c>
      <c r="F2388" s="1" t="s">
        <v>3360</v>
      </c>
      <c r="G2388" s="10">
        <v>45727</v>
      </c>
      <c r="H2388" s="1">
        <v>20</v>
      </c>
      <c r="I2388" s="1"/>
      <c r="J2388" s="10">
        <v>45733</v>
      </c>
      <c r="K2388" s="1" t="s">
        <v>1074</v>
      </c>
      <c r="L2388" s="2"/>
      <c r="M2388" s="10"/>
      <c r="N2388" s="1"/>
      <c r="O2388" s="1"/>
      <c r="P2388" s="2">
        <f>Table1[[#This Row],[PRICE/PO]]*Table1[[#This Row],[Quantity/PO]]</f>
        <v>0</v>
      </c>
      <c r="Q2388" s="2" t="str">
        <f t="shared" ca="1" si="171"/>
        <v>منتهي</v>
      </c>
      <c r="R2388" s="2" t="s">
        <v>2430</v>
      </c>
      <c r="S2388" s="2"/>
      <c r="T2388" s="1" t="str">
        <f t="shared" si="174"/>
        <v/>
      </c>
      <c r="BN2388" s="8">
        <f t="shared" si="172"/>
        <v>0</v>
      </c>
    </row>
    <row r="2389" spans="1:66" ht="69" hidden="1" x14ac:dyDescent="0.45">
      <c r="A2389" s="1">
        <f t="shared" si="173"/>
        <v>2376</v>
      </c>
      <c r="B2389" s="1" t="s">
        <v>734</v>
      </c>
      <c r="C2389" s="2" t="s">
        <v>883</v>
      </c>
      <c r="D2389" s="1"/>
      <c r="E2389" s="2" t="s">
        <v>228</v>
      </c>
      <c r="F2389" s="1" t="s">
        <v>3360</v>
      </c>
      <c r="G2389" s="10">
        <v>45727</v>
      </c>
      <c r="H2389" s="1">
        <v>20</v>
      </c>
      <c r="I2389" s="1">
        <v>315</v>
      </c>
      <c r="J2389" s="10">
        <v>45733</v>
      </c>
      <c r="K2389" s="1" t="s">
        <v>1074</v>
      </c>
      <c r="L2389" s="2" t="s">
        <v>3572</v>
      </c>
      <c r="M2389" s="10">
        <v>45734</v>
      </c>
      <c r="N2389" s="1">
        <v>20</v>
      </c>
      <c r="O2389" s="1">
        <v>315</v>
      </c>
      <c r="P2389" s="2">
        <f>Table1[[#This Row],[PRICE/PO]]*Table1[[#This Row],[Quantity/PO]]</f>
        <v>6300</v>
      </c>
      <c r="Q2389" s="2" t="str">
        <f t="shared" ca="1" si="171"/>
        <v>منتهي</v>
      </c>
      <c r="R2389" s="2" t="s">
        <v>2430</v>
      </c>
      <c r="S2389" s="2"/>
      <c r="T2389" s="1" t="str">
        <f t="shared" si="174"/>
        <v/>
      </c>
      <c r="BN2389" s="8">
        <f t="shared" si="172"/>
        <v>0</v>
      </c>
    </row>
    <row r="2390" spans="1:66" ht="69" hidden="1" x14ac:dyDescent="0.45">
      <c r="A2390" s="1">
        <f t="shared" si="173"/>
        <v>2377</v>
      </c>
      <c r="B2390" s="1" t="s">
        <v>734</v>
      </c>
      <c r="C2390" s="2" t="s">
        <v>883</v>
      </c>
      <c r="D2390" s="1"/>
      <c r="E2390" s="2" t="s">
        <v>228</v>
      </c>
      <c r="F2390" s="1" t="s">
        <v>3360</v>
      </c>
      <c r="G2390" s="10">
        <v>45727</v>
      </c>
      <c r="H2390" s="1"/>
      <c r="I2390" s="1">
        <v>315</v>
      </c>
      <c r="J2390" s="10">
        <v>45733</v>
      </c>
      <c r="K2390" s="1" t="s">
        <v>1074</v>
      </c>
      <c r="L2390" s="2" t="s">
        <v>3778</v>
      </c>
      <c r="M2390" s="10">
        <v>45753</v>
      </c>
      <c r="N2390" s="1">
        <v>18</v>
      </c>
      <c r="O2390" s="1">
        <v>315</v>
      </c>
      <c r="P2390" s="2">
        <f>Table1[[#This Row],[PRICE/PO]]*Table1[[#This Row],[Quantity/PO]]</f>
        <v>5670</v>
      </c>
      <c r="Q2390" s="2" t="str">
        <f ca="1">IF(AND($J2390&lt;TODAY(), $J2390&lt;&gt;""), "منتهي", "")</f>
        <v>منتهي</v>
      </c>
      <c r="R2390" s="2" t="s">
        <v>2430</v>
      </c>
      <c r="S2390" s="2"/>
      <c r="T2390" s="1" t="str">
        <f t="shared" si="174"/>
        <v/>
      </c>
      <c r="BN2390" s="8"/>
    </row>
    <row r="2391" spans="1:66" ht="69" hidden="1" x14ac:dyDescent="0.45">
      <c r="A2391" s="1">
        <f t="shared" si="173"/>
        <v>2378</v>
      </c>
      <c r="B2391" s="1" t="s">
        <v>734</v>
      </c>
      <c r="C2391" s="2" t="s">
        <v>883</v>
      </c>
      <c r="D2391" s="1"/>
      <c r="E2391" s="2" t="s">
        <v>228</v>
      </c>
      <c r="F2391" s="1" t="s">
        <v>3360</v>
      </c>
      <c r="G2391" s="10">
        <v>45727</v>
      </c>
      <c r="H2391" s="1"/>
      <c r="I2391" s="1">
        <v>315</v>
      </c>
      <c r="J2391" s="10">
        <v>45733</v>
      </c>
      <c r="K2391" s="1" t="s">
        <v>1074</v>
      </c>
      <c r="L2391" s="2" t="s">
        <v>3827</v>
      </c>
      <c r="M2391" s="10">
        <v>45761</v>
      </c>
      <c r="N2391" s="1">
        <v>5</v>
      </c>
      <c r="O2391" s="1">
        <v>315</v>
      </c>
      <c r="P2391" s="2">
        <f>Table1[[#This Row],[PRICE/PO]]*Table1[[#This Row],[Quantity/PO]]</f>
        <v>1575</v>
      </c>
      <c r="Q2391" s="2" t="str">
        <f ca="1">IF(AND($J2391&lt;TODAY(), $J2391&lt;&gt;""), "منتهي", "")</f>
        <v>منتهي</v>
      </c>
      <c r="R2391" s="2" t="s">
        <v>2430</v>
      </c>
      <c r="S2391" s="2"/>
      <c r="T2391" s="1" t="str">
        <f t="shared" si="174"/>
        <v/>
      </c>
      <c r="BN2391" s="8"/>
    </row>
    <row r="2392" spans="1:66" ht="69" hidden="1" x14ac:dyDescent="0.45">
      <c r="A2392" s="1">
        <f t="shared" si="173"/>
        <v>2379</v>
      </c>
      <c r="B2392" s="1" t="s">
        <v>734</v>
      </c>
      <c r="C2392" s="2" t="s">
        <v>883</v>
      </c>
      <c r="D2392" s="1"/>
      <c r="E2392" s="2" t="s">
        <v>228</v>
      </c>
      <c r="F2392" s="1" t="s">
        <v>3360</v>
      </c>
      <c r="G2392" s="10">
        <v>45727</v>
      </c>
      <c r="H2392" s="1"/>
      <c r="I2392" s="1">
        <v>315</v>
      </c>
      <c r="J2392" s="10">
        <v>45733</v>
      </c>
      <c r="K2392" s="1" t="s">
        <v>1074</v>
      </c>
      <c r="L2392" s="2" t="s">
        <v>3778</v>
      </c>
      <c r="M2392" s="10">
        <v>45753</v>
      </c>
      <c r="N2392" s="1">
        <f>15+3</f>
        <v>18</v>
      </c>
      <c r="O2392" s="1">
        <v>315</v>
      </c>
      <c r="P2392" s="2">
        <f>Table1[[#This Row],[PRICE/PO]]*Table1[[#This Row],[Quantity/PO]]</f>
        <v>5670</v>
      </c>
      <c r="Q2392" s="2" t="str">
        <f ca="1">IF(AND($J2392&lt;TODAY(), $J2392&lt;&gt;""), "منتهي", "")</f>
        <v>منتهي</v>
      </c>
      <c r="R2392" s="2" t="s">
        <v>2430</v>
      </c>
      <c r="S2392" s="2"/>
      <c r="T2392" s="1" t="str">
        <f t="shared" si="174"/>
        <v/>
      </c>
      <c r="BN2392" s="8"/>
    </row>
    <row r="2393" spans="1:66" ht="69" hidden="1" x14ac:dyDescent="0.45">
      <c r="A2393" s="1">
        <f t="shared" si="173"/>
        <v>2380</v>
      </c>
      <c r="B2393" s="1" t="s">
        <v>734</v>
      </c>
      <c r="C2393" s="2" t="s">
        <v>883</v>
      </c>
      <c r="D2393" s="1"/>
      <c r="E2393" s="2" t="s">
        <v>228</v>
      </c>
      <c r="F2393" s="1" t="s">
        <v>3360</v>
      </c>
      <c r="G2393" s="10">
        <v>45727</v>
      </c>
      <c r="H2393" s="1"/>
      <c r="I2393" s="1">
        <v>315</v>
      </c>
      <c r="J2393" s="10">
        <v>45733</v>
      </c>
      <c r="K2393" s="1" t="s">
        <v>1074</v>
      </c>
      <c r="L2393" s="2" t="s">
        <v>4327</v>
      </c>
      <c r="M2393" s="10">
        <v>45762</v>
      </c>
      <c r="N2393" s="1">
        <v>2</v>
      </c>
      <c r="O2393" s="1">
        <v>315</v>
      </c>
      <c r="P2393" s="2">
        <f>Table1[[#This Row],[PRICE/PO]]*Table1[[#This Row],[Quantity/PO]]</f>
        <v>630</v>
      </c>
      <c r="Q2393" s="2" t="str">
        <f ca="1">IF(AND($J2393&lt;TODAY(), $J2393&lt;&gt;""), "منتهي", "")</f>
        <v>منتهي</v>
      </c>
      <c r="R2393" s="2" t="s">
        <v>2430</v>
      </c>
      <c r="S2393" s="2"/>
      <c r="T2393" s="1" t="str">
        <f t="shared" si="174"/>
        <v/>
      </c>
      <c r="BN2393" s="8"/>
    </row>
    <row r="2394" spans="1:66" ht="69" hidden="1" x14ac:dyDescent="0.45">
      <c r="A2394" s="1">
        <f t="shared" si="173"/>
        <v>2381</v>
      </c>
      <c r="B2394" s="1" t="s">
        <v>734</v>
      </c>
      <c r="C2394" s="2" t="s">
        <v>883</v>
      </c>
      <c r="D2394" s="1"/>
      <c r="E2394" s="2" t="s">
        <v>228</v>
      </c>
      <c r="F2394" s="1" t="s">
        <v>3360</v>
      </c>
      <c r="G2394" s="10">
        <v>45727</v>
      </c>
      <c r="H2394" s="1"/>
      <c r="I2394" s="1">
        <v>315</v>
      </c>
      <c r="J2394" s="10">
        <v>45733</v>
      </c>
      <c r="K2394" s="1" t="s">
        <v>1074</v>
      </c>
      <c r="L2394" s="2" t="s">
        <v>4343</v>
      </c>
      <c r="M2394" s="10">
        <v>45783</v>
      </c>
      <c r="N2394" s="1">
        <v>10</v>
      </c>
      <c r="O2394" s="1">
        <v>315</v>
      </c>
      <c r="P2394" s="2">
        <f>Table1[[#This Row],[PRICE/PO]]*Table1[[#This Row],[Quantity/PO]]</f>
        <v>3150</v>
      </c>
      <c r="Q2394" s="2" t="str">
        <f ca="1">IF(AND($J2394&lt;TODAY(), $J2394&lt;&gt;""), "منتهي", "")</f>
        <v>منتهي</v>
      </c>
      <c r="R2394" s="2" t="s">
        <v>2430</v>
      </c>
      <c r="S2394" s="2"/>
      <c r="T2394" s="1" t="str">
        <f t="shared" si="174"/>
        <v/>
      </c>
      <c r="BN2394" s="8"/>
    </row>
    <row r="2395" spans="1:66" ht="69" hidden="1" x14ac:dyDescent="0.45">
      <c r="A2395" s="1">
        <f t="shared" si="173"/>
        <v>2382</v>
      </c>
      <c r="B2395" s="1" t="s">
        <v>734</v>
      </c>
      <c r="C2395" s="2" t="s">
        <v>1595</v>
      </c>
      <c r="D2395" s="1">
        <v>572118</v>
      </c>
      <c r="E2395" s="2" t="s">
        <v>1596</v>
      </c>
      <c r="F2395" s="1" t="s">
        <v>3360</v>
      </c>
      <c r="G2395" s="10">
        <v>45727</v>
      </c>
      <c r="H2395" s="1">
        <v>100</v>
      </c>
      <c r="I2395" s="1"/>
      <c r="J2395" s="10">
        <v>45733</v>
      </c>
      <c r="K2395" s="1" t="s">
        <v>1074</v>
      </c>
      <c r="L2395" s="2"/>
      <c r="M2395" s="10"/>
      <c r="N2395" s="1"/>
      <c r="O2395" s="1"/>
      <c r="P2395" s="2">
        <f>Table1[[#This Row],[PRICE/PO]]*Table1[[#This Row],[Quantity/PO]]</f>
        <v>0</v>
      </c>
      <c r="Q2395" s="2" t="str">
        <f t="shared" ca="1" si="171"/>
        <v>منتهي</v>
      </c>
      <c r="R2395" s="2" t="s">
        <v>2430</v>
      </c>
      <c r="S2395" s="2"/>
      <c r="T2395" s="1" t="str">
        <f t="shared" si="174"/>
        <v/>
      </c>
      <c r="BN2395" s="8">
        <f t="shared" si="172"/>
        <v>572118</v>
      </c>
    </row>
    <row r="2396" spans="1:66" ht="23" hidden="1" x14ac:dyDescent="0.45">
      <c r="A2396" s="1">
        <f t="shared" si="173"/>
        <v>2383</v>
      </c>
      <c r="B2396" s="1" t="s">
        <v>734</v>
      </c>
      <c r="C2396" s="2" t="s">
        <v>3362</v>
      </c>
      <c r="D2396" s="1" t="s">
        <v>3363</v>
      </c>
      <c r="E2396" s="2" t="s">
        <v>3361</v>
      </c>
      <c r="F2396" s="1" t="s">
        <v>3360</v>
      </c>
      <c r="G2396" s="10">
        <v>45727</v>
      </c>
      <c r="H2396" s="1">
        <v>2</v>
      </c>
      <c r="I2396" s="1"/>
      <c r="J2396" s="10">
        <v>45733</v>
      </c>
      <c r="K2396" s="1" t="s">
        <v>1074</v>
      </c>
      <c r="L2396" s="2"/>
      <c r="M2396" s="10"/>
      <c r="N2396" s="1"/>
      <c r="O2396" s="1"/>
      <c r="P2396" s="2">
        <f>Table1[[#This Row],[PRICE/PO]]*Table1[[#This Row],[Quantity/PO]]</f>
        <v>0</v>
      </c>
      <c r="Q2396" s="2" t="str">
        <f t="shared" ca="1" si="171"/>
        <v>منتهي</v>
      </c>
      <c r="R2396" s="2" t="s">
        <v>2430</v>
      </c>
      <c r="S2396" s="2"/>
      <c r="T2396" s="1" t="str">
        <f t="shared" si="174"/>
        <v/>
      </c>
      <c r="BN2396" s="8" t="str">
        <f t="shared" si="172"/>
        <v>LC1D 25</v>
      </c>
    </row>
    <row r="2397" spans="1:66" ht="69" hidden="1" x14ac:dyDescent="0.45">
      <c r="A2397" s="1">
        <f t="shared" si="173"/>
        <v>2384</v>
      </c>
      <c r="B2397" s="1" t="s">
        <v>734</v>
      </c>
      <c r="C2397" s="2" t="s">
        <v>866</v>
      </c>
      <c r="D2397" s="1"/>
      <c r="E2397" s="2" t="s">
        <v>867</v>
      </c>
      <c r="F2397" s="1" t="s">
        <v>3364</v>
      </c>
      <c r="G2397" s="10">
        <v>45727</v>
      </c>
      <c r="H2397" s="1">
        <v>100</v>
      </c>
      <c r="I2397" s="1"/>
      <c r="J2397" s="10">
        <v>45733</v>
      </c>
      <c r="K2397" s="1" t="s">
        <v>1074</v>
      </c>
      <c r="L2397" s="2"/>
      <c r="M2397" s="10"/>
      <c r="N2397" s="1"/>
      <c r="O2397" s="1"/>
      <c r="P2397" s="2">
        <f>Table1[[#This Row],[PRICE/PO]]*Table1[[#This Row],[Quantity/PO]]</f>
        <v>0</v>
      </c>
      <c r="Q2397" s="2" t="str">
        <f t="shared" ca="1" si="171"/>
        <v>منتهي</v>
      </c>
      <c r="R2397" s="2" t="s">
        <v>2430</v>
      </c>
      <c r="S2397" s="2"/>
      <c r="T2397" s="1" t="str">
        <f t="shared" si="174"/>
        <v/>
      </c>
      <c r="BN2397" s="8">
        <f t="shared" si="172"/>
        <v>0</v>
      </c>
    </row>
    <row r="2398" spans="1:66" ht="69" hidden="1" x14ac:dyDescent="0.45">
      <c r="A2398" s="1">
        <f t="shared" si="173"/>
        <v>2385</v>
      </c>
      <c r="B2398" s="1" t="s">
        <v>734</v>
      </c>
      <c r="C2398" s="2" t="s">
        <v>2512</v>
      </c>
      <c r="D2398" s="1"/>
      <c r="E2398" s="2" t="s">
        <v>2513</v>
      </c>
      <c r="F2398" s="1" t="s">
        <v>3364</v>
      </c>
      <c r="G2398" s="10">
        <v>45727</v>
      </c>
      <c r="H2398" s="1">
        <v>100</v>
      </c>
      <c r="I2398" s="1">
        <v>380</v>
      </c>
      <c r="J2398" s="10">
        <v>45733</v>
      </c>
      <c r="K2398" s="1" t="s">
        <v>1074</v>
      </c>
      <c r="L2398" s="2"/>
      <c r="M2398" s="10"/>
      <c r="N2398" s="1"/>
      <c r="O2398" s="1"/>
      <c r="P2398" s="2">
        <f>Table1[[#This Row],[PRICE/PO]]*Table1[[#This Row],[Quantity/PO]]</f>
        <v>0</v>
      </c>
      <c r="Q2398" s="2" t="str">
        <f t="shared" ca="1" si="171"/>
        <v>منتهي</v>
      </c>
      <c r="R2398" s="2" t="s">
        <v>2430</v>
      </c>
      <c r="S2398" s="2"/>
      <c r="T2398" s="1" t="str">
        <f t="shared" si="174"/>
        <v/>
      </c>
      <c r="BN2398" s="8">
        <f t="shared" si="172"/>
        <v>0</v>
      </c>
    </row>
    <row r="2399" spans="1:66" ht="46" hidden="1" x14ac:dyDescent="0.45">
      <c r="A2399" s="1">
        <f t="shared" si="173"/>
        <v>2386</v>
      </c>
      <c r="B2399" s="1" t="s">
        <v>734</v>
      </c>
      <c r="C2399" s="2" t="s">
        <v>881</v>
      </c>
      <c r="D2399" s="1"/>
      <c r="E2399" s="2" t="s">
        <v>208</v>
      </c>
      <c r="F2399" s="1" t="s">
        <v>3364</v>
      </c>
      <c r="G2399" s="10">
        <v>45727</v>
      </c>
      <c r="H2399" s="1">
        <v>100</v>
      </c>
      <c r="I2399" s="1"/>
      <c r="J2399" s="10">
        <v>45733</v>
      </c>
      <c r="K2399" s="1" t="s">
        <v>1074</v>
      </c>
      <c r="L2399" s="2"/>
      <c r="M2399" s="10"/>
      <c r="N2399" s="1"/>
      <c r="O2399" s="1"/>
      <c r="P2399" s="2">
        <f>Table1[[#This Row],[PRICE/PO]]*Table1[[#This Row],[Quantity/PO]]</f>
        <v>0</v>
      </c>
      <c r="Q2399" s="2" t="str">
        <f t="shared" ca="1" si="171"/>
        <v>منتهي</v>
      </c>
      <c r="R2399" s="2" t="s">
        <v>2430</v>
      </c>
      <c r="S2399" s="2"/>
      <c r="T2399" s="1" t="str">
        <f t="shared" si="174"/>
        <v/>
      </c>
      <c r="BN2399" s="8">
        <f t="shared" si="172"/>
        <v>0</v>
      </c>
    </row>
    <row r="2400" spans="1:66" ht="46" hidden="1" x14ac:dyDescent="0.45">
      <c r="A2400" s="1">
        <f t="shared" si="173"/>
        <v>2387</v>
      </c>
      <c r="B2400" s="1" t="s">
        <v>734</v>
      </c>
      <c r="C2400" s="2" t="s">
        <v>2158</v>
      </c>
      <c r="D2400" s="1"/>
      <c r="E2400" s="2" t="s">
        <v>2159</v>
      </c>
      <c r="F2400" s="1" t="s">
        <v>3364</v>
      </c>
      <c r="G2400" s="10">
        <v>45727</v>
      </c>
      <c r="H2400" s="1">
        <v>50</v>
      </c>
      <c r="I2400" s="1"/>
      <c r="J2400" s="10">
        <v>45733</v>
      </c>
      <c r="K2400" s="1" t="s">
        <v>1074</v>
      </c>
      <c r="L2400" s="2"/>
      <c r="M2400" s="10"/>
      <c r="N2400" s="1"/>
      <c r="O2400" s="1"/>
      <c r="P2400" s="2">
        <f>Table1[[#This Row],[PRICE/PO]]*Table1[[#This Row],[Quantity/PO]]</f>
        <v>0</v>
      </c>
      <c r="Q2400" s="2" t="str">
        <f t="shared" ca="1" si="171"/>
        <v>منتهي</v>
      </c>
      <c r="R2400" s="2" t="s">
        <v>2430</v>
      </c>
      <c r="S2400" s="2"/>
      <c r="T2400" s="1" t="str">
        <f t="shared" si="174"/>
        <v/>
      </c>
      <c r="BN2400" s="8">
        <f t="shared" si="172"/>
        <v>0</v>
      </c>
    </row>
    <row r="2401" spans="1:66" ht="92" hidden="1" x14ac:dyDescent="0.45">
      <c r="A2401" s="1">
        <f t="shared" si="173"/>
        <v>2388</v>
      </c>
      <c r="B2401" s="1" t="s">
        <v>734</v>
      </c>
      <c r="C2401" s="2" t="s">
        <v>1247</v>
      </c>
      <c r="D2401" s="1" t="s">
        <v>2332</v>
      </c>
      <c r="E2401" s="2" t="s">
        <v>2153</v>
      </c>
      <c r="F2401" s="1" t="s">
        <v>3364</v>
      </c>
      <c r="G2401" s="10">
        <v>45727</v>
      </c>
      <c r="H2401" s="1">
        <v>20</v>
      </c>
      <c r="I2401" s="1"/>
      <c r="J2401" s="10">
        <v>45733</v>
      </c>
      <c r="K2401" s="1" t="s">
        <v>1074</v>
      </c>
      <c r="L2401" s="2"/>
      <c r="M2401" s="10"/>
      <c r="N2401" s="1"/>
      <c r="O2401" s="1"/>
      <c r="P2401" s="2">
        <f>Table1[[#This Row],[PRICE/PO]]*Table1[[#This Row],[Quantity/PO]]</f>
        <v>0</v>
      </c>
      <c r="Q2401" s="2" t="str">
        <f t="shared" ca="1" si="171"/>
        <v>منتهي</v>
      </c>
      <c r="R2401" s="2" t="s">
        <v>2430</v>
      </c>
      <c r="S2401" s="2"/>
      <c r="T2401" s="1" t="str">
        <f t="shared" si="174"/>
        <v/>
      </c>
      <c r="BN2401" s="8" t="str">
        <f t="shared" si="172"/>
        <v xml:space="preserve"> </v>
      </c>
    </row>
    <row r="2402" spans="1:66" ht="92" hidden="1" x14ac:dyDescent="0.45">
      <c r="A2402" s="1">
        <f t="shared" si="173"/>
        <v>2389</v>
      </c>
      <c r="B2402" s="1" t="s">
        <v>734</v>
      </c>
      <c r="C2402" s="2" t="s">
        <v>1248</v>
      </c>
      <c r="D2402" s="1" t="s">
        <v>2332</v>
      </c>
      <c r="E2402" s="2" t="s">
        <v>2154</v>
      </c>
      <c r="F2402" s="1" t="s">
        <v>3364</v>
      </c>
      <c r="G2402" s="10">
        <v>45727</v>
      </c>
      <c r="H2402" s="1">
        <v>20</v>
      </c>
      <c r="I2402" s="1"/>
      <c r="J2402" s="10">
        <v>45733</v>
      </c>
      <c r="K2402" s="1" t="s">
        <v>1074</v>
      </c>
      <c r="L2402" s="2"/>
      <c r="M2402" s="10"/>
      <c r="N2402" s="1"/>
      <c r="O2402" s="1"/>
      <c r="P2402" s="2">
        <f>Table1[[#This Row],[PRICE/PO]]*Table1[[#This Row],[Quantity/PO]]</f>
        <v>0</v>
      </c>
      <c r="Q2402" s="2" t="str">
        <f t="shared" ca="1" si="171"/>
        <v>منتهي</v>
      </c>
      <c r="R2402" s="2" t="s">
        <v>2430</v>
      </c>
      <c r="S2402" s="2"/>
      <c r="T2402" s="1" t="str">
        <f t="shared" si="174"/>
        <v/>
      </c>
      <c r="BN2402" s="8" t="str">
        <f t="shared" si="172"/>
        <v xml:space="preserve"> </v>
      </c>
    </row>
    <row r="2403" spans="1:66" ht="46" hidden="1" x14ac:dyDescent="0.45">
      <c r="A2403" s="1">
        <f t="shared" si="173"/>
        <v>2390</v>
      </c>
      <c r="B2403" s="1" t="s">
        <v>1404</v>
      </c>
      <c r="C2403" s="2" t="s">
        <v>888</v>
      </c>
      <c r="D2403" s="1"/>
      <c r="E2403" s="2" t="s">
        <v>3470</v>
      </c>
      <c r="F2403" s="1" t="s">
        <v>3364</v>
      </c>
      <c r="G2403" s="10">
        <v>45727</v>
      </c>
      <c r="H2403" s="1">
        <v>100</v>
      </c>
      <c r="I2403" s="1">
        <v>505</v>
      </c>
      <c r="J2403" s="10">
        <v>45733</v>
      </c>
      <c r="K2403" s="1" t="s">
        <v>1074</v>
      </c>
      <c r="L2403" s="2"/>
      <c r="M2403" s="10"/>
      <c r="N2403" s="1"/>
      <c r="O2403" s="1"/>
      <c r="P2403" s="2">
        <f>Table1[[#This Row],[PRICE/PO]]*Table1[[#This Row],[Quantity/PO]]</f>
        <v>0</v>
      </c>
      <c r="Q2403" s="2" t="str">
        <f t="shared" ca="1" si="171"/>
        <v>منتهي</v>
      </c>
      <c r="R2403" s="2" t="s">
        <v>2430</v>
      </c>
      <c r="S2403" s="2"/>
      <c r="T2403" s="1" t="str">
        <f t="shared" si="174"/>
        <v/>
      </c>
      <c r="BN2403" s="8">
        <f t="shared" si="172"/>
        <v>0</v>
      </c>
    </row>
    <row r="2404" spans="1:66" ht="46" hidden="1" x14ac:dyDescent="0.45">
      <c r="A2404" s="1">
        <f t="shared" si="173"/>
        <v>2391</v>
      </c>
      <c r="B2404" s="1" t="s">
        <v>734</v>
      </c>
      <c r="C2404" s="2" t="s">
        <v>3046</v>
      </c>
      <c r="D2404" s="1"/>
      <c r="E2404" s="2" t="s">
        <v>3202</v>
      </c>
      <c r="F2404" s="1" t="s">
        <v>3364</v>
      </c>
      <c r="G2404" s="10">
        <v>45727</v>
      </c>
      <c r="H2404" s="1">
        <v>50</v>
      </c>
      <c r="I2404" s="1"/>
      <c r="J2404" s="10">
        <v>45733</v>
      </c>
      <c r="K2404" s="1" t="s">
        <v>1074</v>
      </c>
      <c r="L2404" s="2"/>
      <c r="M2404" s="10"/>
      <c r="N2404" s="1"/>
      <c r="O2404" s="1"/>
      <c r="P2404" s="2">
        <f>Table1[[#This Row],[PRICE/PO]]*Table1[[#This Row],[Quantity/PO]]</f>
        <v>0</v>
      </c>
      <c r="Q2404" s="2" t="str">
        <f t="shared" ca="1" si="171"/>
        <v>منتهي</v>
      </c>
      <c r="R2404" s="2" t="s">
        <v>2430</v>
      </c>
      <c r="S2404" s="2"/>
      <c r="T2404" s="1" t="str">
        <f t="shared" si="174"/>
        <v/>
      </c>
      <c r="BN2404" s="8">
        <f t="shared" si="172"/>
        <v>0</v>
      </c>
    </row>
    <row r="2405" spans="1:66" ht="46" hidden="1" x14ac:dyDescent="0.45">
      <c r="A2405" s="1">
        <f t="shared" si="173"/>
        <v>2392</v>
      </c>
      <c r="B2405" s="1" t="s">
        <v>734</v>
      </c>
      <c r="C2405" s="2" t="s">
        <v>942</v>
      </c>
      <c r="D2405" s="1"/>
      <c r="E2405" s="2" t="s">
        <v>943</v>
      </c>
      <c r="F2405" s="1" t="s">
        <v>3365</v>
      </c>
      <c r="G2405" s="10">
        <v>45727</v>
      </c>
      <c r="H2405" s="1">
        <v>300</v>
      </c>
      <c r="I2405" s="1"/>
      <c r="J2405" s="10">
        <v>45733</v>
      </c>
      <c r="K2405" s="1" t="s">
        <v>1074</v>
      </c>
      <c r="L2405" s="2"/>
      <c r="M2405" s="10"/>
      <c r="N2405" s="1"/>
      <c r="O2405" s="1"/>
      <c r="P2405" s="2">
        <f>Table1[[#This Row],[PRICE/PO]]*Table1[[#This Row],[Quantity/PO]]</f>
        <v>0</v>
      </c>
      <c r="Q2405" s="2" t="str">
        <f t="shared" ca="1" si="171"/>
        <v>منتهي</v>
      </c>
      <c r="R2405" s="2" t="s">
        <v>2430</v>
      </c>
      <c r="S2405" s="2"/>
      <c r="T2405" s="1" t="str">
        <f t="shared" si="174"/>
        <v/>
      </c>
      <c r="BN2405" s="8">
        <f t="shared" si="172"/>
        <v>0</v>
      </c>
    </row>
    <row r="2406" spans="1:66" ht="69" hidden="1" x14ac:dyDescent="0.45">
      <c r="A2406" s="1">
        <f t="shared" si="173"/>
        <v>2393</v>
      </c>
      <c r="B2406" s="1" t="s">
        <v>734</v>
      </c>
      <c r="C2406" s="2" t="s">
        <v>877</v>
      </c>
      <c r="D2406" s="1"/>
      <c r="E2406" s="2" t="s">
        <v>191</v>
      </c>
      <c r="F2406" s="1" t="s">
        <v>3365</v>
      </c>
      <c r="G2406" s="10">
        <v>45727</v>
      </c>
      <c r="H2406" s="1">
        <v>40</v>
      </c>
      <c r="I2406" s="1"/>
      <c r="J2406" s="10">
        <v>45733</v>
      </c>
      <c r="K2406" s="1" t="s">
        <v>1074</v>
      </c>
      <c r="L2406" s="2"/>
      <c r="M2406" s="10"/>
      <c r="N2406" s="1"/>
      <c r="O2406" s="1"/>
      <c r="P2406" s="2">
        <f>Table1[[#This Row],[PRICE/PO]]*Table1[[#This Row],[Quantity/PO]]</f>
        <v>0</v>
      </c>
      <c r="Q2406" s="2" t="str">
        <f t="shared" ca="1" si="171"/>
        <v>منتهي</v>
      </c>
      <c r="R2406" s="2" t="s">
        <v>2430</v>
      </c>
      <c r="S2406" s="2"/>
      <c r="T2406" s="1" t="str">
        <f t="shared" si="174"/>
        <v/>
      </c>
      <c r="BN2406" s="8">
        <f t="shared" si="172"/>
        <v>0</v>
      </c>
    </row>
    <row r="2407" spans="1:66" ht="46" hidden="1" x14ac:dyDescent="0.45">
      <c r="A2407" s="1">
        <f t="shared" si="173"/>
        <v>2394</v>
      </c>
      <c r="B2407" s="1" t="s">
        <v>734</v>
      </c>
      <c r="C2407" s="2" t="s">
        <v>878</v>
      </c>
      <c r="D2407" s="1"/>
      <c r="E2407" s="2" t="s">
        <v>223</v>
      </c>
      <c r="F2407" s="1" t="s">
        <v>3365</v>
      </c>
      <c r="G2407" s="10">
        <v>45727</v>
      </c>
      <c r="H2407" s="1">
        <v>40</v>
      </c>
      <c r="I2407" s="1"/>
      <c r="J2407" s="10">
        <v>45733</v>
      </c>
      <c r="K2407" s="1" t="s">
        <v>1074</v>
      </c>
      <c r="L2407" s="2"/>
      <c r="M2407" s="10"/>
      <c r="N2407" s="1"/>
      <c r="O2407" s="1"/>
      <c r="P2407" s="2">
        <f>Table1[[#This Row],[PRICE/PO]]*Table1[[#This Row],[Quantity/PO]]</f>
        <v>0</v>
      </c>
      <c r="Q2407" s="2" t="str">
        <f t="shared" ca="1" si="171"/>
        <v>منتهي</v>
      </c>
      <c r="R2407" s="2" t="s">
        <v>2430</v>
      </c>
      <c r="S2407" s="2"/>
      <c r="T2407" s="1" t="str">
        <f t="shared" si="174"/>
        <v/>
      </c>
      <c r="BN2407" s="8">
        <f t="shared" si="172"/>
        <v>0</v>
      </c>
    </row>
    <row r="2408" spans="1:66" ht="46" hidden="1" x14ac:dyDescent="0.45">
      <c r="A2408" s="1">
        <f t="shared" si="173"/>
        <v>2395</v>
      </c>
      <c r="B2408" s="1" t="s">
        <v>734</v>
      </c>
      <c r="C2408" s="2" t="s">
        <v>882</v>
      </c>
      <c r="D2408" s="1"/>
      <c r="E2408" s="2" t="s">
        <v>194</v>
      </c>
      <c r="F2408" s="1" t="s">
        <v>3365</v>
      </c>
      <c r="G2408" s="10">
        <v>45727</v>
      </c>
      <c r="H2408" s="1">
        <v>40</v>
      </c>
      <c r="I2408" s="1"/>
      <c r="J2408" s="10">
        <v>45733</v>
      </c>
      <c r="K2408" s="1" t="s">
        <v>1074</v>
      </c>
      <c r="L2408" s="2"/>
      <c r="M2408" s="10"/>
      <c r="N2408" s="1"/>
      <c r="O2408" s="1"/>
      <c r="P2408" s="2">
        <f>Table1[[#This Row],[PRICE/PO]]*Table1[[#This Row],[Quantity/PO]]</f>
        <v>0</v>
      </c>
      <c r="Q2408" s="2" t="str">
        <f t="shared" ca="1" si="171"/>
        <v>منتهي</v>
      </c>
      <c r="R2408" s="2" t="s">
        <v>2430</v>
      </c>
      <c r="S2408" s="2"/>
      <c r="T2408" s="1" t="str">
        <f t="shared" si="174"/>
        <v/>
      </c>
      <c r="BN2408" s="8">
        <f t="shared" si="172"/>
        <v>0</v>
      </c>
    </row>
    <row r="2409" spans="1:66" ht="46" hidden="1" x14ac:dyDescent="0.45">
      <c r="A2409" s="1">
        <f t="shared" si="173"/>
        <v>2396</v>
      </c>
      <c r="B2409" s="1" t="s">
        <v>734</v>
      </c>
      <c r="C2409" s="2" t="s">
        <v>879</v>
      </c>
      <c r="D2409" s="1"/>
      <c r="E2409" s="2" t="s">
        <v>195</v>
      </c>
      <c r="F2409" s="1" t="s">
        <v>3365</v>
      </c>
      <c r="G2409" s="10">
        <v>45727</v>
      </c>
      <c r="H2409" s="1">
        <v>50</v>
      </c>
      <c r="I2409" s="1"/>
      <c r="J2409" s="10">
        <v>45733</v>
      </c>
      <c r="K2409" s="1" t="s">
        <v>1074</v>
      </c>
      <c r="L2409" s="2"/>
      <c r="M2409" s="10"/>
      <c r="N2409" s="1"/>
      <c r="O2409" s="1"/>
      <c r="P2409" s="2">
        <f>Table1[[#This Row],[PRICE/PO]]*Table1[[#This Row],[Quantity/PO]]</f>
        <v>0</v>
      </c>
      <c r="Q2409" s="2" t="str">
        <f t="shared" ca="1" si="171"/>
        <v>منتهي</v>
      </c>
      <c r="R2409" s="2" t="s">
        <v>2430</v>
      </c>
      <c r="S2409" s="2"/>
      <c r="T2409" s="1" t="str">
        <f t="shared" si="174"/>
        <v/>
      </c>
      <c r="BN2409" s="8">
        <f t="shared" si="172"/>
        <v>0</v>
      </c>
    </row>
    <row r="2410" spans="1:66" ht="46" hidden="1" x14ac:dyDescent="0.45">
      <c r="A2410" s="1">
        <f t="shared" si="173"/>
        <v>2397</v>
      </c>
      <c r="B2410" s="1" t="s">
        <v>734</v>
      </c>
      <c r="C2410" s="2" t="s">
        <v>880</v>
      </c>
      <c r="D2410" s="1"/>
      <c r="E2410" s="2" t="s">
        <v>197</v>
      </c>
      <c r="F2410" s="1" t="s">
        <v>3365</v>
      </c>
      <c r="G2410" s="10">
        <v>45727</v>
      </c>
      <c r="H2410" s="1">
        <v>100</v>
      </c>
      <c r="I2410" s="1"/>
      <c r="J2410" s="10">
        <v>45733</v>
      </c>
      <c r="K2410" s="1" t="s">
        <v>1074</v>
      </c>
      <c r="L2410" s="2"/>
      <c r="M2410" s="10"/>
      <c r="N2410" s="1"/>
      <c r="O2410" s="1"/>
      <c r="P2410" s="2">
        <f>Table1[[#This Row],[PRICE/PO]]*Table1[[#This Row],[Quantity/PO]]</f>
        <v>0</v>
      </c>
      <c r="Q2410" s="2" t="str">
        <f t="shared" ca="1" si="171"/>
        <v>منتهي</v>
      </c>
      <c r="R2410" s="2" t="s">
        <v>2430</v>
      </c>
      <c r="S2410" s="2"/>
      <c r="T2410" s="1" t="str">
        <f t="shared" si="174"/>
        <v/>
      </c>
      <c r="BN2410" s="8">
        <f t="shared" si="172"/>
        <v>0</v>
      </c>
    </row>
    <row r="2411" spans="1:66" ht="69" hidden="1" x14ac:dyDescent="0.45">
      <c r="A2411" s="1">
        <f t="shared" si="173"/>
        <v>2398</v>
      </c>
      <c r="B2411" s="1" t="s">
        <v>734</v>
      </c>
      <c r="C2411" s="2" t="s">
        <v>887</v>
      </c>
      <c r="D2411" s="1"/>
      <c r="E2411" s="2" t="s">
        <v>188</v>
      </c>
      <c r="F2411" s="1" t="s">
        <v>3365</v>
      </c>
      <c r="G2411" s="10">
        <v>45727</v>
      </c>
      <c r="H2411" s="1">
        <v>3</v>
      </c>
      <c r="I2411" s="1">
        <v>825</v>
      </c>
      <c r="J2411" s="10">
        <v>45733</v>
      </c>
      <c r="K2411" s="1" t="s">
        <v>1074</v>
      </c>
      <c r="L2411" s="2"/>
      <c r="M2411" s="10"/>
      <c r="N2411" s="1"/>
      <c r="O2411" s="1"/>
      <c r="P2411" s="2">
        <f>Table1[[#This Row],[PRICE/PO]]*Table1[[#This Row],[Quantity/PO]]</f>
        <v>0</v>
      </c>
      <c r="Q2411" s="2" t="str">
        <f t="shared" ca="1" si="171"/>
        <v>منتهي</v>
      </c>
      <c r="R2411" s="2" t="s">
        <v>2430</v>
      </c>
      <c r="S2411" s="2"/>
      <c r="T2411" s="1" t="str">
        <f t="shared" si="174"/>
        <v/>
      </c>
      <c r="BN2411" s="8">
        <f t="shared" si="172"/>
        <v>0</v>
      </c>
    </row>
    <row r="2412" spans="1:66" ht="46" hidden="1" x14ac:dyDescent="0.45">
      <c r="A2412" s="1">
        <f t="shared" si="173"/>
        <v>2399</v>
      </c>
      <c r="B2412" s="1" t="s">
        <v>734</v>
      </c>
      <c r="C2412" s="2" t="s">
        <v>1405</v>
      </c>
      <c r="D2412" s="1"/>
      <c r="E2412" s="2" t="s">
        <v>201</v>
      </c>
      <c r="F2412" s="1" t="s">
        <v>3365</v>
      </c>
      <c r="G2412" s="10">
        <v>45727</v>
      </c>
      <c r="H2412" s="1">
        <v>50</v>
      </c>
      <c r="I2412" s="1"/>
      <c r="J2412" s="10">
        <v>45733</v>
      </c>
      <c r="K2412" s="1" t="s">
        <v>1074</v>
      </c>
      <c r="L2412" s="2"/>
      <c r="M2412" s="10"/>
      <c r="N2412" s="1"/>
      <c r="O2412" s="1"/>
      <c r="P2412" s="2">
        <f>Table1[[#This Row],[PRICE/PO]]*Table1[[#This Row],[Quantity/PO]]</f>
        <v>0</v>
      </c>
      <c r="Q2412" s="2" t="str">
        <f t="shared" ca="1" si="171"/>
        <v>منتهي</v>
      </c>
      <c r="R2412" s="2" t="s">
        <v>2430</v>
      </c>
      <c r="S2412" s="2"/>
      <c r="T2412" s="1" t="str">
        <f t="shared" si="174"/>
        <v/>
      </c>
      <c r="BN2412" s="8">
        <f t="shared" si="172"/>
        <v>0</v>
      </c>
    </row>
    <row r="2413" spans="1:66" ht="46" hidden="1" x14ac:dyDescent="0.45">
      <c r="A2413" s="1">
        <f t="shared" si="173"/>
        <v>2400</v>
      </c>
      <c r="B2413" s="1" t="s">
        <v>734</v>
      </c>
      <c r="C2413" s="2" t="s">
        <v>872</v>
      </c>
      <c r="D2413" s="1"/>
      <c r="E2413" s="2" t="s">
        <v>202</v>
      </c>
      <c r="F2413" s="1" t="s">
        <v>3365</v>
      </c>
      <c r="G2413" s="10">
        <v>45727</v>
      </c>
      <c r="H2413" s="1">
        <v>50</v>
      </c>
      <c r="I2413" s="1">
        <v>380</v>
      </c>
      <c r="J2413" s="10">
        <v>45733</v>
      </c>
      <c r="K2413" s="1" t="s">
        <v>1074</v>
      </c>
      <c r="L2413" s="2"/>
      <c r="M2413" s="10"/>
      <c r="N2413" s="1"/>
      <c r="O2413" s="1"/>
      <c r="P2413" s="2">
        <f>Table1[[#This Row],[PRICE/PO]]*Table1[[#This Row],[Quantity/PO]]</f>
        <v>0</v>
      </c>
      <c r="Q2413" s="2" t="str">
        <f t="shared" ca="1" si="171"/>
        <v>منتهي</v>
      </c>
      <c r="R2413" s="2" t="s">
        <v>2430</v>
      </c>
      <c r="S2413" s="2"/>
      <c r="T2413" s="1" t="str">
        <f t="shared" si="174"/>
        <v/>
      </c>
      <c r="BN2413" s="8">
        <f t="shared" si="172"/>
        <v>0</v>
      </c>
    </row>
    <row r="2414" spans="1:66" ht="69" hidden="1" x14ac:dyDescent="0.45">
      <c r="A2414" s="1">
        <f t="shared" si="173"/>
        <v>2401</v>
      </c>
      <c r="B2414" s="1" t="s">
        <v>734</v>
      </c>
      <c r="C2414" s="2" t="s">
        <v>868</v>
      </c>
      <c r="D2414" s="1"/>
      <c r="E2414" s="2" t="s">
        <v>869</v>
      </c>
      <c r="F2414" s="1" t="s">
        <v>3365</v>
      </c>
      <c r="G2414" s="10">
        <v>45727</v>
      </c>
      <c r="H2414" s="1">
        <v>50</v>
      </c>
      <c r="I2414" s="1">
        <v>61</v>
      </c>
      <c r="J2414" s="10">
        <v>45733</v>
      </c>
      <c r="K2414" s="1" t="s">
        <v>1074</v>
      </c>
      <c r="L2414" s="2" t="s">
        <v>3809</v>
      </c>
      <c r="M2414" s="10">
        <v>45757</v>
      </c>
      <c r="N2414" s="1">
        <v>30</v>
      </c>
      <c r="O2414" s="1">
        <v>61</v>
      </c>
      <c r="P2414" s="2">
        <f>Table1[[#This Row],[PRICE/PO]]*Table1[[#This Row],[Quantity/PO]]</f>
        <v>1830</v>
      </c>
      <c r="Q2414" s="2" t="str">
        <f t="shared" ca="1" si="171"/>
        <v>منتهي</v>
      </c>
      <c r="R2414" s="2" t="s">
        <v>2430</v>
      </c>
      <c r="S2414" s="2"/>
      <c r="T2414" s="1" t="str">
        <f t="shared" si="174"/>
        <v/>
      </c>
      <c r="BN2414" s="8">
        <f t="shared" si="172"/>
        <v>0</v>
      </c>
    </row>
    <row r="2415" spans="1:66" ht="69" hidden="1" x14ac:dyDescent="0.45">
      <c r="A2415" s="1">
        <f t="shared" si="173"/>
        <v>2402</v>
      </c>
      <c r="B2415" s="1" t="s">
        <v>734</v>
      </c>
      <c r="C2415" s="2" t="s">
        <v>868</v>
      </c>
      <c r="D2415" s="51"/>
      <c r="E2415" s="2" t="s">
        <v>869</v>
      </c>
      <c r="F2415" s="1" t="s">
        <v>3365</v>
      </c>
      <c r="G2415" s="10">
        <v>45727</v>
      </c>
      <c r="H2415" s="1"/>
      <c r="I2415" s="1">
        <v>61</v>
      </c>
      <c r="J2415" s="10">
        <v>45733</v>
      </c>
      <c r="K2415" s="1" t="s">
        <v>1074</v>
      </c>
      <c r="L2415" s="52" t="s">
        <v>4975</v>
      </c>
      <c r="M2415" s="53">
        <v>45810</v>
      </c>
      <c r="N2415" s="51">
        <v>50</v>
      </c>
      <c r="O2415" s="51">
        <v>63</v>
      </c>
      <c r="P2415" s="52">
        <f>Table1[[#This Row],[PRICE/PO]]*Table1[[#This Row],[Quantity/PO]]</f>
        <v>3150</v>
      </c>
      <c r="Q2415" s="52" t="str">
        <f ca="1">IF(AND($J2415&lt;TODAY(), $J2415&lt;&gt;""), "منتهي", "")</f>
        <v>منتهي</v>
      </c>
      <c r="R2415" s="2" t="s">
        <v>2430</v>
      </c>
      <c r="S2415" s="52"/>
      <c r="T2415" s="51" t="str">
        <f t="shared" si="174"/>
        <v/>
      </c>
      <c r="BN2415" s="8"/>
    </row>
    <row r="2416" spans="1:66" ht="46" hidden="1" x14ac:dyDescent="0.45">
      <c r="A2416" s="1">
        <f t="shared" si="173"/>
        <v>2403</v>
      </c>
      <c r="B2416" s="1" t="s">
        <v>734</v>
      </c>
      <c r="C2416" s="2" t="s">
        <v>3366</v>
      </c>
      <c r="D2416" s="1"/>
      <c r="E2416" s="2" t="s">
        <v>3367</v>
      </c>
      <c r="F2416" s="1" t="s">
        <v>3365</v>
      </c>
      <c r="G2416" s="10">
        <v>45727</v>
      </c>
      <c r="H2416" s="1">
        <v>2</v>
      </c>
      <c r="I2416" s="1"/>
      <c r="J2416" s="10">
        <v>45733</v>
      </c>
      <c r="K2416" s="1" t="s">
        <v>1074</v>
      </c>
      <c r="L2416" s="2"/>
      <c r="M2416" s="10"/>
      <c r="N2416" s="1"/>
      <c r="O2416" s="1"/>
      <c r="P2416" s="2">
        <f>Table1[[#This Row],[PRICE/PO]]*Table1[[#This Row],[Quantity/PO]]</f>
        <v>0</v>
      </c>
      <c r="Q2416" s="2" t="str">
        <f t="shared" ca="1" si="171"/>
        <v>منتهي</v>
      </c>
      <c r="R2416" s="2" t="s">
        <v>2430</v>
      </c>
      <c r="S2416" s="2"/>
      <c r="T2416" s="1" t="str">
        <f t="shared" si="174"/>
        <v/>
      </c>
      <c r="BN2416" s="8">
        <f t="shared" si="172"/>
        <v>0</v>
      </c>
    </row>
    <row r="2417" spans="1:66" ht="46" hidden="1" x14ac:dyDescent="0.45">
      <c r="A2417" s="1">
        <f t="shared" si="173"/>
        <v>2404</v>
      </c>
      <c r="B2417" s="1" t="s">
        <v>734</v>
      </c>
      <c r="C2417" s="1" t="s">
        <v>3036</v>
      </c>
      <c r="D2417" s="1" t="s">
        <v>3037</v>
      </c>
      <c r="E2417" s="2" t="s">
        <v>3035</v>
      </c>
      <c r="F2417" s="1" t="s">
        <v>3368</v>
      </c>
      <c r="G2417" s="10">
        <v>45727</v>
      </c>
      <c r="H2417" s="1">
        <v>1</v>
      </c>
      <c r="I2417" s="1">
        <v>26100</v>
      </c>
      <c r="J2417" s="10">
        <v>45733</v>
      </c>
      <c r="K2417" s="1" t="s">
        <v>1076</v>
      </c>
      <c r="L2417" s="2"/>
      <c r="M2417" s="10"/>
      <c r="N2417" s="1"/>
      <c r="O2417" s="1"/>
      <c r="P2417" s="2">
        <f>Table1[[#This Row],[PRICE/PO]]*Table1[[#This Row],[Quantity/PO]]</f>
        <v>0</v>
      </c>
      <c r="Q2417" s="2" t="str">
        <f t="shared" ca="1" si="171"/>
        <v>منتهي</v>
      </c>
      <c r="R2417" s="2" t="s">
        <v>2339</v>
      </c>
      <c r="S2417" s="2" t="s">
        <v>3544</v>
      </c>
      <c r="T2417" s="1" t="str">
        <f t="shared" si="174"/>
        <v/>
      </c>
      <c r="BN2417" s="8" t="str">
        <f t="shared" si="172"/>
        <v>CO0388</v>
      </c>
    </row>
    <row r="2418" spans="1:66" ht="69" hidden="1" x14ac:dyDescent="0.45">
      <c r="A2418" s="1">
        <f t="shared" si="173"/>
        <v>2405</v>
      </c>
      <c r="B2418" s="1" t="s">
        <v>734</v>
      </c>
      <c r="C2418" s="2" t="s">
        <v>2907</v>
      </c>
      <c r="D2418" s="1" t="s">
        <v>2908</v>
      </c>
      <c r="E2418" s="2" t="s">
        <v>2910</v>
      </c>
      <c r="F2418" s="1" t="s">
        <v>3369</v>
      </c>
      <c r="G2418" s="10">
        <v>45727</v>
      </c>
      <c r="H2418" s="1">
        <v>1</v>
      </c>
      <c r="I2418" s="1"/>
      <c r="J2418" s="10">
        <v>45732</v>
      </c>
      <c r="K2418" s="1" t="s">
        <v>1074</v>
      </c>
      <c r="L2418" s="2"/>
      <c r="M2418" s="10"/>
      <c r="N2418" s="1"/>
      <c r="O2418" s="1"/>
      <c r="P2418" s="2">
        <f>Table1[[#This Row],[PRICE/PO]]*Table1[[#This Row],[Quantity/PO]]</f>
        <v>0</v>
      </c>
      <c r="Q2418" s="2" t="str">
        <f t="shared" ca="1" si="171"/>
        <v>منتهي</v>
      </c>
      <c r="R2418" s="2" t="s">
        <v>2904</v>
      </c>
      <c r="S2418" s="2"/>
      <c r="T2418" s="1" t="str">
        <f t="shared" si="174"/>
        <v/>
      </c>
      <c r="BN2418" s="8" t="str">
        <f t="shared" si="172"/>
        <v>PEF362NA000A</v>
      </c>
    </row>
    <row r="2419" spans="1:66" ht="46" hidden="1" x14ac:dyDescent="0.45">
      <c r="A2419" s="1">
        <f t="shared" si="173"/>
        <v>2406</v>
      </c>
      <c r="B2419" s="1" t="s">
        <v>734</v>
      </c>
      <c r="C2419" s="1" t="s">
        <v>3128</v>
      </c>
      <c r="D2419" s="1">
        <v>1104183</v>
      </c>
      <c r="E2419" s="2" t="s">
        <v>3127</v>
      </c>
      <c r="F2419" s="1" t="s">
        <v>3370</v>
      </c>
      <c r="G2419" s="10">
        <v>45727</v>
      </c>
      <c r="H2419" s="1">
        <v>2</v>
      </c>
      <c r="I2419" s="1"/>
      <c r="J2419" s="10">
        <v>45732</v>
      </c>
      <c r="K2419" s="1" t="s">
        <v>1074</v>
      </c>
      <c r="L2419" s="2"/>
      <c r="M2419" s="10"/>
      <c r="N2419" s="1"/>
      <c r="O2419" s="1"/>
      <c r="P2419" s="2">
        <f>Table1[[#This Row],[PRICE/PO]]*Table1[[#This Row],[Quantity/PO]]</f>
        <v>0</v>
      </c>
      <c r="Q2419" s="2" t="str">
        <f t="shared" ca="1" si="171"/>
        <v>منتهي</v>
      </c>
      <c r="R2419" s="2" t="s">
        <v>2339</v>
      </c>
      <c r="S2419" s="2"/>
      <c r="T2419" s="1" t="str">
        <f t="shared" si="174"/>
        <v/>
      </c>
      <c r="BN2419" s="8">
        <f t="shared" si="172"/>
        <v>1104183</v>
      </c>
    </row>
    <row r="2420" spans="1:66" ht="92" hidden="1" x14ac:dyDescent="0.45">
      <c r="A2420" s="1">
        <f t="shared" si="173"/>
        <v>2407</v>
      </c>
      <c r="B2420" s="1" t="s">
        <v>734</v>
      </c>
      <c r="C2420" s="1" t="s">
        <v>3372</v>
      </c>
      <c r="D2420" s="1" t="s">
        <v>3373</v>
      </c>
      <c r="E2420" s="2" t="s">
        <v>3374</v>
      </c>
      <c r="F2420" s="1" t="s">
        <v>3371</v>
      </c>
      <c r="G2420" s="10">
        <v>45727</v>
      </c>
      <c r="H2420" s="1">
        <v>1</v>
      </c>
      <c r="I2420" s="1"/>
      <c r="J2420" s="10">
        <v>45734</v>
      </c>
      <c r="K2420" s="1" t="s">
        <v>1074</v>
      </c>
      <c r="L2420" s="2"/>
      <c r="M2420" s="10"/>
      <c r="N2420" s="1"/>
      <c r="O2420" s="1"/>
      <c r="P2420" s="2">
        <f>Table1[[#This Row],[PRICE/PO]]*Table1[[#This Row],[Quantity/PO]]</f>
        <v>0</v>
      </c>
      <c r="Q2420" s="2" t="str">
        <f t="shared" ca="1" si="171"/>
        <v>منتهي</v>
      </c>
      <c r="R2420" s="2" t="s">
        <v>3250</v>
      </c>
      <c r="S2420" s="2"/>
      <c r="T2420" s="1" t="str">
        <f t="shared" si="174"/>
        <v/>
      </c>
      <c r="BN2420" s="8" t="str">
        <f t="shared" si="172"/>
        <v>2873K621</v>
      </c>
    </row>
    <row r="2421" spans="1:66" ht="92" hidden="1" x14ac:dyDescent="0.45">
      <c r="A2421" s="1">
        <f t="shared" si="173"/>
        <v>2408</v>
      </c>
      <c r="B2421" s="1" t="s">
        <v>734</v>
      </c>
      <c r="C2421" s="1" t="s">
        <v>1620</v>
      </c>
      <c r="D2421" s="1" t="s">
        <v>1619</v>
      </c>
      <c r="E2421" s="2" t="s">
        <v>3377</v>
      </c>
      <c r="F2421" s="1" t="s">
        <v>3375</v>
      </c>
      <c r="G2421" s="10">
        <v>45727</v>
      </c>
      <c r="H2421" s="1">
        <v>190</v>
      </c>
      <c r="I2421" s="1"/>
      <c r="J2421" s="10">
        <v>45732</v>
      </c>
      <c r="K2421" s="1" t="s">
        <v>1074</v>
      </c>
      <c r="L2421" s="2"/>
      <c r="M2421" s="10"/>
      <c r="N2421" s="1"/>
      <c r="O2421" s="1"/>
      <c r="P2421" s="2">
        <f>Table1[[#This Row],[PRICE/PO]]*Table1[[#This Row],[Quantity/PO]]</f>
        <v>0</v>
      </c>
      <c r="Q2421" s="2" t="str">
        <f t="shared" ca="1" si="171"/>
        <v>منتهي</v>
      </c>
      <c r="R2421" s="2" t="s">
        <v>2370</v>
      </c>
      <c r="S2421" s="2"/>
      <c r="T2421" s="1" t="str">
        <f t="shared" si="174"/>
        <v/>
      </c>
      <c r="BN2421" s="8" t="str">
        <f t="shared" si="172"/>
        <v>A9K24225</v>
      </c>
    </row>
    <row r="2422" spans="1:66" ht="115" hidden="1" x14ac:dyDescent="0.45">
      <c r="A2422" s="1">
        <f t="shared" si="173"/>
        <v>2409</v>
      </c>
      <c r="B2422" s="1" t="s">
        <v>734</v>
      </c>
      <c r="C2422" s="1" t="s">
        <v>1623</v>
      </c>
      <c r="D2422" s="1" t="s">
        <v>1995</v>
      </c>
      <c r="E2422" s="2" t="s">
        <v>3376</v>
      </c>
      <c r="F2422" s="1" t="s">
        <v>3375</v>
      </c>
      <c r="G2422" s="10">
        <v>45727</v>
      </c>
      <c r="H2422" s="1">
        <v>95</v>
      </c>
      <c r="I2422" s="1"/>
      <c r="J2422" s="10">
        <v>45732</v>
      </c>
      <c r="K2422" s="1" t="s">
        <v>1074</v>
      </c>
      <c r="L2422" s="2"/>
      <c r="M2422" s="10"/>
      <c r="N2422" s="1"/>
      <c r="O2422" s="1"/>
      <c r="P2422" s="2">
        <f>Table1[[#This Row],[PRICE/PO]]*Table1[[#This Row],[Quantity/PO]]</f>
        <v>0</v>
      </c>
      <c r="Q2422" s="2" t="str">
        <f t="shared" ca="1" si="171"/>
        <v>منتهي</v>
      </c>
      <c r="R2422" s="2" t="s">
        <v>2370</v>
      </c>
      <c r="S2422" s="2"/>
      <c r="T2422" s="1" t="str">
        <f t="shared" si="174"/>
        <v/>
      </c>
      <c r="BN2422" s="8" t="str">
        <f t="shared" si="172"/>
        <v>A9K24232</v>
      </c>
    </row>
    <row r="2423" spans="1:66" ht="69" hidden="1" x14ac:dyDescent="0.45">
      <c r="A2423" s="1">
        <f t="shared" si="173"/>
        <v>2410</v>
      </c>
      <c r="B2423" s="1" t="s">
        <v>734</v>
      </c>
      <c r="C2423" s="1" t="s">
        <v>519</v>
      </c>
      <c r="D2423" s="1" t="s">
        <v>292</v>
      </c>
      <c r="E2423" s="2" t="s">
        <v>520</v>
      </c>
      <c r="F2423" s="1" t="s">
        <v>3375</v>
      </c>
      <c r="G2423" s="10">
        <v>45727</v>
      </c>
      <c r="H2423" s="1">
        <v>325</v>
      </c>
      <c r="I2423" s="1"/>
      <c r="J2423" s="10">
        <v>45732</v>
      </c>
      <c r="K2423" s="1" t="s">
        <v>1074</v>
      </c>
      <c r="L2423" s="2"/>
      <c r="M2423" s="10"/>
      <c r="N2423" s="1"/>
      <c r="O2423" s="1"/>
      <c r="P2423" s="2">
        <f>Table1[[#This Row],[PRICE/PO]]*Table1[[#This Row],[Quantity/PO]]</f>
        <v>0</v>
      </c>
      <c r="Q2423" s="2" t="str">
        <f t="shared" ca="1" si="171"/>
        <v>منتهي</v>
      </c>
      <c r="R2423" s="2" t="s">
        <v>2370</v>
      </c>
      <c r="S2423" s="2"/>
      <c r="T2423" s="1" t="str">
        <f t="shared" si="174"/>
        <v/>
      </c>
      <c r="BN2423" s="8" t="str">
        <f t="shared" si="172"/>
        <v>OVA44013</v>
      </c>
    </row>
    <row r="2424" spans="1:66" ht="46" hidden="1" x14ac:dyDescent="0.45">
      <c r="A2424" s="1">
        <f t="shared" si="173"/>
        <v>2411</v>
      </c>
      <c r="B2424" s="1" t="s">
        <v>734</v>
      </c>
      <c r="C2424" s="2" t="s">
        <v>3405</v>
      </c>
      <c r="D2424" s="1" t="s">
        <v>3380</v>
      </c>
      <c r="E2424" s="2" t="s">
        <v>3379</v>
      </c>
      <c r="F2424" s="1" t="s">
        <v>3378</v>
      </c>
      <c r="G2424" s="10">
        <v>45727</v>
      </c>
      <c r="H2424" s="1">
        <v>200</v>
      </c>
      <c r="I2424" s="1"/>
      <c r="J2424" s="10">
        <v>45731</v>
      </c>
      <c r="K2424" s="1" t="s">
        <v>1074</v>
      </c>
      <c r="L2424" s="2"/>
      <c r="M2424" s="10"/>
      <c r="N2424" s="1"/>
      <c r="O2424" s="1"/>
      <c r="P2424" s="2">
        <f>Table1[[#This Row],[PRICE/PO]]*Table1[[#This Row],[Quantity/PO]]</f>
        <v>0</v>
      </c>
      <c r="Q2424" s="2" t="str">
        <f t="shared" ca="1" si="171"/>
        <v>منتهي</v>
      </c>
      <c r="R2424" s="2" t="s">
        <v>2430</v>
      </c>
      <c r="S2424" s="2"/>
      <c r="T2424" s="1" t="str">
        <f t="shared" si="174"/>
        <v/>
      </c>
      <c r="BN2424" s="8" t="str">
        <f t="shared" si="172"/>
        <v>ETM20</v>
      </c>
    </row>
    <row r="2425" spans="1:66" ht="46" hidden="1" x14ac:dyDescent="0.45">
      <c r="A2425" s="1">
        <f t="shared" si="173"/>
        <v>2412</v>
      </c>
      <c r="B2425" s="1" t="s">
        <v>734</v>
      </c>
      <c r="C2425" s="2" t="s">
        <v>779</v>
      </c>
      <c r="D2425" s="1" t="s">
        <v>778</v>
      </c>
      <c r="E2425" s="2" t="s">
        <v>780</v>
      </c>
      <c r="F2425" s="1" t="s">
        <v>3378</v>
      </c>
      <c r="G2425" s="10">
        <v>45727</v>
      </c>
      <c r="H2425" s="1">
        <v>3</v>
      </c>
      <c r="I2425" s="1"/>
      <c r="J2425" s="10">
        <v>45731</v>
      </c>
      <c r="K2425" s="1" t="s">
        <v>1074</v>
      </c>
      <c r="L2425" s="2"/>
      <c r="M2425" s="10"/>
      <c r="N2425" s="1"/>
      <c r="O2425" s="1"/>
      <c r="P2425" s="2">
        <f>Table1[[#This Row],[PRICE/PO]]*Table1[[#This Row],[Quantity/PO]]</f>
        <v>0</v>
      </c>
      <c r="Q2425" s="2" t="str">
        <f t="shared" ca="1" si="171"/>
        <v>منتهي</v>
      </c>
      <c r="R2425" s="2" t="s">
        <v>2430</v>
      </c>
      <c r="S2425" s="2"/>
      <c r="T2425" s="1" t="str">
        <f t="shared" si="174"/>
        <v/>
      </c>
      <c r="BN2425" s="8" t="str">
        <f t="shared" si="172"/>
        <v>1002-WPS-C1-YZ-TM</v>
      </c>
    </row>
    <row r="2426" spans="1:66" ht="46" hidden="1" x14ac:dyDescent="0.45">
      <c r="A2426" s="1">
        <f t="shared" si="173"/>
        <v>2413</v>
      </c>
      <c r="B2426" s="1" t="s">
        <v>734</v>
      </c>
      <c r="C2426" s="2" t="s">
        <v>3406</v>
      </c>
      <c r="D2426" s="1"/>
      <c r="E2426" s="2" t="s">
        <v>3381</v>
      </c>
      <c r="F2426" s="1" t="s">
        <v>3378</v>
      </c>
      <c r="G2426" s="10">
        <v>45727</v>
      </c>
      <c r="H2426" s="1">
        <v>200</v>
      </c>
      <c r="I2426" s="1"/>
      <c r="J2426" s="10">
        <v>45731</v>
      </c>
      <c r="K2426" s="1" t="s">
        <v>1074</v>
      </c>
      <c r="L2426" s="2"/>
      <c r="M2426" s="10"/>
      <c r="N2426" s="1"/>
      <c r="O2426" s="1"/>
      <c r="P2426" s="2">
        <f>Table1[[#This Row],[PRICE/PO]]*Table1[[#This Row],[Quantity/PO]]</f>
        <v>0</v>
      </c>
      <c r="Q2426" s="2" t="str">
        <f t="shared" ca="1" si="171"/>
        <v>منتهي</v>
      </c>
      <c r="R2426" s="2" t="s">
        <v>2430</v>
      </c>
      <c r="S2426" s="2"/>
      <c r="T2426" s="1" t="str">
        <f t="shared" si="174"/>
        <v/>
      </c>
      <c r="BN2426" s="8">
        <f t="shared" si="172"/>
        <v>0</v>
      </c>
    </row>
    <row r="2427" spans="1:66" ht="46" hidden="1" x14ac:dyDescent="0.45">
      <c r="A2427" s="1">
        <f t="shared" si="173"/>
        <v>2414</v>
      </c>
      <c r="B2427" s="1" t="s">
        <v>734</v>
      </c>
      <c r="C2427" s="2" t="s">
        <v>3407</v>
      </c>
      <c r="D2427" s="1"/>
      <c r="E2427" s="2" t="s">
        <v>3382</v>
      </c>
      <c r="F2427" s="1" t="s">
        <v>3378</v>
      </c>
      <c r="G2427" s="10">
        <v>45727</v>
      </c>
      <c r="H2427" s="1">
        <v>200</v>
      </c>
      <c r="I2427" s="1"/>
      <c r="J2427" s="10">
        <v>45731</v>
      </c>
      <c r="K2427" s="1" t="s">
        <v>1074</v>
      </c>
      <c r="L2427" s="2"/>
      <c r="M2427" s="10"/>
      <c r="N2427" s="1"/>
      <c r="O2427" s="1"/>
      <c r="P2427" s="2">
        <f>Table1[[#This Row],[PRICE/PO]]*Table1[[#This Row],[Quantity/PO]]</f>
        <v>0</v>
      </c>
      <c r="Q2427" s="2" t="str">
        <f t="shared" ca="1" si="171"/>
        <v>منتهي</v>
      </c>
      <c r="R2427" s="2" t="s">
        <v>2430</v>
      </c>
      <c r="S2427" s="2"/>
      <c r="T2427" s="1" t="str">
        <f t="shared" si="174"/>
        <v/>
      </c>
      <c r="BN2427" s="8">
        <f t="shared" si="172"/>
        <v>0</v>
      </c>
    </row>
    <row r="2428" spans="1:66" ht="46" hidden="1" x14ac:dyDescent="0.45">
      <c r="A2428" s="1">
        <f t="shared" si="173"/>
        <v>2415</v>
      </c>
      <c r="B2428" s="1" t="s">
        <v>734</v>
      </c>
      <c r="C2428" s="2" t="s">
        <v>3408</v>
      </c>
      <c r="D2428" s="1"/>
      <c r="E2428" s="2" t="s">
        <v>3383</v>
      </c>
      <c r="F2428" s="1" t="s">
        <v>3378</v>
      </c>
      <c r="G2428" s="10">
        <v>45727</v>
      </c>
      <c r="H2428" s="1">
        <v>50</v>
      </c>
      <c r="I2428" s="1"/>
      <c r="J2428" s="10">
        <v>45731</v>
      </c>
      <c r="K2428" s="1" t="s">
        <v>1074</v>
      </c>
      <c r="L2428" s="2"/>
      <c r="M2428" s="10"/>
      <c r="N2428" s="1"/>
      <c r="O2428" s="1"/>
      <c r="P2428" s="2">
        <f>Table1[[#This Row],[PRICE/PO]]*Table1[[#This Row],[Quantity/PO]]</f>
        <v>0</v>
      </c>
      <c r="Q2428" s="2" t="str">
        <f t="shared" ca="1" si="171"/>
        <v>منتهي</v>
      </c>
      <c r="R2428" s="2" t="s">
        <v>2430</v>
      </c>
      <c r="S2428" s="2"/>
      <c r="T2428" s="1" t="str">
        <f t="shared" si="174"/>
        <v/>
      </c>
      <c r="BN2428" s="8">
        <f t="shared" si="172"/>
        <v>0</v>
      </c>
    </row>
    <row r="2429" spans="1:66" ht="46" hidden="1" x14ac:dyDescent="0.45">
      <c r="A2429" s="1">
        <f t="shared" si="173"/>
        <v>2416</v>
      </c>
      <c r="B2429" s="1" t="s">
        <v>734</v>
      </c>
      <c r="C2429" s="2" t="s">
        <v>3409</v>
      </c>
      <c r="D2429" s="1"/>
      <c r="E2429" s="2" t="s">
        <v>3384</v>
      </c>
      <c r="F2429" s="1" t="s">
        <v>3378</v>
      </c>
      <c r="G2429" s="10">
        <v>45727</v>
      </c>
      <c r="H2429" s="1">
        <v>200</v>
      </c>
      <c r="I2429" s="1"/>
      <c r="J2429" s="10">
        <v>45731</v>
      </c>
      <c r="K2429" s="1" t="s">
        <v>1074</v>
      </c>
      <c r="L2429" s="2"/>
      <c r="M2429" s="10"/>
      <c r="N2429" s="1"/>
      <c r="O2429" s="1"/>
      <c r="P2429" s="2">
        <f>Table1[[#This Row],[PRICE/PO]]*Table1[[#This Row],[Quantity/PO]]</f>
        <v>0</v>
      </c>
      <c r="Q2429" s="2" t="str">
        <f t="shared" ca="1" si="171"/>
        <v>منتهي</v>
      </c>
      <c r="R2429" s="2" t="s">
        <v>2430</v>
      </c>
      <c r="S2429" s="2"/>
      <c r="T2429" s="1" t="str">
        <f t="shared" si="174"/>
        <v/>
      </c>
      <c r="BN2429" s="8">
        <f t="shared" si="172"/>
        <v>0</v>
      </c>
    </row>
    <row r="2430" spans="1:66" ht="46" hidden="1" x14ac:dyDescent="0.45">
      <c r="A2430" s="1">
        <f t="shared" si="173"/>
        <v>2417</v>
      </c>
      <c r="B2430" s="1" t="s">
        <v>734</v>
      </c>
      <c r="C2430" s="2" t="s">
        <v>3404</v>
      </c>
      <c r="D2430" s="1"/>
      <c r="E2430" s="2" t="s">
        <v>3385</v>
      </c>
      <c r="F2430" s="1" t="s">
        <v>3378</v>
      </c>
      <c r="G2430" s="10">
        <v>45727</v>
      </c>
      <c r="H2430" s="1">
        <v>50</v>
      </c>
      <c r="I2430" s="1"/>
      <c r="J2430" s="10">
        <v>45731</v>
      </c>
      <c r="K2430" s="1" t="s">
        <v>1074</v>
      </c>
      <c r="L2430" s="2"/>
      <c r="M2430" s="10"/>
      <c r="N2430" s="1"/>
      <c r="O2430" s="1"/>
      <c r="P2430" s="2">
        <f>Table1[[#This Row],[PRICE/PO]]*Table1[[#This Row],[Quantity/PO]]</f>
        <v>0</v>
      </c>
      <c r="Q2430" s="2" t="str">
        <f t="shared" ca="1" si="171"/>
        <v>منتهي</v>
      </c>
      <c r="R2430" s="2" t="s">
        <v>2430</v>
      </c>
      <c r="S2430" s="2"/>
      <c r="T2430" s="1" t="str">
        <f t="shared" si="174"/>
        <v/>
      </c>
      <c r="BN2430" s="8">
        <f t="shared" si="172"/>
        <v>0</v>
      </c>
    </row>
    <row r="2431" spans="1:66" ht="69" hidden="1" x14ac:dyDescent="0.45">
      <c r="A2431" s="1">
        <f t="shared" si="173"/>
        <v>2418</v>
      </c>
      <c r="B2431" s="1" t="s">
        <v>734</v>
      </c>
      <c r="C2431" s="2" t="s">
        <v>3403</v>
      </c>
      <c r="D2431" s="1"/>
      <c r="E2431" s="2" t="s">
        <v>3386</v>
      </c>
      <c r="F2431" s="1" t="s">
        <v>3378</v>
      </c>
      <c r="G2431" s="10">
        <v>45727</v>
      </c>
      <c r="H2431" s="1">
        <v>70</v>
      </c>
      <c r="I2431" s="1"/>
      <c r="J2431" s="10">
        <v>45731</v>
      </c>
      <c r="K2431" s="1" t="s">
        <v>1074</v>
      </c>
      <c r="L2431" s="2"/>
      <c r="M2431" s="10"/>
      <c r="N2431" s="1"/>
      <c r="O2431" s="1"/>
      <c r="P2431" s="2">
        <f>Table1[[#This Row],[PRICE/PO]]*Table1[[#This Row],[Quantity/PO]]</f>
        <v>0</v>
      </c>
      <c r="Q2431" s="2" t="str">
        <f t="shared" ca="1" si="171"/>
        <v>منتهي</v>
      </c>
      <c r="R2431" s="2" t="s">
        <v>2430</v>
      </c>
      <c r="S2431" s="2"/>
      <c r="T2431" s="1" t="str">
        <f t="shared" si="174"/>
        <v/>
      </c>
      <c r="BN2431" s="8">
        <f t="shared" si="172"/>
        <v>0</v>
      </c>
    </row>
    <row r="2432" spans="1:66" ht="46" hidden="1" x14ac:dyDescent="0.45">
      <c r="A2432" s="1">
        <f t="shared" si="173"/>
        <v>2419</v>
      </c>
      <c r="B2432" s="1" t="s">
        <v>734</v>
      </c>
      <c r="C2432" s="2" t="s">
        <v>3402</v>
      </c>
      <c r="D2432" s="1"/>
      <c r="E2432" s="2" t="s">
        <v>3387</v>
      </c>
      <c r="F2432" s="1" t="s">
        <v>3378</v>
      </c>
      <c r="G2432" s="10">
        <v>45727</v>
      </c>
      <c r="H2432" s="1">
        <v>20</v>
      </c>
      <c r="I2432" s="1"/>
      <c r="J2432" s="10">
        <v>45731</v>
      </c>
      <c r="K2432" s="1" t="s">
        <v>1074</v>
      </c>
      <c r="L2432" s="2"/>
      <c r="M2432" s="10"/>
      <c r="N2432" s="1"/>
      <c r="O2432" s="1"/>
      <c r="P2432" s="2">
        <f>Table1[[#This Row],[PRICE/PO]]*Table1[[#This Row],[Quantity/PO]]</f>
        <v>0</v>
      </c>
      <c r="Q2432" s="2" t="str">
        <f t="shared" ca="1" si="171"/>
        <v>منتهي</v>
      </c>
      <c r="R2432" s="2" t="s">
        <v>2430</v>
      </c>
      <c r="S2432" s="2"/>
      <c r="T2432" s="1" t="str">
        <f t="shared" si="174"/>
        <v/>
      </c>
      <c r="BN2432" s="8">
        <f t="shared" si="172"/>
        <v>0</v>
      </c>
    </row>
    <row r="2433" spans="1:66" ht="46" hidden="1" x14ac:dyDescent="0.45">
      <c r="A2433" s="1">
        <f t="shared" si="173"/>
        <v>2420</v>
      </c>
      <c r="B2433" s="1" t="s">
        <v>734</v>
      </c>
      <c r="C2433" s="2" t="s">
        <v>3401</v>
      </c>
      <c r="D2433" s="1"/>
      <c r="E2433" s="2" t="s">
        <v>3388</v>
      </c>
      <c r="F2433" s="1" t="s">
        <v>3378</v>
      </c>
      <c r="G2433" s="10">
        <v>45727</v>
      </c>
      <c r="H2433" s="1">
        <v>70</v>
      </c>
      <c r="I2433" s="1"/>
      <c r="J2433" s="10">
        <v>45731</v>
      </c>
      <c r="K2433" s="1" t="s">
        <v>1074</v>
      </c>
      <c r="L2433" s="2"/>
      <c r="M2433" s="10"/>
      <c r="N2433" s="1"/>
      <c r="O2433" s="1"/>
      <c r="P2433" s="2">
        <f>Table1[[#This Row],[PRICE/PO]]*Table1[[#This Row],[Quantity/PO]]</f>
        <v>0</v>
      </c>
      <c r="Q2433" s="2" t="str">
        <f t="shared" ca="1" si="171"/>
        <v>منتهي</v>
      </c>
      <c r="R2433" s="2" t="s">
        <v>2430</v>
      </c>
      <c r="S2433" s="2"/>
      <c r="T2433" s="1" t="str">
        <f t="shared" si="174"/>
        <v/>
      </c>
      <c r="BN2433" s="8">
        <f t="shared" si="172"/>
        <v>0</v>
      </c>
    </row>
    <row r="2434" spans="1:66" ht="92" hidden="1" x14ac:dyDescent="0.45">
      <c r="A2434" s="1">
        <f t="shared" si="173"/>
        <v>2421</v>
      </c>
      <c r="B2434" s="1" t="s">
        <v>734</v>
      </c>
      <c r="C2434" s="2" t="s">
        <v>3400</v>
      </c>
      <c r="D2434" s="1" t="s">
        <v>3392</v>
      </c>
      <c r="E2434" s="2" t="s">
        <v>3389</v>
      </c>
      <c r="F2434" s="1" t="s">
        <v>3378</v>
      </c>
      <c r="G2434" s="10">
        <v>45727</v>
      </c>
      <c r="H2434" s="1">
        <v>50</v>
      </c>
      <c r="I2434" s="1"/>
      <c r="J2434" s="10">
        <v>45731</v>
      </c>
      <c r="K2434" s="1" t="s">
        <v>1074</v>
      </c>
      <c r="L2434" s="2"/>
      <c r="M2434" s="10"/>
      <c r="N2434" s="1"/>
      <c r="O2434" s="1"/>
      <c r="P2434" s="2">
        <f>Table1[[#This Row],[PRICE/PO]]*Table1[[#This Row],[Quantity/PO]]</f>
        <v>0</v>
      </c>
      <c r="Q2434" s="2" t="str">
        <f t="shared" ca="1" si="171"/>
        <v>منتهي</v>
      </c>
      <c r="R2434" s="2" t="s">
        <v>2430</v>
      </c>
      <c r="S2434" s="2"/>
      <c r="T2434" s="1" t="str">
        <f t="shared" si="174"/>
        <v/>
      </c>
      <c r="BN2434" s="8" t="str">
        <f t="shared" si="172"/>
        <v>ICG/653/UNIV/L BM25 EP BRASS</v>
      </c>
    </row>
    <row r="2435" spans="1:66" ht="92" hidden="1" x14ac:dyDescent="0.45">
      <c r="A2435" s="1">
        <f t="shared" si="173"/>
        <v>2422</v>
      </c>
      <c r="B2435" s="1" t="s">
        <v>734</v>
      </c>
      <c r="C2435" s="2" t="s">
        <v>3399</v>
      </c>
      <c r="D2435" s="1" t="s">
        <v>3391</v>
      </c>
      <c r="E2435" s="2" t="s">
        <v>3390</v>
      </c>
      <c r="F2435" s="1" t="s">
        <v>3378</v>
      </c>
      <c r="G2435" s="10">
        <v>45727</v>
      </c>
      <c r="H2435" s="1">
        <v>160</v>
      </c>
      <c r="I2435" s="1"/>
      <c r="J2435" s="10">
        <v>45731</v>
      </c>
      <c r="K2435" s="1" t="s">
        <v>1074</v>
      </c>
      <c r="L2435" s="2"/>
      <c r="M2435" s="10"/>
      <c r="N2435" s="1"/>
      <c r="O2435" s="1"/>
      <c r="P2435" s="2">
        <f>Table1[[#This Row],[PRICE/PO]]*Table1[[#This Row],[Quantity/PO]]</f>
        <v>0</v>
      </c>
      <c r="Q2435" s="2" t="str">
        <f t="shared" ca="1" si="171"/>
        <v>منتهي</v>
      </c>
      <c r="R2435" s="2" t="s">
        <v>2430</v>
      </c>
      <c r="S2435" s="2"/>
      <c r="T2435" s="1" t="str">
        <f t="shared" si="174"/>
        <v/>
      </c>
      <c r="BN2435" s="8" t="str">
        <f t="shared" si="172"/>
        <v>ICG/653/UNIV/L AM20 EP BRASS</v>
      </c>
    </row>
    <row r="2436" spans="1:66" ht="46" hidden="1" x14ac:dyDescent="0.45">
      <c r="A2436" s="1">
        <f t="shared" si="173"/>
        <v>2423</v>
      </c>
      <c r="B2436" s="1" t="s">
        <v>734</v>
      </c>
      <c r="C2436" s="2" t="s">
        <v>3398</v>
      </c>
      <c r="D2436" s="1"/>
      <c r="E2436" s="2" t="s">
        <v>3393</v>
      </c>
      <c r="F2436" s="1" t="s">
        <v>3378</v>
      </c>
      <c r="G2436" s="10">
        <v>45727</v>
      </c>
      <c r="H2436" s="1">
        <v>200</v>
      </c>
      <c r="I2436" s="1"/>
      <c r="J2436" s="10">
        <v>45731</v>
      </c>
      <c r="K2436" s="1" t="s">
        <v>1074</v>
      </c>
      <c r="L2436" s="2"/>
      <c r="M2436" s="10"/>
      <c r="N2436" s="1"/>
      <c r="O2436" s="1"/>
      <c r="P2436" s="2">
        <f>Table1[[#This Row],[PRICE/PO]]*Table1[[#This Row],[Quantity/PO]]</f>
        <v>0</v>
      </c>
      <c r="Q2436" s="2" t="str">
        <f t="shared" ca="1" si="171"/>
        <v>منتهي</v>
      </c>
      <c r="R2436" s="2" t="s">
        <v>2430</v>
      </c>
      <c r="S2436" s="2"/>
      <c r="T2436" s="1" t="str">
        <f t="shared" si="174"/>
        <v/>
      </c>
      <c r="BN2436" s="8">
        <f t="shared" si="172"/>
        <v>0</v>
      </c>
    </row>
    <row r="2437" spans="1:66" ht="46" hidden="1" x14ac:dyDescent="0.45">
      <c r="A2437" s="1">
        <f t="shared" si="173"/>
        <v>2424</v>
      </c>
      <c r="B2437" s="1" t="s">
        <v>734</v>
      </c>
      <c r="C2437" s="2" t="s">
        <v>3397</v>
      </c>
      <c r="D2437" s="1"/>
      <c r="E2437" s="2" t="s">
        <v>3394</v>
      </c>
      <c r="F2437" s="1" t="s">
        <v>3378</v>
      </c>
      <c r="G2437" s="10">
        <v>45727</v>
      </c>
      <c r="H2437" s="1">
        <v>200</v>
      </c>
      <c r="I2437" s="1"/>
      <c r="J2437" s="10">
        <v>45731</v>
      </c>
      <c r="K2437" s="1" t="s">
        <v>1074</v>
      </c>
      <c r="L2437" s="2"/>
      <c r="M2437" s="10"/>
      <c r="N2437" s="1"/>
      <c r="O2437" s="1"/>
      <c r="P2437" s="2">
        <f>Table1[[#This Row],[PRICE/PO]]*Table1[[#This Row],[Quantity/PO]]</f>
        <v>0</v>
      </c>
      <c r="Q2437" s="2" t="str">
        <f t="shared" ca="1" si="171"/>
        <v>منتهي</v>
      </c>
      <c r="R2437" s="2" t="s">
        <v>2430</v>
      </c>
      <c r="S2437" s="2"/>
      <c r="T2437" s="1" t="str">
        <f t="shared" si="174"/>
        <v/>
      </c>
      <c r="BN2437" s="8">
        <f t="shared" si="172"/>
        <v>0</v>
      </c>
    </row>
    <row r="2438" spans="1:66" ht="46" hidden="1" x14ac:dyDescent="0.45">
      <c r="A2438" s="1">
        <f t="shared" si="173"/>
        <v>2425</v>
      </c>
      <c r="B2438" s="1" t="s">
        <v>734</v>
      </c>
      <c r="C2438" s="2" t="s">
        <v>3396</v>
      </c>
      <c r="D2438" s="1"/>
      <c r="E2438" s="2" t="s">
        <v>3395</v>
      </c>
      <c r="F2438" s="1" t="s">
        <v>3378</v>
      </c>
      <c r="G2438" s="10">
        <v>45727</v>
      </c>
      <c r="H2438" s="1">
        <v>5</v>
      </c>
      <c r="I2438" s="1"/>
      <c r="J2438" s="10">
        <v>45731</v>
      </c>
      <c r="K2438" s="1" t="s">
        <v>1074</v>
      </c>
      <c r="L2438" s="2"/>
      <c r="M2438" s="10"/>
      <c r="N2438" s="1"/>
      <c r="O2438" s="1"/>
      <c r="P2438" s="2">
        <f>Table1[[#This Row],[PRICE/PO]]*Table1[[#This Row],[Quantity/PO]]</f>
        <v>0</v>
      </c>
      <c r="Q2438" s="2" t="str">
        <f t="shared" ca="1" si="171"/>
        <v>منتهي</v>
      </c>
      <c r="R2438" s="2" t="s">
        <v>2430</v>
      </c>
      <c r="S2438" s="2"/>
      <c r="T2438" s="1" t="str">
        <f t="shared" si="174"/>
        <v/>
      </c>
      <c r="BN2438" s="8">
        <f t="shared" si="172"/>
        <v>0</v>
      </c>
    </row>
    <row r="2439" spans="1:66" ht="69" hidden="1" x14ac:dyDescent="0.45">
      <c r="A2439" s="1">
        <f t="shared" si="173"/>
        <v>2426</v>
      </c>
      <c r="B2439" s="1" t="s">
        <v>734</v>
      </c>
      <c r="C2439" s="2" t="s">
        <v>877</v>
      </c>
      <c r="D2439" s="1"/>
      <c r="E2439" s="2" t="s">
        <v>191</v>
      </c>
      <c r="F2439" s="1" t="s">
        <v>3410</v>
      </c>
      <c r="G2439" s="10">
        <v>45727</v>
      </c>
      <c r="H2439" s="1">
        <v>25</v>
      </c>
      <c r="I2439" s="1">
        <v>34</v>
      </c>
      <c r="J2439" s="10">
        <v>45732</v>
      </c>
      <c r="K2439" s="1" t="s">
        <v>1074</v>
      </c>
      <c r="L2439" s="2"/>
      <c r="M2439" s="10"/>
      <c r="N2439" s="1"/>
      <c r="O2439" s="1"/>
      <c r="P2439" s="2">
        <f>Table1[[#This Row],[PRICE/PO]]*Table1[[#This Row],[Quantity/PO]]</f>
        <v>0</v>
      </c>
      <c r="Q2439" s="2" t="str">
        <f t="shared" ca="1" si="171"/>
        <v>منتهي</v>
      </c>
      <c r="R2439" s="2" t="s">
        <v>2430</v>
      </c>
      <c r="S2439" s="2"/>
      <c r="T2439" s="1" t="str">
        <f t="shared" si="174"/>
        <v/>
      </c>
      <c r="BN2439" s="8">
        <f t="shared" si="172"/>
        <v>0</v>
      </c>
    </row>
    <row r="2440" spans="1:66" ht="46" hidden="1" x14ac:dyDescent="0.45">
      <c r="A2440" s="1">
        <f t="shared" si="173"/>
        <v>2427</v>
      </c>
      <c r="B2440" s="1" t="s">
        <v>1404</v>
      </c>
      <c r="C2440" s="2" t="s">
        <v>872</v>
      </c>
      <c r="D2440" s="1"/>
      <c r="E2440" s="2" t="s">
        <v>202</v>
      </c>
      <c r="F2440" s="1" t="s">
        <v>3410</v>
      </c>
      <c r="G2440" s="10">
        <v>45727</v>
      </c>
      <c r="H2440" s="1">
        <v>30</v>
      </c>
      <c r="I2440" s="1">
        <v>380</v>
      </c>
      <c r="J2440" s="10">
        <v>45732</v>
      </c>
      <c r="K2440" s="1" t="s">
        <v>1074</v>
      </c>
      <c r="L2440" s="2"/>
      <c r="M2440" s="10"/>
      <c r="N2440" s="1"/>
      <c r="O2440" s="1"/>
      <c r="P2440" s="2">
        <f>Table1[[#This Row],[PRICE/PO]]*Table1[[#This Row],[Quantity/PO]]</f>
        <v>0</v>
      </c>
      <c r="Q2440" s="2" t="str">
        <f t="shared" ca="1" si="171"/>
        <v>منتهي</v>
      </c>
      <c r="R2440" s="2" t="s">
        <v>2430</v>
      </c>
      <c r="S2440" s="2"/>
      <c r="T2440" s="1" t="str">
        <f t="shared" si="174"/>
        <v/>
      </c>
      <c r="BN2440" s="8">
        <f t="shared" si="172"/>
        <v>0</v>
      </c>
    </row>
    <row r="2441" spans="1:66" ht="46" hidden="1" x14ac:dyDescent="0.45">
      <c r="A2441" s="1">
        <f t="shared" si="173"/>
        <v>2428</v>
      </c>
      <c r="B2441" s="1" t="s">
        <v>734</v>
      </c>
      <c r="C2441" s="2" t="s">
        <v>3418</v>
      </c>
      <c r="D2441" s="1"/>
      <c r="E2441" s="2" t="s">
        <v>3413</v>
      </c>
      <c r="F2441" s="1" t="s">
        <v>3410</v>
      </c>
      <c r="G2441" s="10">
        <v>45727</v>
      </c>
      <c r="H2441" s="1">
        <v>30</v>
      </c>
      <c r="I2441" s="1"/>
      <c r="J2441" s="10">
        <v>45732</v>
      </c>
      <c r="K2441" s="1" t="s">
        <v>1074</v>
      </c>
      <c r="L2441" s="2"/>
      <c r="M2441" s="10"/>
      <c r="N2441" s="1"/>
      <c r="O2441" s="1"/>
      <c r="P2441" s="2">
        <f>Table1[[#This Row],[PRICE/PO]]*Table1[[#This Row],[Quantity/PO]]</f>
        <v>0</v>
      </c>
      <c r="Q2441" s="2" t="str">
        <f t="shared" ca="1" si="171"/>
        <v>منتهي</v>
      </c>
      <c r="R2441" s="2" t="s">
        <v>2430</v>
      </c>
      <c r="S2441" s="2"/>
      <c r="T2441" s="1" t="str">
        <f t="shared" si="174"/>
        <v/>
      </c>
      <c r="BN2441" s="8">
        <f t="shared" si="172"/>
        <v>0</v>
      </c>
    </row>
    <row r="2442" spans="1:66" ht="46" hidden="1" x14ac:dyDescent="0.45">
      <c r="A2442" s="1">
        <f t="shared" si="173"/>
        <v>2429</v>
      </c>
      <c r="B2442" s="1" t="s">
        <v>734</v>
      </c>
      <c r="C2442" s="2" t="s">
        <v>2158</v>
      </c>
      <c r="D2442" s="1"/>
      <c r="E2442" s="2" t="s">
        <v>2159</v>
      </c>
      <c r="F2442" s="1" t="s">
        <v>3410</v>
      </c>
      <c r="G2442" s="10">
        <v>45727</v>
      </c>
      <c r="H2442" s="1">
        <v>25</v>
      </c>
      <c r="I2442" s="1">
        <v>55</v>
      </c>
      <c r="J2442" s="10">
        <v>45732</v>
      </c>
      <c r="K2442" s="1" t="s">
        <v>1074</v>
      </c>
      <c r="L2442" s="2"/>
      <c r="M2442" s="10"/>
      <c r="N2442" s="1"/>
      <c r="O2442" s="1"/>
      <c r="P2442" s="2">
        <f>Table1[[#This Row],[PRICE/PO]]*Table1[[#This Row],[Quantity/PO]]</f>
        <v>0</v>
      </c>
      <c r="Q2442" s="2" t="str">
        <f t="shared" ca="1" si="171"/>
        <v>منتهي</v>
      </c>
      <c r="R2442" s="2" t="s">
        <v>2430</v>
      </c>
      <c r="S2442" s="2"/>
      <c r="T2442" s="1" t="str">
        <f t="shared" si="174"/>
        <v/>
      </c>
      <c r="BN2442" s="8">
        <f t="shared" si="172"/>
        <v>0</v>
      </c>
    </row>
    <row r="2443" spans="1:66" ht="92" hidden="1" x14ac:dyDescent="0.45">
      <c r="A2443" s="1">
        <f t="shared" si="173"/>
        <v>2430</v>
      </c>
      <c r="B2443" s="1" t="s">
        <v>734</v>
      </c>
      <c r="C2443" s="2" t="s">
        <v>3417</v>
      </c>
      <c r="D2443" s="1" t="s">
        <v>3412</v>
      </c>
      <c r="E2443" s="2" t="s">
        <v>3414</v>
      </c>
      <c r="F2443" s="1" t="s">
        <v>3410</v>
      </c>
      <c r="G2443" s="10">
        <v>45727</v>
      </c>
      <c r="H2443" s="1">
        <v>4</v>
      </c>
      <c r="I2443" s="1"/>
      <c r="J2443" s="10">
        <v>45732</v>
      </c>
      <c r="K2443" s="1" t="s">
        <v>1074</v>
      </c>
      <c r="L2443" s="2"/>
      <c r="M2443" s="10"/>
      <c r="N2443" s="1"/>
      <c r="O2443" s="1"/>
      <c r="P2443" s="2">
        <f>Table1[[#This Row],[PRICE/PO]]*Table1[[#This Row],[Quantity/PO]]</f>
        <v>0</v>
      </c>
      <c r="Q2443" s="2" t="str">
        <f t="shared" ca="1" si="171"/>
        <v>منتهي</v>
      </c>
      <c r="R2443" s="2" t="s">
        <v>2430</v>
      </c>
      <c r="S2443" s="2"/>
      <c r="T2443" s="1" t="str">
        <f t="shared" si="174"/>
        <v/>
      </c>
      <c r="BN2443" s="8" t="str">
        <f t="shared" si="172"/>
        <v>CR700</v>
      </c>
    </row>
    <row r="2444" spans="1:66" ht="46" hidden="1" x14ac:dyDescent="0.45">
      <c r="A2444" s="1">
        <f t="shared" si="173"/>
        <v>2431</v>
      </c>
      <c r="B2444" s="1" t="s">
        <v>734</v>
      </c>
      <c r="C2444" s="2" t="s">
        <v>3416</v>
      </c>
      <c r="D2444" s="1" t="s">
        <v>3411</v>
      </c>
      <c r="E2444" s="2" t="s">
        <v>3415</v>
      </c>
      <c r="F2444" s="1" t="s">
        <v>3410</v>
      </c>
      <c r="G2444" s="10">
        <v>45727</v>
      </c>
      <c r="H2444" s="1">
        <v>1</v>
      </c>
      <c r="I2444" s="1"/>
      <c r="J2444" s="10">
        <v>45732</v>
      </c>
      <c r="K2444" s="1" t="s">
        <v>1074</v>
      </c>
      <c r="L2444" s="2"/>
      <c r="M2444" s="10"/>
      <c r="N2444" s="1"/>
      <c r="O2444" s="1"/>
      <c r="P2444" s="2">
        <f>Table1[[#This Row],[PRICE/PO]]*Table1[[#This Row],[Quantity/PO]]</f>
        <v>0</v>
      </c>
      <c r="Q2444" s="2" t="str">
        <f t="shared" ca="1" si="171"/>
        <v>منتهي</v>
      </c>
      <c r="R2444" s="2" t="s">
        <v>2430</v>
      </c>
      <c r="S2444" s="2"/>
      <c r="T2444" s="1" t="str">
        <f t="shared" si="174"/>
        <v/>
      </c>
      <c r="BN2444" s="8" t="str">
        <f t="shared" si="172"/>
        <v>SK010</v>
      </c>
    </row>
    <row r="2445" spans="1:66" ht="69" hidden="1" x14ac:dyDescent="0.45">
      <c r="A2445" s="1">
        <f t="shared" si="173"/>
        <v>2432</v>
      </c>
      <c r="B2445" s="1" t="s">
        <v>734</v>
      </c>
      <c r="C2445" s="2" t="s">
        <v>897</v>
      </c>
      <c r="D2445" s="1"/>
      <c r="E2445" s="2" t="s">
        <v>226</v>
      </c>
      <c r="F2445" s="1" t="s">
        <v>3410</v>
      </c>
      <c r="G2445" s="10">
        <v>45727</v>
      </c>
      <c r="H2445" s="1">
        <v>3</v>
      </c>
      <c r="I2445" s="1">
        <v>92</v>
      </c>
      <c r="J2445" s="10">
        <v>45732</v>
      </c>
      <c r="K2445" s="1" t="s">
        <v>1074</v>
      </c>
      <c r="L2445" s="2"/>
      <c r="M2445" s="10"/>
      <c r="N2445" s="1"/>
      <c r="O2445" s="1"/>
      <c r="P2445" s="2">
        <f>Table1[[#This Row],[PRICE/PO]]*Table1[[#This Row],[Quantity/PO]]</f>
        <v>0</v>
      </c>
      <c r="Q2445" s="2" t="str">
        <f t="shared" ca="1" si="171"/>
        <v>منتهي</v>
      </c>
      <c r="R2445" s="2" t="s">
        <v>2430</v>
      </c>
      <c r="S2445" s="2"/>
      <c r="T2445" s="1" t="str">
        <f t="shared" si="174"/>
        <v/>
      </c>
      <c r="BN2445" s="8">
        <f t="shared" si="172"/>
        <v>0</v>
      </c>
    </row>
    <row r="2446" spans="1:66" ht="69" hidden="1" x14ac:dyDescent="0.45">
      <c r="A2446" s="1">
        <f t="shared" si="173"/>
        <v>2433</v>
      </c>
      <c r="B2446" s="1" t="s">
        <v>734</v>
      </c>
      <c r="C2446" s="2" t="s">
        <v>2166</v>
      </c>
      <c r="D2446" s="1"/>
      <c r="E2446" s="2" t="s">
        <v>2167</v>
      </c>
      <c r="F2446" s="1" t="s">
        <v>3410</v>
      </c>
      <c r="G2446" s="10">
        <v>45727</v>
      </c>
      <c r="H2446" s="1">
        <v>3</v>
      </c>
      <c r="I2446" s="1"/>
      <c r="J2446" s="10">
        <v>45732</v>
      </c>
      <c r="K2446" s="1" t="s">
        <v>1074</v>
      </c>
      <c r="L2446" s="2"/>
      <c r="M2446" s="10"/>
      <c r="N2446" s="1"/>
      <c r="O2446" s="1"/>
      <c r="P2446" s="2">
        <f>Table1[[#This Row],[PRICE/PO]]*Table1[[#This Row],[Quantity/PO]]</f>
        <v>0</v>
      </c>
      <c r="Q2446" s="2" t="str">
        <f t="shared" ref="Q2446:Q2509" ca="1" si="175">IF(AND($J2446&lt;TODAY(), $J2446&lt;&gt;""), "منتهي", "")</f>
        <v>منتهي</v>
      </c>
      <c r="R2446" s="2" t="s">
        <v>2430</v>
      </c>
      <c r="S2446" s="2"/>
      <c r="T2446" s="1" t="str">
        <f t="shared" si="174"/>
        <v/>
      </c>
      <c r="BN2446" s="8">
        <f t="shared" si="172"/>
        <v>0</v>
      </c>
    </row>
    <row r="2447" spans="1:66" ht="69" hidden="1" x14ac:dyDescent="0.45">
      <c r="A2447" s="1">
        <f t="shared" ref="A2447:A2510" si="176">ROW(A2434)</f>
        <v>2434</v>
      </c>
      <c r="B2447" s="1" t="s">
        <v>734</v>
      </c>
      <c r="C2447" s="2" t="s">
        <v>883</v>
      </c>
      <c r="D2447" s="1"/>
      <c r="E2447" s="2" t="s">
        <v>228</v>
      </c>
      <c r="F2447" s="1" t="s">
        <v>3410</v>
      </c>
      <c r="G2447" s="10">
        <v>45727</v>
      </c>
      <c r="H2447" s="1">
        <v>3</v>
      </c>
      <c r="I2447" s="1">
        <v>315</v>
      </c>
      <c r="J2447" s="10">
        <v>45732</v>
      </c>
      <c r="K2447" s="1" t="s">
        <v>1074</v>
      </c>
      <c r="L2447" s="2"/>
      <c r="M2447" s="10"/>
      <c r="N2447" s="1"/>
      <c r="O2447" s="1"/>
      <c r="P2447" s="2">
        <f>Table1[[#This Row],[PRICE/PO]]*Table1[[#This Row],[Quantity/PO]]</f>
        <v>0</v>
      </c>
      <c r="Q2447" s="2" t="str">
        <f t="shared" ca="1" si="175"/>
        <v>منتهي</v>
      </c>
      <c r="R2447" s="2" t="s">
        <v>2430</v>
      </c>
      <c r="S2447" s="2"/>
      <c r="T2447" s="1" t="str">
        <f t="shared" si="174"/>
        <v/>
      </c>
      <c r="BN2447" s="8">
        <f t="shared" si="172"/>
        <v>0</v>
      </c>
    </row>
    <row r="2448" spans="1:66" ht="69" hidden="1" x14ac:dyDescent="0.45">
      <c r="A2448" s="1">
        <f t="shared" si="176"/>
        <v>2435</v>
      </c>
      <c r="B2448" s="1" t="s">
        <v>734</v>
      </c>
      <c r="C2448" s="2" t="s">
        <v>1593</v>
      </c>
      <c r="D2448" s="1"/>
      <c r="E2448" s="2" t="s">
        <v>1594</v>
      </c>
      <c r="F2448" s="1" t="s">
        <v>3410</v>
      </c>
      <c r="G2448" s="10">
        <v>45727</v>
      </c>
      <c r="H2448" s="1">
        <v>3</v>
      </c>
      <c r="I2448" s="1"/>
      <c r="J2448" s="10">
        <v>45732</v>
      </c>
      <c r="K2448" s="1" t="s">
        <v>1074</v>
      </c>
      <c r="L2448" s="2"/>
      <c r="M2448" s="10"/>
      <c r="N2448" s="1"/>
      <c r="O2448" s="1"/>
      <c r="P2448" s="2">
        <f>Table1[[#This Row],[PRICE/PO]]*Table1[[#This Row],[Quantity/PO]]</f>
        <v>0</v>
      </c>
      <c r="Q2448" s="2" t="str">
        <f t="shared" ca="1" si="175"/>
        <v>منتهي</v>
      </c>
      <c r="R2448" s="2" t="s">
        <v>2430</v>
      </c>
      <c r="S2448" s="2"/>
      <c r="T2448" s="1" t="str">
        <f t="shared" ref="T2448:T2511" si="177">IF(AND(COUNTIFS($F$14:$F$1012, $F2448, $L$14:$L$1012, "&lt;&gt;")&gt;0, $L2448="", $I2448&lt;&gt;""), 1, "")</f>
        <v/>
      </c>
      <c r="BN2448" s="8">
        <f t="shared" si="172"/>
        <v>0</v>
      </c>
    </row>
    <row r="2449" spans="1:66" ht="69" hidden="1" x14ac:dyDescent="0.45">
      <c r="A2449" s="1">
        <f t="shared" si="176"/>
        <v>2436</v>
      </c>
      <c r="B2449" s="1" t="s">
        <v>734</v>
      </c>
      <c r="C2449" s="2" t="s">
        <v>885</v>
      </c>
      <c r="D2449" s="1"/>
      <c r="E2449" s="2" t="s">
        <v>886</v>
      </c>
      <c r="F2449" s="1" t="s">
        <v>3410</v>
      </c>
      <c r="G2449" s="10">
        <v>45727</v>
      </c>
      <c r="H2449" s="1">
        <v>3</v>
      </c>
      <c r="I2449" s="1">
        <v>1000</v>
      </c>
      <c r="J2449" s="10">
        <v>45732</v>
      </c>
      <c r="K2449" s="1" t="s">
        <v>1074</v>
      </c>
      <c r="L2449" s="2"/>
      <c r="M2449" s="10"/>
      <c r="N2449" s="1"/>
      <c r="O2449" s="1"/>
      <c r="P2449" s="2">
        <f>Table1[[#This Row],[PRICE/PO]]*Table1[[#This Row],[Quantity/PO]]</f>
        <v>0</v>
      </c>
      <c r="Q2449" s="2" t="str">
        <f t="shared" ca="1" si="175"/>
        <v>منتهي</v>
      </c>
      <c r="R2449" s="2" t="s">
        <v>2430</v>
      </c>
      <c r="S2449" s="2"/>
      <c r="T2449" s="1" t="str">
        <f t="shared" si="177"/>
        <v/>
      </c>
      <c r="BN2449" s="8">
        <f t="shared" si="172"/>
        <v>0</v>
      </c>
    </row>
    <row r="2450" spans="1:66" ht="46" hidden="1" x14ac:dyDescent="0.45">
      <c r="A2450" s="1">
        <f t="shared" si="176"/>
        <v>2437</v>
      </c>
      <c r="B2450" s="1" t="s">
        <v>734</v>
      </c>
      <c r="C2450" s="2" t="s">
        <v>959</v>
      </c>
      <c r="D2450" s="1">
        <v>1104181</v>
      </c>
      <c r="E2450" s="2" t="s">
        <v>306</v>
      </c>
      <c r="F2450" s="1" t="s">
        <v>3410</v>
      </c>
      <c r="G2450" s="10">
        <v>45727</v>
      </c>
      <c r="H2450" s="1">
        <v>4</v>
      </c>
      <c r="I2450" s="1"/>
      <c r="J2450" s="10">
        <v>45732</v>
      </c>
      <c r="K2450" s="1" t="s">
        <v>1074</v>
      </c>
      <c r="L2450" s="2"/>
      <c r="M2450" s="10"/>
      <c r="N2450" s="1"/>
      <c r="O2450" s="1"/>
      <c r="P2450" s="2">
        <f>Table1[[#This Row],[PRICE/PO]]*Table1[[#This Row],[Quantity/PO]]</f>
        <v>0</v>
      </c>
      <c r="Q2450" s="2" t="str">
        <f t="shared" ca="1" si="175"/>
        <v>منتهي</v>
      </c>
      <c r="R2450" s="2" t="s">
        <v>2430</v>
      </c>
      <c r="S2450" s="2"/>
      <c r="T2450" s="1" t="str">
        <f t="shared" si="177"/>
        <v/>
      </c>
      <c r="BN2450" s="8">
        <f t="shared" si="172"/>
        <v>1104181</v>
      </c>
    </row>
    <row r="2451" spans="1:66" ht="69" hidden="1" x14ac:dyDescent="0.45">
      <c r="A2451" s="1">
        <f t="shared" si="176"/>
        <v>2438</v>
      </c>
      <c r="B2451" s="1" t="s">
        <v>734</v>
      </c>
      <c r="C2451" s="1" t="s">
        <v>2989</v>
      </c>
      <c r="D2451" s="1">
        <v>33616</v>
      </c>
      <c r="E2451" s="2" t="s">
        <v>2990</v>
      </c>
      <c r="F2451" s="1" t="s">
        <v>3419</v>
      </c>
      <c r="G2451" s="10">
        <v>45726</v>
      </c>
      <c r="H2451" s="1">
        <v>5</v>
      </c>
      <c r="I2451" s="1"/>
      <c r="J2451" s="10">
        <v>45728</v>
      </c>
      <c r="K2451" s="1" t="s">
        <v>1076</v>
      </c>
      <c r="L2451" s="2"/>
      <c r="M2451" s="10"/>
      <c r="N2451" s="1"/>
      <c r="O2451" s="1"/>
      <c r="P2451" s="2">
        <f>Table1[[#This Row],[PRICE/PO]]*Table1[[#This Row],[Quantity/PO]]</f>
        <v>0</v>
      </c>
      <c r="Q2451" s="2" t="str">
        <f t="shared" ca="1" si="175"/>
        <v>منتهي</v>
      </c>
      <c r="R2451" s="2" t="s">
        <v>2339</v>
      </c>
      <c r="S2451" s="2"/>
      <c r="T2451" s="1" t="str">
        <f t="shared" si="177"/>
        <v/>
      </c>
      <c r="BN2451" s="8">
        <f t="shared" si="172"/>
        <v>33616</v>
      </c>
    </row>
    <row r="2452" spans="1:66" ht="46" hidden="1" x14ac:dyDescent="0.45">
      <c r="A2452" s="1">
        <f t="shared" si="176"/>
        <v>2439</v>
      </c>
      <c r="B2452" s="1" t="s">
        <v>734</v>
      </c>
      <c r="C2452" s="1" t="s">
        <v>3011</v>
      </c>
      <c r="D2452" s="1">
        <v>2170300000</v>
      </c>
      <c r="E2452" s="2" t="s">
        <v>3012</v>
      </c>
      <c r="F2452" s="1" t="s">
        <v>3420</v>
      </c>
      <c r="G2452" s="10">
        <v>45726</v>
      </c>
      <c r="H2452" s="1">
        <v>1</v>
      </c>
      <c r="I2452" s="1"/>
      <c r="J2452" s="10">
        <v>45729</v>
      </c>
      <c r="K2452" s="1" t="s">
        <v>1077</v>
      </c>
      <c r="L2452" s="2"/>
      <c r="M2452" s="10"/>
      <c r="N2452" s="1"/>
      <c r="O2452" s="1"/>
      <c r="P2452" s="2">
        <f>Table1[[#This Row],[PRICE/PO]]*Table1[[#This Row],[Quantity/PO]]</f>
        <v>0</v>
      </c>
      <c r="Q2452" s="2" t="str">
        <f t="shared" ca="1" si="175"/>
        <v>منتهي</v>
      </c>
      <c r="R2452" s="2" t="s">
        <v>2339</v>
      </c>
      <c r="S2452" s="2"/>
      <c r="T2452" s="1" t="str">
        <f t="shared" si="177"/>
        <v/>
      </c>
      <c r="BN2452" s="8">
        <f t="shared" si="172"/>
        <v>2170300000</v>
      </c>
    </row>
    <row r="2453" spans="1:66" ht="69" hidden="1" x14ac:dyDescent="0.45">
      <c r="A2453" s="1">
        <f t="shared" si="176"/>
        <v>2440</v>
      </c>
      <c r="B2453" s="1" t="s">
        <v>734</v>
      </c>
      <c r="C2453" s="1" t="s">
        <v>2286</v>
      </c>
      <c r="D2453" s="1" t="s">
        <v>2285</v>
      </c>
      <c r="E2453" s="2" t="s">
        <v>2287</v>
      </c>
      <c r="F2453" s="1" t="s">
        <v>3421</v>
      </c>
      <c r="G2453" s="10">
        <v>45722</v>
      </c>
      <c r="H2453" s="1">
        <v>2</v>
      </c>
      <c r="I2453" s="1">
        <v>3100</v>
      </c>
      <c r="J2453" s="10">
        <v>45732</v>
      </c>
      <c r="K2453" s="1" t="s">
        <v>1075</v>
      </c>
      <c r="L2453" s="2" t="s">
        <v>4323</v>
      </c>
      <c r="M2453" s="10">
        <v>45743</v>
      </c>
      <c r="N2453" s="1">
        <v>2</v>
      </c>
      <c r="O2453" s="1">
        <v>2900</v>
      </c>
      <c r="P2453" s="2">
        <f>Table1[[#This Row],[PRICE/PO]]*Table1[[#This Row],[Quantity/PO]]</f>
        <v>5800</v>
      </c>
      <c r="Q2453" s="2" t="str">
        <f t="shared" ca="1" si="175"/>
        <v>منتهي</v>
      </c>
      <c r="R2453" s="2" t="s">
        <v>2355</v>
      </c>
      <c r="S2453" s="2" t="s">
        <v>3246</v>
      </c>
      <c r="T2453" s="1" t="str">
        <f t="shared" si="177"/>
        <v/>
      </c>
      <c r="BN2453" s="8" t="str">
        <f t="shared" ref="BN2453:BN2516" si="178">D2453</f>
        <v>JX58LHS5-KC</v>
      </c>
    </row>
    <row r="2454" spans="1:66" ht="92" hidden="1" x14ac:dyDescent="0.45">
      <c r="A2454" s="1">
        <f t="shared" si="176"/>
        <v>2441</v>
      </c>
      <c r="B2454" s="1" t="s">
        <v>734</v>
      </c>
      <c r="C2454" s="1" t="s">
        <v>3425</v>
      </c>
      <c r="D2454" s="1" t="s">
        <v>3426</v>
      </c>
      <c r="E2454" s="2" t="s">
        <v>3427</v>
      </c>
      <c r="F2454" s="1" t="s">
        <v>3424</v>
      </c>
      <c r="G2454" s="10">
        <v>45728</v>
      </c>
      <c r="H2454" s="1">
        <v>1</v>
      </c>
      <c r="I2454" s="1"/>
      <c r="J2454" s="10">
        <v>45735</v>
      </c>
      <c r="K2454" s="1" t="s">
        <v>1074</v>
      </c>
      <c r="L2454" s="2"/>
      <c r="M2454" s="10"/>
      <c r="N2454" s="1"/>
      <c r="O2454" s="1"/>
      <c r="P2454" s="2">
        <f>Table1[[#This Row],[PRICE/PO]]*Table1[[#This Row],[Quantity/PO]]</f>
        <v>0</v>
      </c>
      <c r="Q2454" s="2" t="str">
        <f t="shared" ca="1" si="175"/>
        <v>منتهي</v>
      </c>
      <c r="R2454" s="2" t="s">
        <v>3250</v>
      </c>
      <c r="S2454" s="2"/>
      <c r="T2454" s="1" t="str">
        <f t="shared" si="177"/>
        <v/>
      </c>
      <c r="BN2454" s="8" t="str">
        <f t="shared" si="178"/>
        <v>6AV2124-0MC01-0AX0</v>
      </c>
    </row>
    <row r="2455" spans="1:66" ht="92" hidden="1" x14ac:dyDescent="0.45">
      <c r="A2455" s="1">
        <f t="shared" si="176"/>
        <v>2442</v>
      </c>
      <c r="B2455" s="1" t="s">
        <v>734</v>
      </c>
      <c r="C2455" s="1" t="s">
        <v>1716</v>
      </c>
      <c r="D2455" s="1" t="s">
        <v>1717</v>
      </c>
      <c r="E2455" s="2" t="s">
        <v>1715</v>
      </c>
      <c r="F2455" s="1" t="s">
        <v>3428</v>
      </c>
      <c r="G2455" s="10">
        <v>45728</v>
      </c>
      <c r="H2455" s="1">
        <v>1</v>
      </c>
      <c r="I2455" s="1"/>
      <c r="J2455" s="10">
        <v>45735</v>
      </c>
      <c r="K2455" s="1" t="s">
        <v>1075</v>
      </c>
      <c r="L2455" s="2"/>
      <c r="M2455" s="10"/>
      <c r="N2455" s="1"/>
      <c r="O2455" s="1"/>
      <c r="P2455" s="2">
        <f>Table1[[#This Row],[PRICE/PO]]*Table1[[#This Row],[Quantity/PO]]</f>
        <v>0</v>
      </c>
      <c r="Q2455" s="2" t="str">
        <f t="shared" ca="1" si="175"/>
        <v>منتهي</v>
      </c>
      <c r="R2455" s="2" t="s">
        <v>2339</v>
      </c>
      <c r="S2455" s="2"/>
      <c r="T2455" s="1" t="str">
        <f t="shared" si="177"/>
        <v/>
      </c>
      <c r="BN2455" s="8" t="str">
        <f t="shared" si="178"/>
        <v>TX033P04</v>
      </c>
    </row>
    <row r="2456" spans="1:66" ht="46" hidden="1" x14ac:dyDescent="0.45">
      <c r="A2456" s="1">
        <f t="shared" si="176"/>
        <v>2443</v>
      </c>
      <c r="B2456" s="1" t="s">
        <v>734</v>
      </c>
      <c r="C2456" s="1" t="s">
        <v>2391</v>
      </c>
      <c r="D2456" s="1"/>
      <c r="E2456" s="2" t="s">
        <v>2392</v>
      </c>
      <c r="F2456" s="1" t="s">
        <v>3429</v>
      </c>
      <c r="G2456" s="10">
        <v>45728</v>
      </c>
      <c r="H2456" s="1">
        <v>1</v>
      </c>
      <c r="I2456" s="1"/>
      <c r="J2456" s="10">
        <v>45734</v>
      </c>
      <c r="K2456" s="1" t="s">
        <v>1077</v>
      </c>
      <c r="L2456" s="2"/>
      <c r="M2456" s="10"/>
      <c r="N2456" s="1"/>
      <c r="O2456" s="1"/>
      <c r="P2456" s="2">
        <f>Table1[[#This Row],[PRICE/PO]]*Table1[[#This Row],[Quantity/PO]]</f>
        <v>0</v>
      </c>
      <c r="Q2456" s="2" t="str">
        <f t="shared" ca="1" si="175"/>
        <v>منتهي</v>
      </c>
      <c r="R2456" s="2" t="s">
        <v>2339</v>
      </c>
      <c r="S2456" s="2"/>
      <c r="T2456" s="1" t="str">
        <f t="shared" si="177"/>
        <v/>
      </c>
      <c r="BN2456" s="8">
        <f t="shared" si="178"/>
        <v>0</v>
      </c>
    </row>
    <row r="2457" spans="1:66" ht="46" hidden="1" x14ac:dyDescent="0.45">
      <c r="A2457" s="1">
        <f t="shared" si="176"/>
        <v>2444</v>
      </c>
      <c r="B2457" s="1" t="s">
        <v>734</v>
      </c>
      <c r="C2457" s="1" t="s">
        <v>3431</v>
      </c>
      <c r="D2457" s="1" t="s">
        <v>3432</v>
      </c>
      <c r="E2457" s="2" t="s">
        <v>3433</v>
      </c>
      <c r="F2457" s="1" t="s">
        <v>3430</v>
      </c>
      <c r="G2457" s="10">
        <v>45728</v>
      </c>
      <c r="H2457" s="1">
        <v>10</v>
      </c>
      <c r="I2457" s="1"/>
      <c r="J2457" s="10">
        <v>45730</v>
      </c>
      <c r="K2457" s="1" t="s">
        <v>1077</v>
      </c>
      <c r="L2457" s="2"/>
      <c r="M2457" s="10"/>
      <c r="N2457" s="1"/>
      <c r="O2457" s="1"/>
      <c r="P2457" s="2">
        <f>Table1[[#This Row],[PRICE/PO]]*Table1[[#This Row],[Quantity/PO]]</f>
        <v>0</v>
      </c>
      <c r="Q2457" s="2" t="str">
        <f t="shared" ca="1" si="175"/>
        <v>منتهي</v>
      </c>
      <c r="R2457" s="2" t="s">
        <v>2825</v>
      </c>
      <c r="S2457" s="2"/>
      <c r="T2457" s="1" t="str">
        <f t="shared" si="177"/>
        <v/>
      </c>
      <c r="BN2457" s="8" t="str">
        <f t="shared" si="178"/>
        <v>TK-CS10</v>
      </c>
    </row>
    <row r="2458" spans="1:66" ht="115" hidden="1" x14ac:dyDescent="0.45">
      <c r="A2458" s="1">
        <f t="shared" si="176"/>
        <v>2445</v>
      </c>
      <c r="B2458" s="1" t="s">
        <v>734</v>
      </c>
      <c r="C2458" s="2" t="s">
        <v>636</v>
      </c>
      <c r="D2458" s="1">
        <v>2101039</v>
      </c>
      <c r="E2458" s="2" t="s">
        <v>637</v>
      </c>
      <c r="F2458" s="1" t="s">
        <v>3434</v>
      </c>
      <c r="G2458" s="10">
        <v>45728</v>
      </c>
      <c r="H2458" s="1">
        <v>1</v>
      </c>
      <c r="I2458" s="1">
        <v>825</v>
      </c>
      <c r="J2458" s="10">
        <v>45734</v>
      </c>
      <c r="K2458" s="1" t="s">
        <v>1075</v>
      </c>
      <c r="L2458" s="2" t="s">
        <v>4317</v>
      </c>
      <c r="M2458" s="10">
        <v>45742</v>
      </c>
      <c r="N2458" s="1">
        <v>1</v>
      </c>
      <c r="O2458" s="1">
        <v>825</v>
      </c>
      <c r="P2458" s="2">
        <f>Table1[[#This Row],[PRICE/PO]]*Table1[[#This Row],[Quantity/PO]]</f>
        <v>825</v>
      </c>
      <c r="Q2458" s="2" t="str">
        <f t="shared" ca="1" si="175"/>
        <v>منتهي</v>
      </c>
      <c r="R2458" s="2" t="s">
        <v>2339</v>
      </c>
      <c r="S2458" s="2"/>
      <c r="T2458" s="1" t="str">
        <f t="shared" si="177"/>
        <v/>
      </c>
      <c r="BN2458" s="8">
        <f t="shared" si="178"/>
        <v>2101039</v>
      </c>
    </row>
    <row r="2459" spans="1:66" ht="92" hidden="1" x14ac:dyDescent="0.45">
      <c r="A2459" s="1">
        <f t="shared" si="176"/>
        <v>2446</v>
      </c>
      <c r="B2459" s="1" t="s">
        <v>734</v>
      </c>
      <c r="C2459" s="2" t="s">
        <v>638</v>
      </c>
      <c r="D2459" s="1">
        <v>3963328010</v>
      </c>
      <c r="E2459" s="2" t="s">
        <v>639</v>
      </c>
      <c r="F2459" s="1" t="s">
        <v>3434</v>
      </c>
      <c r="G2459" s="10">
        <v>45728</v>
      </c>
      <c r="H2459" s="1">
        <v>1</v>
      </c>
      <c r="I2459" s="1"/>
      <c r="J2459" s="10">
        <v>45734</v>
      </c>
      <c r="K2459" s="1" t="s">
        <v>1075</v>
      </c>
      <c r="L2459" s="2"/>
      <c r="M2459" s="10"/>
      <c r="N2459" s="1"/>
      <c r="O2459" s="1"/>
      <c r="P2459" s="2">
        <f>Table1[[#This Row],[PRICE/PO]]*Table1[[#This Row],[Quantity/PO]]</f>
        <v>0</v>
      </c>
      <c r="Q2459" s="2" t="str">
        <f t="shared" ca="1" si="175"/>
        <v>منتهي</v>
      </c>
      <c r="R2459" s="2" t="s">
        <v>2339</v>
      </c>
      <c r="S2459" s="2"/>
      <c r="T2459" s="1" t="str">
        <f t="shared" si="177"/>
        <v/>
      </c>
      <c r="BN2459" s="8">
        <f t="shared" si="178"/>
        <v>3963328010</v>
      </c>
    </row>
    <row r="2460" spans="1:66" ht="46" hidden="1" x14ac:dyDescent="0.45">
      <c r="A2460" s="1">
        <f t="shared" si="176"/>
        <v>2447</v>
      </c>
      <c r="B2460" s="1" t="s">
        <v>734</v>
      </c>
      <c r="C2460" s="1" t="s">
        <v>2548</v>
      </c>
      <c r="D2460" s="1" t="s">
        <v>2547</v>
      </c>
      <c r="E2460" s="2" t="s">
        <v>2549</v>
      </c>
      <c r="F2460" s="1" t="s">
        <v>3435</v>
      </c>
      <c r="G2460" s="10">
        <v>45728</v>
      </c>
      <c r="H2460" s="1">
        <v>2</v>
      </c>
      <c r="I2460" s="1"/>
      <c r="J2460" s="10">
        <v>45733</v>
      </c>
      <c r="K2460" s="1" t="s">
        <v>1077</v>
      </c>
      <c r="L2460" s="2"/>
      <c r="M2460" s="10"/>
      <c r="N2460" s="1"/>
      <c r="O2460" s="1"/>
      <c r="P2460" s="2">
        <f>Table1[[#This Row],[PRICE/PO]]*Table1[[#This Row],[Quantity/PO]]</f>
        <v>0</v>
      </c>
      <c r="Q2460" s="2" t="str">
        <f t="shared" ca="1" si="175"/>
        <v>منتهي</v>
      </c>
      <c r="R2460" s="2" t="s">
        <v>2370</v>
      </c>
      <c r="S2460" s="2"/>
      <c r="T2460" s="1" t="str">
        <f t="shared" si="177"/>
        <v/>
      </c>
      <c r="BN2460" s="8" t="str">
        <f t="shared" si="178"/>
        <v>M27MF</v>
      </c>
    </row>
    <row r="2461" spans="1:66" ht="23" hidden="1" x14ac:dyDescent="0.45">
      <c r="A2461" s="1">
        <f t="shared" si="176"/>
        <v>2448</v>
      </c>
      <c r="B2461" s="1" t="s">
        <v>734</v>
      </c>
      <c r="C2461" s="2" t="s">
        <v>375</v>
      </c>
      <c r="D2461" s="1"/>
      <c r="E2461" s="2" t="s">
        <v>376</v>
      </c>
      <c r="F2461" s="1" t="s">
        <v>3436</v>
      </c>
      <c r="G2461" s="10">
        <v>45728</v>
      </c>
      <c r="H2461" s="1">
        <v>220</v>
      </c>
      <c r="I2461" s="1"/>
      <c r="J2461" s="10">
        <v>45733</v>
      </c>
      <c r="K2461" s="1" t="s">
        <v>1074</v>
      </c>
      <c r="L2461" s="2"/>
      <c r="M2461" s="10"/>
      <c r="N2461" s="1"/>
      <c r="O2461" s="1"/>
      <c r="P2461" s="2">
        <f>Table1[[#This Row],[PRICE/PO]]*Table1[[#This Row],[Quantity/PO]]</f>
        <v>0</v>
      </c>
      <c r="Q2461" s="2" t="str">
        <f t="shared" ca="1" si="175"/>
        <v>منتهي</v>
      </c>
      <c r="R2461" s="2" t="s">
        <v>2430</v>
      </c>
      <c r="S2461" s="2"/>
      <c r="T2461" s="1" t="str">
        <f t="shared" si="177"/>
        <v/>
      </c>
      <c r="BN2461" s="8">
        <f t="shared" si="178"/>
        <v>0</v>
      </c>
    </row>
    <row r="2462" spans="1:66" ht="46" hidden="1" x14ac:dyDescent="0.45">
      <c r="A2462" s="1">
        <f t="shared" si="176"/>
        <v>2449</v>
      </c>
      <c r="B2462" s="1" t="s">
        <v>734</v>
      </c>
      <c r="C2462" s="2" t="s">
        <v>378</v>
      </c>
      <c r="D2462" s="1"/>
      <c r="E2462" s="2" t="s">
        <v>377</v>
      </c>
      <c r="F2462" s="1" t="s">
        <v>3436</v>
      </c>
      <c r="G2462" s="10">
        <v>45728</v>
      </c>
      <c r="H2462" s="1">
        <v>130</v>
      </c>
      <c r="I2462" s="1"/>
      <c r="J2462" s="10">
        <v>45733</v>
      </c>
      <c r="K2462" s="1" t="s">
        <v>1074</v>
      </c>
      <c r="L2462" s="2"/>
      <c r="M2462" s="10"/>
      <c r="N2462" s="1"/>
      <c r="O2462" s="1"/>
      <c r="P2462" s="2">
        <f>Table1[[#This Row],[PRICE/PO]]*Table1[[#This Row],[Quantity/PO]]</f>
        <v>0</v>
      </c>
      <c r="Q2462" s="2" t="str">
        <f t="shared" ca="1" si="175"/>
        <v>منتهي</v>
      </c>
      <c r="R2462" s="2" t="s">
        <v>2430</v>
      </c>
      <c r="S2462" s="2"/>
      <c r="T2462" s="1" t="str">
        <f t="shared" si="177"/>
        <v/>
      </c>
      <c r="BN2462" s="8">
        <f t="shared" si="178"/>
        <v>0</v>
      </c>
    </row>
    <row r="2463" spans="1:66" ht="46" hidden="1" x14ac:dyDescent="0.45">
      <c r="A2463" s="1">
        <f t="shared" si="176"/>
        <v>2450</v>
      </c>
      <c r="B2463" s="1" t="s">
        <v>734</v>
      </c>
      <c r="C2463" s="2" t="s">
        <v>3437</v>
      </c>
      <c r="D2463" s="1" t="s">
        <v>3439</v>
      </c>
      <c r="E2463" s="2" t="s">
        <v>3438</v>
      </c>
      <c r="F2463" s="1" t="s">
        <v>3436</v>
      </c>
      <c r="G2463" s="10">
        <v>45728</v>
      </c>
      <c r="H2463" s="1">
        <v>15</v>
      </c>
      <c r="I2463" s="1"/>
      <c r="J2463" s="10">
        <v>45733</v>
      </c>
      <c r="K2463" s="1" t="s">
        <v>1074</v>
      </c>
      <c r="L2463" s="2"/>
      <c r="M2463" s="10"/>
      <c r="N2463" s="1"/>
      <c r="O2463" s="1"/>
      <c r="P2463" s="2">
        <f>Table1[[#This Row],[PRICE/PO]]*Table1[[#This Row],[Quantity/PO]]</f>
        <v>0</v>
      </c>
      <c r="Q2463" s="2" t="str">
        <f t="shared" ca="1" si="175"/>
        <v>منتهي</v>
      </c>
      <c r="R2463" s="2" t="s">
        <v>2430</v>
      </c>
      <c r="S2463" s="2"/>
      <c r="T2463" s="1" t="str">
        <f t="shared" si="177"/>
        <v/>
      </c>
      <c r="BN2463" s="8" t="str">
        <f t="shared" si="178"/>
        <v>3RV20214CA10</v>
      </c>
    </row>
    <row r="2464" spans="1:66" ht="115" hidden="1" x14ac:dyDescent="0.45">
      <c r="A2464" s="1">
        <f t="shared" si="176"/>
        <v>2451</v>
      </c>
      <c r="B2464" s="1" t="s">
        <v>734</v>
      </c>
      <c r="C2464" s="2" t="s">
        <v>1174</v>
      </c>
      <c r="D2464" s="1"/>
      <c r="E2464" s="2" t="s">
        <v>1172</v>
      </c>
      <c r="F2464" s="1" t="s">
        <v>3440</v>
      </c>
      <c r="G2464" s="10">
        <v>45728</v>
      </c>
      <c r="H2464" s="1">
        <v>40</v>
      </c>
      <c r="I2464" s="1"/>
      <c r="J2464" s="10">
        <v>45733</v>
      </c>
      <c r="K2464" s="1" t="s">
        <v>1074</v>
      </c>
      <c r="L2464" s="2"/>
      <c r="M2464" s="10"/>
      <c r="N2464" s="1"/>
      <c r="O2464" s="1"/>
      <c r="P2464" s="2">
        <f>Table1[[#This Row],[PRICE/PO]]*Table1[[#This Row],[Quantity/PO]]</f>
        <v>0</v>
      </c>
      <c r="Q2464" s="2" t="str">
        <f t="shared" ca="1" si="175"/>
        <v>منتهي</v>
      </c>
      <c r="R2464" s="2" t="s">
        <v>2370</v>
      </c>
      <c r="S2464" s="2"/>
      <c r="T2464" s="1" t="str">
        <f t="shared" si="177"/>
        <v/>
      </c>
      <c r="BN2464" s="8">
        <f t="shared" si="178"/>
        <v>0</v>
      </c>
    </row>
    <row r="2465" spans="1:66" ht="46" hidden="1" x14ac:dyDescent="0.45">
      <c r="A2465" s="1">
        <f t="shared" si="176"/>
        <v>2452</v>
      </c>
      <c r="B2465" s="1" t="s">
        <v>734</v>
      </c>
      <c r="C2465" s="2" t="s">
        <v>3446</v>
      </c>
      <c r="D2465" s="1"/>
      <c r="E2465" s="2" t="s">
        <v>3443</v>
      </c>
      <c r="F2465" s="1" t="s">
        <v>3442</v>
      </c>
      <c r="G2465" s="10">
        <v>45728</v>
      </c>
      <c r="H2465" s="1">
        <v>5</v>
      </c>
      <c r="I2465" s="1"/>
      <c r="J2465" s="10">
        <v>45734</v>
      </c>
      <c r="K2465" s="1" t="s">
        <v>1074</v>
      </c>
      <c r="L2465" s="2"/>
      <c r="M2465" s="10"/>
      <c r="N2465" s="1"/>
      <c r="O2465" s="1"/>
      <c r="P2465" s="2">
        <f>Table1[[#This Row],[PRICE/PO]]*Table1[[#This Row],[Quantity/PO]]</f>
        <v>0</v>
      </c>
      <c r="Q2465" s="2" t="str">
        <f t="shared" ca="1" si="175"/>
        <v>منتهي</v>
      </c>
      <c r="R2465" s="2" t="s">
        <v>2430</v>
      </c>
      <c r="S2465" s="2"/>
      <c r="T2465" s="1" t="str">
        <f t="shared" si="177"/>
        <v/>
      </c>
      <c r="BN2465" s="8">
        <f t="shared" si="178"/>
        <v>0</v>
      </c>
    </row>
    <row r="2466" spans="1:66" ht="23" hidden="1" x14ac:dyDescent="0.45">
      <c r="A2466" s="1">
        <f t="shared" si="176"/>
        <v>2453</v>
      </c>
      <c r="B2466" s="1" t="s">
        <v>734</v>
      </c>
      <c r="C2466" s="2" t="s">
        <v>3447</v>
      </c>
      <c r="D2466" s="1"/>
      <c r="E2466" s="2" t="s">
        <v>3444</v>
      </c>
      <c r="F2466" s="1" t="s">
        <v>3442</v>
      </c>
      <c r="G2466" s="10">
        <v>45728</v>
      </c>
      <c r="H2466" s="1">
        <v>15</v>
      </c>
      <c r="I2466" s="1"/>
      <c r="J2466" s="10">
        <v>45734</v>
      </c>
      <c r="K2466" s="1" t="s">
        <v>1074</v>
      </c>
      <c r="L2466" s="2"/>
      <c r="M2466" s="10"/>
      <c r="N2466" s="1"/>
      <c r="O2466" s="1"/>
      <c r="P2466" s="2">
        <f>Table1[[#This Row],[PRICE/PO]]*Table1[[#This Row],[Quantity/PO]]</f>
        <v>0</v>
      </c>
      <c r="Q2466" s="2" t="str">
        <f t="shared" ca="1" si="175"/>
        <v>منتهي</v>
      </c>
      <c r="R2466" s="2" t="s">
        <v>2430</v>
      </c>
      <c r="S2466" s="2"/>
      <c r="T2466" s="1" t="str">
        <f t="shared" si="177"/>
        <v/>
      </c>
      <c r="BN2466" s="8">
        <f t="shared" si="178"/>
        <v>0</v>
      </c>
    </row>
    <row r="2467" spans="1:66" ht="69" hidden="1" x14ac:dyDescent="0.45">
      <c r="A2467" s="1">
        <f t="shared" si="176"/>
        <v>2454</v>
      </c>
      <c r="B2467" s="1" t="s">
        <v>734</v>
      </c>
      <c r="C2467" s="2" t="s">
        <v>3448</v>
      </c>
      <c r="D2467" s="1">
        <v>1044416201</v>
      </c>
      <c r="E2467" s="2" t="s">
        <v>3445</v>
      </c>
      <c r="F2467" s="1" t="s">
        <v>3442</v>
      </c>
      <c r="G2467" s="10">
        <v>45728</v>
      </c>
      <c r="H2467" s="1">
        <v>5</v>
      </c>
      <c r="I2467" s="1"/>
      <c r="J2467" s="10">
        <v>45734</v>
      </c>
      <c r="K2467" s="1" t="s">
        <v>1074</v>
      </c>
      <c r="L2467" s="2"/>
      <c r="M2467" s="10"/>
      <c r="N2467" s="1"/>
      <c r="O2467" s="1"/>
      <c r="P2467" s="2">
        <f>Table1[[#This Row],[PRICE/PO]]*Table1[[#This Row],[Quantity/PO]]</f>
        <v>0</v>
      </c>
      <c r="Q2467" s="2" t="str">
        <f t="shared" ca="1" si="175"/>
        <v>منتهي</v>
      </c>
      <c r="R2467" s="2" t="s">
        <v>2430</v>
      </c>
      <c r="S2467" s="2"/>
      <c r="T2467" s="1" t="str">
        <f t="shared" si="177"/>
        <v/>
      </c>
      <c r="BN2467" s="8">
        <f t="shared" si="178"/>
        <v>1044416201</v>
      </c>
    </row>
    <row r="2468" spans="1:66" ht="46" hidden="1" x14ac:dyDescent="0.45">
      <c r="A2468" s="1">
        <f t="shared" si="176"/>
        <v>2455</v>
      </c>
      <c r="B2468" s="1" t="s">
        <v>734</v>
      </c>
      <c r="C2468" s="1" t="s">
        <v>2779</v>
      </c>
      <c r="D2468" s="1"/>
      <c r="E2468" s="2" t="s">
        <v>2780</v>
      </c>
      <c r="F2468" s="1" t="s">
        <v>3449</v>
      </c>
      <c r="G2468" s="10">
        <v>45726</v>
      </c>
      <c r="H2468" s="1">
        <v>1</v>
      </c>
      <c r="I2468" s="1">
        <v>800</v>
      </c>
      <c r="J2468" s="10">
        <v>45728</v>
      </c>
      <c r="K2468" s="1" t="s">
        <v>1077</v>
      </c>
      <c r="L2468" s="2"/>
      <c r="M2468" s="10"/>
      <c r="N2468" s="1"/>
      <c r="O2468" s="1"/>
      <c r="P2468" s="2">
        <f>Table1[[#This Row],[PRICE/PO]]*Table1[[#This Row],[Quantity/PO]]</f>
        <v>0</v>
      </c>
      <c r="Q2468" s="2" t="str">
        <f t="shared" ca="1" si="175"/>
        <v>منتهي</v>
      </c>
      <c r="R2468" s="2" t="s">
        <v>2370</v>
      </c>
      <c r="S2468" s="2"/>
      <c r="T2468" s="1" t="str">
        <f t="shared" si="177"/>
        <v/>
      </c>
      <c r="BN2468" s="8">
        <f t="shared" si="178"/>
        <v>0</v>
      </c>
    </row>
    <row r="2469" spans="1:66" ht="46" hidden="1" x14ac:dyDescent="0.45">
      <c r="A2469" s="1">
        <f t="shared" si="176"/>
        <v>2456</v>
      </c>
      <c r="B2469" s="1" t="s">
        <v>734</v>
      </c>
      <c r="C2469" s="2" t="s">
        <v>3455</v>
      </c>
      <c r="D2469" s="1" t="s">
        <v>3451</v>
      </c>
      <c r="E2469" s="2" t="s">
        <v>3452</v>
      </c>
      <c r="F2469" s="1" t="s">
        <v>3450</v>
      </c>
      <c r="G2469" s="10">
        <v>45726</v>
      </c>
      <c r="H2469" s="1">
        <v>75</v>
      </c>
      <c r="I2469" s="1"/>
      <c r="J2469" s="10">
        <v>45729</v>
      </c>
      <c r="K2469" s="1" t="s">
        <v>1074</v>
      </c>
      <c r="L2469" s="2"/>
      <c r="M2469" s="10"/>
      <c r="N2469" s="1"/>
      <c r="O2469" s="1"/>
      <c r="P2469" s="2">
        <f>Table1[[#This Row],[PRICE/PO]]*Table1[[#This Row],[Quantity/PO]]</f>
        <v>0</v>
      </c>
      <c r="Q2469" s="2" t="str">
        <f t="shared" ca="1" si="175"/>
        <v>منتهي</v>
      </c>
      <c r="R2469" s="2" t="s">
        <v>2686</v>
      </c>
      <c r="S2469" s="2"/>
      <c r="T2469" s="1" t="str">
        <f t="shared" si="177"/>
        <v/>
      </c>
      <c r="BN2469" s="8" t="str">
        <f t="shared" si="178"/>
        <v>CG3750S</v>
      </c>
    </row>
    <row r="2470" spans="1:66" ht="46" hidden="1" x14ac:dyDescent="0.45">
      <c r="A2470" s="1">
        <f t="shared" si="176"/>
        <v>2457</v>
      </c>
      <c r="B2470" s="1" t="s">
        <v>734</v>
      </c>
      <c r="C2470" s="2" t="s">
        <v>3456</v>
      </c>
      <c r="D2470" s="2" t="s">
        <v>3457</v>
      </c>
      <c r="E2470" s="2" t="s">
        <v>3453</v>
      </c>
      <c r="F2470" s="1" t="s">
        <v>3450</v>
      </c>
      <c r="G2470" s="10">
        <v>45726</v>
      </c>
      <c r="H2470" s="1">
        <v>30</v>
      </c>
      <c r="I2470" s="1"/>
      <c r="J2470" s="10">
        <v>45729</v>
      </c>
      <c r="K2470" s="1" t="s">
        <v>1074</v>
      </c>
      <c r="L2470" s="2"/>
      <c r="M2470" s="10"/>
      <c r="N2470" s="1"/>
      <c r="O2470" s="1"/>
      <c r="P2470" s="2">
        <f>Table1[[#This Row],[PRICE/PO]]*Table1[[#This Row],[Quantity/PO]]</f>
        <v>0</v>
      </c>
      <c r="Q2470" s="2" t="str">
        <f t="shared" ca="1" si="175"/>
        <v>منتهي</v>
      </c>
      <c r="R2470" s="2" t="s">
        <v>2686</v>
      </c>
      <c r="S2470" s="2"/>
      <c r="T2470" s="1" t="str">
        <f t="shared" si="177"/>
        <v/>
      </c>
      <c r="BN2470" s="8" t="str">
        <f t="shared" si="178"/>
        <v>HUBG-150D</v>
      </c>
    </row>
    <row r="2471" spans="1:66" ht="46" hidden="1" x14ac:dyDescent="0.45">
      <c r="A2471" s="1">
        <f t="shared" si="176"/>
        <v>2458</v>
      </c>
      <c r="B2471" s="1" t="s">
        <v>734</v>
      </c>
      <c r="C2471" s="2" t="s">
        <v>3458</v>
      </c>
      <c r="D2471" s="2" t="s">
        <v>3459</v>
      </c>
      <c r="E2471" s="2" t="s">
        <v>3454</v>
      </c>
      <c r="F2471" s="1" t="s">
        <v>3450</v>
      </c>
      <c r="G2471" s="10">
        <v>45726</v>
      </c>
      <c r="H2471" s="1">
        <v>30</v>
      </c>
      <c r="I2471" s="1"/>
      <c r="J2471" s="10">
        <v>45729</v>
      </c>
      <c r="K2471" s="1" t="s">
        <v>1074</v>
      </c>
      <c r="L2471" s="2"/>
      <c r="M2471" s="10"/>
      <c r="N2471" s="1"/>
      <c r="O2471" s="1"/>
      <c r="P2471" s="2">
        <f>Table1[[#This Row],[PRICE/PO]]*Table1[[#This Row],[Quantity/PO]]</f>
        <v>0</v>
      </c>
      <c r="Q2471" s="2" t="str">
        <f t="shared" ca="1" si="175"/>
        <v>منتهي</v>
      </c>
      <c r="R2471" s="2" t="s">
        <v>2686</v>
      </c>
      <c r="S2471" s="2"/>
      <c r="T2471" s="1" t="str">
        <f t="shared" si="177"/>
        <v/>
      </c>
      <c r="BN2471" s="8" t="str">
        <f t="shared" si="178"/>
        <v>HUBG-75DN</v>
      </c>
    </row>
    <row r="2472" spans="1:66" ht="46" hidden="1" x14ac:dyDescent="0.45">
      <c r="A2472" s="1">
        <f t="shared" si="176"/>
        <v>2459</v>
      </c>
      <c r="B2472" s="1" t="s">
        <v>734</v>
      </c>
      <c r="C2472" s="2" t="s">
        <v>1352</v>
      </c>
      <c r="D2472" s="1" t="s">
        <v>1351</v>
      </c>
      <c r="E2472" s="2" t="s">
        <v>1353</v>
      </c>
      <c r="F2472" s="1" t="s">
        <v>3450</v>
      </c>
      <c r="G2472" s="10">
        <v>45726</v>
      </c>
      <c r="H2472" s="1">
        <v>1</v>
      </c>
      <c r="I2472" s="1"/>
      <c r="J2472" s="10">
        <v>45729</v>
      </c>
      <c r="K2472" s="1" t="s">
        <v>1074</v>
      </c>
      <c r="L2472" s="2"/>
      <c r="M2472" s="10"/>
      <c r="N2472" s="1"/>
      <c r="O2472" s="1"/>
      <c r="P2472" s="2">
        <f>Table1[[#This Row],[PRICE/PO]]*Table1[[#This Row],[Quantity/PO]]</f>
        <v>0</v>
      </c>
      <c r="Q2472" s="2" t="str">
        <f t="shared" ca="1" si="175"/>
        <v>منتهي</v>
      </c>
      <c r="R2472" s="2" t="s">
        <v>2686</v>
      </c>
      <c r="S2472" s="2"/>
      <c r="T2472" s="1" t="str">
        <f t="shared" si="177"/>
        <v/>
      </c>
      <c r="BN2472" s="8" t="str">
        <f t="shared" si="178"/>
        <v>7856K572</v>
      </c>
    </row>
    <row r="2473" spans="1:66" ht="46" hidden="1" x14ac:dyDescent="0.45">
      <c r="A2473" s="1">
        <f t="shared" si="176"/>
        <v>2460</v>
      </c>
      <c r="B2473" s="1" t="s">
        <v>734</v>
      </c>
      <c r="C2473" s="2" t="s">
        <v>1355</v>
      </c>
      <c r="D2473" s="1" t="s">
        <v>1354</v>
      </c>
      <c r="E2473" s="2" t="s">
        <v>1356</v>
      </c>
      <c r="F2473" s="1" t="s">
        <v>3450</v>
      </c>
      <c r="G2473" s="10">
        <v>45726</v>
      </c>
      <c r="H2473" s="1">
        <v>1</v>
      </c>
      <c r="I2473" s="1"/>
      <c r="J2473" s="10">
        <v>45729</v>
      </c>
      <c r="K2473" s="1" t="s">
        <v>1074</v>
      </c>
      <c r="L2473" s="2"/>
      <c r="M2473" s="10"/>
      <c r="N2473" s="1"/>
      <c r="O2473" s="1"/>
      <c r="P2473" s="2">
        <f>Table1[[#This Row],[PRICE/PO]]*Table1[[#This Row],[Quantity/PO]]</f>
        <v>0</v>
      </c>
      <c r="Q2473" s="2" t="str">
        <f t="shared" ca="1" si="175"/>
        <v>منتهي</v>
      </c>
      <c r="R2473" s="2" t="s">
        <v>2686</v>
      </c>
      <c r="S2473" s="2"/>
      <c r="T2473" s="1" t="str">
        <f t="shared" si="177"/>
        <v/>
      </c>
      <c r="BN2473" s="8" t="str">
        <f t="shared" si="178"/>
        <v>7856K573</v>
      </c>
    </row>
    <row r="2474" spans="1:66" ht="46" hidden="1" x14ac:dyDescent="0.45">
      <c r="A2474" s="1">
        <f t="shared" si="176"/>
        <v>2461</v>
      </c>
      <c r="B2474" s="1" t="s">
        <v>734</v>
      </c>
      <c r="C2474" s="2" t="s">
        <v>1375</v>
      </c>
      <c r="D2474" s="1" t="s">
        <v>1374</v>
      </c>
      <c r="E2474" s="2" t="s">
        <v>1376</v>
      </c>
      <c r="F2474" s="1" t="s">
        <v>3450</v>
      </c>
      <c r="G2474" s="10">
        <v>45726</v>
      </c>
      <c r="H2474" s="1">
        <v>1</v>
      </c>
      <c r="I2474" s="1"/>
      <c r="J2474" s="10">
        <v>45729</v>
      </c>
      <c r="K2474" s="1" t="s">
        <v>1074</v>
      </c>
      <c r="L2474" s="2"/>
      <c r="M2474" s="10"/>
      <c r="N2474" s="1"/>
      <c r="O2474" s="1"/>
      <c r="P2474" s="2">
        <f>Table1[[#This Row],[PRICE/PO]]*Table1[[#This Row],[Quantity/PO]]</f>
        <v>0</v>
      </c>
      <c r="Q2474" s="2" t="str">
        <f t="shared" ca="1" si="175"/>
        <v>منتهي</v>
      </c>
      <c r="R2474" s="2" t="s">
        <v>2686</v>
      </c>
      <c r="S2474" s="2"/>
      <c r="T2474" s="1" t="str">
        <f t="shared" si="177"/>
        <v/>
      </c>
      <c r="BN2474" s="8" t="str">
        <f t="shared" si="178"/>
        <v>7856K582</v>
      </c>
    </row>
    <row r="2475" spans="1:66" ht="184" hidden="1" x14ac:dyDescent="0.45">
      <c r="A2475" s="1">
        <f t="shared" si="176"/>
        <v>2462</v>
      </c>
      <c r="B2475" s="1" t="s">
        <v>734</v>
      </c>
      <c r="C2475" s="2" t="s">
        <v>1361</v>
      </c>
      <c r="D2475" s="1" t="s">
        <v>1377</v>
      </c>
      <c r="E2475" s="2" t="s">
        <v>1362</v>
      </c>
      <c r="F2475" s="1" t="s">
        <v>3450</v>
      </c>
      <c r="G2475" s="10">
        <v>45726</v>
      </c>
      <c r="H2475" s="1">
        <v>1</v>
      </c>
      <c r="I2475" s="1"/>
      <c r="J2475" s="10">
        <v>45729</v>
      </c>
      <c r="K2475" s="1" t="s">
        <v>1074</v>
      </c>
      <c r="L2475" s="2"/>
      <c r="M2475" s="10"/>
      <c r="N2475" s="1"/>
      <c r="O2475" s="1"/>
      <c r="P2475" s="2">
        <f>Table1[[#This Row],[PRICE/PO]]*Table1[[#This Row],[Quantity/PO]]</f>
        <v>0</v>
      </c>
      <c r="Q2475" s="2" t="str">
        <f t="shared" ca="1" si="175"/>
        <v>منتهي</v>
      </c>
      <c r="R2475" s="2" t="s">
        <v>2686</v>
      </c>
      <c r="S2475" s="2"/>
      <c r="T2475" s="1" t="str">
        <f t="shared" si="177"/>
        <v/>
      </c>
      <c r="BN2475" s="8" t="str">
        <f t="shared" si="178"/>
        <v>170-6664</v>
      </c>
    </row>
    <row r="2476" spans="1:66" ht="92" hidden="1" x14ac:dyDescent="0.45">
      <c r="A2476" s="1">
        <f t="shared" si="176"/>
        <v>2463</v>
      </c>
      <c r="B2476" s="1" t="s">
        <v>734</v>
      </c>
      <c r="C2476" s="2" t="s">
        <v>1364</v>
      </c>
      <c r="D2476" s="1" t="s">
        <v>1363</v>
      </c>
      <c r="E2476" s="2" t="s">
        <v>1365</v>
      </c>
      <c r="F2476" s="1" t="s">
        <v>3450</v>
      </c>
      <c r="G2476" s="10">
        <v>45726</v>
      </c>
      <c r="H2476" s="1">
        <v>1</v>
      </c>
      <c r="I2476" s="1"/>
      <c r="J2476" s="10">
        <v>45729</v>
      </c>
      <c r="K2476" s="1" t="s">
        <v>1074</v>
      </c>
      <c r="L2476" s="2"/>
      <c r="M2476" s="10"/>
      <c r="N2476" s="1"/>
      <c r="O2476" s="1"/>
      <c r="P2476" s="2">
        <f>Table1[[#This Row],[PRICE/PO]]*Table1[[#This Row],[Quantity/PO]]</f>
        <v>0</v>
      </c>
      <c r="Q2476" s="2" t="str">
        <f t="shared" ca="1" si="175"/>
        <v>منتهي</v>
      </c>
      <c r="R2476" s="2" t="s">
        <v>2686</v>
      </c>
      <c r="S2476" s="2"/>
      <c r="T2476" s="1" t="str">
        <f t="shared" si="177"/>
        <v/>
      </c>
      <c r="BN2476" s="8" t="str">
        <f t="shared" si="178"/>
        <v>113-2568</v>
      </c>
    </row>
    <row r="2477" spans="1:66" ht="69" hidden="1" x14ac:dyDescent="0.45">
      <c r="A2477" s="1">
        <f t="shared" si="176"/>
        <v>2464</v>
      </c>
      <c r="B2477" s="1" t="s">
        <v>734</v>
      </c>
      <c r="C2477" s="2" t="s">
        <v>1367</v>
      </c>
      <c r="D2477" s="1" t="s">
        <v>1379</v>
      </c>
      <c r="E2477" s="2" t="s">
        <v>1368</v>
      </c>
      <c r="F2477" s="1" t="s">
        <v>3450</v>
      </c>
      <c r="G2477" s="10">
        <v>45726</v>
      </c>
      <c r="H2477" s="1">
        <v>1</v>
      </c>
      <c r="I2477" s="1"/>
      <c r="J2477" s="10">
        <v>45729</v>
      </c>
      <c r="K2477" s="1" t="s">
        <v>1074</v>
      </c>
      <c r="L2477" s="2"/>
      <c r="M2477" s="10"/>
      <c r="N2477" s="1"/>
      <c r="O2477" s="1"/>
      <c r="P2477" s="2">
        <f>Table1[[#This Row],[PRICE/PO]]*Table1[[#This Row],[Quantity/PO]]</f>
        <v>0</v>
      </c>
      <c r="Q2477" s="2" t="str">
        <f t="shared" ca="1" si="175"/>
        <v>منتهي</v>
      </c>
      <c r="R2477" s="2" t="s">
        <v>2686</v>
      </c>
      <c r="S2477" s="2"/>
      <c r="T2477" s="1" t="str">
        <f t="shared" si="177"/>
        <v/>
      </c>
      <c r="BN2477" s="8" t="str">
        <f t="shared" si="178"/>
        <v>7856K613</v>
      </c>
    </row>
    <row r="2478" spans="1:66" ht="46" hidden="1" x14ac:dyDescent="0.45">
      <c r="A2478" s="1">
        <f t="shared" si="176"/>
        <v>2465</v>
      </c>
      <c r="B2478" s="1" t="s">
        <v>734</v>
      </c>
      <c r="C2478" s="2" t="s">
        <v>1370</v>
      </c>
      <c r="D2478" s="1" t="s">
        <v>1380</v>
      </c>
      <c r="E2478" s="2" t="s">
        <v>1371</v>
      </c>
      <c r="F2478" s="1" t="s">
        <v>3450</v>
      </c>
      <c r="G2478" s="10">
        <v>45726</v>
      </c>
      <c r="H2478" s="1">
        <v>1</v>
      </c>
      <c r="I2478" s="1"/>
      <c r="J2478" s="10">
        <v>45729</v>
      </c>
      <c r="K2478" s="1" t="s">
        <v>1074</v>
      </c>
      <c r="L2478" s="2"/>
      <c r="M2478" s="10"/>
      <c r="N2478" s="1"/>
      <c r="O2478" s="1"/>
      <c r="P2478" s="2">
        <f>Table1[[#This Row],[PRICE/PO]]*Table1[[#This Row],[Quantity/PO]]</f>
        <v>0</v>
      </c>
      <c r="Q2478" s="2" t="str">
        <f t="shared" ca="1" si="175"/>
        <v>منتهي</v>
      </c>
      <c r="R2478" s="2" t="s">
        <v>2686</v>
      </c>
      <c r="S2478" s="2"/>
      <c r="T2478" s="1" t="str">
        <f t="shared" si="177"/>
        <v/>
      </c>
      <c r="BN2478" s="8" t="str">
        <f t="shared" si="178"/>
        <v>7856K592</v>
      </c>
    </row>
    <row r="2479" spans="1:66" ht="46" hidden="1" x14ac:dyDescent="0.45">
      <c r="A2479" s="1">
        <f t="shared" si="176"/>
        <v>2466</v>
      </c>
      <c r="B2479" s="1" t="s">
        <v>734</v>
      </c>
      <c r="C2479" s="1" t="s">
        <v>670</v>
      </c>
      <c r="D2479" s="1">
        <v>2106021</v>
      </c>
      <c r="E2479" s="2" t="s">
        <v>671</v>
      </c>
      <c r="F2479" s="1" t="s">
        <v>3464</v>
      </c>
      <c r="G2479" s="10">
        <v>45729</v>
      </c>
      <c r="H2479" s="1">
        <v>1</v>
      </c>
      <c r="I2479" s="1"/>
      <c r="J2479" s="10">
        <v>45734</v>
      </c>
      <c r="K2479" s="1" t="s">
        <v>1077</v>
      </c>
      <c r="L2479" s="2"/>
      <c r="M2479" s="10"/>
      <c r="N2479" s="1"/>
      <c r="O2479" s="1"/>
      <c r="P2479" s="2">
        <f>Table1[[#This Row],[PRICE/PO]]*Table1[[#This Row],[Quantity/PO]]</f>
        <v>0</v>
      </c>
      <c r="Q2479" s="2" t="str">
        <f t="shared" ca="1" si="175"/>
        <v>منتهي</v>
      </c>
      <c r="R2479" s="2" t="s">
        <v>2339</v>
      </c>
      <c r="S2479" s="2"/>
      <c r="T2479" s="1" t="str">
        <f t="shared" si="177"/>
        <v/>
      </c>
      <c r="BN2479" s="8">
        <f t="shared" si="178"/>
        <v>2106021</v>
      </c>
    </row>
    <row r="2480" spans="1:66" ht="115" hidden="1" x14ac:dyDescent="0.45">
      <c r="A2480" s="1">
        <f t="shared" si="176"/>
        <v>2467</v>
      </c>
      <c r="B2480" s="1" t="s">
        <v>734</v>
      </c>
      <c r="C2480" s="1" t="s">
        <v>558</v>
      </c>
      <c r="D2480" s="1" t="s">
        <v>582</v>
      </c>
      <c r="E2480" s="2" t="s">
        <v>559</v>
      </c>
      <c r="F2480" s="1" t="s">
        <v>3465</v>
      </c>
      <c r="G2480" s="10">
        <v>45729</v>
      </c>
      <c r="H2480" s="1">
        <v>2</v>
      </c>
      <c r="I2480" s="1"/>
      <c r="J2480" s="10">
        <v>45735</v>
      </c>
      <c r="K2480" s="1" t="s">
        <v>1074</v>
      </c>
      <c r="L2480" s="2"/>
      <c r="M2480" s="10"/>
      <c r="N2480" s="1"/>
      <c r="O2480" s="1"/>
      <c r="P2480" s="2">
        <f>Table1[[#This Row],[PRICE/PO]]*Table1[[#This Row],[Quantity/PO]]</f>
        <v>0</v>
      </c>
      <c r="Q2480" s="2" t="str">
        <f t="shared" ca="1" si="175"/>
        <v>منتهي</v>
      </c>
      <c r="R2480" s="2" t="s">
        <v>2339</v>
      </c>
      <c r="S2480" s="2"/>
      <c r="T2480" s="1" t="str">
        <f t="shared" si="177"/>
        <v/>
      </c>
      <c r="BN2480" s="8" t="str">
        <f t="shared" si="178"/>
        <v>56.10549.500</v>
      </c>
    </row>
    <row r="2481" spans="1:66" ht="46" hidden="1" x14ac:dyDescent="0.45">
      <c r="A2481" s="1">
        <f t="shared" si="176"/>
        <v>2468</v>
      </c>
      <c r="B2481" s="1" t="s">
        <v>734</v>
      </c>
      <c r="C2481" s="1" t="s">
        <v>3467</v>
      </c>
      <c r="D2481" s="1" t="s">
        <v>3468</v>
      </c>
      <c r="E2481" s="2" t="s">
        <v>3469</v>
      </c>
      <c r="F2481" s="1" t="s">
        <v>3466</v>
      </c>
      <c r="G2481" s="10">
        <v>45729</v>
      </c>
      <c r="H2481" s="1">
        <v>4</v>
      </c>
      <c r="I2481" s="1"/>
      <c r="J2481" s="10">
        <v>45734</v>
      </c>
      <c r="K2481" s="1" t="s">
        <v>1074</v>
      </c>
      <c r="L2481" s="2"/>
      <c r="M2481" s="10"/>
      <c r="N2481" s="1"/>
      <c r="O2481" s="1"/>
      <c r="P2481" s="2">
        <f>Table1[[#This Row],[PRICE/PO]]*Table1[[#This Row],[Quantity/PO]]</f>
        <v>0</v>
      </c>
      <c r="Q2481" s="2" t="str">
        <f t="shared" ca="1" si="175"/>
        <v>منتهي</v>
      </c>
      <c r="R2481" s="2" t="s">
        <v>2686</v>
      </c>
      <c r="S2481" s="2"/>
      <c r="T2481" s="1" t="str">
        <f t="shared" si="177"/>
        <v/>
      </c>
      <c r="BN2481" s="8" t="str">
        <f t="shared" si="178"/>
        <v>DRP-240-24</v>
      </c>
    </row>
    <row r="2482" spans="1:66" ht="46" hidden="1" x14ac:dyDescent="0.45">
      <c r="A2482" s="1">
        <f t="shared" si="176"/>
        <v>2469</v>
      </c>
      <c r="B2482" s="1" t="s">
        <v>734</v>
      </c>
      <c r="C2482" s="1" t="s">
        <v>36</v>
      </c>
      <c r="D2482" s="1"/>
      <c r="E2482" s="2" t="s">
        <v>687</v>
      </c>
      <c r="F2482" s="1" t="s">
        <v>3471</v>
      </c>
      <c r="G2482" s="10">
        <v>45732</v>
      </c>
      <c r="H2482" s="1">
        <v>4</v>
      </c>
      <c r="I2482" s="1">
        <v>450</v>
      </c>
      <c r="J2482" s="10">
        <v>45735</v>
      </c>
      <c r="K2482" s="1" t="s">
        <v>1076</v>
      </c>
      <c r="L2482" s="2"/>
      <c r="M2482" s="10"/>
      <c r="N2482" s="1"/>
      <c r="O2482" s="1"/>
      <c r="P2482" s="2">
        <f>Table1[[#This Row],[PRICE/PO]]*Table1[[#This Row],[Quantity/PO]]</f>
        <v>0</v>
      </c>
      <c r="Q2482" s="2" t="str">
        <f t="shared" ca="1" si="175"/>
        <v>منتهي</v>
      </c>
      <c r="R2482" s="2" t="s">
        <v>2339</v>
      </c>
      <c r="S2482" s="2"/>
      <c r="T2482" s="1" t="str">
        <f t="shared" si="177"/>
        <v/>
      </c>
      <c r="BN2482" s="8">
        <f t="shared" si="178"/>
        <v>0</v>
      </c>
    </row>
    <row r="2483" spans="1:66" ht="69" hidden="1" x14ac:dyDescent="0.45">
      <c r="A2483" s="1">
        <f t="shared" si="176"/>
        <v>2470</v>
      </c>
      <c r="B2483" s="1" t="s">
        <v>734</v>
      </c>
      <c r="C2483" s="2" t="s">
        <v>564</v>
      </c>
      <c r="D2483" s="1">
        <v>2730</v>
      </c>
      <c r="E2483" s="2" t="s">
        <v>563</v>
      </c>
      <c r="F2483" s="1" t="s">
        <v>3471</v>
      </c>
      <c r="G2483" s="10">
        <v>45732</v>
      </c>
      <c r="H2483" s="1">
        <v>2</v>
      </c>
      <c r="I2483" s="1"/>
      <c r="J2483" s="10">
        <v>45735</v>
      </c>
      <c r="K2483" s="1" t="s">
        <v>1076</v>
      </c>
      <c r="L2483" s="2"/>
      <c r="M2483" s="10"/>
      <c r="N2483" s="1"/>
      <c r="O2483" s="1"/>
      <c r="P2483" s="2">
        <f>Table1[[#This Row],[PRICE/PO]]*Table1[[#This Row],[Quantity/PO]]</f>
        <v>0</v>
      </c>
      <c r="Q2483" s="2" t="str">
        <f t="shared" ca="1" si="175"/>
        <v>منتهي</v>
      </c>
      <c r="R2483" s="2" t="s">
        <v>2339</v>
      </c>
      <c r="S2483" s="2"/>
      <c r="T2483" s="1" t="str">
        <f t="shared" si="177"/>
        <v/>
      </c>
      <c r="BN2483" s="8">
        <f t="shared" si="178"/>
        <v>2730</v>
      </c>
    </row>
    <row r="2484" spans="1:66" ht="46" hidden="1" x14ac:dyDescent="0.45">
      <c r="A2484" s="1">
        <f t="shared" si="176"/>
        <v>2471</v>
      </c>
      <c r="B2484" s="1" t="s">
        <v>734</v>
      </c>
      <c r="C2484" s="1" t="s">
        <v>1734</v>
      </c>
      <c r="D2484" s="1">
        <v>48817</v>
      </c>
      <c r="E2484" s="2" t="s">
        <v>2397</v>
      </c>
      <c r="F2484" s="1" t="s">
        <v>3472</v>
      </c>
      <c r="G2484" s="10">
        <v>45732</v>
      </c>
      <c r="H2484" s="1">
        <v>2</v>
      </c>
      <c r="I2484" s="1"/>
      <c r="J2484" s="10">
        <v>45735</v>
      </c>
      <c r="K2484" s="1" t="s">
        <v>1076</v>
      </c>
      <c r="L2484" s="2"/>
      <c r="M2484" s="10"/>
      <c r="N2484" s="1"/>
      <c r="O2484" s="1"/>
      <c r="P2484" s="2">
        <f>Table1[[#This Row],[PRICE/PO]]*Table1[[#This Row],[Quantity/PO]]</f>
        <v>0</v>
      </c>
      <c r="Q2484" s="2" t="str">
        <f t="shared" ca="1" si="175"/>
        <v>منتهي</v>
      </c>
      <c r="R2484" s="2" t="s">
        <v>2339</v>
      </c>
      <c r="S2484" s="2"/>
      <c r="T2484" s="1" t="str">
        <f t="shared" si="177"/>
        <v/>
      </c>
      <c r="BN2484" s="8">
        <f t="shared" si="178"/>
        <v>48817</v>
      </c>
    </row>
    <row r="2485" spans="1:66" ht="69" hidden="1" x14ac:dyDescent="0.45">
      <c r="A2485" s="1">
        <f t="shared" si="176"/>
        <v>2472</v>
      </c>
      <c r="B2485" s="1" t="s">
        <v>734</v>
      </c>
      <c r="C2485" s="1" t="s">
        <v>2307</v>
      </c>
      <c r="D2485" s="1" t="s">
        <v>2306</v>
      </c>
      <c r="E2485" s="2" t="s">
        <v>2308</v>
      </c>
      <c r="F2485" s="1" t="s">
        <v>3473</v>
      </c>
      <c r="G2485" s="10">
        <v>45732</v>
      </c>
      <c r="H2485" s="1">
        <v>2</v>
      </c>
      <c r="I2485" s="1">
        <v>285</v>
      </c>
      <c r="J2485" s="10">
        <v>45735</v>
      </c>
      <c r="K2485" s="1" t="s">
        <v>1074</v>
      </c>
      <c r="L2485" s="2"/>
      <c r="M2485" s="10"/>
      <c r="N2485" s="1"/>
      <c r="O2485" s="1"/>
      <c r="P2485" s="2">
        <f>Table1[[#This Row],[PRICE/PO]]*Table1[[#This Row],[Quantity/PO]]</f>
        <v>0</v>
      </c>
      <c r="Q2485" s="2" t="str">
        <f t="shared" ca="1" si="175"/>
        <v>منتهي</v>
      </c>
      <c r="R2485" s="2" t="s">
        <v>2355</v>
      </c>
      <c r="S2485" s="2"/>
      <c r="T2485" s="1" t="str">
        <f t="shared" si="177"/>
        <v/>
      </c>
      <c r="BN2485" s="8" t="str">
        <f t="shared" si="178"/>
        <v>ART 602</v>
      </c>
    </row>
    <row r="2486" spans="1:66" ht="92" hidden="1" x14ac:dyDescent="0.45">
      <c r="A2486" s="1">
        <f t="shared" si="176"/>
        <v>2473</v>
      </c>
      <c r="B2486" s="1" t="s">
        <v>734</v>
      </c>
      <c r="C2486" s="1" t="s">
        <v>2272</v>
      </c>
      <c r="D2486" s="1">
        <v>2400321</v>
      </c>
      <c r="E2486" s="2" t="s">
        <v>3474</v>
      </c>
      <c r="F2486" s="1" t="s">
        <v>3473</v>
      </c>
      <c r="G2486" s="10">
        <v>45732</v>
      </c>
      <c r="H2486" s="1">
        <v>4</v>
      </c>
      <c r="I2486" s="1">
        <v>445</v>
      </c>
      <c r="J2486" s="10">
        <v>45735</v>
      </c>
      <c r="K2486" s="1" t="s">
        <v>1075</v>
      </c>
      <c r="L2486" s="2"/>
      <c r="M2486" s="10"/>
      <c r="N2486" s="1"/>
      <c r="O2486" s="1"/>
      <c r="P2486" s="2">
        <f>Table1[[#This Row],[PRICE/PO]]*Table1[[#This Row],[Quantity/PO]]</f>
        <v>0</v>
      </c>
      <c r="Q2486" s="2" t="str">
        <f t="shared" ca="1" si="175"/>
        <v>منتهي</v>
      </c>
      <c r="R2486" s="2" t="s">
        <v>2355</v>
      </c>
      <c r="S2486" s="2"/>
      <c r="T2486" s="1" t="str">
        <f t="shared" si="177"/>
        <v/>
      </c>
      <c r="BN2486" s="8">
        <f t="shared" si="178"/>
        <v>2400321</v>
      </c>
    </row>
    <row r="2487" spans="1:66" ht="69" hidden="1" x14ac:dyDescent="0.45">
      <c r="A2487" s="1">
        <f t="shared" si="176"/>
        <v>2474</v>
      </c>
      <c r="B2487" s="1" t="s">
        <v>734</v>
      </c>
      <c r="C2487" s="1" t="s">
        <v>3475</v>
      </c>
      <c r="D2487" s="1" t="s">
        <v>3476</v>
      </c>
      <c r="E2487" s="2" t="s">
        <v>3477</v>
      </c>
      <c r="F2487" s="1" t="s">
        <v>3473</v>
      </c>
      <c r="G2487" s="10">
        <v>45732</v>
      </c>
      <c r="H2487" s="1">
        <v>3</v>
      </c>
      <c r="I2487" s="1"/>
      <c r="J2487" s="10">
        <v>45735</v>
      </c>
      <c r="K2487" s="1" t="s">
        <v>1074</v>
      </c>
      <c r="L2487" s="2"/>
      <c r="M2487" s="10"/>
      <c r="N2487" s="1"/>
      <c r="O2487" s="1"/>
      <c r="P2487" s="2">
        <f>Table1[[#This Row],[PRICE/PO]]*Table1[[#This Row],[Quantity/PO]]</f>
        <v>0</v>
      </c>
      <c r="Q2487" s="2" t="str">
        <f t="shared" ca="1" si="175"/>
        <v>منتهي</v>
      </c>
      <c r="R2487" s="2" t="s">
        <v>2355</v>
      </c>
      <c r="S2487" s="2"/>
      <c r="T2487" s="1" t="str">
        <f t="shared" si="177"/>
        <v/>
      </c>
      <c r="BN2487" s="8" t="str">
        <f t="shared" si="178"/>
        <v>HCC-2XU01AA211C</v>
      </c>
    </row>
    <row r="2488" spans="1:66" ht="69" hidden="1" x14ac:dyDescent="0.45">
      <c r="A2488" s="1">
        <f t="shared" si="176"/>
        <v>2475</v>
      </c>
      <c r="B2488" s="1" t="s">
        <v>734</v>
      </c>
      <c r="C2488" s="1" t="s">
        <v>3478</v>
      </c>
      <c r="D2488" s="1">
        <v>2804129</v>
      </c>
      <c r="E2488" s="2" t="s">
        <v>3479</v>
      </c>
      <c r="F2488" s="1" t="s">
        <v>3473</v>
      </c>
      <c r="G2488" s="10">
        <v>45732</v>
      </c>
      <c r="H2488" s="1">
        <v>1</v>
      </c>
      <c r="I2488" s="1"/>
      <c r="J2488" s="10">
        <v>45735</v>
      </c>
      <c r="K2488" s="1" t="s">
        <v>1077</v>
      </c>
      <c r="L2488" s="2"/>
      <c r="M2488" s="10"/>
      <c r="N2488" s="1"/>
      <c r="O2488" s="1"/>
      <c r="P2488" s="2">
        <f>Table1[[#This Row],[PRICE/PO]]*Table1[[#This Row],[Quantity/PO]]</f>
        <v>0</v>
      </c>
      <c r="Q2488" s="2" t="str">
        <f t="shared" ca="1" si="175"/>
        <v>منتهي</v>
      </c>
      <c r="R2488" s="2" t="s">
        <v>2355</v>
      </c>
      <c r="S2488" s="2"/>
      <c r="T2488" s="1" t="str">
        <f t="shared" si="177"/>
        <v/>
      </c>
      <c r="BN2488" s="8">
        <f t="shared" si="178"/>
        <v>2804129</v>
      </c>
    </row>
    <row r="2489" spans="1:66" ht="46" hidden="1" x14ac:dyDescent="0.45">
      <c r="A2489" s="1">
        <f t="shared" si="176"/>
        <v>2476</v>
      </c>
      <c r="B2489" s="1" t="s">
        <v>734</v>
      </c>
      <c r="C2489" s="1" t="s">
        <v>124</v>
      </c>
      <c r="D2489" s="1"/>
      <c r="E2489" s="2" t="s">
        <v>824</v>
      </c>
      <c r="F2489" s="1" t="s">
        <v>3473</v>
      </c>
      <c r="G2489" s="10">
        <v>45732</v>
      </c>
      <c r="H2489" s="1">
        <v>2</v>
      </c>
      <c r="I2489" s="1">
        <v>3580</v>
      </c>
      <c r="J2489" s="10">
        <v>45735</v>
      </c>
      <c r="K2489" s="1" t="s">
        <v>1076</v>
      </c>
      <c r="L2489" s="2" t="s">
        <v>4321</v>
      </c>
      <c r="M2489" s="10">
        <v>45743</v>
      </c>
      <c r="N2489" s="1">
        <v>2</v>
      </c>
      <c r="O2489" s="1">
        <v>3580</v>
      </c>
      <c r="P2489" s="2">
        <f>Table1[[#This Row],[PRICE/PO]]*Table1[[#This Row],[Quantity/PO]]</f>
        <v>7160</v>
      </c>
      <c r="Q2489" s="2" t="str">
        <f t="shared" ca="1" si="175"/>
        <v>منتهي</v>
      </c>
      <c r="R2489" s="2" t="s">
        <v>2355</v>
      </c>
      <c r="S2489" s="2"/>
      <c r="T2489" s="1" t="str">
        <f t="shared" si="177"/>
        <v/>
      </c>
      <c r="BN2489" s="8">
        <f t="shared" si="178"/>
        <v>0</v>
      </c>
    </row>
    <row r="2490" spans="1:66" ht="69" hidden="1" x14ac:dyDescent="0.45">
      <c r="A2490" s="1">
        <f t="shared" si="176"/>
        <v>2477</v>
      </c>
      <c r="B2490" s="1" t="s">
        <v>734</v>
      </c>
      <c r="C2490" s="1" t="s">
        <v>834</v>
      </c>
      <c r="D2490" s="1" t="s">
        <v>833</v>
      </c>
      <c r="E2490" s="2" t="s">
        <v>3480</v>
      </c>
      <c r="F2490" s="1" t="s">
        <v>3473</v>
      </c>
      <c r="G2490" s="10">
        <v>45732</v>
      </c>
      <c r="H2490" s="1">
        <v>1</v>
      </c>
      <c r="I2490" s="1"/>
      <c r="J2490" s="10">
        <v>45735</v>
      </c>
      <c r="K2490" s="1" t="s">
        <v>1075</v>
      </c>
      <c r="L2490" s="2"/>
      <c r="M2490" s="10"/>
      <c r="N2490" s="1"/>
      <c r="O2490" s="1"/>
      <c r="P2490" s="2">
        <f>Table1[[#This Row],[PRICE/PO]]*Table1[[#This Row],[Quantity/PO]]</f>
        <v>0</v>
      </c>
      <c r="Q2490" s="2" t="str">
        <f t="shared" ca="1" si="175"/>
        <v>منتهي</v>
      </c>
      <c r="R2490" s="2" t="s">
        <v>2355</v>
      </c>
      <c r="S2490" s="2"/>
      <c r="T2490" s="1" t="str">
        <f t="shared" si="177"/>
        <v/>
      </c>
      <c r="BN2490" s="8" t="str">
        <f t="shared" si="178"/>
        <v>ZR48K5ETFD-830</v>
      </c>
    </row>
    <row r="2491" spans="1:66" ht="69" hidden="1" x14ac:dyDescent="0.45">
      <c r="A2491" s="1">
        <f t="shared" si="176"/>
        <v>2478</v>
      </c>
      <c r="B2491" s="1" t="s">
        <v>734</v>
      </c>
      <c r="C2491" s="1" t="s">
        <v>1344</v>
      </c>
      <c r="D2491" s="1">
        <v>412812</v>
      </c>
      <c r="E2491" s="2" t="s">
        <v>1345</v>
      </c>
      <c r="F2491" s="1" t="s">
        <v>3473</v>
      </c>
      <c r="G2491" s="10">
        <v>45732</v>
      </c>
      <c r="H2491" s="1">
        <v>1</v>
      </c>
      <c r="I2491" s="1">
        <v>1750</v>
      </c>
      <c r="J2491" s="10">
        <v>45735</v>
      </c>
      <c r="K2491" s="1" t="s">
        <v>1074</v>
      </c>
      <c r="L2491" s="2"/>
      <c r="M2491" s="10"/>
      <c r="N2491" s="1"/>
      <c r="O2491" s="1"/>
      <c r="P2491" s="2">
        <f>Table1[[#This Row],[PRICE/PO]]*Table1[[#This Row],[Quantity/PO]]</f>
        <v>0</v>
      </c>
      <c r="Q2491" s="2" t="str">
        <f t="shared" ca="1" si="175"/>
        <v>منتهي</v>
      </c>
      <c r="R2491" s="2" t="s">
        <v>2355</v>
      </c>
      <c r="S2491" s="2"/>
      <c r="T2491" s="1" t="str">
        <f t="shared" si="177"/>
        <v/>
      </c>
      <c r="BN2491" s="8">
        <f t="shared" si="178"/>
        <v>412812</v>
      </c>
    </row>
    <row r="2492" spans="1:66" ht="69" hidden="1" x14ac:dyDescent="0.45">
      <c r="A2492" s="1">
        <f t="shared" si="176"/>
        <v>2479</v>
      </c>
      <c r="B2492" s="1" t="s">
        <v>734</v>
      </c>
      <c r="C2492" s="1" t="s">
        <v>3481</v>
      </c>
      <c r="D2492" s="1">
        <v>2500274</v>
      </c>
      <c r="E2492" s="2" t="s">
        <v>3482</v>
      </c>
      <c r="F2492" s="1" t="s">
        <v>3473</v>
      </c>
      <c r="G2492" s="10">
        <v>45732</v>
      </c>
      <c r="H2492" s="1">
        <v>1</v>
      </c>
      <c r="I2492" s="1"/>
      <c r="J2492" s="10">
        <v>45735</v>
      </c>
      <c r="K2492" s="1" t="s">
        <v>1077</v>
      </c>
      <c r="L2492" s="2"/>
      <c r="M2492" s="10"/>
      <c r="N2492" s="1"/>
      <c r="O2492" s="1"/>
      <c r="P2492" s="2">
        <f>Table1[[#This Row],[PRICE/PO]]*Table1[[#This Row],[Quantity/PO]]</f>
        <v>0</v>
      </c>
      <c r="Q2492" s="2" t="str">
        <f t="shared" ca="1" si="175"/>
        <v>منتهي</v>
      </c>
      <c r="R2492" s="2" t="s">
        <v>2355</v>
      </c>
      <c r="S2492" s="2"/>
      <c r="T2492" s="1" t="str">
        <f t="shared" si="177"/>
        <v/>
      </c>
      <c r="BN2492" s="8">
        <f t="shared" si="178"/>
        <v>2500274</v>
      </c>
    </row>
    <row r="2493" spans="1:66" ht="46" hidden="1" x14ac:dyDescent="0.45">
      <c r="A2493" s="1">
        <f t="shared" si="176"/>
        <v>2480</v>
      </c>
      <c r="B2493" s="1" t="s">
        <v>734</v>
      </c>
      <c r="C2493" s="1" t="s">
        <v>817</v>
      </c>
      <c r="D2493" s="1"/>
      <c r="E2493" s="2" t="s">
        <v>818</v>
      </c>
      <c r="F2493" s="1" t="s">
        <v>3483</v>
      </c>
      <c r="G2493" s="10">
        <v>45732</v>
      </c>
      <c r="H2493" s="1">
        <v>1</v>
      </c>
      <c r="I2493" s="1">
        <v>400</v>
      </c>
      <c r="J2493" s="10">
        <v>45734</v>
      </c>
      <c r="K2493" s="1" t="s">
        <v>1077</v>
      </c>
      <c r="L2493" s="2" t="s">
        <v>4314</v>
      </c>
      <c r="M2493" s="10">
        <v>45740</v>
      </c>
      <c r="N2493" s="1">
        <v>1</v>
      </c>
      <c r="O2493" s="1">
        <v>400</v>
      </c>
      <c r="P2493" s="2">
        <f>Table1[[#This Row],[PRICE/PO]]*Table1[[#This Row],[Quantity/PO]]</f>
        <v>400</v>
      </c>
      <c r="Q2493" s="2" t="str">
        <f t="shared" ca="1" si="175"/>
        <v>منتهي</v>
      </c>
      <c r="R2493" s="2" t="s">
        <v>2355</v>
      </c>
      <c r="S2493" s="2"/>
      <c r="T2493" s="1" t="str">
        <f t="shared" si="177"/>
        <v/>
      </c>
      <c r="BN2493" s="8">
        <f t="shared" si="178"/>
        <v>0</v>
      </c>
    </row>
    <row r="2494" spans="1:66" ht="46" hidden="1" x14ac:dyDescent="0.45">
      <c r="A2494" s="1">
        <f t="shared" si="176"/>
        <v>2481</v>
      </c>
      <c r="B2494" s="1" t="s">
        <v>734</v>
      </c>
      <c r="C2494" s="1" t="s">
        <v>106</v>
      </c>
      <c r="D2494" s="1">
        <v>56945</v>
      </c>
      <c r="E2494" s="2" t="s">
        <v>702</v>
      </c>
      <c r="F2494" s="1" t="s">
        <v>3484</v>
      </c>
      <c r="G2494" s="10">
        <v>45732</v>
      </c>
      <c r="H2494" s="1">
        <v>3</v>
      </c>
      <c r="I2494" s="1"/>
      <c r="J2494" s="10">
        <v>45736</v>
      </c>
      <c r="K2494" s="1" t="s">
        <v>1076</v>
      </c>
      <c r="L2494" s="2"/>
      <c r="M2494" s="10"/>
      <c r="N2494" s="1"/>
      <c r="O2494" s="1"/>
      <c r="P2494" s="2">
        <f>Table1[[#This Row],[PRICE/PO]]*Table1[[#This Row],[Quantity/PO]]</f>
        <v>0</v>
      </c>
      <c r="Q2494" s="2" t="str">
        <f t="shared" ca="1" si="175"/>
        <v>منتهي</v>
      </c>
      <c r="R2494" s="2" t="s">
        <v>2339</v>
      </c>
      <c r="S2494" s="2"/>
      <c r="T2494" s="1" t="str">
        <f t="shared" si="177"/>
        <v/>
      </c>
      <c r="BN2494" s="8">
        <f t="shared" si="178"/>
        <v>56945</v>
      </c>
    </row>
    <row r="2495" spans="1:66" ht="69" hidden="1" x14ac:dyDescent="0.45">
      <c r="A2495" s="1">
        <f t="shared" si="176"/>
        <v>2482</v>
      </c>
      <c r="B2495" s="1" t="s">
        <v>734</v>
      </c>
      <c r="C2495" s="1" t="s">
        <v>1789</v>
      </c>
      <c r="D2495" s="1">
        <v>158</v>
      </c>
      <c r="E2495" s="2" t="s">
        <v>1790</v>
      </c>
      <c r="F2495" s="1" t="s">
        <v>3484</v>
      </c>
      <c r="G2495" s="10">
        <v>45732</v>
      </c>
      <c r="H2495" s="1">
        <v>2</v>
      </c>
      <c r="I2495" s="1"/>
      <c r="J2495" s="10">
        <v>45736</v>
      </c>
      <c r="K2495" s="1" t="s">
        <v>1077</v>
      </c>
      <c r="L2495" s="2"/>
      <c r="M2495" s="10"/>
      <c r="N2495" s="1"/>
      <c r="O2495" s="1"/>
      <c r="P2495" s="2">
        <f>Table1[[#This Row],[PRICE/PO]]*Table1[[#This Row],[Quantity/PO]]</f>
        <v>0</v>
      </c>
      <c r="Q2495" s="2" t="str">
        <f t="shared" ca="1" si="175"/>
        <v>منتهي</v>
      </c>
      <c r="R2495" s="2" t="s">
        <v>2339</v>
      </c>
      <c r="S2495" s="2"/>
      <c r="T2495" s="1" t="str">
        <f t="shared" si="177"/>
        <v/>
      </c>
      <c r="BN2495" s="8">
        <f t="shared" si="178"/>
        <v>158</v>
      </c>
    </row>
    <row r="2496" spans="1:66" ht="69" hidden="1" x14ac:dyDescent="0.45">
      <c r="A2496" s="1">
        <f t="shared" si="176"/>
        <v>2483</v>
      </c>
      <c r="B2496" s="1" t="s">
        <v>734</v>
      </c>
      <c r="C2496" s="1" t="s">
        <v>3485</v>
      </c>
      <c r="D2496" s="1" t="s">
        <v>3486</v>
      </c>
      <c r="E2496" s="2" t="s">
        <v>3487</v>
      </c>
      <c r="F2496" s="1" t="s">
        <v>3484</v>
      </c>
      <c r="G2496" s="10">
        <v>45732</v>
      </c>
      <c r="H2496" s="1">
        <v>1</v>
      </c>
      <c r="I2496" s="1"/>
      <c r="J2496" s="10">
        <v>45736</v>
      </c>
      <c r="K2496" s="1" t="s">
        <v>1077</v>
      </c>
      <c r="L2496" s="2"/>
      <c r="M2496" s="10"/>
      <c r="N2496" s="1"/>
      <c r="O2496" s="1"/>
      <c r="P2496" s="2">
        <f>Table1[[#This Row],[PRICE/PO]]*Table1[[#This Row],[Quantity/PO]]</f>
        <v>0</v>
      </c>
      <c r="Q2496" s="2" t="str">
        <f t="shared" ca="1" si="175"/>
        <v>منتهي</v>
      </c>
      <c r="R2496" s="2" t="s">
        <v>2339</v>
      </c>
      <c r="S2496" s="2"/>
      <c r="T2496" s="1" t="str">
        <f t="shared" si="177"/>
        <v/>
      </c>
      <c r="BN2496" s="8" t="str">
        <f t="shared" si="178"/>
        <v>ACRF20BR</v>
      </c>
    </row>
    <row r="2497" spans="1:66" ht="69" hidden="1" x14ac:dyDescent="0.45">
      <c r="A2497" s="1">
        <f t="shared" si="176"/>
        <v>2484</v>
      </c>
      <c r="B2497" s="1" t="s">
        <v>734</v>
      </c>
      <c r="C2497" s="1" t="s">
        <v>1650</v>
      </c>
      <c r="D2497" s="1"/>
      <c r="E2497" s="2" t="s">
        <v>1651</v>
      </c>
      <c r="F2497" s="1" t="s">
        <v>3488</v>
      </c>
      <c r="G2497" s="10">
        <v>45732</v>
      </c>
      <c r="H2497" s="1">
        <v>1</v>
      </c>
      <c r="I2497" s="1"/>
      <c r="J2497" s="10">
        <v>45736</v>
      </c>
      <c r="K2497" s="1" t="s">
        <v>1076</v>
      </c>
      <c r="L2497" s="2"/>
      <c r="M2497" s="10"/>
      <c r="N2497" s="1"/>
      <c r="O2497" s="1"/>
      <c r="P2497" s="2">
        <f>Table1[[#This Row],[PRICE/PO]]*Table1[[#This Row],[Quantity/PO]]</f>
        <v>0</v>
      </c>
      <c r="Q2497" s="2" t="str">
        <f t="shared" ca="1" si="175"/>
        <v>منتهي</v>
      </c>
      <c r="R2497" s="2" t="s">
        <v>2339</v>
      </c>
      <c r="S2497" s="2"/>
      <c r="T2497" s="1" t="str">
        <f t="shared" si="177"/>
        <v/>
      </c>
      <c r="BN2497" s="8">
        <f t="shared" si="178"/>
        <v>0</v>
      </c>
    </row>
    <row r="2498" spans="1:66" ht="69" hidden="1" x14ac:dyDescent="0.45">
      <c r="A2498" s="1">
        <f t="shared" si="176"/>
        <v>2485</v>
      </c>
      <c r="B2498" s="1" t="s">
        <v>734</v>
      </c>
      <c r="C2498" s="1" t="s">
        <v>717</v>
      </c>
      <c r="D2498" s="1">
        <v>2102169</v>
      </c>
      <c r="E2498" s="2" t="s">
        <v>718</v>
      </c>
      <c r="F2498" s="1" t="s">
        <v>3489</v>
      </c>
      <c r="G2498" s="10">
        <v>45732</v>
      </c>
      <c r="H2498" s="1">
        <v>1</v>
      </c>
      <c r="I2498" s="1"/>
      <c r="J2498" s="10">
        <v>45736</v>
      </c>
      <c r="K2498" s="1" t="s">
        <v>1076</v>
      </c>
      <c r="L2498" s="2"/>
      <c r="M2498" s="10"/>
      <c r="N2498" s="1"/>
      <c r="O2498" s="1"/>
      <c r="P2498" s="2">
        <f>Table1[[#This Row],[PRICE/PO]]*Table1[[#This Row],[Quantity/PO]]</f>
        <v>0</v>
      </c>
      <c r="Q2498" s="2" t="str">
        <f t="shared" ca="1" si="175"/>
        <v>منتهي</v>
      </c>
      <c r="R2498" s="2" t="s">
        <v>2339</v>
      </c>
      <c r="S2498" s="2"/>
      <c r="T2498" s="1" t="str">
        <f t="shared" si="177"/>
        <v/>
      </c>
      <c r="BN2498" s="8">
        <f t="shared" si="178"/>
        <v>2102169</v>
      </c>
    </row>
    <row r="2499" spans="1:66" ht="115" hidden="1" x14ac:dyDescent="0.45">
      <c r="A2499" s="1">
        <f t="shared" si="176"/>
        <v>2486</v>
      </c>
      <c r="B2499" s="1" t="s">
        <v>734</v>
      </c>
      <c r="C2499" s="1" t="s">
        <v>547</v>
      </c>
      <c r="D2499" s="41">
        <v>243133040311</v>
      </c>
      <c r="E2499" s="2" t="s">
        <v>548</v>
      </c>
      <c r="F2499" s="1" t="s">
        <v>3489</v>
      </c>
      <c r="G2499" s="10">
        <v>45732</v>
      </c>
      <c r="H2499" s="1">
        <v>2</v>
      </c>
      <c r="I2499" s="1"/>
      <c r="J2499" s="10">
        <v>45736</v>
      </c>
      <c r="K2499" s="1" t="s">
        <v>1076</v>
      </c>
      <c r="L2499" s="2"/>
      <c r="M2499" s="10"/>
      <c r="N2499" s="1"/>
      <c r="O2499" s="1"/>
      <c r="P2499" s="2">
        <f>Table1[[#This Row],[PRICE/PO]]*Table1[[#This Row],[Quantity/PO]]</f>
        <v>0</v>
      </c>
      <c r="Q2499" s="2" t="str">
        <f t="shared" ca="1" si="175"/>
        <v>منتهي</v>
      </c>
      <c r="R2499" s="2" t="s">
        <v>2339</v>
      </c>
      <c r="S2499" s="2"/>
      <c r="T2499" s="1" t="str">
        <f t="shared" si="177"/>
        <v/>
      </c>
      <c r="BN2499" s="8">
        <f t="shared" si="178"/>
        <v>243133040311</v>
      </c>
    </row>
    <row r="2500" spans="1:66" ht="46" hidden="1" x14ac:dyDescent="0.45">
      <c r="A2500" s="1">
        <f t="shared" si="176"/>
        <v>2487</v>
      </c>
      <c r="B2500" s="1" t="s">
        <v>734</v>
      </c>
      <c r="C2500" s="1" t="s">
        <v>3491</v>
      </c>
      <c r="D2500" s="1" t="s">
        <v>3492</v>
      </c>
      <c r="E2500" s="2" t="s">
        <v>3493</v>
      </c>
      <c r="F2500" s="1" t="s">
        <v>3490</v>
      </c>
      <c r="G2500" s="10">
        <v>45732</v>
      </c>
      <c r="H2500" s="1">
        <v>2</v>
      </c>
      <c r="I2500" s="1"/>
      <c r="J2500" s="10">
        <v>45736</v>
      </c>
      <c r="K2500" s="1" t="s">
        <v>1076</v>
      </c>
      <c r="L2500" s="2"/>
      <c r="M2500" s="10"/>
      <c r="N2500" s="1"/>
      <c r="O2500" s="1"/>
      <c r="P2500" s="2">
        <f>Table1[[#This Row],[PRICE/PO]]*Table1[[#This Row],[Quantity/PO]]</f>
        <v>0</v>
      </c>
      <c r="Q2500" s="2" t="str">
        <f t="shared" ca="1" si="175"/>
        <v>منتهي</v>
      </c>
      <c r="R2500" s="2" t="s">
        <v>2339</v>
      </c>
      <c r="S2500" s="2"/>
      <c r="T2500" s="1" t="str">
        <f t="shared" si="177"/>
        <v/>
      </c>
      <c r="BN2500" s="8" t="str">
        <f t="shared" si="178"/>
        <v>0L1630</v>
      </c>
    </row>
    <row r="2501" spans="1:66" ht="69" hidden="1" x14ac:dyDescent="0.45">
      <c r="A2501" s="1">
        <f t="shared" si="176"/>
        <v>2488</v>
      </c>
      <c r="B2501" s="1" t="s">
        <v>734</v>
      </c>
      <c r="C2501" s="1" t="s">
        <v>3495</v>
      </c>
      <c r="D2501" s="1"/>
      <c r="E2501" s="2" t="s">
        <v>3496</v>
      </c>
      <c r="F2501" s="1" t="s">
        <v>3494</v>
      </c>
      <c r="G2501" s="10">
        <v>45732</v>
      </c>
      <c r="H2501" s="1">
        <v>1</v>
      </c>
      <c r="I2501" s="1"/>
      <c r="J2501" s="10">
        <v>45739</v>
      </c>
      <c r="K2501" s="1" t="s">
        <v>1077</v>
      </c>
      <c r="L2501" s="2"/>
      <c r="M2501" s="10"/>
      <c r="N2501" s="1"/>
      <c r="O2501" s="1"/>
      <c r="P2501" s="2">
        <f>Table1[[#This Row],[PRICE/PO]]*Table1[[#This Row],[Quantity/PO]]</f>
        <v>0</v>
      </c>
      <c r="Q2501" s="2" t="str">
        <f t="shared" ca="1" si="175"/>
        <v>منتهي</v>
      </c>
      <c r="R2501" s="2" t="s">
        <v>2339</v>
      </c>
      <c r="S2501" s="2"/>
      <c r="T2501" s="1" t="str">
        <f t="shared" si="177"/>
        <v/>
      </c>
      <c r="BN2501" s="8">
        <f t="shared" si="178"/>
        <v>0</v>
      </c>
    </row>
    <row r="2502" spans="1:66" ht="69" hidden="1" x14ac:dyDescent="0.45">
      <c r="A2502" s="1">
        <f t="shared" si="176"/>
        <v>2489</v>
      </c>
      <c r="B2502" s="1" t="s">
        <v>734</v>
      </c>
      <c r="C2502" s="1" t="s">
        <v>3495</v>
      </c>
      <c r="D2502" s="1"/>
      <c r="E2502" s="2" t="s">
        <v>3496</v>
      </c>
      <c r="F2502" s="1" t="s">
        <v>3497</v>
      </c>
      <c r="G2502" s="10">
        <v>45732</v>
      </c>
      <c r="H2502" s="1">
        <v>1</v>
      </c>
      <c r="I2502" s="1"/>
      <c r="J2502" s="10">
        <v>45739</v>
      </c>
      <c r="K2502" s="1" t="s">
        <v>1077</v>
      </c>
      <c r="L2502" s="2"/>
      <c r="M2502" s="10"/>
      <c r="N2502" s="1"/>
      <c r="O2502" s="1"/>
      <c r="P2502" s="2">
        <f>Table1[[#This Row],[PRICE/PO]]*Table1[[#This Row],[Quantity/PO]]</f>
        <v>0</v>
      </c>
      <c r="Q2502" s="2" t="str">
        <f t="shared" ca="1" si="175"/>
        <v>منتهي</v>
      </c>
      <c r="R2502" s="2" t="s">
        <v>2339</v>
      </c>
      <c r="S2502" s="2"/>
      <c r="T2502" s="1" t="str">
        <f t="shared" si="177"/>
        <v/>
      </c>
      <c r="BN2502" s="8">
        <f t="shared" si="178"/>
        <v>0</v>
      </c>
    </row>
    <row r="2503" spans="1:66" ht="69" hidden="1" x14ac:dyDescent="0.45">
      <c r="A2503" s="1">
        <f t="shared" si="176"/>
        <v>2490</v>
      </c>
      <c r="B2503" s="1" t="s">
        <v>734</v>
      </c>
      <c r="C2503" s="1" t="s">
        <v>2230</v>
      </c>
      <c r="D2503" s="1">
        <v>2102011</v>
      </c>
      <c r="E2503" s="2" t="s">
        <v>2232</v>
      </c>
      <c r="F2503" s="1" t="s">
        <v>3499</v>
      </c>
      <c r="G2503" s="10">
        <v>45732</v>
      </c>
      <c r="H2503" s="1">
        <v>6</v>
      </c>
      <c r="I2503" s="1">
        <v>600</v>
      </c>
      <c r="J2503" s="10">
        <v>45735</v>
      </c>
      <c r="K2503" s="1" t="s">
        <v>1076</v>
      </c>
      <c r="L2503" s="2"/>
      <c r="M2503" s="10"/>
      <c r="N2503" s="1"/>
      <c r="O2503" s="1"/>
      <c r="P2503" s="2">
        <f>Table1[[#This Row],[PRICE/PO]]*Table1[[#This Row],[Quantity/PO]]</f>
        <v>0</v>
      </c>
      <c r="Q2503" s="2" t="str">
        <f t="shared" ca="1" si="175"/>
        <v>منتهي</v>
      </c>
      <c r="R2503" s="2" t="s">
        <v>2339</v>
      </c>
      <c r="S2503" s="2"/>
      <c r="T2503" s="1" t="str">
        <f t="shared" si="177"/>
        <v/>
      </c>
      <c r="BN2503" s="8">
        <f t="shared" si="178"/>
        <v>2102011</v>
      </c>
    </row>
    <row r="2504" spans="1:66" ht="46" hidden="1" x14ac:dyDescent="0.45">
      <c r="A2504" s="1">
        <f t="shared" si="176"/>
        <v>2491</v>
      </c>
      <c r="B2504" s="1" t="s">
        <v>734</v>
      </c>
      <c r="C2504" s="1" t="s">
        <v>3501</v>
      </c>
      <c r="D2504" s="1"/>
      <c r="E2504" s="2" t="s">
        <v>3502</v>
      </c>
      <c r="F2504" s="1" t="s">
        <v>3500</v>
      </c>
      <c r="G2504" s="10">
        <v>45732</v>
      </c>
      <c r="H2504" s="1">
        <v>6</v>
      </c>
      <c r="I2504" s="1"/>
      <c r="J2504" s="10">
        <v>45736</v>
      </c>
      <c r="K2504" s="1" t="s">
        <v>1077</v>
      </c>
      <c r="L2504" s="2"/>
      <c r="M2504" s="10"/>
      <c r="N2504" s="1"/>
      <c r="O2504" s="1"/>
      <c r="P2504" s="2">
        <f>Table1[[#This Row],[PRICE/PO]]*Table1[[#This Row],[Quantity/PO]]</f>
        <v>0</v>
      </c>
      <c r="Q2504" s="2" t="str">
        <f t="shared" ca="1" si="175"/>
        <v>منتهي</v>
      </c>
      <c r="R2504" s="2" t="s">
        <v>2339</v>
      </c>
      <c r="S2504" s="2"/>
      <c r="T2504" s="1" t="str">
        <f t="shared" si="177"/>
        <v/>
      </c>
      <c r="BN2504" s="8">
        <f t="shared" si="178"/>
        <v>0</v>
      </c>
    </row>
    <row r="2505" spans="1:66" ht="46" hidden="1" x14ac:dyDescent="0.45">
      <c r="A2505" s="1">
        <f t="shared" si="176"/>
        <v>2492</v>
      </c>
      <c r="B2505" s="1" t="s">
        <v>734</v>
      </c>
      <c r="C2505" s="1" t="s">
        <v>673</v>
      </c>
      <c r="D2505" s="1"/>
      <c r="E2505" s="2" t="s">
        <v>674</v>
      </c>
      <c r="F2505" s="1" t="s">
        <v>3500</v>
      </c>
      <c r="G2505" s="10">
        <v>45732</v>
      </c>
      <c r="H2505" s="1">
        <v>15</v>
      </c>
      <c r="I2505" s="1"/>
      <c r="J2505" s="10">
        <v>45736</v>
      </c>
      <c r="K2505" s="1" t="s">
        <v>1077</v>
      </c>
      <c r="L2505" s="2"/>
      <c r="M2505" s="10"/>
      <c r="N2505" s="1"/>
      <c r="O2505" s="1"/>
      <c r="P2505" s="2">
        <f>Table1[[#This Row],[PRICE/PO]]*Table1[[#This Row],[Quantity/PO]]</f>
        <v>0</v>
      </c>
      <c r="Q2505" s="2" t="str">
        <f t="shared" ca="1" si="175"/>
        <v>منتهي</v>
      </c>
      <c r="R2505" s="2" t="s">
        <v>2339</v>
      </c>
      <c r="S2505" s="2"/>
      <c r="T2505" s="1" t="str">
        <f t="shared" si="177"/>
        <v/>
      </c>
      <c r="BN2505" s="8">
        <f t="shared" si="178"/>
        <v>0</v>
      </c>
    </row>
    <row r="2506" spans="1:66" ht="115" hidden="1" x14ac:dyDescent="0.45">
      <c r="A2506" s="1">
        <f t="shared" si="176"/>
        <v>2493</v>
      </c>
      <c r="B2506" s="1" t="s">
        <v>734</v>
      </c>
      <c r="C2506" s="1" t="s">
        <v>3505</v>
      </c>
      <c r="D2506" s="1" t="s">
        <v>3504</v>
      </c>
      <c r="E2506" s="2" t="s">
        <v>3506</v>
      </c>
      <c r="F2506" s="1" t="s">
        <v>3503</v>
      </c>
      <c r="G2506" s="10">
        <v>45732</v>
      </c>
      <c r="H2506" s="1">
        <v>1</v>
      </c>
      <c r="I2506" s="1"/>
      <c r="J2506" s="10">
        <v>45736</v>
      </c>
      <c r="K2506" s="1" t="s">
        <v>1077</v>
      </c>
      <c r="L2506" s="2"/>
      <c r="M2506" s="10"/>
      <c r="N2506" s="1"/>
      <c r="O2506" s="1"/>
      <c r="P2506" s="2">
        <f>Table1[[#This Row],[PRICE/PO]]*Table1[[#This Row],[Quantity/PO]]</f>
        <v>0</v>
      </c>
      <c r="Q2506" s="2" t="str">
        <f t="shared" ca="1" si="175"/>
        <v>منتهي</v>
      </c>
      <c r="R2506" s="2" t="s">
        <v>2339</v>
      </c>
      <c r="S2506" s="2"/>
      <c r="T2506" s="1" t="str">
        <f t="shared" si="177"/>
        <v/>
      </c>
      <c r="BN2506" s="8" t="str">
        <f t="shared" si="178"/>
        <v>OM-G 15</v>
      </c>
    </row>
    <row r="2507" spans="1:66" ht="69" hidden="1" x14ac:dyDescent="0.45">
      <c r="A2507" s="1">
        <f t="shared" si="176"/>
        <v>2494</v>
      </c>
      <c r="B2507" s="1" t="s">
        <v>734</v>
      </c>
      <c r="C2507" s="1" t="s">
        <v>3508</v>
      </c>
      <c r="D2507" s="2" t="s">
        <v>3509</v>
      </c>
      <c r="E2507" s="2" t="s">
        <v>3510</v>
      </c>
      <c r="F2507" s="1" t="s">
        <v>3507</v>
      </c>
      <c r="G2507" s="10">
        <v>45732</v>
      </c>
      <c r="H2507" s="1">
        <v>1</v>
      </c>
      <c r="I2507" s="1"/>
      <c r="J2507" s="10">
        <v>45739</v>
      </c>
      <c r="K2507" s="1" t="s">
        <v>1077</v>
      </c>
      <c r="L2507" s="2"/>
      <c r="M2507" s="10"/>
      <c r="N2507" s="1"/>
      <c r="O2507" s="1"/>
      <c r="P2507" s="2">
        <f>Table1[[#This Row],[PRICE/PO]]*Table1[[#This Row],[Quantity/PO]]</f>
        <v>0</v>
      </c>
      <c r="Q2507" s="2" t="str">
        <f t="shared" ca="1" si="175"/>
        <v>منتهي</v>
      </c>
      <c r="R2507" s="2" t="s">
        <v>2339</v>
      </c>
      <c r="S2507" s="2"/>
      <c r="T2507" s="1" t="str">
        <f t="shared" si="177"/>
        <v/>
      </c>
      <c r="BN2507" s="8" t="str">
        <f t="shared" si="178"/>
        <v>ACRF20WP</v>
      </c>
    </row>
    <row r="2508" spans="1:66" ht="115" hidden="1" x14ac:dyDescent="0.45">
      <c r="A2508" s="1">
        <f t="shared" si="176"/>
        <v>2495</v>
      </c>
      <c r="B2508" s="1" t="s">
        <v>734</v>
      </c>
      <c r="C2508" s="1" t="s">
        <v>3512</v>
      </c>
      <c r="D2508" s="1" t="s">
        <v>3513</v>
      </c>
      <c r="E2508" s="2" t="s">
        <v>3514</v>
      </c>
      <c r="F2508" s="1" t="s">
        <v>3511</v>
      </c>
      <c r="G2508" s="10">
        <v>45732</v>
      </c>
      <c r="H2508" s="1">
        <v>1</v>
      </c>
      <c r="I2508" s="1"/>
      <c r="J2508" s="10">
        <v>45739</v>
      </c>
      <c r="K2508" s="1" t="s">
        <v>1077</v>
      </c>
      <c r="L2508" s="2"/>
      <c r="M2508" s="10"/>
      <c r="N2508" s="1"/>
      <c r="O2508" s="1"/>
      <c r="P2508" s="2">
        <f>Table1[[#This Row],[PRICE/PO]]*Table1[[#This Row],[Quantity/PO]]</f>
        <v>0</v>
      </c>
      <c r="Q2508" s="2" t="str">
        <f t="shared" ca="1" si="175"/>
        <v>منتهي</v>
      </c>
      <c r="R2508" s="2" t="s">
        <v>2904</v>
      </c>
      <c r="S2508" s="2"/>
      <c r="T2508" s="1" t="str">
        <f t="shared" si="177"/>
        <v/>
      </c>
      <c r="BN2508" s="8" t="str">
        <f t="shared" si="178"/>
        <v>8273-1011</v>
      </c>
    </row>
    <row r="2509" spans="1:66" ht="92" hidden="1" x14ac:dyDescent="0.45">
      <c r="A2509" s="1">
        <f t="shared" si="176"/>
        <v>2496</v>
      </c>
      <c r="B2509" s="1" t="s">
        <v>734</v>
      </c>
      <c r="C2509" s="1" t="s">
        <v>2353</v>
      </c>
      <c r="D2509" s="1">
        <v>2188475</v>
      </c>
      <c r="E2509" s="2" t="s">
        <v>2352</v>
      </c>
      <c r="F2509" s="1" t="s">
        <v>3515</v>
      </c>
      <c r="G2509" s="10">
        <v>45732</v>
      </c>
      <c r="H2509" s="1">
        <v>3</v>
      </c>
      <c r="I2509" s="1"/>
      <c r="J2509" s="10">
        <v>45739</v>
      </c>
      <c r="K2509" s="1" t="s">
        <v>1077</v>
      </c>
      <c r="L2509" s="2"/>
      <c r="M2509" s="10"/>
      <c r="N2509" s="1"/>
      <c r="O2509" s="1"/>
      <c r="P2509" s="2">
        <f>Table1[[#This Row],[PRICE/PO]]*Table1[[#This Row],[Quantity/PO]]</f>
        <v>0</v>
      </c>
      <c r="Q2509" s="2" t="str">
        <f t="shared" ca="1" si="175"/>
        <v>منتهي</v>
      </c>
      <c r="R2509" s="2" t="s">
        <v>2339</v>
      </c>
      <c r="S2509" s="2"/>
      <c r="T2509" s="1" t="str">
        <f t="shared" si="177"/>
        <v/>
      </c>
      <c r="BN2509" s="8">
        <f t="shared" si="178"/>
        <v>2188475</v>
      </c>
    </row>
    <row r="2510" spans="1:66" ht="46" hidden="1" x14ac:dyDescent="0.45">
      <c r="A2510" s="1">
        <f t="shared" si="176"/>
        <v>2497</v>
      </c>
      <c r="B2510" s="1" t="s">
        <v>734</v>
      </c>
      <c r="C2510" s="1" t="s">
        <v>1713</v>
      </c>
      <c r="D2510" s="1">
        <v>1104164</v>
      </c>
      <c r="E2510" s="2" t="s">
        <v>1712</v>
      </c>
      <c r="F2510" s="1" t="s">
        <v>3516</v>
      </c>
      <c r="G2510" s="10">
        <v>45732</v>
      </c>
      <c r="H2510" s="1">
        <v>5</v>
      </c>
      <c r="I2510" s="1"/>
      <c r="J2510" s="10">
        <v>45739</v>
      </c>
      <c r="K2510" s="1" t="s">
        <v>1076</v>
      </c>
      <c r="L2510" s="2"/>
      <c r="M2510" s="10"/>
      <c r="N2510" s="1"/>
      <c r="O2510" s="1"/>
      <c r="P2510" s="2">
        <f>Table1[[#This Row],[PRICE/PO]]*Table1[[#This Row],[Quantity/PO]]</f>
        <v>0</v>
      </c>
      <c r="Q2510" s="2" t="str">
        <f t="shared" ref="Q2510:Q2574" ca="1" si="179">IF(AND($J2510&lt;TODAY(), $J2510&lt;&gt;""), "منتهي", "")</f>
        <v>منتهي</v>
      </c>
      <c r="R2510" s="2" t="s">
        <v>2339</v>
      </c>
      <c r="S2510" s="2"/>
      <c r="T2510" s="1" t="str">
        <f t="shared" si="177"/>
        <v/>
      </c>
      <c r="BN2510" s="8">
        <f t="shared" si="178"/>
        <v>1104164</v>
      </c>
    </row>
    <row r="2511" spans="1:66" ht="69" hidden="1" x14ac:dyDescent="0.45">
      <c r="A2511" s="1">
        <f t="shared" ref="A2511:A2574" si="180">ROW(A2498)</f>
        <v>2498</v>
      </c>
      <c r="B2511" s="1" t="s">
        <v>734</v>
      </c>
      <c r="C2511" s="1" t="s">
        <v>447</v>
      </c>
      <c r="D2511" s="1"/>
      <c r="E2511" s="2" t="s">
        <v>448</v>
      </c>
      <c r="F2511" s="1" t="s">
        <v>3517</v>
      </c>
      <c r="G2511" s="10">
        <v>45732</v>
      </c>
      <c r="H2511" s="1">
        <v>2</v>
      </c>
      <c r="I2511" s="1"/>
      <c r="J2511" s="10">
        <v>45736</v>
      </c>
      <c r="K2511" s="1" t="s">
        <v>1077</v>
      </c>
      <c r="L2511" s="2"/>
      <c r="M2511" s="10"/>
      <c r="N2511" s="1"/>
      <c r="O2511" s="1"/>
      <c r="P2511" s="2">
        <f>Table1[[#This Row],[PRICE/PO]]*Table1[[#This Row],[Quantity/PO]]</f>
        <v>0</v>
      </c>
      <c r="Q2511" s="2" t="str">
        <f t="shared" ca="1" si="179"/>
        <v>منتهي</v>
      </c>
      <c r="R2511" s="2" t="s">
        <v>2339</v>
      </c>
      <c r="S2511" s="2"/>
      <c r="T2511" s="1" t="str">
        <f t="shared" si="177"/>
        <v/>
      </c>
      <c r="BN2511" s="8">
        <f t="shared" si="178"/>
        <v>0</v>
      </c>
    </row>
    <row r="2512" spans="1:66" ht="92" hidden="1" x14ac:dyDescent="0.45">
      <c r="A2512" s="1">
        <f t="shared" si="180"/>
        <v>2499</v>
      </c>
      <c r="B2512" s="1" t="s">
        <v>734</v>
      </c>
      <c r="C2512" s="1" t="s">
        <v>567</v>
      </c>
      <c r="D2512" s="1" t="s">
        <v>3519</v>
      </c>
      <c r="E2512" s="2" t="s">
        <v>3520</v>
      </c>
      <c r="F2512" s="1" t="s">
        <v>3518</v>
      </c>
      <c r="G2512" s="10">
        <v>45732</v>
      </c>
      <c r="H2512" s="1">
        <v>1</v>
      </c>
      <c r="I2512" s="1">
        <v>96000</v>
      </c>
      <c r="J2512" s="10">
        <v>45736</v>
      </c>
      <c r="K2512" s="1" t="s">
        <v>1075</v>
      </c>
      <c r="L2512" s="2" t="s">
        <v>4347</v>
      </c>
      <c r="M2512" s="10">
        <v>45777</v>
      </c>
      <c r="N2512" s="1">
        <v>1</v>
      </c>
      <c r="O2512" s="1">
        <v>96000</v>
      </c>
      <c r="P2512" s="2">
        <f>Table1[[#This Row],[PRICE/PO]]*Table1[[#This Row],[Quantity/PO]]</f>
        <v>96000</v>
      </c>
      <c r="Q2512" s="2" t="str">
        <f t="shared" ca="1" si="179"/>
        <v>منتهي</v>
      </c>
      <c r="R2512" s="2" t="s">
        <v>2339</v>
      </c>
      <c r="S2512" s="2"/>
      <c r="T2512" s="1" t="str">
        <f t="shared" ref="T2512:T2575" si="181">IF(AND(COUNTIFS($F$14:$F$1012, $F2512, $L$14:$L$1012, "&lt;&gt;")&gt;0, $L2512="", $I2512&lt;&gt;""), 1, "")</f>
        <v/>
      </c>
      <c r="BN2512" s="8" t="str">
        <f t="shared" si="178"/>
        <v>LLP-40X-EWL</v>
      </c>
    </row>
    <row r="2513" spans="1:66" ht="46" hidden="1" x14ac:dyDescent="0.45">
      <c r="A2513" s="1">
        <f t="shared" si="180"/>
        <v>2500</v>
      </c>
      <c r="B2513" s="1" t="s">
        <v>734</v>
      </c>
      <c r="C2513" s="2" t="s">
        <v>575</v>
      </c>
      <c r="D2513" s="1" t="s">
        <v>2182</v>
      </c>
      <c r="E2513" s="2" t="s">
        <v>576</v>
      </c>
      <c r="F2513" s="1" t="s">
        <v>3521</v>
      </c>
      <c r="G2513" s="10">
        <v>45732</v>
      </c>
      <c r="H2513" s="1">
        <v>1</v>
      </c>
      <c r="I2513" s="1"/>
      <c r="J2513" s="10">
        <v>45736</v>
      </c>
      <c r="K2513" s="1" t="s">
        <v>1076</v>
      </c>
      <c r="L2513" s="2"/>
      <c r="M2513" s="10"/>
      <c r="N2513" s="1"/>
      <c r="O2513" s="1"/>
      <c r="P2513" s="2">
        <f>Table1[[#This Row],[PRICE/PO]]*Table1[[#This Row],[Quantity/PO]]</f>
        <v>0</v>
      </c>
      <c r="Q2513" s="2" t="str">
        <f t="shared" ca="1" si="179"/>
        <v>منتهي</v>
      </c>
      <c r="R2513" s="2" t="s">
        <v>2339</v>
      </c>
      <c r="S2513" s="2"/>
      <c r="T2513" s="1" t="str">
        <f t="shared" si="181"/>
        <v/>
      </c>
      <c r="BN2513" s="8" t="str">
        <f t="shared" si="178"/>
        <v>CO8218</v>
      </c>
    </row>
    <row r="2514" spans="1:66" ht="46" hidden="1" x14ac:dyDescent="0.45">
      <c r="A2514" s="1">
        <f t="shared" si="180"/>
        <v>2501</v>
      </c>
      <c r="B2514" s="1" t="s">
        <v>734</v>
      </c>
      <c r="C2514" s="1" t="s">
        <v>720</v>
      </c>
      <c r="D2514" s="1"/>
      <c r="E2514" s="2" t="s">
        <v>721</v>
      </c>
      <c r="F2514" s="1" t="s">
        <v>3521</v>
      </c>
      <c r="G2514" s="10">
        <v>45732</v>
      </c>
      <c r="H2514" s="1">
        <v>1</v>
      </c>
      <c r="I2514" s="1"/>
      <c r="J2514" s="10">
        <v>45736</v>
      </c>
      <c r="K2514" s="1" t="s">
        <v>1076</v>
      </c>
      <c r="L2514" s="2"/>
      <c r="M2514" s="10"/>
      <c r="N2514" s="1"/>
      <c r="O2514" s="1"/>
      <c r="P2514" s="2">
        <f>Table1[[#This Row],[PRICE/PO]]*Table1[[#This Row],[Quantity/PO]]</f>
        <v>0</v>
      </c>
      <c r="Q2514" s="2" t="str">
        <f t="shared" ca="1" si="179"/>
        <v>منتهي</v>
      </c>
      <c r="R2514" s="2" t="s">
        <v>2339</v>
      </c>
      <c r="S2514" s="2"/>
      <c r="T2514" s="1" t="str">
        <f t="shared" si="181"/>
        <v/>
      </c>
      <c r="BN2514" s="8">
        <f t="shared" si="178"/>
        <v>0</v>
      </c>
    </row>
    <row r="2515" spans="1:66" ht="69" hidden="1" x14ac:dyDescent="0.45">
      <c r="A2515" s="1">
        <f t="shared" si="180"/>
        <v>2502</v>
      </c>
      <c r="B2515" s="1" t="s">
        <v>734</v>
      </c>
      <c r="C2515" s="1" t="s">
        <v>2245</v>
      </c>
      <c r="D2515" s="2" t="s">
        <v>2246</v>
      </c>
      <c r="E2515" s="2" t="s">
        <v>2244</v>
      </c>
      <c r="F2515" s="1" t="s">
        <v>3522</v>
      </c>
      <c r="G2515" s="10">
        <v>45732</v>
      </c>
      <c r="H2515" s="1">
        <v>1</v>
      </c>
      <c r="I2515" s="1"/>
      <c r="J2515" s="10">
        <v>45736</v>
      </c>
      <c r="K2515" s="1" t="s">
        <v>1075</v>
      </c>
      <c r="L2515" s="2"/>
      <c r="M2515" s="10"/>
      <c r="N2515" s="1"/>
      <c r="O2515" s="1"/>
      <c r="P2515" s="2">
        <f>Table1[[#This Row],[PRICE/PO]]*Table1[[#This Row],[Quantity/PO]]</f>
        <v>0</v>
      </c>
      <c r="Q2515" s="2" t="str">
        <f t="shared" ca="1" si="179"/>
        <v>منتهي</v>
      </c>
      <c r="R2515" s="2" t="s">
        <v>2339</v>
      </c>
      <c r="S2515" s="2"/>
      <c r="T2515" s="1" t="str">
        <f t="shared" si="181"/>
        <v/>
      </c>
      <c r="BN2515" s="8" t="str">
        <f t="shared" si="178"/>
        <v>HAX22E/190-4</v>
      </c>
    </row>
    <row r="2516" spans="1:66" ht="92" hidden="1" x14ac:dyDescent="0.45">
      <c r="A2516" s="1">
        <f t="shared" si="180"/>
        <v>2503</v>
      </c>
      <c r="B2516" s="1" t="s">
        <v>734</v>
      </c>
      <c r="C2516" s="1" t="s">
        <v>651</v>
      </c>
      <c r="D2516" s="1" t="s">
        <v>650</v>
      </c>
      <c r="E2516" s="2" t="s">
        <v>652</v>
      </c>
      <c r="F2516" s="1" t="s">
        <v>3523</v>
      </c>
      <c r="G2516" s="10">
        <v>45732</v>
      </c>
      <c r="H2516" s="1">
        <v>2</v>
      </c>
      <c r="I2516" s="1"/>
      <c r="J2516" s="10">
        <v>45739</v>
      </c>
      <c r="K2516" s="1" t="s">
        <v>1074</v>
      </c>
      <c r="L2516" s="2"/>
      <c r="M2516" s="10"/>
      <c r="N2516" s="1"/>
      <c r="O2516" s="1"/>
      <c r="P2516" s="2">
        <f>Table1[[#This Row],[PRICE/PO]]*Table1[[#This Row],[Quantity/PO]]</f>
        <v>0</v>
      </c>
      <c r="Q2516" s="2" t="str">
        <f t="shared" ca="1" si="179"/>
        <v>منتهي</v>
      </c>
      <c r="R2516" s="2" t="s">
        <v>2339</v>
      </c>
      <c r="S2516" s="2"/>
      <c r="T2516" s="1" t="str">
        <f t="shared" si="181"/>
        <v/>
      </c>
      <c r="BN2516" s="8" t="str">
        <f t="shared" si="178"/>
        <v>100-C30kf10</v>
      </c>
    </row>
    <row r="2517" spans="1:66" ht="69" hidden="1" x14ac:dyDescent="0.45">
      <c r="A2517" s="1">
        <f t="shared" si="180"/>
        <v>2504</v>
      </c>
      <c r="B2517" s="1" t="s">
        <v>734</v>
      </c>
      <c r="C2517" s="1" t="s">
        <v>564</v>
      </c>
      <c r="D2517" s="1">
        <v>2730</v>
      </c>
      <c r="E2517" s="2" t="s">
        <v>563</v>
      </c>
      <c r="F2517" s="1" t="s">
        <v>3523</v>
      </c>
      <c r="G2517" s="10">
        <v>45732</v>
      </c>
      <c r="H2517" s="1">
        <v>1</v>
      </c>
      <c r="I2517" s="1"/>
      <c r="J2517" s="10">
        <v>45739</v>
      </c>
      <c r="K2517" s="1" t="s">
        <v>1076</v>
      </c>
      <c r="L2517" s="2"/>
      <c r="M2517" s="10"/>
      <c r="N2517" s="1"/>
      <c r="O2517" s="1"/>
      <c r="P2517" s="2">
        <f>Table1[[#This Row],[PRICE/PO]]*Table1[[#This Row],[Quantity/PO]]</f>
        <v>0</v>
      </c>
      <c r="Q2517" s="2" t="str">
        <f t="shared" ca="1" si="179"/>
        <v>منتهي</v>
      </c>
      <c r="R2517" s="2" t="s">
        <v>2339</v>
      </c>
      <c r="S2517" s="2"/>
      <c r="T2517" s="1" t="str">
        <f t="shared" si="181"/>
        <v/>
      </c>
      <c r="BN2517" s="8">
        <f t="shared" ref="BN2517:BN2584" si="182">D2517</f>
        <v>2730</v>
      </c>
    </row>
    <row r="2518" spans="1:66" ht="138" x14ac:dyDescent="0.45">
      <c r="A2518" s="1">
        <f t="shared" si="180"/>
        <v>2505</v>
      </c>
      <c r="B2518" s="1" t="s">
        <v>734</v>
      </c>
      <c r="C2518" s="1" t="s">
        <v>715</v>
      </c>
      <c r="D2518" s="1"/>
      <c r="E2518" s="2" t="s">
        <v>716</v>
      </c>
      <c r="F2518" s="1" t="s">
        <v>3524</v>
      </c>
      <c r="G2518" s="10">
        <v>45732</v>
      </c>
      <c r="H2518" s="1">
        <v>2</v>
      </c>
      <c r="I2518" s="1"/>
      <c r="J2518" s="10">
        <v>45739</v>
      </c>
      <c r="K2518" s="1" t="s">
        <v>1074</v>
      </c>
      <c r="L2518" s="2"/>
      <c r="M2518" s="10"/>
      <c r="N2518" s="1"/>
      <c r="O2518" s="1"/>
      <c r="P2518" s="2">
        <f>Table1[[#This Row],[PRICE/PO]]*Table1[[#This Row],[Quantity/PO]]</f>
        <v>0</v>
      </c>
      <c r="Q2518" s="2" t="str">
        <f t="shared" ca="1" si="179"/>
        <v>منتهي</v>
      </c>
      <c r="R2518" s="2" t="s">
        <v>2339</v>
      </c>
      <c r="S2518" s="2"/>
      <c r="T2518" s="1" t="str">
        <f t="shared" si="181"/>
        <v/>
      </c>
      <c r="BN2518" s="8">
        <f t="shared" si="182"/>
        <v>0</v>
      </c>
    </row>
    <row r="2519" spans="1:66" ht="69" hidden="1" x14ac:dyDescent="0.45">
      <c r="A2519" s="1">
        <f t="shared" si="180"/>
        <v>2506</v>
      </c>
      <c r="B2519" s="1" t="s">
        <v>734</v>
      </c>
      <c r="C2519" s="1" t="s">
        <v>693</v>
      </c>
      <c r="D2519" s="1"/>
      <c r="E2519" s="2" t="s">
        <v>711</v>
      </c>
      <c r="F2519" s="1" t="s">
        <v>3525</v>
      </c>
      <c r="G2519" s="10">
        <v>45732</v>
      </c>
      <c r="H2519" s="1">
        <v>1</v>
      </c>
      <c r="I2519" s="1">
        <v>650</v>
      </c>
      <c r="J2519" s="10">
        <v>45735</v>
      </c>
      <c r="K2519" s="1" t="s">
        <v>1076</v>
      </c>
      <c r="L2519" s="2" t="s">
        <v>4312</v>
      </c>
      <c r="M2519" s="10">
        <v>45740</v>
      </c>
      <c r="N2519" s="1">
        <v>1</v>
      </c>
      <c r="O2519" s="1">
        <v>650</v>
      </c>
      <c r="P2519" s="2">
        <f>Table1[[#This Row],[PRICE/PO]]*Table1[[#This Row],[Quantity/PO]]</f>
        <v>650</v>
      </c>
      <c r="Q2519" s="2" t="str">
        <f t="shared" ca="1" si="179"/>
        <v>منتهي</v>
      </c>
      <c r="R2519" s="2" t="s">
        <v>2339</v>
      </c>
      <c r="S2519" s="2"/>
      <c r="T2519" s="1" t="str">
        <f t="shared" si="181"/>
        <v/>
      </c>
      <c r="BN2519" s="8">
        <f t="shared" si="182"/>
        <v>0</v>
      </c>
    </row>
    <row r="2520" spans="1:66" ht="69" hidden="1" x14ac:dyDescent="0.45">
      <c r="A2520" s="1">
        <f t="shared" si="180"/>
        <v>2507</v>
      </c>
      <c r="B2520" s="1" t="s">
        <v>734</v>
      </c>
      <c r="C2520" s="1" t="s">
        <v>693</v>
      </c>
      <c r="D2520" s="1"/>
      <c r="E2520" s="2" t="s">
        <v>711</v>
      </c>
      <c r="F2520" s="1" t="s">
        <v>3525</v>
      </c>
      <c r="G2520" s="10">
        <v>45732</v>
      </c>
      <c r="H2520" s="1"/>
      <c r="I2520" s="1">
        <v>650</v>
      </c>
      <c r="J2520" s="10">
        <v>45735</v>
      </c>
      <c r="K2520" s="1" t="s">
        <v>1076</v>
      </c>
      <c r="L2520" s="2" t="s">
        <v>4330</v>
      </c>
      <c r="M2520" s="10">
        <v>45762</v>
      </c>
      <c r="N2520" s="1">
        <v>6</v>
      </c>
      <c r="O2520" s="1">
        <v>650</v>
      </c>
      <c r="P2520" s="2">
        <f>Table1[[#This Row],[PRICE/PO]]*Table1[[#This Row],[Quantity/PO]]</f>
        <v>3900</v>
      </c>
      <c r="Q2520" s="2" t="str">
        <f ca="1">IF(AND($J2520&lt;TODAY(), $J2520&lt;&gt;""), "منتهي", "")</f>
        <v>منتهي</v>
      </c>
      <c r="R2520" s="2" t="s">
        <v>2339</v>
      </c>
      <c r="S2520" s="2"/>
      <c r="T2520" s="1" t="str">
        <f t="shared" si="181"/>
        <v/>
      </c>
      <c r="BN2520" s="8"/>
    </row>
    <row r="2521" spans="1:66" ht="46" hidden="1" x14ac:dyDescent="0.45">
      <c r="A2521" s="1">
        <f t="shared" si="180"/>
        <v>2508</v>
      </c>
      <c r="B2521" s="1" t="s">
        <v>734</v>
      </c>
      <c r="C2521" s="1" t="s">
        <v>3527</v>
      </c>
      <c r="D2521" s="1" t="s">
        <v>3528</v>
      </c>
      <c r="E2521" s="2" t="s">
        <v>3529</v>
      </c>
      <c r="F2521" s="2" t="s">
        <v>3526</v>
      </c>
      <c r="G2521" s="10">
        <v>45732</v>
      </c>
      <c r="H2521" s="1">
        <v>2</v>
      </c>
      <c r="I2521" s="1"/>
      <c r="J2521" s="10">
        <v>45734</v>
      </c>
      <c r="K2521" s="1" t="s">
        <v>1077</v>
      </c>
      <c r="L2521" s="2"/>
      <c r="M2521" s="10"/>
      <c r="N2521" s="1"/>
      <c r="O2521" s="1"/>
      <c r="P2521" s="2">
        <f>Table1[[#This Row],[PRICE/PO]]*Table1[[#This Row],[Quantity/PO]]</f>
        <v>0</v>
      </c>
      <c r="Q2521" s="2" t="str">
        <f t="shared" ca="1" si="179"/>
        <v>منتهي</v>
      </c>
      <c r="R2521" s="2" t="s">
        <v>2782</v>
      </c>
      <c r="S2521" s="2"/>
      <c r="T2521" s="1" t="str">
        <f t="shared" si="181"/>
        <v/>
      </c>
      <c r="BN2521" s="8" t="str">
        <f t="shared" si="182"/>
        <v>CHP850D</v>
      </c>
    </row>
    <row r="2522" spans="1:66" ht="69" hidden="1" x14ac:dyDescent="0.45">
      <c r="A2522" s="1">
        <f t="shared" si="180"/>
        <v>2509</v>
      </c>
      <c r="B2522" s="1" t="s">
        <v>734</v>
      </c>
      <c r="C2522" s="1" t="s">
        <v>3530</v>
      </c>
      <c r="D2522" s="1" t="s">
        <v>3531</v>
      </c>
      <c r="E2522" s="2" t="s">
        <v>3532</v>
      </c>
      <c r="F2522" s="2" t="s">
        <v>3526</v>
      </c>
      <c r="G2522" s="10">
        <v>45732</v>
      </c>
      <c r="H2522" s="1">
        <v>2</v>
      </c>
      <c r="I2522" s="1"/>
      <c r="J2522" s="10">
        <v>45734</v>
      </c>
      <c r="K2522" s="1" t="s">
        <v>1077</v>
      </c>
      <c r="L2522" s="2"/>
      <c r="M2522" s="10"/>
      <c r="N2522" s="1"/>
      <c r="O2522" s="1"/>
      <c r="P2522" s="2">
        <f>Table1[[#This Row],[PRICE/PO]]*Table1[[#This Row],[Quantity/PO]]</f>
        <v>0</v>
      </c>
      <c r="Q2522" s="2" t="str">
        <f t="shared" ca="1" si="179"/>
        <v>منتهي</v>
      </c>
      <c r="R2522" s="2" t="s">
        <v>2782</v>
      </c>
      <c r="S2522" s="2"/>
      <c r="T2522" s="1" t="str">
        <f t="shared" si="181"/>
        <v/>
      </c>
      <c r="BN2522" s="8" t="str">
        <f t="shared" si="182"/>
        <v>13310-201</v>
      </c>
    </row>
    <row r="2523" spans="1:66" ht="69" hidden="1" x14ac:dyDescent="0.45">
      <c r="A2523" s="1">
        <f t="shared" si="180"/>
        <v>2510</v>
      </c>
      <c r="B2523" s="1" t="s">
        <v>734</v>
      </c>
      <c r="C2523" s="1" t="s">
        <v>3533</v>
      </c>
      <c r="D2523" s="1" t="s">
        <v>3534</v>
      </c>
      <c r="E2523" s="2" t="s">
        <v>3535</v>
      </c>
      <c r="F2523" s="2" t="s">
        <v>3526</v>
      </c>
      <c r="G2523" s="10">
        <v>45732</v>
      </c>
      <c r="H2523" s="1">
        <v>2</v>
      </c>
      <c r="I2523" s="1"/>
      <c r="J2523" s="10">
        <v>45734</v>
      </c>
      <c r="K2523" s="1" t="s">
        <v>1077</v>
      </c>
      <c r="L2523" s="2"/>
      <c r="M2523" s="10"/>
      <c r="N2523" s="1"/>
      <c r="O2523" s="1"/>
      <c r="P2523" s="2">
        <f>Table1[[#This Row],[PRICE/PO]]*Table1[[#This Row],[Quantity/PO]]</f>
        <v>0</v>
      </c>
      <c r="Q2523" s="2" t="str">
        <f t="shared" ca="1" si="179"/>
        <v>منتهي</v>
      </c>
      <c r="R2523" s="2" t="s">
        <v>2782</v>
      </c>
      <c r="S2523" s="2"/>
      <c r="T2523" s="1" t="str">
        <f t="shared" si="181"/>
        <v/>
      </c>
      <c r="BN2523" s="8" t="str">
        <f t="shared" si="182"/>
        <v>M15370-4G0</v>
      </c>
    </row>
    <row r="2524" spans="1:66" ht="46" hidden="1" x14ac:dyDescent="0.45">
      <c r="A2524" s="1">
        <f t="shared" si="180"/>
        <v>2511</v>
      </c>
      <c r="B2524" s="1" t="s">
        <v>734</v>
      </c>
      <c r="C2524" s="1" t="s">
        <v>3537</v>
      </c>
      <c r="D2524" s="1" t="s">
        <v>3536</v>
      </c>
      <c r="E2524" s="2" t="s">
        <v>3538</v>
      </c>
      <c r="F2524" s="2" t="s">
        <v>3526</v>
      </c>
      <c r="G2524" s="10">
        <v>45732</v>
      </c>
      <c r="H2524" s="1">
        <v>3</v>
      </c>
      <c r="I2524" s="1"/>
      <c r="J2524" s="10">
        <v>45734</v>
      </c>
      <c r="K2524" s="1" t="s">
        <v>1077</v>
      </c>
      <c r="L2524" s="2"/>
      <c r="M2524" s="10"/>
      <c r="N2524" s="1"/>
      <c r="O2524" s="1"/>
      <c r="P2524" s="2">
        <f>Table1[[#This Row],[PRICE/PO]]*Table1[[#This Row],[Quantity/PO]]</f>
        <v>0</v>
      </c>
      <c r="Q2524" s="2" t="str">
        <f t="shared" ca="1" si="179"/>
        <v>منتهي</v>
      </c>
      <c r="R2524" s="2" t="s">
        <v>2782</v>
      </c>
      <c r="S2524" s="2"/>
      <c r="T2524" s="1" t="str">
        <f t="shared" si="181"/>
        <v/>
      </c>
      <c r="BN2524" s="8" t="str">
        <f t="shared" si="182"/>
        <v>PD665C</v>
      </c>
    </row>
    <row r="2525" spans="1:66" ht="92" hidden="1" x14ac:dyDescent="0.45">
      <c r="A2525" s="1">
        <f t="shared" si="180"/>
        <v>2512</v>
      </c>
      <c r="B2525" s="1" t="s">
        <v>734</v>
      </c>
      <c r="C2525" s="1" t="s">
        <v>651</v>
      </c>
      <c r="D2525" s="1" t="s">
        <v>650</v>
      </c>
      <c r="E2525" s="2" t="s">
        <v>652</v>
      </c>
      <c r="F2525" s="1" t="s">
        <v>3539</v>
      </c>
      <c r="G2525" s="10">
        <v>45732</v>
      </c>
      <c r="H2525" s="1">
        <v>12</v>
      </c>
      <c r="I2525" s="1"/>
      <c r="J2525" s="10">
        <v>45736</v>
      </c>
      <c r="K2525" s="1" t="s">
        <v>1074</v>
      </c>
      <c r="L2525" s="2"/>
      <c r="M2525" s="10"/>
      <c r="N2525" s="1"/>
      <c r="O2525" s="1"/>
      <c r="P2525" s="2">
        <f>Table1[[#This Row],[PRICE/PO]]*Table1[[#This Row],[Quantity/PO]]</f>
        <v>0</v>
      </c>
      <c r="Q2525" s="2" t="str">
        <f t="shared" ca="1" si="179"/>
        <v>منتهي</v>
      </c>
      <c r="R2525" s="2" t="s">
        <v>2339</v>
      </c>
      <c r="S2525" s="2"/>
      <c r="T2525" s="1" t="str">
        <f t="shared" si="181"/>
        <v/>
      </c>
      <c r="BN2525" s="8" t="str">
        <f t="shared" si="182"/>
        <v>100-C30kf10</v>
      </c>
    </row>
    <row r="2526" spans="1:66" ht="138" hidden="1" x14ac:dyDescent="0.45">
      <c r="A2526" s="1">
        <f t="shared" si="180"/>
        <v>2513</v>
      </c>
      <c r="B2526" s="1" t="s">
        <v>734</v>
      </c>
      <c r="C2526" s="1" t="s">
        <v>668</v>
      </c>
      <c r="D2526" s="1" t="s">
        <v>667</v>
      </c>
      <c r="E2526" s="2" t="s">
        <v>669</v>
      </c>
      <c r="F2526" s="1" t="s">
        <v>3539</v>
      </c>
      <c r="G2526" s="10">
        <v>45732</v>
      </c>
      <c r="H2526" s="1">
        <v>10</v>
      </c>
      <c r="I2526" s="1"/>
      <c r="J2526" s="10">
        <v>45736</v>
      </c>
      <c r="K2526" s="1" t="s">
        <v>1074</v>
      </c>
      <c r="L2526" s="2"/>
      <c r="M2526" s="10"/>
      <c r="N2526" s="1"/>
      <c r="O2526" s="1"/>
      <c r="P2526" s="2">
        <f>Table1[[#This Row],[PRICE/PO]]*Table1[[#This Row],[Quantity/PO]]</f>
        <v>0</v>
      </c>
      <c r="Q2526" s="2" t="str">
        <f t="shared" ca="1" si="179"/>
        <v>منتهي</v>
      </c>
      <c r="R2526" s="2" t="s">
        <v>2339</v>
      </c>
      <c r="S2526" s="2"/>
      <c r="T2526" s="1" t="str">
        <f t="shared" si="181"/>
        <v/>
      </c>
      <c r="BN2526" s="8" t="str">
        <f t="shared" si="182"/>
        <v>100-E26KN00</v>
      </c>
    </row>
    <row r="2527" spans="1:66" ht="46" hidden="1" x14ac:dyDescent="0.45">
      <c r="A2527" s="1">
        <f t="shared" si="180"/>
        <v>2514</v>
      </c>
      <c r="B2527" s="1" t="s">
        <v>734</v>
      </c>
      <c r="C2527" s="1" t="s">
        <v>104</v>
      </c>
      <c r="D2527" s="1">
        <v>2102030</v>
      </c>
      <c r="E2527" s="2" t="s">
        <v>689</v>
      </c>
      <c r="F2527" s="1" t="s">
        <v>3540</v>
      </c>
      <c r="G2527" s="10">
        <v>45732</v>
      </c>
      <c r="H2527" s="1">
        <v>12</v>
      </c>
      <c r="I2527" s="1"/>
      <c r="J2527" s="10">
        <v>45736</v>
      </c>
      <c r="K2527" s="1" t="s">
        <v>1076</v>
      </c>
      <c r="L2527" s="2"/>
      <c r="M2527" s="10"/>
      <c r="N2527" s="1"/>
      <c r="O2527" s="1"/>
      <c r="P2527" s="2">
        <f>Table1[[#This Row],[PRICE/PO]]*Table1[[#This Row],[Quantity/PO]]</f>
        <v>0</v>
      </c>
      <c r="Q2527" s="2" t="str">
        <f t="shared" ca="1" si="179"/>
        <v>منتهي</v>
      </c>
      <c r="R2527" s="2" t="s">
        <v>2339</v>
      </c>
      <c r="S2527" s="2"/>
      <c r="T2527" s="1" t="str">
        <f t="shared" si="181"/>
        <v/>
      </c>
      <c r="BN2527" s="8">
        <f t="shared" si="182"/>
        <v>2102030</v>
      </c>
    </row>
    <row r="2528" spans="1:66" ht="69" hidden="1" x14ac:dyDescent="0.45">
      <c r="A2528" s="1">
        <f t="shared" si="180"/>
        <v>2515</v>
      </c>
      <c r="B2528" s="1" t="s">
        <v>734</v>
      </c>
      <c r="C2528" s="2" t="s">
        <v>40</v>
      </c>
      <c r="D2528" s="1">
        <v>2102043</v>
      </c>
      <c r="E2528" s="2" t="s">
        <v>544</v>
      </c>
      <c r="F2528" s="1" t="s">
        <v>3540</v>
      </c>
      <c r="G2528" s="10">
        <v>45732</v>
      </c>
      <c r="H2528" s="1">
        <v>12</v>
      </c>
      <c r="I2528" s="1"/>
      <c r="J2528" s="10">
        <v>45736</v>
      </c>
      <c r="K2528" s="1" t="s">
        <v>1076</v>
      </c>
      <c r="L2528" s="2"/>
      <c r="M2528" s="10"/>
      <c r="N2528" s="1"/>
      <c r="O2528" s="1"/>
      <c r="P2528" s="2">
        <f>Table1[[#This Row],[PRICE/PO]]*Table1[[#This Row],[Quantity/PO]]</f>
        <v>0</v>
      </c>
      <c r="Q2528" s="2" t="str">
        <f t="shared" ca="1" si="179"/>
        <v>منتهي</v>
      </c>
      <c r="R2528" s="2" t="s">
        <v>2339</v>
      </c>
      <c r="S2528" s="2"/>
      <c r="T2528" s="1" t="str">
        <f t="shared" si="181"/>
        <v/>
      </c>
      <c r="BN2528" s="8">
        <f t="shared" si="182"/>
        <v>2102043</v>
      </c>
    </row>
    <row r="2529" spans="1:66" ht="92" hidden="1" x14ac:dyDescent="0.45">
      <c r="A2529" s="1">
        <f t="shared" si="180"/>
        <v>2516</v>
      </c>
      <c r="B2529" s="1" t="s">
        <v>734</v>
      </c>
      <c r="C2529" s="1" t="s">
        <v>704</v>
      </c>
      <c r="D2529" s="1" t="s">
        <v>1060</v>
      </c>
      <c r="E2529" s="2" t="s">
        <v>705</v>
      </c>
      <c r="F2529" s="1" t="s">
        <v>3540</v>
      </c>
      <c r="G2529" s="10">
        <v>45732</v>
      </c>
      <c r="H2529" s="1">
        <v>10</v>
      </c>
      <c r="I2529" s="1"/>
      <c r="J2529" s="10">
        <v>45736</v>
      </c>
      <c r="K2529" s="1" t="s">
        <v>1076</v>
      </c>
      <c r="L2529" s="2"/>
      <c r="M2529" s="10"/>
      <c r="N2529" s="1"/>
      <c r="O2529" s="1"/>
      <c r="P2529" s="2">
        <f>Table1[[#This Row],[PRICE/PO]]*Table1[[#This Row],[Quantity/PO]]</f>
        <v>0</v>
      </c>
      <c r="Q2529" s="2" t="str">
        <f t="shared" ca="1" si="179"/>
        <v>منتهي</v>
      </c>
      <c r="R2529" s="2" t="s">
        <v>2339</v>
      </c>
      <c r="S2529" s="2"/>
      <c r="T2529" s="1" t="str">
        <f t="shared" si="181"/>
        <v/>
      </c>
      <c r="BN2529" s="8" t="str">
        <f t="shared" si="182"/>
        <v>43.24232.000</v>
      </c>
    </row>
    <row r="2530" spans="1:66" ht="69" hidden="1" x14ac:dyDescent="0.45">
      <c r="A2530" s="1">
        <f t="shared" si="180"/>
        <v>2517</v>
      </c>
      <c r="B2530" s="1" t="s">
        <v>734</v>
      </c>
      <c r="C2530" s="2" t="s">
        <v>551</v>
      </c>
      <c r="D2530" s="1" t="s">
        <v>565</v>
      </c>
      <c r="E2530" s="2" t="s">
        <v>552</v>
      </c>
      <c r="F2530" s="1" t="s">
        <v>3540</v>
      </c>
      <c r="G2530" s="10">
        <v>45732</v>
      </c>
      <c r="H2530" s="1">
        <v>10</v>
      </c>
      <c r="I2530" s="1"/>
      <c r="J2530" s="10">
        <v>45736</v>
      </c>
      <c r="K2530" s="1" t="s">
        <v>1076</v>
      </c>
      <c r="L2530" s="2"/>
      <c r="M2530" s="10"/>
      <c r="N2530" s="1"/>
      <c r="O2530" s="1"/>
      <c r="P2530" s="2">
        <f>Table1[[#This Row],[PRICE/PO]]*Table1[[#This Row],[Quantity/PO]]</f>
        <v>0</v>
      </c>
      <c r="Q2530" s="2" t="str">
        <f t="shared" ca="1" si="179"/>
        <v>منتهي</v>
      </c>
      <c r="R2530" s="2" t="s">
        <v>2339</v>
      </c>
      <c r="S2530" s="2"/>
      <c r="T2530" s="1" t="str">
        <f t="shared" si="181"/>
        <v/>
      </c>
      <c r="BN2530" s="8" t="str">
        <f t="shared" si="182"/>
        <v>55.34052.010</v>
      </c>
    </row>
    <row r="2531" spans="1:66" ht="46" hidden="1" x14ac:dyDescent="0.45">
      <c r="A2531" s="1">
        <f t="shared" si="180"/>
        <v>2518</v>
      </c>
      <c r="B2531" s="1" t="s">
        <v>734</v>
      </c>
      <c r="C2531" s="2" t="s">
        <v>670</v>
      </c>
      <c r="D2531" s="1">
        <v>2106021</v>
      </c>
      <c r="E2531" s="2" t="s">
        <v>671</v>
      </c>
      <c r="F2531" s="1" t="s">
        <v>3540</v>
      </c>
      <c r="G2531" s="10">
        <v>45732</v>
      </c>
      <c r="H2531" s="1">
        <v>2</v>
      </c>
      <c r="I2531" s="1"/>
      <c r="J2531" s="10">
        <v>45736</v>
      </c>
      <c r="K2531" s="1" t="s">
        <v>1077</v>
      </c>
      <c r="L2531" s="2"/>
      <c r="M2531" s="10"/>
      <c r="N2531" s="1"/>
      <c r="O2531" s="1"/>
      <c r="P2531" s="2">
        <f>Table1[[#This Row],[PRICE/PO]]*Table1[[#This Row],[Quantity/PO]]</f>
        <v>0</v>
      </c>
      <c r="Q2531" s="2" t="str">
        <f t="shared" ca="1" si="179"/>
        <v>منتهي</v>
      </c>
      <c r="R2531" s="2" t="s">
        <v>2339</v>
      </c>
      <c r="S2531" s="2"/>
      <c r="T2531" s="1" t="str">
        <f t="shared" si="181"/>
        <v/>
      </c>
      <c r="BN2531" s="8">
        <f t="shared" si="182"/>
        <v>2106021</v>
      </c>
    </row>
    <row r="2532" spans="1:66" ht="69" hidden="1" x14ac:dyDescent="0.45">
      <c r="A2532" s="1">
        <f t="shared" si="180"/>
        <v>2519</v>
      </c>
      <c r="B2532" s="1" t="s">
        <v>734</v>
      </c>
      <c r="C2532" s="2" t="s">
        <v>717</v>
      </c>
      <c r="D2532" s="1">
        <v>2102169</v>
      </c>
      <c r="E2532" s="2" t="s">
        <v>718</v>
      </c>
      <c r="F2532" s="1" t="s">
        <v>3540</v>
      </c>
      <c r="G2532" s="10">
        <v>45732</v>
      </c>
      <c r="H2532" s="1">
        <v>8</v>
      </c>
      <c r="I2532" s="1"/>
      <c r="J2532" s="10">
        <v>45736</v>
      </c>
      <c r="K2532" s="1" t="s">
        <v>1076</v>
      </c>
      <c r="L2532" s="2"/>
      <c r="M2532" s="10"/>
      <c r="N2532" s="1"/>
      <c r="O2532" s="1"/>
      <c r="P2532" s="2">
        <f>Table1[[#This Row],[PRICE/PO]]*Table1[[#This Row],[Quantity/PO]]</f>
        <v>0</v>
      </c>
      <c r="Q2532" s="2" t="str">
        <f t="shared" ca="1" si="179"/>
        <v>منتهي</v>
      </c>
      <c r="R2532" s="2" t="s">
        <v>2339</v>
      </c>
      <c r="S2532" s="2"/>
      <c r="T2532" s="1" t="str">
        <f t="shared" si="181"/>
        <v/>
      </c>
      <c r="BN2532" s="8">
        <f t="shared" si="182"/>
        <v>2102169</v>
      </c>
    </row>
    <row r="2533" spans="1:66" ht="92" hidden="1" x14ac:dyDescent="0.45">
      <c r="A2533" s="1">
        <f t="shared" si="180"/>
        <v>2520</v>
      </c>
      <c r="B2533" s="1" t="s">
        <v>734</v>
      </c>
      <c r="C2533" s="2" t="s">
        <v>584</v>
      </c>
      <c r="D2533" s="1" t="s">
        <v>2389</v>
      </c>
      <c r="E2533" s="2" t="s">
        <v>585</v>
      </c>
      <c r="F2533" s="1" t="s">
        <v>3540</v>
      </c>
      <c r="G2533" s="10">
        <v>45732</v>
      </c>
      <c r="H2533" s="1">
        <v>12</v>
      </c>
      <c r="I2533" s="1"/>
      <c r="J2533" s="10">
        <v>45736</v>
      </c>
      <c r="K2533" s="1" t="s">
        <v>1076</v>
      </c>
      <c r="L2533" s="2"/>
      <c r="M2533" s="10"/>
      <c r="N2533" s="1"/>
      <c r="O2533" s="1"/>
      <c r="P2533" s="2">
        <f>Table1[[#This Row],[PRICE/PO]]*Table1[[#This Row],[Quantity/PO]]</f>
        <v>0</v>
      </c>
      <c r="Q2533" s="2" t="str">
        <f t="shared" ca="1" si="179"/>
        <v>منتهي</v>
      </c>
      <c r="R2533" s="2" t="s">
        <v>2339</v>
      </c>
      <c r="S2533" s="2"/>
      <c r="T2533" s="1" t="str">
        <f t="shared" si="181"/>
        <v/>
      </c>
      <c r="BN2533" s="8" t="str">
        <f t="shared" si="182"/>
        <v>55.19062.800</v>
      </c>
    </row>
    <row r="2534" spans="1:66" ht="69" hidden="1" x14ac:dyDescent="0.45">
      <c r="A2534" s="1">
        <f t="shared" si="180"/>
        <v>2521</v>
      </c>
      <c r="B2534" s="1" t="s">
        <v>734</v>
      </c>
      <c r="C2534" s="2" t="s">
        <v>587</v>
      </c>
      <c r="D2534" s="1" t="s">
        <v>3541</v>
      </c>
      <c r="E2534" s="2" t="s">
        <v>588</v>
      </c>
      <c r="F2534" s="1" t="s">
        <v>3540</v>
      </c>
      <c r="G2534" s="10">
        <v>45732</v>
      </c>
      <c r="H2534" s="1">
        <v>24</v>
      </c>
      <c r="I2534" s="1"/>
      <c r="J2534" s="10">
        <v>45736</v>
      </c>
      <c r="K2534" s="1" t="s">
        <v>1074</v>
      </c>
      <c r="L2534" s="2"/>
      <c r="M2534" s="10"/>
      <c r="N2534" s="1"/>
      <c r="O2534" s="1"/>
      <c r="P2534" s="2">
        <f>Table1[[#This Row],[PRICE/PO]]*Table1[[#This Row],[Quantity/PO]]</f>
        <v>0</v>
      </c>
      <c r="Q2534" s="2" t="str">
        <f t="shared" ca="1" si="179"/>
        <v>منتهي</v>
      </c>
      <c r="R2534" s="2" t="s">
        <v>2339</v>
      </c>
      <c r="S2534" s="2"/>
      <c r="T2534" s="1" t="str">
        <f t="shared" si="181"/>
        <v/>
      </c>
      <c r="BN2534" s="8" t="str">
        <f t="shared" si="182"/>
        <v>S/L 1</v>
      </c>
    </row>
    <row r="2535" spans="1:66" ht="69" hidden="1" x14ac:dyDescent="0.45">
      <c r="A2535" s="1">
        <f t="shared" si="180"/>
        <v>2522</v>
      </c>
      <c r="B2535" s="1" t="s">
        <v>734</v>
      </c>
      <c r="C2535" s="2" t="s">
        <v>653</v>
      </c>
      <c r="D2535" s="1">
        <v>2102179</v>
      </c>
      <c r="E2535" s="2" t="s">
        <v>654</v>
      </c>
      <c r="F2535" s="1" t="s">
        <v>3540</v>
      </c>
      <c r="G2535" s="10">
        <v>45732</v>
      </c>
      <c r="H2535" s="1">
        <v>10</v>
      </c>
      <c r="I2535" s="1"/>
      <c r="J2535" s="10">
        <v>45736</v>
      </c>
      <c r="K2535" s="1" t="s">
        <v>1076</v>
      </c>
      <c r="L2535" s="2"/>
      <c r="M2535" s="10"/>
      <c r="N2535" s="1"/>
      <c r="O2535" s="1"/>
      <c r="P2535" s="2">
        <f>Table1[[#This Row],[PRICE/PO]]*Table1[[#This Row],[Quantity/PO]]</f>
        <v>0</v>
      </c>
      <c r="Q2535" s="2" t="str">
        <f t="shared" ca="1" si="179"/>
        <v>منتهي</v>
      </c>
      <c r="R2535" s="2" t="s">
        <v>2339</v>
      </c>
      <c r="S2535" s="2"/>
      <c r="T2535" s="1" t="str">
        <f t="shared" si="181"/>
        <v/>
      </c>
      <c r="BN2535" s="8">
        <f t="shared" si="182"/>
        <v>2102179</v>
      </c>
    </row>
    <row r="2536" spans="1:66" ht="69" hidden="1" x14ac:dyDescent="0.45">
      <c r="A2536" s="1">
        <f t="shared" si="180"/>
        <v>2523</v>
      </c>
      <c r="B2536" s="1" t="s">
        <v>734</v>
      </c>
      <c r="C2536" s="2" t="s">
        <v>590</v>
      </c>
      <c r="D2536" s="1" t="s">
        <v>3542</v>
      </c>
      <c r="E2536" s="2" t="s">
        <v>591</v>
      </c>
      <c r="F2536" s="1" t="s">
        <v>3540</v>
      </c>
      <c r="G2536" s="10">
        <v>45732</v>
      </c>
      <c r="H2536" s="1">
        <v>200</v>
      </c>
      <c r="I2536" s="1"/>
      <c r="J2536" s="10">
        <v>45736</v>
      </c>
      <c r="K2536" s="1" t="s">
        <v>1074</v>
      </c>
      <c r="L2536" s="2"/>
      <c r="M2536" s="10"/>
      <c r="N2536" s="1"/>
      <c r="O2536" s="1"/>
      <c r="P2536" s="2">
        <f>Table1[[#This Row],[PRICE/PO]]*Table1[[#This Row],[Quantity/PO]]</f>
        <v>0</v>
      </c>
      <c r="Q2536" s="2" t="str">
        <f t="shared" ca="1" si="179"/>
        <v>منتهي</v>
      </c>
      <c r="R2536" s="2" t="s">
        <v>2339</v>
      </c>
      <c r="S2536" s="2"/>
      <c r="T2536" s="1" t="str">
        <f t="shared" si="181"/>
        <v/>
      </c>
      <c r="BN2536" s="8" t="str">
        <f t="shared" si="182"/>
        <v>P/N : FG4T2/2 1</v>
      </c>
    </row>
    <row r="2537" spans="1:66" ht="69" hidden="1" x14ac:dyDescent="0.45">
      <c r="A2537" s="1">
        <f t="shared" si="180"/>
        <v>2524</v>
      </c>
      <c r="B2537" s="1" t="s">
        <v>734</v>
      </c>
      <c r="C2537" s="1" t="s">
        <v>159</v>
      </c>
      <c r="D2537" s="1"/>
      <c r="E2537" s="2" t="s">
        <v>2242</v>
      </c>
      <c r="F2537" s="1" t="s">
        <v>3543</v>
      </c>
      <c r="G2537" s="10">
        <v>45732</v>
      </c>
      <c r="H2537" s="1">
        <v>1</v>
      </c>
      <c r="I2537" s="1"/>
      <c r="J2537" s="10">
        <v>45735</v>
      </c>
      <c r="K2537" s="1" t="s">
        <v>1076</v>
      </c>
      <c r="L2537" s="2"/>
      <c r="M2537" s="10"/>
      <c r="N2537" s="1"/>
      <c r="O2537" s="1"/>
      <c r="P2537" s="2">
        <f>Table1[[#This Row],[PRICE/PO]]*Table1[[#This Row],[Quantity/PO]]</f>
        <v>0</v>
      </c>
      <c r="Q2537" s="2" t="str">
        <f t="shared" ca="1" si="179"/>
        <v>منتهي</v>
      </c>
      <c r="R2537" s="2" t="s">
        <v>2339</v>
      </c>
      <c r="S2537" s="2"/>
      <c r="T2537" s="1" t="str">
        <f t="shared" si="181"/>
        <v/>
      </c>
      <c r="BN2537" s="8">
        <f t="shared" si="182"/>
        <v>0</v>
      </c>
    </row>
    <row r="2538" spans="1:66" ht="69" hidden="1" x14ac:dyDescent="0.45">
      <c r="A2538" s="1">
        <f t="shared" si="180"/>
        <v>2525</v>
      </c>
      <c r="B2538" s="1" t="s">
        <v>734</v>
      </c>
      <c r="C2538" s="2" t="s">
        <v>3551</v>
      </c>
      <c r="D2538" s="1"/>
      <c r="E2538" s="2" t="s">
        <v>3552</v>
      </c>
      <c r="F2538" s="1" t="s">
        <v>3549</v>
      </c>
      <c r="G2538" s="10">
        <v>45733</v>
      </c>
      <c r="H2538" s="1">
        <v>3</v>
      </c>
      <c r="I2538" s="1"/>
      <c r="J2538" s="10">
        <v>45736</v>
      </c>
      <c r="K2538" s="1" t="s">
        <v>1077</v>
      </c>
      <c r="L2538" s="2"/>
      <c r="M2538" s="10"/>
      <c r="N2538" s="1"/>
      <c r="O2538" s="1"/>
      <c r="P2538" s="2">
        <f>Table1[[#This Row],[PRICE/PO]]*Table1[[#This Row],[Quantity/PO]]</f>
        <v>0</v>
      </c>
      <c r="Q2538" s="2" t="str">
        <f t="shared" ca="1" si="179"/>
        <v>منتهي</v>
      </c>
      <c r="R2538" s="2" t="s">
        <v>2782</v>
      </c>
      <c r="S2538" s="2"/>
      <c r="T2538" s="1" t="str">
        <f t="shared" si="181"/>
        <v/>
      </c>
      <c r="BN2538" s="8">
        <f t="shared" si="182"/>
        <v>0</v>
      </c>
    </row>
    <row r="2539" spans="1:66" ht="69" hidden="1" x14ac:dyDescent="0.45">
      <c r="A2539" s="1">
        <f t="shared" si="180"/>
        <v>2526</v>
      </c>
      <c r="B2539" s="1" t="s">
        <v>220</v>
      </c>
      <c r="C2539" s="2" t="s">
        <v>3550</v>
      </c>
      <c r="D2539" s="1"/>
      <c r="E2539" s="2" t="s">
        <v>3553</v>
      </c>
      <c r="F2539" s="1" t="s">
        <v>3549</v>
      </c>
      <c r="G2539" s="10">
        <v>45733</v>
      </c>
      <c r="H2539" s="1">
        <v>3</v>
      </c>
      <c r="I2539" s="1"/>
      <c r="J2539" s="10">
        <v>45736</v>
      </c>
      <c r="K2539" s="1" t="s">
        <v>1077</v>
      </c>
      <c r="L2539" s="2"/>
      <c r="M2539" s="10"/>
      <c r="N2539" s="1"/>
      <c r="O2539" s="1"/>
      <c r="P2539" s="2">
        <f>Table1[[#This Row],[PRICE/PO]]*Table1[[#This Row],[Quantity/PO]]</f>
        <v>0</v>
      </c>
      <c r="Q2539" s="2" t="str">
        <f t="shared" ca="1" si="179"/>
        <v>منتهي</v>
      </c>
      <c r="R2539" s="2" t="s">
        <v>2782</v>
      </c>
      <c r="S2539" s="2"/>
      <c r="T2539" s="1" t="str">
        <f t="shared" si="181"/>
        <v/>
      </c>
      <c r="BN2539" s="8">
        <f t="shared" si="182"/>
        <v>0</v>
      </c>
    </row>
    <row r="2540" spans="1:66" ht="46" hidden="1" x14ac:dyDescent="0.45">
      <c r="A2540" s="1">
        <f t="shared" si="180"/>
        <v>2527</v>
      </c>
      <c r="B2540" s="1" t="s">
        <v>734</v>
      </c>
      <c r="C2540" s="2" t="s">
        <v>421</v>
      </c>
      <c r="D2540" s="1"/>
      <c r="E2540" s="2" t="s">
        <v>422</v>
      </c>
      <c r="F2540" s="1" t="s">
        <v>3549</v>
      </c>
      <c r="G2540" s="10">
        <v>45733</v>
      </c>
      <c r="H2540" s="1">
        <v>1</v>
      </c>
      <c r="I2540" s="1"/>
      <c r="J2540" s="10">
        <v>45736</v>
      </c>
      <c r="K2540" s="1" t="s">
        <v>1077</v>
      </c>
      <c r="L2540" s="2"/>
      <c r="M2540" s="10"/>
      <c r="N2540" s="1"/>
      <c r="O2540" s="1"/>
      <c r="P2540" s="2">
        <f>Table1[[#This Row],[PRICE/PO]]*Table1[[#This Row],[Quantity/PO]]</f>
        <v>0</v>
      </c>
      <c r="Q2540" s="2" t="str">
        <f t="shared" ca="1" si="179"/>
        <v>منتهي</v>
      </c>
      <c r="R2540" s="2" t="s">
        <v>2782</v>
      </c>
      <c r="S2540" s="2"/>
      <c r="T2540" s="1" t="str">
        <f t="shared" si="181"/>
        <v/>
      </c>
      <c r="BN2540" s="8">
        <f t="shared" si="182"/>
        <v>0</v>
      </c>
    </row>
    <row r="2541" spans="1:66" ht="46" hidden="1" x14ac:dyDescent="0.45">
      <c r="A2541" s="1">
        <f t="shared" si="180"/>
        <v>2528</v>
      </c>
      <c r="B2541" s="1" t="s">
        <v>734</v>
      </c>
      <c r="C2541" s="2" t="s">
        <v>111</v>
      </c>
      <c r="D2541" s="1"/>
      <c r="E2541" s="2" t="s">
        <v>423</v>
      </c>
      <c r="F2541" s="1" t="s">
        <v>3549</v>
      </c>
      <c r="G2541" s="10">
        <v>45733</v>
      </c>
      <c r="H2541" s="1">
        <v>1</v>
      </c>
      <c r="I2541" s="1"/>
      <c r="J2541" s="10">
        <v>45736</v>
      </c>
      <c r="K2541" s="1" t="s">
        <v>1077</v>
      </c>
      <c r="L2541" s="2"/>
      <c r="M2541" s="10"/>
      <c r="N2541" s="1"/>
      <c r="O2541" s="1"/>
      <c r="P2541" s="2">
        <f>Table1[[#This Row],[PRICE/PO]]*Table1[[#This Row],[Quantity/PO]]</f>
        <v>0</v>
      </c>
      <c r="Q2541" s="2" t="str">
        <f t="shared" ca="1" si="179"/>
        <v>منتهي</v>
      </c>
      <c r="R2541" s="2" t="s">
        <v>2782</v>
      </c>
      <c r="S2541" s="2"/>
      <c r="T2541" s="1" t="str">
        <f t="shared" si="181"/>
        <v/>
      </c>
      <c r="BN2541" s="8">
        <f t="shared" si="182"/>
        <v>0</v>
      </c>
    </row>
    <row r="2542" spans="1:66" ht="69" hidden="1" x14ac:dyDescent="0.45">
      <c r="A2542" s="1">
        <f t="shared" si="180"/>
        <v>2529</v>
      </c>
      <c r="B2542" s="1" t="s">
        <v>734</v>
      </c>
      <c r="C2542" s="2" t="s">
        <v>424</v>
      </c>
      <c r="D2542" s="1"/>
      <c r="E2542" s="2" t="s">
        <v>425</v>
      </c>
      <c r="F2542" s="1" t="s">
        <v>3549</v>
      </c>
      <c r="G2542" s="10">
        <v>45733</v>
      </c>
      <c r="H2542" s="1">
        <v>2</v>
      </c>
      <c r="I2542" s="1"/>
      <c r="J2542" s="10">
        <v>45736</v>
      </c>
      <c r="K2542" s="1" t="s">
        <v>1077</v>
      </c>
      <c r="L2542" s="2"/>
      <c r="M2542" s="10"/>
      <c r="N2542" s="1"/>
      <c r="O2542" s="1"/>
      <c r="P2542" s="2">
        <f>Table1[[#This Row],[PRICE/PO]]*Table1[[#This Row],[Quantity/PO]]</f>
        <v>0</v>
      </c>
      <c r="Q2542" s="2" t="str">
        <f t="shared" ca="1" si="179"/>
        <v>منتهي</v>
      </c>
      <c r="R2542" s="2" t="s">
        <v>2782</v>
      </c>
      <c r="S2542" s="2"/>
      <c r="T2542" s="1" t="str">
        <f t="shared" si="181"/>
        <v/>
      </c>
      <c r="BN2542" s="8">
        <f t="shared" si="182"/>
        <v>0</v>
      </c>
    </row>
    <row r="2543" spans="1:66" ht="92" hidden="1" x14ac:dyDescent="0.45">
      <c r="A2543" s="1">
        <f t="shared" si="180"/>
        <v>2530</v>
      </c>
      <c r="B2543" s="1" t="s">
        <v>734</v>
      </c>
      <c r="C2543" s="1" t="s">
        <v>3555</v>
      </c>
      <c r="D2543" s="1" t="s">
        <v>3557</v>
      </c>
      <c r="E2543" s="2" t="s">
        <v>3560</v>
      </c>
      <c r="F2543" s="1" t="s">
        <v>3554</v>
      </c>
      <c r="G2543" s="10">
        <v>45733</v>
      </c>
      <c r="H2543" s="1">
        <v>1</v>
      </c>
      <c r="I2543" s="1"/>
      <c r="J2543" s="10">
        <v>45740</v>
      </c>
      <c r="K2543" s="1" t="s">
        <v>1074</v>
      </c>
      <c r="L2543" s="2"/>
      <c r="M2543" s="10"/>
      <c r="N2543" s="1"/>
      <c r="O2543" s="1"/>
      <c r="P2543" s="2">
        <f>Table1[[#This Row],[PRICE/PO]]*Table1[[#This Row],[Quantity/PO]]</f>
        <v>0</v>
      </c>
      <c r="Q2543" s="2" t="str">
        <f t="shared" ca="1" si="179"/>
        <v>منتهي</v>
      </c>
      <c r="R2543" s="2" t="s">
        <v>3250</v>
      </c>
      <c r="S2543" s="2"/>
      <c r="T2543" s="1" t="str">
        <f t="shared" si="181"/>
        <v/>
      </c>
      <c r="BN2543" s="8" t="str">
        <f t="shared" si="182"/>
        <v>6ES7531-7KF00-0AB0</v>
      </c>
    </row>
    <row r="2544" spans="1:66" ht="92" hidden="1" x14ac:dyDescent="0.45">
      <c r="A2544" s="1">
        <f t="shared" si="180"/>
        <v>2531</v>
      </c>
      <c r="B2544" s="1" t="s">
        <v>734</v>
      </c>
      <c r="C2544" s="1" t="s">
        <v>3556</v>
      </c>
      <c r="D2544" s="1" t="s">
        <v>3558</v>
      </c>
      <c r="E2544" s="2" t="s">
        <v>3559</v>
      </c>
      <c r="F2544" s="1" t="s">
        <v>3554</v>
      </c>
      <c r="G2544" s="10">
        <v>45733</v>
      </c>
      <c r="H2544" s="1">
        <v>1</v>
      </c>
      <c r="I2544" s="1"/>
      <c r="J2544" s="10">
        <v>45740</v>
      </c>
      <c r="K2544" s="1" t="s">
        <v>1074</v>
      </c>
      <c r="L2544" s="2"/>
      <c r="M2544" s="10"/>
      <c r="N2544" s="1"/>
      <c r="O2544" s="1"/>
      <c r="P2544" s="2">
        <f>Table1[[#This Row],[PRICE/PO]]*Table1[[#This Row],[Quantity/PO]]</f>
        <v>0</v>
      </c>
      <c r="Q2544" s="2" t="str">
        <f t="shared" ca="1" si="179"/>
        <v>منتهي</v>
      </c>
      <c r="R2544" s="2" t="s">
        <v>3250</v>
      </c>
      <c r="S2544" s="2"/>
      <c r="T2544" s="1" t="str">
        <f t="shared" si="181"/>
        <v/>
      </c>
      <c r="BN2544" s="8" t="str">
        <f t="shared" si="182"/>
        <v>6ES7532-5HF00-0AB0</v>
      </c>
    </row>
    <row r="2545" spans="1:66" ht="92" hidden="1" x14ac:dyDescent="0.45">
      <c r="A2545" s="1">
        <f t="shared" si="180"/>
        <v>2532</v>
      </c>
      <c r="B2545" s="1" t="s">
        <v>734</v>
      </c>
      <c r="C2545" s="2" t="s">
        <v>3566</v>
      </c>
      <c r="D2545" s="1" t="s">
        <v>3564</v>
      </c>
      <c r="E2545" s="2" t="s">
        <v>3562</v>
      </c>
      <c r="F2545" s="1" t="s">
        <v>3561</v>
      </c>
      <c r="G2545" s="10">
        <v>45733</v>
      </c>
      <c r="H2545" s="1">
        <v>1</v>
      </c>
      <c r="I2545" s="1"/>
      <c r="J2545" s="10">
        <v>45736</v>
      </c>
      <c r="K2545" s="1" t="s">
        <v>1077</v>
      </c>
      <c r="L2545" s="2"/>
      <c r="M2545" s="10"/>
      <c r="N2545" s="1"/>
      <c r="O2545" s="1"/>
      <c r="P2545" s="2">
        <f>Table1[[#This Row],[PRICE/PO]]*Table1[[#This Row],[Quantity/PO]]</f>
        <v>0</v>
      </c>
      <c r="Q2545" s="2" t="str">
        <f t="shared" ca="1" si="179"/>
        <v>منتهي</v>
      </c>
      <c r="R2545" s="2" t="s">
        <v>2782</v>
      </c>
      <c r="S2545" s="2"/>
      <c r="T2545" s="1" t="str">
        <f t="shared" si="181"/>
        <v/>
      </c>
      <c r="BN2545" s="8" t="str">
        <f t="shared" si="182"/>
        <v>G2172-2</v>
      </c>
    </row>
    <row r="2546" spans="1:66" ht="46" hidden="1" x14ac:dyDescent="0.45">
      <c r="A2546" s="1">
        <f t="shared" si="180"/>
        <v>2533</v>
      </c>
      <c r="B2546" s="1" t="s">
        <v>734</v>
      </c>
      <c r="C2546" s="2" t="s">
        <v>3567</v>
      </c>
      <c r="D2546" s="1" t="s">
        <v>3565</v>
      </c>
      <c r="E2546" s="2" t="s">
        <v>3563</v>
      </c>
      <c r="F2546" s="1" t="s">
        <v>3561</v>
      </c>
      <c r="G2546" s="10">
        <v>45733</v>
      </c>
      <c r="H2546" s="1">
        <v>2</v>
      </c>
      <c r="I2546" s="1"/>
      <c r="J2546" s="10">
        <v>45736</v>
      </c>
      <c r="K2546" s="1" t="s">
        <v>1077</v>
      </c>
      <c r="L2546" s="2"/>
      <c r="M2546" s="10"/>
      <c r="N2546" s="1"/>
      <c r="O2546" s="1"/>
      <c r="P2546" s="2">
        <f>Table1[[#This Row],[PRICE/PO]]*Table1[[#This Row],[Quantity/PO]]</f>
        <v>0</v>
      </c>
      <c r="Q2546" s="2" t="str">
        <f t="shared" ca="1" si="179"/>
        <v>منتهي</v>
      </c>
      <c r="R2546" s="2" t="s">
        <v>2782</v>
      </c>
      <c r="S2546" s="2"/>
      <c r="T2546" s="1" t="str">
        <f t="shared" si="181"/>
        <v/>
      </c>
      <c r="BN2546" s="8" t="str">
        <f t="shared" si="182"/>
        <v>13302-002</v>
      </c>
    </row>
    <row r="2547" spans="1:66" ht="69" hidden="1" x14ac:dyDescent="0.45">
      <c r="A2547" s="1">
        <f t="shared" si="180"/>
        <v>2534</v>
      </c>
      <c r="B2547" s="1" t="s">
        <v>734</v>
      </c>
      <c r="C2547" s="1" t="s">
        <v>2989</v>
      </c>
      <c r="D2547" s="1">
        <v>33616</v>
      </c>
      <c r="E2547" s="2" t="s">
        <v>2990</v>
      </c>
      <c r="F2547" s="1" t="s">
        <v>3568</v>
      </c>
      <c r="G2547" s="10">
        <v>45733</v>
      </c>
      <c r="H2547" s="1">
        <v>5</v>
      </c>
      <c r="I2547" s="1"/>
      <c r="J2547" s="10">
        <v>45739</v>
      </c>
      <c r="K2547" s="1" t="s">
        <v>1076</v>
      </c>
      <c r="L2547" s="2"/>
      <c r="M2547" s="10"/>
      <c r="N2547" s="1"/>
      <c r="O2547" s="1"/>
      <c r="P2547" s="2">
        <f>Table1[[#This Row],[PRICE/PO]]*Table1[[#This Row],[Quantity/PO]]</f>
        <v>0</v>
      </c>
      <c r="Q2547" s="2" t="str">
        <f t="shared" ca="1" si="179"/>
        <v>منتهي</v>
      </c>
      <c r="R2547" s="2" t="s">
        <v>2339</v>
      </c>
      <c r="S2547" s="2"/>
      <c r="T2547" s="1" t="str">
        <f t="shared" si="181"/>
        <v/>
      </c>
      <c r="BN2547" s="8">
        <f t="shared" si="182"/>
        <v>33616</v>
      </c>
    </row>
    <row r="2548" spans="1:66" ht="92" hidden="1" x14ac:dyDescent="0.45">
      <c r="A2548" s="1">
        <f t="shared" si="180"/>
        <v>2535</v>
      </c>
      <c r="B2548" s="1" t="s">
        <v>734</v>
      </c>
      <c r="C2548" s="2" t="s">
        <v>678</v>
      </c>
      <c r="D2548" s="1" t="s">
        <v>3570</v>
      </c>
      <c r="E2548" s="2" t="s">
        <v>679</v>
      </c>
      <c r="F2548" s="1" t="s">
        <v>3569</v>
      </c>
      <c r="G2548" s="10">
        <v>45733</v>
      </c>
      <c r="H2548" s="1">
        <v>1</v>
      </c>
      <c r="I2548" s="1"/>
      <c r="J2548" s="10">
        <v>45736</v>
      </c>
      <c r="K2548" s="1" t="s">
        <v>1077</v>
      </c>
      <c r="L2548" s="2"/>
      <c r="M2548" s="10"/>
      <c r="N2548" s="1"/>
      <c r="O2548" s="1"/>
      <c r="P2548" s="2">
        <f>Table1[[#This Row],[PRICE/PO]]*Table1[[#This Row],[Quantity/PO]]</f>
        <v>0</v>
      </c>
      <c r="Q2548" s="2" t="str">
        <f t="shared" ca="1" si="179"/>
        <v>منتهي</v>
      </c>
      <c r="R2548" s="2" t="s">
        <v>2339</v>
      </c>
      <c r="S2548" s="2"/>
      <c r="T2548" s="1" t="str">
        <f t="shared" si="181"/>
        <v/>
      </c>
      <c r="BN2548" s="8" t="str">
        <f t="shared" si="182"/>
        <v>CV-960FSS220 WR</v>
      </c>
    </row>
    <row r="2549" spans="1:66" ht="69" hidden="1" x14ac:dyDescent="0.45">
      <c r="A2549" s="1">
        <f t="shared" si="180"/>
        <v>2536</v>
      </c>
      <c r="B2549" s="1" t="s">
        <v>734</v>
      </c>
      <c r="C2549" s="1" t="s">
        <v>564</v>
      </c>
      <c r="D2549" s="1">
        <v>2730</v>
      </c>
      <c r="E2549" s="2" t="s">
        <v>563</v>
      </c>
      <c r="F2549" s="1" t="s">
        <v>3571</v>
      </c>
      <c r="G2549" s="10">
        <v>45733</v>
      </c>
      <c r="H2549" s="1">
        <v>1</v>
      </c>
      <c r="I2549" s="1"/>
      <c r="J2549" s="10">
        <v>45740</v>
      </c>
      <c r="K2549" s="1" t="s">
        <v>1076</v>
      </c>
      <c r="L2549" s="2"/>
      <c r="M2549" s="10"/>
      <c r="N2549" s="1"/>
      <c r="O2549" s="1"/>
      <c r="P2549" s="2">
        <f>Table1[[#This Row],[PRICE/PO]]*Table1[[#This Row],[Quantity/PO]]</f>
        <v>0</v>
      </c>
      <c r="Q2549" s="2" t="str">
        <f t="shared" ca="1" si="179"/>
        <v>منتهي</v>
      </c>
      <c r="R2549" s="2" t="s">
        <v>2339</v>
      </c>
      <c r="S2549" s="2"/>
      <c r="T2549" s="1" t="str">
        <f t="shared" si="181"/>
        <v/>
      </c>
      <c r="BN2549" s="8">
        <f t="shared" si="182"/>
        <v>2730</v>
      </c>
    </row>
    <row r="2550" spans="1:66" ht="92" hidden="1" x14ac:dyDescent="0.45">
      <c r="A2550" s="1">
        <f t="shared" si="180"/>
        <v>2537</v>
      </c>
      <c r="B2550" s="1" t="s">
        <v>734</v>
      </c>
      <c r="C2550" s="1" t="s">
        <v>1716</v>
      </c>
      <c r="D2550" s="1" t="s">
        <v>1717</v>
      </c>
      <c r="E2550" s="2" t="s">
        <v>1715</v>
      </c>
      <c r="F2550" s="1" t="s">
        <v>3574</v>
      </c>
      <c r="G2550" s="10">
        <v>45734</v>
      </c>
      <c r="H2550" s="1">
        <v>1</v>
      </c>
      <c r="I2550" s="1"/>
      <c r="J2550" s="10">
        <v>45740</v>
      </c>
      <c r="K2550" s="1" t="s">
        <v>1075</v>
      </c>
      <c r="L2550" s="2"/>
      <c r="M2550" s="10"/>
      <c r="N2550" s="1"/>
      <c r="O2550" s="1"/>
      <c r="P2550" s="2">
        <f>Table1[[#This Row],[PRICE/PO]]*Table1[[#This Row],[Quantity/PO]]</f>
        <v>0</v>
      </c>
      <c r="Q2550" s="2" t="str">
        <f t="shared" ca="1" si="179"/>
        <v>منتهي</v>
      </c>
      <c r="R2550" s="2" t="s">
        <v>2339</v>
      </c>
      <c r="S2550" s="2"/>
      <c r="T2550" s="1" t="str">
        <f t="shared" si="181"/>
        <v/>
      </c>
      <c r="BN2550" s="8" t="str">
        <f t="shared" si="182"/>
        <v>TX033P04</v>
      </c>
    </row>
    <row r="2551" spans="1:66" ht="92" hidden="1" x14ac:dyDescent="0.45">
      <c r="A2551" s="1">
        <f t="shared" si="180"/>
        <v>2538</v>
      </c>
      <c r="B2551" s="1" t="s">
        <v>734</v>
      </c>
      <c r="C2551" s="1" t="s">
        <v>3578</v>
      </c>
      <c r="D2551" s="1" t="s">
        <v>3576</v>
      </c>
      <c r="E2551" s="2" t="s">
        <v>3577</v>
      </c>
      <c r="F2551" s="1" t="s">
        <v>3575</v>
      </c>
      <c r="G2551" s="10">
        <v>45734</v>
      </c>
      <c r="H2551" s="1">
        <v>4</v>
      </c>
      <c r="I2551" s="1"/>
      <c r="J2551" s="10">
        <v>45740</v>
      </c>
      <c r="K2551" s="1" t="s">
        <v>1074</v>
      </c>
      <c r="L2551" s="2"/>
      <c r="M2551" s="10"/>
      <c r="N2551" s="1"/>
      <c r="O2551" s="1"/>
      <c r="P2551" s="2">
        <f>Table1[[#This Row],[PRICE/PO]]*Table1[[#This Row],[Quantity/PO]]</f>
        <v>0</v>
      </c>
      <c r="Q2551" s="2" t="str">
        <f t="shared" ca="1" si="179"/>
        <v>منتهي</v>
      </c>
      <c r="R2551" s="2" t="s">
        <v>2370</v>
      </c>
      <c r="S2551" s="2"/>
      <c r="T2551" s="1" t="str">
        <f t="shared" si="181"/>
        <v/>
      </c>
      <c r="BN2551" s="8" t="str">
        <f t="shared" si="182"/>
        <v>IR3-4-2-80-UNV-EM</v>
      </c>
    </row>
    <row r="2552" spans="1:66" ht="23" hidden="1" x14ac:dyDescent="0.45">
      <c r="A2552" s="1">
        <f t="shared" si="180"/>
        <v>2539</v>
      </c>
      <c r="B2552" s="1" t="s">
        <v>3580</v>
      </c>
      <c r="C2552" s="1" t="s">
        <v>2080</v>
      </c>
      <c r="D2552" s="1"/>
      <c r="E2552" s="2" t="s">
        <v>2081</v>
      </c>
      <c r="F2552" s="1" t="s">
        <v>3579</v>
      </c>
      <c r="G2552" s="10">
        <v>45734</v>
      </c>
      <c r="H2552" s="1">
        <v>10</v>
      </c>
      <c r="I2552" s="1"/>
      <c r="J2552" s="10">
        <v>45740</v>
      </c>
      <c r="K2552" s="1" t="s">
        <v>1077</v>
      </c>
      <c r="L2552" s="2"/>
      <c r="M2552" s="10"/>
      <c r="N2552" s="1"/>
      <c r="O2552" s="1"/>
      <c r="P2552" s="2">
        <f>Table1[[#This Row],[PRICE/PO]]*Table1[[#This Row],[Quantity/PO]]</f>
        <v>0</v>
      </c>
      <c r="Q2552" s="2" t="str">
        <f t="shared" ca="1" si="179"/>
        <v>منتهي</v>
      </c>
      <c r="R2552" s="2" t="s">
        <v>2370</v>
      </c>
      <c r="S2552" s="2"/>
      <c r="T2552" s="1" t="str">
        <f t="shared" si="181"/>
        <v/>
      </c>
      <c r="BN2552" s="8">
        <f t="shared" si="182"/>
        <v>0</v>
      </c>
    </row>
    <row r="2553" spans="1:66" ht="23" hidden="1" x14ac:dyDescent="0.45">
      <c r="A2553" s="1">
        <f t="shared" si="180"/>
        <v>2540</v>
      </c>
      <c r="B2553" s="1" t="s">
        <v>734</v>
      </c>
      <c r="C2553" s="1" t="s">
        <v>1006</v>
      </c>
      <c r="D2553" s="1"/>
      <c r="E2553" s="2" t="s">
        <v>1007</v>
      </c>
      <c r="F2553" s="1" t="s">
        <v>3579</v>
      </c>
      <c r="G2553" s="10">
        <v>45734</v>
      </c>
      <c r="H2553" s="1">
        <v>100</v>
      </c>
      <c r="I2553" s="1"/>
      <c r="J2553" s="10">
        <v>45740</v>
      </c>
      <c r="K2553" s="1" t="s">
        <v>1077</v>
      </c>
      <c r="L2553" s="2"/>
      <c r="M2553" s="10"/>
      <c r="N2553" s="1"/>
      <c r="O2553" s="1"/>
      <c r="P2553" s="2">
        <f>Table1[[#This Row],[PRICE/PO]]*Table1[[#This Row],[Quantity/PO]]</f>
        <v>0</v>
      </c>
      <c r="Q2553" s="2" t="str">
        <f t="shared" ca="1" si="179"/>
        <v>منتهي</v>
      </c>
      <c r="R2553" s="2" t="s">
        <v>2370</v>
      </c>
      <c r="S2553" s="2"/>
      <c r="T2553" s="1" t="str">
        <f t="shared" si="181"/>
        <v/>
      </c>
      <c r="BN2553" s="8">
        <f t="shared" si="182"/>
        <v>0</v>
      </c>
    </row>
    <row r="2554" spans="1:66" ht="23" hidden="1" x14ac:dyDescent="0.45">
      <c r="A2554" s="1">
        <f t="shared" si="180"/>
        <v>2541</v>
      </c>
      <c r="B2554" s="1" t="s">
        <v>734</v>
      </c>
      <c r="C2554" s="1" t="s">
        <v>477</v>
      </c>
      <c r="D2554" s="1"/>
      <c r="E2554" s="2" t="s">
        <v>356</v>
      </c>
      <c r="F2554" s="1" t="s">
        <v>3579</v>
      </c>
      <c r="G2554" s="10">
        <v>45734</v>
      </c>
      <c r="H2554" s="1">
        <v>150</v>
      </c>
      <c r="I2554" s="1"/>
      <c r="J2554" s="10">
        <v>45740</v>
      </c>
      <c r="K2554" s="1" t="s">
        <v>1074</v>
      </c>
      <c r="L2554" s="2"/>
      <c r="M2554" s="10"/>
      <c r="N2554" s="1"/>
      <c r="O2554" s="1"/>
      <c r="P2554" s="2">
        <f>Table1[[#This Row],[PRICE/PO]]*Table1[[#This Row],[Quantity/PO]]</f>
        <v>0</v>
      </c>
      <c r="Q2554" s="2" t="str">
        <f t="shared" ca="1" si="179"/>
        <v>منتهي</v>
      </c>
      <c r="R2554" s="2" t="s">
        <v>2370</v>
      </c>
      <c r="S2554" s="2"/>
      <c r="T2554" s="1" t="str">
        <f t="shared" si="181"/>
        <v/>
      </c>
      <c r="BN2554" s="8">
        <f t="shared" si="182"/>
        <v>0</v>
      </c>
    </row>
    <row r="2555" spans="1:66" ht="69" hidden="1" x14ac:dyDescent="0.45">
      <c r="A2555" s="1">
        <f t="shared" si="180"/>
        <v>2542</v>
      </c>
      <c r="B2555" s="1" t="s">
        <v>734</v>
      </c>
      <c r="C2555" s="1" t="s">
        <v>3581</v>
      </c>
      <c r="D2555" s="1" t="s">
        <v>3583</v>
      </c>
      <c r="E2555" s="2" t="s">
        <v>3582</v>
      </c>
      <c r="F2555" s="1" t="s">
        <v>3579</v>
      </c>
      <c r="G2555" s="10">
        <v>45734</v>
      </c>
      <c r="H2555" s="1">
        <v>4</v>
      </c>
      <c r="I2555" s="1"/>
      <c r="J2555" s="10">
        <v>45740</v>
      </c>
      <c r="K2555" s="1" t="s">
        <v>1077</v>
      </c>
      <c r="L2555" s="2"/>
      <c r="M2555" s="10"/>
      <c r="N2555" s="1"/>
      <c r="O2555" s="1"/>
      <c r="P2555" s="2">
        <f>Table1[[#This Row],[PRICE/PO]]*Table1[[#This Row],[Quantity/PO]]</f>
        <v>0</v>
      </c>
      <c r="Q2555" s="2" t="str">
        <f t="shared" ca="1" si="179"/>
        <v>منتهي</v>
      </c>
      <c r="R2555" s="2" t="s">
        <v>2370</v>
      </c>
      <c r="S2555" s="2"/>
      <c r="T2555" s="1" t="str">
        <f t="shared" si="181"/>
        <v/>
      </c>
      <c r="BN2555" s="8" t="str">
        <f t="shared" si="182"/>
        <v>131 L</v>
      </c>
    </row>
    <row r="2556" spans="1:66" ht="46" hidden="1" x14ac:dyDescent="0.45">
      <c r="A2556" s="1">
        <f t="shared" si="180"/>
        <v>2543</v>
      </c>
      <c r="B2556" s="1" t="s">
        <v>734</v>
      </c>
      <c r="C2556" s="1" t="s">
        <v>981</v>
      </c>
      <c r="D2556" s="1"/>
      <c r="E2556" s="2" t="s">
        <v>982</v>
      </c>
      <c r="F2556" s="1" t="s">
        <v>3579</v>
      </c>
      <c r="G2556" s="10">
        <v>45734</v>
      </c>
      <c r="H2556" s="1">
        <v>25</v>
      </c>
      <c r="I2556" s="1"/>
      <c r="J2556" s="10">
        <v>45740</v>
      </c>
      <c r="K2556" s="1" t="s">
        <v>1077</v>
      </c>
      <c r="L2556" s="2"/>
      <c r="M2556" s="10"/>
      <c r="N2556" s="1"/>
      <c r="O2556" s="1"/>
      <c r="P2556" s="2">
        <f>Table1[[#This Row],[PRICE/PO]]*Table1[[#This Row],[Quantity/PO]]</f>
        <v>0</v>
      </c>
      <c r="Q2556" s="2" t="str">
        <f t="shared" ca="1" si="179"/>
        <v>منتهي</v>
      </c>
      <c r="R2556" s="2" t="s">
        <v>2370</v>
      </c>
      <c r="S2556" s="2"/>
      <c r="T2556" s="1" t="str">
        <f t="shared" si="181"/>
        <v/>
      </c>
      <c r="BN2556" s="8">
        <f t="shared" si="182"/>
        <v>0</v>
      </c>
    </row>
    <row r="2557" spans="1:66" ht="46" hidden="1" x14ac:dyDescent="0.45">
      <c r="A2557" s="1">
        <f t="shared" si="180"/>
        <v>2544</v>
      </c>
      <c r="B2557" s="1" t="s">
        <v>734</v>
      </c>
      <c r="C2557" s="1" t="s">
        <v>983</v>
      </c>
      <c r="D2557" s="1"/>
      <c r="E2557" s="2" t="s">
        <v>984</v>
      </c>
      <c r="F2557" s="1" t="s">
        <v>3579</v>
      </c>
      <c r="G2557" s="10">
        <v>45734</v>
      </c>
      <c r="H2557" s="1">
        <v>25</v>
      </c>
      <c r="I2557" s="1"/>
      <c r="J2557" s="10">
        <v>45740</v>
      </c>
      <c r="K2557" s="1" t="s">
        <v>1077</v>
      </c>
      <c r="L2557" s="2"/>
      <c r="M2557" s="10"/>
      <c r="N2557" s="1"/>
      <c r="O2557" s="1"/>
      <c r="P2557" s="2">
        <f>Table1[[#This Row],[PRICE/PO]]*Table1[[#This Row],[Quantity/PO]]</f>
        <v>0</v>
      </c>
      <c r="Q2557" s="2" t="str">
        <f t="shared" ca="1" si="179"/>
        <v>منتهي</v>
      </c>
      <c r="R2557" s="2" t="s">
        <v>2370</v>
      </c>
      <c r="S2557" s="2"/>
      <c r="T2557" s="1" t="str">
        <f t="shared" si="181"/>
        <v/>
      </c>
      <c r="BN2557" s="8">
        <f t="shared" si="182"/>
        <v>0</v>
      </c>
    </row>
    <row r="2558" spans="1:66" ht="92" hidden="1" x14ac:dyDescent="0.45">
      <c r="A2558" s="1">
        <f t="shared" si="180"/>
        <v>2545</v>
      </c>
      <c r="B2558" s="1" t="s">
        <v>734</v>
      </c>
      <c r="C2558" s="1" t="s">
        <v>646</v>
      </c>
      <c r="D2558" s="1" t="s">
        <v>645</v>
      </c>
      <c r="E2558" s="2" t="s">
        <v>647</v>
      </c>
      <c r="F2558" s="1" t="s">
        <v>3584</v>
      </c>
      <c r="G2558" s="10">
        <v>45734</v>
      </c>
      <c r="H2558" s="1">
        <v>1</v>
      </c>
      <c r="I2558" s="1"/>
      <c r="J2558" s="10">
        <v>45739</v>
      </c>
      <c r="K2558" s="1" t="s">
        <v>1077</v>
      </c>
      <c r="L2558" s="2"/>
      <c r="M2558" s="10"/>
      <c r="N2558" s="1"/>
      <c r="O2558" s="1"/>
      <c r="P2558" s="2">
        <f>Table1[[#This Row],[PRICE/PO]]*Table1[[#This Row],[Quantity/PO]]</f>
        <v>0</v>
      </c>
      <c r="Q2558" s="2" t="str">
        <f t="shared" ca="1" si="179"/>
        <v>منتهي</v>
      </c>
      <c r="R2558" s="2" t="s">
        <v>2339</v>
      </c>
      <c r="S2558" s="2"/>
      <c r="T2558" s="1" t="str">
        <f t="shared" si="181"/>
        <v/>
      </c>
      <c r="BN2558" s="8" t="str">
        <f t="shared" si="182"/>
        <v>SC15G</v>
      </c>
    </row>
    <row r="2559" spans="1:66" ht="46" hidden="1" x14ac:dyDescent="0.45">
      <c r="A2559" s="1">
        <f t="shared" si="180"/>
        <v>2546</v>
      </c>
      <c r="B2559" s="1" t="s">
        <v>734</v>
      </c>
      <c r="C2559" s="1" t="s">
        <v>2073</v>
      </c>
      <c r="D2559" s="1" t="s">
        <v>2072</v>
      </c>
      <c r="E2559" s="2" t="s">
        <v>2074</v>
      </c>
      <c r="F2559" s="1" t="s">
        <v>3585</v>
      </c>
      <c r="G2559" s="10">
        <v>45734</v>
      </c>
      <c r="H2559" s="1">
        <v>10</v>
      </c>
      <c r="I2559" s="1"/>
      <c r="J2559" s="10">
        <v>45740</v>
      </c>
      <c r="K2559" s="1" t="s">
        <v>1077</v>
      </c>
      <c r="L2559" s="2"/>
      <c r="M2559" s="10"/>
      <c r="N2559" s="1"/>
      <c r="O2559" s="1"/>
      <c r="P2559" s="2">
        <f>Table1[[#This Row],[PRICE/PO]]*Table1[[#This Row],[Quantity/PO]]</f>
        <v>0</v>
      </c>
      <c r="Q2559" s="2" t="str">
        <f t="shared" ca="1" si="179"/>
        <v>منتهي</v>
      </c>
      <c r="R2559" s="2" t="s">
        <v>2370</v>
      </c>
      <c r="S2559" s="2"/>
      <c r="T2559" s="1" t="str">
        <f t="shared" si="181"/>
        <v/>
      </c>
      <c r="BN2559" s="8" t="str">
        <f t="shared" si="182"/>
        <v>CR2032SSUO</v>
      </c>
    </row>
    <row r="2560" spans="1:66" ht="23" hidden="1" x14ac:dyDescent="0.45">
      <c r="A2560" s="1">
        <f t="shared" si="180"/>
        <v>2547</v>
      </c>
      <c r="B2560" s="1" t="s">
        <v>734</v>
      </c>
      <c r="C2560" s="1" t="s">
        <v>2080</v>
      </c>
      <c r="D2560" s="1"/>
      <c r="E2560" s="29" t="s">
        <v>2081</v>
      </c>
      <c r="F2560" s="1" t="s">
        <v>3586</v>
      </c>
      <c r="G2560" s="10">
        <v>45734</v>
      </c>
      <c r="H2560" s="1">
        <v>20</v>
      </c>
      <c r="I2560" s="1">
        <v>115</v>
      </c>
      <c r="J2560" s="10">
        <v>45739</v>
      </c>
      <c r="K2560" s="1" t="s">
        <v>1077</v>
      </c>
      <c r="L2560" s="2"/>
      <c r="M2560" s="10"/>
      <c r="N2560" s="1"/>
      <c r="O2560" s="1"/>
      <c r="P2560" s="2">
        <f>Table1[[#This Row],[PRICE/PO]]*Table1[[#This Row],[Quantity/PO]]</f>
        <v>0</v>
      </c>
      <c r="Q2560" s="2" t="str">
        <f t="shared" ca="1" si="179"/>
        <v>منتهي</v>
      </c>
      <c r="R2560" s="2" t="s">
        <v>2370</v>
      </c>
      <c r="S2560" s="2"/>
      <c r="T2560" s="1" t="str">
        <f t="shared" si="181"/>
        <v/>
      </c>
      <c r="BN2560" s="8">
        <f t="shared" si="182"/>
        <v>0</v>
      </c>
    </row>
    <row r="2561" spans="1:66" ht="46" hidden="1" x14ac:dyDescent="0.45">
      <c r="A2561" s="1">
        <f t="shared" si="180"/>
        <v>2548</v>
      </c>
      <c r="B2561" s="1" t="s">
        <v>734</v>
      </c>
      <c r="C2561" s="1" t="s">
        <v>3590</v>
      </c>
      <c r="D2561" s="1" t="s">
        <v>3588</v>
      </c>
      <c r="E2561" s="2" t="s">
        <v>3589</v>
      </c>
      <c r="F2561" s="1" t="s">
        <v>3587</v>
      </c>
      <c r="G2561" s="10">
        <v>45734</v>
      </c>
      <c r="H2561" s="1">
        <v>30</v>
      </c>
      <c r="I2561" s="1"/>
      <c r="J2561" s="10">
        <v>45740</v>
      </c>
      <c r="K2561" s="1" t="s">
        <v>1074</v>
      </c>
      <c r="L2561" s="2"/>
      <c r="M2561" s="10"/>
      <c r="N2561" s="1"/>
      <c r="O2561" s="1"/>
      <c r="P2561" s="2">
        <f>Table1[[#This Row],[PRICE/PO]]*Table1[[#This Row],[Quantity/PO]]</f>
        <v>0</v>
      </c>
      <c r="Q2561" s="2" t="str">
        <f t="shared" ca="1" si="179"/>
        <v>منتهي</v>
      </c>
      <c r="R2561" s="2" t="s">
        <v>2370</v>
      </c>
      <c r="S2561" s="2"/>
      <c r="T2561" s="1" t="str">
        <f t="shared" si="181"/>
        <v/>
      </c>
      <c r="BN2561" s="8" t="str">
        <f t="shared" si="182"/>
        <v>b43564-s9588-m3</v>
      </c>
    </row>
    <row r="2562" spans="1:66" ht="23" hidden="1" x14ac:dyDescent="0.45">
      <c r="A2562" s="1">
        <f t="shared" si="180"/>
        <v>2549</v>
      </c>
      <c r="B2562" s="1" t="s">
        <v>734</v>
      </c>
      <c r="C2562" s="1" t="s">
        <v>1006</v>
      </c>
      <c r="D2562" s="1"/>
      <c r="E2562" s="2" t="s">
        <v>1007</v>
      </c>
      <c r="F2562" s="1" t="s">
        <v>3591</v>
      </c>
      <c r="G2562" s="10">
        <v>45734</v>
      </c>
      <c r="H2562" s="1">
        <v>100</v>
      </c>
      <c r="I2562" s="1"/>
      <c r="J2562" s="10">
        <v>45739</v>
      </c>
      <c r="K2562" s="1" t="s">
        <v>1077</v>
      </c>
      <c r="L2562" s="2"/>
      <c r="M2562" s="10"/>
      <c r="N2562" s="1"/>
      <c r="O2562" s="1"/>
      <c r="P2562" s="2">
        <f>Table1[[#This Row],[PRICE/PO]]*Table1[[#This Row],[Quantity/PO]]</f>
        <v>0</v>
      </c>
      <c r="Q2562" s="2" t="str">
        <f t="shared" ca="1" si="179"/>
        <v>منتهي</v>
      </c>
      <c r="R2562" s="2" t="s">
        <v>2370</v>
      </c>
      <c r="S2562" s="2"/>
      <c r="T2562" s="1" t="str">
        <f t="shared" si="181"/>
        <v/>
      </c>
      <c r="BN2562" s="8">
        <f t="shared" si="182"/>
        <v>0</v>
      </c>
    </row>
    <row r="2563" spans="1:66" ht="23" hidden="1" x14ac:dyDescent="0.45">
      <c r="A2563" s="1">
        <f t="shared" si="180"/>
        <v>2550</v>
      </c>
      <c r="B2563" s="1" t="s">
        <v>734</v>
      </c>
      <c r="C2563" s="1" t="s">
        <v>477</v>
      </c>
      <c r="D2563" s="1"/>
      <c r="E2563" s="2" t="s">
        <v>356</v>
      </c>
      <c r="F2563" s="1" t="s">
        <v>3591</v>
      </c>
      <c r="G2563" s="10">
        <v>45734</v>
      </c>
      <c r="H2563" s="1">
        <v>100</v>
      </c>
      <c r="I2563" s="1"/>
      <c r="J2563" s="10">
        <v>45739</v>
      </c>
      <c r="K2563" s="1" t="s">
        <v>1074</v>
      </c>
      <c r="L2563" s="2"/>
      <c r="M2563" s="10"/>
      <c r="N2563" s="1"/>
      <c r="O2563" s="1"/>
      <c r="P2563" s="2">
        <f>Table1[[#This Row],[PRICE/PO]]*Table1[[#This Row],[Quantity/PO]]</f>
        <v>0</v>
      </c>
      <c r="Q2563" s="2" t="str">
        <f t="shared" ca="1" si="179"/>
        <v>منتهي</v>
      </c>
      <c r="R2563" s="2" t="s">
        <v>2370</v>
      </c>
      <c r="S2563" s="2"/>
      <c r="T2563" s="1" t="str">
        <f t="shared" si="181"/>
        <v/>
      </c>
      <c r="BN2563" s="8">
        <f t="shared" si="182"/>
        <v>0</v>
      </c>
    </row>
    <row r="2564" spans="1:66" ht="46" hidden="1" x14ac:dyDescent="0.45">
      <c r="A2564" s="1">
        <f t="shared" si="180"/>
        <v>2551</v>
      </c>
      <c r="B2564" s="1" t="s">
        <v>734</v>
      </c>
      <c r="C2564" s="1" t="s">
        <v>1929</v>
      </c>
      <c r="D2564" s="1">
        <v>50342</v>
      </c>
      <c r="E2564" s="2" t="s">
        <v>1930</v>
      </c>
      <c r="F2564" s="1" t="s">
        <v>3591</v>
      </c>
      <c r="G2564" s="10">
        <v>45734</v>
      </c>
      <c r="H2564" s="1">
        <v>100</v>
      </c>
      <c r="I2564" s="1"/>
      <c r="J2564" s="10">
        <v>45739</v>
      </c>
      <c r="K2564" s="1" t="s">
        <v>1074</v>
      </c>
      <c r="L2564" s="2"/>
      <c r="M2564" s="10"/>
      <c r="N2564" s="1"/>
      <c r="O2564" s="1"/>
      <c r="P2564" s="2">
        <f>Table1[[#This Row],[PRICE/PO]]*Table1[[#This Row],[Quantity/PO]]</f>
        <v>0</v>
      </c>
      <c r="Q2564" s="2" t="str">
        <f t="shared" ca="1" si="179"/>
        <v>منتهي</v>
      </c>
      <c r="R2564" s="2" t="s">
        <v>2370</v>
      </c>
      <c r="S2564" s="2"/>
      <c r="T2564" s="1" t="str">
        <f t="shared" si="181"/>
        <v/>
      </c>
      <c r="BN2564" s="8">
        <f t="shared" si="182"/>
        <v>50342</v>
      </c>
    </row>
    <row r="2565" spans="1:66" ht="46" hidden="1" x14ac:dyDescent="0.45">
      <c r="A2565" s="1">
        <f t="shared" si="180"/>
        <v>2552</v>
      </c>
      <c r="B2565" s="1" t="s">
        <v>734</v>
      </c>
      <c r="C2565" s="1" t="s">
        <v>3592</v>
      </c>
      <c r="D2565" s="1">
        <v>50343</v>
      </c>
      <c r="E2565" s="2" t="s">
        <v>3595</v>
      </c>
      <c r="F2565" s="1" t="s">
        <v>3591</v>
      </c>
      <c r="G2565" s="10">
        <v>45734</v>
      </c>
      <c r="H2565" s="1">
        <v>100</v>
      </c>
      <c r="I2565" s="1"/>
      <c r="J2565" s="10">
        <v>45739</v>
      </c>
      <c r="K2565" s="1" t="s">
        <v>1074</v>
      </c>
      <c r="L2565" s="2"/>
      <c r="M2565" s="10"/>
      <c r="N2565" s="1"/>
      <c r="O2565" s="1"/>
      <c r="P2565" s="2">
        <f>Table1[[#This Row],[PRICE/PO]]*Table1[[#This Row],[Quantity/PO]]</f>
        <v>0</v>
      </c>
      <c r="Q2565" s="2" t="str">
        <f t="shared" ca="1" si="179"/>
        <v>منتهي</v>
      </c>
      <c r="R2565" s="2" t="s">
        <v>2370</v>
      </c>
      <c r="S2565" s="2"/>
      <c r="T2565" s="1" t="str">
        <f t="shared" si="181"/>
        <v/>
      </c>
      <c r="BN2565" s="8">
        <f t="shared" si="182"/>
        <v>50343</v>
      </c>
    </row>
    <row r="2566" spans="1:66" ht="46" hidden="1" x14ac:dyDescent="0.45">
      <c r="A2566" s="1">
        <f t="shared" si="180"/>
        <v>2553</v>
      </c>
      <c r="B2566" s="1" t="s">
        <v>734</v>
      </c>
      <c r="C2566" s="1" t="s">
        <v>3593</v>
      </c>
      <c r="D2566" s="1"/>
      <c r="E2566" s="2" t="s">
        <v>3596</v>
      </c>
      <c r="F2566" s="1" t="s">
        <v>3591</v>
      </c>
      <c r="G2566" s="10">
        <v>45734</v>
      </c>
      <c r="H2566" s="1">
        <v>20</v>
      </c>
      <c r="I2566" s="1"/>
      <c r="J2566" s="10">
        <v>45739</v>
      </c>
      <c r="K2566" s="1" t="s">
        <v>1074</v>
      </c>
      <c r="L2566" s="2"/>
      <c r="M2566" s="10"/>
      <c r="N2566" s="1"/>
      <c r="O2566" s="1"/>
      <c r="P2566" s="2">
        <f>Table1[[#This Row],[PRICE/PO]]*Table1[[#This Row],[Quantity/PO]]</f>
        <v>0</v>
      </c>
      <c r="Q2566" s="2" t="str">
        <f t="shared" ca="1" si="179"/>
        <v>منتهي</v>
      </c>
      <c r="R2566" s="2" t="s">
        <v>2370</v>
      </c>
      <c r="S2566" s="2"/>
      <c r="T2566" s="1" t="str">
        <f t="shared" si="181"/>
        <v/>
      </c>
      <c r="BN2566" s="8">
        <f t="shared" si="182"/>
        <v>0</v>
      </c>
    </row>
    <row r="2567" spans="1:66" ht="23" hidden="1" x14ac:dyDescent="0.45">
      <c r="A2567" s="1">
        <f t="shared" si="180"/>
        <v>2554</v>
      </c>
      <c r="B2567" s="1" t="s">
        <v>734</v>
      </c>
      <c r="C2567" s="2" t="s">
        <v>3594</v>
      </c>
      <c r="D2567" s="1"/>
      <c r="E2567" s="2" t="s">
        <v>3597</v>
      </c>
      <c r="F2567" s="1" t="s">
        <v>3591</v>
      </c>
      <c r="G2567" s="10">
        <v>45734</v>
      </c>
      <c r="H2567" s="1">
        <v>30</v>
      </c>
      <c r="I2567" s="1"/>
      <c r="J2567" s="10">
        <v>45739</v>
      </c>
      <c r="K2567" s="1" t="s">
        <v>1074</v>
      </c>
      <c r="L2567" s="2"/>
      <c r="M2567" s="10"/>
      <c r="N2567" s="1"/>
      <c r="O2567" s="1"/>
      <c r="P2567" s="2">
        <f>Table1[[#This Row],[PRICE/PO]]*Table1[[#This Row],[Quantity/PO]]</f>
        <v>0</v>
      </c>
      <c r="Q2567" s="2" t="str">
        <f t="shared" ca="1" si="179"/>
        <v>منتهي</v>
      </c>
      <c r="R2567" s="2" t="s">
        <v>2370</v>
      </c>
      <c r="S2567" s="2"/>
      <c r="T2567" s="1" t="str">
        <f t="shared" si="181"/>
        <v/>
      </c>
      <c r="BN2567" s="8">
        <f t="shared" si="182"/>
        <v>0</v>
      </c>
    </row>
    <row r="2568" spans="1:66" ht="69" hidden="1" x14ac:dyDescent="0.45">
      <c r="A2568" s="1">
        <f t="shared" si="180"/>
        <v>2555</v>
      </c>
      <c r="B2568" s="1" t="s">
        <v>734</v>
      </c>
      <c r="C2568" s="1" t="s">
        <v>3187</v>
      </c>
      <c r="D2568" s="1"/>
      <c r="E2568" s="2" t="s">
        <v>3188</v>
      </c>
      <c r="F2568" s="1" t="s">
        <v>3598</v>
      </c>
      <c r="G2568" s="10">
        <v>45734</v>
      </c>
      <c r="H2568" s="1">
        <v>50</v>
      </c>
      <c r="I2568" s="1"/>
      <c r="J2568" s="10">
        <v>45739</v>
      </c>
      <c r="K2568" s="1" t="s">
        <v>1074</v>
      </c>
      <c r="L2568" s="2"/>
      <c r="M2568" s="10"/>
      <c r="N2568" s="1"/>
      <c r="O2568" s="1"/>
      <c r="P2568" s="2">
        <f>Table1[[#This Row],[PRICE/PO]]*Table1[[#This Row],[Quantity/PO]]</f>
        <v>0</v>
      </c>
      <c r="Q2568" s="2" t="str">
        <f t="shared" ca="1" si="179"/>
        <v>منتهي</v>
      </c>
      <c r="R2568" s="2" t="s">
        <v>2370</v>
      </c>
      <c r="S2568" s="2"/>
      <c r="T2568" s="1" t="str">
        <f t="shared" si="181"/>
        <v/>
      </c>
      <c r="BN2568" s="8">
        <f t="shared" si="182"/>
        <v>0</v>
      </c>
    </row>
    <row r="2569" spans="1:66" ht="69" hidden="1" x14ac:dyDescent="0.45">
      <c r="A2569" s="1">
        <f t="shared" si="180"/>
        <v>2556</v>
      </c>
      <c r="B2569" s="1" t="s">
        <v>734</v>
      </c>
      <c r="C2569" s="1" t="s">
        <v>662</v>
      </c>
      <c r="D2569" s="1" t="s">
        <v>2184</v>
      </c>
      <c r="E2569" s="2" t="s">
        <v>663</v>
      </c>
      <c r="F2569" s="1" t="s">
        <v>3599</v>
      </c>
      <c r="G2569" s="10">
        <v>45734</v>
      </c>
      <c r="H2569" s="1">
        <v>2</v>
      </c>
      <c r="I2569" s="1"/>
      <c r="J2569" s="10">
        <v>45739</v>
      </c>
      <c r="K2569" s="1" t="s">
        <v>1077</v>
      </c>
      <c r="L2569" s="2"/>
      <c r="M2569" s="10"/>
      <c r="N2569" s="1"/>
      <c r="O2569" s="1"/>
      <c r="P2569" s="2">
        <f>Table1[[#This Row],[PRICE/PO]]*Table1[[#This Row],[Quantity/PO]]</f>
        <v>0</v>
      </c>
      <c r="Q2569" s="2" t="str">
        <f t="shared" ca="1" si="179"/>
        <v>منتهي</v>
      </c>
      <c r="R2569" s="2" t="s">
        <v>2339</v>
      </c>
      <c r="S2569" s="2"/>
      <c r="T2569" s="1" t="str">
        <f t="shared" si="181"/>
        <v/>
      </c>
      <c r="BN2569" s="8" t="str">
        <f t="shared" si="182"/>
        <v>K3-09A01230</v>
      </c>
    </row>
    <row r="2570" spans="1:66" ht="92" hidden="1" x14ac:dyDescent="0.45">
      <c r="A2570" s="1">
        <f t="shared" si="180"/>
        <v>2557</v>
      </c>
      <c r="B2570" s="1" t="s">
        <v>734</v>
      </c>
      <c r="C2570" s="2" t="s">
        <v>2704</v>
      </c>
      <c r="D2570" s="1" t="s">
        <v>3601</v>
      </c>
      <c r="E2570" s="2" t="s">
        <v>3602</v>
      </c>
      <c r="F2570" s="1" t="s">
        <v>3600</v>
      </c>
      <c r="G2570" s="10">
        <v>45734</v>
      </c>
      <c r="H2570" s="1">
        <v>1</v>
      </c>
      <c r="I2570" s="1"/>
      <c r="J2570" s="10">
        <v>45740</v>
      </c>
      <c r="K2570" s="1" t="s">
        <v>1075</v>
      </c>
      <c r="L2570" s="2"/>
      <c r="M2570" s="10"/>
      <c r="N2570" s="1"/>
      <c r="O2570" s="1"/>
      <c r="P2570" s="2">
        <f>Table1[[#This Row],[PRICE/PO]]*Table1[[#This Row],[Quantity/PO]]</f>
        <v>0</v>
      </c>
      <c r="Q2570" s="2" t="str">
        <f t="shared" ca="1" si="179"/>
        <v>منتهي</v>
      </c>
      <c r="R2570" s="2" t="s">
        <v>2370</v>
      </c>
      <c r="S2570" s="2"/>
      <c r="T2570" s="1" t="str">
        <f t="shared" si="181"/>
        <v/>
      </c>
      <c r="BN2570" s="8" t="str">
        <f t="shared" si="182"/>
        <v>PSS-0003</v>
      </c>
    </row>
    <row r="2571" spans="1:66" ht="46" hidden="1" x14ac:dyDescent="0.45">
      <c r="A2571" s="1">
        <f t="shared" si="180"/>
        <v>2558</v>
      </c>
      <c r="B2571" s="1" t="s">
        <v>734</v>
      </c>
      <c r="C2571" s="2" t="s">
        <v>3537</v>
      </c>
      <c r="D2571" s="1" t="s">
        <v>3536</v>
      </c>
      <c r="E2571" s="2" t="s">
        <v>3538</v>
      </c>
      <c r="F2571" s="1" t="s">
        <v>3603</v>
      </c>
      <c r="G2571" s="10">
        <v>45735</v>
      </c>
      <c r="H2571" s="1">
        <v>3</v>
      </c>
      <c r="I2571" s="1"/>
      <c r="J2571" s="10">
        <v>45737</v>
      </c>
      <c r="K2571" s="1" t="s">
        <v>1077</v>
      </c>
      <c r="L2571" s="2"/>
      <c r="M2571" s="10"/>
      <c r="N2571" s="1"/>
      <c r="O2571" s="1"/>
      <c r="P2571" s="2">
        <f>Table1[[#This Row],[PRICE/PO]]*Table1[[#This Row],[Quantity/PO]]</f>
        <v>0</v>
      </c>
      <c r="Q2571" s="2" t="str">
        <f t="shared" ca="1" si="179"/>
        <v>منتهي</v>
      </c>
      <c r="R2571" s="2" t="s">
        <v>2782</v>
      </c>
      <c r="S2571" s="2"/>
      <c r="T2571" s="1" t="str">
        <f t="shared" si="181"/>
        <v/>
      </c>
      <c r="BN2571" s="8" t="str">
        <f t="shared" si="182"/>
        <v>PD665C</v>
      </c>
    </row>
    <row r="2572" spans="1:66" ht="69" hidden="1" x14ac:dyDescent="0.45">
      <c r="A2572" s="1">
        <f t="shared" si="180"/>
        <v>2559</v>
      </c>
      <c r="B2572" s="1" t="s">
        <v>734</v>
      </c>
      <c r="C2572" s="2" t="s">
        <v>693</v>
      </c>
      <c r="D2572" s="1"/>
      <c r="E2572" s="2" t="s">
        <v>711</v>
      </c>
      <c r="F2572" s="1" t="s">
        <v>3605</v>
      </c>
      <c r="G2572" s="10">
        <v>45735</v>
      </c>
      <c r="H2572" s="1">
        <v>6</v>
      </c>
      <c r="I2572" s="1"/>
      <c r="J2572" s="10">
        <v>45740</v>
      </c>
      <c r="K2572" s="1" t="s">
        <v>1076</v>
      </c>
      <c r="L2572" s="2"/>
      <c r="M2572" s="10"/>
      <c r="N2572" s="1"/>
      <c r="O2572" s="1"/>
      <c r="P2572" s="2">
        <f>Table1[[#This Row],[PRICE/PO]]*Table1[[#This Row],[Quantity/PO]]</f>
        <v>0</v>
      </c>
      <c r="Q2572" s="2" t="str">
        <f t="shared" ca="1" si="179"/>
        <v>منتهي</v>
      </c>
      <c r="R2572" s="2" t="s">
        <v>2339</v>
      </c>
      <c r="S2572" s="2"/>
      <c r="T2572" s="1" t="str">
        <f t="shared" si="181"/>
        <v/>
      </c>
      <c r="BN2572" s="8">
        <f t="shared" si="182"/>
        <v>0</v>
      </c>
    </row>
    <row r="2573" spans="1:66" ht="69" hidden="1" x14ac:dyDescent="0.45">
      <c r="A2573" s="1">
        <f t="shared" si="180"/>
        <v>2560</v>
      </c>
      <c r="B2573" s="1" t="s">
        <v>734</v>
      </c>
      <c r="C2573" s="1" t="s">
        <v>3612</v>
      </c>
      <c r="D2573" s="1" t="s">
        <v>3613</v>
      </c>
      <c r="E2573" s="2" t="s">
        <v>3614</v>
      </c>
      <c r="F2573" s="1" t="s">
        <v>3611</v>
      </c>
      <c r="G2573" s="10">
        <v>45736</v>
      </c>
      <c r="H2573" s="1">
        <v>10</v>
      </c>
      <c r="I2573" s="1"/>
      <c r="J2573" s="10">
        <v>45740</v>
      </c>
      <c r="K2573" s="1" t="s">
        <v>1074</v>
      </c>
      <c r="L2573" s="2"/>
      <c r="M2573" s="10"/>
      <c r="N2573" s="1"/>
      <c r="O2573" s="1"/>
      <c r="P2573" s="2">
        <f>Table1[[#This Row],[PRICE/PO]]*Table1[[#This Row],[Quantity/PO]]</f>
        <v>0</v>
      </c>
      <c r="Q2573" s="2" t="str">
        <f t="shared" ca="1" si="179"/>
        <v>منتهي</v>
      </c>
      <c r="R2573" s="2" t="s">
        <v>3250</v>
      </c>
      <c r="S2573" s="2"/>
      <c r="T2573" s="1" t="str">
        <f t="shared" si="181"/>
        <v/>
      </c>
      <c r="BN2573" s="8" t="str">
        <f t="shared" si="182"/>
        <v>BBJ81-R-24VDC</v>
      </c>
    </row>
    <row r="2574" spans="1:66" ht="115" hidden="1" x14ac:dyDescent="0.45">
      <c r="A2574" s="1">
        <f t="shared" si="180"/>
        <v>2561</v>
      </c>
      <c r="B2574" s="1" t="s">
        <v>734</v>
      </c>
      <c r="C2574" s="1" t="s">
        <v>3618</v>
      </c>
      <c r="D2574" s="1" t="s">
        <v>3616</v>
      </c>
      <c r="E2574" s="2" t="s">
        <v>3617</v>
      </c>
      <c r="F2574" s="1" t="s">
        <v>3615</v>
      </c>
      <c r="G2574" s="10">
        <v>45736</v>
      </c>
      <c r="H2574" s="1">
        <v>1</v>
      </c>
      <c r="I2574" s="1"/>
      <c r="J2574" s="10">
        <v>45741</v>
      </c>
      <c r="K2574" s="1" t="s">
        <v>1074</v>
      </c>
      <c r="L2574" s="2"/>
      <c r="M2574" s="10"/>
      <c r="N2574" s="1"/>
      <c r="O2574" s="1"/>
      <c r="P2574" s="2">
        <f>Table1[[#This Row],[PRICE/PO]]*Table1[[#This Row],[Quantity/PO]]</f>
        <v>0</v>
      </c>
      <c r="Q2574" s="2" t="str">
        <f t="shared" ca="1" si="179"/>
        <v>منتهي</v>
      </c>
      <c r="R2574" s="2" t="s">
        <v>2370</v>
      </c>
      <c r="S2574" s="2"/>
      <c r="T2574" s="1" t="str">
        <f t="shared" si="181"/>
        <v/>
      </c>
      <c r="BN2574" s="8" t="str">
        <f t="shared" si="182"/>
        <v>3UG46161CR20</v>
      </c>
    </row>
    <row r="2575" spans="1:66" ht="92" hidden="1" x14ac:dyDescent="0.45">
      <c r="A2575" s="1">
        <f t="shared" ref="A2575:A2638" si="183">ROW(A2562)</f>
        <v>2562</v>
      </c>
      <c r="B2575" s="1" t="s">
        <v>734</v>
      </c>
      <c r="C2575" s="1" t="s">
        <v>3620</v>
      </c>
      <c r="D2575" s="1" t="s">
        <v>3621</v>
      </c>
      <c r="E2575" s="2" t="s">
        <v>3622</v>
      </c>
      <c r="F2575" s="1" t="s">
        <v>3619</v>
      </c>
      <c r="G2575" s="10">
        <v>45736</v>
      </c>
      <c r="H2575" s="1">
        <v>1</v>
      </c>
      <c r="I2575" s="1"/>
      <c r="J2575" s="10">
        <v>45741</v>
      </c>
      <c r="K2575" s="1" t="s">
        <v>1074</v>
      </c>
      <c r="L2575" s="2"/>
      <c r="M2575" s="10"/>
      <c r="N2575" s="1"/>
      <c r="O2575" s="1"/>
      <c r="P2575" s="2">
        <f>Table1[[#This Row],[PRICE/PO]]*Table1[[#This Row],[Quantity/PO]]</f>
        <v>0</v>
      </c>
      <c r="Q2575" s="2" t="str">
        <f t="shared" ref="Q2575:Q2624" ca="1" si="184">IF(AND($J2575&lt;TODAY(), $J2575&lt;&gt;""), "منتهي", "")</f>
        <v>منتهي</v>
      </c>
      <c r="R2575" s="2" t="s">
        <v>2370</v>
      </c>
      <c r="S2575" s="2"/>
      <c r="T2575" s="1" t="str">
        <f t="shared" si="181"/>
        <v/>
      </c>
      <c r="BN2575" s="8" t="str">
        <f t="shared" si="182"/>
        <v>NSX160F</v>
      </c>
    </row>
    <row r="2576" spans="1:66" ht="92" hidden="1" x14ac:dyDescent="0.45">
      <c r="A2576" s="1">
        <f t="shared" si="183"/>
        <v>2563</v>
      </c>
      <c r="B2576" s="1" t="s">
        <v>734</v>
      </c>
      <c r="C2576" s="2" t="s">
        <v>2439</v>
      </c>
      <c r="D2576" s="1" t="s">
        <v>2438</v>
      </c>
      <c r="E2576" s="2" t="s">
        <v>2434</v>
      </c>
      <c r="F2576" s="1" t="s">
        <v>3623</v>
      </c>
      <c r="G2576" s="10">
        <v>45736</v>
      </c>
      <c r="H2576" s="1">
        <v>2</v>
      </c>
      <c r="I2576" s="1"/>
      <c r="J2576" s="10">
        <v>45742</v>
      </c>
      <c r="K2576" s="1" t="s">
        <v>1074</v>
      </c>
      <c r="L2576" s="2"/>
      <c r="M2576" s="10"/>
      <c r="N2576" s="1"/>
      <c r="O2576" s="1"/>
      <c r="P2576" s="2">
        <f>Table1[[#This Row],[PRICE/PO]]*Table1[[#This Row],[Quantity/PO]]</f>
        <v>0</v>
      </c>
      <c r="Q2576" s="2" t="str">
        <f t="shared" ca="1" si="184"/>
        <v>منتهي</v>
      </c>
      <c r="R2576" s="2" t="s">
        <v>2370</v>
      </c>
      <c r="S2576" s="2"/>
      <c r="T2576" s="1" t="str">
        <f t="shared" ref="T2576:T2639" si="185">IF(AND(COUNTIFS($F$14:$F$1012, $F2576, $L$14:$L$1012, "&lt;&gt;")&gt;0, $L2576="", $I2576&lt;&gt;""), 1, "")</f>
        <v/>
      </c>
      <c r="BN2576" s="8" t="str">
        <f t="shared" si="182"/>
        <v>TAM4696-0EL40-0FS2</v>
      </c>
    </row>
    <row r="2577" spans="1:66" ht="92" hidden="1" x14ac:dyDescent="0.45">
      <c r="A2577" s="1">
        <f t="shared" si="183"/>
        <v>2564</v>
      </c>
      <c r="B2577" s="1" t="s">
        <v>734</v>
      </c>
      <c r="C2577" s="2" t="s">
        <v>3624</v>
      </c>
      <c r="D2577" s="2" t="s">
        <v>3627</v>
      </c>
      <c r="E2577" s="2" t="s">
        <v>3630</v>
      </c>
      <c r="F2577" s="1" t="s">
        <v>3623</v>
      </c>
      <c r="G2577" s="10">
        <v>45736</v>
      </c>
      <c r="H2577" s="1">
        <v>2</v>
      </c>
      <c r="I2577" s="1"/>
      <c r="J2577" s="10">
        <v>45742</v>
      </c>
      <c r="K2577" s="1" t="s">
        <v>1074</v>
      </c>
      <c r="L2577" s="2"/>
      <c r="M2577" s="10"/>
      <c r="N2577" s="1"/>
      <c r="O2577" s="1"/>
      <c r="P2577" s="2">
        <f>Table1[[#This Row],[PRICE/PO]]*Table1[[#This Row],[Quantity/PO]]</f>
        <v>0</v>
      </c>
      <c r="Q2577" s="2" t="str">
        <f t="shared" ca="1" si="184"/>
        <v>منتهي</v>
      </c>
      <c r="R2577" s="2" t="s">
        <v>2370</v>
      </c>
      <c r="S2577" s="2"/>
      <c r="T2577" s="1" t="str">
        <f t="shared" si="185"/>
        <v/>
      </c>
      <c r="BN2577" s="8" t="str">
        <f t="shared" si="182"/>
        <v>B500MBT713XKF</v>
      </c>
    </row>
    <row r="2578" spans="1:66" ht="115" hidden="1" x14ac:dyDescent="0.45">
      <c r="A2578" s="1">
        <f t="shared" si="183"/>
        <v>2565</v>
      </c>
      <c r="B2578" s="1" t="s">
        <v>734</v>
      </c>
      <c r="C2578" s="2" t="s">
        <v>3625</v>
      </c>
      <c r="D2578" s="1" t="s">
        <v>3628</v>
      </c>
      <c r="E2578" s="2" t="s">
        <v>3631</v>
      </c>
      <c r="F2578" s="1" t="s">
        <v>3623</v>
      </c>
      <c r="G2578" s="10">
        <v>45736</v>
      </c>
      <c r="H2578" s="1">
        <v>2</v>
      </c>
      <c r="I2578" s="1"/>
      <c r="J2578" s="10">
        <v>45742</v>
      </c>
      <c r="K2578" s="1" t="s">
        <v>1074</v>
      </c>
      <c r="L2578" s="2"/>
      <c r="M2578" s="10"/>
      <c r="N2578" s="1"/>
      <c r="O2578" s="1"/>
      <c r="P2578" s="2">
        <f>Table1[[#This Row],[PRICE/PO]]*Table1[[#This Row],[Quantity/PO]]</f>
        <v>0</v>
      </c>
      <c r="Q2578" s="2" t="str">
        <f t="shared" ca="1" si="184"/>
        <v>منتهي</v>
      </c>
      <c r="R2578" s="2" t="s">
        <v>2370</v>
      </c>
      <c r="S2578" s="2"/>
      <c r="T2578" s="1" t="str">
        <f t="shared" si="185"/>
        <v/>
      </c>
      <c r="BN2578" s="8" t="str">
        <f t="shared" si="182"/>
        <v>RZ7-FSA7UU23</v>
      </c>
    </row>
    <row r="2579" spans="1:66" ht="115" hidden="1" x14ac:dyDescent="0.45">
      <c r="A2579" s="1">
        <f t="shared" si="183"/>
        <v>2566</v>
      </c>
      <c r="B2579" s="1" t="s">
        <v>734</v>
      </c>
      <c r="C2579" s="2" t="s">
        <v>3626</v>
      </c>
      <c r="D2579" s="1" t="s">
        <v>3629</v>
      </c>
      <c r="E2579" s="2" t="s">
        <v>3632</v>
      </c>
      <c r="F2579" s="1" t="s">
        <v>3623</v>
      </c>
      <c r="G2579" s="10">
        <v>45736</v>
      </c>
      <c r="H2579" s="1">
        <v>2</v>
      </c>
      <c r="I2579" s="1"/>
      <c r="J2579" s="10">
        <v>45742</v>
      </c>
      <c r="K2579" s="1" t="s">
        <v>1074</v>
      </c>
      <c r="L2579" s="2"/>
      <c r="M2579" s="10"/>
      <c r="N2579" s="1"/>
      <c r="O2579" s="1"/>
      <c r="P2579" s="2">
        <f>Table1[[#This Row],[PRICE/PO]]*Table1[[#This Row],[Quantity/PO]]</f>
        <v>0</v>
      </c>
      <c r="Q2579" s="2" t="str">
        <f t="shared" ca="1" si="184"/>
        <v>منتهي</v>
      </c>
      <c r="R2579" s="2" t="s">
        <v>2370</v>
      </c>
      <c r="S2579" s="2"/>
      <c r="T2579" s="1" t="str">
        <f t="shared" si="185"/>
        <v/>
      </c>
      <c r="BN2579" s="8" t="str">
        <f t="shared" si="182"/>
        <v>RZ7-FSB6UU23</v>
      </c>
    </row>
    <row r="2580" spans="1:66" ht="69" hidden="1" x14ac:dyDescent="0.45">
      <c r="A2580" s="1">
        <f t="shared" si="183"/>
        <v>2567</v>
      </c>
      <c r="B2580" s="1" t="s">
        <v>734</v>
      </c>
      <c r="C2580" s="1" t="s">
        <v>487</v>
      </c>
      <c r="D2580" s="1"/>
      <c r="E2580" s="2" t="s">
        <v>488</v>
      </c>
      <c r="F2580" s="1" t="s">
        <v>3633</v>
      </c>
      <c r="G2580" s="10">
        <v>45736</v>
      </c>
      <c r="H2580" s="1">
        <v>5</v>
      </c>
      <c r="I2580" s="1"/>
      <c r="J2580" s="10">
        <v>45741</v>
      </c>
      <c r="K2580" s="1" t="s">
        <v>1074</v>
      </c>
      <c r="L2580" s="2"/>
      <c r="M2580" s="10"/>
      <c r="N2580" s="1"/>
      <c r="O2580" s="1"/>
      <c r="P2580" s="2">
        <f>Table1[[#This Row],[PRICE/PO]]*Table1[[#This Row],[Quantity/PO]]</f>
        <v>0</v>
      </c>
      <c r="Q2580" s="2" t="str">
        <f t="shared" ca="1" si="184"/>
        <v>منتهي</v>
      </c>
      <c r="R2580" s="2" t="s">
        <v>2370</v>
      </c>
      <c r="S2580" s="2"/>
      <c r="T2580" s="1" t="str">
        <f t="shared" si="185"/>
        <v/>
      </c>
      <c r="BN2580" s="8">
        <f t="shared" si="182"/>
        <v>0</v>
      </c>
    </row>
    <row r="2581" spans="1:66" ht="92" hidden="1" x14ac:dyDescent="0.45">
      <c r="A2581" s="1">
        <f t="shared" si="183"/>
        <v>2568</v>
      </c>
      <c r="B2581" s="1" t="s">
        <v>734</v>
      </c>
      <c r="C2581" s="1" t="s">
        <v>3635</v>
      </c>
      <c r="D2581" s="1" t="s">
        <v>3636</v>
      </c>
      <c r="E2581" s="2" t="s">
        <v>3637</v>
      </c>
      <c r="F2581" s="1" t="s">
        <v>3634</v>
      </c>
      <c r="G2581" s="10">
        <v>45736</v>
      </c>
      <c r="H2581" s="1">
        <v>2</v>
      </c>
      <c r="I2581" s="1"/>
      <c r="J2581" s="10">
        <v>45741</v>
      </c>
      <c r="K2581" s="1" t="s">
        <v>1074</v>
      </c>
      <c r="L2581" s="2"/>
      <c r="M2581" s="10"/>
      <c r="N2581" s="1"/>
      <c r="O2581" s="1"/>
      <c r="P2581" s="2">
        <f>Table1[[#This Row],[PRICE/PO]]*Table1[[#This Row],[Quantity/PO]]</f>
        <v>0</v>
      </c>
      <c r="Q2581" s="2" t="str">
        <f t="shared" ca="1" si="184"/>
        <v>منتهي</v>
      </c>
      <c r="R2581" s="2" t="s">
        <v>2370</v>
      </c>
      <c r="S2581" s="2"/>
      <c r="T2581" s="1" t="str">
        <f t="shared" si="185"/>
        <v/>
      </c>
      <c r="BN2581" s="8" t="str">
        <f t="shared" si="182"/>
        <v>PM2220</v>
      </c>
    </row>
    <row r="2582" spans="1:66" ht="46" hidden="1" x14ac:dyDescent="0.45">
      <c r="A2582" s="1">
        <f t="shared" si="183"/>
        <v>2569</v>
      </c>
      <c r="B2582" s="1" t="s">
        <v>734</v>
      </c>
      <c r="C2582" s="1" t="s">
        <v>455</v>
      </c>
      <c r="D2582" s="1"/>
      <c r="E2582" s="2" t="s">
        <v>454</v>
      </c>
      <c r="F2582" s="1" t="s">
        <v>3638</v>
      </c>
      <c r="G2582" s="10">
        <v>45736</v>
      </c>
      <c r="H2582" s="1">
        <v>50</v>
      </c>
      <c r="I2582" s="1"/>
      <c r="J2582" s="10">
        <v>45741</v>
      </c>
      <c r="K2582" s="1" t="s">
        <v>1074</v>
      </c>
      <c r="L2582" s="2"/>
      <c r="M2582" s="10"/>
      <c r="N2582" s="1"/>
      <c r="O2582" s="1"/>
      <c r="P2582" s="2">
        <f>Table1[[#This Row],[PRICE/PO]]*Table1[[#This Row],[Quantity/PO]]</f>
        <v>0</v>
      </c>
      <c r="Q2582" s="2" t="str">
        <f t="shared" ca="1" si="184"/>
        <v>منتهي</v>
      </c>
      <c r="R2582" s="2" t="s">
        <v>2370</v>
      </c>
      <c r="S2582" s="2"/>
      <c r="T2582" s="1" t="str">
        <f t="shared" si="185"/>
        <v/>
      </c>
      <c r="BN2582" s="8">
        <f t="shared" si="182"/>
        <v>0</v>
      </c>
    </row>
    <row r="2583" spans="1:66" ht="23" hidden="1" x14ac:dyDescent="0.45">
      <c r="A2583" s="1">
        <f t="shared" si="183"/>
        <v>2570</v>
      </c>
      <c r="B2583" s="1" t="s">
        <v>734</v>
      </c>
      <c r="C2583" s="1" t="s">
        <v>477</v>
      </c>
      <c r="D2583" s="1"/>
      <c r="E2583" s="2" t="s">
        <v>356</v>
      </c>
      <c r="F2583" s="1" t="s">
        <v>3639</v>
      </c>
      <c r="G2583" s="10">
        <v>45736</v>
      </c>
      <c r="H2583" s="1">
        <v>200</v>
      </c>
      <c r="I2583" s="1">
        <v>23</v>
      </c>
      <c r="J2583" s="10">
        <v>45741</v>
      </c>
      <c r="K2583" s="1" t="s">
        <v>1074</v>
      </c>
      <c r="L2583" s="2"/>
      <c r="M2583" s="10"/>
      <c r="N2583" s="1"/>
      <c r="O2583" s="1"/>
      <c r="P2583" s="2">
        <f>Table1[[#This Row],[PRICE/PO]]*Table1[[#This Row],[Quantity/PO]]</f>
        <v>0</v>
      </c>
      <c r="Q2583" s="2" t="str">
        <f t="shared" ca="1" si="184"/>
        <v>منتهي</v>
      </c>
      <c r="R2583" s="2" t="s">
        <v>2370</v>
      </c>
      <c r="S2583" s="2"/>
      <c r="T2583" s="1" t="str">
        <f t="shared" si="185"/>
        <v/>
      </c>
      <c r="BN2583" s="8">
        <f t="shared" si="182"/>
        <v>0</v>
      </c>
    </row>
    <row r="2584" spans="1:66" ht="23" hidden="1" x14ac:dyDescent="0.45">
      <c r="A2584" s="1">
        <f t="shared" si="183"/>
        <v>2571</v>
      </c>
      <c r="B2584" s="1" t="s">
        <v>734</v>
      </c>
      <c r="C2584" s="2" t="s">
        <v>507</v>
      </c>
      <c r="D2584" s="1" t="s">
        <v>506</v>
      </c>
      <c r="E2584" s="2" t="s">
        <v>508</v>
      </c>
      <c r="F2584" s="1" t="s">
        <v>3639</v>
      </c>
      <c r="G2584" s="10">
        <v>45736</v>
      </c>
      <c r="H2584" s="1">
        <v>10</v>
      </c>
      <c r="I2584" s="1"/>
      <c r="J2584" s="10">
        <v>45741</v>
      </c>
      <c r="K2584" s="1" t="s">
        <v>1074</v>
      </c>
      <c r="L2584" s="2"/>
      <c r="M2584" s="10"/>
      <c r="N2584" s="1"/>
      <c r="O2584" s="1"/>
      <c r="P2584" s="2">
        <f>Table1[[#This Row],[PRICE/PO]]*Table1[[#This Row],[Quantity/PO]]</f>
        <v>0</v>
      </c>
      <c r="Q2584" s="2" t="str">
        <f t="shared" ca="1" si="184"/>
        <v>منتهي</v>
      </c>
      <c r="R2584" s="2" t="s">
        <v>2370</v>
      </c>
      <c r="S2584" s="2"/>
      <c r="T2584" s="1" t="str">
        <f t="shared" si="185"/>
        <v/>
      </c>
      <c r="BN2584" s="8" t="str">
        <f t="shared" si="182"/>
        <v>Scotch 35</v>
      </c>
    </row>
    <row r="2585" spans="1:66" ht="23" hidden="1" x14ac:dyDescent="0.45">
      <c r="A2585" s="1">
        <f t="shared" si="183"/>
        <v>2572</v>
      </c>
      <c r="B2585" s="1" t="s">
        <v>734</v>
      </c>
      <c r="C2585" s="1" t="s">
        <v>1006</v>
      </c>
      <c r="D2585" s="1"/>
      <c r="E2585" s="2" t="s">
        <v>1007</v>
      </c>
      <c r="F2585" s="1" t="s">
        <v>3640</v>
      </c>
      <c r="G2585" s="10">
        <v>45736</v>
      </c>
      <c r="H2585" s="1">
        <v>100</v>
      </c>
      <c r="I2585" s="1">
        <v>27</v>
      </c>
      <c r="J2585" s="10">
        <v>45741</v>
      </c>
      <c r="K2585" s="1" t="s">
        <v>1077</v>
      </c>
      <c r="L2585" s="2"/>
      <c r="M2585" s="10"/>
      <c r="N2585" s="1"/>
      <c r="O2585" s="1"/>
      <c r="P2585" s="2">
        <f>Table1[[#This Row],[PRICE/PO]]*Table1[[#This Row],[Quantity/PO]]</f>
        <v>0</v>
      </c>
      <c r="Q2585" s="2" t="str">
        <f t="shared" ca="1" si="184"/>
        <v>منتهي</v>
      </c>
      <c r="R2585" s="2" t="s">
        <v>2370</v>
      </c>
      <c r="S2585" s="2"/>
      <c r="T2585" s="1" t="str">
        <f t="shared" si="185"/>
        <v/>
      </c>
      <c r="BN2585" s="8">
        <f t="shared" ref="BN2585:BN2624" si="186">D2585</f>
        <v>0</v>
      </c>
    </row>
    <row r="2586" spans="1:66" ht="23" hidden="1" x14ac:dyDescent="0.45">
      <c r="A2586" s="1">
        <f t="shared" si="183"/>
        <v>2573</v>
      </c>
      <c r="B2586" s="1" t="s">
        <v>734</v>
      </c>
      <c r="C2586" s="1" t="s">
        <v>477</v>
      </c>
      <c r="D2586" s="1"/>
      <c r="E2586" s="2" t="s">
        <v>356</v>
      </c>
      <c r="F2586" s="1" t="s">
        <v>3640</v>
      </c>
      <c r="G2586" s="10">
        <v>45736</v>
      </c>
      <c r="H2586" s="1">
        <v>200</v>
      </c>
      <c r="I2586" s="1">
        <v>23</v>
      </c>
      <c r="J2586" s="10">
        <v>45741</v>
      </c>
      <c r="K2586" s="1" t="s">
        <v>1074</v>
      </c>
      <c r="L2586" s="2"/>
      <c r="M2586" s="10"/>
      <c r="N2586" s="1"/>
      <c r="O2586" s="1"/>
      <c r="P2586" s="2">
        <f>Table1[[#This Row],[PRICE/PO]]*Table1[[#This Row],[Quantity/PO]]</f>
        <v>0</v>
      </c>
      <c r="Q2586" s="2" t="str">
        <f t="shared" ca="1" si="184"/>
        <v>منتهي</v>
      </c>
      <c r="R2586" s="2" t="s">
        <v>2370</v>
      </c>
      <c r="S2586" s="2"/>
      <c r="T2586" s="1" t="str">
        <f t="shared" si="185"/>
        <v/>
      </c>
      <c r="BN2586" s="8">
        <f t="shared" si="186"/>
        <v>0</v>
      </c>
    </row>
    <row r="2587" spans="1:66" ht="92" hidden="1" x14ac:dyDescent="0.45">
      <c r="A2587" s="1">
        <f t="shared" si="183"/>
        <v>2574</v>
      </c>
      <c r="B2587" s="1" t="s">
        <v>734</v>
      </c>
      <c r="C2587" s="1" t="s">
        <v>3642</v>
      </c>
      <c r="D2587" s="1" t="s">
        <v>3636</v>
      </c>
      <c r="E2587" s="2" t="s">
        <v>3637</v>
      </c>
      <c r="F2587" s="1" t="s">
        <v>3641</v>
      </c>
      <c r="G2587" s="10">
        <v>45736</v>
      </c>
      <c r="H2587" s="1">
        <v>1</v>
      </c>
      <c r="I2587" s="1"/>
      <c r="J2587" s="10">
        <v>45741</v>
      </c>
      <c r="K2587" s="1" t="s">
        <v>1074</v>
      </c>
      <c r="L2587" s="2"/>
      <c r="M2587" s="10"/>
      <c r="N2587" s="1"/>
      <c r="O2587" s="1"/>
      <c r="P2587" s="2">
        <f>Table1[[#This Row],[PRICE/PO]]*Table1[[#This Row],[Quantity/PO]]</f>
        <v>0</v>
      </c>
      <c r="Q2587" s="2" t="str">
        <f t="shared" ca="1" si="184"/>
        <v>منتهي</v>
      </c>
      <c r="R2587" s="2" t="s">
        <v>2370</v>
      </c>
      <c r="S2587" s="2"/>
      <c r="T2587" s="1" t="str">
        <f t="shared" si="185"/>
        <v/>
      </c>
      <c r="BN2587" s="8" t="str">
        <f t="shared" si="186"/>
        <v>PM2220</v>
      </c>
    </row>
    <row r="2588" spans="1:66" ht="23" hidden="1" x14ac:dyDescent="0.45">
      <c r="A2588" s="1">
        <f t="shared" si="183"/>
        <v>2575</v>
      </c>
      <c r="B2588" s="1" t="s">
        <v>734</v>
      </c>
      <c r="C2588" s="1" t="s">
        <v>1006</v>
      </c>
      <c r="D2588" s="1"/>
      <c r="E2588" s="2" t="s">
        <v>1007</v>
      </c>
      <c r="F2588" s="1" t="s">
        <v>3643</v>
      </c>
      <c r="G2588" s="10">
        <v>45736</v>
      </c>
      <c r="H2588" s="1">
        <v>144</v>
      </c>
      <c r="I2588" s="1">
        <v>27</v>
      </c>
      <c r="J2588" s="10">
        <v>45741</v>
      </c>
      <c r="K2588" s="1" t="s">
        <v>1077</v>
      </c>
      <c r="L2588" s="2"/>
      <c r="M2588" s="10"/>
      <c r="N2588" s="1"/>
      <c r="O2588" s="1"/>
      <c r="P2588" s="2">
        <f>Table1[[#This Row],[PRICE/PO]]*Table1[[#This Row],[Quantity/PO]]</f>
        <v>0</v>
      </c>
      <c r="Q2588" s="2" t="str">
        <f t="shared" ca="1" si="184"/>
        <v>منتهي</v>
      </c>
      <c r="R2588" s="2" t="s">
        <v>2370</v>
      </c>
      <c r="S2588" s="2"/>
      <c r="T2588" s="1" t="str">
        <f t="shared" si="185"/>
        <v/>
      </c>
      <c r="BN2588" s="8">
        <f t="shared" si="186"/>
        <v>0</v>
      </c>
    </row>
    <row r="2589" spans="1:66" ht="69" hidden="1" x14ac:dyDescent="0.45">
      <c r="A2589" s="1">
        <f t="shared" si="183"/>
        <v>2576</v>
      </c>
      <c r="B2589" s="1" t="s">
        <v>734</v>
      </c>
      <c r="C2589" s="1" t="s">
        <v>2008</v>
      </c>
      <c r="D2589" s="1" t="s">
        <v>2007</v>
      </c>
      <c r="E2589" s="2" t="s">
        <v>3645</v>
      </c>
      <c r="F2589" s="1" t="s">
        <v>3644</v>
      </c>
      <c r="G2589" s="10">
        <v>45736</v>
      </c>
      <c r="H2589" s="1">
        <v>10</v>
      </c>
      <c r="I2589" s="1"/>
      <c r="J2589" s="10">
        <v>45741</v>
      </c>
      <c r="K2589" s="1" t="s">
        <v>1074</v>
      </c>
      <c r="L2589" s="2"/>
      <c r="M2589" s="10"/>
      <c r="N2589" s="1"/>
      <c r="O2589" s="1"/>
      <c r="P2589" s="2">
        <f>Table1[[#This Row],[PRICE/PO]]*Table1[[#This Row],[Quantity/PO]]</f>
        <v>0</v>
      </c>
      <c r="Q2589" s="2" t="str">
        <f t="shared" ca="1" si="184"/>
        <v>منتهي</v>
      </c>
      <c r="R2589" s="2" t="s">
        <v>2370</v>
      </c>
      <c r="S2589" s="2"/>
      <c r="T2589" s="1" t="str">
        <f t="shared" si="185"/>
        <v/>
      </c>
      <c r="BN2589" s="8" t="str">
        <f t="shared" si="186"/>
        <v>A9D32740</v>
      </c>
    </row>
    <row r="2590" spans="1:66" ht="23" hidden="1" x14ac:dyDescent="0.45">
      <c r="A2590" s="1">
        <f t="shared" si="183"/>
        <v>2577</v>
      </c>
      <c r="B2590" s="1" t="s">
        <v>734</v>
      </c>
      <c r="C2590" s="2" t="s">
        <v>1006</v>
      </c>
      <c r="D2590" s="1"/>
      <c r="E2590" s="2" t="s">
        <v>1007</v>
      </c>
      <c r="F2590" s="1" t="s">
        <v>3646</v>
      </c>
      <c r="G2590" s="10">
        <v>45736</v>
      </c>
      <c r="H2590" s="1">
        <v>24</v>
      </c>
      <c r="I2590" s="1">
        <v>27</v>
      </c>
      <c r="J2590" s="10">
        <v>45740</v>
      </c>
      <c r="K2590" s="1" t="s">
        <v>1077</v>
      </c>
      <c r="L2590" s="2"/>
      <c r="M2590" s="10"/>
      <c r="N2590" s="1"/>
      <c r="O2590" s="1"/>
      <c r="P2590" s="2">
        <f>Table1[[#This Row],[PRICE/PO]]*Table1[[#This Row],[Quantity/PO]]</f>
        <v>0</v>
      </c>
      <c r="Q2590" s="2" t="str">
        <f t="shared" ca="1" si="184"/>
        <v>منتهي</v>
      </c>
      <c r="R2590" s="2" t="s">
        <v>2370</v>
      </c>
      <c r="S2590" s="2"/>
      <c r="T2590" s="1" t="str">
        <f t="shared" si="185"/>
        <v/>
      </c>
      <c r="BN2590" s="8">
        <f t="shared" si="186"/>
        <v>0</v>
      </c>
    </row>
    <row r="2591" spans="1:66" ht="23" hidden="1" x14ac:dyDescent="0.45">
      <c r="A2591" s="1">
        <f t="shared" si="183"/>
        <v>2578</v>
      </c>
      <c r="B2591" s="1" t="s">
        <v>734</v>
      </c>
      <c r="C2591" s="2" t="s">
        <v>477</v>
      </c>
      <c r="D2591" s="1"/>
      <c r="E2591" s="2" t="s">
        <v>356</v>
      </c>
      <c r="F2591" s="1" t="s">
        <v>3646</v>
      </c>
      <c r="G2591" s="10">
        <v>45736</v>
      </c>
      <c r="H2591" s="1">
        <v>300</v>
      </c>
      <c r="I2591" s="1">
        <v>23</v>
      </c>
      <c r="J2591" s="10">
        <v>45740</v>
      </c>
      <c r="K2591" s="1" t="s">
        <v>1074</v>
      </c>
      <c r="L2591" s="2"/>
      <c r="M2591" s="10"/>
      <c r="N2591" s="1"/>
      <c r="O2591" s="1"/>
      <c r="P2591" s="2">
        <f>Table1[[#This Row],[PRICE/PO]]*Table1[[#This Row],[Quantity/PO]]</f>
        <v>0</v>
      </c>
      <c r="Q2591" s="2" t="str">
        <f t="shared" ca="1" si="184"/>
        <v>منتهي</v>
      </c>
      <c r="R2591" s="2" t="s">
        <v>2370</v>
      </c>
      <c r="S2591" s="2"/>
      <c r="T2591" s="1" t="str">
        <f t="shared" si="185"/>
        <v/>
      </c>
      <c r="BN2591" s="8">
        <f t="shared" si="186"/>
        <v>0</v>
      </c>
    </row>
    <row r="2592" spans="1:66" ht="46" hidden="1" x14ac:dyDescent="0.45">
      <c r="A2592" s="1">
        <f t="shared" si="183"/>
        <v>2579</v>
      </c>
      <c r="B2592" s="1" t="s">
        <v>734</v>
      </c>
      <c r="C2592" s="1" t="s">
        <v>3648</v>
      </c>
      <c r="D2592" s="1"/>
      <c r="E2592" s="2" t="s">
        <v>3649</v>
      </c>
      <c r="F2592" s="1" t="s">
        <v>3647</v>
      </c>
      <c r="G2592" s="10">
        <v>45736</v>
      </c>
      <c r="H2592" s="1">
        <v>50</v>
      </c>
      <c r="I2592" s="1"/>
      <c r="J2592" s="10">
        <v>45741</v>
      </c>
      <c r="K2592" s="1" t="s">
        <v>1076</v>
      </c>
      <c r="L2592" s="2"/>
      <c r="M2592" s="10"/>
      <c r="N2592" s="1"/>
      <c r="O2592" s="1"/>
      <c r="P2592" s="2">
        <f>Table1[[#This Row],[PRICE/PO]]*Table1[[#This Row],[Quantity/PO]]</f>
        <v>0</v>
      </c>
      <c r="Q2592" s="2" t="str">
        <f t="shared" ca="1" si="184"/>
        <v>منتهي</v>
      </c>
      <c r="R2592" s="2" t="s">
        <v>2370</v>
      </c>
      <c r="S2592" s="2"/>
      <c r="T2592" s="1" t="str">
        <f t="shared" si="185"/>
        <v/>
      </c>
      <c r="BN2592" s="8">
        <f t="shared" si="186"/>
        <v>0</v>
      </c>
    </row>
    <row r="2593" spans="1:66" ht="46" hidden="1" x14ac:dyDescent="0.45">
      <c r="A2593" s="1">
        <f t="shared" si="183"/>
        <v>2580</v>
      </c>
      <c r="B2593" s="1" t="s">
        <v>734</v>
      </c>
      <c r="C2593" s="1" t="s">
        <v>3651</v>
      </c>
      <c r="D2593" s="1" t="s">
        <v>3652</v>
      </c>
      <c r="E2593" s="2" t="s">
        <v>3653</v>
      </c>
      <c r="F2593" s="1" t="s">
        <v>3650</v>
      </c>
      <c r="G2593" s="10">
        <v>45736</v>
      </c>
      <c r="H2593" s="1">
        <v>2</v>
      </c>
      <c r="I2593" s="1"/>
      <c r="J2593" s="10">
        <v>45741</v>
      </c>
      <c r="K2593" s="1" t="s">
        <v>1075</v>
      </c>
      <c r="L2593" s="2"/>
      <c r="M2593" s="10"/>
      <c r="N2593" s="1"/>
      <c r="O2593" s="1"/>
      <c r="P2593" s="2">
        <f>Table1[[#This Row],[PRICE/PO]]*Table1[[#This Row],[Quantity/PO]]</f>
        <v>0</v>
      </c>
      <c r="Q2593" s="2" t="str">
        <f t="shared" ca="1" si="184"/>
        <v>منتهي</v>
      </c>
      <c r="R2593" s="2" t="s">
        <v>2370</v>
      </c>
      <c r="S2593" s="2"/>
      <c r="T2593" s="1" t="str">
        <f t="shared" si="185"/>
        <v/>
      </c>
      <c r="BN2593" s="8" t="str">
        <f t="shared" si="186"/>
        <v>PM-12</v>
      </c>
    </row>
    <row r="2594" spans="1:66" ht="115" hidden="1" x14ac:dyDescent="0.45">
      <c r="A2594" s="1">
        <f t="shared" si="183"/>
        <v>2581</v>
      </c>
      <c r="B2594" s="1" t="s">
        <v>734</v>
      </c>
      <c r="C2594" s="1" t="s">
        <v>3625</v>
      </c>
      <c r="D2594" s="1" t="s">
        <v>3628</v>
      </c>
      <c r="E2594" s="2" t="s">
        <v>3631</v>
      </c>
      <c r="F2594" s="1" t="s">
        <v>3654</v>
      </c>
      <c r="G2594" s="10">
        <v>45736</v>
      </c>
      <c r="H2594" s="1">
        <v>1</v>
      </c>
      <c r="I2594" s="1"/>
      <c r="J2594" s="10">
        <v>45741</v>
      </c>
      <c r="K2594" s="1" t="s">
        <v>1077</v>
      </c>
      <c r="L2594" s="2"/>
      <c r="M2594" s="10"/>
      <c r="N2594" s="1"/>
      <c r="O2594" s="1"/>
      <c r="P2594" s="2">
        <f>Table1[[#This Row],[PRICE/PO]]*Table1[[#This Row],[Quantity/PO]]</f>
        <v>0</v>
      </c>
      <c r="Q2594" s="2" t="str">
        <f t="shared" ca="1" si="184"/>
        <v>منتهي</v>
      </c>
      <c r="R2594" s="2" t="s">
        <v>2370</v>
      </c>
      <c r="S2594" s="2"/>
      <c r="T2594" s="1" t="str">
        <f t="shared" si="185"/>
        <v/>
      </c>
      <c r="BN2594" s="8" t="str">
        <f t="shared" si="186"/>
        <v>RZ7-FSA7UU23</v>
      </c>
    </row>
    <row r="2595" spans="1:66" ht="115" hidden="1" x14ac:dyDescent="0.45">
      <c r="A2595" s="1">
        <f t="shared" si="183"/>
        <v>2582</v>
      </c>
      <c r="B2595" s="1" t="s">
        <v>734</v>
      </c>
      <c r="C2595" s="1" t="s">
        <v>3626</v>
      </c>
      <c r="D2595" s="1" t="s">
        <v>3629</v>
      </c>
      <c r="E2595" s="2" t="s">
        <v>3632</v>
      </c>
      <c r="F2595" s="1" t="s">
        <v>3654</v>
      </c>
      <c r="G2595" s="10">
        <v>45736</v>
      </c>
      <c r="H2595" s="1">
        <v>1</v>
      </c>
      <c r="I2595" s="1"/>
      <c r="J2595" s="10">
        <v>45741</v>
      </c>
      <c r="K2595" s="1" t="s">
        <v>1077</v>
      </c>
      <c r="L2595" s="2"/>
      <c r="M2595" s="10"/>
      <c r="N2595" s="1"/>
      <c r="O2595" s="1"/>
      <c r="P2595" s="2">
        <f>Table1[[#This Row],[PRICE/PO]]*Table1[[#This Row],[Quantity/PO]]</f>
        <v>0</v>
      </c>
      <c r="Q2595" s="2" t="str">
        <f t="shared" ca="1" si="184"/>
        <v>منتهي</v>
      </c>
      <c r="R2595" s="2" t="s">
        <v>2370</v>
      </c>
      <c r="S2595" s="2"/>
      <c r="T2595" s="1" t="str">
        <f t="shared" si="185"/>
        <v/>
      </c>
      <c r="BN2595" s="8" t="str">
        <f t="shared" si="186"/>
        <v>RZ7-FSB6UU23</v>
      </c>
    </row>
    <row r="2596" spans="1:66" ht="23" hidden="1" x14ac:dyDescent="0.45">
      <c r="A2596" s="1">
        <f t="shared" si="183"/>
        <v>2583</v>
      </c>
      <c r="B2596" s="1" t="s">
        <v>734</v>
      </c>
      <c r="C2596" s="1" t="s">
        <v>1025</v>
      </c>
      <c r="D2596" s="1"/>
      <c r="E2596" s="2" t="s">
        <v>1026</v>
      </c>
      <c r="F2596" s="1" t="s">
        <v>3655</v>
      </c>
      <c r="G2596" s="10">
        <v>45736</v>
      </c>
      <c r="H2596" s="1">
        <v>1</v>
      </c>
      <c r="I2596" s="1"/>
      <c r="J2596" s="10">
        <v>45741</v>
      </c>
      <c r="K2596" s="1" t="s">
        <v>1074</v>
      </c>
      <c r="L2596" s="2"/>
      <c r="M2596" s="10"/>
      <c r="N2596" s="1"/>
      <c r="O2596" s="1"/>
      <c r="P2596" s="2">
        <f>Table1[[#This Row],[PRICE/PO]]*Table1[[#This Row],[Quantity/PO]]</f>
        <v>0</v>
      </c>
      <c r="Q2596" s="2" t="str">
        <f t="shared" ca="1" si="184"/>
        <v>منتهي</v>
      </c>
      <c r="R2596" s="2" t="s">
        <v>2370</v>
      </c>
      <c r="S2596" s="2"/>
      <c r="T2596" s="1" t="str">
        <f t="shared" si="185"/>
        <v/>
      </c>
      <c r="BN2596" s="8">
        <f t="shared" si="186"/>
        <v>0</v>
      </c>
    </row>
    <row r="2597" spans="1:66" ht="69" hidden="1" x14ac:dyDescent="0.45">
      <c r="A2597" s="1">
        <f t="shared" si="183"/>
        <v>2584</v>
      </c>
      <c r="B2597" s="1" t="s">
        <v>734</v>
      </c>
      <c r="C2597" s="1" t="s">
        <v>468</v>
      </c>
      <c r="D2597" s="2" t="s">
        <v>467</v>
      </c>
      <c r="E2597" s="2" t="s">
        <v>469</v>
      </c>
      <c r="F2597" s="1" t="s">
        <v>3655</v>
      </c>
      <c r="G2597" s="10">
        <v>45736</v>
      </c>
      <c r="H2597" s="1">
        <v>1</v>
      </c>
      <c r="I2597" s="1"/>
      <c r="J2597" s="10">
        <v>45741</v>
      </c>
      <c r="K2597" s="1" t="s">
        <v>1074</v>
      </c>
      <c r="L2597" s="2"/>
      <c r="M2597" s="10"/>
      <c r="N2597" s="1"/>
      <c r="O2597" s="1"/>
      <c r="P2597" s="2">
        <f>Table1[[#This Row],[PRICE/PO]]*Table1[[#This Row],[Quantity/PO]]</f>
        <v>0</v>
      </c>
      <c r="Q2597" s="2" t="str">
        <f t="shared" ca="1" si="184"/>
        <v>منتهي</v>
      </c>
      <c r="R2597" s="2" t="s">
        <v>2370</v>
      </c>
      <c r="S2597" s="2"/>
      <c r="T2597" s="1" t="str">
        <f t="shared" si="185"/>
        <v/>
      </c>
      <c r="BN2597" s="8" t="str">
        <f t="shared" si="186"/>
        <v>SFLA36AT0250</v>
      </c>
    </row>
    <row r="2598" spans="1:66" ht="69" hidden="1" x14ac:dyDescent="0.45">
      <c r="A2598" s="1">
        <f t="shared" si="183"/>
        <v>2585</v>
      </c>
      <c r="B2598" s="1" t="s">
        <v>734</v>
      </c>
      <c r="C2598" s="1" t="s">
        <v>3657</v>
      </c>
      <c r="D2598" s="1" t="s">
        <v>3658</v>
      </c>
      <c r="E2598" s="2" t="s">
        <v>3659</v>
      </c>
      <c r="F2598" s="1" t="s">
        <v>3656</v>
      </c>
      <c r="G2598" s="10">
        <v>45736</v>
      </c>
      <c r="H2598" s="1">
        <v>2</v>
      </c>
      <c r="I2598" s="1"/>
      <c r="J2598" s="10">
        <v>45741</v>
      </c>
      <c r="K2598" s="1" t="s">
        <v>1077</v>
      </c>
      <c r="L2598" s="2"/>
      <c r="M2598" s="10"/>
      <c r="N2598" s="1"/>
      <c r="O2598" s="1"/>
      <c r="P2598" s="2">
        <f>Table1[[#This Row],[PRICE/PO]]*Table1[[#This Row],[Quantity/PO]]</f>
        <v>0</v>
      </c>
      <c r="Q2598" s="2" t="str">
        <f t="shared" ca="1" si="184"/>
        <v>منتهي</v>
      </c>
      <c r="R2598" s="2" t="s">
        <v>2370</v>
      </c>
      <c r="S2598" s="2"/>
      <c r="T2598" s="1" t="str">
        <f t="shared" si="185"/>
        <v/>
      </c>
      <c r="BN2598" s="8" t="str">
        <f t="shared" si="186"/>
        <v>WP7-12</v>
      </c>
    </row>
    <row r="2599" spans="1:66" ht="46" hidden="1" x14ac:dyDescent="0.45">
      <c r="A2599" s="1">
        <f t="shared" si="183"/>
        <v>2586</v>
      </c>
      <c r="B2599" s="1" t="s">
        <v>734</v>
      </c>
      <c r="C2599" s="1" t="s">
        <v>3662</v>
      </c>
      <c r="D2599" s="1" t="s">
        <v>3660</v>
      </c>
      <c r="E2599" s="2" t="s">
        <v>3661</v>
      </c>
      <c r="F2599" s="1" t="s">
        <v>3656</v>
      </c>
      <c r="G2599" s="10">
        <v>45736</v>
      </c>
      <c r="H2599" s="1">
        <v>1</v>
      </c>
      <c r="I2599" s="1"/>
      <c r="J2599" s="10">
        <v>45741</v>
      </c>
      <c r="K2599" s="1" t="s">
        <v>1074</v>
      </c>
      <c r="L2599" s="2"/>
      <c r="M2599" s="10"/>
      <c r="N2599" s="1"/>
      <c r="O2599" s="1"/>
      <c r="P2599" s="2">
        <f>Table1[[#This Row],[PRICE/PO]]*Table1[[#This Row],[Quantity/PO]]</f>
        <v>0</v>
      </c>
      <c r="Q2599" s="2" t="str">
        <f t="shared" ca="1" si="184"/>
        <v>منتهي</v>
      </c>
      <c r="R2599" s="2" t="s">
        <v>2370</v>
      </c>
      <c r="S2599" s="2"/>
      <c r="T2599" s="1" t="str">
        <f t="shared" si="185"/>
        <v/>
      </c>
      <c r="BN2599" s="8" t="str">
        <f t="shared" si="186"/>
        <v>XTOB100GC1</v>
      </c>
    </row>
    <row r="2600" spans="1:66" ht="138" hidden="1" x14ac:dyDescent="0.45">
      <c r="A2600" s="1">
        <f t="shared" si="183"/>
        <v>2587</v>
      </c>
      <c r="B2600" s="1" t="s">
        <v>734</v>
      </c>
      <c r="C2600" s="2" t="s">
        <v>3667</v>
      </c>
      <c r="D2600" s="1">
        <v>2987969</v>
      </c>
      <c r="E2600" s="2" t="s">
        <v>3664</v>
      </c>
      <c r="F2600" s="1" t="s">
        <v>3663</v>
      </c>
      <c r="G2600" s="10">
        <v>45736</v>
      </c>
      <c r="H2600" s="1">
        <v>10</v>
      </c>
      <c r="I2600" s="1"/>
      <c r="J2600" s="10">
        <v>45741</v>
      </c>
      <c r="K2600" s="1" t="s">
        <v>1074</v>
      </c>
      <c r="L2600" s="2"/>
      <c r="M2600" s="10"/>
      <c r="N2600" s="1"/>
      <c r="O2600" s="1"/>
      <c r="P2600" s="2">
        <f>Table1[[#This Row],[PRICE/PO]]*Table1[[#This Row],[Quantity/PO]]</f>
        <v>0</v>
      </c>
      <c r="Q2600" s="2" t="str">
        <f t="shared" ca="1" si="184"/>
        <v>منتهي</v>
      </c>
      <c r="R2600" s="2" t="s">
        <v>2370</v>
      </c>
      <c r="S2600" s="2"/>
      <c r="T2600" s="1" t="str">
        <f t="shared" si="185"/>
        <v/>
      </c>
      <c r="BN2600" s="8">
        <f t="shared" si="186"/>
        <v>2987969</v>
      </c>
    </row>
    <row r="2601" spans="1:66" ht="161" hidden="1" x14ac:dyDescent="0.45">
      <c r="A2601" s="1">
        <f t="shared" si="183"/>
        <v>2588</v>
      </c>
      <c r="B2601" s="1" t="s">
        <v>734</v>
      </c>
      <c r="C2601" s="2" t="s">
        <v>3666</v>
      </c>
      <c r="D2601" s="1">
        <v>2987985</v>
      </c>
      <c r="E2601" s="2" t="s">
        <v>3665</v>
      </c>
      <c r="F2601" s="1" t="s">
        <v>3663</v>
      </c>
      <c r="G2601" s="10">
        <v>45736</v>
      </c>
      <c r="H2601" s="1">
        <v>10</v>
      </c>
      <c r="I2601" s="1"/>
      <c r="J2601" s="10">
        <v>45741</v>
      </c>
      <c r="K2601" s="1" t="s">
        <v>1074</v>
      </c>
      <c r="L2601" s="2"/>
      <c r="M2601" s="10"/>
      <c r="N2601" s="1"/>
      <c r="O2601" s="1"/>
      <c r="P2601" s="2">
        <f>Table1[[#This Row],[PRICE/PO]]*Table1[[#This Row],[Quantity/PO]]</f>
        <v>0</v>
      </c>
      <c r="Q2601" s="2" t="str">
        <f t="shared" ca="1" si="184"/>
        <v>منتهي</v>
      </c>
      <c r="R2601" s="2" t="s">
        <v>2370</v>
      </c>
      <c r="S2601" s="2"/>
      <c r="T2601" s="1" t="str">
        <f t="shared" si="185"/>
        <v/>
      </c>
      <c r="BN2601" s="8">
        <f t="shared" si="186"/>
        <v>2987985</v>
      </c>
    </row>
    <row r="2602" spans="1:66" ht="23" hidden="1" x14ac:dyDescent="0.45">
      <c r="A2602" s="1">
        <f t="shared" si="183"/>
        <v>2589</v>
      </c>
      <c r="B2602" s="1" t="s">
        <v>734</v>
      </c>
      <c r="C2602" s="1" t="s">
        <v>1002</v>
      </c>
      <c r="D2602" s="1"/>
      <c r="E2602" s="2" t="s">
        <v>1003</v>
      </c>
      <c r="F2602" s="1" t="s">
        <v>3668</v>
      </c>
      <c r="G2602" s="10">
        <v>45736</v>
      </c>
      <c r="H2602" s="1">
        <v>100</v>
      </c>
      <c r="I2602" s="1"/>
      <c r="J2602" s="10">
        <v>45740</v>
      </c>
      <c r="K2602" s="1" t="s">
        <v>1077</v>
      </c>
      <c r="L2602" s="2"/>
      <c r="M2602" s="10"/>
      <c r="N2602" s="1"/>
      <c r="O2602" s="1"/>
      <c r="P2602" s="2">
        <f>Table1[[#This Row],[PRICE/PO]]*Table1[[#This Row],[Quantity/PO]]</f>
        <v>0</v>
      </c>
      <c r="Q2602" s="2" t="str">
        <f t="shared" ca="1" si="184"/>
        <v>منتهي</v>
      </c>
      <c r="R2602" s="2" t="s">
        <v>2370</v>
      </c>
      <c r="S2602" s="2"/>
      <c r="T2602" s="1" t="str">
        <f t="shared" si="185"/>
        <v/>
      </c>
      <c r="BN2602" s="8">
        <f t="shared" si="186"/>
        <v>0</v>
      </c>
    </row>
    <row r="2603" spans="1:66" ht="46" hidden="1" x14ac:dyDescent="0.45">
      <c r="A2603" s="1">
        <f t="shared" si="183"/>
        <v>2590</v>
      </c>
      <c r="B2603" s="1" t="s">
        <v>734</v>
      </c>
      <c r="C2603" s="1" t="s">
        <v>2073</v>
      </c>
      <c r="D2603" s="1" t="s">
        <v>2072</v>
      </c>
      <c r="E2603" s="2" t="s">
        <v>2074</v>
      </c>
      <c r="F2603" s="1" t="s">
        <v>3668</v>
      </c>
      <c r="G2603" s="10">
        <v>45736</v>
      </c>
      <c r="H2603" s="1">
        <v>10</v>
      </c>
      <c r="I2603" s="1"/>
      <c r="J2603" s="10">
        <v>45740</v>
      </c>
      <c r="K2603" s="1" t="s">
        <v>1077</v>
      </c>
      <c r="L2603" s="2"/>
      <c r="M2603" s="10"/>
      <c r="N2603" s="1"/>
      <c r="O2603" s="1"/>
      <c r="P2603" s="2">
        <f>Table1[[#This Row],[PRICE/PO]]*Table1[[#This Row],[Quantity/PO]]</f>
        <v>0</v>
      </c>
      <c r="Q2603" s="2" t="str">
        <f t="shared" ca="1" si="184"/>
        <v>منتهي</v>
      </c>
      <c r="R2603" s="2" t="s">
        <v>2370</v>
      </c>
      <c r="S2603" s="2"/>
      <c r="T2603" s="1" t="str">
        <f t="shared" si="185"/>
        <v/>
      </c>
      <c r="BN2603" s="8" t="str">
        <f t="shared" si="186"/>
        <v>CR2032SSUO</v>
      </c>
    </row>
    <row r="2604" spans="1:66" ht="69" hidden="1" x14ac:dyDescent="0.45">
      <c r="A2604" s="1">
        <f t="shared" si="183"/>
        <v>2591</v>
      </c>
      <c r="B2604" s="1" t="s">
        <v>734</v>
      </c>
      <c r="C2604" s="1" t="s">
        <v>2008</v>
      </c>
      <c r="D2604" s="1" t="s">
        <v>2007</v>
      </c>
      <c r="E2604" s="2" t="s">
        <v>2009</v>
      </c>
      <c r="F2604" s="1" t="s">
        <v>3669</v>
      </c>
      <c r="G2604" s="10">
        <v>45736</v>
      </c>
      <c r="H2604" s="1">
        <v>10</v>
      </c>
      <c r="I2604" s="1"/>
      <c r="J2604" s="10">
        <v>45741</v>
      </c>
      <c r="K2604" s="1" t="s">
        <v>1074</v>
      </c>
      <c r="L2604" s="2"/>
      <c r="M2604" s="10"/>
      <c r="N2604" s="1"/>
      <c r="O2604" s="1"/>
      <c r="P2604" s="2">
        <f>Table1[[#This Row],[PRICE/PO]]*Table1[[#This Row],[Quantity/PO]]</f>
        <v>0</v>
      </c>
      <c r="Q2604" s="2" t="str">
        <f t="shared" ca="1" si="184"/>
        <v>منتهي</v>
      </c>
      <c r="R2604" s="2" t="s">
        <v>2370</v>
      </c>
      <c r="S2604" s="2"/>
      <c r="T2604" s="1" t="str">
        <f t="shared" si="185"/>
        <v/>
      </c>
      <c r="BN2604" s="8" t="str">
        <f t="shared" si="186"/>
        <v>A9D32740</v>
      </c>
    </row>
    <row r="2605" spans="1:66" ht="115" hidden="1" x14ac:dyDescent="0.45">
      <c r="A2605" s="1">
        <f t="shared" si="183"/>
        <v>2592</v>
      </c>
      <c r="B2605" s="1" t="s">
        <v>734</v>
      </c>
      <c r="C2605" s="1" t="s">
        <v>142</v>
      </c>
      <c r="D2605" s="1" t="s">
        <v>141</v>
      </c>
      <c r="E2605" s="2" t="s">
        <v>3671</v>
      </c>
      <c r="F2605" s="1" t="s">
        <v>3670</v>
      </c>
      <c r="G2605" s="10">
        <v>45736</v>
      </c>
      <c r="H2605" s="1">
        <v>2</v>
      </c>
      <c r="I2605" s="1"/>
      <c r="J2605" s="10">
        <v>45741</v>
      </c>
      <c r="K2605" s="1" t="s">
        <v>1074</v>
      </c>
      <c r="L2605" s="2"/>
      <c r="M2605" s="10"/>
      <c r="N2605" s="1"/>
      <c r="O2605" s="1"/>
      <c r="P2605" s="2">
        <f>Table1[[#This Row],[PRICE/PO]]*Table1[[#This Row],[Quantity/PO]]</f>
        <v>0</v>
      </c>
      <c r="Q2605" s="2" t="str">
        <f t="shared" ca="1" si="184"/>
        <v>منتهي</v>
      </c>
      <c r="R2605" s="2" t="s">
        <v>2370</v>
      </c>
      <c r="S2605" s="2"/>
      <c r="T2605" s="1" t="str">
        <f t="shared" si="185"/>
        <v/>
      </c>
      <c r="BN2605" s="8" t="str">
        <f t="shared" si="186"/>
        <v>A9R81440</v>
      </c>
    </row>
    <row r="2606" spans="1:66" ht="23" hidden="1" x14ac:dyDescent="0.45">
      <c r="A2606" s="1">
        <f t="shared" si="183"/>
        <v>2593</v>
      </c>
      <c r="B2606" s="1" t="s">
        <v>734</v>
      </c>
      <c r="C2606" s="1" t="s">
        <v>3673</v>
      </c>
      <c r="D2606" s="1"/>
      <c r="E2606" s="2" t="s">
        <v>3674</v>
      </c>
      <c r="F2606" s="1" t="s">
        <v>3672</v>
      </c>
      <c r="G2606" s="10">
        <v>45736</v>
      </c>
      <c r="H2606" s="1">
        <v>50</v>
      </c>
      <c r="I2606" s="1"/>
      <c r="J2606" s="10">
        <v>45741</v>
      </c>
      <c r="K2606" s="1" t="s">
        <v>1074</v>
      </c>
      <c r="L2606" s="2"/>
      <c r="M2606" s="10"/>
      <c r="N2606" s="1"/>
      <c r="O2606" s="1"/>
      <c r="P2606" s="2">
        <f>Table1[[#This Row],[PRICE/PO]]*Table1[[#This Row],[Quantity/PO]]</f>
        <v>0</v>
      </c>
      <c r="Q2606" s="2" t="str">
        <f t="shared" ca="1" si="184"/>
        <v>منتهي</v>
      </c>
      <c r="R2606" s="2" t="s">
        <v>2370</v>
      </c>
      <c r="S2606" s="2"/>
      <c r="T2606" s="1" t="str">
        <f t="shared" si="185"/>
        <v/>
      </c>
      <c r="BN2606" s="8">
        <f t="shared" si="186"/>
        <v>0</v>
      </c>
    </row>
    <row r="2607" spans="1:66" ht="69" hidden="1" x14ac:dyDescent="0.45">
      <c r="A2607" s="1">
        <f t="shared" si="183"/>
        <v>2594</v>
      </c>
      <c r="B2607" s="1" t="s">
        <v>734</v>
      </c>
      <c r="C2607" s="1" t="s">
        <v>152</v>
      </c>
      <c r="D2607" s="1"/>
      <c r="E2607" s="2" t="s">
        <v>1809</v>
      </c>
      <c r="F2607" s="1" t="s">
        <v>3675</v>
      </c>
      <c r="G2607" s="10">
        <v>45736</v>
      </c>
      <c r="H2607" s="1">
        <v>3</v>
      </c>
      <c r="I2607" s="1"/>
      <c r="J2607" s="10">
        <v>45741</v>
      </c>
      <c r="K2607" s="1" t="s">
        <v>1074</v>
      </c>
      <c r="L2607" s="2"/>
      <c r="M2607" s="10"/>
      <c r="N2607" s="1"/>
      <c r="O2607" s="1"/>
      <c r="P2607" s="2">
        <f>Table1[[#This Row],[PRICE/PO]]*Table1[[#This Row],[Quantity/PO]]</f>
        <v>0</v>
      </c>
      <c r="Q2607" s="2" t="str">
        <f t="shared" ca="1" si="184"/>
        <v>منتهي</v>
      </c>
      <c r="R2607" s="2" t="s">
        <v>2370</v>
      </c>
      <c r="S2607" s="2"/>
      <c r="T2607" s="1" t="str">
        <f t="shared" si="185"/>
        <v/>
      </c>
      <c r="BN2607" s="8">
        <f t="shared" si="186"/>
        <v>0</v>
      </c>
    </row>
    <row r="2608" spans="1:66" ht="92" hidden="1" x14ac:dyDescent="0.45">
      <c r="A2608" s="1">
        <f t="shared" si="183"/>
        <v>2595</v>
      </c>
      <c r="B2608" s="1" t="s">
        <v>734</v>
      </c>
      <c r="C2608" s="1" t="s">
        <v>1168</v>
      </c>
      <c r="D2608" s="1"/>
      <c r="E2608" s="2" t="s">
        <v>1169</v>
      </c>
      <c r="F2608" s="1" t="s">
        <v>3676</v>
      </c>
      <c r="G2608" s="10">
        <v>45736</v>
      </c>
      <c r="H2608" s="1">
        <v>1</v>
      </c>
      <c r="I2608" s="1"/>
      <c r="J2608" s="10">
        <v>45741</v>
      </c>
      <c r="K2608" s="1" t="s">
        <v>1077</v>
      </c>
      <c r="L2608" s="2"/>
      <c r="M2608" s="10"/>
      <c r="N2608" s="1"/>
      <c r="O2608" s="1"/>
      <c r="P2608" s="2">
        <f>Table1[[#This Row],[PRICE/PO]]*Table1[[#This Row],[Quantity/PO]]</f>
        <v>0</v>
      </c>
      <c r="Q2608" s="2" t="str">
        <f t="shared" ca="1" si="184"/>
        <v>منتهي</v>
      </c>
      <c r="R2608" s="2" t="s">
        <v>2370</v>
      </c>
      <c r="S2608" s="2"/>
      <c r="T2608" s="1" t="str">
        <f t="shared" si="185"/>
        <v/>
      </c>
      <c r="BN2608" s="8">
        <f t="shared" si="186"/>
        <v>0</v>
      </c>
    </row>
    <row r="2609" spans="1:66" ht="69" hidden="1" x14ac:dyDescent="0.45">
      <c r="A2609" s="1">
        <f t="shared" si="183"/>
        <v>2596</v>
      </c>
      <c r="B2609" s="1" t="s">
        <v>734</v>
      </c>
      <c r="C2609" s="2" t="s">
        <v>3316</v>
      </c>
      <c r="D2609" s="1" t="s">
        <v>3317</v>
      </c>
      <c r="E2609" s="2" t="s">
        <v>3318</v>
      </c>
      <c r="F2609" s="1" t="s">
        <v>3677</v>
      </c>
      <c r="G2609" s="10">
        <v>45736</v>
      </c>
      <c r="H2609" s="1">
        <v>4</v>
      </c>
      <c r="I2609" s="1"/>
      <c r="J2609" s="10">
        <v>45740</v>
      </c>
      <c r="K2609" s="1" t="s">
        <v>1074</v>
      </c>
      <c r="L2609" s="2"/>
      <c r="M2609" s="10"/>
      <c r="N2609" s="1"/>
      <c r="O2609" s="1"/>
      <c r="P2609" s="2">
        <f>Table1[[#This Row],[PRICE/PO]]*Table1[[#This Row],[Quantity/PO]]</f>
        <v>0</v>
      </c>
      <c r="Q2609" s="2" t="str">
        <f t="shared" ca="1" si="184"/>
        <v>منتهي</v>
      </c>
      <c r="R2609" s="2" t="s">
        <v>2370</v>
      </c>
      <c r="S2609" s="2"/>
      <c r="T2609" s="1" t="str">
        <f t="shared" si="185"/>
        <v/>
      </c>
      <c r="BN2609" s="8" t="str">
        <f t="shared" si="186"/>
        <v>A9F77220</v>
      </c>
    </row>
    <row r="2610" spans="1:66" ht="69" hidden="1" x14ac:dyDescent="0.45">
      <c r="A2610" s="1">
        <f t="shared" si="183"/>
        <v>2597</v>
      </c>
      <c r="B2610" s="1" t="s">
        <v>734</v>
      </c>
      <c r="C2610" s="2" t="s">
        <v>1441</v>
      </c>
      <c r="D2610" s="1" t="s">
        <v>3678</v>
      </c>
      <c r="E2610" s="2" t="s">
        <v>1439</v>
      </c>
      <c r="F2610" s="1" t="s">
        <v>3677</v>
      </c>
      <c r="G2610" s="10">
        <v>45736</v>
      </c>
      <c r="H2610" s="1">
        <v>4</v>
      </c>
      <c r="I2610" s="1"/>
      <c r="J2610" s="10">
        <v>45740</v>
      </c>
      <c r="K2610" s="1" t="s">
        <v>1074</v>
      </c>
      <c r="L2610" s="2"/>
      <c r="M2610" s="10"/>
      <c r="N2610" s="1"/>
      <c r="O2610" s="1"/>
      <c r="P2610" s="2">
        <f>Table1[[#This Row],[PRICE/PO]]*Table1[[#This Row],[Quantity/PO]]</f>
        <v>0</v>
      </c>
      <c r="Q2610" s="2" t="str">
        <f t="shared" ca="1" si="184"/>
        <v>منتهي</v>
      </c>
      <c r="R2610" s="2" t="s">
        <v>2370</v>
      </c>
      <c r="S2610" s="2"/>
      <c r="T2610" s="1" t="str">
        <f t="shared" si="185"/>
        <v/>
      </c>
      <c r="BN2610" s="8" t="str">
        <f t="shared" si="186"/>
        <v>A9F77463</v>
      </c>
    </row>
    <row r="2611" spans="1:66" ht="161" hidden="1" x14ac:dyDescent="0.45">
      <c r="A2611" s="1">
        <f t="shared" si="183"/>
        <v>2598</v>
      </c>
      <c r="B2611" s="1" t="s">
        <v>734</v>
      </c>
      <c r="C2611" s="1" t="s">
        <v>3196</v>
      </c>
      <c r="D2611" s="1" t="s">
        <v>3198</v>
      </c>
      <c r="E2611" s="2" t="s">
        <v>3197</v>
      </c>
      <c r="F2611" s="1" t="s">
        <v>3679</v>
      </c>
      <c r="G2611" s="10">
        <v>45736</v>
      </c>
      <c r="H2611" s="1">
        <v>1</v>
      </c>
      <c r="I2611" s="1"/>
      <c r="J2611" s="10">
        <v>45740</v>
      </c>
      <c r="K2611" s="1" t="s">
        <v>1074</v>
      </c>
      <c r="L2611" s="2"/>
      <c r="M2611" s="10"/>
      <c r="N2611" s="1"/>
      <c r="O2611" s="1"/>
      <c r="P2611" s="2">
        <f>Table1[[#This Row],[PRICE/PO]]*Table1[[#This Row],[Quantity/PO]]</f>
        <v>0</v>
      </c>
      <c r="Q2611" s="2" t="str">
        <f t="shared" ca="1" si="184"/>
        <v>منتهي</v>
      </c>
      <c r="R2611" s="2" t="s">
        <v>2370</v>
      </c>
      <c r="S2611" s="2"/>
      <c r="T2611" s="1" t="str">
        <f t="shared" si="185"/>
        <v/>
      </c>
      <c r="BN2611" s="8" t="str">
        <f t="shared" si="186"/>
        <v>3UG5514-1BR20</v>
      </c>
    </row>
    <row r="2612" spans="1:66" ht="46" hidden="1" x14ac:dyDescent="0.45">
      <c r="A2612" s="1">
        <f t="shared" si="183"/>
        <v>2599</v>
      </c>
      <c r="B2612" s="1" t="s">
        <v>43</v>
      </c>
      <c r="C2612" s="1" t="s">
        <v>161</v>
      </c>
      <c r="D2612" s="1" t="s">
        <v>1515</v>
      </c>
      <c r="E2612" s="2" t="s">
        <v>1516</v>
      </c>
      <c r="F2612" s="1" t="s">
        <v>3683</v>
      </c>
      <c r="G2612" s="10">
        <v>45743</v>
      </c>
      <c r="H2612" s="1">
        <v>1</v>
      </c>
      <c r="I2612" s="1"/>
      <c r="J2612" s="10">
        <v>45752</v>
      </c>
      <c r="K2612" s="1" t="s">
        <v>1075</v>
      </c>
      <c r="L2612" s="2"/>
      <c r="M2612" s="10"/>
      <c r="N2612" s="1"/>
      <c r="O2612" s="1"/>
      <c r="P2612" s="2">
        <f>Table1[[#This Row],[PRICE/PO]]*Table1[[#This Row],[Quantity/PO]]</f>
        <v>0</v>
      </c>
      <c r="Q2612" s="2" t="str">
        <f t="shared" ca="1" si="184"/>
        <v>منتهي</v>
      </c>
      <c r="R2612" s="2" t="s">
        <v>2339</v>
      </c>
      <c r="S2612" s="2"/>
      <c r="T2612" s="1" t="str">
        <f t="shared" si="185"/>
        <v/>
      </c>
      <c r="BN2612" s="8" t="str">
        <f t="shared" si="186"/>
        <v>HRES03-450</v>
      </c>
    </row>
    <row r="2613" spans="1:66" ht="46" hidden="1" x14ac:dyDescent="0.45">
      <c r="A2613" s="1">
        <f t="shared" si="183"/>
        <v>2600</v>
      </c>
      <c r="B2613" s="1" t="s">
        <v>43</v>
      </c>
      <c r="C2613" s="1" t="s">
        <v>164</v>
      </c>
      <c r="D2613" s="1" t="s">
        <v>1517</v>
      </c>
      <c r="E2613" s="2" t="s">
        <v>1518</v>
      </c>
      <c r="F2613" s="1" t="s">
        <v>3683</v>
      </c>
      <c r="G2613" s="10">
        <v>45743</v>
      </c>
      <c r="H2613" s="1">
        <v>1</v>
      </c>
      <c r="I2613" s="1"/>
      <c r="J2613" s="10">
        <v>45752</v>
      </c>
      <c r="K2613" s="1" t="s">
        <v>1075</v>
      </c>
      <c r="L2613" s="2"/>
      <c r="M2613" s="10"/>
      <c r="N2613" s="1"/>
      <c r="O2613" s="1"/>
      <c r="P2613" s="2">
        <f>Table1[[#This Row],[PRICE/PO]]*Table1[[#This Row],[Quantity/PO]]</f>
        <v>0</v>
      </c>
      <c r="Q2613" s="2" t="str">
        <f t="shared" ca="1" si="184"/>
        <v>منتهي</v>
      </c>
      <c r="R2613" s="2" t="s">
        <v>2339</v>
      </c>
      <c r="S2613" s="2"/>
      <c r="T2613" s="1" t="str">
        <f t="shared" si="185"/>
        <v/>
      </c>
      <c r="BN2613" s="8" t="str">
        <f t="shared" si="186"/>
        <v>UNO-67-500-4D</v>
      </c>
    </row>
    <row r="2614" spans="1:66" ht="46" hidden="1" x14ac:dyDescent="0.45">
      <c r="A2614" s="1">
        <f t="shared" si="183"/>
        <v>2601</v>
      </c>
      <c r="B2614" s="1" t="s">
        <v>43</v>
      </c>
      <c r="C2614" s="1" t="s">
        <v>161</v>
      </c>
      <c r="D2614" s="1" t="s">
        <v>1515</v>
      </c>
      <c r="E2614" s="2" t="s">
        <v>1516</v>
      </c>
      <c r="F2614" s="1" t="s">
        <v>3684</v>
      </c>
      <c r="G2614" s="10">
        <v>45743</v>
      </c>
      <c r="H2614" s="1">
        <v>1</v>
      </c>
      <c r="I2614" s="1">
        <v>68500</v>
      </c>
      <c r="J2614" s="10">
        <v>45750</v>
      </c>
      <c r="K2614" s="1" t="s">
        <v>1075</v>
      </c>
      <c r="L2614" s="2"/>
      <c r="M2614" s="10"/>
      <c r="N2614" s="1"/>
      <c r="O2614" s="1"/>
      <c r="P2614" s="2">
        <f>Table1[[#This Row],[PRICE/PO]]*Table1[[#This Row],[Quantity/PO]]</f>
        <v>0</v>
      </c>
      <c r="Q2614" s="2" t="str">
        <f t="shared" ca="1" si="184"/>
        <v>منتهي</v>
      </c>
      <c r="R2614" s="2" t="s">
        <v>2339</v>
      </c>
      <c r="S2614" s="2"/>
      <c r="T2614" s="1" t="str">
        <f t="shared" si="185"/>
        <v/>
      </c>
      <c r="BN2614" s="8" t="str">
        <f t="shared" si="186"/>
        <v>HRES03-450</v>
      </c>
    </row>
    <row r="2615" spans="1:66" ht="46" hidden="1" x14ac:dyDescent="0.45">
      <c r="A2615" s="1">
        <f t="shared" si="183"/>
        <v>2602</v>
      </c>
      <c r="B2615" s="1" t="s">
        <v>43</v>
      </c>
      <c r="C2615" s="1" t="s">
        <v>164</v>
      </c>
      <c r="D2615" s="1" t="s">
        <v>1517</v>
      </c>
      <c r="E2615" s="2" t="s">
        <v>3685</v>
      </c>
      <c r="F2615" s="1" t="s">
        <v>3684</v>
      </c>
      <c r="G2615" s="10">
        <v>45743</v>
      </c>
      <c r="H2615" s="1">
        <v>1</v>
      </c>
      <c r="I2615" s="1">
        <v>61500</v>
      </c>
      <c r="J2615" s="10">
        <v>45750</v>
      </c>
      <c r="K2615" s="1" t="s">
        <v>1075</v>
      </c>
      <c r="L2615" s="2"/>
      <c r="M2615" s="10"/>
      <c r="N2615" s="1"/>
      <c r="O2615" s="1"/>
      <c r="P2615" s="2">
        <f>Table1[[#This Row],[PRICE/PO]]*Table1[[#This Row],[Quantity/PO]]</f>
        <v>0</v>
      </c>
      <c r="Q2615" s="2" t="str">
        <f t="shared" ca="1" si="184"/>
        <v>منتهي</v>
      </c>
      <c r="R2615" s="2" t="s">
        <v>2339</v>
      </c>
      <c r="S2615" s="2"/>
      <c r="T2615" s="1" t="str">
        <f t="shared" si="185"/>
        <v/>
      </c>
      <c r="BN2615" s="8" t="str">
        <f t="shared" si="186"/>
        <v>UNO-67-500-4D</v>
      </c>
    </row>
    <row r="2616" spans="1:66" ht="46" hidden="1" x14ac:dyDescent="0.45">
      <c r="A2616" s="1">
        <f t="shared" si="183"/>
        <v>2603</v>
      </c>
      <c r="B2616" s="1" t="s">
        <v>734</v>
      </c>
      <c r="C2616" s="1" t="s">
        <v>3691</v>
      </c>
      <c r="D2616" s="1"/>
      <c r="E2616" s="2" t="s">
        <v>3687</v>
      </c>
      <c r="F2616" s="1" t="s">
        <v>3686</v>
      </c>
      <c r="G2616" s="10">
        <v>45743</v>
      </c>
      <c r="H2616" s="1">
        <v>10</v>
      </c>
      <c r="I2616" s="1"/>
      <c r="J2616" s="10">
        <v>45750</v>
      </c>
      <c r="K2616" s="1" t="s">
        <v>1074</v>
      </c>
      <c r="L2616" s="2"/>
      <c r="M2616" s="10"/>
      <c r="N2616" s="1"/>
      <c r="O2616" s="1"/>
      <c r="P2616" s="2">
        <f>Table1[[#This Row],[PRICE/PO]]*Table1[[#This Row],[Quantity/PO]]</f>
        <v>0</v>
      </c>
      <c r="Q2616" s="2" t="str">
        <f t="shared" ca="1" si="184"/>
        <v>منتهي</v>
      </c>
      <c r="R2616" s="2" t="s">
        <v>2430</v>
      </c>
      <c r="S2616" s="2"/>
      <c r="T2616" s="1" t="str">
        <f t="shared" si="185"/>
        <v/>
      </c>
      <c r="BN2616" s="8">
        <f t="shared" si="186"/>
        <v>0</v>
      </c>
    </row>
    <row r="2617" spans="1:66" ht="69" hidden="1" x14ac:dyDescent="0.45">
      <c r="A2617" s="1">
        <f t="shared" si="183"/>
        <v>2604</v>
      </c>
      <c r="B2617" s="1" t="s">
        <v>734</v>
      </c>
      <c r="C2617" s="1" t="s">
        <v>2721</v>
      </c>
      <c r="D2617" s="1">
        <v>26225</v>
      </c>
      <c r="E2617" s="2" t="s">
        <v>2722</v>
      </c>
      <c r="F2617" s="1" t="s">
        <v>3686</v>
      </c>
      <c r="G2617" s="10">
        <v>45743</v>
      </c>
      <c r="H2617" s="1">
        <v>500</v>
      </c>
      <c r="I2617" s="1"/>
      <c r="J2617" s="10">
        <v>45750</v>
      </c>
      <c r="K2617" s="1" t="s">
        <v>1074</v>
      </c>
      <c r="L2617" s="2"/>
      <c r="M2617" s="10"/>
      <c r="N2617" s="1"/>
      <c r="O2617" s="1"/>
      <c r="P2617" s="2">
        <f>Table1[[#This Row],[PRICE/PO]]*Table1[[#This Row],[Quantity/PO]]</f>
        <v>0</v>
      </c>
      <c r="Q2617" s="2" t="str">
        <f t="shared" ca="1" si="184"/>
        <v>منتهي</v>
      </c>
      <c r="R2617" s="2" t="s">
        <v>2430</v>
      </c>
      <c r="S2617" s="2"/>
      <c r="T2617" s="1" t="str">
        <f t="shared" si="185"/>
        <v/>
      </c>
      <c r="BN2617" s="8">
        <f t="shared" si="186"/>
        <v>26225</v>
      </c>
    </row>
    <row r="2618" spans="1:66" ht="92" hidden="1" x14ac:dyDescent="0.45">
      <c r="A2618" s="1">
        <f t="shared" si="183"/>
        <v>2605</v>
      </c>
      <c r="B2618" s="1" t="s">
        <v>734</v>
      </c>
      <c r="C2618" s="1" t="s">
        <v>1838</v>
      </c>
      <c r="D2618" s="1" t="s">
        <v>3693</v>
      </c>
      <c r="E2618" s="2" t="s">
        <v>3688</v>
      </c>
      <c r="F2618" s="1" t="s">
        <v>3686</v>
      </c>
      <c r="G2618" s="10">
        <v>45743</v>
      </c>
      <c r="H2618" s="1">
        <v>20</v>
      </c>
      <c r="I2618" s="1"/>
      <c r="J2618" s="10">
        <v>45750</v>
      </c>
      <c r="K2618" s="1" t="s">
        <v>1074</v>
      </c>
      <c r="L2618" s="2"/>
      <c r="M2618" s="10"/>
      <c r="N2618" s="1"/>
      <c r="O2618" s="1"/>
      <c r="P2618" s="2">
        <f>Table1[[#This Row],[PRICE/PO]]*Table1[[#This Row],[Quantity/PO]]</f>
        <v>0</v>
      </c>
      <c r="Q2618" s="2" t="str">
        <f t="shared" ca="1" si="184"/>
        <v>منتهي</v>
      </c>
      <c r="R2618" s="2" t="s">
        <v>2430</v>
      </c>
      <c r="S2618" s="2"/>
      <c r="T2618" s="1" t="str">
        <f t="shared" si="185"/>
        <v/>
      </c>
      <c r="BN2618" s="8" t="str">
        <f t="shared" si="186"/>
        <v>UGR520231QW</v>
      </c>
    </row>
    <row r="2619" spans="1:66" ht="69" hidden="1" x14ac:dyDescent="0.45">
      <c r="A2619" s="1">
        <f t="shared" si="183"/>
        <v>2606</v>
      </c>
      <c r="B2619" s="1" t="s">
        <v>734</v>
      </c>
      <c r="C2619" s="1" t="s">
        <v>2525</v>
      </c>
      <c r="D2619" s="1" t="s">
        <v>2519</v>
      </c>
      <c r="E2619" s="2" t="s">
        <v>2520</v>
      </c>
      <c r="F2619" s="1" t="s">
        <v>3686</v>
      </c>
      <c r="G2619" s="10">
        <v>45743</v>
      </c>
      <c r="H2619" s="1">
        <v>100</v>
      </c>
      <c r="I2619" s="1"/>
      <c r="J2619" s="10">
        <v>45750</v>
      </c>
      <c r="K2619" s="1" t="s">
        <v>1074</v>
      </c>
      <c r="L2619" s="2"/>
      <c r="M2619" s="10"/>
      <c r="N2619" s="1"/>
      <c r="O2619" s="1"/>
      <c r="P2619" s="2">
        <f>Table1[[#This Row],[PRICE/PO]]*Table1[[#This Row],[Quantity/PO]]</f>
        <v>0</v>
      </c>
      <c r="Q2619" s="2" t="str">
        <f t="shared" ca="1" si="184"/>
        <v>منتهي</v>
      </c>
      <c r="R2619" s="2" t="s">
        <v>2430</v>
      </c>
      <c r="S2619" s="2"/>
      <c r="T2619" s="1" t="str">
        <f t="shared" si="185"/>
        <v/>
      </c>
      <c r="BN2619" s="8" t="str">
        <f t="shared" si="186"/>
        <v>T26208</v>
      </c>
    </row>
    <row r="2620" spans="1:66" ht="69" hidden="1" x14ac:dyDescent="0.45">
      <c r="A2620" s="1">
        <f t="shared" si="183"/>
        <v>2607</v>
      </c>
      <c r="B2620" s="1" t="s">
        <v>734</v>
      </c>
      <c r="C2620" s="1" t="s">
        <v>850</v>
      </c>
      <c r="D2620" s="1" t="s">
        <v>849</v>
      </c>
      <c r="E2620" s="2" t="s">
        <v>3689</v>
      </c>
      <c r="F2620" s="1" t="s">
        <v>3686</v>
      </c>
      <c r="G2620" s="10">
        <v>45743</v>
      </c>
      <c r="H2620" s="1">
        <v>100</v>
      </c>
      <c r="I2620" s="1"/>
      <c r="J2620" s="10">
        <v>45750</v>
      </c>
      <c r="K2620" s="1" t="s">
        <v>1074</v>
      </c>
      <c r="L2620" s="2"/>
      <c r="M2620" s="10"/>
      <c r="N2620" s="1"/>
      <c r="O2620" s="1"/>
      <c r="P2620" s="2">
        <f>Table1[[#This Row],[PRICE/PO]]*Table1[[#This Row],[Quantity/PO]]</f>
        <v>0</v>
      </c>
      <c r="Q2620" s="2" t="str">
        <f t="shared" ca="1" si="184"/>
        <v>منتهي</v>
      </c>
      <c r="R2620" s="2" t="s">
        <v>2430</v>
      </c>
      <c r="S2620" s="2"/>
      <c r="T2620" s="1" t="str">
        <f t="shared" si="185"/>
        <v/>
      </c>
      <c r="BN2620" s="8" t="str">
        <f t="shared" si="186"/>
        <v>3C12</v>
      </c>
    </row>
    <row r="2621" spans="1:66" ht="115" hidden="1" x14ac:dyDescent="0.45">
      <c r="A2621" s="1">
        <f t="shared" si="183"/>
        <v>2608</v>
      </c>
      <c r="B2621" s="1" t="s">
        <v>734</v>
      </c>
      <c r="C2621" s="1" t="s">
        <v>3692</v>
      </c>
      <c r="D2621" s="1" t="s">
        <v>3694</v>
      </c>
      <c r="E2621" s="2" t="s">
        <v>3690</v>
      </c>
      <c r="F2621" s="1" t="s">
        <v>3686</v>
      </c>
      <c r="G2621" s="10">
        <v>45743</v>
      </c>
      <c r="H2621" s="1">
        <v>1</v>
      </c>
      <c r="I2621" s="1"/>
      <c r="J2621" s="10">
        <v>45750</v>
      </c>
      <c r="K2621" s="1" t="s">
        <v>1074</v>
      </c>
      <c r="L2621" s="2"/>
      <c r="M2621" s="10"/>
      <c r="N2621" s="1"/>
      <c r="O2621" s="1"/>
      <c r="P2621" s="2">
        <f>Table1[[#This Row],[PRICE/PO]]*Table1[[#This Row],[Quantity/PO]]</f>
        <v>0</v>
      </c>
      <c r="Q2621" s="2" t="str">
        <f t="shared" ca="1" si="184"/>
        <v>منتهي</v>
      </c>
      <c r="R2621" s="2" t="s">
        <v>2430</v>
      </c>
      <c r="S2621" s="2"/>
      <c r="T2621" s="1" t="str">
        <f t="shared" si="185"/>
        <v/>
      </c>
      <c r="BN2621" s="8" t="str">
        <f t="shared" si="186"/>
        <v>SG3A0075KY0C</v>
      </c>
    </row>
    <row r="2622" spans="1:66" ht="92" hidden="1" x14ac:dyDescent="0.45">
      <c r="A2622" s="1">
        <f t="shared" si="183"/>
        <v>2609</v>
      </c>
      <c r="B2622" s="1" t="s">
        <v>734</v>
      </c>
      <c r="C2622" s="1" t="s">
        <v>2353</v>
      </c>
      <c r="D2622" s="1">
        <v>2188475</v>
      </c>
      <c r="E2622" s="2" t="s">
        <v>2352</v>
      </c>
      <c r="F2622" s="1" t="s">
        <v>3695</v>
      </c>
      <c r="G2622" s="10">
        <v>45743</v>
      </c>
      <c r="H2622" s="1">
        <v>3</v>
      </c>
      <c r="I2622" s="1"/>
      <c r="J2622" s="10">
        <v>45750</v>
      </c>
      <c r="K2622" s="1" t="s">
        <v>1075</v>
      </c>
      <c r="L2622" s="2"/>
      <c r="M2622" s="10"/>
      <c r="N2622" s="1"/>
      <c r="O2622" s="1"/>
      <c r="P2622" s="2">
        <f>Table1[[#This Row],[PRICE/PO]]*Table1[[#This Row],[Quantity/PO]]</f>
        <v>0</v>
      </c>
      <c r="Q2622" s="2" t="str">
        <f t="shared" ca="1" si="184"/>
        <v>منتهي</v>
      </c>
      <c r="R2622" s="2" t="s">
        <v>2339</v>
      </c>
      <c r="S2622" s="2"/>
      <c r="T2622" s="1" t="str">
        <f t="shared" si="185"/>
        <v/>
      </c>
      <c r="BN2622" s="8">
        <f t="shared" si="186"/>
        <v>2188475</v>
      </c>
    </row>
    <row r="2623" spans="1:66" ht="115" hidden="1" x14ac:dyDescent="0.45">
      <c r="A2623" s="1">
        <f t="shared" si="183"/>
        <v>2610</v>
      </c>
      <c r="B2623" s="1" t="s">
        <v>734</v>
      </c>
      <c r="C2623" s="1" t="s">
        <v>2278</v>
      </c>
      <c r="D2623" s="1" t="s">
        <v>2277</v>
      </c>
      <c r="E2623" s="2" t="s">
        <v>2279</v>
      </c>
      <c r="F2623" s="1" t="s">
        <v>3696</v>
      </c>
      <c r="G2623" s="10">
        <v>45743</v>
      </c>
      <c r="H2623" s="1">
        <v>1</v>
      </c>
      <c r="I2623" s="1"/>
      <c r="J2623" s="10">
        <v>45750</v>
      </c>
      <c r="K2623" s="1" t="s">
        <v>1075</v>
      </c>
      <c r="L2623" s="2"/>
      <c r="M2623" s="10"/>
      <c r="N2623" s="1"/>
      <c r="O2623" s="1"/>
      <c r="P2623" s="2">
        <f>Table1[[#This Row],[PRICE/PO]]*Table1[[#This Row],[Quantity/PO]]</f>
        <v>0</v>
      </c>
      <c r="Q2623" s="2" t="str">
        <f t="shared" ca="1" si="184"/>
        <v>منتهي</v>
      </c>
      <c r="R2623" s="2" t="s">
        <v>2355</v>
      </c>
      <c r="S2623" s="2"/>
      <c r="T2623" s="1" t="str">
        <f t="shared" si="185"/>
        <v/>
      </c>
      <c r="BN2623" s="8" t="str">
        <f t="shared" si="186"/>
        <v>TST-ESDN06320SCS01</v>
      </c>
    </row>
    <row r="2624" spans="1:66" ht="69" hidden="1" x14ac:dyDescent="0.45">
      <c r="A2624" s="1">
        <f t="shared" si="183"/>
        <v>2611</v>
      </c>
      <c r="B2624" s="1" t="s">
        <v>734</v>
      </c>
      <c r="C2624" s="1" t="s">
        <v>3698</v>
      </c>
      <c r="D2624" s="1" t="s">
        <v>3699</v>
      </c>
      <c r="E2624" s="2" t="s">
        <v>3703</v>
      </c>
      <c r="F2624" s="1" t="s">
        <v>3697</v>
      </c>
      <c r="G2624" s="10">
        <v>45743</v>
      </c>
      <c r="H2624" s="1">
        <v>3</v>
      </c>
      <c r="I2624" s="1"/>
      <c r="J2624" s="10">
        <v>45749</v>
      </c>
      <c r="K2624" s="1" t="s">
        <v>1074</v>
      </c>
      <c r="L2624" s="2"/>
      <c r="M2624" s="10"/>
      <c r="N2624" s="1"/>
      <c r="O2624" s="1"/>
      <c r="P2624" s="2">
        <f>Table1[[#This Row],[PRICE/PO]]*Table1[[#This Row],[Quantity/PO]]</f>
        <v>0</v>
      </c>
      <c r="Q2624" s="2" t="str">
        <f t="shared" ca="1" si="184"/>
        <v>منتهي</v>
      </c>
      <c r="R2624" s="2" t="s">
        <v>2430</v>
      </c>
      <c r="S2624" s="2"/>
      <c r="T2624" s="1" t="str">
        <f t="shared" si="185"/>
        <v/>
      </c>
      <c r="BN2624" s="8" t="str">
        <f t="shared" si="186"/>
        <v>SRPE150A150</v>
      </c>
    </row>
    <row r="2625" spans="1:66" ht="161" hidden="1" x14ac:dyDescent="0.45">
      <c r="A2625" s="1">
        <f t="shared" si="183"/>
        <v>2612</v>
      </c>
      <c r="B2625" s="1" t="s">
        <v>734</v>
      </c>
      <c r="C2625" s="1" t="s">
        <v>3700</v>
      </c>
      <c r="D2625" s="1" t="s">
        <v>3701</v>
      </c>
      <c r="E2625" s="2" t="s">
        <v>3702</v>
      </c>
      <c r="F2625" s="1" t="s">
        <v>3697</v>
      </c>
      <c r="G2625" s="10">
        <v>45743</v>
      </c>
      <c r="H2625" s="1">
        <v>2</v>
      </c>
      <c r="I2625" s="1"/>
      <c r="J2625" s="10">
        <v>45749</v>
      </c>
      <c r="K2625" s="1" t="s">
        <v>1074</v>
      </c>
      <c r="L2625" s="2"/>
      <c r="M2625" s="10"/>
      <c r="N2625" s="1"/>
      <c r="O2625" s="1"/>
      <c r="P2625" s="2">
        <f>Table1[[#This Row],[PRICE/PO]]*Table1[[#This Row],[Quantity/PO]]</f>
        <v>0</v>
      </c>
      <c r="Q2625" s="2" t="str">
        <f ca="1">IF(AND($J2625&lt;TODAY(), $J2625&lt;&gt;""), "منتهي", "")</f>
        <v>منتهي</v>
      </c>
      <c r="R2625" s="2"/>
      <c r="S2625" s="2"/>
      <c r="T2625" s="1" t="str">
        <f t="shared" si="185"/>
        <v/>
      </c>
      <c r="BN2625" s="8" t="str">
        <f t="shared" ref="BN2625:BN2637" si="187">D3274</f>
        <v>0J-0N-0286A</v>
      </c>
    </row>
    <row r="2626" spans="1:66" ht="69" hidden="1" x14ac:dyDescent="0.45">
      <c r="A2626" s="1">
        <f t="shared" si="183"/>
        <v>2613</v>
      </c>
      <c r="B2626" s="1" t="s">
        <v>734</v>
      </c>
      <c r="C2626" s="1" t="s">
        <v>3705</v>
      </c>
      <c r="D2626" s="1" t="s">
        <v>3704</v>
      </c>
      <c r="E2626" s="2" t="s">
        <v>3709</v>
      </c>
      <c r="F2626" s="1" t="s">
        <v>3697</v>
      </c>
      <c r="G2626" s="10">
        <v>45743</v>
      </c>
      <c r="H2626" s="1">
        <v>2</v>
      </c>
      <c r="I2626" s="1"/>
      <c r="J2626" s="10">
        <v>45749</v>
      </c>
      <c r="K2626" s="1" t="s">
        <v>1074</v>
      </c>
      <c r="L2626" s="2"/>
      <c r="M2626" s="10"/>
      <c r="N2626" s="1"/>
      <c r="O2626" s="1"/>
      <c r="P2626" s="2">
        <f>Table1[[#This Row],[PRICE/PO]]*Table1[[#This Row],[Quantity/PO]]</f>
        <v>0</v>
      </c>
      <c r="Q2626" s="2" t="str">
        <f t="shared" ref="Q2626:Q2627" ca="1" si="188">IF(AND($J2626&lt;TODAY(), $J2626&lt;&gt;""), "منتهي", "")</f>
        <v>منتهي</v>
      </c>
      <c r="R2626" s="2"/>
      <c r="S2626" s="2"/>
      <c r="T2626" s="1" t="str">
        <f t="shared" si="185"/>
        <v/>
      </c>
      <c r="BN2626" s="8" t="str">
        <f t="shared" si="187"/>
        <v>0J-0W3163A</v>
      </c>
    </row>
    <row r="2627" spans="1:66" ht="46" hidden="1" x14ac:dyDescent="0.45">
      <c r="A2627" s="1">
        <f t="shared" si="183"/>
        <v>2614</v>
      </c>
      <c r="B2627" s="1" t="s">
        <v>734</v>
      </c>
      <c r="C2627" s="1" t="s">
        <v>3706</v>
      </c>
      <c r="D2627" s="1" t="s">
        <v>3707</v>
      </c>
      <c r="E2627" s="2" t="s">
        <v>3708</v>
      </c>
      <c r="F2627" s="1" t="s">
        <v>3697</v>
      </c>
      <c r="G2627" s="10">
        <v>45743</v>
      </c>
      <c r="H2627" s="1">
        <v>1</v>
      </c>
      <c r="I2627" s="1"/>
      <c r="J2627" s="10">
        <v>45749</v>
      </c>
      <c r="K2627" s="1" t="s">
        <v>1074</v>
      </c>
      <c r="L2627" s="2"/>
      <c r="M2627" s="10"/>
      <c r="N2627" s="1"/>
      <c r="O2627" s="1"/>
      <c r="P2627" s="2">
        <f>Table1[[#This Row],[PRICE/PO]]*Table1[[#This Row],[Quantity/PO]]</f>
        <v>0</v>
      </c>
      <c r="Q2627" s="2" t="str">
        <f t="shared" ca="1" si="188"/>
        <v>منتهي</v>
      </c>
      <c r="R2627" s="2"/>
      <c r="S2627" s="2"/>
      <c r="T2627" s="1" t="str">
        <f t="shared" si="185"/>
        <v/>
      </c>
      <c r="BN2627" s="8" t="str">
        <f t="shared" si="187"/>
        <v>0J-0M-61005E</v>
      </c>
    </row>
    <row r="2628" spans="1:66" ht="46" hidden="1" x14ac:dyDescent="0.45">
      <c r="A2628" s="1">
        <f t="shared" si="183"/>
        <v>2615</v>
      </c>
      <c r="B2628" s="1" t="s">
        <v>734</v>
      </c>
      <c r="C2628" s="1" t="s">
        <v>3710</v>
      </c>
      <c r="D2628" s="1"/>
      <c r="E2628" s="2" t="s">
        <v>3711</v>
      </c>
      <c r="F2628" s="1" t="s">
        <v>3697</v>
      </c>
      <c r="G2628" s="10">
        <v>45743</v>
      </c>
      <c r="H2628" s="1">
        <v>4</v>
      </c>
      <c r="I2628" s="1"/>
      <c r="J2628" s="10">
        <v>45749</v>
      </c>
      <c r="K2628" s="1" t="s">
        <v>1074</v>
      </c>
      <c r="L2628" s="2"/>
      <c r="M2628" s="10"/>
      <c r="N2628" s="1"/>
      <c r="O2628" s="1"/>
      <c r="P2628" s="2">
        <f>Table1[[#This Row],[PRICE/PO]]*Table1[[#This Row],[Quantity/PO]]</f>
        <v>0</v>
      </c>
      <c r="Q2628" s="2" t="str">
        <f t="shared" ref="Q2628:Q2691" ca="1" si="189">IF(AND($J2628&lt;TODAY(), $J2628&lt;&gt;""), "منتهي", "")</f>
        <v>منتهي</v>
      </c>
      <c r="R2628" s="2"/>
      <c r="S2628" s="2"/>
      <c r="T2628" s="1" t="str">
        <f t="shared" si="185"/>
        <v/>
      </c>
      <c r="BN2628" s="8" t="str">
        <f t="shared" si="187"/>
        <v>0J-0P2566</v>
      </c>
    </row>
    <row r="2629" spans="1:66" ht="92" hidden="1" x14ac:dyDescent="0.45">
      <c r="A2629" s="1">
        <f t="shared" si="183"/>
        <v>2616</v>
      </c>
      <c r="B2629" s="1" t="s">
        <v>734</v>
      </c>
      <c r="C2629" s="1" t="s">
        <v>2267</v>
      </c>
      <c r="D2629" s="1" t="s">
        <v>2266</v>
      </c>
      <c r="E2629" s="2" t="s">
        <v>4241</v>
      </c>
      <c r="F2629" s="1" t="s">
        <v>3712</v>
      </c>
      <c r="G2629" s="10">
        <v>45750</v>
      </c>
      <c r="H2629" s="1">
        <v>1</v>
      </c>
      <c r="I2629" s="1"/>
      <c r="J2629" s="10">
        <v>45755</v>
      </c>
      <c r="K2629" s="1" t="s">
        <v>1074</v>
      </c>
      <c r="L2629" s="2"/>
      <c r="M2629" s="10"/>
      <c r="N2629" s="1"/>
      <c r="O2629" s="1"/>
      <c r="P2629" s="2">
        <f>Table1[[#This Row],[PRICE/PO]]*Table1[[#This Row],[Quantity/PO]]</f>
        <v>0</v>
      </c>
      <c r="Q2629" s="2" t="str">
        <f t="shared" ca="1" si="189"/>
        <v>منتهي</v>
      </c>
      <c r="R2629" s="2" t="s">
        <v>2904</v>
      </c>
      <c r="S2629" s="2"/>
      <c r="T2629" s="1" t="str">
        <f t="shared" si="185"/>
        <v/>
      </c>
      <c r="BN2629" s="8" t="str">
        <f t="shared" si="187"/>
        <v>0J-0P2670AB</v>
      </c>
    </row>
    <row r="2630" spans="1:66" ht="69" hidden="1" x14ac:dyDescent="0.45">
      <c r="A2630" s="1">
        <f t="shared" si="183"/>
        <v>2617</v>
      </c>
      <c r="B2630" s="1" t="s">
        <v>734</v>
      </c>
      <c r="C2630" s="1" t="s">
        <v>3714</v>
      </c>
      <c r="D2630" s="1" t="s">
        <v>3715</v>
      </c>
      <c r="E2630" s="2" t="s">
        <v>3716</v>
      </c>
      <c r="F2630" s="1" t="s">
        <v>3713</v>
      </c>
      <c r="G2630" s="10">
        <v>45750</v>
      </c>
      <c r="H2630" s="1">
        <v>300</v>
      </c>
      <c r="I2630" s="1"/>
      <c r="J2630" s="10">
        <v>45755</v>
      </c>
      <c r="K2630" s="1" t="s">
        <v>1074</v>
      </c>
      <c r="L2630" s="2"/>
      <c r="M2630" s="10"/>
      <c r="N2630" s="1"/>
      <c r="O2630" s="1"/>
      <c r="P2630" s="2">
        <f>Table1[[#This Row],[PRICE/PO]]*Table1[[#This Row],[Quantity/PO]]</f>
        <v>0</v>
      </c>
      <c r="Q2630" s="2" t="str">
        <f t="shared" ca="1" si="189"/>
        <v>منتهي</v>
      </c>
      <c r="R2630" s="2" t="s">
        <v>2430</v>
      </c>
      <c r="S2630" s="2"/>
      <c r="T2630" s="1" t="str">
        <f t="shared" si="185"/>
        <v/>
      </c>
      <c r="BN2630" s="8" t="str">
        <f t="shared" si="187"/>
        <v>W0P2570</v>
      </c>
    </row>
    <row r="2631" spans="1:66" ht="69" hidden="1" x14ac:dyDescent="0.45">
      <c r="A2631" s="1">
        <f t="shared" si="183"/>
        <v>2618</v>
      </c>
      <c r="B2631" s="1" t="s">
        <v>734</v>
      </c>
      <c r="C2631" s="1" t="s">
        <v>2498</v>
      </c>
      <c r="D2631" s="1" t="s">
        <v>2497</v>
      </c>
      <c r="E2631" s="2" t="s">
        <v>2499</v>
      </c>
      <c r="F2631" s="1" t="s">
        <v>3717</v>
      </c>
      <c r="G2631" s="10">
        <v>45750</v>
      </c>
      <c r="H2631" s="1">
        <v>6</v>
      </c>
      <c r="I2631" s="1"/>
      <c r="J2631" s="10">
        <v>45755</v>
      </c>
      <c r="K2631" s="1" t="s">
        <v>1077</v>
      </c>
      <c r="L2631" s="2"/>
      <c r="M2631" s="10"/>
      <c r="N2631" s="1"/>
      <c r="O2631" s="1"/>
      <c r="P2631" s="2">
        <f>Table1[[#This Row],[PRICE/PO]]*Table1[[#This Row],[Quantity/PO]]</f>
        <v>0</v>
      </c>
      <c r="Q2631" s="2" t="str">
        <f t="shared" ca="1" si="189"/>
        <v>منتهي</v>
      </c>
      <c r="R2631" s="2" t="s">
        <v>2430</v>
      </c>
      <c r="S2631" s="2"/>
      <c r="T2631" s="1" t="str">
        <f t="shared" si="185"/>
        <v/>
      </c>
      <c r="BN2631" s="8" t="str">
        <f t="shared" si="187"/>
        <v>W541-0087</v>
      </c>
    </row>
    <row r="2632" spans="1:66" ht="69" hidden="1" x14ac:dyDescent="0.45">
      <c r="A2632" s="1">
        <f t="shared" si="183"/>
        <v>2619</v>
      </c>
      <c r="B2632" s="1" t="s">
        <v>734</v>
      </c>
      <c r="C2632" s="1" t="s">
        <v>3719</v>
      </c>
      <c r="D2632" s="1" t="s">
        <v>3720</v>
      </c>
      <c r="E2632" s="2" t="s">
        <v>3721</v>
      </c>
      <c r="F2632" s="1" t="s">
        <v>3718</v>
      </c>
      <c r="G2632" s="10">
        <v>45753</v>
      </c>
      <c r="H2632" s="1">
        <v>1</v>
      </c>
      <c r="I2632" s="1"/>
      <c r="J2632" s="10">
        <v>45760</v>
      </c>
      <c r="K2632" s="1" t="s">
        <v>1077</v>
      </c>
      <c r="L2632" s="2"/>
      <c r="M2632" s="10"/>
      <c r="N2632" s="1"/>
      <c r="O2632" s="1"/>
      <c r="P2632" s="2">
        <f>Table1[[#This Row],[PRICE/PO]]*Table1[[#This Row],[Quantity/PO]]</f>
        <v>0</v>
      </c>
      <c r="Q2632" s="2" t="str">
        <f t="shared" ca="1" si="189"/>
        <v>منتهي</v>
      </c>
      <c r="R2632" s="2" t="s">
        <v>2370</v>
      </c>
      <c r="S2632" s="2"/>
      <c r="T2632" s="1" t="str">
        <f t="shared" si="185"/>
        <v/>
      </c>
      <c r="BN2632" s="8" t="str">
        <f t="shared" si="187"/>
        <v>W875-3400</v>
      </c>
    </row>
    <row r="2633" spans="1:66" ht="23" hidden="1" x14ac:dyDescent="0.45">
      <c r="A2633" s="1">
        <f t="shared" si="183"/>
        <v>2620</v>
      </c>
      <c r="B2633" s="1" t="s">
        <v>734</v>
      </c>
      <c r="C2633" s="2" t="s">
        <v>989</v>
      </c>
      <c r="D2633" s="1"/>
      <c r="E2633" s="2" t="s">
        <v>999</v>
      </c>
      <c r="F2633" s="1" t="s">
        <v>3722</v>
      </c>
      <c r="G2633" s="10">
        <v>45753</v>
      </c>
      <c r="H2633" s="1">
        <v>30</v>
      </c>
      <c r="I2633" s="1"/>
      <c r="J2633" s="10">
        <v>45756</v>
      </c>
      <c r="K2633" s="1" t="s">
        <v>1077</v>
      </c>
      <c r="L2633" s="2"/>
      <c r="M2633" s="10"/>
      <c r="N2633" s="1"/>
      <c r="O2633" s="1"/>
      <c r="P2633" s="2">
        <f>Table1[[#This Row],[PRICE/PO]]*Table1[[#This Row],[Quantity/PO]]</f>
        <v>0</v>
      </c>
      <c r="Q2633" s="2" t="str">
        <f t="shared" ca="1" si="189"/>
        <v>منتهي</v>
      </c>
      <c r="R2633" s="2" t="s">
        <v>2370</v>
      </c>
      <c r="S2633" s="2"/>
      <c r="T2633" s="1" t="str">
        <f t="shared" si="185"/>
        <v/>
      </c>
      <c r="BN2633" s="8" t="str">
        <f t="shared" si="187"/>
        <v>W875-3882</v>
      </c>
    </row>
    <row r="2634" spans="1:66" ht="23" hidden="1" x14ac:dyDescent="0.45">
      <c r="A2634" s="1">
        <f t="shared" si="183"/>
        <v>2621</v>
      </c>
      <c r="B2634" s="1" t="s">
        <v>734</v>
      </c>
      <c r="C2634" s="2" t="s">
        <v>452</v>
      </c>
      <c r="D2634" s="1"/>
      <c r="E2634" s="2" t="s">
        <v>238</v>
      </c>
      <c r="F2634" s="1" t="s">
        <v>3722</v>
      </c>
      <c r="G2634" s="10">
        <v>45753</v>
      </c>
      <c r="H2634" s="1">
        <v>30</v>
      </c>
      <c r="I2634" s="1"/>
      <c r="J2634" s="10">
        <v>45756</v>
      </c>
      <c r="K2634" s="1" t="s">
        <v>1077</v>
      </c>
      <c r="L2634" s="2"/>
      <c r="M2634" s="10"/>
      <c r="N2634" s="1"/>
      <c r="O2634" s="1"/>
      <c r="P2634" s="2">
        <f>Table1[[#This Row],[PRICE/PO]]*Table1[[#This Row],[Quantity/PO]]</f>
        <v>0</v>
      </c>
      <c r="Q2634" s="2" t="str">
        <f t="shared" ca="1" si="189"/>
        <v>منتهي</v>
      </c>
      <c r="R2634" s="2" t="s">
        <v>2370</v>
      </c>
      <c r="S2634" s="2"/>
      <c r="T2634" s="1" t="str">
        <f t="shared" si="185"/>
        <v/>
      </c>
      <c r="BN2634" s="8" t="str">
        <f t="shared" si="187"/>
        <v>W875-00105</v>
      </c>
    </row>
    <row r="2635" spans="1:66" ht="23" hidden="1" x14ac:dyDescent="0.45">
      <c r="A2635" s="1">
        <f t="shared" si="183"/>
        <v>2622</v>
      </c>
      <c r="B2635" s="1" t="s">
        <v>734</v>
      </c>
      <c r="C2635" s="2" t="s">
        <v>453</v>
      </c>
      <c r="D2635" s="1"/>
      <c r="E2635" s="2" t="s">
        <v>240</v>
      </c>
      <c r="F2635" s="1" t="s">
        <v>3722</v>
      </c>
      <c r="G2635" s="10">
        <v>45753</v>
      </c>
      <c r="H2635" s="1">
        <v>30</v>
      </c>
      <c r="I2635" s="1"/>
      <c r="J2635" s="10">
        <v>45756</v>
      </c>
      <c r="K2635" s="1" t="s">
        <v>1077</v>
      </c>
      <c r="L2635" s="2"/>
      <c r="M2635" s="10"/>
      <c r="N2635" s="1"/>
      <c r="O2635" s="1"/>
      <c r="P2635" s="2">
        <f>Table1[[#This Row],[PRICE/PO]]*Table1[[#This Row],[Quantity/PO]]</f>
        <v>0</v>
      </c>
      <c r="Q2635" s="2" t="str">
        <f t="shared" ca="1" si="189"/>
        <v>منتهي</v>
      </c>
      <c r="R2635" s="2" t="s">
        <v>2370</v>
      </c>
      <c r="S2635" s="2"/>
      <c r="T2635" s="1" t="str">
        <f t="shared" si="185"/>
        <v/>
      </c>
      <c r="BN2635" s="8">
        <f t="shared" si="187"/>
        <v>0</v>
      </c>
    </row>
    <row r="2636" spans="1:66" ht="23" hidden="1" x14ac:dyDescent="0.45">
      <c r="A2636" s="1">
        <f t="shared" si="183"/>
        <v>2623</v>
      </c>
      <c r="B2636" s="1" t="s">
        <v>734</v>
      </c>
      <c r="C2636" s="2" t="s">
        <v>1002</v>
      </c>
      <c r="D2636" s="1"/>
      <c r="E2636" s="2" t="s">
        <v>1003</v>
      </c>
      <c r="F2636" s="1" t="s">
        <v>3722</v>
      </c>
      <c r="G2636" s="10">
        <v>45753</v>
      </c>
      <c r="H2636" s="1">
        <v>30</v>
      </c>
      <c r="I2636" s="1"/>
      <c r="J2636" s="10">
        <v>45756</v>
      </c>
      <c r="K2636" s="1" t="s">
        <v>1077</v>
      </c>
      <c r="L2636" s="2"/>
      <c r="M2636" s="10"/>
      <c r="N2636" s="1"/>
      <c r="O2636" s="1"/>
      <c r="P2636" s="2">
        <f>Table1[[#This Row],[PRICE/PO]]*Table1[[#This Row],[Quantity/PO]]</f>
        <v>0</v>
      </c>
      <c r="Q2636" s="2" t="str">
        <f t="shared" ca="1" si="189"/>
        <v>منتهي</v>
      </c>
      <c r="R2636" s="2" t="s">
        <v>2370</v>
      </c>
      <c r="S2636" s="2"/>
      <c r="T2636" s="1" t="str">
        <f t="shared" si="185"/>
        <v/>
      </c>
      <c r="BN2636" s="8">
        <f t="shared" si="187"/>
        <v>2400362</v>
      </c>
    </row>
    <row r="2637" spans="1:66" ht="69" hidden="1" x14ac:dyDescent="0.45">
      <c r="A2637" s="1">
        <f t="shared" si="183"/>
        <v>2624</v>
      </c>
      <c r="B2637" s="1" t="s">
        <v>734</v>
      </c>
      <c r="C2637" s="2" t="s">
        <v>3724</v>
      </c>
      <c r="D2637" s="1" t="s">
        <v>3728</v>
      </c>
      <c r="E2637" s="2" t="s">
        <v>3726</v>
      </c>
      <c r="F2637" s="1" t="s">
        <v>3723</v>
      </c>
      <c r="G2637" s="10">
        <v>45753</v>
      </c>
      <c r="H2637" s="1">
        <v>1</v>
      </c>
      <c r="I2637" s="1"/>
      <c r="J2637" s="10">
        <v>45759</v>
      </c>
      <c r="K2637" s="1" t="s">
        <v>1074</v>
      </c>
      <c r="L2637" s="2"/>
      <c r="M2637" s="10"/>
      <c r="N2637" s="1"/>
      <c r="O2637" s="1"/>
      <c r="P2637" s="2">
        <f>Table1[[#This Row],[PRICE/PO]]*Table1[[#This Row],[Quantity/PO]]</f>
        <v>0</v>
      </c>
      <c r="Q2637" s="2" t="str">
        <f t="shared" ca="1" si="189"/>
        <v>منتهي</v>
      </c>
      <c r="R2637" s="2" t="s">
        <v>2370</v>
      </c>
      <c r="S2637" s="2"/>
      <c r="T2637" s="1" t="str">
        <f t="shared" si="185"/>
        <v/>
      </c>
      <c r="BN2637" s="8" t="str">
        <f t="shared" si="187"/>
        <v>S4E500-AE03-10</v>
      </c>
    </row>
    <row r="2638" spans="1:66" ht="92" hidden="1" x14ac:dyDescent="0.45">
      <c r="A2638" s="1">
        <f t="shared" si="183"/>
        <v>2625</v>
      </c>
      <c r="B2638" s="1" t="s">
        <v>734</v>
      </c>
      <c r="C2638" s="2" t="s">
        <v>3725</v>
      </c>
      <c r="D2638" s="2" t="s">
        <v>3729</v>
      </c>
      <c r="E2638" s="2" t="s">
        <v>3727</v>
      </c>
      <c r="F2638" s="1" t="s">
        <v>3723</v>
      </c>
      <c r="G2638" s="10">
        <v>45753</v>
      </c>
      <c r="H2638" s="1">
        <v>1</v>
      </c>
      <c r="I2638" s="1"/>
      <c r="J2638" s="10">
        <v>45759</v>
      </c>
      <c r="K2638" s="1" t="s">
        <v>1074</v>
      </c>
      <c r="L2638" s="2"/>
      <c r="M2638" s="10"/>
      <c r="N2638" s="1"/>
      <c r="O2638" s="1"/>
      <c r="P2638" s="2">
        <f>Table1[[#This Row],[PRICE/PO]]*Table1[[#This Row],[Quantity/PO]]</f>
        <v>0</v>
      </c>
      <c r="Q2638" s="2" t="str">
        <f t="shared" ca="1" si="189"/>
        <v>منتهي</v>
      </c>
      <c r="R2638" s="2" t="s">
        <v>2370</v>
      </c>
      <c r="S2638" s="2"/>
      <c r="T2638" s="1" t="str">
        <f t="shared" si="185"/>
        <v/>
      </c>
      <c r="BN2638" s="8">
        <f t="shared" ref="BN2638:BN2643" si="190">D3287</f>
        <v>1500237</v>
      </c>
    </row>
    <row r="2639" spans="1:66" ht="46" hidden="1" x14ac:dyDescent="0.45">
      <c r="A2639" s="1">
        <f t="shared" ref="A2639:A2702" si="191">ROW(A2626)</f>
        <v>2626</v>
      </c>
      <c r="B2639" s="1" t="s">
        <v>734</v>
      </c>
      <c r="C2639" s="1" t="s">
        <v>3731</v>
      </c>
      <c r="D2639" s="1">
        <v>3301012410</v>
      </c>
      <c r="E2639" s="2" t="s">
        <v>3732</v>
      </c>
      <c r="F2639" s="1" t="s">
        <v>3730</v>
      </c>
      <c r="G2639" s="10">
        <v>45753</v>
      </c>
      <c r="H2639" s="1">
        <v>1</v>
      </c>
      <c r="I2639" s="1"/>
      <c r="J2639" s="10">
        <v>45759</v>
      </c>
      <c r="K2639" s="1" t="s">
        <v>1077</v>
      </c>
      <c r="L2639" s="2"/>
      <c r="M2639" s="10"/>
      <c r="N2639" s="1"/>
      <c r="O2639" s="1"/>
      <c r="P2639" s="2">
        <f>Table1[[#This Row],[PRICE/PO]]*Table1[[#This Row],[Quantity/PO]]</f>
        <v>0</v>
      </c>
      <c r="Q2639" s="2" t="str">
        <f t="shared" ca="1" si="189"/>
        <v>منتهي</v>
      </c>
      <c r="R2639" s="2" t="s">
        <v>2370</v>
      </c>
      <c r="S2639" s="2"/>
      <c r="T2639" s="1" t="str">
        <f t="shared" si="185"/>
        <v/>
      </c>
      <c r="BN2639" s="8" t="str">
        <f t="shared" si="190"/>
        <v>03123152,</v>
      </c>
    </row>
    <row r="2640" spans="1:66" ht="115" hidden="1" x14ac:dyDescent="0.45">
      <c r="A2640" s="1">
        <f t="shared" si="191"/>
        <v>2627</v>
      </c>
      <c r="B2640" s="1" t="s">
        <v>734</v>
      </c>
      <c r="C2640" s="1" t="s">
        <v>3734</v>
      </c>
      <c r="D2640" s="1" t="s">
        <v>3735</v>
      </c>
      <c r="E2640" s="2" t="s">
        <v>3736</v>
      </c>
      <c r="F2640" s="1" t="s">
        <v>3733</v>
      </c>
      <c r="G2640" s="10">
        <v>45753</v>
      </c>
      <c r="H2640" s="1">
        <v>50</v>
      </c>
      <c r="I2640" s="1"/>
      <c r="J2640" s="10">
        <v>45756</v>
      </c>
      <c r="K2640" s="1" t="s">
        <v>1074</v>
      </c>
      <c r="L2640" s="2"/>
      <c r="M2640" s="10"/>
      <c r="N2640" s="1"/>
      <c r="O2640" s="1"/>
      <c r="P2640" s="2">
        <f>Table1[[#This Row],[PRICE/PO]]*Table1[[#This Row],[Quantity/PO]]</f>
        <v>0</v>
      </c>
      <c r="Q2640" s="2" t="str">
        <f t="shared" ca="1" si="189"/>
        <v>منتهي</v>
      </c>
      <c r="R2640" s="2" t="s">
        <v>2430</v>
      </c>
      <c r="S2640" s="2"/>
      <c r="T2640" s="1" t="str">
        <f t="shared" ref="T2640:T2691" si="192">IF(AND(COUNTIFS($F$14:$F$1012, $F2640, $L$14:$L$1012, "&lt;&gt;")&gt;0, $L2640="", $I2640&lt;&gt;""), 1, "")</f>
        <v/>
      </c>
      <c r="BN2640" s="8">
        <f t="shared" si="190"/>
        <v>15013071</v>
      </c>
    </row>
    <row r="2641" spans="1:66" ht="46" hidden="1" x14ac:dyDescent="0.45">
      <c r="A2641" s="1">
        <f t="shared" si="191"/>
        <v>2628</v>
      </c>
      <c r="B2641" s="1" t="s">
        <v>734</v>
      </c>
      <c r="C2641" s="1" t="s">
        <v>3731</v>
      </c>
      <c r="D2641" s="1"/>
      <c r="E2641" s="2" t="s">
        <v>3732</v>
      </c>
      <c r="F2641" s="1" t="s">
        <v>3737</v>
      </c>
      <c r="G2641" s="10">
        <v>45753</v>
      </c>
      <c r="H2641" s="1">
        <v>1</v>
      </c>
      <c r="I2641" s="1"/>
      <c r="J2641" s="10">
        <v>45759</v>
      </c>
      <c r="K2641" s="1" t="s">
        <v>1077</v>
      </c>
      <c r="L2641" s="2"/>
      <c r="M2641" s="10"/>
      <c r="N2641" s="1"/>
      <c r="O2641" s="1"/>
      <c r="P2641" s="2">
        <f>Table1[[#This Row],[PRICE/PO]]*Table1[[#This Row],[Quantity/PO]]</f>
        <v>0</v>
      </c>
      <c r="Q2641" s="2" t="str">
        <f t="shared" ca="1" si="189"/>
        <v>منتهي</v>
      </c>
      <c r="R2641" s="2" t="s">
        <v>2370</v>
      </c>
      <c r="S2641" s="2"/>
      <c r="T2641" s="1" t="str">
        <f t="shared" si="192"/>
        <v/>
      </c>
      <c r="BN2641" s="8">
        <f t="shared" si="190"/>
        <v>3063070</v>
      </c>
    </row>
    <row r="2642" spans="1:66" ht="46" hidden="1" x14ac:dyDescent="0.45">
      <c r="A2642" s="1">
        <f t="shared" si="191"/>
        <v>2629</v>
      </c>
      <c r="B2642" s="1" t="s">
        <v>734</v>
      </c>
      <c r="C2642" s="1" t="s">
        <v>3739</v>
      </c>
      <c r="D2642" s="1"/>
      <c r="E2642" s="2" t="s">
        <v>3740</v>
      </c>
      <c r="F2642" s="1" t="s">
        <v>3738</v>
      </c>
      <c r="G2642" s="10">
        <v>45753</v>
      </c>
      <c r="H2642" s="1">
        <v>5</v>
      </c>
      <c r="I2642" s="1"/>
      <c r="J2642" s="10">
        <v>45759</v>
      </c>
      <c r="K2642" s="1" t="s">
        <v>1074</v>
      </c>
      <c r="L2642" s="2"/>
      <c r="M2642" s="10"/>
      <c r="N2642" s="1"/>
      <c r="O2642" s="1"/>
      <c r="P2642" s="2">
        <f>Table1[[#This Row],[PRICE/PO]]*Table1[[#This Row],[Quantity/PO]]</f>
        <v>0</v>
      </c>
      <c r="Q2642" s="2" t="str">
        <f t="shared" ca="1" si="189"/>
        <v>منتهي</v>
      </c>
      <c r="R2642" s="2" t="s">
        <v>2370</v>
      </c>
      <c r="S2642" s="2"/>
      <c r="T2642" s="1" t="str">
        <f t="shared" si="192"/>
        <v/>
      </c>
      <c r="BN2642" s="8">
        <f t="shared" si="190"/>
        <v>33000038</v>
      </c>
    </row>
    <row r="2643" spans="1:66" ht="23" hidden="1" x14ac:dyDescent="0.45">
      <c r="A2643" s="1">
        <f t="shared" si="191"/>
        <v>2630</v>
      </c>
      <c r="B2643" s="1" t="s">
        <v>734</v>
      </c>
      <c r="C2643" s="2" t="s">
        <v>989</v>
      </c>
      <c r="D2643" s="1"/>
      <c r="E2643" s="2" t="s">
        <v>999</v>
      </c>
      <c r="F2643" s="1" t="s">
        <v>3741</v>
      </c>
      <c r="G2643" s="10">
        <v>45753</v>
      </c>
      <c r="H2643" s="1">
        <v>12</v>
      </c>
      <c r="I2643" s="1"/>
      <c r="J2643" s="10">
        <v>45759</v>
      </c>
      <c r="K2643" s="1" t="s">
        <v>1077</v>
      </c>
      <c r="L2643" s="2"/>
      <c r="M2643" s="10"/>
      <c r="N2643" s="1"/>
      <c r="O2643" s="1"/>
      <c r="P2643" s="2">
        <f>Table1[[#This Row],[PRICE/PO]]*Table1[[#This Row],[Quantity/PO]]</f>
        <v>0</v>
      </c>
      <c r="Q2643" s="2" t="str">
        <f t="shared" ca="1" si="189"/>
        <v>منتهي</v>
      </c>
      <c r="R2643" s="2" t="s">
        <v>2370</v>
      </c>
      <c r="S2643" s="2"/>
      <c r="T2643" s="1" t="str">
        <f t="shared" si="192"/>
        <v/>
      </c>
      <c r="BN2643" s="8">
        <f t="shared" si="190"/>
        <v>7100147</v>
      </c>
    </row>
    <row r="2644" spans="1:66" ht="23" hidden="1" x14ac:dyDescent="0.45">
      <c r="A2644" s="1">
        <f t="shared" si="191"/>
        <v>2631</v>
      </c>
      <c r="B2644" s="1" t="s">
        <v>734</v>
      </c>
      <c r="C2644" s="2" t="s">
        <v>452</v>
      </c>
      <c r="D2644" s="1"/>
      <c r="E2644" s="2" t="s">
        <v>238</v>
      </c>
      <c r="F2644" s="1" t="s">
        <v>3741</v>
      </c>
      <c r="G2644" s="10">
        <v>45753</v>
      </c>
      <c r="H2644" s="1">
        <v>40</v>
      </c>
      <c r="I2644" s="1"/>
      <c r="J2644" s="10">
        <v>45759</v>
      </c>
      <c r="K2644" s="1" t="s">
        <v>1077</v>
      </c>
      <c r="L2644" s="2"/>
      <c r="M2644" s="10"/>
      <c r="N2644" s="1"/>
      <c r="O2644" s="1"/>
      <c r="P2644" s="2">
        <f>Table1[[#This Row],[PRICE/PO]]*Table1[[#This Row],[Quantity/PO]]</f>
        <v>0</v>
      </c>
      <c r="Q2644" s="2" t="str">
        <f t="shared" ca="1" si="189"/>
        <v>منتهي</v>
      </c>
      <c r="R2644" s="2" t="s">
        <v>2370</v>
      </c>
      <c r="S2644" s="2"/>
      <c r="T2644" s="1" t="str">
        <f t="shared" si="192"/>
        <v/>
      </c>
      <c r="BN2644" s="8" t="e">
        <f>#REF!</f>
        <v>#REF!</v>
      </c>
    </row>
    <row r="2645" spans="1:66" ht="23" hidden="1" x14ac:dyDescent="0.45">
      <c r="A2645" s="1">
        <f t="shared" si="191"/>
        <v>2632</v>
      </c>
      <c r="B2645" s="1" t="s">
        <v>734</v>
      </c>
      <c r="C2645" s="2" t="s">
        <v>1002</v>
      </c>
      <c r="D2645" s="1"/>
      <c r="E2645" s="2" t="s">
        <v>1003</v>
      </c>
      <c r="F2645" s="1" t="s">
        <v>3741</v>
      </c>
      <c r="G2645" s="10">
        <v>45753</v>
      </c>
      <c r="H2645" s="1">
        <v>12</v>
      </c>
      <c r="I2645" s="1"/>
      <c r="J2645" s="10">
        <v>45759</v>
      </c>
      <c r="K2645" s="1" t="s">
        <v>1077</v>
      </c>
      <c r="L2645" s="2"/>
      <c r="M2645" s="10"/>
      <c r="N2645" s="1"/>
      <c r="O2645" s="1"/>
      <c r="P2645" s="2">
        <f>Table1[[#This Row],[PRICE/PO]]*Table1[[#This Row],[Quantity/PO]]</f>
        <v>0</v>
      </c>
      <c r="Q2645" s="2" t="str">
        <f t="shared" ca="1" si="189"/>
        <v>منتهي</v>
      </c>
      <c r="R2645" s="2" t="s">
        <v>2370</v>
      </c>
      <c r="S2645" s="2"/>
      <c r="T2645" s="1" t="str">
        <f t="shared" si="192"/>
        <v/>
      </c>
      <c r="BN2645" s="8">
        <f t="shared" ref="BN2645:BN2647" si="193">D3293</f>
        <v>1500122</v>
      </c>
    </row>
    <row r="2646" spans="1:66" ht="23" hidden="1" x14ac:dyDescent="0.45">
      <c r="A2646" s="1">
        <f t="shared" si="191"/>
        <v>2633</v>
      </c>
      <c r="B2646" s="1" t="s">
        <v>3580</v>
      </c>
      <c r="C2646" s="1" t="s">
        <v>2080</v>
      </c>
      <c r="D2646" s="1"/>
      <c r="E2646" s="2" t="s">
        <v>2081</v>
      </c>
      <c r="F2646" s="1" t="s">
        <v>3742</v>
      </c>
      <c r="G2646" s="10">
        <v>45753</v>
      </c>
      <c r="H2646" s="1">
        <v>5</v>
      </c>
      <c r="I2646" s="1"/>
      <c r="J2646" s="10">
        <v>45759</v>
      </c>
      <c r="K2646" s="1" t="s">
        <v>1077</v>
      </c>
      <c r="L2646" s="2"/>
      <c r="M2646" s="10"/>
      <c r="N2646" s="1"/>
      <c r="O2646" s="1"/>
      <c r="P2646" s="2">
        <f>Table1[[#This Row],[PRICE/PO]]*Table1[[#This Row],[Quantity/PO]]</f>
        <v>0</v>
      </c>
      <c r="Q2646" s="2" t="str">
        <f t="shared" ca="1" si="189"/>
        <v>منتهي</v>
      </c>
      <c r="R2646" s="2" t="s">
        <v>2370</v>
      </c>
      <c r="S2646" s="2"/>
      <c r="T2646" s="1" t="str">
        <f t="shared" si="192"/>
        <v/>
      </c>
      <c r="BN2646" s="8">
        <f t="shared" si="193"/>
        <v>2501438</v>
      </c>
    </row>
    <row r="2647" spans="1:66" ht="69" hidden="1" x14ac:dyDescent="0.45">
      <c r="A2647" s="1">
        <f t="shared" si="191"/>
        <v>2634</v>
      </c>
      <c r="B2647" s="1" t="s">
        <v>734</v>
      </c>
      <c r="C2647" s="1" t="s">
        <v>487</v>
      </c>
      <c r="D2647" s="1"/>
      <c r="E2647" s="2" t="s">
        <v>488</v>
      </c>
      <c r="F2647" s="1" t="s">
        <v>3742</v>
      </c>
      <c r="G2647" s="10">
        <v>45753</v>
      </c>
      <c r="H2647" s="1">
        <v>8</v>
      </c>
      <c r="I2647" s="1"/>
      <c r="J2647" s="10">
        <v>45759</v>
      </c>
      <c r="K2647" s="1" t="s">
        <v>1074</v>
      </c>
      <c r="L2647" s="2"/>
      <c r="M2647" s="10"/>
      <c r="N2647" s="1"/>
      <c r="O2647" s="1"/>
      <c r="P2647" s="2">
        <f>Table1[[#This Row],[PRICE/PO]]*Table1[[#This Row],[Quantity/PO]]</f>
        <v>0</v>
      </c>
      <c r="Q2647" s="2" t="str">
        <f t="shared" ca="1" si="189"/>
        <v>منتهي</v>
      </c>
      <c r="R2647" s="2" t="s">
        <v>2370</v>
      </c>
      <c r="S2647" s="2"/>
      <c r="T2647" s="1" t="str">
        <f t="shared" si="192"/>
        <v/>
      </c>
      <c r="BN2647" s="8">
        <f t="shared" si="193"/>
        <v>2804231</v>
      </c>
    </row>
    <row r="2648" spans="1:66" ht="23" hidden="1" x14ac:dyDescent="0.45">
      <c r="A2648" s="1">
        <f t="shared" si="191"/>
        <v>2635</v>
      </c>
      <c r="B2648" s="1" t="s">
        <v>734</v>
      </c>
      <c r="C2648" s="1" t="s">
        <v>507</v>
      </c>
      <c r="D2648" s="1" t="s">
        <v>506</v>
      </c>
      <c r="E2648" s="2" t="s">
        <v>508</v>
      </c>
      <c r="F2648" s="1" t="s">
        <v>3742</v>
      </c>
      <c r="G2648" s="10">
        <v>45753</v>
      </c>
      <c r="H2648" s="1">
        <v>20</v>
      </c>
      <c r="I2648" s="1"/>
      <c r="J2648" s="10">
        <v>45759</v>
      </c>
      <c r="K2648" s="1" t="s">
        <v>1077</v>
      </c>
      <c r="L2648" s="2"/>
      <c r="M2648" s="10"/>
      <c r="N2648" s="1"/>
      <c r="O2648" s="1"/>
      <c r="P2648" s="2">
        <f>Table1[[#This Row],[PRICE/PO]]*Table1[[#This Row],[Quantity/PO]]</f>
        <v>0</v>
      </c>
      <c r="Q2648" s="2" t="str">
        <f t="shared" ca="1" si="189"/>
        <v>منتهي</v>
      </c>
      <c r="R2648" s="2" t="s">
        <v>2370</v>
      </c>
      <c r="S2648" s="2"/>
      <c r="T2648" s="1" t="str">
        <f t="shared" si="192"/>
        <v/>
      </c>
      <c r="BN2648" s="8">
        <f>D3297</f>
        <v>2400379</v>
      </c>
    </row>
    <row r="2649" spans="1:66" ht="92" hidden="1" x14ac:dyDescent="0.45">
      <c r="A2649" s="1">
        <f t="shared" si="191"/>
        <v>2636</v>
      </c>
      <c r="B2649" s="1" t="s">
        <v>734</v>
      </c>
      <c r="C2649" s="1" t="s">
        <v>3746</v>
      </c>
      <c r="D2649" s="1" t="s">
        <v>3745</v>
      </c>
      <c r="E2649" s="2" t="s">
        <v>3743</v>
      </c>
      <c r="F2649" s="1" t="s">
        <v>3742</v>
      </c>
      <c r="G2649" s="10">
        <v>45753</v>
      </c>
      <c r="H2649" s="1">
        <v>2</v>
      </c>
      <c r="I2649" s="1"/>
      <c r="J2649" s="10">
        <v>45759</v>
      </c>
      <c r="K2649" s="1" t="s">
        <v>1074</v>
      </c>
      <c r="L2649" s="2"/>
      <c r="M2649" s="10"/>
      <c r="N2649" s="1"/>
      <c r="O2649" s="1"/>
      <c r="P2649" s="2">
        <f>Table1[[#This Row],[PRICE/PO]]*Table1[[#This Row],[Quantity/PO]]</f>
        <v>0</v>
      </c>
      <c r="Q2649" s="2" t="str">
        <f t="shared" ca="1" si="189"/>
        <v>منتهي</v>
      </c>
      <c r="R2649" s="2" t="s">
        <v>2370</v>
      </c>
      <c r="S2649" s="2"/>
      <c r="T2649" s="1" t="str">
        <f t="shared" si="192"/>
        <v/>
      </c>
      <c r="BN2649" s="8">
        <f>D3298</f>
        <v>2600408</v>
      </c>
    </row>
    <row r="2650" spans="1:66" ht="161" hidden="1" x14ac:dyDescent="0.45">
      <c r="A2650" s="1">
        <f t="shared" si="191"/>
        <v>2637</v>
      </c>
      <c r="B2650" s="1" t="s">
        <v>734</v>
      </c>
      <c r="C2650" s="1" t="s">
        <v>1542</v>
      </c>
      <c r="D2650" s="1" t="s">
        <v>1541</v>
      </c>
      <c r="E2650" s="2" t="s">
        <v>3744</v>
      </c>
      <c r="F2650" s="1" t="s">
        <v>3742</v>
      </c>
      <c r="G2650" s="10">
        <v>45753</v>
      </c>
      <c r="H2650" s="1">
        <v>2</v>
      </c>
      <c r="I2650" s="1">
        <v>3350</v>
      </c>
      <c r="J2650" s="10">
        <v>45759</v>
      </c>
      <c r="K2650" s="1" t="s">
        <v>1074</v>
      </c>
      <c r="L2650" s="2"/>
      <c r="M2650" s="10"/>
      <c r="N2650" s="1"/>
      <c r="O2650" s="1"/>
      <c r="P2650" s="2">
        <f>Table1[[#This Row],[PRICE/PO]]*Table1[[#This Row],[Quantity/PO]]</f>
        <v>0</v>
      </c>
      <c r="Q2650" s="2" t="str">
        <f t="shared" ca="1" si="189"/>
        <v>منتهي</v>
      </c>
      <c r="R2650" s="2" t="s">
        <v>2370</v>
      </c>
      <c r="S2650" s="2"/>
      <c r="T2650" s="1" t="str">
        <f t="shared" si="192"/>
        <v/>
      </c>
      <c r="BN2650" s="8" t="str">
        <f>D3299</f>
        <v>PH330G2C- TKTS</v>
      </c>
    </row>
    <row r="2651" spans="1:66" ht="69" hidden="1" x14ac:dyDescent="0.45">
      <c r="A2651" s="1">
        <f t="shared" si="191"/>
        <v>2638</v>
      </c>
      <c r="B2651" s="1" t="s">
        <v>734</v>
      </c>
      <c r="C2651" s="1" t="s">
        <v>2012</v>
      </c>
      <c r="D2651" s="1" t="s">
        <v>2011</v>
      </c>
      <c r="E2651" s="2" t="s">
        <v>2014</v>
      </c>
      <c r="F2651" s="1" t="s">
        <v>3742</v>
      </c>
      <c r="G2651" s="10">
        <v>45753</v>
      </c>
      <c r="H2651" s="1">
        <v>2</v>
      </c>
      <c r="I2651" s="1"/>
      <c r="J2651" s="10">
        <v>45759</v>
      </c>
      <c r="K2651" s="1" t="s">
        <v>1074</v>
      </c>
      <c r="L2651" s="2"/>
      <c r="M2651" s="10"/>
      <c r="N2651" s="1"/>
      <c r="O2651" s="1"/>
      <c r="P2651" s="2">
        <f>Table1[[#This Row],[PRICE/PO]]*Table1[[#This Row],[Quantity/PO]]</f>
        <v>0</v>
      </c>
      <c r="Q2651" s="2" t="str">
        <f t="shared" ca="1" si="189"/>
        <v>منتهي</v>
      </c>
      <c r="R2651" s="2" t="s">
        <v>2370</v>
      </c>
      <c r="S2651" s="2"/>
      <c r="T2651" s="1" t="str">
        <f t="shared" si="192"/>
        <v/>
      </c>
      <c r="BN2651" s="8">
        <f t="shared" ref="BN2651:BN2676" si="194">D3301</f>
        <v>0</v>
      </c>
    </row>
    <row r="2652" spans="1:66" ht="23" hidden="1" x14ac:dyDescent="0.45">
      <c r="A2652" s="1">
        <f t="shared" si="191"/>
        <v>2639</v>
      </c>
      <c r="B2652" s="1" t="s">
        <v>734</v>
      </c>
      <c r="C2652" s="2" t="s">
        <v>473</v>
      </c>
      <c r="D2652" s="1"/>
      <c r="E2652" s="2" t="s">
        <v>474</v>
      </c>
      <c r="F2652" s="1" t="s">
        <v>3747</v>
      </c>
      <c r="G2652" s="10">
        <v>45753</v>
      </c>
      <c r="H2652" s="1">
        <v>40</v>
      </c>
      <c r="I2652" s="1"/>
      <c r="J2652" s="10">
        <v>45759</v>
      </c>
      <c r="K2652" s="1" t="s">
        <v>1077</v>
      </c>
      <c r="L2652" s="2"/>
      <c r="M2652" s="10"/>
      <c r="N2652" s="1"/>
      <c r="O2652" s="1"/>
      <c r="P2652" s="2">
        <f>Table1[[#This Row],[PRICE/PO]]*Table1[[#This Row],[Quantity/PO]]</f>
        <v>0</v>
      </c>
      <c r="Q2652" s="2" t="str">
        <f t="shared" ca="1" si="189"/>
        <v>منتهي</v>
      </c>
      <c r="R2652" s="2" t="s">
        <v>2370</v>
      </c>
      <c r="S2652" s="2"/>
      <c r="T2652" s="1" t="str">
        <f t="shared" si="192"/>
        <v/>
      </c>
      <c r="BN2652" s="8">
        <f t="shared" si="194"/>
        <v>0</v>
      </c>
    </row>
    <row r="2653" spans="1:66" ht="23" hidden="1" x14ac:dyDescent="0.45">
      <c r="A2653" s="1">
        <f t="shared" si="191"/>
        <v>2640</v>
      </c>
      <c r="B2653" s="1" t="s">
        <v>734</v>
      </c>
      <c r="C2653" s="2" t="s">
        <v>452</v>
      </c>
      <c r="D2653" s="1"/>
      <c r="E2653" s="2" t="s">
        <v>238</v>
      </c>
      <c r="F2653" s="1" t="s">
        <v>3747</v>
      </c>
      <c r="G2653" s="10">
        <v>45753</v>
      </c>
      <c r="H2653" s="1">
        <v>60</v>
      </c>
      <c r="I2653" s="1"/>
      <c r="J2653" s="10">
        <v>45759</v>
      </c>
      <c r="K2653" s="1" t="s">
        <v>1077</v>
      </c>
      <c r="L2653" s="2"/>
      <c r="M2653" s="10"/>
      <c r="N2653" s="1"/>
      <c r="O2653" s="1"/>
      <c r="P2653" s="2">
        <f>Table1[[#This Row],[PRICE/PO]]*Table1[[#This Row],[Quantity/PO]]</f>
        <v>0</v>
      </c>
      <c r="Q2653" s="2" t="str">
        <f t="shared" ca="1" si="189"/>
        <v>منتهي</v>
      </c>
      <c r="R2653" s="2" t="s">
        <v>2370</v>
      </c>
      <c r="S2653" s="2"/>
      <c r="T2653" s="1" t="str">
        <f t="shared" si="192"/>
        <v/>
      </c>
      <c r="BN2653" s="8" t="str">
        <f t="shared" si="194"/>
        <v>TL-D15W/10</v>
      </c>
    </row>
    <row r="2654" spans="1:66" ht="23" hidden="1" x14ac:dyDescent="0.45">
      <c r="A2654" s="1">
        <f t="shared" si="191"/>
        <v>2641</v>
      </c>
      <c r="B2654" s="1" t="s">
        <v>734</v>
      </c>
      <c r="C2654" s="2" t="s">
        <v>453</v>
      </c>
      <c r="D2654" s="1"/>
      <c r="E2654" s="2" t="s">
        <v>240</v>
      </c>
      <c r="F2654" s="1" t="s">
        <v>3747</v>
      </c>
      <c r="G2654" s="10">
        <v>45753</v>
      </c>
      <c r="H2654" s="1">
        <v>50</v>
      </c>
      <c r="I2654" s="1"/>
      <c r="J2654" s="10">
        <v>45759</v>
      </c>
      <c r="K2654" s="1" t="s">
        <v>1077</v>
      </c>
      <c r="L2654" s="2"/>
      <c r="M2654" s="10"/>
      <c r="N2654" s="1"/>
      <c r="O2654" s="1"/>
      <c r="P2654" s="2">
        <f>Table1[[#This Row],[PRICE/PO]]*Table1[[#This Row],[Quantity/PO]]</f>
        <v>0</v>
      </c>
      <c r="Q2654" s="2" t="str">
        <f t="shared" ca="1" si="189"/>
        <v>منتهي</v>
      </c>
      <c r="R2654" s="2" t="s">
        <v>2370</v>
      </c>
      <c r="S2654" s="2"/>
      <c r="T2654" s="1" t="str">
        <f t="shared" si="192"/>
        <v/>
      </c>
      <c r="BN2654" s="8">
        <f t="shared" si="194"/>
        <v>0</v>
      </c>
    </row>
    <row r="2655" spans="1:66" ht="23" hidden="1" x14ac:dyDescent="0.45">
      <c r="A2655" s="1">
        <f t="shared" si="191"/>
        <v>2642</v>
      </c>
      <c r="B2655" s="1" t="s">
        <v>734</v>
      </c>
      <c r="C2655" s="2" t="s">
        <v>1002</v>
      </c>
      <c r="D2655" s="1"/>
      <c r="E2655" s="2" t="s">
        <v>1003</v>
      </c>
      <c r="F2655" s="1" t="s">
        <v>3747</v>
      </c>
      <c r="G2655" s="10">
        <v>45753</v>
      </c>
      <c r="H2655" s="1">
        <v>20</v>
      </c>
      <c r="I2655" s="1"/>
      <c r="J2655" s="10">
        <v>45759</v>
      </c>
      <c r="K2655" s="1" t="s">
        <v>1077</v>
      </c>
      <c r="L2655" s="2"/>
      <c r="M2655" s="10"/>
      <c r="N2655" s="1"/>
      <c r="O2655" s="1"/>
      <c r="P2655" s="2">
        <f>Table1[[#This Row],[PRICE/PO]]*Table1[[#This Row],[Quantity/PO]]</f>
        <v>0</v>
      </c>
      <c r="Q2655" s="2" t="str">
        <f t="shared" ca="1" si="189"/>
        <v>منتهي</v>
      </c>
      <c r="R2655" s="2" t="s">
        <v>2370</v>
      </c>
      <c r="S2655" s="2"/>
      <c r="T2655" s="1" t="str">
        <f t="shared" si="192"/>
        <v/>
      </c>
      <c r="BN2655" s="8">
        <f t="shared" si="194"/>
        <v>0</v>
      </c>
    </row>
    <row r="2656" spans="1:66" ht="92" hidden="1" x14ac:dyDescent="0.45">
      <c r="A2656" s="1">
        <f t="shared" si="191"/>
        <v>2643</v>
      </c>
      <c r="B2656" s="1" t="s">
        <v>734</v>
      </c>
      <c r="C2656" s="1" t="s">
        <v>3642</v>
      </c>
      <c r="D2656" s="1" t="s">
        <v>3636</v>
      </c>
      <c r="E2656" s="2" t="s">
        <v>3637</v>
      </c>
      <c r="F2656" s="1" t="s">
        <v>3748</v>
      </c>
      <c r="G2656" s="10">
        <v>45753</v>
      </c>
      <c r="H2656" s="1">
        <v>2</v>
      </c>
      <c r="I2656" s="1"/>
      <c r="J2656" s="10">
        <v>45759</v>
      </c>
      <c r="K2656" s="1" t="s">
        <v>1074</v>
      </c>
      <c r="L2656" s="2"/>
      <c r="M2656" s="10"/>
      <c r="N2656" s="1"/>
      <c r="O2656" s="1"/>
      <c r="P2656" s="2">
        <f>Table1[[#This Row],[PRICE/PO]]*Table1[[#This Row],[Quantity/PO]]</f>
        <v>0</v>
      </c>
      <c r="Q2656" s="2" t="str">
        <f t="shared" ca="1" si="189"/>
        <v>منتهي</v>
      </c>
      <c r="R2656" s="2" t="s">
        <v>2370</v>
      </c>
      <c r="S2656" s="2"/>
      <c r="T2656" s="1" t="str">
        <f t="shared" si="192"/>
        <v/>
      </c>
      <c r="BN2656" s="8">
        <f t="shared" si="194"/>
        <v>0</v>
      </c>
    </row>
    <row r="2657" spans="1:66" ht="23" hidden="1" x14ac:dyDescent="0.45">
      <c r="A2657" s="1">
        <f t="shared" si="191"/>
        <v>2644</v>
      </c>
      <c r="B2657" s="1" t="s">
        <v>734</v>
      </c>
      <c r="C2657" s="1" t="s">
        <v>452</v>
      </c>
      <c r="D2657" s="1"/>
      <c r="E2657" s="2" t="s">
        <v>238</v>
      </c>
      <c r="F2657" s="1" t="s">
        <v>3749</v>
      </c>
      <c r="G2657" s="10">
        <v>45753</v>
      </c>
      <c r="H2657" s="1">
        <v>20</v>
      </c>
      <c r="I2657" s="1"/>
      <c r="J2657" s="10">
        <v>45759</v>
      </c>
      <c r="K2657" s="1" t="s">
        <v>1077</v>
      </c>
      <c r="L2657" s="2"/>
      <c r="M2657" s="10"/>
      <c r="N2657" s="1"/>
      <c r="O2657" s="1"/>
      <c r="P2657" s="2">
        <f>Table1[[#This Row],[PRICE/PO]]*Table1[[#This Row],[Quantity/PO]]</f>
        <v>0</v>
      </c>
      <c r="Q2657" s="2" t="str">
        <f t="shared" ca="1" si="189"/>
        <v>منتهي</v>
      </c>
      <c r="R2657" s="2" t="s">
        <v>2370</v>
      </c>
      <c r="S2657" s="2"/>
      <c r="T2657" s="1" t="str">
        <f t="shared" si="192"/>
        <v/>
      </c>
      <c r="BN2657" s="8" t="str">
        <f t="shared" si="194"/>
        <v>P07345</v>
      </c>
    </row>
    <row r="2658" spans="1:66" ht="23" hidden="1" x14ac:dyDescent="0.45">
      <c r="A2658" s="1">
        <f t="shared" si="191"/>
        <v>2645</v>
      </c>
      <c r="B2658" s="1" t="s">
        <v>734</v>
      </c>
      <c r="C2658" s="1" t="s">
        <v>453</v>
      </c>
      <c r="D2658" s="1"/>
      <c r="E2658" s="2" t="s">
        <v>240</v>
      </c>
      <c r="F2658" s="1" t="s">
        <v>3749</v>
      </c>
      <c r="G2658" s="10">
        <v>45753</v>
      </c>
      <c r="H2658" s="1">
        <v>20</v>
      </c>
      <c r="I2658" s="1"/>
      <c r="J2658" s="10">
        <v>45759</v>
      </c>
      <c r="K2658" s="1" t="s">
        <v>1077</v>
      </c>
      <c r="L2658" s="2"/>
      <c r="M2658" s="10"/>
      <c r="N2658" s="1"/>
      <c r="O2658" s="1"/>
      <c r="P2658" s="2">
        <f>Table1[[#This Row],[PRICE/PO]]*Table1[[#This Row],[Quantity/PO]]</f>
        <v>0</v>
      </c>
      <c r="Q2658" s="2" t="str">
        <f t="shared" ca="1" si="189"/>
        <v>منتهي</v>
      </c>
      <c r="R2658" s="2" t="s">
        <v>2370</v>
      </c>
      <c r="S2658" s="2"/>
      <c r="T2658" s="1" t="str">
        <f t="shared" si="192"/>
        <v/>
      </c>
      <c r="BN2658" s="8" t="str">
        <f t="shared" si="194"/>
        <v>CR17345</v>
      </c>
    </row>
    <row r="2659" spans="1:66" ht="69" hidden="1" x14ac:dyDescent="0.45">
      <c r="A2659" s="1">
        <f t="shared" si="191"/>
        <v>2646</v>
      </c>
      <c r="B2659" s="1" t="s">
        <v>734</v>
      </c>
      <c r="C2659" s="1" t="s">
        <v>487</v>
      </c>
      <c r="D2659" s="1"/>
      <c r="E2659" s="2" t="s">
        <v>488</v>
      </c>
      <c r="F2659" s="1" t="s">
        <v>3750</v>
      </c>
      <c r="G2659" s="10">
        <v>45753</v>
      </c>
      <c r="H2659" s="1">
        <v>10</v>
      </c>
      <c r="I2659" s="1"/>
      <c r="J2659" s="10">
        <v>45759</v>
      </c>
      <c r="K2659" s="1" t="s">
        <v>1074</v>
      </c>
      <c r="L2659" s="2"/>
      <c r="M2659" s="10"/>
      <c r="N2659" s="1"/>
      <c r="O2659" s="1"/>
      <c r="P2659" s="2">
        <f>Table1[[#This Row],[PRICE/PO]]*Table1[[#This Row],[Quantity/PO]]</f>
        <v>0</v>
      </c>
      <c r="Q2659" s="2" t="str">
        <f t="shared" ca="1" si="189"/>
        <v>منتهي</v>
      </c>
      <c r="R2659" s="2" t="s">
        <v>2370</v>
      </c>
      <c r="S2659" s="2"/>
      <c r="T2659" s="1" t="str">
        <f t="shared" si="192"/>
        <v/>
      </c>
      <c r="BN2659" s="8" t="str">
        <f t="shared" si="194"/>
        <v>RE22R2HMR</v>
      </c>
    </row>
    <row r="2660" spans="1:66" ht="46" hidden="1" x14ac:dyDescent="0.45">
      <c r="A2660" s="1">
        <f t="shared" si="191"/>
        <v>2647</v>
      </c>
      <c r="B2660" s="1" t="s">
        <v>734</v>
      </c>
      <c r="C2660" s="1" t="s">
        <v>2491</v>
      </c>
      <c r="D2660" s="1"/>
      <c r="E2660" s="2" t="s">
        <v>2492</v>
      </c>
      <c r="F2660" s="1" t="s">
        <v>3751</v>
      </c>
      <c r="G2660" s="10">
        <v>45753</v>
      </c>
      <c r="H2660" s="1">
        <v>1</v>
      </c>
      <c r="I2660" s="1"/>
      <c r="J2660" s="10">
        <v>45756</v>
      </c>
      <c r="K2660" s="1" t="s">
        <v>1077</v>
      </c>
      <c r="L2660" s="2"/>
      <c r="M2660" s="10"/>
      <c r="N2660" s="1"/>
      <c r="O2660" s="1"/>
      <c r="P2660" s="2">
        <f>Table1[[#This Row],[PRICE/PO]]*Table1[[#This Row],[Quantity/PO]]</f>
        <v>0</v>
      </c>
      <c r="Q2660" s="2" t="str">
        <f t="shared" ca="1" si="189"/>
        <v>منتهي</v>
      </c>
      <c r="R2660" s="2" t="s">
        <v>2339</v>
      </c>
      <c r="S2660" s="2"/>
      <c r="T2660" s="1" t="str">
        <f t="shared" si="192"/>
        <v/>
      </c>
      <c r="BN2660" s="8" t="str">
        <f t="shared" si="194"/>
        <v>GV2PM22C</v>
      </c>
    </row>
    <row r="2661" spans="1:66" ht="92" hidden="1" x14ac:dyDescent="0.45">
      <c r="A2661" s="1">
        <f t="shared" si="191"/>
        <v>2648</v>
      </c>
      <c r="B2661" s="1" t="s">
        <v>734</v>
      </c>
      <c r="C2661" s="1" t="s">
        <v>3425</v>
      </c>
      <c r="D2661" s="1" t="s">
        <v>3426</v>
      </c>
      <c r="E2661" s="2" t="s">
        <v>3427</v>
      </c>
      <c r="F2661" s="1" t="s">
        <v>3752</v>
      </c>
      <c r="G2661" s="10">
        <v>45753</v>
      </c>
      <c r="H2661" s="1">
        <v>1</v>
      </c>
      <c r="I2661" s="1"/>
      <c r="J2661" s="10">
        <v>45760</v>
      </c>
      <c r="K2661" s="1" t="s">
        <v>1074</v>
      </c>
      <c r="L2661" s="2"/>
      <c r="M2661" s="10"/>
      <c r="N2661" s="1"/>
      <c r="O2661" s="1"/>
      <c r="P2661" s="2">
        <f>Table1[[#This Row],[PRICE/PO]]*Table1[[#This Row],[Quantity/PO]]</f>
        <v>0</v>
      </c>
      <c r="Q2661" s="2" t="str">
        <f t="shared" ca="1" si="189"/>
        <v>منتهي</v>
      </c>
      <c r="R2661" s="2" t="s">
        <v>3250</v>
      </c>
      <c r="S2661" s="2"/>
      <c r="T2661" s="1" t="str">
        <f t="shared" si="192"/>
        <v/>
      </c>
      <c r="BN2661" s="8" t="str">
        <f t="shared" si="194"/>
        <v>H335</v>
      </c>
    </row>
    <row r="2662" spans="1:66" ht="92" hidden="1" x14ac:dyDescent="0.45">
      <c r="A2662" s="1">
        <f t="shared" si="191"/>
        <v>2649</v>
      </c>
      <c r="B2662" s="1" t="s">
        <v>734</v>
      </c>
      <c r="C2662" s="2" t="s">
        <v>2275</v>
      </c>
      <c r="D2662" s="1">
        <v>2501438</v>
      </c>
      <c r="E2662" s="2" t="s">
        <v>2276</v>
      </c>
      <c r="F2662" s="1" t="s">
        <v>3753</v>
      </c>
      <c r="G2662" s="10">
        <v>45753</v>
      </c>
      <c r="H2662" s="1">
        <v>4</v>
      </c>
      <c r="I2662" s="1">
        <v>325</v>
      </c>
      <c r="J2662" s="10">
        <v>45756</v>
      </c>
      <c r="K2662" s="1" t="s">
        <v>1077</v>
      </c>
      <c r="L2662" s="2"/>
      <c r="M2662" s="10"/>
      <c r="N2662" s="1"/>
      <c r="O2662" s="1"/>
      <c r="P2662" s="2">
        <f>Table1[[#This Row],[PRICE/PO]]*Table1[[#This Row],[Quantity/PO]]</f>
        <v>0</v>
      </c>
      <c r="Q2662" s="2" t="str">
        <f t="shared" ca="1" si="189"/>
        <v>منتهي</v>
      </c>
      <c r="R2662" s="2" t="s">
        <v>2355</v>
      </c>
      <c r="S2662" s="2"/>
      <c r="T2662" s="1" t="str">
        <f t="shared" si="192"/>
        <v/>
      </c>
      <c r="BN2662" s="8" t="str">
        <f t="shared" si="194"/>
        <v>NSX160F</v>
      </c>
    </row>
    <row r="2663" spans="1:66" ht="69" hidden="1" x14ac:dyDescent="0.45">
      <c r="A2663" s="1">
        <f t="shared" si="191"/>
        <v>2650</v>
      </c>
      <c r="B2663" s="1" t="s">
        <v>734</v>
      </c>
      <c r="C2663" s="1" t="s">
        <v>3754</v>
      </c>
      <c r="D2663" s="1">
        <v>36316721</v>
      </c>
      <c r="E2663" s="2" t="s">
        <v>3755</v>
      </c>
      <c r="F2663" s="1" t="s">
        <v>3753</v>
      </c>
      <c r="G2663" s="10">
        <v>45753</v>
      </c>
      <c r="H2663" s="1">
        <v>3</v>
      </c>
      <c r="I2663" s="1">
        <v>950</v>
      </c>
      <c r="J2663" s="10">
        <v>45756</v>
      </c>
      <c r="K2663" s="1" t="s">
        <v>1075</v>
      </c>
      <c r="L2663" s="2"/>
      <c r="M2663" s="10"/>
      <c r="N2663" s="1"/>
      <c r="O2663" s="1"/>
      <c r="P2663" s="2">
        <f>Table1[[#This Row],[PRICE/PO]]*Table1[[#This Row],[Quantity/PO]]</f>
        <v>0</v>
      </c>
      <c r="Q2663" s="2" t="str">
        <f t="shared" ca="1" si="189"/>
        <v>منتهي</v>
      </c>
      <c r="R2663" s="2"/>
      <c r="S2663" s="2"/>
      <c r="T2663" s="1" t="str">
        <f t="shared" si="192"/>
        <v/>
      </c>
      <c r="BN2663" s="8" t="str">
        <f t="shared" si="194"/>
        <v>V6EPB-S-S-5-S</v>
      </c>
    </row>
    <row r="2664" spans="1:66" ht="69" hidden="1" x14ac:dyDescent="0.45">
      <c r="A2664" s="1">
        <f t="shared" si="191"/>
        <v>2651</v>
      </c>
      <c r="B2664" s="1" t="s">
        <v>734</v>
      </c>
      <c r="C2664" s="1" t="s">
        <v>3756</v>
      </c>
      <c r="D2664" s="1">
        <v>2400393</v>
      </c>
      <c r="E2664" s="2" t="s">
        <v>3757</v>
      </c>
      <c r="F2664" s="1" t="s">
        <v>3753</v>
      </c>
      <c r="G2664" s="10">
        <v>45753</v>
      </c>
      <c r="H2664" s="1">
        <v>6</v>
      </c>
      <c r="I2664" s="1">
        <v>350</v>
      </c>
      <c r="J2664" s="10">
        <v>45756</v>
      </c>
      <c r="K2664" s="1" t="s">
        <v>1077</v>
      </c>
      <c r="L2664" s="2" t="s">
        <v>4349</v>
      </c>
      <c r="M2664" s="10">
        <v>45776</v>
      </c>
      <c r="N2664" s="1">
        <v>6</v>
      </c>
      <c r="O2664" s="1">
        <v>350</v>
      </c>
      <c r="P2664" s="2">
        <f>Table1[[#This Row],[PRICE/PO]]*Table1[[#This Row],[Quantity/PO]]</f>
        <v>2100</v>
      </c>
      <c r="Q2664" s="2" t="str">
        <f t="shared" ca="1" si="189"/>
        <v>منتهي</v>
      </c>
      <c r="R2664" s="2" t="s">
        <v>2355</v>
      </c>
      <c r="S2664" s="2"/>
      <c r="T2664" s="1" t="str">
        <f t="shared" si="192"/>
        <v/>
      </c>
      <c r="BN2664" s="8">
        <f t="shared" si="194"/>
        <v>0</v>
      </c>
    </row>
    <row r="2665" spans="1:66" ht="69" hidden="1" x14ac:dyDescent="0.45">
      <c r="A2665" s="1">
        <f t="shared" si="191"/>
        <v>2652</v>
      </c>
      <c r="B2665" s="1" t="s">
        <v>734</v>
      </c>
      <c r="C2665" s="1" t="s">
        <v>3758</v>
      </c>
      <c r="D2665" s="1">
        <v>2400572</v>
      </c>
      <c r="E2665" s="2" t="s">
        <v>3759</v>
      </c>
      <c r="F2665" s="1" t="s">
        <v>3753</v>
      </c>
      <c r="G2665" s="10">
        <v>45753</v>
      </c>
      <c r="H2665" s="1">
        <v>6</v>
      </c>
      <c r="I2665" s="1">
        <v>325</v>
      </c>
      <c r="J2665" s="10">
        <v>45756</v>
      </c>
      <c r="K2665" s="1" t="s">
        <v>1074</v>
      </c>
      <c r="L2665" s="2"/>
      <c r="M2665" s="10"/>
      <c r="N2665" s="1"/>
      <c r="O2665" s="1"/>
      <c r="P2665" s="2">
        <f>Table1[[#This Row],[PRICE/PO]]*Table1[[#This Row],[Quantity/PO]]</f>
        <v>0</v>
      </c>
      <c r="Q2665" s="2" t="str">
        <f t="shared" ca="1" si="189"/>
        <v>منتهي</v>
      </c>
      <c r="R2665" s="2"/>
      <c r="S2665" s="2"/>
      <c r="T2665" s="1" t="str">
        <f t="shared" si="192"/>
        <v/>
      </c>
      <c r="BN2665" s="8" t="str">
        <f t="shared" si="194"/>
        <v>A9F94220</v>
      </c>
    </row>
    <row r="2666" spans="1:66" ht="69" hidden="1" x14ac:dyDescent="0.45">
      <c r="A2666" s="1">
        <f t="shared" si="191"/>
        <v>2653</v>
      </c>
      <c r="B2666" s="1" t="s">
        <v>734</v>
      </c>
      <c r="C2666" s="1" t="s">
        <v>3760</v>
      </c>
      <c r="D2666" s="1">
        <v>2300460</v>
      </c>
      <c r="E2666" s="2" t="s">
        <v>3761</v>
      </c>
      <c r="F2666" s="1" t="s">
        <v>3753</v>
      </c>
      <c r="G2666" s="10">
        <v>45753</v>
      </c>
      <c r="H2666" s="1">
        <v>2</v>
      </c>
      <c r="I2666" s="1">
        <v>40</v>
      </c>
      <c r="J2666" s="10">
        <v>45756</v>
      </c>
      <c r="K2666" s="1" t="s">
        <v>1075</v>
      </c>
      <c r="L2666" s="2"/>
      <c r="M2666" s="10"/>
      <c r="N2666" s="1"/>
      <c r="O2666" s="1"/>
      <c r="P2666" s="2">
        <f>Table1[[#This Row],[PRICE/PO]]*Table1[[#This Row],[Quantity/PO]]</f>
        <v>0</v>
      </c>
      <c r="Q2666" s="2" t="str">
        <f t="shared" ca="1" si="189"/>
        <v>منتهي</v>
      </c>
      <c r="R2666" s="2"/>
      <c r="S2666" s="2"/>
      <c r="T2666" s="1" t="str">
        <f t="shared" si="192"/>
        <v/>
      </c>
      <c r="BN2666" s="8" t="str">
        <f t="shared" si="194"/>
        <v>A9K24225</v>
      </c>
    </row>
    <row r="2667" spans="1:66" ht="69" hidden="1" x14ac:dyDescent="0.45">
      <c r="A2667" s="1">
        <f t="shared" si="191"/>
        <v>2654</v>
      </c>
      <c r="B2667" s="1" t="s">
        <v>734</v>
      </c>
      <c r="C2667" s="1" t="s">
        <v>3762</v>
      </c>
      <c r="D2667" s="1">
        <v>2300463</v>
      </c>
      <c r="E2667" s="2" t="s">
        <v>3763</v>
      </c>
      <c r="F2667" s="1" t="s">
        <v>3753</v>
      </c>
      <c r="G2667" s="10">
        <v>45753</v>
      </c>
      <c r="H2667" s="1">
        <v>2</v>
      </c>
      <c r="I2667" s="1">
        <v>50</v>
      </c>
      <c r="J2667" s="10">
        <v>45756</v>
      </c>
      <c r="K2667" s="1" t="s">
        <v>1075</v>
      </c>
      <c r="L2667" s="2"/>
      <c r="M2667" s="10"/>
      <c r="N2667" s="1"/>
      <c r="O2667" s="1"/>
      <c r="P2667" s="2">
        <f>Table1[[#This Row],[PRICE/PO]]*Table1[[#This Row],[Quantity/PO]]</f>
        <v>0</v>
      </c>
      <c r="Q2667" s="2" t="str">
        <f t="shared" ca="1" si="189"/>
        <v>منتهي</v>
      </c>
      <c r="R2667" s="2"/>
      <c r="S2667" s="2"/>
      <c r="T2667" s="1" t="str">
        <f t="shared" si="192"/>
        <v/>
      </c>
      <c r="BN2667" s="8" t="str">
        <f t="shared" si="194"/>
        <v>A9K24232</v>
      </c>
    </row>
    <row r="2668" spans="1:66" ht="69" hidden="1" x14ac:dyDescent="0.45">
      <c r="A2668" s="1">
        <f t="shared" si="191"/>
        <v>2655</v>
      </c>
      <c r="B2668" s="1" t="s">
        <v>734</v>
      </c>
      <c r="C2668" s="2" t="s">
        <v>2900</v>
      </c>
      <c r="D2668" s="1" t="s">
        <v>2901</v>
      </c>
      <c r="E2668" s="2" t="s">
        <v>2902</v>
      </c>
      <c r="F2668" s="1" t="s">
        <v>3753</v>
      </c>
      <c r="G2668" s="10">
        <v>45753</v>
      </c>
      <c r="H2668" s="1">
        <v>6</v>
      </c>
      <c r="I2668" s="1">
        <v>700</v>
      </c>
      <c r="J2668" s="10">
        <v>45756</v>
      </c>
      <c r="K2668" s="1" t="s">
        <v>1077</v>
      </c>
      <c r="L2668" s="2"/>
      <c r="M2668" s="10"/>
      <c r="N2668" s="1"/>
      <c r="O2668" s="1"/>
      <c r="P2668" s="2">
        <f>Table1[[#This Row],[PRICE/PO]]*Table1[[#This Row],[Quantity/PO]]</f>
        <v>0</v>
      </c>
      <c r="Q2668" s="2" t="str">
        <f t="shared" ca="1" si="189"/>
        <v>منتهي</v>
      </c>
      <c r="R2668" s="2"/>
      <c r="S2668" s="2"/>
      <c r="T2668" s="1" t="str">
        <f t="shared" si="192"/>
        <v/>
      </c>
      <c r="BN2668" s="8">
        <f t="shared" si="194"/>
        <v>0</v>
      </c>
    </row>
    <row r="2669" spans="1:66" ht="23" hidden="1" x14ac:dyDescent="0.45">
      <c r="A2669" s="1">
        <f t="shared" si="191"/>
        <v>2656</v>
      </c>
      <c r="B2669" s="1" t="s">
        <v>734</v>
      </c>
      <c r="C2669" s="1" t="s">
        <v>3764</v>
      </c>
      <c r="D2669" s="1"/>
      <c r="E2669" s="2" t="s">
        <v>3765</v>
      </c>
      <c r="F2669" s="1" t="s">
        <v>3753</v>
      </c>
      <c r="G2669" s="10">
        <v>45753</v>
      </c>
      <c r="H2669" s="1">
        <v>3</v>
      </c>
      <c r="I2669" s="1">
        <v>350</v>
      </c>
      <c r="J2669" s="10">
        <v>45756</v>
      </c>
      <c r="K2669" s="1" t="s">
        <v>1075</v>
      </c>
      <c r="L2669" s="2"/>
      <c r="M2669" s="10"/>
      <c r="N2669" s="1"/>
      <c r="O2669" s="1"/>
      <c r="P2669" s="2">
        <f>Table1[[#This Row],[PRICE/PO]]*Table1[[#This Row],[Quantity/PO]]</f>
        <v>0</v>
      </c>
      <c r="Q2669" s="2" t="str">
        <f t="shared" ca="1" si="189"/>
        <v>منتهي</v>
      </c>
      <c r="R2669" s="2"/>
      <c r="S2669" s="2"/>
      <c r="T2669" s="1" t="str">
        <f t="shared" si="192"/>
        <v/>
      </c>
      <c r="BN2669" s="8" t="str">
        <f t="shared" si="194"/>
        <v>F15T12CW</v>
      </c>
    </row>
    <row r="2670" spans="1:66" ht="92" hidden="1" x14ac:dyDescent="0.45">
      <c r="A2670" s="1">
        <f t="shared" si="191"/>
        <v>2657</v>
      </c>
      <c r="B2670" s="1" t="s">
        <v>734</v>
      </c>
      <c r="C2670" s="1" t="s">
        <v>2275</v>
      </c>
      <c r="D2670" s="1">
        <v>2501438</v>
      </c>
      <c r="E2670" s="2" t="s">
        <v>2276</v>
      </c>
      <c r="F2670" s="1" t="s">
        <v>3753</v>
      </c>
      <c r="G2670" s="10">
        <v>45753</v>
      </c>
      <c r="H2670" s="1">
        <v>6</v>
      </c>
      <c r="I2670" s="1"/>
      <c r="J2670" s="10">
        <v>45756</v>
      </c>
      <c r="K2670" s="1" t="s">
        <v>1077</v>
      </c>
      <c r="L2670" s="2"/>
      <c r="M2670" s="10"/>
      <c r="N2670" s="1"/>
      <c r="O2670" s="1"/>
      <c r="P2670" s="2">
        <f>Table1[[#This Row],[PRICE/PO]]*Table1[[#This Row],[Quantity/PO]]</f>
        <v>0</v>
      </c>
      <c r="Q2670" s="2" t="str">
        <f t="shared" ca="1" si="189"/>
        <v>منتهي</v>
      </c>
      <c r="R2670" s="2"/>
      <c r="S2670" s="2"/>
      <c r="T2670" s="1" t="str">
        <f t="shared" si="192"/>
        <v/>
      </c>
      <c r="BN2670" s="8" t="str">
        <f t="shared" si="194"/>
        <v>F08-56023</v>
      </c>
    </row>
    <row r="2671" spans="1:66" ht="69" hidden="1" x14ac:dyDescent="0.45">
      <c r="A2671" s="1">
        <f t="shared" si="191"/>
        <v>2658</v>
      </c>
      <c r="B2671" s="1" t="s">
        <v>734</v>
      </c>
      <c r="C2671" s="1" t="s">
        <v>3758</v>
      </c>
      <c r="D2671" s="1">
        <v>2400572</v>
      </c>
      <c r="E2671" s="2" t="s">
        <v>3759</v>
      </c>
      <c r="F2671" s="1" t="s">
        <v>3753</v>
      </c>
      <c r="G2671" s="10">
        <v>45753</v>
      </c>
      <c r="H2671" s="1">
        <v>5</v>
      </c>
      <c r="I2671" s="1"/>
      <c r="J2671" s="10">
        <v>45756</v>
      </c>
      <c r="K2671" s="1" t="s">
        <v>1074</v>
      </c>
      <c r="L2671" s="2"/>
      <c r="M2671" s="10"/>
      <c r="N2671" s="1"/>
      <c r="O2671" s="1"/>
      <c r="P2671" s="2">
        <f>Table1[[#This Row],[PRICE/PO]]*Table1[[#This Row],[Quantity/PO]]</f>
        <v>0</v>
      </c>
      <c r="Q2671" s="2" t="str">
        <f t="shared" ca="1" si="189"/>
        <v>منتهي</v>
      </c>
      <c r="R2671" s="2"/>
      <c r="S2671" s="2"/>
      <c r="T2671" s="1" t="str">
        <f t="shared" si="192"/>
        <v/>
      </c>
      <c r="BN2671" s="8" t="str">
        <f t="shared" si="194"/>
        <v>HRES4505L000</v>
      </c>
    </row>
    <row r="2672" spans="1:66" ht="69" hidden="1" x14ac:dyDescent="0.45">
      <c r="A2672" s="1">
        <f t="shared" si="191"/>
        <v>2659</v>
      </c>
      <c r="B2672" s="1" t="s">
        <v>734</v>
      </c>
      <c r="C2672" s="1" t="s">
        <v>2272</v>
      </c>
      <c r="D2672" s="1">
        <v>2400321</v>
      </c>
      <c r="E2672" s="2" t="s">
        <v>2271</v>
      </c>
      <c r="F2672" s="1" t="s">
        <v>3753</v>
      </c>
      <c r="G2672" s="10">
        <v>45753</v>
      </c>
      <c r="H2672" s="1">
        <v>5</v>
      </c>
      <c r="I2672" s="1">
        <v>350</v>
      </c>
      <c r="J2672" s="10">
        <v>45756</v>
      </c>
      <c r="K2672" s="1" t="s">
        <v>1075</v>
      </c>
      <c r="L2672" s="2"/>
      <c r="M2672" s="10"/>
      <c r="N2672" s="1"/>
      <c r="O2672" s="1"/>
      <c r="P2672" s="2">
        <f>Table1[[#This Row],[PRICE/PO]]*Table1[[#This Row],[Quantity/PO]]</f>
        <v>0</v>
      </c>
      <c r="Q2672" s="2" t="str">
        <f t="shared" ca="1" si="189"/>
        <v>منتهي</v>
      </c>
      <c r="R2672" s="2"/>
      <c r="S2672" s="2"/>
      <c r="T2672" s="1" t="str">
        <f t="shared" si="192"/>
        <v/>
      </c>
      <c r="BN2672" s="8" t="str">
        <f t="shared" si="194"/>
        <v>CPD-F001-U04</v>
      </c>
    </row>
    <row r="2673" spans="1:66" ht="69" hidden="1" x14ac:dyDescent="0.45">
      <c r="A2673" s="1">
        <f t="shared" si="191"/>
        <v>2660</v>
      </c>
      <c r="B2673" s="1" t="s">
        <v>734</v>
      </c>
      <c r="C2673" s="1" t="s">
        <v>3766</v>
      </c>
      <c r="D2673" s="1">
        <v>2804161</v>
      </c>
      <c r="E2673" s="2" t="s">
        <v>3767</v>
      </c>
      <c r="F2673" s="1" t="s">
        <v>3753</v>
      </c>
      <c r="G2673" s="10">
        <v>45753</v>
      </c>
      <c r="H2673" s="1">
        <v>4</v>
      </c>
      <c r="I2673" s="1"/>
      <c r="J2673" s="10">
        <v>45756</v>
      </c>
      <c r="K2673" s="1" t="s">
        <v>1074</v>
      </c>
      <c r="L2673" s="2"/>
      <c r="M2673" s="10"/>
      <c r="N2673" s="1"/>
      <c r="O2673" s="1"/>
      <c r="P2673" s="2">
        <f>Table1[[#This Row],[PRICE/PO]]*Table1[[#This Row],[Quantity/PO]]</f>
        <v>0</v>
      </c>
      <c r="Q2673" s="2" t="str">
        <f t="shared" ca="1" si="189"/>
        <v>منتهي</v>
      </c>
      <c r="R2673" s="2"/>
      <c r="S2673" s="2"/>
      <c r="T2673" s="1" t="str">
        <f t="shared" si="192"/>
        <v/>
      </c>
      <c r="BN2673" s="8" t="str">
        <f t="shared" si="194"/>
        <v>V VE-U-6S-M4</v>
      </c>
    </row>
    <row r="2674" spans="1:66" ht="46" hidden="1" x14ac:dyDescent="0.45">
      <c r="A2674" s="1">
        <f t="shared" si="191"/>
        <v>2661</v>
      </c>
      <c r="B2674" s="1" t="s">
        <v>734</v>
      </c>
      <c r="C2674" s="1" t="s">
        <v>124</v>
      </c>
      <c r="D2674" s="1"/>
      <c r="E2674" s="2" t="s">
        <v>824</v>
      </c>
      <c r="F2674" s="1" t="s">
        <v>3768</v>
      </c>
      <c r="G2674" s="10">
        <v>45753</v>
      </c>
      <c r="H2674" s="1">
        <v>4</v>
      </c>
      <c r="I2674" s="1">
        <v>3700</v>
      </c>
      <c r="J2674" s="10">
        <v>45755</v>
      </c>
      <c r="K2674" s="1" t="s">
        <v>1077</v>
      </c>
      <c r="L2674" s="2"/>
      <c r="M2674" s="10"/>
      <c r="N2674" s="1"/>
      <c r="O2674" s="1"/>
      <c r="P2674" s="2">
        <f>Table1[[#This Row],[PRICE/PO]]*Table1[[#This Row],[Quantity/PO]]</f>
        <v>0</v>
      </c>
      <c r="Q2674" s="2" t="str">
        <f t="shared" ca="1" si="189"/>
        <v>منتهي</v>
      </c>
      <c r="R2674" s="2" t="s">
        <v>2355</v>
      </c>
      <c r="S2674" s="2"/>
      <c r="T2674" s="1" t="str">
        <f t="shared" si="192"/>
        <v/>
      </c>
      <c r="BN2674" s="8">
        <f t="shared" si="194"/>
        <v>56148</v>
      </c>
    </row>
    <row r="2675" spans="1:66" ht="46" hidden="1" x14ac:dyDescent="0.45">
      <c r="A2675" s="1">
        <f t="shared" si="191"/>
        <v>2662</v>
      </c>
      <c r="B2675" s="1" t="s">
        <v>734</v>
      </c>
      <c r="C2675" s="1" t="s">
        <v>124</v>
      </c>
      <c r="D2675" s="1"/>
      <c r="E2675" s="2" t="s">
        <v>824</v>
      </c>
      <c r="F2675" s="1" t="s">
        <v>3768</v>
      </c>
      <c r="G2675" s="10">
        <v>45753</v>
      </c>
      <c r="H2675" s="1">
        <v>4</v>
      </c>
      <c r="I2675" s="1">
        <v>3700</v>
      </c>
      <c r="J2675" s="10">
        <v>45755</v>
      </c>
      <c r="K2675" s="1" t="s">
        <v>1077</v>
      </c>
      <c r="L2675" s="2"/>
      <c r="M2675" s="10"/>
      <c r="N2675" s="1"/>
      <c r="O2675" s="1"/>
      <c r="P2675" s="2">
        <f>Table1[[#This Row],[PRICE/PO]]*Table1[[#This Row],[Quantity/PO]]</f>
        <v>0</v>
      </c>
      <c r="Q2675" s="2" t="str">
        <f t="shared" ca="1" si="189"/>
        <v>منتهي</v>
      </c>
      <c r="R2675" s="2" t="s">
        <v>2355</v>
      </c>
      <c r="S2675" s="2"/>
      <c r="T2675" s="1" t="str">
        <f t="shared" si="192"/>
        <v/>
      </c>
      <c r="BN2675" s="8" t="str">
        <f t="shared" si="194"/>
        <v>9613-21MH</v>
      </c>
    </row>
    <row r="2676" spans="1:66" ht="46" hidden="1" x14ac:dyDescent="0.45">
      <c r="A2676" s="1">
        <f t="shared" si="191"/>
        <v>2663</v>
      </c>
      <c r="B2676" s="1" t="s">
        <v>734</v>
      </c>
      <c r="C2676" s="1" t="s">
        <v>124</v>
      </c>
      <c r="D2676" s="1"/>
      <c r="E2676" s="2" t="s">
        <v>824</v>
      </c>
      <c r="F2676" s="1" t="s">
        <v>3768</v>
      </c>
      <c r="G2676" s="10">
        <v>45753</v>
      </c>
      <c r="H2676" s="1">
        <v>4</v>
      </c>
      <c r="I2676" s="1">
        <v>3700</v>
      </c>
      <c r="J2676" s="10">
        <v>45755</v>
      </c>
      <c r="K2676" s="1" t="s">
        <v>1077</v>
      </c>
      <c r="L2676" s="2"/>
      <c r="M2676" s="10"/>
      <c r="N2676" s="1"/>
      <c r="O2676" s="1"/>
      <c r="P2676" s="2">
        <f>Table1[[#This Row],[PRICE/PO]]*Table1[[#This Row],[Quantity/PO]]</f>
        <v>0</v>
      </c>
      <c r="Q2676" s="2" t="str">
        <f t="shared" ca="1" si="189"/>
        <v>منتهي</v>
      </c>
      <c r="R2676" s="2" t="s">
        <v>2355</v>
      </c>
      <c r="S2676" s="2"/>
      <c r="T2676" s="1" t="str">
        <f t="shared" si="192"/>
        <v/>
      </c>
      <c r="BN2676" s="8" t="str">
        <f t="shared" si="194"/>
        <v>6ES7-322-1HH01-0AA0</v>
      </c>
    </row>
    <row r="2677" spans="1:66" ht="46" hidden="1" x14ac:dyDescent="0.45">
      <c r="A2677" s="1">
        <f t="shared" si="191"/>
        <v>2664</v>
      </c>
      <c r="B2677" s="1" t="s">
        <v>734</v>
      </c>
      <c r="C2677" s="1" t="s">
        <v>124</v>
      </c>
      <c r="D2677" s="1"/>
      <c r="E2677" s="2" t="s">
        <v>824</v>
      </c>
      <c r="F2677" s="1" t="s">
        <v>3768</v>
      </c>
      <c r="G2677" s="10">
        <v>45753</v>
      </c>
      <c r="H2677" s="1">
        <v>2</v>
      </c>
      <c r="I2677" s="1">
        <v>3700</v>
      </c>
      <c r="J2677" s="10">
        <v>45755</v>
      </c>
      <c r="K2677" s="1" t="s">
        <v>1077</v>
      </c>
      <c r="L2677" s="2"/>
      <c r="M2677" s="10"/>
      <c r="N2677" s="1"/>
      <c r="O2677" s="1"/>
      <c r="P2677" s="2">
        <f>Table1[[#This Row],[PRICE/PO]]*Table1[[#This Row],[Quantity/PO]]</f>
        <v>0</v>
      </c>
      <c r="Q2677" s="2" t="str">
        <f t="shared" ca="1" si="189"/>
        <v>منتهي</v>
      </c>
      <c r="R2677" s="2" t="s">
        <v>2355</v>
      </c>
      <c r="S2677" s="2"/>
      <c r="T2677" s="1" t="str">
        <f t="shared" si="192"/>
        <v/>
      </c>
      <c r="BN2677" s="8" t="str">
        <f t="shared" ref="BN2677:BN2704" si="195">D3327</f>
        <v>NF-8209</v>
      </c>
    </row>
    <row r="2678" spans="1:66" ht="46" hidden="1" x14ac:dyDescent="0.45">
      <c r="A2678" s="1">
        <f t="shared" si="191"/>
        <v>2665</v>
      </c>
      <c r="B2678" s="1" t="s">
        <v>734</v>
      </c>
      <c r="C2678" s="1" t="s">
        <v>133</v>
      </c>
      <c r="D2678" s="1" t="s">
        <v>132</v>
      </c>
      <c r="E2678" s="2" t="s">
        <v>822</v>
      </c>
      <c r="F2678" s="1" t="s">
        <v>3768</v>
      </c>
      <c r="G2678" s="10">
        <v>45753</v>
      </c>
      <c r="H2678" s="1">
        <v>2</v>
      </c>
      <c r="I2678" s="1">
        <v>4150</v>
      </c>
      <c r="J2678" s="10">
        <v>45755</v>
      </c>
      <c r="K2678" s="1" t="s">
        <v>1077</v>
      </c>
      <c r="L2678" s="2"/>
      <c r="M2678" s="10"/>
      <c r="N2678" s="1"/>
      <c r="O2678" s="1"/>
      <c r="P2678" s="2">
        <f>Table1[[#This Row],[PRICE/PO]]*Table1[[#This Row],[Quantity/PO]]</f>
        <v>0</v>
      </c>
      <c r="Q2678" s="2" t="str">
        <f t="shared" ca="1" si="189"/>
        <v>منتهي</v>
      </c>
      <c r="R2678" s="2" t="s">
        <v>2355</v>
      </c>
      <c r="S2678" s="2"/>
      <c r="T2678" s="1" t="str">
        <f t="shared" si="192"/>
        <v/>
      </c>
      <c r="BN2678" s="8" t="str">
        <f t="shared" si="195"/>
        <v>DNT-B806</v>
      </c>
    </row>
    <row r="2679" spans="1:66" ht="46" hidden="1" x14ac:dyDescent="0.45">
      <c r="A2679" s="1">
        <f t="shared" si="191"/>
        <v>2666</v>
      </c>
      <c r="B2679" s="1" t="s">
        <v>734</v>
      </c>
      <c r="C2679" s="1" t="s">
        <v>124</v>
      </c>
      <c r="D2679" s="1"/>
      <c r="E2679" s="2" t="s">
        <v>824</v>
      </c>
      <c r="F2679" s="1" t="s">
        <v>3768</v>
      </c>
      <c r="G2679" s="10">
        <v>45753</v>
      </c>
      <c r="H2679" s="1">
        <v>4</v>
      </c>
      <c r="I2679" s="1">
        <v>3700</v>
      </c>
      <c r="J2679" s="10">
        <v>45755</v>
      </c>
      <c r="K2679" s="1" t="s">
        <v>1077</v>
      </c>
      <c r="L2679" s="2"/>
      <c r="M2679" s="10"/>
      <c r="N2679" s="1"/>
      <c r="O2679" s="1"/>
      <c r="P2679" s="2">
        <f>Table1[[#This Row],[PRICE/PO]]*Table1[[#This Row],[Quantity/PO]]</f>
        <v>0</v>
      </c>
      <c r="Q2679" s="2" t="str">
        <f t="shared" ca="1" si="189"/>
        <v>منتهي</v>
      </c>
      <c r="R2679" s="2" t="s">
        <v>2355</v>
      </c>
      <c r="S2679" s="2"/>
      <c r="T2679" s="1" t="str">
        <f t="shared" si="192"/>
        <v/>
      </c>
      <c r="BN2679" s="8" t="str">
        <f t="shared" si="195"/>
        <v>DFP-RJC6H</v>
      </c>
    </row>
    <row r="2680" spans="1:66" ht="46" hidden="1" x14ac:dyDescent="0.45">
      <c r="A2680" s="1">
        <f t="shared" si="191"/>
        <v>2667</v>
      </c>
      <c r="B2680" s="1" t="s">
        <v>734</v>
      </c>
      <c r="C2680" s="1" t="s">
        <v>133</v>
      </c>
      <c r="D2680" s="1"/>
      <c r="E2680" s="2" t="s">
        <v>822</v>
      </c>
      <c r="F2680" s="1" t="s">
        <v>3768</v>
      </c>
      <c r="G2680" s="10">
        <v>45753</v>
      </c>
      <c r="H2680" s="1">
        <v>2</v>
      </c>
      <c r="I2680" s="1">
        <v>4150</v>
      </c>
      <c r="J2680" s="10">
        <v>45755</v>
      </c>
      <c r="K2680" s="1" t="s">
        <v>1077</v>
      </c>
      <c r="L2680" s="2"/>
      <c r="M2680" s="10"/>
      <c r="N2680" s="1"/>
      <c r="O2680" s="1"/>
      <c r="P2680" s="2">
        <f>Table1[[#This Row],[PRICE/PO]]*Table1[[#This Row],[Quantity/PO]]</f>
        <v>0</v>
      </c>
      <c r="Q2680" s="2" t="str">
        <f t="shared" ca="1" si="189"/>
        <v>منتهي</v>
      </c>
      <c r="R2680" s="2" t="s">
        <v>2355</v>
      </c>
      <c r="S2680" s="2"/>
      <c r="T2680" s="1" t="str">
        <f t="shared" si="192"/>
        <v/>
      </c>
      <c r="BN2680" s="8" t="str">
        <f t="shared" si="195"/>
        <v>3RV20214CA10</v>
      </c>
    </row>
    <row r="2681" spans="1:66" ht="46" hidden="1" x14ac:dyDescent="0.45">
      <c r="A2681" s="1">
        <f t="shared" si="191"/>
        <v>2668</v>
      </c>
      <c r="B2681" s="1" t="s">
        <v>734</v>
      </c>
      <c r="C2681" s="1" t="s">
        <v>118</v>
      </c>
      <c r="D2681" s="1" t="s">
        <v>117</v>
      </c>
      <c r="E2681" s="2" t="s">
        <v>826</v>
      </c>
      <c r="F2681" s="1" t="s">
        <v>3768</v>
      </c>
      <c r="G2681" s="10">
        <v>45753</v>
      </c>
      <c r="H2681" s="1">
        <v>1</v>
      </c>
      <c r="I2681" s="1">
        <v>5300</v>
      </c>
      <c r="J2681" s="10">
        <v>45755</v>
      </c>
      <c r="K2681" s="1" t="s">
        <v>1077</v>
      </c>
      <c r="L2681" s="2"/>
      <c r="M2681" s="10"/>
      <c r="N2681" s="1"/>
      <c r="O2681" s="1"/>
      <c r="P2681" s="2">
        <f>Table1[[#This Row],[PRICE/PO]]*Table1[[#This Row],[Quantity/PO]]</f>
        <v>0</v>
      </c>
      <c r="Q2681" s="2" t="str">
        <f t="shared" ca="1" si="189"/>
        <v>منتهي</v>
      </c>
      <c r="R2681" s="2" t="s">
        <v>2355</v>
      </c>
      <c r="S2681" s="2"/>
      <c r="T2681" s="1" t="str">
        <f t="shared" si="192"/>
        <v/>
      </c>
      <c r="BN2681" s="8" t="str">
        <f t="shared" si="195"/>
        <v>0L1772</v>
      </c>
    </row>
    <row r="2682" spans="1:66" ht="46" hidden="1" x14ac:dyDescent="0.45">
      <c r="A2682" s="1">
        <f t="shared" si="191"/>
        <v>2669</v>
      </c>
      <c r="B2682" s="1" t="s">
        <v>734</v>
      </c>
      <c r="C2682" s="1" t="s">
        <v>137</v>
      </c>
      <c r="D2682" s="1"/>
      <c r="E2682" s="2" t="s">
        <v>828</v>
      </c>
      <c r="F2682" s="1" t="s">
        <v>3768</v>
      </c>
      <c r="G2682" s="10">
        <v>45753</v>
      </c>
      <c r="H2682" s="1">
        <v>2</v>
      </c>
      <c r="I2682" s="1"/>
      <c r="J2682" s="10">
        <v>45755</v>
      </c>
      <c r="K2682" s="1" t="s">
        <v>1077</v>
      </c>
      <c r="L2682" s="2"/>
      <c r="M2682" s="10"/>
      <c r="N2682" s="1"/>
      <c r="O2682" s="1"/>
      <c r="P2682" s="2">
        <f>Table1[[#This Row],[PRICE/PO]]*Table1[[#This Row],[Quantity/PO]]</f>
        <v>0</v>
      </c>
      <c r="Q2682" s="2" t="str">
        <f t="shared" ca="1" si="189"/>
        <v>منتهي</v>
      </c>
      <c r="R2682" s="2" t="s">
        <v>2355</v>
      </c>
      <c r="S2682" s="2"/>
      <c r="T2682" s="1" t="str">
        <f t="shared" si="192"/>
        <v/>
      </c>
      <c r="BN2682" s="8">
        <f t="shared" si="195"/>
        <v>0</v>
      </c>
    </row>
    <row r="2683" spans="1:66" ht="46" hidden="1" x14ac:dyDescent="0.45">
      <c r="A2683" s="1">
        <f t="shared" si="191"/>
        <v>2670</v>
      </c>
      <c r="B2683" s="1" t="s">
        <v>734</v>
      </c>
      <c r="C2683" s="1" t="s">
        <v>3770</v>
      </c>
      <c r="D2683" s="1"/>
      <c r="E2683" s="2" t="s">
        <v>3771</v>
      </c>
      <c r="F2683" s="1" t="s">
        <v>3769</v>
      </c>
      <c r="G2683" s="10">
        <v>45753</v>
      </c>
      <c r="H2683" s="1">
        <v>1</v>
      </c>
      <c r="I2683" s="1"/>
      <c r="J2683" s="10">
        <v>45756</v>
      </c>
      <c r="K2683" s="1" t="s">
        <v>1077</v>
      </c>
      <c r="L2683" s="2"/>
      <c r="M2683" s="10"/>
      <c r="N2683" s="1"/>
      <c r="O2683" s="1"/>
      <c r="P2683" s="2">
        <f>Table1[[#This Row],[PRICE/PO]]*Table1[[#This Row],[Quantity/PO]]</f>
        <v>0</v>
      </c>
      <c r="Q2683" s="2" t="str">
        <f t="shared" ca="1" si="189"/>
        <v>منتهي</v>
      </c>
      <c r="R2683" s="2" t="s">
        <v>2339</v>
      </c>
      <c r="S2683" s="2"/>
      <c r="T2683" s="1" t="str">
        <f t="shared" si="192"/>
        <v/>
      </c>
      <c r="BN2683" s="8">
        <f t="shared" si="195"/>
        <v>0</v>
      </c>
    </row>
    <row r="2684" spans="1:66" ht="92" hidden="1" x14ac:dyDescent="0.45">
      <c r="A2684" s="1">
        <f t="shared" si="191"/>
        <v>2671</v>
      </c>
      <c r="B2684" s="1" t="s">
        <v>734</v>
      </c>
      <c r="C2684" s="1" t="s">
        <v>3773</v>
      </c>
      <c r="D2684" s="1">
        <v>260688</v>
      </c>
      <c r="E2684" s="2" t="s">
        <v>3774</v>
      </c>
      <c r="F2684" s="1" t="s">
        <v>3772</v>
      </c>
      <c r="G2684" s="10">
        <v>45753</v>
      </c>
      <c r="H2684" s="1">
        <v>1</v>
      </c>
      <c r="I2684" s="1"/>
      <c r="J2684" s="10">
        <v>45760</v>
      </c>
      <c r="K2684" s="1" t="s">
        <v>1077</v>
      </c>
      <c r="L2684" s="2"/>
      <c r="M2684" s="10"/>
      <c r="N2684" s="1"/>
      <c r="O2684" s="1"/>
      <c r="P2684" s="2">
        <f>Table1[[#This Row],[PRICE/PO]]*Table1[[#This Row],[Quantity/PO]]</f>
        <v>0</v>
      </c>
      <c r="Q2684" s="2" t="str">
        <f t="shared" ca="1" si="189"/>
        <v>منتهي</v>
      </c>
      <c r="R2684" s="2" t="s">
        <v>2339</v>
      </c>
      <c r="S2684" s="2"/>
      <c r="T2684" s="1" t="str">
        <f t="shared" si="192"/>
        <v/>
      </c>
      <c r="BN2684" s="8">
        <f t="shared" si="195"/>
        <v>0</v>
      </c>
    </row>
    <row r="2685" spans="1:66" ht="115" hidden="1" x14ac:dyDescent="0.45">
      <c r="A2685" s="1">
        <f t="shared" si="191"/>
        <v>2672</v>
      </c>
      <c r="B2685" s="1" t="s">
        <v>734</v>
      </c>
      <c r="C2685" s="1" t="s">
        <v>1618</v>
      </c>
      <c r="D2685" s="1" t="s">
        <v>1616</v>
      </c>
      <c r="E2685" s="2" t="s">
        <v>3776</v>
      </c>
      <c r="F2685" s="1" t="s">
        <v>3775</v>
      </c>
      <c r="G2685" s="10">
        <v>45753</v>
      </c>
      <c r="H2685" s="1">
        <v>585</v>
      </c>
      <c r="I2685" s="1"/>
      <c r="J2685" s="10">
        <v>45759</v>
      </c>
      <c r="K2685" s="1" t="s">
        <v>1074</v>
      </c>
      <c r="L2685" s="2"/>
      <c r="M2685" s="10"/>
      <c r="N2685" s="1"/>
      <c r="O2685" s="1"/>
      <c r="P2685" s="2">
        <f>Table1[[#This Row],[PRICE/PO]]*Table1[[#This Row],[Quantity/PO]]</f>
        <v>0</v>
      </c>
      <c r="Q2685" s="2" t="str">
        <f t="shared" ca="1" si="189"/>
        <v>منتهي</v>
      </c>
      <c r="R2685" s="2" t="s">
        <v>2370</v>
      </c>
      <c r="S2685" s="2"/>
      <c r="T2685" s="1" t="str">
        <f t="shared" si="192"/>
        <v/>
      </c>
      <c r="BN2685" s="8">
        <f t="shared" si="195"/>
        <v>2400379</v>
      </c>
    </row>
    <row r="2686" spans="1:66" ht="92" hidden="1" x14ac:dyDescent="0.45">
      <c r="A2686" s="1">
        <f t="shared" si="191"/>
        <v>2673</v>
      </c>
      <c r="B2686" s="1" t="s">
        <v>734</v>
      </c>
      <c r="C2686" s="1" t="s">
        <v>1620</v>
      </c>
      <c r="D2686" s="1" t="s">
        <v>1619</v>
      </c>
      <c r="E2686" s="2" t="s">
        <v>3377</v>
      </c>
      <c r="F2686" s="1" t="s">
        <v>3775</v>
      </c>
      <c r="G2686" s="10">
        <v>45753</v>
      </c>
      <c r="H2686" s="1">
        <v>190</v>
      </c>
      <c r="I2686" s="1"/>
      <c r="J2686" s="10">
        <v>45759</v>
      </c>
      <c r="K2686" s="1" t="s">
        <v>1074</v>
      </c>
      <c r="L2686" s="2"/>
      <c r="M2686" s="10"/>
      <c r="N2686" s="1"/>
      <c r="O2686" s="1"/>
      <c r="P2686" s="2">
        <f>Table1[[#This Row],[PRICE/PO]]*Table1[[#This Row],[Quantity/PO]]</f>
        <v>0</v>
      </c>
      <c r="Q2686" s="2" t="str">
        <f t="shared" ca="1" si="189"/>
        <v>منتهي</v>
      </c>
      <c r="R2686" s="2" t="s">
        <v>2370</v>
      </c>
      <c r="S2686" s="2"/>
      <c r="T2686" s="1" t="str">
        <f t="shared" si="192"/>
        <v/>
      </c>
      <c r="BN2686" s="8">
        <f t="shared" si="195"/>
        <v>0</v>
      </c>
    </row>
    <row r="2687" spans="1:66" ht="115" hidden="1" x14ac:dyDescent="0.45">
      <c r="A2687" s="1">
        <f t="shared" si="191"/>
        <v>2674</v>
      </c>
      <c r="B2687" s="1" t="s">
        <v>734</v>
      </c>
      <c r="C2687" s="1" t="s">
        <v>1623</v>
      </c>
      <c r="D2687" s="1" t="s">
        <v>1995</v>
      </c>
      <c r="E2687" s="2" t="s">
        <v>3376</v>
      </c>
      <c r="F2687" s="1" t="s">
        <v>3775</v>
      </c>
      <c r="G2687" s="10">
        <v>45753</v>
      </c>
      <c r="H2687" s="1">
        <v>95</v>
      </c>
      <c r="I2687" s="1"/>
      <c r="J2687" s="10">
        <v>45759</v>
      </c>
      <c r="K2687" s="1" t="s">
        <v>1074</v>
      </c>
      <c r="L2687" s="2"/>
      <c r="M2687" s="10"/>
      <c r="N2687" s="1"/>
      <c r="O2687" s="1"/>
      <c r="P2687" s="2">
        <f>Table1[[#This Row],[PRICE/PO]]*Table1[[#This Row],[Quantity/PO]]</f>
        <v>0</v>
      </c>
      <c r="Q2687" s="2" t="str">
        <f t="shared" ca="1" si="189"/>
        <v>منتهي</v>
      </c>
      <c r="R2687" s="2" t="s">
        <v>2370</v>
      </c>
      <c r="S2687" s="2"/>
      <c r="T2687" s="1" t="str">
        <f t="shared" si="192"/>
        <v/>
      </c>
      <c r="BN2687" s="8">
        <f t="shared" si="195"/>
        <v>2400379</v>
      </c>
    </row>
    <row r="2688" spans="1:66" ht="69" hidden="1" x14ac:dyDescent="0.45">
      <c r="A2688" s="1">
        <f t="shared" si="191"/>
        <v>2675</v>
      </c>
      <c r="B2688" s="1" t="s">
        <v>734</v>
      </c>
      <c r="C2688" s="1" t="s">
        <v>519</v>
      </c>
      <c r="D2688" s="1" t="s">
        <v>292</v>
      </c>
      <c r="E2688" s="2" t="s">
        <v>520</v>
      </c>
      <c r="F2688" s="1" t="s">
        <v>3775</v>
      </c>
      <c r="G2688" s="10">
        <v>45753</v>
      </c>
      <c r="H2688" s="1">
        <v>325</v>
      </c>
      <c r="I2688" s="1">
        <v>4300</v>
      </c>
      <c r="J2688" s="10">
        <v>45759</v>
      </c>
      <c r="K2688" s="1" t="s">
        <v>1074</v>
      </c>
      <c r="L2688" s="2"/>
      <c r="M2688" s="10"/>
      <c r="N2688" s="1"/>
      <c r="O2688" s="1"/>
      <c r="P2688" s="2">
        <f>Table1[[#This Row],[PRICE/PO]]*Table1[[#This Row],[Quantity/PO]]</f>
        <v>0</v>
      </c>
      <c r="Q2688" s="2" t="str">
        <f t="shared" ca="1" si="189"/>
        <v>منتهي</v>
      </c>
      <c r="R2688" s="2" t="s">
        <v>2370</v>
      </c>
      <c r="S2688" s="2"/>
      <c r="T2688" s="1" t="str">
        <f t="shared" si="192"/>
        <v/>
      </c>
      <c r="BN2688" s="8">
        <f t="shared" si="195"/>
        <v>0</v>
      </c>
    </row>
    <row r="2689" spans="1:66" ht="69" hidden="1" x14ac:dyDescent="0.45">
      <c r="A2689" s="1">
        <f t="shared" si="191"/>
        <v>2676</v>
      </c>
      <c r="B2689" s="1" t="s">
        <v>43</v>
      </c>
      <c r="C2689" s="1" t="s">
        <v>2490</v>
      </c>
      <c r="D2689" s="1"/>
      <c r="E2689" s="2" t="s">
        <v>2493</v>
      </c>
      <c r="F2689" s="1" t="s">
        <v>3781</v>
      </c>
      <c r="G2689" s="10">
        <v>45754</v>
      </c>
      <c r="H2689" s="1">
        <v>1</v>
      </c>
      <c r="I2689" s="1"/>
      <c r="J2689" s="10">
        <v>45761</v>
      </c>
      <c r="K2689" s="1" t="s">
        <v>1077</v>
      </c>
      <c r="L2689" s="2"/>
      <c r="M2689" s="10"/>
      <c r="N2689" s="1"/>
      <c r="O2689" s="1"/>
      <c r="P2689" s="2">
        <f>Table1[[#This Row],[PRICE/PO]]*Table1[[#This Row],[Quantity/PO]]</f>
        <v>0</v>
      </c>
      <c r="Q2689" s="2" t="str">
        <f t="shared" ca="1" si="189"/>
        <v>منتهي</v>
      </c>
      <c r="R2689" s="2" t="s">
        <v>2339</v>
      </c>
      <c r="S2689" s="2"/>
      <c r="T2689" s="1" t="str">
        <f t="shared" si="192"/>
        <v/>
      </c>
      <c r="BN2689" s="8">
        <f t="shared" si="195"/>
        <v>101860310</v>
      </c>
    </row>
    <row r="2690" spans="1:66" ht="69" hidden="1" x14ac:dyDescent="0.45">
      <c r="A2690" s="1">
        <f t="shared" si="191"/>
        <v>2677</v>
      </c>
      <c r="B2690" s="1" t="s">
        <v>43</v>
      </c>
      <c r="C2690" s="1" t="s">
        <v>2490</v>
      </c>
      <c r="D2690" s="1"/>
      <c r="E2690" s="2" t="s">
        <v>2493</v>
      </c>
      <c r="F2690" s="1" t="s">
        <v>3782</v>
      </c>
      <c r="G2690" s="10">
        <v>45754</v>
      </c>
      <c r="H2690" s="1">
        <v>1</v>
      </c>
      <c r="I2690" s="1"/>
      <c r="J2690" s="10">
        <v>45761</v>
      </c>
      <c r="K2690" s="1" t="s">
        <v>1077</v>
      </c>
      <c r="L2690" s="2"/>
      <c r="M2690" s="10"/>
      <c r="N2690" s="1"/>
      <c r="O2690" s="1"/>
      <c r="P2690" s="2">
        <f>Table1[[#This Row],[PRICE/PO]]*Table1[[#This Row],[Quantity/PO]]</f>
        <v>0</v>
      </c>
      <c r="Q2690" s="2" t="str">
        <f t="shared" ca="1" si="189"/>
        <v>منتهي</v>
      </c>
      <c r="R2690" s="2" t="s">
        <v>2339</v>
      </c>
      <c r="S2690" s="2"/>
      <c r="T2690" s="1" t="str">
        <f t="shared" si="192"/>
        <v/>
      </c>
      <c r="BN2690" s="8" t="str">
        <f t="shared" si="195"/>
        <v>CRSM-34/10-1000/250(S5)</v>
      </c>
    </row>
    <row r="2691" spans="1:66" ht="46" hidden="1" x14ac:dyDescent="0.45">
      <c r="A2691" s="1">
        <f t="shared" si="191"/>
        <v>2678</v>
      </c>
      <c r="B2691" s="1" t="s">
        <v>43</v>
      </c>
      <c r="C2691" s="1" t="s">
        <v>2491</v>
      </c>
      <c r="D2691" s="1"/>
      <c r="E2691" s="2" t="s">
        <v>2492</v>
      </c>
      <c r="F2691" s="1" t="s">
        <v>3783</v>
      </c>
      <c r="G2691" s="10">
        <v>45754</v>
      </c>
      <c r="H2691" s="1">
        <v>1</v>
      </c>
      <c r="I2691" s="1"/>
      <c r="J2691" s="10">
        <v>45757</v>
      </c>
      <c r="K2691" s="1" t="s">
        <v>1077</v>
      </c>
      <c r="L2691" s="2"/>
      <c r="M2691" s="10"/>
      <c r="N2691" s="1"/>
      <c r="O2691" s="1"/>
      <c r="P2691" s="2">
        <f>Table1[[#This Row],[PRICE/PO]]*Table1[[#This Row],[Quantity/PO]]</f>
        <v>0</v>
      </c>
      <c r="Q2691" s="2" t="str">
        <f t="shared" ca="1" si="189"/>
        <v>منتهي</v>
      </c>
      <c r="R2691" s="2" t="s">
        <v>2339</v>
      </c>
      <c r="S2691" s="2"/>
      <c r="T2691" s="1" t="str">
        <f t="shared" si="192"/>
        <v/>
      </c>
      <c r="BN2691" s="8" t="str">
        <f t="shared" si="195"/>
        <v>CRSM250/98</v>
      </c>
    </row>
    <row r="2692" spans="1:66" ht="46" hidden="1" x14ac:dyDescent="0.45">
      <c r="A2692" s="1">
        <f t="shared" si="191"/>
        <v>2679</v>
      </c>
      <c r="B2692" s="1" t="s">
        <v>734</v>
      </c>
      <c r="C2692" s="1" t="s">
        <v>3785</v>
      </c>
      <c r="D2692" s="1" t="s">
        <v>3788</v>
      </c>
      <c r="E2692" s="2" t="s">
        <v>3786</v>
      </c>
      <c r="F2692" s="1" t="s">
        <v>3784</v>
      </c>
      <c r="G2692" s="10">
        <v>45754</v>
      </c>
      <c r="H2692" s="1">
        <v>1</v>
      </c>
      <c r="I2692" s="1"/>
      <c r="J2692" s="10">
        <v>45760</v>
      </c>
      <c r="K2692" s="1" t="s">
        <v>1074</v>
      </c>
      <c r="L2692" s="2"/>
      <c r="M2692" s="10"/>
      <c r="N2692" s="1"/>
      <c r="O2692" s="1"/>
      <c r="P2692" s="2">
        <f>Table1[[#This Row],[PRICE/PO]]*Table1[[#This Row],[Quantity/PO]]</f>
        <v>0</v>
      </c>
      <c r="Q2692" s="2" t="str">
        <f t="shared" ref="Q2692:Q2757" ca="1" si="196">IF(AND($J2692&lt;TODAY(), $J2692&lt;&gt;""), "منتهي", "")</f>
        <v>منتهي</v>
      </c>
      <c r="R2692" s="2" t="s">
        <v>2355</v>
      </c>
      <c r="S2692" s="2"/>
      <c r="T2692" s="1" t="s">
        <v>3792</v>
      </c>
      <c r="BN2692" s="8">
        <f t="shared" si="195"/>
        <v>0</v>
      </c>
    </row>
    <row r="2693" spans="1:66" ht="69" hidden="1" x14ac:dyDescent="0.45">
      <c r="A2693" s="1">
        <f t="shared" si="191"/>
        <v>2680</v>
      </c>
      <c r="B2693" s="1" t="s">
        <v>734</v>
      </c>
      <c r="C2693" s="2" t="s">
        <v>2245</v>
      </c>
      <c r="D2693" s="2" t="s">
        <v>2246</v>
      </c>
      <c r="E2693" s="2" t="s">
        <v>2244</v>
      </c>
      <c r="F2693" s="1" t="s">
        <v>3787</v>
      </c>
      <c r="G2693" s="10">
        <v>45743</v>
      </c>
      <c r="H2693" s="1">
        <v>1</v>
      </c>
      <c r="I2693" s="1"/>
      <c r="J2693" s="10">
        <v>45759</v>
      </c>
      <c r="K2693" s="1" t="s">
        <v>1075</v>
      </c>
      <c r="L2693" s="2"/>
      <c r="M2693" s="10"/>
      <c r="N2693" s="1"/>
      <c r="O2693" s="1"/>
      <c r="P2693" s="2">
        <f>Table1[[#This Row],[PRICE/PO]]*Table1[[#This Row],[Quantity/PO]]</f>
        <v>0</v>
      </c>
      <c r="Q2693" s="2" t="str">
        <f t="shared" ca="1" si="196"/>
        <v>منتهي</v>
      </c>
      <c r="R2693" s="2" t="s">
        <v>2339</v>
      </c>
      <c r="S2693" s="2"/>
      <c r="T2693" s="1" t="str">
        <f t="shared" ref="T2693:T2756" si="197">IF(AND(COUNTIFS($F$14:$F$1012, $F2693, $L$14:$L$1012, "&lt;&gt;")&gt;0, $L2693="", $I2693&lt;&gt;""), 1, "")</f>
        <v/>
      </c>
      <c r="BN2693" s="8" t="str">
        <f t="shared" si="195"/>
        <v>LC1D09BD</v>
      </c>
    </row>
    <row r="2694" spans="1:66" ht="69" hidden="1" x14ac:dyDescent="0.45">
      <c r="A2694" s="1">
        <f t="shared" si="191"/>
        <v>2681</v>
      </c>
      <c r="B2694" s="1" t="s">
        <v>734</v>
      </c>
      <c r="C2694" s="1" t="s">
        <v>159</v>
      </c>
      <c r="D2694" s="1"/>
      <c r="E2694" s="2" t="s">
        <v>2242</v>
      </c>
      <c r="F2694" s="1" t="s">
        <v>3790</v>
      </c>
      <c r="G2694" s="10">
        <v>45742</v>
      </c>
      <c r="H2694" s="1">
        <v>1</v>
      </c>
      <c r="I2694" s="1"/>
      <c r="J2694" s="10">
        <v>45749</v>
      </c>
      <c r="K2694" s="1" t="s">
        <v>1076</v>
      </c>
      <c r="L2694" s="2" t="s">
        <v>3791</v>
      </c>
      <c r="M2694" s="10">
        <v>45755</v>
      </c>
      <c r="N2694" s="1">
        <v>1</v>
      </c>
      <c r="O2694" s="1">
        <v>125</v>
      </c>
      <c r="P2694" s="2">
        <f>Table1[[#This Row],[PRICE/PO]]*Table1[[#This Row],[Quantity/PO]]</f>
        <v>125</v>
      </c>
      <c r="Q2694" s="2" t="str">
        <f t="shared" ca="1" si="196"/>
        <v>منتهي</v>
      </c>
      <c r="R2694" s="2" t="s">
        <v>2339</v>
      </c>
      <c r="S2694" s="2"/>
      <c r="T2694" s="1" t="str">
        <f t="shared" si="197"/>
        <v/>
      </c>
      <c r="BN2694" s="8">
        <f t="shared" si="195"/>
        <v>0</v>
      </c>
    </row>
    <row r="2695" spans="1:66" ht="46" hidden="1" x14ac:dyDescent="0.45">
      <c r="A2695" s="1">
        <f t="shared" si="191"/>
        <v>2682</v>
      </c>
      <c r="B2695" s="1" t="s">
        <v>734</v>
      </c>
      <c r="C2695" s="1" t="s">
        <v>3537</v>
      </c>
      <c r="D2695" s="1" t="s">
        <v>3536</v>
      </c>
      <c r="E2695" s="2" t="s">
        <v>3538</v>
      </c>
      <c r="F2695" s="1" t="s">
        <v>3793</v>
      </c>
      <c r="G2695" s="10">
        <v>45756</v>
      </c>
      <c r="H2695" s="1">
        <v>3</v>
      </c>
      <c r="I2695" s="1"/>
      <c r="J2695" s="10">
        <v>45759</v>
      </c>
      <c r="K2695" s="1" t="s">
        <v>1077</v>
      </c>
      <c r="L2695" s="2"/>
      <c r="M2695" s="10"/>
      <c r="N2695" s="1"/>
      <c r="O2695" s="1"/>
      <c r="P2695" s="2">
        <f>Table1[[#This Row],[PRICE/PO]]*Table1[[#This Row],[Quantity/PO]]</f>
        <v>0</v>
      </c>
      <c r="Q2695" s="2" t="str">
        <f t="shared" ca="1" si="196"/>
        <v>منتهي</v>
      </c>
      <c r="R2695" s="2" t="s">
        <v>2782</v>
      </c>
      <c r="S2695" s="2"/>
      <c r="T2695" s="1" t="str">
        <f t="shared" si="197"/>
        <v/>
      </c>
      <c r="BN2695" s="8">
        <f t="shared" si="195"/>
        <v>0</v>
      </c>
    </row>
    <row r="2696" spans="1:66" ht="92" hidden="1" x14ac:dyDescent="0.45">
      <c r="A2696" s="1">
        <f t="shared" si="191"/>
        <v>2683</v>
      </c>
      <c r="B2696" s="1" t="s">
        <v>734</v>
      </c>
      <c r="C2696" s="1" t="s">
        <v>3773</v>
      </c>
      <c r="D2696" s="1">
        <v>260688</v>
      </c>
      <c r="E2696" s="2" t="s">
        <v>3774</v>
      </c>
      <c r="F2696" s="1" t="s">
        <v>3794</v>
      </c>
      <c r="G2696" s="10">
        <v>45756</v>
      </c>
      <c r="H2696" s="1">
        <v>1</v>
      </c>
      <c r="I2696" s="1"/>
      <c r="J2696" s="10">
        <v>45763</v>
      </c>
      <c r="K2696" s="1" t="s">
        <v>1076</v>
      </c>
      <c r="L2696" s="2"/>
      <c r="M2696" s="10"/>
      <c r="N2696" s="1"/>
      <c r="O2696" s="1"/>
      <c r="P2696" s="2">
        <f>Table1[[#This Row],[PRICE/PO]]*Table1[[#This Row],[Quantity/PO]]</f>
        <v>0</v>
      </c>
      <c r="Q2696" s="2" t="str">
        <f t="shared" ca="1" si="196"/>
        <v>منتهي</v>
      </c>
      <c r="R2696" s="2" t="s">
        <v>2339</v>
      </c>
      <c r="S2696" s="2"/>
      <c r="T2696" s="1" t="str">
        <f t="shared" si="197"/>
        <v/>
      </c>
      <c r="BN2696" s="8" t="str">
        <f t="shared" si="195"/>
        <v>6SE7032-1HB87-2DA1</v>
      </c>
    </row>
    <row r="2697" spans="1:66" ht="69" hidden="1" x14ac:dyDescent="0.45">
      <c r="A2697" s="1">
        <f t="shared" si="191"/>
        <v>2684</v>
      </c>
      <c r="B2697" s="1" t="s">
        <v>734</v>
      </c>
      <c r="C2697" s="1" t="s">
        <v>3796</v>
      </c>
      <c r="D2697" s="1">
        <v>2101008</v>
      </c>
      <c r="E2697" s="2" t="s">
        <v>3797</v>
      </c>
      <c r="F2697" s="1" t="s">
        <v>3795</v>
      </c>
      <c r="G2697" s="10">
        <v>45756</v>
      </c>
      <c r="H2697" s="1">
        <v>1</v>
      </c>
      <c r="I2697" s="1"/>
      <c r="J2697" s="10">
        <v>45762</v>
      </c>
      <c r="K2697" s="1" t="s">
        <v>1076</v>
      </c>
      <c r="L2697" s="2"/>
      <c r="M2697" s="10"/>
      <c r="N2697" s="1"/>
      <c r="O2697" s="1"/>
      <c r="P2697" s="2">
        <f>Table1[[#This Row],[PRICE/PO]]*Table1[[#This Row],[Quantity/PO]]</f>
        <v>0</v>
      </c>
      <c r="Q2697" s="2" t="str">
        <f t="shared" ca="1" si="196"/>
        <v>منتهي</v>
      </c>
      <c r="R2697" s="2" t="s">
        <v>2339</v>
      </c>
      <c r="S2697" s="2"/>
      <c r="T2697" s="1" t="str">
        <f t="shared" si="197"/>
        <v/>
      </c>
      <c r="BN2697" s="8">
        <f t="shared" si="195"/>
        <v>0</v>
      </c>
    </row>
    <row r="2698" spans="1:66" ht="69" hidden="1" x14ac:dyDescent="0.45">
      <c r="A2698" s="1">
        <f t="shared" si="191"/>
        <v>2685</v>
      </c>
      <c r="B2698" s="1" t="s">
        <v>734</v>
      </c>
      <c r="C2698" s="2" t="s">
        <v>1671</v>
      </c>
      <c r="D2698" s="1"/>
      <c r="E2698" s="2" t="s">
        <v>1670</v>
      </c>
      <c r="F2698" s="1" t="s">
        <v>3798</v>
      </c>
      <c r="G2698" s="10">
        <v>45740</v>
      </c>
      <c r="H2698" s="1">
        <v>4</v>
      </c>
      <c r="I2698" s="1">
        <v>2000</v>
      </c>
      <c r="J2698" s="10">
        <v>45743</v>
      </c>
      <c r="K2698" s="1" t="s">
        <v>1075</v>
      </c>
      <c r="L2698" s="2" t="s">
        <v>3801</v>
      </c>
      <c r="M2698" s="10">
        <v>45756</v>
      </c>
      <c r="N2698" s="1">
        <v>4</v>
      </c>
      <c r="O2698" s="1">
        <v>2000</v>
      </c>
      <c r="P2698" s="2">
        <f>Table1[[#This Row],[PRICE/PO]]*Table1[[#This Row],[Quantity/PO]]</f>
        <v>8000</v>
      </c>
      <c r="Q2698" s="2" t="str">
        <f t="shared" ca="1" si="196"/>
        <v>منتهي</v>
      </c>
      <c r="R2698" s="2" t="s">
        <v>2339</v>
      </c>
      <c r="S2698" s="2"/>
      <c r="T2698" s="1" t="str">
        <f t="shared" si="197"/>
        <v/>
      </c>
      <c r="BN2698" s="8" t="str">
        <f t="shared" si="195"/>
        <v>6AV2124-0MC01-0AX0</v>
      </c>
    </row>
    <row r="2699" spans="1:66" ht="69" hidden="1" x14ac:dyDescent="0.45">
      <c r="A2699" s="1">
        <f t="shared" si="191"/>
        <v>2686</v>
      </c>
      <c r="B2699" s="1" t="s">
        <v>734</v>
      </c>
      <c r="C2699" s="2" t="s">
        <v>1673</v>
      </c>
      <c r="D2699" s="1" t="s">
        <v>1672</v>
      </c>
      <c r="E2699" s="2" t="s">
        <v>1674</v>
      </c>
      <c r="F2699" s="1" t="s">
        <v>3798</v>
      </c>
      <c r="G2699" s="10">
        <v>45740</v>
      </c>
      <c r="H2699" s="1">
        <v>3</v>
      </c>
      <c r="I2699" s="1"/>
      <c r="J2699" s="10">
        <v>45743</v>
      </c>
      <c r="K2699" s="1"/>
      <c r="L2699" s="2"/>
      <c r="M2699" s="10"/>
      <c r="N2699" s="1"/>
      <c r="O2699" s="1"/>
      <c r="P2699" s="2">
        <f>Table1[[#This Row],[PRICE/PO]]*Table1[[#This Row],[Quantity/PO]]</f>
        <v>0</v>
      </c>
      <c r="Q2699" s="2" t="str">
        <f t="shared" ca="1" si="196"/>
        <v>منتهي</v>
      </c>
      <c r="R2699" s="2" t="s">
        <v>2339</v>
      </c>
      <c r="S2699" s="2"/>
      <c r="T2699" s="1" t="str">
        <f t="shared" si="197"/>
        <v/>
      </c>
      <c r="BN2699" s="8" t="str">
        <f t="shared" si="195"/>
        <v>6ES7515-2AM02-0AB0</v>
      </c>
    </row>
    <row r="2700" spans="1:66" ht="46" hidden="1" x14ac:dyDescent="0.45">
      <c r="A2700" s="1">
        <f t="shared" si="191"/>
        <v>2687</v>
      </c>
      <c r="B2700" s="1" t="s">
        <v>734</v>
      </c>
      <c r="C2700" s="2" t="s">
        <v>1675</v>
      </c>
      <c r="D2700" s="1"/>
      <c r="E2700" s="2" t="s">
        <v>1676</v>
      </c>
      <c r="F2700" s="1" t="s">
        <v>3798</v>
      </c>
      <c r="G2700" s="10">
        <v>45740</v>
      </c>
      <c r="H2700" s="1">
        <v>10</v>
      </c>
      <c r="I2700" s="1"/>
      <c r="J2700" s="10">
        <v>45743</v>
      </c>
      <c r="K2700" s="1"/>
      <c r="L2700" s="2"/>
      <c r="M2700" s="10"/>
      <c r="N2700" s="1"/>
      <c r="O2700" s="1"/>
      <c r="P2700" s="2">
        <f>Table1[[#This Row],[PRICE/PO]]*Table1[[#This Row],[Quantity/PO]]</f>
        <v>0</v>
      </c>
      <c r="Q2700" s="2" t="str">
        <f t="shared" ca="1" si="196"/>
        <v>منتهي</v>
      </c>
      <c r="R2700" s="2" t="s">
        <v>2339</v>
      </c>
      <c r="S2700" s="2"/>
      <c r="T2700" s="1" t="str">
        <f t="shared" si="197"/>
        <v/>
      </c>
      <c r="BN2700" s="8" t="str">
        <f t="shared" si="195"/>
        <v>6ES7521-1BL00-0AB0</v>
      </c>
    </row>
    <row r="2701" spans="1:66" ht="46" hidden="1" x14ac:dyDescent="0.45">
      <c r="A2701" s="1">
        <f t="shared" si="191"/>
        <v>2688</v>
      </c>
      <c r="B2701" s="1" t="s">
        <v>734</v>
      </c>
      <c r="C2701" s="2" t="s">
        <v>1677</v>
      </c>
      <c r="D2701" s="1"/>
      <c r="E2701" s="2" t="s">
        <v>1678</v>
      </c>
      <c r="F2701" s="1" t="s">
        <v>3798</v>
      </c>
      <c r="G2701" s="10">
        <v>45740</v>
      </c>
      <c r="H2701" s="1">
        <v>10</v>
      </c>
      <c r="I2701" s="1"/>
      <c r="J2701" s="10">
        <v>45743</v>
      </c>
      <c r="K2701" s="1"/>
      <c r="L2701" s="2"/>
      <c r="M2701" s="10"/>
      <c r="N2701" s="1"/>
      <c r="O2701" s="1"/>
      <c r="P2701" s="2">
        <f>Table1[[#This Row],[PRICE/PO]]*Table1[[#This Row],[Quantity/PO]]</f>
        <v>0</v>
      </c>
      <c r="Q2701" s="2" t="str">
        <f t="shared" ca="1" si="196"/>
        <v>منتهي</v>
      </c>
      <c r="R2701" s="2" t="s">
        <v>2339</v>
      </c>
      <c r="S2701" s="2"/>
      <c r="T2701" s="1" t="str">
        <f t="shared" si="197"/>
        <v/>
      </c>
      <c r="BN2701" s="8" t="str">
        <f t="shared" si="195"/>
        <v>6ES7522-1BL01-0AB0</v>
      </c>
    </row>
    <row r="2702" spans="1:66" ht="46" hidden="1" x14ac:dyDescent="0.45">
      <c r="A2702" s="1">
        <f t="shared" si="191"/>
        <v>2689</v>
      </c>
      <c r="B2702" s="1" t="s">
        <v>734</v>
      </c>
      <c r="C2702" s="2" t="s">
        <v>1680</v>
      </c>
      <c r="D2702" s="1"/>
      <c r="E2702" s="2" t="s">
        <v>1679</v>
      </c>
      <c r="F2702" s="1" t="s">
        <v>3798</v>
      </c>
      <c r="G2702" s="10">
        <v>45740</v>
      </c>
      <c r="H2702" s="1">
        <v>6</v>
      </c>
      <c r="I2702" s="1">
        <v>1225</v>
      </c>
      <c r="J2702" s="10">
        <v>45743</v>
      </c>
      <c r="K2702" s="1"/>
      <c r="L2702" s="2"/>
      <c r="M2702" s="10"/>
      <c r="N2702" s="1"/>
      <c r="O2702" s="1"/>
      <c r="P2702" s="2">
        <f>Table1[[#This Row],[PRICE/PO]]*Table1[[#This Row],[Quantity/PO]]</f>
        <v>0</v>
      </c>
      <c r="Q2702" s="2" t="str">
        <f t="shared" ca="1" si="196"/>
        <v>منتهي</v>
      </c>
      <c r="R2702" s="2" t="s">
        <v>2339</v>
      </c>
      <c r="S2702" s="2"/>
      <c r="T2702" s="1" t="str">
        <f t="shared" si="197"/>
        <v/>
      </c>
      <c r="BN2702" s="8" t="str">
        <f t="shared" si="195"/>
        <v>6ES7531-7KF00-0AB0</v>
      </c>
    </row>
    <row r="2703" spans="1:66" ht="46" hidden="1" x14ac:dyDescent="0.45">
      <c r="A2703" s="1">
        <f t="shared" ref="A2703:A2766" si="198">ROW(A2690)</f>
        <v>2690</v>
      </c>
      <c r="B2703" s="1" t="s">
        <v>734</v>
      </c>
      <c r="C2703" s="2" t="s">
        <v>1681</v>
      </c>
      <c r="D2703" s="1"/>
      <c r="E2703" s="2" t="s">
        <v>1682</v>
      </c>
      <c r="F2703" s="1" t="s">
        <v>3798</v>
      </c>
      <c r="G2703" s="10">
        <v>45740</v>
      </c>
      <c r="H2703" s="1">
        <v>4</v>
      </c>
      <c r="I2703" s="1"/>
      <c r="J2703" s="10">
        <v>45743</v>
      </c>
      <c r="K2703" s="1"/>
      <c r="L2703" s="2"/>
      <c r="M2703" s="10"/>
      <c r="N2703" s="1"/>
      <c r="O2703" s="1"/>
      <c r="P2703" s="2">
        <f>Table1[[#This Row],[PRICE/PO]]*Table1[[#This Row],[Quantity/PO]]</f>
        <v>0</v>
      </c>
      <c r="Q2703" s="2" t="str">
        <f t="shared" ca="1" si="196"/>
        <v>منتهي</v>
      </c>
      <c r="R2703" s="2" t="s">
        <v>2339</v>
      </c>
      <c r="S2703" s="2"/>
      <c r="T2703" s="1" t="str">
        <f t="shared" si="197"/>
        <v/>
      </c>
      <c r="BN2703" s="8" t="str">
        <f t="shared" si="195"/>
        <v>6ES7532-5HF00-0AB0</v>
      </c>
    </row>
    <row r="2704" spans="1:66" ht="69" hidden="1" x14ac:dyDescent="0.45">
      <c r="A2704" s="1">
        <f t="shared" si="198"/>
        <v>2691</v>
      </c>
      <c r="B2704" s="1" t="s">
        <v>734</v>
      </c>
      <c r="C2704" s="2" t="s">
        <v>1685</v>
      </c>
      <c r="D2704" s="1" t="s">
        <v>1684</v>
      </c>
      <c r="E2704" s="2" t="s">
        <v>1683</v>
      </c>
      <c r="F2704" s="1" t="s">
        <v>3798</v>
      </c>
      <c r="G2704" s="10">
        <v>45740</v>
      </c>
      <c r="H2704" s="1">
        <v>4</v>
      </c>
      <c r="I2704" s="1">
        <v>1200</v>
      </c>
      <c r="J2704" s="10">
        <v>45743</v>
      </c>
      <c r="K2704" s="1"/>
      <c r="L2704" s="2" t="s">
        <v>4348</v>
      </c>
      <c r="M2704" s="10">
        <v>45777</v>
      </c>
      <c r="N2704" s="1">
        <v>4</v>
      </c>
      <c r="O2704" s="1">
        <v>1200</v>
      </c>
      <c r="P2704" s="2">
        <f>Table1[[#This Row],[PRICE/PO]]*Table1[[#This Row],[Quantity/PO]]</f>
        <v>4800</v>
      </c>
      <c r="Q2704" s="2" t="str">
        <f t="shared" ca="1" si="196"/>
        <v>منتهي</v>
      </c>
      <c r="R2704" s="2" t="s">
        <v>2339</v>
      </c>
      <c r="S2704" s="2"/>
      <c r="T2704" s="1" t="str">
        <f t="shared" si="197"/>
        <v/>
      </c>
      <c r="BN2704" s="8">
        <f t="shared" si="195"/>
        <v>2500260</v>
      </c>
    </row>
    <row r="2705" spans="1:66" ht="69" hidden="1" x14ac:dyDescent="0.45">
      <c r="A2705" s="1">
        <f t="shared" si="198"/>
        <v>2692</v>
      </c>
      <c r="B2705" s="1" t="s">
        <v>734</v>
      </c>
      <c r="C2705" s="2" t="s">
        <v>1685</v>
      </c>
      <c r="D2705" s="1" t="s">
        <v>1684</v>
      </c>
      <c r="E2705" s="2" t="s">
        <v>1683</v>
      </c>
      <c r="F2705" s="1" t="s">
        <v>3798</v>
      </c>
      <c r="G2705" s="10">
        <v>45740</v>
      </c>
      <c r="H2705" s="1"/>
      <c r="I2705" s="1">
        <v>1200</v>
      </c>
      <c r="J2705" s="10">
        <v>45743</v>
      </c>
      <c r="K2705" s="1"/>
      <c r="L2705" s="2" t="s">
        <v>4412</v>
      </c>
      <c r="M2705" s="10">
        <v>45788</v>
      </c>
      <c r="N2705" s="1">
        <v>2</v>
      </c>
      <c r="O2705" s="1">
        <v>1200</v>
      </c>
      <c r="P2705" s="2">
        <f>Table1[[#This Row],[PRICE/PO]]*Table1[[#This Row],[Quantity/PO]]</f>
        <v>2400</v>
      </c>
      <c r="Q2705" s="2" t="str">
        <f ca="1">IF(AND($J2705&lt;TODAY(), $J2705&lt;&gt;""), "منتهي", "")</f>
        <v>منتهي</v>
      </c>
      <c r="R2705" s="2" t="s">
        <v>2339</v>
      </c>
      <c r="S2705" s="2"/>
      <c r="T2705" s="1" t="str">
        <f t="shared" si="197"/>
        <v/>
      </c>
      <c r="BN2705" s="8"/>
    </row>
    <row r="2706" spans="1:66" ht="46" hidden="1" x14ac:dyDescent="0.45">
      <c r="A2706" s="1">
        <f t="shared" si="198"/>
        <v>2693</v>
      </c>
      <c r="B2706" s="1" t="s">
        <v>734</v>
      </c>
      <c r="C2706" s="2" t="s">
        <v>1686</v>
      </c>
      <c r="D2706" s="1"/>
      <c r="E2706" s="2" t="s">
        <v>1687</v>
      </c>
      <c r="F2706" s="1" t="s">
        <v>3798</v>
      </c>
      <c r="G2706" s="10">
        <v>45740</v>
      </c>
      <c r="H2706" s="1">
        <v>60</v>
      </c>
      <c r="I2706" s="1"/>
      <c r="J2706" s="10">
        <v>45743</v>
      </c>
      <c r="K2706" s="1"/>
      <c r="L2706" s="2"/>
      <c r="M2706" s="10"/>
      <c r="N2706" s="1"/>
      <c r="O2706" s="1"/>
      <c r="P2706" s="2">
        <f>Table1[[#This Row],[PRICE/PO]]*Table1[[#This Row],[Quantity/PO]]</f>
        <v>0</v>
      </c>
      <c r="Q2706" s="2" t="str">
        <f t="shared" ca="1" si="196"/>
        <v>منتهي</v>
      </c>
      <c r="R2706" s="2" t="s">
        <v>2339</v>
      </c>
      <c r="S2706" s="2"/>
      <c r="T2706" s="1" t="str">
        <f t="shared" si="197"/>
        <v/>
      </c>
      <c r="BN2706" s="8">
        <f>D3355</f>
        <v>3505058</v>
      </c>
    </row>
    <row r="2707" spans="1:66" ht="69" hidden="1" x14ac:dyDescent="0.45">
      <c r="A2707" s="1">
        <f t="shared" si="198"/>
        <v>2694</v>
      </c>
      <c r="B2707" s="1" t="s">
        <v>734</v>
      </c>
      <c r="C2707" s="2" t="s">
        <v>1688</v>
      </c>
      <c r="D2707" s="1"/>
      <c r="E2707" s="2" t="s">
        <v>1689</v>
      </c>
      <c r="F2707" s="1" t="s">
        <v>3798</v>
      </c>
      <c r="G2707" s="10">
        <v>45740</v>
      </c>
      <c r="H2707" s="1">
        <v>4</v>
      </c>
      <c r="I2707" s="1">
        <v>2450</v>
      </c>
      <c r="J2707" s="10">
        <v>45743</v>
      </c>
      <c r="K2707" s="1" t="s">
        <v>1075</v>
      </c>
      <c r="L2707" s="2" t="s">
        <v>3801</v>
      </c>
      <c r="M2707" s="10">
        <v>45756</v>
      </c>
      <c r="N2707" s="1">
        <v>4</v>
      </c>
      <c r="O2707" s="1">
        <v>2450</v>
      </c>
      <c r="P2707" s="2">
        <f>Table1[[#This Row],[PRICE/PO]]*Table1[[#This Row],[Quantity/PO]]</f>
        <v>9800</v>
      </c>
      <c r="Q2707" s="2" t="str">
        <f t="shared" ca="1" si="196"/>
        <v>منتهي</v>
      </c>
      <c r="R2707" s="2" t="s">
        <v>2339</v>
      </c>
      <c r="S2707" s="2"/>
      <c r="T2707" s="1" t="str">
        <f t="shared" si="197"/>
        <v/>
      </c>
      <c r="BN2707" s="8">
        <f>D3356</f>
        <v>2400558</v>
      </c>
    </row>
    <row r="2708" spans="1:66" ht="69" hidden="1" x14ac:dyDescent="0.45">
      <c r="A2708" s="1">
        <f t="shared" si="198"/>
        <v>2695</v>
      </c>
      <c r="B2708" s="1" t="s">
        <v>734</v>
      </c>
      <c r="C2708" s="2" t="s">
        <v>1690</v>
      </c>
      <c r="D2708" s="1">
        <v>2101210</v>
      </c>
      <c r="E2708" s="2" t="s">
        <v>1691</v>
      </c>
      <c r="F2708" s="1" t="s">
        <v>3798</v>
      </c>
      <c r="G2708" s="10">
        <v>45740</v>
      </c>
      <c r="H2708" s="1">
        <v>2</v>
      </c>
      <c r="I2708" s="1">
        <v>850</v>
      </c>
      <c r="J2708" s="10">
        <v>45743</v>
      </c>
      <c r="K2708" s="1" t="s">
        <v>1077</v>
      </c>
      <c r="L2708" s="2" t="s">
        <v>3801</v>
      </c>
      <c r="M2708" s="10">
        <v>45756</v>
      </c>
      <c r="N2708" s="1">
        <v>2</v>
      </c>
      <c r="O2708" s="1">
        <v>850</v>
      </c>
      <c r="P2708" s="2">
        <f>Table1[[#This Row],[PRICE/PO]]*Table1[[#This Row],[Quantity/PO]]</f>
        <v>1700</v>
      </c>
      <c r="Q2708" s="2" t="str">
        <f t="shared" ca="1" si="196"/>
        <v>منتهي</v>
      </c>
      <c r="R2708" s="2" t="s">
        <v>2339</v>
      </c>
      <c r="S2708" s="2"/>
      <c r="T2708" s="1" t="str">
        <f t="shared" si="197"/>
        <v/>
      </c>
      <c r="BN2708" s="8">
        <f>D3357</f>
        <v>2501438</v>
      </c>
    </row>
    <row r="2709" spans="1:66" ht="69" hidden="1" x14ac:dyDescent="0.45">
      <c r="A2709" s="1">
        <f t="shared" si="198"/>
        <v>2696</v>
      </c>
      <c r="B2709" s="1" t="s">
        <v>734</v>
      </c>
      <c r="C2709" s="2" t="s">
        <v>1690</v>
      </c>
      <c r="D2709" s="1">
        <v>2101210</v>
      </c>
      <c r="E2709" s="2" t="s">
        <v>1691</v>
      </c>
      <c r="F2709" s="1" t="s">
        <v>3798</v>
      </c>
      <c r="G2709" s="10">
        <v>45740</v>
      </c>
      <c r="H2709" s="1"/>
      <c r="I2709" s="1">
        <v>850</v>
      </c>
      <c r="J2709" s="10">
        <v>45743</v>
      </c>
      <c r="K2709" s="1" t="s">
        <v>1077</v>
      </c>
      <c r="L2709" s="2" t="s">
        <v>4409</v>
      </c>
      <c r="M2709" s="10">
        <v>45788</v>
      </c>
      <c r="N2709" s="1">
        <v>1</v>
      </c>
      <c r="O2709" s="1">
        <v>850</v>
      </c>
      <c r="P2709" s="2">
        <f>Table1[[#This Row],[PRICE/PO]]*Table1[[#This Row],[Quantity/PO]]</f>
        <v>850</v>
      </c>
      <c r="Q2709" s="2" t="str">
        <f ca="1">IF(AND($J2709&lt;TODAY(), $J2709&lt;&gt;""), "منتهي", "")</f>
        <v>منتهي</v>
      </c>
      <c r="R2709" s="2" t="s">
        <v>2339</v>
      </c>
      <c r="S2709" s="2"/>
      <c r="T2709" s="1" t="str">
        <f t="shared" si="197"/>
        <v/>
      </c>
      <c r="BN2709" s="8"/>
    </row>
    <row r="2710" spans="1:66" ht="69" hidden="1" x14ac:dyDescent="0.45">
      <c r="A2710" s="1">
        <f t="shared" si="198"/>
        <v>2697</v>
      </c>
      <c r="B2710" s="1" t="s">
        <v>734</v>
      </c>
      <c r="C2710" s="2" t="s">
        <v>1693</v>
      </c>
      <c r="D2710" s="1"/>
      <c r="E2710" s="2" t="s">
        <v>1692</v>
      </c>
      <c r="F2710" s="1" t="s">
        <v>3798</v>
      </c>
      <c r="G2710" s="10">
        <v>45740</v>
      </c>
      <c r="H2710" s="1">
        <v>2</v>
      </c>
      <c r="I2710" s="1">
        <v>300</v>
      </c>
      <c r="J2710" s="10">
        <v>45743</v>
      </c>
      <c r="K2710" s="1" t="s">
        <v>1076</v>
      </c>
      <c r="L2710" s="2" t="s">
        <v>3801</v>
      </c>
      <c r="M2710" s="10">
        <v>45756</v>
      </c>
      <c r="N2710" s="1">
        <v>2</v>
      </c>
      <c r="O2710" s="1">
        <v>300</v>
      </c>
      <c r="P2710" s="2">
        <f>Table1[[#This Row],[PRICE/PO]]*Table1[[#This Row],[Quantity/PO]]</f>
        <v>600</v>
      </c>
      <c r="Q2710" s="2" t="str">
        <f t="shared" ca="1" si="196"/>
        <v>منتهي</v>
      </c>
      <c r="R2710" s="2" t="s">
        <v>2339</v>
      </c>
      <c r="S2710" s="2"/>
      <c r="T2710" s="1" t="str">
        <f t="shared" si="197"/>
        <v/>
      </c>
      <c r="BN2710" s="8">
        <f t="shared" ref="BN2710:BN2724" si="199">D3358</f>
        <v>2804231</v>
      </c>
    </row>
    <row r="2711" spans="1:66" ht="115" hidden="1" x14ac:dyDescent="0.45">
      <c r="A2711" s="1">
        <f t="shared" si="198"/>
        <v>2698</v>
      </c>
      <c r="B2711" s="1" t="s">
        <v>734</v>
      </c>
      <c r="C2711" s="2" t="s">
        <v>1695</v>
      </c>
      <c r="D2711" s="1" t="s">
        <v>3799</v>
      </c>
      <c r="E2711" s="2" t="s">
        <v>3800</v>
      </c>
      <c r="F2711" s="1" t="s">
        <v>3798</v>
      </c>
      <c r="G2711" s="10">
        <v>45740</v>
      </c>
      <c r="H2711" s="1">
        <v>2</v>
      </c>
      <c r="I2711" s="1"/>
      <c r="J2711" s="10">
        <v>45743</v>
      </c>
      <c r="K2711" s="1"/>
      <c r="L2711" s="2"/>
      <c r="M2711" s="10"/>
      <c r="N2711" s="1"/>
      <c r="O2711" s="1"/>
      <c r="P2711" s="2">
        <f>Table1[[#This Row],[PRICE/PO]]*Table1[[#This Row],[Quantity/PO]]</f>
        <v>0</v>
      </c>
      <c r="Q2711" s="2" t="str">
        <f t="shared" ca="1" si="196"/>
        <v>منتهي</v>
      </c>
      <c r="R2711" s="2" t="s">
        <v>2339</v>
      </c>
      <c r="S2711" s="2"/>
      <c r="T2711" s="1" t="str">
        <f t="shared" si="197"/>
        <v/>
      </c>
      <c r="BN2711" s="8">
        <f t="shared" si="199"/>
        <v>2400321</v>
      </c>
    </row>
    <row r="2712" spans="1:66" ht="92" hidden="1" x14ac:dyDescent="0.45">
      <c r="A2712" s="1">
        <f t="shared" si="198"/>
        <v>2699</v>
      </c>
      <c r="B2712" s="1" t="s">
        <v>734</v>
      </c>
      <c r="C2712" s="1" t="s">
        <v>1698</v>
      </c>
      <c r="D2712" s="1" t="s">
        <v>1697</v>
      </c>
      <c r="E2712" s="2" t="s">
        <v>1700</v>
      </c>
      <c r="F2712" s="1" t="s">
        <v>3798</v>
      </c>
      <c r="G2712" s="10">
        <v>45740</v>
      </c>
      <c r="H2712" s="1">
        <v>4</v>
      </c>
      <c r="I2712" s="1"/>
      <c r="J2712" s="10">
        <v>45743</v>
      </c>
      <c r="K2712" s="1"/>
      <c r="L2712" s="2"/>
      <c r="M2712" s="10"/>
      <c r="N2712" s="1"/>
      <c r="O2712" s="1"/>
      <c r="P2712" s="2">
        <f>Table1[[#This Row],[PRICE/PO]]*Table1[[#This Row],[Quantity/PO]]</f>
        <v>0</v>
      </c>
      <c r="Q2712" s="2" t="str">
        <f t="shared" ca="1" si="196"/>
        <v>منتهي</v>
      </c>
      <c r="R2712" s="2" t="s">
        <v>2339</v>
      </c>
      <c r="S2712" s="2"/>
      <c r="T2712" s="1" t="str">
        <f t="shared" si="197"/>
        <v/>
      </c>
      <c r="BN2712" s="8">
        <f t="shared" si="199"/>
        <v>2300462</v>
      </c>
    </row>
    <row r="2713" spans="1:66" ht="69" hidden="1" x14ac:dyDescent="0.45">
      <c r="A2713" s="1">
        <f t="shared" si="198"/>
        <v>2700</v>
      </c>
      <c r="B2713" s="1" t="s">
        <v>734</v>
      </c>
      <c r="C2713" s="2" t="s">
        <v>1699</v>
      </c>
      <c r="D2713" s="1"/>
      <c r="E2713" s="2" t="s">
        <v>1701</v>
      </c>
      <c r="F2713" s="1" t="s">
        <v>3798</v>
      </c>
      <c r="G2713" s="10">
        <v>45740</v>
      </c>
      <c r="H2713" s="1">
        <v>4</v>
      </c>
      <c r="I2713" s="1"/>
      <c r="J2713" s="10">
        <v>45743</v>
      </c>
      <c r="K2713" s="1"/>
      <c r="L2713" s="2"/>
      <c r="M2713" s="10"/>
      <c r="N2713" s="1"/>
      <c r="O2713" s="1"/>
      <c r="P2713" s="2">
        <f>Table1[[#This Row],[PRICE/PO]]*Table1[[#This Row],[Quantity/PO]]</f>
        <v>0</v>
      </c>
      <c r="Q2713" s="2" t="str">
        <f t="shared" ca="1" si="196"/>
        <v>منتهي</v>
      </c>
      <c r="R2713" s="2" t="s">
        <v>2339</v>
      </c>
      <c r="S2713" s="2"/>
      <c r="T2713" s="1" t="str">
        <f t="shared" si="197"/>
        <v/>
      </c>
      <c r="BN2713" s="8">
        <f t="shared" si="199"/>
        <v>2300402</v>
      </c>
    </row>
    <row r="2714" spans="1:66" ht="69" hidden="1" x14ac:dyDescent="0.45">
      <c r="A2714" s="1">
        <f t="shared" si="198"/>
        <v>2701</v>
      </c>
      <c r="B2714" s="1" t="s">
        <v>734</v>
      </c>
      <c r="C2714" s="2" t="s">
        <v>1703</v>
      </c>
      <c r="D2714" s="1" t="s">
        <v>1702</v>
      </c>
      <c r="E2714" s="2" t="s">
        <v>1704</v>
      </c>
      <c r="F2714" s="1" t="s">
        <v>3798</v>
      </c>
      <c r="G2714" s="10">
        <v>45740</v>
      </c>
      <c r="H2714" s="1">
        <v>2</v>
      </c>
      <c r="I2714" s="1"/>
      <c r="J2714" s="10">
        <v>45743</v>
      </c>
      <c r="K2714" s="1"/>
      <c r="L2714" s="2"/>
      <c r="M2714" s="10"/>
      <c r="N2714" s="1"/>
      <c r="O2714" s="1"/>
      <c r="P2714" s="2">
        <f>Table1[[#This Row],[PRICE/PO]]*Table1[[#This Row],[Quantity/PO]]</f>
        <v>0</v>
      </c>
      <c r="Q2714" s="2" t="str">
        <f t="shared" ca="1" si="196"/>
        <v>منتهي</v>
      </c>
      <c r="R2714" s="2" t="s">
        <v>2339</v>
      </c>
      <c r="S2714" s="2"/>
      <c r="T2714" s="1" t="str">
        <f t="shared" si="197"/>
        <v/>
      </c>
      <c r="BN2714" s="8">
        <f t="shared" si="199"/>
        <v>2400572</v>
      </c>
    </row>
    <row r="2715" spans="1:66" ht="46" hidden="1" x14ac:dyDescent="0.45">
      <c r="A2715" s="1">
        <f t="shared" si="198"/>
        <v>2702</v>
      </c>
      <c r="B2715" s="1" t="s">
        <v>734</v>
      </c>
      <c r="C2715" s="1" t="s">
        <v>1705</v>
      </c>
      <c r="D2715" s="1"/>
      <c r="E2715" s="2" t="s">
        <v>1706</v>
      </c>
      <c r="F2715" s="1" t="s">
        <v>3798</v>
      </c>
      <c r="G2715" s="10">
        <v>45740</v>
      </c>
      <c r="H2715" s="1">
        <v>4</v>
      </c>
      <c r="I2715" s="1"/>
      <c r="J2715" s="10">
        <v>45743</v>
      </c>
      <c r="K2715" s="1"/>
      <c r="L2715" s="2"/>
      <c r="M2715" s="10"/>
      <c r="N2715" s="1"/>
      <c r="O2715" s="1"/>
      <c r="P2715" s="2">
        <f>Table1[[#This Row],[PRICE/PO]]*Table1[[#This Row],[Quantity/PO]]</f>
        <v>0</v>
      </c>
      <c r="Q2715" s="2" t="str">
        <f t="shared" ca="1" si="196"/>
        <v>منتهي</v>
      </c>
      <c r="R2715" s="2" t="s">
        <v>2339</v>
      </c>
      <c r="S2715" s="2"/>
      <c r="T2715" s="1" t="str">
        <f t="shared" si="197"/>
        <v/>
      </c>
      <c r="BN2715" s="8">
        <f t="shared" si="199"/>
        <v>2102018</v>
      </c>
    </row>
    <row r="2716" spans="1:66" ht="46" hidden="1" x14ac:dyDescent="0.45">
      <c r="A2716" s="1">
        <f t="shared" si="198"/>
        <v>2703</v>
      </c>
      <c r="B2716" s="1" t="s">
        <v>734</v>
      </c>
      <c r="C2716" s="1" t="s">
        <v>1707</v>
      </c>
      <c r="D2716" s="1">
        <v>50912</v>
      </c>
      <c r="E2716" s="2" t="s">
        <v>1708</v>
      </c>
      <c r="F2716" s="1" t="s">
        <v>3798</v>
      </c>
      <c r="G2716" s="10">
        <v>45740</v>
      </c>
      <c r="H2716" s="1">
        <v>2</v>
      </c>
      <c r="I2716" s="1"/>
      <c r="J2716" s="10">
        <v>45743</v>
      </c>
      <c r="K2716" s="1"/>
      <c r="L2716" s="2"/>
      <c r="M2716" s="10"/>
      <c r="N2716" s="1"/>
      <c r="O2716" s="1"/>
      <c r="P2716" s="2">
        <f>Table1[[#This Row],[PRICE/PO]]*Table1[[#This Row],[Quantity/PO]]</f>
        <v>0</v>
      </c>
      <c r="Q2716" s="2" t="str">
        <f t="shared" ca="1" si="196"/>
        <v>منتهي</v>
      </c>
      <c r="R2716" s="2" t="s">
        <v>2339</v>
      </c>
      <c r="S2716" s="2"/>
      <c r="T2716" s="1" t="str">
        <f t="shared" si="197"/>
        <v/>
      </c>
      <c r="BN2716" s="8">
        <f t="shared" si="199"/>
        <v>0</v>
      </c>
    </row>
    <row r="2717" spans="1:66" ht="92" hidden="1" x14ac:dyDescent="0.45">
      <c r="A2717" s="1">
        <f t="shared" si="198"/>
        <v>2704</v>
      </c>
      <c r="B2717" s="1" t="s">
        <v>734</v>
      </c>
      <c r="C2717" s="1" t="s">
        <v>1698</v>
      </c>
      <c r="D2717" s="1" t="s">
        <v>1697</v>
      </c>
      <c r="E2717" s="2" t="s">
        <v>1700</v>
      </c>
      <c r="F2717" s="1" t="s">
        <v>3808</v>
      </c>
      <c r="G2717" s="10">
        <v>45756</v>
      </c>
      <c r="H2717" s="1">
        <v>4</v>
      </c>
      <c r="I2717" s="1"/>
      <c r="J2717" s="10">
        <v>45761</v>
      </c>
      <c r="K2717" s="1" t="s">
        <v>1075</v>
      </c>
      <c r="L2717" s="2"/>
      <c r="M2717" s="10"/>
      <c r="N2717" s="1"/>
      <c r="O2717" s="1"/>
      <c r="P2717" s="2">
        <f>Table1[[#This Row],[PRICE/PO]]*Table1[[#This Row],[Quantity/PO]]</f>
        <v>0</v>
      </c>
      <c r="Q2717" s="2" t="str">
        <f t="shared" ca="1" si="196"/>
        <v>منتهي</v>
      </c>
      <c r="R2717" s="2" t="s">
        <v>2339</v>
      </c>
      <c r="S2717" s="2"/>
      <c r="T2717" s="1" t="str">
        <f t="shared" si="197"/>
        <v/>
      </c>
      <c r="BN2717" s="8">
        <f t="shared" si="199"/>
        <v>0</v>
      </c>
    </row>
    <row r="2718" spans="1:66" ht="69" hidden="1" x14ac:dyDescent="0.45">
      <c r="A2718" s="1">
        <f t="shared" si="198"/>
        <v>2705</v>
      </c>
      <c r="B2718" s="1" t="s">
        <v>734</v>
      </c>
      <c r="C2718" s="1" t="s">
        <v>3766</v>
      </c>
      <c r="D2718" s="1">
        <v>2804161</v>
      </c>
      <c r="E2718" s="2" t="s">
        <v>3767</v>
      </c>
      <c r="F2718" s="1" t="s">
        <v>3810</v>
      </c>
      <c r="G2718" s="10">
        <v>45757</v>
      </c>
      <c r="H2718" s="1">
        <v>4</v>
      </c>
      <c r="I2718" s="1">
        <v>420</v>
      </c>
      <c r="J2718" s="10">
        <v>45760</v>
      </c>
      <c r="K2718" s="1" t="s">
        <v>1075</v>
      </c>
      <c r="L2718" s="2"/>
      <c r="M2718" s="10"/>
      <c r="N2718" s="1"/>
      <c r="O2718" s="1"/>
      <c r="P2718" s="2">
        <f>Table1[[#This Row],[PRICE/PO]]*Table1[[#This Row],[Quantity/PO]]</f>
        <v>0</v>
      </c>
      <c r="Q2718" s="2" t="str">
        <f t="shared" ca="1" si="196"/>
        <v>منتهي</v>
      </c>
      <c r="R2718" s="2" t="s">
        <v>2355</v>
      </c>
      <c r="S2718" s="2"/>
      <c r="T2718" s="1" t="str">
        <f t="shared" si="197"/>
        <v/>
      </c>
      <c r="BN2718" s="8">
        <f t="shared" si="199"/>
        <v>0</v>
      </c>
    </row>
    <row r="2719" spans="1:66" ht="46" hidden="1" x14ac:dyDescent="0.45">
      <c r="A2719" s="1">
        <f t="shared" si="198"/>
        <v>2706</v>
      </c>
      <c r="B2719" s="1" t="s">
        <v>734</v>
      </c>
      <c r="C2719" s="1" t="s">
        <v>2897</v>
      </c>
      <c r="D2719" s="1"/>
      <c r="E2719" s="2" t="s">
        <v>2898</v>
      </c>
      <c r="F2719" s="1" t="s">
        <v>3811</v>
      </c>
      <c r="G2719" s="10">
        <v>45757</v>
      </c>
      <c r="H2719" s="1">
        <v>1</v>
      </c>
      <c r="I2719" s="1"/>
      <c r="J2719" s="10">
        <v>45760</v>
      </c>
      <c r="K2719" s="1" t="s">
        <v>1075</v>
      </c>
      <c r="L2719" s="2"/>
      <c r="M2719" s="10"/>
      <c r="N2719" s="1"/>
      <c r="O2719" s="1"/>
      <c r="P2719" s="2">
        <f>Table1[[#This Row],[PRICE/PO]]*Table1[[#This Row],[Quantity/PO]]</f>
        <v>0</v>
      </c>
      <c r="Q2719" s="2" t="str">
        <f t="shared" ca="1" si="196"/>
        <v>منتهي</v>
      </c>
      <c r="R2719" s="2" t="s">
        <v>2355</v>
      </c>
      <c r="S2719" s="2"/>
      <c r="T2719" s="1" t="str">
        <f t="shared" si="197"/>
        <v/>
      </c>
      <c r="BN2719" s="8" t="str">
        <f t="shared" si="199"/>
        <v>WITH 4 OUTLET</v>
      </c>
    </row>
    <row r="2720" spans="1:66" ht="46" hidden="1" x14ac:dyDescent="0.45">
      <c r="A2720" s="1">
        <f t="shared" si="198"/>
        <v>2707</v>
      </c>
      <c r="B2720" s="1" t="s">
        <v>734</v>
      </c>
      <c r="C2720" s="1" t="s">
        <v>1334</v>
      </c>
      <c r="D2720" s="1"/>
      <c r="E2720" s="2" t="s">
        <v>1335</v>
      </c>
      <c r="F2720" s="1" t="s">
        <v>3811</v>
      </c>
      <c r="G2720" s="10">
        <v>45757</v>
      </c>
      <c r="H2720" s="1">
        <v>5</v>
      </c>
      <c r="I2720" s="1"/>
      <c r="J2720" s="10">
        <v>45760</v>
      </c>
      <c r="K2720" s="1" t="s">
        <v>1075</v>
      </c>
      <c r="L2720" s="2"/>
      <c r="M2720" s="10"/>
      <c r="N2720" s="1"/>
      <c r="O2720" s="1"/>
      <c r="P2720" s="2">
        <f>Table1[[#This Row],[PRICE/PO]]*Table1[[#This Row],[Quantity/PO]]</f>
        <v>0</v>
      </c>
      <c r="Q2720" s="2" t="str">
        <f t="shared" ca="1" si="196"/>
        <v>منتهي</v>
      </c>
      <c r="R2720" s="2" t="s">
        <v>2355</v>
      </c>
      <c r="S2720" s="2"/>
      <c r="T2720" s="1" t="str">
        <f t="shared" si="197"/>
        <v/>
      </c>
      <c r="BN2720" s="8" t="str">
        <f t="shared" si="199"/>
        <v>WITH 4 OUTLET</v>
      </c>
    </row>
    <row r="2721" spans="1:66" ht="46" hidden="1" x14ac:dyDescent="0.45">
      <c r="A2721" s="1">
        <f t="shared" si="198"/>
        <v>2708</v>
      </c>
      <c r="B2721" s="1" t="s">
        <v>734</v>
      </c>
      <c r="C2721" s="1" t="s">
        <v>1336</v>
      </c>
      <c r="D2721" s="1"/>
      <c r="E2721" s="2" t="s">
        <v>1337</v>
      </c>
      <c r="F2721" s="1" t="s">
        <v>3811</v>
      </c>
      <c r="G2721" s="10">
        <v>45757</v>
      </c>
      <c r="H2721" s="1">
        <v>8</v>
      </c>
      <c r="I2721" s="1"/>
      <c r="J2721" s="10">
        <v>45760</v>
      </c>
      <c r="K2721" s="1" t="s">
        <v>1075</v>
      </c>
      <c r="L2721" s="2"/>
      <c r="M2721" s="10"/>
      <c r="N2721" s="1"/>
      <c r="O2721" s="1"/>
      <c r="P2721" s="2">
        <f>Table1[[#This Row],[PRICE/PO]]*Table1[[#This Row],[Quantity/PO]]</f>
        <v>0</v>
      </c>
      <c r="Q2721" s="2" t="str">
        <f t="shared" ca="1" si="196"/>
        <v>منتهي</v>
      </c>
      <c r="R2721" s="2" t="s">
        <v>2355</v>
      </c>
      <c r="S2721" s="2"/>
      <c r="T2721" s="1" t="str">
        <f t="shared" si="197"/>
        <v/>
      </c>
      <c r="BN2721" s="8">
        <f t="shared" si="199"/>
        <v>0</v>
      </c>
    </row>
    <row r="2722" spans="1:66" ht="46" hidden="1" x14ac:dyDescent="0.45">
      <c r="A2722" s="1">
        <f t="shared" si="198"/>
        <v>2709</v>
      </c>
      <c r="B2722" s="1" t="s">
        <v>734</v>
      </c>
      <c r="C2722" s="1" t="s">
        <v>3813</v>
      </c>
      <c r="D2722" s="1" t="s">
        <v>3814</v>
      </c>
      <c r="E2722" s="2" t="s">
        <v>3815</v>
      </c>
      <c r="F2722" s="1" t="s">
        <v>3812</v>
      </c>
      <c r="G2722" s="10">
        <v>45757</v>
      </c>
      <c r="H2722" s="1">
        <v>1</v>
      </c>
      <c r="I2722" s="1"/>
      <c r="J2722" s="10">
        <v>45760</v>
      </c>
      <c r="K2722" s="1" t="s">
        <v>1076</v>
      </c>
      <c r="L2722" s="2"/>
      <c r="M2722" s="10"/>
      <c r="N2722" s="1"/>
      <c r="O2722" s="1"/>
      <c r="P2722" s="2">
        <f>Table1[[#This Row],[PRICE/PO]]*Table1[[#This Row],[Quantity/PO]]</f>
        <v>0</v>
      </c>
      <c r="Q2722" s="2" t="str">
        <f t="shared" ca="1" si="196"/>
        <v>منتهي</v>
      </c>
      <c r="R2722" s="2" t="s">
        <v>2355</v>
      </c>
      <c r="S2722" s="2"/>
      <c r="T2722" s="1" t="str">
        <f t="shared" si="197"/>
        <v/>
      </c>
      <c r="BN2722" s="8">
        <f t="shared" si="199"/>
        <v>0</v>
      </c>
    </row>
    <row r="2723" spans="1:66" ht="46" hidden="1" x14ac:dyDescent="0.45">
      <c r="A2723" s="1">
        <f t="shared" si="198"/>
        <v>2710</v>
      </c>
      <c r="B2723" s="1" t="s">
        <v>734</v>
      </c>
      <c r="C2723" s="2" t="s">
        <v>124</v>
      </c>
      <c r="D2723" s="1"/>
      <c r="E2723" s="2" t="s">
        <v>824</v>
      </c>
      <c r="F2723" s="1" t="s">
        <v>3816</v>
      </c>
      <c r="G2723" s="10">
        <v>45757</v>
      </c>
      <c r="H2723" s="1">
        <v>4</v>
      </c>
      <c r="I2723" s="1"/>
      <c r="J2723" s="10">
        <v>45760</v>
      </c>
      <c r="K2723" s="1" t="s">
        <v>1076</v>
      </c>
      <c r="L2723" s="2"/>
      <c r="M2723" s="10"/>
      <c r="N2723" s="1"/>
      <c r="O2723" s="1"/>
      <c r="P2723" s="2">
        <f>Table1[[#This Row],[PRICE/PO]]*Table1[[#This Row],[Quantity/PO]]</f>
        <v>0</v>
      </c>
      <c r="Q2723" s="2" t="str">
        <f t="shared" ca="1" si="196"/>
        <v>منتهي</v>
      </c>
      <c r="R2723" s="2" t="s">
        <v>2355</v>
      </c>
      <c r="S2723" s="2"/>
      <c r="T2723" s="1" t="str">
        <f t="shared" si="197"/>
        <v/>
      </c>
      <c r="BN2723" s="8" t="str">
        <f t="shared" si="199"/>
        <v>WITH 4 OUTLET</v>
      </c>
    </row>
    <row r="2724" spans="1:66" ht="46" hidden="1" x14ac:dyDescent="0.45">
      <c r="A2724" s="1">
        <f t="shared" si="198"/>
        <v>2711</v>
      </c>
      <c r="B2724" s="1" t="s">
        <v>734</v>
      </c>
      <c r="C2724" s="2" t="s">
        <v>124</v>
      </c>
      <c r="D2724" s="1"/>
      <c r="E2724" s="2" t="s">
        <v>824</v>
      </c>
      <c r="F2724" s="1" t="s">
        <v>3816</v>
      </c>
      <c r="G2724" s="10">
        <v>45757</v>
      </c>
      <c r="H2724" s="1">
        <v>4</v>
      </c>
      <c r="I2724" s="1"/>
      <c r="J2724" s="10">
        <v>45760</v>
      </c>
      <c r="K2724" s="1" t="s">
        <v>1076</v>
      </c>
      <c r="L2724" s="2"/>
      <c r="M2724" s="10"/>
      <c r="N2724" s="1"/>
      <c r="O2724" s="1"/>
      <c r="P2724" s="2">
        <f>Table1[[#This Row],[PRICE/PO]]*Table1[[#This Row],[Quantity/PO]]</f>
        <v>0</v>
      </c>
      <c r="Q2724" s="2" t="str">
        <f t="shared" ca="1" si="196"/>
        <v>منتهي</v>
      </c>
      <c r="R2724" s="2" t="s">
        <v>2355</v>
      </c>
      <c r="S2724" s="2"/>
      <c r="T2724" s="1" t="str">
        <f t="shared" si="197"/>
        <v/>
      </c>
      <c r="BN2724" s="8" t="str">
        <f t="shared" si="199"/>
        <v>WITH 4 OUTLET</v>
      </c>
    </row>
    <row r="2725" spans="1:66" ht="46" hidden="1" x14ac:dyDescent="0.45">
      <c r="A2725" s="1">
        <f t="shared" si="198"/>
        <v>2712</v>
      </c>
      <c r="B2725" s="1" t="s">
        <v>734</v>
      </c>
      <c r="C2725" s="2" t="s">
        <v>124</v>
      </c>
      <c r="D2725" s="1"/>
      <c r="E2725" s="2" t="s">
        <v>824</v>
      </c>
      <c r="F2725" s="1" t="s">
        <v>3816</v>
      </c>
      <c r="G2725" s="10">
        <v>45757</v>
      </c>
      <c r="H2725" s="1">
        <v>4</v>
      </c>
      <c r="I2725" s="1"/>
      <c r="J2725" s="10">
        <v>45760</v>
      </c>
      <c r="K2725" s="1" t="s">
        <v>1076</v>
      </c>
      <c r="L2725" s="2"/>
      <c r="M2725" s="10"/>
      <c r="N2725" s="1"/>
      <c r="O2725" s="1"/>
      <c r="P2725" s="2">
        <f>Table1[[#This Row],[PRICE/PO]]*Table1[[#This Row],[Quantity/PO]]</f>
        <v>0</v>
      </c>
      <c r="Q2725" s="2" t="str">
        <f t="shared" ca="1" si="196"/>
        <v>منتهي</v>
      </c>
      <c r="R2725" s="2" t="s">
        <v>2355</v>
      </c>
      <c r="S2725" s="2"/>
      <c r="T2725" s="1" t="str">
        <f t="shared" si="197"/>
        <v/>
      </c>
      <c r="BN2725" s="8">
        <f>D3373</f>
        <v>0</v>
      </c>
    </row>
    <row r="2726" spans="1:66" ht="46" hidden="1" x14ac:dyDescent="0.45">
      <c r="A2726" s="1">
        <f t="shared" si="198"/>
        <v>2713</v>
      </c>
      <c r="B2726" s="1" t="s">
        <v>734</v>
      </c>
      <c r="C2726" s="2" t="s">
        <v>124</v>
      </c>
      <c r="D2726" s="1"/>
      <c r="E2726" s="2" t="s">
        <v>824</v>
      </c>
      <c r="F2726" s="1" t="s">
        <v>3816</v>
      </c>
      <c r="G2726" s="10">
        <v>45757</v>
      </c>
      <c r="H2726" s="1">
        <v>2</v>
      </c>
      <c r="I2726" s="1"/>
      <c r="J2726" s="10">
        <v>45760</v>
      </c>
      <c r="K2726" s="1" t="s">
        <v>1076</v>
      </c>
      <c r="L2726" s="2"/>
      <c r="M2726" s="10"/>
      <c r="N2726" s="1"/>
      <c r="O2726" s="1"/>
      <c r="P2726" s="2">
        <f>Table1[[#This Row],[PRICE/PO]]*Table1[[#This Row],[Quantity/PO]]</f>
        <v>0</v>
      </c>
      <c r="Q2726" s="2" t="str">
        <f t="shared" ca="1" si="196"/>
        <v>منتهي</v>
      </c>
      <c r="R2726" s="2" t="s">
        <v>2355</v>
      </c>
      <c r="S2726" s="2"/>
      <c r="T2726" s="1" t="str">
        <f t="shared" si="197"/>
        <v/>
      </c>
      <c r="BN2726" s="8">
        <f>D3374</f>
        <v>0</v>
      </c>
    </row>
    <row r="2727" spans="1:66" ht="46" hidden="1" x14ac:dyDescent="0.45">
      <c r="A2727" s="1">
        <f t="shared" si="198"/>
        <v>2714</v>
      </c>
      <c r="B2727" s="1" t="s">
        <v>734</v>
      </c>
      <c r="C2727" s="2" t="s">
        <v>133</v>
      </c>
      <c r="D2727" s="1" t="s">
        <v>132</v>
      </c>
      <c r="E2727" s="2" t="s">
        <v>822</v>
      </c>
      <c r="F2727" s="1" t="s">
        <v>3816</v>
      </c>
      <c r="G2727" s="10">
        <v>45757</v>
      </c>
      <c r="H2727" s="1">
        <v>2</v>
      </c>
      <c r="I2727" s="1"/>
      <c r="J2727" s="10">
        <v>45760</v>
      </c>
      <c r="K2727" s="1" t="s">
        <v>1076</v>
      </c>
      <c r="L2727" s="2"/>
      <c r="M2727" s="10"/>
      <c r="N2727" s="1"/>
      <c r="O2727" s="1"/>
      <c r="P2727" s="2">
        <f>Table1[[#This Row],[PRICE/PO]]*Table1[[#This Row],[Quantity/PO]]</f>
        <v>0</v>
      </c>
      <c r="Q2727" s="2" t="str">
        <f t="shared" ca="1" si="196"/>
        <v>منتهي</v>
      </c>
      <c r="R2727" s="2" t="s">
        <v>2355</v>
      </c>
      <c r="S2727" s="2"/>
      <c r="T2727" s="1" t="str">
        <f t="shared" si="197"/>
        <v/>
      </c>
      <c r="BN2727" s="8">
        <f>D3375</f>
        <v>0</v>
      </c>
    </row>
    <row r="2728" spans="1:66" ht="46" hidden="1" x14ac:dyDescent="0.45">
      <c r="A2728" s="1">
        <f t="shared" si="198"/>
        <v>2715</v>
      </c>
      <c r="B2728" s="1" t="s">
        <v>734</v>
      </c>
      <c r="C2728" s="2" t="s">
        <v>118</v>
      </c>
      <c r="D2728" s="1" t="s">
        <v>117</v>
      </c>
      <c r="E2728" s="2" t="s">
        <v>826</v>
      </c>
      <c r="F2728" s="1" t="s">
        <v>3816</v>
      </c>
      <c r="G2728" s="10">
        <v>45757</v>
      </c>
      <c r="H2728" s="1">
        <v>1</v>
      </c>
      <c r="I2728" s="1"/>
      <c r="J2728" s="10">
        <v>45760</v>
      </c>
      <c r="K2728" s="1" t="s">
        <v>1076</v>
      </c>
      <c r="L2728" s="2"/>
      <c r="M2728" s="10"/>
      <c r="N2728" s="1"/>
      <c r="O2728" s="1"/>
      <c r="P2728" s="2">
        <f>Table1[[#This Row],[PRICE/PO]]*Table1[[#This Row],[Quantity/PO]]</f>
        <v>0</v>
      </c>
      <c r="Q2728" s="2" t="str">
        <f t="shared" ca="1" si="196"/>
        <v>منتهي</v>
      </c>
      <c r="R2728" s="2" t="s">
        <v>2355</v>
      </c>
      <c r="S2728" s="2"/>
      <c r="T2728" s="1" t="str">
        <f t="shared" si="197"/>
        <v/>
      </c>
      <c r="BN2728" s="8">
        <f t="shared" ref="BN2728:BN2735" si="200">D3379</f>
        <v>0</v>
      </c>
    </row>
    <row r="2729" spans="1:66" ht="46" hidden="1" x14ac:dyDescent="0.45">
      <c r="A2729" s="1">
        <f t="shared" si="198"/>
        <v>2716</v>
      </c>
      <c r="B2729" s="1" t="s">
        <v>734</v>
      </c>
      <c r="C2729" s="2" t="s">
        <v>124</v>
      </c>
      <c r="D2729" s="1"/>
      <c r="E2729" s="2" t="s">
        <v>824</v>
      </c>
      <c r="F2729" s="1" t="s">
        <v>3816</v>
      </c>
      <c r="G2729" s="10">
        <v>45757</v>
      </c>
      <c r="H2729" s="1">
        <v>4</v>
      </c>
      <c r="I2729" s="1"/>
      <c r="J2729" s="10">
        <v>45760</v>
      </c>
      <c r="K2729" s="1" t="s">
        <v>1076</v>
      </c>
      <c r="L2729" s="2"/>
      <c r="M2729" s="10"/>
      <c r="N2729" s="1"/>
      <c r="O2729" s="1"/>
      <c r="P2729" s="2">
        <f>Table1[[#This Row],[PRICE/PO]]*Table1[[#This Row],[Quantity/PO]]</f>
        <v>0</v>
      </c>
      <c r="Q2729" s="2" t="str">
        <f t="shared" ca="1" si="196"/>
        <v>منتهي</v>
      </c>
      <c r="R2729" s="2" t="s">
        <v>2355</v>
      </c>
      <c r="S2729" s="2"/>
      <c r="T2729" s="1" t="str">
        <f t="shared" si="197"/>
        <v/>
      </c>
      <c r="BN2729" s="8">
        <f t="shared" si="200"/>
        <v>0</v>
      </c>
    </row>
    <row r="2730" spans="1:66" ht="46" hidden="1" x14ac:dyDescent="0.45">
      <c r="A2730" s="1">
        <f t="shared" si="198"/>
        <v>2717</v>
      </c>
      <c r="B2730" s="1" t="s">
        <v>734</v>
      </c>
      <c r="C2730" s="2" t="s">
        <v>133</v>
      </c>
      <c r="D2730" s="1" t="s">
        <v>132</v>
      </c>
      <c r="E2730" s="2" t="s">
        <v>822</v>
      </c>
      <c r="F2730" s="1" t="s">
        <v>3816</v>
      </c>
      <c r="G2730" s="10">
        <v>45757</v>
      </c>
      <c r="H2730" s="1">
        <v>2</v>
      </c>
      <c r="I2730" s="1"/>
      <c r="J2730" s="10">
        <v>45760</v>
      </c>
      <c r="K2730" s="1" t="s">
        <v>1076</v>
      </c>
      <c r="L2730" s="2"/>
      <c r="M2730" s="10"/>
      <c r="N2730" s="1"/>
      <c r="O2730" s="1"/>
      <c r="P2730" s="2">
        <f>Table1[[#This Row],[PRICE/PO]]*Table1[[#This Row],[Quantity/PO]]</f>
        <v>0</v>
      </c>
      <c r="Q2730" s="2" t="str">
        <f t="shared" ca="1" si="196"/>
        <v>منتهي</v>
      </c>
      <c r="R2730" s="2" t="s">
        <v>2355</v>
      </c>
      <c r="S2730" s="2"/>
      <c r="T2730" s="1" t="str">
        <f t="shared" si="197"/>
        <v/>
      </c>
      <c r="BN2730" s="8" t="str">
        <f t="shared" si="200"/>
        <v>R134A</v>
      </c>
    </row>
    <row r="2731" spans="1:66" ht="46" hidden="1" x14ac:dyDescent="0.45">
      <c r="A2731" s="1">
        <f t="shared" si="198"/>
        <v>2718</v>
      </c>
      <c r="B2731" s="1" t="s">
        <v>734</v>
      </c>
      <c r="C2731" s="2" t="s">
        <v>137</v>
      </c>
      <c r="D2731" s="1"/>
      <c r="E2731" s="2" t="s">
        <v>828</v>
      </c>
      <c r="F2731" s="1" t="s">
        <v>3816</v>
      </c>
      <c r="G2731" s="10">
        <v>45757</v>
      </c>
      <c r="H2731" s="1">
        <v>2</v>
      </c>
      <c r="I2731" s="1"/>
      <c r="J2731" s="10">
        <v>45760</v>
      </c>
      <c r="K2731" s="1" t="s">
        <v>1076</v>
      </c>
      <c r="L2731" s="2"/>
      <c r="M2731" s="10"/>
      <c r="N2731" s="1"/>
      <c r="O2731" s="1"/>
      <c r="P2731" s="2">
        <f>Table1[[#This Row],[PRICE/PO]]*Table1[[#This Row],[Quantity/PO]]</f>
        <v>0</v>
      </c>
      <c r="Q2731" s="2" t="str">
        <f t="shared" ca="1" si="196"/>
        <v>منتهي</v>
      </c>
      <c r="R2731" s="2" t="s">
        <v>2355</v>
      </c>
      <c r="S2731" s="2"/>
      <c r="T2731" s="1" t="str">
        <f t="shared" si="197"/>
        <v/>
      </c>
      <c r="BN2731" s="8" t="str">
        <f t="shared" si="200"/>
        <v>410A</v>
      </c>
    </row>
    <row r="2732" spans="1:66" ht="92" hidden="1" x14ac:dyDescent="0.45">
      <c r="A2732" s="1">
        <f t="shared" si="198"/>
        <v>2719</v>
      </c>
      <c r="B2732" s="1" t="s">
        <v>734</v>
      </c>
      <c r="C2732" s="1" t="s">
        <v>1698</v>
      </c>
      <c r="D2732" s="1" t="s">
        <v>1697</v>
      </c>
      <c r="E2732" s="2" t="s">
        <v>1700</v>
      </c>
      <c r="F2732" s="1" t="s">
        <v>3817</v>
      </c>
      <c r="G2732" s="10">
        <v>45757</v>
      </c>
      <c r="H2732" s="1">
        <v>4</v>
      </c>
      <c r="I2732" s="1"/>
      <c r="J2732" s="10">
        <v>45764</v>
      </c>
      <c r="K2732" s="1" t="s">
        <v>1075</v>
      </c>
      <c r="L2732" s="2"/>
      <c r="M2732" s="10"/>
      <c r="N2732" s="1"/>
      <c r="O2732" s="1"/>
      <c r="P2732" s="2">
        <f>Table1[[#This Row],[PRICE/PO]]*Table1[[#This Row],[Quantity/PO]]</f>
        <v>0</v>
      </c>
      <c r="Q2732" s="2" t="str">
        <f t="shared" ca="1" si="196"/>
        <v>منتهي</v>
      </c>
      <c r="R2732" s="2" t="s">
        <v>2339</v>
      </c>
      <c r="S2732" s="2"/>
      <c r="T2732" s="1" t="str">
        <f t="shared" si="197"/>
        <v/>
      </c>
      <c r="BN2732" s="8">
        <f t="shared" si="200"/>
        <v>0</v>
      </c>
    </row>
    <row r="2733" spans="1:66" ht="46" hidden="1" x14ac:dyDescent="0.45">
      <c r="A2733" s="1">
        <f t="shared" si="198"/>
        <v>2720</v>
      </c>
      <c r="B2733" s="1" t="s">
        <v>734</v>
      </c>
      <c r="C2733" s="2" t="s">
        <v>1636</v>
      </c>
      <c r="D2733" s="1" t="s">
        <v>1635</v>
      </c>
      <c r="E2733" s="2" t="s">
        <v>1634</v>
      </c>
      <c r="F2733" s="1" t="s">
        <v>3818</v>
      </c>
      <c r="G2733" s="10">
        <v>45757</v>
      </c>
      <c r="H2733" s="1">
        <v>1</v>
      </c>
      <c r="I2733" s="1">
        <v>97500</v>
      </c>
      <c r="J2733" s="10">
        <v>45764</v>
      </c>
      <c r="K2733" s="1" t="s">
        <v>1077</v>
      </c>
      <c r="L2733" s="2"/>
      <c r="M2733" s="10"/>
      <c r="N2733" s="1"/>
      <c r="O2733" s="1"/>
      <c r="P2733" s="2">
        <f>Table1[[#This Row],[PRICE/PO]]*Table1[[#This Row],[Quantity/PO]]</f>
        <v>0</v>
      </c>
      <c r="Q2733" s="2" t="str">
        <f t="shared" ca="1" si="196"/>
        <v>منتهي</v>
      </c>
      <c r="R2733" s="2" t="s">
        <v>2339</v>
      </c>
      <c r="S2733" s="2"/>
      <c r="T2733" s="1" t="str">
        <f t="shared" si="197"/>
        <v/>
      </c>
      <c r="BN2733" s="8">
        <f t="shared" si="200"/>
        <v>0</v>
      </c>
    </row>
    <row r="2734" spans="1:66" ht="46" hidden="1" x14ac:dyDescent="0.45">
      <c r="A2734" s="1">
        <f t="shared" si="198"/>
        <v>2721</v>
      </c>
      <c r="B2734" s="1" t="s">
        <v>734</v>
      </c>
      <c r="C2734" s="2" t="s">
        <v>1636</v>
      </c>
      <c r="D2734" s="1" t="s">
        <v>1635</v>
      </c>
      <c r="E2734" s="2" t="s">
        <v>1634</v>
      </c>
      <c r="F2734" s="1" t="s">
        <v>3819</v>
      </c>
      <c r="G2734" s="10">
        <v>45757</v>
      </c>
      <c r="H2734" s="1">
        <v>2</v>
      </c>
      <c r="I2734" s="1">
        <v>97500</v>
      </c>
      <c r="J2734" s="10">
        <v>45764</v>
      </c>
      <c r="K2734" s="1" t="s">
        <v>1077</v>
      </c>
      <c r="L2734" s="2"/>
      <c r="M2734" s="10"/>
      <c r="N2734" s="1"/>
      <c r="O2734" s="1"/>
      <c r="P2734" s="2">
        <f>Table1[[#This Row],[PRICE/PO]]*Table1[[#This Row],[Quantity/PO]]</f>
        <v>0</v>
      </c>
      <c r="Q2734" s="2" t="str">
        <f t="shared" ca="1" si="196"/>
        <v>منتهي</v>
      </c>
      <c r="R2734" s="2" t="s">
        <v>2339</v>
      </c>
      <c r="S2734" s="2"/>
      <c r="T2734" s="1" t="str">
        <f t="shared" si="197"/>
        <v/>
      </c>
      <c r="BN2734" s="8" t="str">
        <f t="shared" si="200"/>
        <v>410A</v>
      </c>
    </row>
    <row r="2735" spans="1:66" ht="46" hidden="1" x14ac:dyDescent="0.45">
      <c r="A2735" s="1">
        <f t="shared" si="198"/>
        <v>2722</v>
      </c>
      <c r="B2735" s="1" t="s">
        <v>734</v>
      </c>
      <c r="C2735" s="2" t="s">
        <v>1636</v>
      </c>
      <c r="D2735" s="1" t="s">
        <v>1635</v>
      </c>
      <c r="E2735" s="2" t="s">
        <v>1634</v>
      </c>
      <c r="F2735" s="1" t="s">
        <v>3820</v>
      </c>
      <c r="G2735" s="10">
        <v>45757</v>
      </c>
      <c r="H2735" s="1">
        <v>1</v>
      </c>
      <c r="I2735" s="1">
        <v>97500</v>
      </c>
      <c r="J2735" s="10">
        <v>45759</v>
      </c>
      <c r="K2735" s="1" t="s">
        <v>1077</v>
      </c>
      <c r="L2735" s="2"/>
      <c r="M2735" s="10"/>
      <c r="N2735" s="1"/>
      <c r="O2735" s="1"/>
      <c r="P2735" s="2">
        <f>Table1[[#This Row],[PRICE/PO]]*Table1[[#This Row],[Quantity/PO]]</f>
        <v>0</v>
      </c>
      <c r="Q2735" s="2" t="str">
        <f t="shared" ca="1" si="196"/>
        <v>منتهي</v>
      </c>
      <c r="R2735" s="2" t="s">
        <v>2339</v>
      </c>
      <c r="S2735" s="2"/>
      <c r="T2735" s="1" t="str">
        <f t="shared" si="197"/>
        <v/>
      </c>
      <c r="BN2735" s="8" t="str">
        <f t="shared" si="200"/>
        <v>R134A</v>
      </c>
    </row>
    <row r="2736" spans="1:66" ht="46" hidden="1" x14ac:dyDescent="0.45">
      <c r="A2736" s="1">
        <f t="shared" si="198"/>
        <v>2723</v>
      </c>
      <c r="B2736" s="1" t="s">
        <v>734</v>
      </c>
      <c r="C2736" s="2" t="s">
        <v>1636</v>
      </c>
      <c r="D2736" s="1" t="s">
        <v>1635</v>
      </c>
      <c r="E2736" s="2" t="s">
        <v>1634</v>
      </c>
      <c r="F2736" s="1" t="s">
        <v>3821</v>
      </c>
      <c r="G2736" s="10">
        <v>45757</v>
      </c>
      <c r="H2736" s="1">
        <v>1</v>
      </c>
      <c r="I2736" s="1">
        <v>97500</v>
      </c>
      <c r="J2736" s="10">
        <v>45759</v>
      </c>
      <c r="K2736" s="1" t="s">
        <v>1077</v>
      </c>
      <c r="L2736" s="2"/>
      <c r="M2736" s="10"/>
      <c r="N2736" s="1"/>
      <c r="O2736" s="1"/>
      <c r="P2736" s="2">
        <f>Table1[[#This Row],[PRICE/PO]]*Table1[[#This Row],[Quantity/PO]]</f>
        <v>0</v>
      </c>
      <c r="Q2736" s="2" t="str">
        <f t="shared" ca="1" si="196"/>
        <v>منتهي</v>
      </c>
      <c r="R2736" s="2" t="s">
        <v>2339</v>
      </c>
      <c r="S2736" s="2"/>
      <c r="T2736" s="1" t="str">
        <f t="shared" si="197"/>
        <v/>
      </c>
      <c r="BN2736" s="8" t="str">
        <f>D3390</f>
        <v>134A</v>
      </c>
    </row>
    <row r="2737" spans="1:66" ht="46" hidden="1" x14ac:dyDescent="0.45">
      <c r="A2737" s="1">
        <f t="shared" si="198"/>
        <v>2724</v>
      </c>
      <c r="B2737" s="1" t="s">
        <v>734</v>
      </c>
      <c r="C2737" s="1" t="s">
        <v>641</v>
      </c>
      <c r="D2737" s="1" t="s">
        <v>640</v>
      </c>
      <c r="E2737" s="2" t="s">
        <v>642</v>
      </c>
      <c r="F2737" s="1" t="s">
        <v>3823</v>
      </c>
      <c r="G2737" s="10">
        <v>45757</v>
      </c>
      <c r="H2737" s="1">
        <v>3</v>
      </c>
      <c r="I2737" s="1"/>
      <c r="J2737" s="10">
        <v>45764</v>
      </c>
      <c r="K2737" s="1" t="s">
        <v>1075</v>
      </c>
      <c r="L2737" s="2"/>
      <c r="M2737" s="10"/>
      <c r="N2737" s="1"/>
      <c r="O2737" s="1"/>
      <c r="P2737" s="2">
        <f>Table1[[#This Row],[PRICE/PO]]*Table1[[#This Row],[Quantity/PO]]</f>
        <v>0</v>
      </c>
      <c r="Q2737" s="2" t="str">
        <f t="shared" ca="1" si="196"/>
        <v>منتهي</v>
      </c>
      <c r="R2737" s="2" t="s">
        <v>2339</v>
      </c>
      <c r="S2737" s="2"/>
      <c r="T2737" s="1" t="str">
        <f t="shared" si="197"/>
        <v/>
      </c>
      <c r="BN2737" s="8">
        <f>D3391</f>
        <v>0</v>
      </c>
    </row>
    <row r="2738" spans="1:66" ht="69" hidden="1" x14ac:dyDescent="0.45">
      <c r="A2738" s="1">
        <f t="shared" si="198"/>
        <v>2725</v>
      </c>
      <c r="B2738" s="1" t="s">
        <v>734</v>
      </c>
      <c r="C2738" s="1" t="s">
        <v>3115</v>
      </c>
      <c r="D2738" s="1">
        <v>271086</v>
      </c>
      <c r="E2738" s="2" t="s">
        <v>3112</v>
      </c>
      <c r="F2738" s="1" t="s">
        <v>3825</v>
      </c>
      <c r="G2738" s="10">
        <v>45757</v>
      </c>
      <c r="H2738" s="1">
        <v>2</v>
      </c>
      <c r="I2738" s="1">
        <v>850</v>
      </c>
      <c r="J2738" s="10">
        <v>45797</v>
      </c>
      <c r="K2738" s="1" t="s">
        <v>1076</v>
      </c>
      <c r="L2738" s="2"/>
      <c r="M2738" s="10"/>
      <c r="N2738" s="1"/>
      <c r="O2738" s="1"/>
      <c r="P2738" s="2">
        <f>Table1[[#This Row],[PRICE/PO]]*Table1[[#This Row],[Quantity/PO]]</f>
        <v>0</v>
      </c>
      <c r="Q2738" s="2" t="str">
        <f t="shared" ca="1" si="196"/>
        <v>منتهي</v>
      </c>
      <c r="R2738" s="2" t="s">
        <v>2339</v>
      </c>
      <c r="S2738" s="2"/>
      <c r="T2738" s="1" t="str">
        <f t="shared" si="197"/>
        <v/>
      </c>
      <c r="BN2738" s="8" t="str">
        <f t="shared" ref="BN2738:BN2740" si="201">D3394</f>
        <v>410A</v>
      </c>
    </row>
    <row r="2739" spans="1:66" ht="69" hidden="1" x14ac:dyDescent="0.45">
      <c r="A2739" s="1">
        <f t="shared" si="198"/>
        <v>2726</v>
      </c>
      <c r="B2739" s="1" t="s">
        <v>734</v>
      </c>
      <c r="C2739" s="1" t="s">
        <v>3114</v>
      </c>
      <c r="D2739" s="1"/>
      <c r="E2739" s="2" t="s">
        <v>3113</v>
      </c>
      <c r="F2739" s="1" t="s">
        <v>3825</v>
      </c>
      <c r="G2739" s="10">
        <v>45757</v>
      </c>
      <c r="H2739" s="1">
        <v>2</v>
      </c>
      <c r="I2739" s="1">
        <v>850</v>
      </c>
      <c r="J2739" s="10">
        <v>45797</v>
      </c>
      <c r="K2739" s="1" t="s">
        <v>1076</v>
      </c>
      <c r="L2739" s="2"/>
      <c r="M2739" s="10"/>
      <c r="N2739" s="1"/>
      <c r="O2739" s="1"/>
      <c r="P2739" s="2">
        <f>Table1[[#This Row],[PRICE/PO]]*Table1[[#This Row],[Quantity/PO]]</f>
        <v>0</v>
      </c>
      <c r="Q2739" s="2" t="str">
        <f t="shared" ca="1" si="196"/>
        <v>منتهي</v>
      </c>
      <c r="R2739" s="2" t="s">
        <v>2339</v>
      </c>
      <c r="S2739" s="2"/>
      <c r="T2739" s="1" t="str">
        <f t="shared" si="197"/>
        <v/>
      </c>
      <c r="BN2739" s="8">
        <f t="shared" si="201"/>
        <v>0</v>
      </c>
    </row>
    <row r="2740" spans="1:66" ht="46" hidden="1" x14ac:dyDescent="0.45">
      <c r="A2740" s="1">
        <f t="shared" si="198"/>
        <v>2727</v>
      </c>
      <c r="B2740" s="1" t="s">
        <v>43</v>
      </c>
      <c r="C2740" s="1" t="s">
        <v>91</v>
      </c>
      <c r="D2740" s="1"/>
      <c r="E2740" s="2" t="s">
        <v>92</v>
      </c>
      <c r="F2740" s="1" t="s">
        <v>3828</v>
      </c>
      <c r="G2740" s="10">
        <v>45781</v>
      </c>
      <c r="H2740" s="1">
        <v>4</v>
      </c>
      <c r="I2740" s="1">
        <v>3300</v>
      </c>
      <c r="J2740" s="10">
        <v>45784</v>
      </c>
      <c r="K2740" s="1" t="s">
        <v>1076</v>
      </c>
      <c r="L2740" s="2"/>
      <c r="M2740" s="10"/>
      <c r="N2740" s="1"/>
      <c r="O2740" s="1"/>
      <c r="P2740" s="2">
        <f>Table1[[#This Row],[PRICE/PO]]*Table1[[#This Row],[Quantity/PO]]</f>
        <v>0</v>
      </c>
      <c r="Q2740" s="2" t="str">
        <f t="shared" ca="1" si="196"/>
        <v>منتهي</v>
      </c>
      <c r="R2740" s="2" t="s">
        <v>2339</v>
      </c>
      <c r="S2740" s="2"/>
      <c r="T2740" s="1" t="str">
        <f t="shared" si="197"/>
        <v/>
      </c>
      <c r="BN2740" s="8">
        <f t="shared" si="201"/>
        <v>0</v>
      </c>
    </row>
    <row r="2741" spans="1:66" ht="46" hidden="1" x14ac:dyDescent="0.45">
      <c r="A2741" s="1">
        <f t="shared" si="198"/>
        <v>2728</v>
      </c>
      <c r="B2741" s="1" t="s">
        <v>43</v>
      </c>
      <c r="C2741" s="1" t="s">
        <v>88</v>
      </c>
      <c r="D2741" s="1"/>
      <c r="E2741" s="2" t="s">
        <v>89</v>
      </c>
      <c r="F2741" s="1" t="s">
        <v>3829</v>
      </c>
      <c r="G2741" s="10">
        <v>45781</v>
      </c>
      <c r="H2741" s="1">
        <v>2</v>
      </c>
      <c r="I2741" s="1">
        <v>3400</v>
      </c>
      <c r="J2741" s="10">
        <v>45784</v>
      </c>
      <c r="K2741" s="1" t="s">
        <v>1076</v>
      </c>
      <c r="L2741" s="2"/>
      <c r="M2741" s="10"/>
      <c r="N2741" s="1"/>
      <c r="O2741" s="1"/>
      <c r="P2741" s="2">
        <f>Table1[[#This Row],[PRICE/PO]]*Table1[[#This Row],[Quantity/PO]]</f>
        <v>0</v>
      </c>
      <c r="Q2741" s="2" t="str">
        <f t="shared" ca="1" si="196"/>
        <v>منتهي</v>
      </c>
      <c r="R2741" s="2" t="s">
        <v>2339</v>
      </c>
      <c r="S2741" s="2"/>
      <c r="T2741" s="1" t="str">
        <f t="shared" si="197"/>
        <v/>
      </c>
      <c r="BN2741" s="8">
        <f t="shared" ref="BN2741:BN2756" si="202">D3398</f>
        <v>0</v>
      </c>
    </row>
    <row r="2742" spans="1:66" ht="46" hidden="1" x14ac:dyDescent="0.45">
      <c r="A2742" s="1">
        <f t="shared" si="198"/>
        <v>2729</v>
      </c>
      <c r="B2742" s="1" t="s">
        <v>43</v>
      </c>
      <c r="C2742" s="1" t="s">
        <v>91</v>
      </c>
      <c r="D2742" s="1"/>
      <c r="E2742" s="2" t="s">
        <v>92</v>
      </c>
      <c r="F2742" s="1" t="s">
        <v>3830</v>
      </c>
      <c r="G2742" s="10">
        <v>45781</v>
      </c>
      <c r="H2742" s="1">
        <v>5</v>
      </c>
      <c r="I2742" s="1">
        <v>3300</v>
      </c>
      <c r="J2742" s="10">
        <v>45784</v>
      </c>
      <c r="K2742" s="1" t="s">
        <v>1076</v>
      </c>
      <c r="L2742" s="2"/>
      <c r="M2742" s="10"/>
      <c r="N2742" s="1"/>
      <c r="O2742" s="1"/>
      <c r="P2742" s="2">
        <f>Table1[[#This Row],[PRICE/PO]]*Table1[[#This Row],[Quantity/PO]]</f>
        <v>0</v>
      </c>
      <c r="Q2742" s="2" t="str">
        <f t="shared" ca="1" si="196"/>
        <v>منتهي</v>
      </c>
      <c r="R2742" s="2" t="s">
        <v>2339</v>
      </c>
      <c r="S2742" s="2"/>
      <c r="T2742" s="1" t="str">
        <f t="shared" si="197"/>
        <v/>
      </c>
      <c r="BN2742" s="8">
        <f t="shared" si="202"/>
        <v>0</v>
      </c>
    </row>
    <row r="2743" spans="1:66" ht="46" hidden="1" x14ac:dyDescent="0.45">
      <c r="A2743" s="1">
        <f t="shared" si="198"/>
        <v>2730</v>
      </c>
      <c r="B2743" s="1" t="s">
        <v>43</v>
      </c>
      <c r="C2743" s="1" t="s">
        <v>91</v>
      </c>
      <c r="D2743" s="1"/>
      <c r="E2743" s="2" t="s">
        <v>92</v>
      </c>
      <c r="F2743" s="1" t="s">
        <v>3831</v>
      </c>
      <c r="G2743" s="10">
        <v>45781</v>
      </c>
      <c r="H2743" s="1">
        <v>6</v>
      </c>
      <c r="I2743" s="1">
        <v>3300</v>
      </c>
      <c r="J2743" s="10">
        <v>45784</v>
      </c>
      <c r="K2743" s="1" t="s">
        <v>1076</v>
      </c>
      <c r="L2743" s="2"/>
      <c r="M2743" s="10"/>
      <c r="N2743" s="1"/>
      <c r="O2743" s="1"/>
      <c r="P2743" s="2">
        <f>Table1[[#This Row],[PRICE/PO]]*Table1[[#This Row],[Quantity/PO]]</f>
        <v>0</v>
      </c>
      <c r="Q2743" s="2" t="str">
        <f t="shared" ca="1" si="196"/>
        <v>منتهي</v>
      </c>
      <c r="R2743" s="2" t="s">
        <v>2339</v>
      </c>
      <c r="S2743" s="2"/>
      <c r="T2743" s="1" t="str">
        <f t="shared" si="197"/>
        <v/>
      </c>
      <c r="BN2743" s="8">
        <f t="shared" si="202"/>
        <v>0</v>
      </c>
    </row>
    <row r="2744" spans="1:66" ht="69" hidden="1" x14ac:dyDescent="0.45">
      <c r="A2744" s="1">
        <f t="shared" si="198"/>
        <v>2731</v>
      </c>
      <c r="B2744" s="1" t="s">
        <v>734</v>
      </c>
      <c r="C2744" s="2" t="s">
        <v>3760</v>
      </c>
      <c r="D2744" s="1">
        <v>2300460</v>
      </c>
      <c r="E2744" s="2" t="s">
        <v>3761</v>
      </c>
      <c r="F2744" s="1" t="s">
        <v>3832</v>
      </c>
      <c r="G2744" s="10">
        <v>45781</v>
      </c>
      <c r="H2744" s="1">
        <v>8</v>
      </c>
      <c r="I2744" s="1">
        <v>40</v>
      </c>
      <c r="J2744" s="10">
        <v>45784</v>
      </c>
      <c r="K2744" s="1"/>
      <c r="L2744" s="2"/>
      <c r="M2744" s="10"/>
      <c r="N2744" s="1"/>
      <c r="O2744" s="1"/>
      <c r="P2744" s="2">
        <f>Table1[[#This Row],[PRICE/PO]]*Table1[[#This Row],[Quantity/PO]]</f>
        <v>0</v>
      </c>
      <c r="Q2744" s="2" t="str">
        <f t="shared" ca="1" si="196"/>
        <v>منتهي</v>
      </c>
      <c r="R2744" s="2" t="s">
        <v>2355</v>
      </c>
      <c r="S2744" s="2"/>
      <c r="T2744" s="1" t="str">
        <f t="shared" si="197"/>
        <v/>
      </c>
      <c r="BN2744" s="8" t="str">
        <f t="shared" si="202"/>
        <v>410A</v>
      </c>
    </row>
    <row r="2745" spans="1:66" ht="69" hidden="1" x14ac:dyDescent="0.45">
      <c r="A2745" s="1">
        <f t="shared" si="198"/>
        <v>2732</v>
      </c>
      <c r="B2745" s="1" t="s">
        <v>734</v>
      </c>
      <c r="C2745" s="2" t="s">
        <v>3762</v>
      </c>
      <c r="D2745" s="1">
        <v>2300463</v>
      </c>
      <c r="E2745" s="2" t="s">
        <v>3763</v>
      </c>
      <c r="F2745" s="1" t="s">
        <v>3832</v>
      </c>
      <c r="G2745" s="10">
        <v>45781</v>
      </c>
      <c r="H2745" s="1">
        <v>8</v>
      </c>
      <c r="I2745" s="1">
        <v>50</v>
      </c>
      <c r="J2745" s="10">
        <v>45784</v>
      </c>
      <c r="K2745" s="1"/>
      <c r="L2745" s="2"/>
      <c r="M2745" s="10"/>
      <c r="N2745" s="1"/>
      <c r="O2745" s="1"/>
      <c r="P2745" s="2">
        <f>Table1[[#This Row],[PRICE/PO]]*Table1[[#This Row],[Quantity/PO]]</f>
        <v>0</v>
      </c>
      <c r="Q2745" s="2" t="str">
        <f t="shared" ca="1" si="196"/>
        <v>منتهي</v>
      </c>
      <c r="R2745" s="2" t="s">
        <v>2355</v>
      </c>
      <c r="S2745" s="2"/>
      <c r="T2745" s="1" t="str">
        <f t="shared" si="197"/>
        <v/>
      </c>
      <c r="BN2745" s="8">
        <f t="shared" si="202"/>
        <v>0</v>
      </c>
    </row>
    <row r="2746" spans="1:66" ht="69" hidden="1" x14ac:dyDescent="0.45">
      <c r="A2746" s="1">
        <f t="shared" si="198"/>
        <v>2733</v>
      </c>
      <c r="B2746" s="1" t="s">
        <v>734</v>
      </c>
      <c r="C2746" s="2" t="s">
        <v>3846</v>
      </c>
      <c r="D2746" s="1">
        <v>2300462</v>
      </c>
      <c r="E2746" s="2" t="s">
        <v>3833</v>
      </c>
      <c r="F2746" s="1" t="s">
        <v>3832</v>
      </c>
      <c r="G2746" s="10">
        <v>45781</v>
      </c>
      <c r="H2746" s="1">
        <v>8</v>
      </c>
      <c r="I2746" s="1">
        <v>40</v>
      </c>
      <c r="J2746" s="10">
        <v>45784</v>
      </c>
      <c r="K2746" s="1"/>
      <c r="L2746" s="2"/>
      <c r="M2746" s="10"/>
      <c r="N2746" s="1"/>
      <c r="O2746" s="1"/>
      <c r="P2746" s="2">
        <f>Table1[[#This Row],[PRICE/PO]]*Table1[[#This Row],[Quantity/PO]]</f>
        <v>0</v>
      </c>
      <c r="Q2746" s="2" t="str">
        <f t="shared" ca="1" si="196"/>
        <v>منتهي</v>
      </c>
      <c r="R2746" s="2" t="s">
        <v>2355</v>
      </c>
      <c r="S2746" s="2"/>
      <c r="T2746" s="1" t="str">
        <f t="shared" si="197"/>
        <v/>
      </c>
      <c r="BN2746" s="8">
        <f t="shared" si="202"/>
        <v>2500260</v>
      </c>
    </row>
    <row r="2747" spans="1:66" ht="69" hidden="1" x14ac:dyDescent="0.45">
      <c r="A2747" s="1">
        <f t="shared" si="198"/>
        <v>2734</v>
      </c>
      <c r="B2747" s="1" t="s">
        <v>734</v>
      </c>
      <c r="C2747" s="2" t="s">
        <v>3847</v>
      </c>
      <c r="D2747" s="1">
        <v>2300402</v>
      </c>
      <c r="E2747" s="2" t="s">
        <v>3834</v>
      </c>
      <c r="F2747" s="1" t="s">
        <v>3832</v>
      </c>
      <c r="G2747" s="10">
        <v>45781</v>
      </c>
      <c r="H2747" s="1">
        <v>8</v>
      </c>
      <c r="I2747" s="1">
        <v>30</v>
      </c>
      <c r="J2747" s="10">
        <v>45784</v>
      </c>
      <c r="K2747" s="1"/>
      <c r="L2747" s="2"/>
      <c r="M2747" s="10"/>
      <c r="N2747" s="1"/>
      <c r="O2747" s="1"/>
      <c r="P2747" s="2">
        <f>Table1[[#This Row],[PRICE/PO]]*Table1[[#This Row],[Quantity/PO]]</f>
        <v>0</v>
      </c>
      <c r="Q2747" s="2" t="str">
        <f t="shared" ca="1" si="196"/>
        <v>منتهي</v>
      </c>
      <c r="R2747" s="2" t="s">
        <v>2355</v>
      </c>
      <c r="S2747" s="2"/>
      <c r="T2747" s="1" t="str">
        <f t="shared" si="197"/>
        <v/>
      </c>
      <c r="BN2747" s="8">
        <f t="shared" si="202"/>
        <v>2400558</v>
      </c>
    </row>
    <row r="2748" spans="1:66" ht="92" hidden="1" x14ac:dyDescent="0.45">
      <c r="A2748" s="1">
        <f t="shared" si="198"/>
        <v>2735</v>
      </c>
      <c r="B2748" s="1" t="s">
        <v>734</v>
      </c>
      <c r="C2748" s="2" t="s">
        <v>2272</v>
      </c>
      <c r="D2748" s="1">
        <v>2400321</v>
      </c>
      <c r="E2748" s="2" t="s">
        <v>3474</v>
      </c>
      <c r="F2748" s="1" t="s">
        <v>3832</v>
      </c>
      <c r="G2748" s="10">
        <v>45781</v>
      </c>
      <c r="H2748" s="1">
        <v>5</v>
      </c>
      <c r="I2748" s="1">
        <v>375</v>
      </c>
      <c r="J2748" s="10">
        <v>45784</v>
      </c>
      <c r="K2748" s="1" t="s">
        <v>1075</v>
      </c>
      <c r="L2748" s="2"/>
      <c r="M2748" s="10"/>
      <c r="N2748" s="1"/>
      <c r="O2748" s="1"/>
      <c r="P2748" s="2">
        <f>Table1[[#This Row],[PRICE/PO]]*Table1[[#This Row],[Quantity/PO]]</f>
        <v>0</v>
      </c>
      <c r="Q2748" s="2" t="str">
        <f t="shared" ca="1" si="196"/>
        <v>منتهي</v>
      </c>
      <c r="R2748" s="2" t="s">
        <v>2355</v>
      </c>
      <c r="S2748" s="2"/>
      <c r="T2748" s="1" t="str">
        <f t="shared" si="197"/>
        <v/>
      </c>
      <c r="BN2748" s="8">
        <f t="shared" si="202"/>
        <v>2801338</v>
      </c>
    </row>
    <row r="2749" spans="1:66" ht="92" hidden="1" x14ac:dyDescent="0.45">
      <c r="A2749" s="1">
        <f t="shared" si="198"/>
        <v>2736</v>
      </c>
      <c r="B2749" s="1" t="s">
        <v>734</v>
      </c>
      <c r="C2749" s="2" t="s">
        <v>3848</v>
      </c>
      <c r="D2749" s="1">
        <v>2600731</v>
      </c>
      <c r="E2749" s="2" t="s">
        <v>3835</v>
      </c>
      <c r="F2749" s="1" t="s">
        <v>3832</v>
      </c>
      <c r="G2749" s="10">
        <v>45781</v>
      </c>
      <c r="H2749" s="1">
        <v>1</v>
      </c>
      <c r="I2749" s="1">
        <v>750</v>
      </c>
      <c r="J2749" s="10">
        <v>45784</v>
      </c>
      <c r="K2749" s="1"/>
      <c r="L2749" s="2"/>
      <c r="M2749" s="10"/>
      <c r="N2749" s="1"/>
      <c r="O2749" s="1"/>
      <c r="P2749" s="2">
        <f>Table1[[#This Row],[PRICE/PO]]*Table1[[#This Row],[Quantity/PO]]</f>
        <v>0</v>
      </c>
      <c r="Q2749" s="2" t="str">
        <f t="shared" ca="1" si="196"/>
        <v>منتهي</v>
      </c>
      <c r="R2749" s="2" t="s">
        <v>2355</v>
      </c>
      <c r="S2749" s="2"/>
      <c r="T2749" s="1" t="str">
        <f t="shared" si="197"/>
        <v/>
      </c>
      <c r="BN2749" s="8">
        <f t="shared" si="202"/>
        <v>2801348</v>
      </c>
    </row>
    <row r="2750" spans="1:66" ht="92" hidden="1" x14ac:dyDescent="0.45">
      <c r="A2750" s="1">
        <f t="shared" si="198"/>
        <v>2737</v>
      </c>
      <c r="B2750" s="1" t="s">
        <v>734</v>
      </c>
      <c r="C2750" s="2" t="s">
        <v>3845</v>
      </c>
      <c r="D2750" s="1">
        <v>1500122</v>
      </c>
      <c r="E2750" s="2" t="s">
        <v>3836</v>
      </c>
      <c r="F2750" s="1" t="s">
        <v>3832</v>
      </c>
      <c r="G2750" s="10">
        <v>45781</v>
      </c>
      <c r="H2750" s="1">
        <v>1</v>
      </c>
      <c r="I2750" s="1">
        <v>7600</v>
      </c>
      <c r="J2750" s="10">
        <v>45784</v>
      </c>
      <c r="K2750" s="1"/>
      <c r="L2750" s="2"/>
      <c r="M2750" s="10"/>
      <c r="N2750" s="1"/>
      <c r="O2750" s="1"/>
      <c r="P2750" s="2">
        <f>Table1[[#This Row],[PRICE/PO]]*Table1[[#This Row],[Quantity/PO]]</f>
        <v>0</v>
      </c>
      <c r="Q2750" s="2" t="str">
        <f t="shared" ca="1" si="196"/>
        <v>منتهي</v>
      </c>
      <c r="R2750" s="2" t="s">
        <v>2355</v>
      </c>
      <c r="S2750" s="2"/>
      <c r="T2750" s="1" t="str">
        <f t="shared" si="197"/>
        <v/>
      </c>
      <c r="BN2750" s="8">
        <f t="shared" si="202"/>
        <v>2501438</v>
      </c>
    </row>
    <row r="2751" spans="1:66" ht="69" hidden="1" x14ac:dyDescent="0.45">
      <c r="A2751" s="1">
        <f t="shared" si="198"/>
        <v>2738</v>
      </c>
      <c r="B2751" s="1" t="s">
        <v>734</v>
      </c>
      <c r="C2751" s="2" t="s">
        <v>3754</v>
      </c>
      <c r="D2751" s="1">
        <v>36316721</v>
      </c>
      <c r="E2751" s="2" t="s">
        <v>3755</v>
      </c>
      <c r="F2751" s="1" t="s">
        <v>3832</v>
      </c>
      <c r="G2751" s="10">
        <v>45781</v>
      </c>
      <c r="H2751" s="1">
        <v>1</v>
      </c>
      <c r="I2751" s="1">
        <v>950</v>
      </c>
      <c r="J2751" s="10">
        <v>45784</v>
      </c>
      <c r="K2751" s="1"/>
      <c r="L2751" s="2"/>
      <c r="M2751" s="10"/>
      <c r="N2751" s="1"/>
      <c r="O2751" s="1"/>
      <c r="P2751" s="2">
        <f>Table1[[#This Row],[PRICE/PO]]*Table1[[#This Row],[Quantity/PO]]</f>
        <v>0</v>
      </c>
      <c r="Q2751" s="2" t="str">
        <f t="shared" ca="1" si="196"/>
        <v>منتهي</v>
      </c>
      <c r="R2751" s="2" t="s">
        <v>2355</v>
      </c>
      <c r="S2751" s="2"/>
      <c r="T2751" s="1" t="str">
        <f t="shared" si="197"/>
        <v/>
      </c>
      <c r="BN2751" s="8">
        <f t="shared" si="202"/>
        <v>2804129</v>
      </c>
    </row>
    <row r="2752" spans="1:66" ht="69" hidden="1" x14ac:dyDescent="0.45">
      <c r="A2752" s="1">
        <f t="shared" si="198"/>
        <v>2739</v>
      </c>
      <c r="B2752" s="1" t="s">
        <v>734</v>
      </c>
      <c r="C2752" s="2" t="s">
        <v>3756</v>
      </c>
      <c r="D2752" s="1">
        <v>2400393</v>
      </c>
      <c r="E2752" s="2" t="s">
        <v>3757</v>
      </c>
      <c r="F2752" s="1" t="s">
        <v>3832</v>
      </c>
      <c r="G2752" s="10">
        <v>45781</v>
      </c>
      <c r="H2752" s="1">
        <v>1</v>
      </c>
      <c r="I2752" s="1">
        <v>350</v>
      </c>
      <c r="J2752" s="10">
        <v>45784</v>
      </c>
      <c r="K2752" s="1"/>
      <c r="L2752" s="2"/>
      <c r="M2752" s="10"/>
      <c r="N2752" s="1"/>
      <c r="O2752" s="1"/>
      <c r="P2752" s="2">
        <f>Table1[[#This Row],[PRICE/PO]]*Table1[[#This Row],[Quantity/PO]]</f>
        <v>0</v>
      </c>
      <c r="Q2752" s="2" t="str">
        <f t="shared" ca="1" si="196"/>
        <v>منتهي</v>
      </c>
      <c r="R2752" s="2" t="s">
        <v>2355</v>
      </c>
      <c r="S2752" s="2"/>
      <c r="T2752" s="1" t="str">
        <f t="shared" si="197"/>
        <v/>
      </c>
      <c r="BN2752" s="8">
        <f t="shared" si="202"/>
        <v>2500257</v>
      </c>
    </row>
    <row r="2753" spans="1:66" ht="69" hidden="1" x14ac:dyDescent="0.45">
      <c r="A2753" s="1">
        <f t="shared" si="198"/>
        <v>2740</v>
      </c>
      <c r="B2753" s="1" t="s">
        <v>734</v>
      </c>
      <c r="C2753" s="2" t="s">
        <v>3758</v>
      </c>
      <c r="D2753" s="1">
        <v>2400572</v>
      </c>
      <c r="E2753" s="2" t="s">
        <v>3837</v>
      </c>
      <c r="F2753" s="1" t="s">
        <v>3832</v>
      </c>
      <c r="G2753" s="10">
        <v>45781</v>
      </c>
      <c r="H2753" s="1">
        <v>5</v>
      </c>
      <c r="I2753" s="1">
        <v>350</v>
      </c>
      <c r="J2753" s="10">
        <v>45784</v>
      </c>
      <c r="K2753" s="1" t="s">
        <v>1074</v>
      </c>
      <c r="L2753" s="2"/>
      <c r="M2753" s="10"/>
      <c r="N2753" s="1"/>
      <c r="O2753" s="1"/>
      <c r="P2753" s="2">
        <f>Table1[[#This Row],[PRICE/PO]]*Table1[[#This Row],[Quantity/PO]]</f>
        <v>0</v>
      </c>
      <c r="Q2753" s="2" t="str">
        <f t="shared" ca="1" si="196"/>
        <v>منتهي</v>
      </c>
      <c r="R2753" s="2" t="s">
        <v>2355</v>
      </c>
      <c r="S2753" s="2"/>
      <c r="T2753" s="1" t="str">
        <f t="shared" si="197"/>
        <v/>
      </c>
      <c r="BN2753" s="8">
        <f t="shared" si="202"/>
        <v>2502758</v>
      </c>
    </row>
    <row r="2754" spans="1:66" ht="92" hidden="1" x14ac:dyDescent="0.45">
      <c r="A2754" s="1">
        <f t="shared" si="198"/>
        <v>2741</v>
      </c>
      <c r="B2754" s="1" t="s">
        <v>734</v>
      </c>
      <c r="C2754" s="2" t="s">
        <v>3844</v>
      </c>
      <c r="D2754" s="1">
        <v>36316319</v>
      </c>
      <c r="E2754" s="2" t="s">
        <v>3838</v>
      </c>
      <c r="F2754" s="1" t="s">
        <v>3832</v>
      </c>
      <c r="G2754" s="10">
        <v>45781</v>
      </c>
      <c r="H2754" s="1">
        <v>1</v>
      </c>
      <c r="I2754" s="1">
        <v>3700</v>
      </c>
      <c r="J2754" s="10">
        <v>45784</v>
      </c>
      <c r="K2754" s="1"/>
      <c r="L2754" s="2"/>
      <c r="M2754" s="10"/>
      <c r="N2754" s="1"/>
      <c r="O2754" s="1"/>
      <c r="P2754" s="2">
        <f>Table1[[#This Row],[PRICE/PO]]*Table1[[#This Row],[Quantity/PO]]</f>
        <v>0</v>
      </c>
      <c r="Q2754" s="2" t="str">
        <f t="shared" ca="1" si="196"/>
        <v>منتهي</v>
      </c>
      <c r="R2754" s="2" t="s">
        <v>2355</v>
      </c>
      <c r="S2754" s="2"/>
      <c r="T2754" s="1" t="str">
        <f t="shared" si="197"/>
        <v/>
      </c>
      <c r="BN2754" s="8">
        <f t="shared" si="202"/>
        <v>2508825</v>
      </c>
    </row>
    <row r="2755" spans="1:66" ht="69" hidden="1" x14ac:dyDescent="0.45">
      <c r="A2755" s="1">
        <f t="shared" si="198"/>
        <v>2742</v>
      </c>
      <c r="B2755" s="1" t="s">
        <v>734</v>
      </c>
      <c r="C2755" s="2" t="s">
        <v>3760</v>
      </c>
      <c r="D2755" s="1">
        <v>2300460</v>
      </c>
      <c r="E2755" s="2" t="s">
        <v>3761</v>
      </c>
      <c r="F2755" s="1" t="s">
        <v>3832</v>
      </c>
      <c r="G2755" s="10">
        <v>45781</v>
      </c>
      <c r="H2755" s="1">
        <v>1</v>
      </c>
      <c r="I2755" s="1">
        <v>35</v>
      </c>
      <c r="J2755" s="10">
        <v>45784</v>
      </c>
      <c r="K2755" s="1"/>
      <c r="L2755" s="2"/>
      <c r="M2755" s="10"/>
      <c r="N2755" s="1"/>
      <c r="O2755" s="1"/>
      <c r="P2755" s="2">
        <f>Table1[[#This Row],[PRICE/PO]]*Table1[[#This Row],[Quantity/PO]]</f>
        <v>0</v>
      </c>
      <c r="Q2755" s="2" t="str">
        <f t="shared" ca="1" si="196"/>
        <v>منتهي</v>
      </c>
      <c r="R2755" s="2" t="s">
        <v>2355</v>
      </c>
      <c r="S2755" s="2"/>
      <c r="T2755" s="1" t="str">
        <f t="shared" si="197"/>
        <v/>
      </c>
      <c r="BN2755" s="8" t="str">
        <f t="shared" si="202"/>
        <v>DCL163</v>
      </c>
    </row>
    <row r="2756" spans="1:66" ht="69" hidden="1" x14ac:dyDescent="0.45">
      <c r="A2756" s="1">
        <f t="shared" si="198"/>
        <v>2743</v>
      </c>
      <c r="B2756" s="1" t="s">
        <v>734</v>
      </c>
      <c r="C2756" s="2" t="s">
        <v>3762</v>
      </c>
      <c r="D2756" s="1">
        <v>2300463</v>
      </c>
      <c r="E2756" s="2" t="s">
        <v>3763</v>
      </c>
      <c r="F2756" s="1" t="s">
        <v>3832</v>
      </c>
      <c r="G2756" s="10">
        <v>45781</v>
      </c>
      <c r="H2756" s="1">
        <v>1</v>
      </c>
      <c r="I2756" s="1">
        <v>45</v>
      </c>
      <c r="J2756" s="10">
        <v>45784</v>
      </c>
      <c r="K2756" s="1"/>
      <c r="L2756" s="2"/>
      <c r="M2756" s="10"/>
      <c r="N2756" s="1"/>
      <c r="O2756" s="1"/>
      <c r="P2756" s="2">
        <f>Table1[[#This Row],[PRICE/PO]]*Table1[[#This Row],[Quantity/PO]]</f>
        <v>0</v>
      </c>
      <c r="Q2756" s="2" t="str">
        <f t="shared" ca="1" si="196"/>
        <v>منتهي</v>
      </c>
      <c r="R2756" s="2" t="s">
        <v>2355</v>
      </c>
      <c r="S2756" s="2"/>
      <c r="T2756" s="1" t="str">
        <f t="shared" si="197"/>
        <v/>
      </c>
      <c r="BN2756" s="8" t="str">
        <f t="shared" si="202"/>
        <v>PH330G2C - TKTS</v>
      </c>
    </row>
    <row r="2757" spans="1:66" ht="69" hidden="1" x14ac:dyDescent="0.45">
      <c r="A2757" s="1">
        <f t="shared" si="198"/>
        <v>2744</v>
      </c>
      <c r="B2757" s="1" t="s">
        <v>734</v>
      </c>
      <c r="C2757" s="2" t="s">
        <v>1344</v>
      </c>
      <c r="D2757" s="1">
        <v>412812</v>
      </c>
      <c r="E2757" s="2" t="s">
        <v>1345</v>
      </c>
      <c r="F2757" s="1" t="s">
        <v>3832</v>
      </c>
      <c r="G2757" s="10">
        <v>45781</v>
      </c>
      <c r="H2757" s="1">
        <v>2</v>
      </c>
      <c r="I2757" s="1"/>
      <c r="J2757" s="10">
        <v>45784</v>
      </c>
      <c r="K2757" s="1"/>
      <c r="L2757" s="2"/>
      <c r="M2757" s="10"/>
      <c r="N2757" s="1"/>
      <c r="O2757" s="1"/>
      <c r="P2757" s="2">
        <f>Table1[[#This Row],[PRICE/PO]]*Table1[[#This Row],[Quantity/PO]]</f>
        <v>0</v>
      </c>
      <c r="Q2757" s="2" t="str">
        <f t="shared" ca="1" si="196"/>
        <v>منتهي</v>
      </c>
      <c r="R2757" s="2" t="s">
        <v>2355</v>
      </c>
      <c r="S2757" s="2"/>
      <c r="T2757" s="1" t="str">
        <f t="shared" ref="T2757:T2820" si="203">IF(AND(COUNTIFS($F$14:$F$1012, $F2757, $L$14:$L$1012, "&lt;&gt;")&gt;0, $L2757="", $I2757&lt;&gt;""), 1, "")</f>
        <v/>
      </c>
      <c r="BN2757" s="8">
        <f t="shared" ref="BN2757:BN2767" si="204">D3415</f>
        <v>2804126</v>
      </c>
    </row>
    <row r="2758" spans="1:66" ht="69" hidden="1" x14ac:dyDescent="0.45">
      <c r="A2758" s="1">
        <f t="shared" si="198"/>
        <v>2745</v>
      </c>
      <c r="B2758" s="1" t="s">
        <v>734</v>
      </c>
      <c r="C2758" s="2" t="s">
        <v>3843</v>
      </c>
      <c r="D2758" s="1" t="s">
        <v>3839</v>
      </c>
      <c r="E2758" s="2" t="s">
        <v>3840</v>
      </c>
      <c r="F2758" s="1" t="s">
        <v>3832</v>
      </c>
      <c r="G2758" s="10">
        <v>45781</v>
      </c>
      <c r="H2758" s="1">
        <v>1</v>
      </c>
      <c r="I2758" s="1">
        <v>475</v>
      </c>
      <c r="J2758" s="10">
        <v>45784</v>
      </c>
      <c r="K2758" s="1"/>
      <c r="L2758" s="2"/>
      <c r="M2758" s="10"/>
      <c r="N2758" s="1"/>
      <c r="O2758" s="1"/>
      <c r="P2758" s="2">
        <f>Table1[[#This Row],[PRICE/PO]]*Table1[[#This Row],[Quantity/PO]]</f>
        <v>0</v>
      </c>
      <c r="Q2758" s="2" t="str">
        <f t="shared" ref="Q2758:Q2821" ca="1" si="205">IF(AND($J2758&lt;TODAY(), $J2758&lt;&gt;""), "منتهي", "")</f>
        <v>منتهي</v>
      </c>
      <c r="R2758" s="2" t="s">
        <v>2355</v>
      </c>
      <c r="S2758" s="2"/>
      <c r="T2758" s="1" t="str">
        <f t="shared" si="203"/>
        <v/>
      </c>
      <c r="BN2758" s="8">
        <f t="shared" si="204"/>
        <v>2502758</v>
      </c>
    </row>
    <row r="2759" spans="1:66" ht="46" hidden="1" x14ac:dyDescent="0.45">
      <c r="A2759" s="1">
        <f t="shared" si="198"/>
        <v>2746</v>
      </c>
      <c r="B2759" s="1" t="s">
        <v>734</v>
      </c>
      <c r="C2759" s="2" t="s">
        <v>3842</v>
      </c>
      <c r="D2759" s="2" t="s">
        <v>3850</v>
      </c>
      <c r="E2759" s="2" t="s">
        <v>3841</v>
      </c>
      <c r="F2759" s="1" t="s">
        <v>3832</v>
      </c>
      <c r="G2759" s="10">
        <v>45781</v>
      </c>
      <c r="H2759" s="1">
        <v>1</v>
      </c>
      <c r="I2759" s="1">
        <v>7600</v>
      </c>
      <c r="J2759" s="10">
        <v>45784</v>
      </c>
      <c r="K2759" s="1"/>
      <c r="L2759" s="2"/>
      <c r="M2759" s="10"/>
      <c r="N2759" s="1"/>
      <c r="O2759" s="1"/>
      <c r="P2759" s="2">
        <f>Table1[[#This Row],[PRICE/PO]]*Table1[[#This Row],[Quantity/PO]]</f>
        <v>0</v>
      </c>
      <c r="Q2759" s="2" t="str">
        <f t="shared" ca="1" si="205"/>
        <v>منتهي</v>
      </c>
      <c r="R2759" s="2" t="s">
        <v>2355</v>
      </c>
      <c r="S2759" s="2"/>
      <c r="T2759" s="1" t="str">
        <f t="shared" si="203"/>
        <v/>
      </c>
      <c r="BN2759" s="8">
        <f t="shared" si="204"/>
        <v>2400580</v>
      </c>
    </row>
    <row r="2760" spans="1:66" ht="46" hidden="1" x14ac:dyDescent="0.45">
      <c r="A2760" s="1">
        <f t="shared" si="198"/>
        <v>2747</v>
      </c>
      <c r="B2760" s="1" t="s">
        <v>734</v>
      </c>
      <c r="C2760" s="1" t="s">
        <v>2885</v>
      </c>
      <c r="D2760" s="1" t="s">
        <v>2886</v>
      </c>
      <c r="E2760" s="2" t="s">
        <v>2887</v>
      </c>
      <c r="F2760" s="1" t="s">
        <v>3849</v>
      </c>
      <c r="G2760" s="10">
        <v>45781</v>
      </c>
      <c r="H2760" s="1">
        <v>1</v>
      </c>
      <c r="I2760" s="1"/>
      <c r="J2760" s="10">
        <v>45794</v>
      </c>
      <c r="K2760" s="1" t="s">
        <v>1075</v>
      </c>
      <c r="L2760" s="2"/>
      <c r="M2760" s="10"/>
      <c r="N2760" s="1"/>
      <c r="O2760" s="1"/>
      <c r="P2760" s="2">
        <f>Table1[[#This Row],[PRICE/PO]]*Table1[[#This Row],[Quantity/PO]]</f>
        <v>0</v>
      </c>
      <c r="Q2760" s="2" t="str">
        <f t="shared" ca="1" si="205"/>
        <v>منتهي</v>
      </c>
      <c r="R2760" s="2" t="s">
        <v>2355</v>
      </c>
      <c r="S2760" s="2"/>
      <c r="T2760" s="1" t="str">
        <f t="shared" si="203"/>
        <v/>
      </c>
      <c r="BN2760" s="8" t="str">
        <f t="shared" si="204"/>
        <v>DCL163</v>
      </c>
    </row>
    <row r="2761" spans="1:66" ht="92" hidden="1" x14ac:dyDescent="0.45">
      <c r="A2761" s="1">
        <f t="shared" si="198"/>
        <v>2748</v>
      </c>
      <c r="B2761" s="1" t="s">
        <v>734</v>
      </c>
      <c r="C2761" s="1" t="s">
        <v>3852</v>
      </c>
      <c r="D2761" s="1">
        <v>23505</v>
      </c>
      <c r="E2761" s="2" t="s">
        <v>3853</v>
      </c>
      <c r="F2761" s="1" t="s">
        <v>3851</v>
      </c>
      <c r="G2761" s="10">
        <v>45781</v>
      </c>
      <c r="H2761" s="1">
        <v>1</v>
      </c>
      <c r="I2761" s="1"/>
      <c r="J2761" s="10">
        <v>45784</v>
      </c>
      <c r="K2761" s="1"/>
      <c r="L2761" s="2"/>
      <c r="M2761" s="10"/>
      <c r="N2761" s="1"/>
      <c r="O2761" s="1"/>
      <c r="P2761" s="2">
        <f>Table1[[#This Row],[PRICE/PO]]*Table1[[#This Row],[Quantity/PO]]</f>
        <v>0</v>
      </c>
      <c r="Q2761" s="2" t="str">
        <f t="shared" ca="1" si="205"/>
        <v>منتهي</v>
      </c>
      <c r="R2761" s="2" t="s">
        <v>2339</v>
      </c>
      <c r="S2761" s="2"/>
      <c r="T2761" s="1" t="str">
        <f t="shared" si="203"/>
        <v/>
      </c>
      <c r="BN2761" s="8">
        <f t="shared" si="204"/>
        <v>2400580</v>
      </c>
    </row>
    <row r="2762" spans="1:66" ht="92" hidden="1" x14ac:dyDescent="0.45">
      <c r="A2762" s="1">
        <f t="shared" si="198"/>
        <v>2749</v>
      </c>
      <c r="B2762" s="1" t="s">
        <v>734</v>
      </c>
      <c r="C2762" s="1" t="s">
        <v>646</v>
      </c>
      <c r="D2762" s="1" t="s">
        <v>645</v>
      </c>
      <c r="E2762" s="2" t="s">
        <v>647</v>
      </c>
      <c r="F2762" s="1" t="s">
        <v>3854</v>
      </c>
      <c r="G2762" s="10">
        <v>45781</v>
      </c>
      <c r="H2762" s="1">
        <v>1</v>
      </c>
      <c r="I2762" s="1">
        <v>18000</v>
      </c>
      <c r="J2762" s="10">
        <v>45784</v>
      </c>
      <c r="K2762" s="1"/>
      <c r="L2762" s="2"/>
      <c r="M2762" s="10"/>
      <c r="N2762" s="1"/>
      <c r="O2762" s="1"/>
      <c r="P2762" s="2">
        <f>Table1[[#This Row],[PRICE/PO]]*Table1[[#This Row],[Quantity/PO]]</f>
        <v>0</v>
      </c>
      <c r="Q2762" s="2" t="str">
        <f t="shared" ca="1" si="205"/>
        <v>منتهي</v>
      </c>
      <c r="R2762" s="2" t="s">
        <v>2339</v>
      </c>
      <c r="S2762" s="2"/>
      <c r="T2762" s="1" t="str">
        <f t="shared" si="203"/>
        <v/>
      </c>
      <c r="BN2762" s="8">
        <f t="shared" si="204"/>
        <v>2400379</v>
      </c>
    </row>
    <row r="2763" spans="1:66" ht="92" hidden="1" x14ac:dyDescent="0.45">
      <c r="A2763" s="1">
        <f t="shared" si="198"/>
        <v>2750</v>
      </c>
      <c r="B2763" s="1" t="s">
        <v>734</v>
      </c>
      <c r="C2763" s="1" t="s">
        <v>567</v>
      </c>
      <c r="D2763" s="1" t="s">
        <v>3519</v>
      </c>
      <c r="E2763" s="2" t="s">
        <v>3520</v>
      </c>
      <c r="F2763" s="1" t="s">
        <v>3855</v>
      </c>
      <c r="G2763" s="10">
        <v>45781</v>
      </c>
      <c r="H2763" s="1">
        <v>2</v>
      </c>
      <c r="I2763" s="1"/>
      <c r="J2763" s="10">
        <v>45788</v>
      </c>
      <c r="K2763" s="1"/>
      <c r="L2763" s="2"/>
      <c r="M2763" s="10"/>
      <c r="N2763" s="1"/>
      <c r="O2763" s="1"/>
      <c r="P2763" s="2">
        <f>Table1[[#This Row],[PRICE/PO]]*Table1[[#This Row],[Quantity/PO]]</f>
        <v>0</v>
      </c>
      <c r="Q2763" s="2" t="str">
        <f t="shared" ca="1" si="205"/>
        <v>منتهي</v>
      </c>
      <c r="R2763" s="2" t="s">
        <v>2339</v>
      </c>
      <c r="S2763" s="2"/>
      <c r="T2763" s="1" t="str">
        <f t="shared" si="203"/>
        <v/>
      </c>
      <c r="BN2763" s="8">
        <f t="shared" si="204"/>
        <v>2400321</v>
      </c>
    </row>
    <row r="2764" spans="1:66" ht="69" hidden="1" x14ac:dyDescent="0.45">
      <c r="A2764" s="1">
        <f t="shared" si="198"/>
        <v>2751</v>
      </c>
      <c r="B2764" s="1" t="s">
        <v>734</v>
      </c>
      <c r="C2764" s="1" t="s">
        <v>40</v>
      </c>
      <c r="D2764" s="1">
        <v>2102043</v>
      </c>
      <c r="E2764" s="2" t="s">
        <v>544</v>
      </c>
      <c r="F2764" s="1" t="s">
        <v>3856</v>
      </c>
      <c r="G2764" s="10">
        <v>45781</v>
      </c>
      <c r="H2764" s="1">
        <v>2</v>
      </c>
      <c r="I2764" s="1">
        <v>925</v>
      </c>
      <c r="J2764" s="10">
        <v>45784</v>
      </c>
      <c r="K2764" s="1" t="s">
        <v>1074</v>
      </c>
      <c r="L2764" s="2" t="s">
        <v>4517</v>
      </c>
      <c r="M2764" s="10">
        <v>45791</v>
      </c>
      <c r="N2764" s="1">
        <v>2</v>
      </c>
      <c r="O2764" s="1">
        <v>925</v>
      </c>
      <c r="P2764" s="2">
        <f>Table1[[#This Row],[PRICE/PO]]*Table1[[#This Row],[Quantity/PO]]</f>
        <v>1850</v>
      </c>
      <c r="Q2764" s="2" t="str">
        <f t="shared" ca="1" si="205"/>
        <v>منتهي</v>
      </c>
      <c r="R2764" s="2" t="s">
        <v>2339</v>
      </c>
      <c r="S2764" s="2"/>
      <c r="T2764" s="1" t="str">
        <f t="shared" si="203"/>
        <v/>
      </c>
      <c r="BN2764" s="8">
        <f t="shared" si="204"/>
        <v>3398187</v>
      </c>
    </row>
    <row r="2765" spans="1:66" ht="92" hidden="1" x14ac:dyDescent="0.45">
      <c r="A2765" s="1">
        <f t="shared" si="198"/>
        <v>2752</v>
      </c>
      <c r="B2765" s="1" t="s">
        <v>734</v>
      </c>
      <c r="C2765" s="1" t="s">
        <v>646</v>
      </c>
      <c r="D2765" s="1" t="s">
        <v>645</v>
      </c>
      <c r="E2765" s="2" t="s">
        <v>647</v>
      </c>
      <c r="F2765" s="1" t="s">
        <v>3856</v>
      </c>
      <c r="G2765" s="10">
        <v>45781</v>
      </c>
      <c r="H2765" s="1">
        <v>1</v>
      </c>
      <c r="I2765" s="1">
        <v>18000</v>
      </c>
      <c r="J2765" s="10">
        <v>45784</v>
      </c>
      <c r="K2765" s="1"/>
      <c r="L2765" s="2"/>
      <c r="M2765" s="10"/>
      <c r="N2765" s="1"/>
      <c r="O2765" s="1"/>
      <c r="P2765" s="2">
        <f>Table1[[#This Row],[PRICE/PO]]*Table1[[#This Row],[Quantity/PO]]</f>
        <v>0</v>
      </c>
      <c r="Q2765" s="2" t="str">
        <f t="shared" ca="1" si="205"/>
        <v>منتهي</v>
      </c>
      <c r="R2765" s="2" t="s">
        <v>2339</v>
      </c>
      <c r="S2765" s="2"/>
      <c r="T2765" s="1" t="str">
        <f t="shared" si="203"/>
        <v/>
      </c>
      <c r="BN2765" s="8">
        <f t="shared" si="204"/>
        <v>170984</v>
      </c>
    </row>
    <row r="2766" spans="1:66" ht="46" hidden="1" x14ac:dyDescent="0.45">
      <c r="A2766" s="1">
        <f t="shared" si="198"/>
        <v>2753</v>
      </c>
      <c r="B2766" s="1" t="s">
        <v>734</v>
      </c>
      <c r="C2766" s="1" t="s">
        <v>3860</v>
      </c>
      <c r="D2766" s="1" t="s">
        <v>3859</v>
      </c>
      <c r="E2766" s="2" t="s">
        <v>3858</v>
      </c>
      <c r="F2766" s="1" t="s">
        <v>3857</v>
      </c>
      <c r="G2766" s="10">
        <v>45781</v>
      </c>
      <c r="H2766" s="1">
        <v>1</v>
      </c>
      <c r="I2766" s="1">
        <v>13250</v>
      </c>
      <c r="J2766" s="10">
        <v>45784</v>
      </c>
      <c r="K2766" s="1"/>
      <c r="L2766" s="2"/>
      <c r="M2766" s="10"/>
      <c r="N2766" s="1"/>
      <c r="O2766" s="1"/>
      <c r="P2766" s="2">
        <f>Table1[[#This Row],[PRICE/PO]]*Table1[[#This Row],[Quantity/PO]]</f>
        <v>0</v>
      </c>
      <c r="Q2766" s="2" t="str">
        <f t="shared" ca="1" si="205"/>
        <v>منتهي</v>
      </c>
      <c r="R2766" s="2" t="s">
        <v>2339</v>
      </c>
      <c r="S2766" s="2"/>
      <c r="T2766" s="1" t="str">
        <f t="shared" si="203"/>
        <v/>
      </c>
      <c r="BN2766" s="8">
        <f t="shared" si="204"/>
        <v>0</v>
      </c>
    </row>
    <row r="2767" spans="1:66" ht="92" hidden="1" x14ac:dyDescent="0.45">
      <c r="A2767" s="1">
        <f t="shared" ref="A2767:A2830" si="206">ROW(A2754)</f>
        <v>2754</v>
      </c>
      <c r="B2767" s="1" t="s">
        <v>734</v>
      </c>
      <c r="C2767" s="2" t="s">
        <v>646</v>
      </c>
      <c r="D2767" s="1" t="s">
        <v>645</v>
      </c>
      <c r="E2767" s="2" t="s">
        <v>647</v>
      </c>
      <c r="F2767" s="1" t="s">
        <v>3861</v>
      </c>
      <c r="G2767" s="10">
        <v>45781</v>
      </c>
      <c r="H2767" s="1">
        <v>1</v>
      </c>
      <c r="I2767" s="1">
        <v>18000</v>
      </c>
      <c r="J2767" s="10">
        <v>45788</v>
      </c>
      <c r="K2767" s="1"/>
      <c r="L2767" s="2"/>
      <c r="M2767" s="10"/>
      <c r="N2767" s="1"/>
      <c r="O2767" s="1"/>
      <c r="P2767" s="2">
        <f>Table1[[#This Row],[PRICE/PO]]*Table1[[#This Row],[Quantity/PO]]</f>
        <v>0</v>
      </c>
      <c r="Q2767" s="2" t="str">
        <f t="shared" ca="1" si="205"/>
        <v>منتهي</v>
      </c>
      <c r="R2767" s="2" t="s">
        <v>2339</v>
      </c>
      <c r="S2767" s="2"/>
      <c r="T2767" s="1" t="str">
        <f t="shared" si="203"/>
        <v/>
      </c>
      <c r="BN2767" s="8">
        <f t="shared" si="204"/>
        <v>0</v>
      </c>
    </row>
    <row r="2768" spans="1:66" ht="161" hidden="1" x14ac:dyDescent="0.45">
      <c r="A2768" s="1">
        <f t="shared" si="206"/>
        <v>2755</v>
      </c>
      <c r="B2768" s="1" t="s">
        <v>734</v>
      </c>
      <c r="C2768" s="1" t="s">
        <v>529</v>
      </c>
      <c r="D2768" s="1"/>
      <c r="E2768" s="2" t="s">
        <v>528</v>
      </c>
      <c r="F2768" s="1" t="s">
        <v>3862</v>
      </c>
      <c r="G2768" s="10">
        <v>45781</v>
      </c>
      <c r="H2768" s="1">
        <v>1</v>
      </c>
      <c r="I2768" s="1"/>
      <c r="J2768" s="10">
        <v>45787</v>
      </c>
      <c r="K2768" s="1"/>
      <c r="L2768" s="2"/>
      <c r="M2768" s="10"/>
      <c r="N2768" s="1"/>
      <c r="O2768" s="1"/>
      <c r="P2768" s="2">
        <f>Table1[[#This Row],[PRICE/PO]]*Table1[[#This Row],[Quantity/PO]]</f>
        <v>0</v>
      </c>
      <c r="Q2768" s="2" t="str">
        <f t="shared" ca="1" si="205"/>
        <v>منتهي</v>
      </c>
      <c r="R2768" s="2" t="s">
        <v>2339</v>
      </c>
      <c r="S2768" s="2"/>
      <c r="T2768" s="1" t="str">
        <f t="shared" si="203"/>
        <v/>
      </c>
      <c r="BN2768" s="8">
        <f t="shared" ref="BN2768:BN2828" si="207">D3426</f>
        <v>0</v>
      </c>
    </row>
    <row r="2769" spans="1:66" ht="161" hidden="1" x14ac:dyDescent="0.45">
      <c r="A2769" s="1">
        <f t="shared" si="206"/>
        <v>2756</v>
      </c>
      <c r="B2769" s="1" t="s">
        <v>734</v>
      </c>
      <c r="C2769" s="1" t="s">
        <v>530</v>
      </c>
      <c r="D2769" s="1"/>
      <c r="E2769" s="2" t="s">
        <v>531</v>
      </c>
      <c r="F2769" s="1" t="s">
        <v>3862</v>
      </c>
      <c r="G2769" s="10">
        <v>45781</v>
      </c>
      <c r="H2769" s="1">
        <v>1</v>
      </c>
      <c r="I2769" s="1"/>
      <c r="J2769" s="10">
        <v>45787</v>
      </c>
      <c r="K2769" s="1"/>
      <c r="L2769" s="2"/>
      <c r="M2769" s="10"/>
      <c r="N2769" s="1"/>
      <c r="O2769" s="1"/>
      <c r="P2769" s="2">
        <f>Table1[[#This Row],[PRICE/PO]]*Table1[[#This Row],[Quantity/PO]]</f>
        <v>0</v>
      </c>
      <c r="Q2769" s="2" t="str">
        <f t="shared" ca="1" si="205"/>
        <v>منتهي</v>
      </c>
      <c r="R2769" s="2" t="s">
        <v>2339</v>
      </c>
      <c r="S2769" s="2"/>
      <c r="T2769" s="1" t="str">
        <f t="shared" si="203"/>
        <v/>
      </c>
      <c r="BN2769" s="8" t="str">
        <f t="shared" si="207"/>
        <v>3M-23</v>
      </c>
    </row>
    <row r="2770" spans="1:66" ht="69" hidden="1" x14ac:dyDescent="0.45">
      <c r="A2770" s="1">
        <f t="shared" si="206"/>
        <v>2757</v>
      </c>
      <c r="B2770" s="1" t="s">
        <v>734</v>
      </c>
      <c r="C2770" s="1" t="s">
        <v>644</v>
      </c>
      <c r="D2770" s="1">
        <v>2101041</v>
      </c>
      <c r="E2770" s="2" t="s">
        <v>643</v>
      </c>
      <c r="F2770" s="1" t="s">
        <v>3863</v>
      </c>
      <c r="G2770" s="10">
        <v>45781</v>
      </c>
      <c r="H2770" s="1">
        <v>1</v>
      </c>
      <c r="I2770" s="1">
        <v>530</v>
      </c>
      <c r="J2770" s="10">
        <v>45788</v>
      </c>
      <c r="K2770" s="1" t="s">
        <v>1077</v>
      </c>
      <c r="L2770" s="2" t="s">
        <v>4836</v>
      </c>
      <c r="M2770" s="10">
        <v>45799</v>
      </c>
      <c r="N2770" s="1">
        <v>1</v>
      </c>
      <c r="O2770" s="1">
        <v>530</v>
      </c>
      <c r="P2770" s="2">
        <f>Table1[[#This Row],[PRICE/PO]]*Table1[[#This Row],[Quantity/PO]]</f>
        <v>530</v>
      </c>
      <c r="Q2770" s="2" t="str">
        <f t="shared" ca="1" si="205"/>
        <v>منتهي</v>
      </c>
      <c r="R2770" s="2" t="s">
        <v>2339</v>
      </c>
      <c r="S2770" s="2"/>
      <c r="T2770" s="1" t="str">
        <f t="shared" si="203"/>
        <v/>
      </c>
      <c r="BN2770" s="8" t="str">
        <f t="shared" si="207"/>
        <v>27- 3/4"X66'</v>
      </c>
    </row>
    <row r="2771" spans="1:66" ht="115" hidden="1" x14ac:dyDescent="0.45">
      <c r="A2771" s="1">
        <f t="shared" si="206"/>
        <v>2758</v>
      </c>
      <c r="B2771" s="1" t="s">
        <v>734</v>
      </c>
      <c r="C2771" s="1" t="s">
        <v>636</v>
      </c>
      <c r="D2771" s="1">
        <v>2101039</v>
      </c>
      <c r="E2771" s="2" t="s">
        <v>637</v>
      </c>
      <c r="F2771" s="1" t="s">
        <v>3863</v>
      </c>
      <c r="G2771" s="10">
        <v>45781</v>
      </c>
      <c r="H2771" s="1">
        <v>1</v>
      </c>
      <c r="I2771" s="1">
        <v>825</v>
      </c>
      <c r="J2771" s="10">
        <v>45788</v>
      </c>
      <c r="K2771" s="1" t="s">
        <v>1077</v>
      </c>
      <c r="L2771" s="2" t="s">
        <v>4836</v>
      </c>
      <c r="M2771" s="10">
        <v>45799</v>
      </c>
      <c r="N2771" s="1">
        <v>1</v>
      </c>
      <c r="O2771" s="1">
        <v>825</v>
      </c>
      <c r="P2771" s="2">
        <f>Table1[[#This Row],[PRICE/PO]]*Table1[[#This Row],[Quantity/PO]]</f>
        <v>825</v>
      </c>
      <c r="Q2771" s="2" t="str">
        <f t="shared" ca="1" si="205"/>
        <v>منتهي</v>
      </c>
      <c r="R2771" s="2" t="s">
        <v>2339</v>
      </c>
      <c r="S2771" s="2"/>
      <c r="T2771" s="1" t="str">
        <f t="shared" si="203"/>
        <v/>
      </c>
      <c r="BN2771" s="8" t="str">
        <f t="shared" si="207"/>
        <v>TI-120TB</v>
      </c>
    </row>
    <row r="2772" spans="1:66" ht="69" hidden="1" x14ac:dyDescent="0.45">
      <c r="A2772" s="1">
        <f t="shared" si="206"/>
        <v>2759</v>
      </c>
      <c r="B2772" s="1" t="s">
        <v>734</v>
      </c>
      <c r="C2772" s="1" t="s">
        <v>32</v>
      </c>
      <c r="D2772" s="1" t="s">
        <v>19</v>
      </c>
      <c r="E2772" s="2" t="s">
        <v>3024</v>
      </c>
      <c r="F2772" s="1" t="s">
        <v>3864</v>
      </c>
      <c r="G2772" s="10">
        <v>45781</v>
      </c>
      <c r="H2772" s="1">
        <v>2</v>
      </c>
      <c r="I2772" s="1">
        <v>8500</v>
      </c>
      <c r="J2772" s="10">
        <v>45788</v>
      </c>
      <c r="K2772" s="1" t="s">
        <v>1076</v>
      </c>
      <c r="L2772" s="2" t="s">
        <v>4502</v>
      </c>
      <c r="M2772" s="10">
        <v>45790</v>
      </c>
      <c r="N2772" s="1">
        <v>2</v>
      </c>
      <c r="O2772" s="1">
        <v>8500</v>
      </c>
      <c r="P2772" s="2">
        <f>Table1[[#This Row],[PRICE/PO]]*Table1[[#This Row],[Quantity/PO]]</f>
        <v>17000</v>
      </c>
      <c r="Q2772" s="2" t="str">
        <f t="shared" ca="1" si="205"/>
        <v>منتهي</v>
      </c>
      <c r="R2772" s="2" t="s">
        <v>2339</v>
      </c>
      <c r="S2772" s="2"/>
      <c r="T2772" s="1" t="str">
        <f t="shared" si="203"/>
        <v/>
      </c>
      <c r="BN2772" s="8" t="str">
        <f t="shared" si="207"/>
        <v>T-105U</v>
      </c>
    </row>
    <row r="2773" spans="1:66" ht="115" hidden="1" x14ac:dyDescent="0.45">
      <c r="A2773" s="1">
        <f t="shared" si="206"/>
        <v>2760</v>
      </c>
      <c r="B2773" s="1" t="s">
        <v>734</v>
      </c>
      <c r="C2773" s="1" t="s">
        <v>3866</v>
      </c>
      <c r="D2773" s="1" t="s">
        <v>3867</v>
      </c>
      <c r="E2773" s="2" t="s">
        <v>3868</v>
      </c>
      <c r="F2773" s="1" t="s">
        <v>3865</v>
      </c>
      <c r="G2773" s="10">
        <v>45781</v>
      </c>
      <c r="H2773" s="1">
        <v>1</v>
      </c>
      <c r="I2773" s="1"/>
      <c r="J2773" s="10">
        <v>45788</v>
      </c>
      <c r="K2773" s="1"/>
      <c r="L2773" s="2"/>
      <c r="M2773" s="10"/>
      <c r="N2773" s="1"/>
      <c r="O2773" s="1"/>
      <c r="P2773" s="2">
        <f>Table1[[#This Row],[PRICE/PO]]*Table1[[#This Row],[Quantity/PO]]</f>
        <v>0</v>
      </c>
      <c r="Q2773" s="2" t="str">
        <f t="shared" ca="1" si="205"/>
        <v>منتهي</v>
      </c>
      <c r="R2773" s="2" t="s">
        <v>2339</v>
      </c>
      <c r="S2773" s="2"/>
      <c r="T2773" s="1" t="str">
        <f t="shared" si="203"/>
        <v/>
      </c>
      <c r="BN2773" s="8" t="str">
        <f t="shared" si="207"/>
        <v>T902-B</v>
      </c>
    </row>
    <row r="2774" spans="1:66" ht="46" hidden="1" x14ac:dyDescent="0.45">
      <c r="A2774" s="1">
        <f t="shared" si="206"/>
        <v>2761</v>
      </c>
      <c r="B2774" s="1" t="s">
        <v>734</v>
      </c>
      <c r="C2774" s="1" t="s">
        <v>3870</v>
      </c>
      <c r="D2774" s="1">
        <v>170984</v>
      </c>
      <c r="E2774" s="2" t="s">
        <v>3871</v>
      </c>
      <c r="F2774" s="1" t="s">
        <v>3869</v>
      </c>
      <c r="G2774" s="10">
        <v>45781</v>
      </c>
      <c r="H2774" s="1">
        <v>12</v>
      </c>
      <c r="I2774" s="1"/>
      <c r="J2774" s="10">
        <v>45797</v>
      </c>
      <c r="K2774" s="1"/>
      <c r="L2774" s="2"/>
      <c r="M2774" s="10"/>
      <c r="N2774" s="1"/>
      <c r="O2774" s="1"/>
      <c r="P2774" s="2">
        <f>Table1[[#This Row],[PRICE/PO]]*Table1[[#This Row],[Quantity/PO]]</f>
        <v>0</v>
      </c>
      <c r="Q2774" s="2" t="str">
        <f t="shared" ca="1" si="205"/>
        <v>منتهي</v>
      </c>
      <c r="R2774" s="2" t="s">
        <v>2339</v>
      </c>
      <c r="S2774" s="2"/>
      <c r="T2774" s="1" t="str">
        <f t="shared" si="203"/>
        <v/>
      </c>
      <c r="BN2774" s="8" t="str">
        <f t="shared" si="207"/>
        <v>TS-332</v>
      </c>
    </row>
    <row r="2775" spans="1:66" ht="69" hidden="1" x14ac:dyDescent="0.45">
      <c r="A2775" s="1">
        <f t="shared" si="206"/>
        <v>2762</v>
      </c>
      <c r="B2775" s="1" t="s">
        <v>734</v>
      </c>
      <c r="C2775" s="1" t="s">
        <v>3002</v>
      </c>
      <c r="D2775" s="1"/>
      <c r="E2775" s="2" t="s">
        <v>3873</v>
      </c>
      <c r="F2775" s="1" t="s">
        <v>3872</v>
      </c>
      <c r="G2775" s="10">
        <v>45781</v>
      </c>
      <c r="H2775" s="1">
        <v>2</v>
      </c>
      <c r="I2775" s="1">
        <v>1050</v>
      </c>
      <c r="J2775" s="10">
        <v>45788</v>
      </c>
      <c r="K2775" s="1"/>
      <c r="L2775" s="2"/>
      <c r="M2775" s="10"/>
      <c r="N2775" s="1"/>
      <c r="O2775" s="1"/>
      <c r="P2775" s="2">
        <f>Table1[[#This Row],[PRICE/PO]]*Table1[[#This Row],[Quantity/PO]]</f>
        <v>0</v>
      </c>
      <c r="Q2775" s="2" t="str">
        <f t="shared" ca="1" si="205"/>
        <v>منتهي</v>
      </c>
      <c r="R2775" s="2" t="s">
        <v>2339</v>
      </c>
      <c r="S2775" s="2"/>
      <c r="T2775" s="1" t="str">
        <f t="shared" si="203"/>
        <v/>
      </c>
      <c r="BN2775" s="8" t="str">
        <f t="shared" si="207"/>
        <v>B08971H17Z</v>
      </c>
    </row>
    <row r="2776" spans="1:66" ht="92" hidden="1" x14ac:dyDescent="0.45">
      <c r="A2776" s="1">
        <f t="shared" si="206"/>
        <v>2763</v>
      </c>
      <c r="B2776" s="1" t="s">
        <v>734</v>
      </c>
      <c r="C2776" s="1" t="s">
        <v>3875</v>
      </c>
      <c r="D2776" s="1">
        <v>5288587</v>
      </c>
      <c r="E2776" s="2" t="s">
        <v>3876</v>
      </c>
      <c r="F2776" s="1" t="s">
        <v>3874</v>
      </c>
      <c r="G2776" s="10">
        <v>45781</v>
      </c>
      <c r="H2776" s="1">
        <v>1</v>
      </c>
      <c r="I2776" s="1"/>
      <c r="J2776" s="10">
        <v>45794</v>
      </c>
      <c r="K2776" s="1"/>
      <c r="L2776" s="2"/>
      <c r="M2776" s="10"/>
      <c r="N2776" s="1"/>
      <c r="O2776" s="1"/>
      <c r="P2776" s="2">
        <f>Table1[[#This Row],[PRICE/PO]]*Table1[[#This Row],[Quantity/PO]]</f>
        <v>0</v>
      </c>
      <c r="Q2776" s="2" t="str">
        <f t="shared" ca="1" si="205"/>
        <v>منتهي</v>
      </c>
      <c r="R2776" s="2" t="s">
        <v>2904</v>
      </c>
      <c r="S2776" s="2"/>
      <c r="T2776" s="1" t="str">
        <f t="shared" si="203"/>
        <v/>
      </c>
      <c r="BN2776" s="8">
        <f t="shared" si="207"/>
        <v>0</v>
      </c>
    </row>
    <row r="2777" spans="1:66" ht="92" hidden="1" x14ac:dyDescent="0.45">
      <c r="A2777" s="1">
        <f t="shared" si="206"/>
        <v>2764</v>
      </c>
      <c r="B2777" s="1" t="s">
        <v>734</v>
      </c>
      <c r="C2777" s="1" t="s">
        <v>3880</v>
      </c>
      <c r="D2777" s="1" t="s">
        <v>3879</v>
      </c>
      <c r="E2777" s="2" t="s">
        <v>3878</v>
      </c>
      <c r="F2777" s="1" t="s">
        <v>3877</v>
      </c>
      <c r="G2777" s="10">
        <v>45781</v>
      </c>
      <c r="H2777" s="1">
        <v>2</v>
      </c>
      <c r="I2777" s="1">
        <v>475</v>
      </c>
      <c r="J2777" s="10">
        <v>45788</v>
      </c>
      <c r="K2777" s="1" t="s">
        <v>1077</v>
      </c>
      <c r="L2777" s="29" t="s">
        <v>4828</v>
      </c>
      <c r="M2777" s="10">
        <v>45795</v>
      </c>
      <c r="N2777" s="1">
        <v>2</v>
      </c>
      <c r="O2777" s="1">
        <v>475</v>
      </c>
      <c r="P2777" s="2">
        <f>Table1[[#This Row],[PRICE/PO]]*Table1[[#This Row],[Quantity/PO]]</f>
        <v>950</v>
      </c>
      <c r="Q2777" s="2" t="str">
        <f t="shared" ca="1" si="205"/>
        <v>منتهي</v>
      </c>
      <c r="R2777" s="2" t="s">
        <v>2339</v>
      </c>
      <c r="S2777" s="2"/>
      <c r="T2777" s="1" t="str">
        <f t="shared" si="203"/>
        <v/>
      </c>
      <c r="BN2777" s="8">
        <f t="shared" si="207"/>
        <v>0</v>
      </c>
    </row>
    <row r="2778" spans="1:66" ht="46" hidden="1" x14ac:dyDescent="0.45">
      <c r="A2778" s="1">
        <f t="shared" si="206"/>
        <v>2765</v>
      </c>
      <c r="B2778" s="1" t="s">
        <v>734</v>
      </c>
      <c r="C2778" s="1" t="s">
        <v>3882</v>
      </c>
      <c r="D2778" s="1" t="s">
        <v>3884</v>
      </c>
      <c r="E2778" s="2" t="s">
        <v>3883</v>
      </c>
      <c r="F2778" s="1" t="s">
        <v>3881</v>
      </c>
      <c r="G2778" s="10">
        <v>45781</v>
      </c>
      <c r="H2778" s="1">
        <v>1</v>
      </c>
      <c r="I2778" s="1">
        <v>98000</v>
      </c>
      <c r="J2778" s="10">
        <v>45788</v>
      </c>
      <c r="K2778" s="1"/>
      <c r="L2778" s="2"/>
      <c r="M2778" s="10"/>
      <c r="N2778" s="1"/>
      <c r="O2778" s="1"/>
      <c r="P2778" s="2">
        <f>Table1[[#This Row],[PRICE/PO]]*Table1[[#This Row],[Quantity/PO]]</f>
        <v>0</v>
      </c>
      <c r="Q2778" s="2" t="str">
        <f t="shared" ca="1" si="205"/>
        <v>منتهي</v>
      </c>
      <c r="R2778" s="2" t="s">
        <v>2339</v>
      </c>
      <c r="S2778" s="2"/>
      <c r="T2778" s="1" t="str">
        <f t="shared" si="203"/>
        <v/>
      </c>
      <c r="BN2778" s="8">
        <f t="shared" si="207"/>
        <v>0</v>
      </c>
    </row>
    <row r="2779" spans="1:66" ht="115" hidden="1" x14ac:dyDescent="0.45">
      <c r="A2779" s="1">
        <f t="shared" si="206"/>
        <v>2766</v>
      </c>
      <c r="B2779" s="1" t="s">
        <v>734</v>
      </c>
      <c r="C2779" s="1" t="s">
        <v>547</v>
      </c>
      <c r="D2779" s="41">
        <v>243133040311</v>
      </c>
      <c r="E2779" s="2" t="s">
        <v>548</v>
      </c>
      <c r="F2779" s="1" t="s">
        <v>3885</v>
      </c>
      <c r="G2779" s="10">
        <v>45781</v>
      </c>
      <c r="H2779" s="1">
        <v>3</v>
      </c>
      <c r="I2779" s="1"/>
      <c r="J2779" s="10">
        <v>45784</v>
      </c>
      <c r="K2779" s="1"/>
      <c r="L2779" s="2"/>
      <c r="M2779" s="10"/>
      <c r="N2779" s="1"/>
      <c r="O2779" s="1"/>
      <c r="P2779" s="2">
        <f>Table1[[#This Row],[PRICE/PO]]*Table1[[#This Row],[Quantity/PO]]</f>
        <v>0</v>
      </c>
      <c r="Q2779" s="2" t="str">
        <f t="shared" ca="1" si="205"/>
        <v>منتهي</v>
      </c>
      <c r="R2779" s="2" t="s">
        <v>2339</v>
      </c>
      <c r="S2779" s="2"/>
      <c r="T2779" s="1" t="str">
        <f t="shared" si="203"/>
        <v/>
      </c>
      <c r="BN2779" s="8">
        <f t="shared" si="207"/>
        <v>0</v>
      </c>
    </row>
    <row r="2780" spans="1:66" ht="46" hidden="1" x14ac:dyDescent="0.45">
      <c r="A2780" s="1">
        <f t="shared" si="206"/>
        <v>2767</v>
      </c>
      <c r="B2780" s="1" t="s">
        <v>734</v>
      </c>
      <c r="C2780" s="1" t="s">
        <v>3888</v>
      </c>
      <c r="D2780" s="1" t="s">
        <v>3889</v>
      </c>
      <c r="E2780" s="2" t="s">
        <v>3887</v>
      </c>
      <c r="F2780" s="1" t="s">
        <v>3886</v>
      </c>
      <c r="G2780" s="10">
        <v>45781</v>
      </c>
      <c r="H2780" s="1">
        <v>1</v>
      </c>
      <c r="I2780" s="1"/>
      <c r="J2780" s="10">
        <v>45788</v>
      </c>
      <c r="K2780" s="1"/>
      <c r="L2780" s="2"/>
      <c r="M2780" s="10"/>
      <c r="N2780" s="1"/>
      <c r="O2780" s="1"/>
      <c r="P2780" s="2">
        <f>Table1[[#This Row],[PRICE/PO]]*Table1[[#This Row],[Quantity/PO]]</f>
        <v>0</v>
      </c>
      <c r="Q2780" s="2" t="str">
        <f t="shared" ca="1" si="205"/>
        <v>منتهي</v>
      </c>
      <c r="R2780" s="2" t="s">
        <v>2339</v>
      </c>
      <c r="S2780" s="2"/>
      <c r="T2780" s="1" t="str">
        <f t="shared" si="203"/>
        <v/>
      </c>
      <c r="BN2780" s="8">
        <f t="shared" si="207"/>
        <v>0</v>
      </c>
    </row>
    <row r="2781" spans="1:66" ht="69" hidden="1" x14ac:dyDescent="0.45">
      <c r="A2781" s="1">
        <f t="shared" si="206"/>
        <v>2768</v>
      </c>
      <c r="B2781" s="1" t="s">
        <v>43</v>
      </c>
      <c r="C2781" s="1" t="s">
        <v>1505</v>
      </c>
      <c r="D2781" s="1"/>
      <c r="E2781" s="2" t="s">
        <v>1506</v>
      </c>
      <c r="F2781" s="1" t="s">
        <v>3890</v>
      </c>
      <c r="G2781" s="10">
        <v>45781</v>
      </c>
      <c r="H2781" s="1">
        <v>1</v>
      </c>
      <c r="I2781" s="1">
        <v>6400</v>
      </c>
      <c r="J2781" s="10">
        <v>45788</v>
      </c>
      <c r="K2781" s="1"/>
      <c r="L2781" s="2"/>
      <c r="M2781" s="10"/>
      <c r="N2781" s="1"/>
      <c r="O2781" s="1"/>
      <c r="P2781" s="2">
        <f>Table1[[#This Row],[PRICE/PO]]*Table1[[#This Row],[Quantity/PO]]</f>
        <v>0</v>
      </c>
      <c r="Q2781" s="2" t="str">
        <f t="shared" ca="1" si="205"/>
        <v>منتهي</v>
      </c>
      <c r="R2781" s="2" t="s">
        <v>2339</v>
      </c>
      <c r="S2781" s="2"/>
      <c r="T2781" s="1" t="str">
        <f t="shared" si="203"/>
        <v/>
      </c>
      <c r="BN2781" s="8">
        <f t="shared" si="207"/>
        <v>0</v>
      </c>
    </row>
    <row r="2782" spans="1:66" ht="46" hidden="1" x14ac:dyDescent="0.45">
      <c r="A2782" s="1">
        <f t="shared" si="206"/>
        <v>2769</v>
      </c>
      <c r="B2782" s="1" t="s">
        <v>734</v>
      </c>
      <c r="C2782" s="1" t="s">
        <v>3892</v>
      </c>
      <c r="D2782" s="1">
        <v>85285</v>
      </c>
      <c r="E2782" s="2" t="s">
        <v>3893</v>
      </c>
      <c r="F2782" s="1" t="s">
        <v>3891</v>
      </c>
      <c r="G2782" s="10">
        <v>45781</v>
      </c>
      <c r="H2782" s="1">
        <v>2</v>
      </c>
      <c r="I2782" s="47">
        <v>3600</v>
      </c>
      <c r="J2782" s="10">
        <v>45788</v>
      </c>
      <c r="K2782" s="1" t="s">
        <v>1077</v>
      </c>
      <c r="L2782" s="2" t="s">
        <v>4517</v>
      </c>
      <c r="M2782" s="10">
        <v>45791</v>
      </c>
      <c r="N2782" s="1">
        <v>2</v>
      </c>
      <c r="O2782" s="1">
        <v>3600</v>
      </c>
      <c r="P2782" s="2">
        <f>Table1[[#This Row],[PRICE/PO]]*Table1[[#This Row],[Quantity/PO]]</f>
        <v>7200</v>
      </c>
      <c r="Q2782" s="2" t="str">
        <f t="shared" ca="1" si="205"/>
        <v>منتهي</v>
      </c>
      <c r="R2782" s="2" t="s">
        <v>2339</v>
      </c>
      <c r="S2782" s="2" t="s">
        <v>4189</v>
      </c>
      <c r="T2782" s="1" t="str">
        <f t="shared" si="203"/>
        <v/>
      </c>
      <c r="BN2782" s="8">
        <f t="shared" si="207"/>
        <v>2101041</v>
      </c>
    </row>
    <row r="2783" spans="1:66" ht="23" hidden="1" x14ac:dyDescent="0.45">
      <c r="A2783" s="1">
        <f t="shared" si="206"/>
        <v>2770</v>
      </c>
      <c r="B2783" s="1" t="s">
        <v>734</v>
      </c>
      <c r="C2783" s="1" t="s">
        <v>3895</v>
      </c>
      <c r="D2783" s="1"/>
      <c r="E2783" s="2" t="s">
        <v>3896</v>
      </c>
      <c r="F2783" s="1" t="s">
        <v>3894</v>
      </c>
      <c r="G2783" s="10">
        <v>45781</v>
      </c>
      <c r="H2783" s="1">
        <v>20</v>
      </c>
      <c r="I2783" s="1"/>
      <c r="J2783" s="10">
        <v>45782</v>
      </c>
      <c r="K2783" s="1"/>
      <c r="L2783" s="2"/>
      <c r="M2783" s="10"/>
      <c r="N2783" s="1"/>
      <c r="O2783" s="1"/>
      <c r="P2783" s="2">
        <f>Table1[[#This Row],[PRICE/PO]]*Table1[[#This Row],[Quantity/PO]]</f>
        <v>0</v>
      </c>
      <c r="Q2783" s="2" t="str">
        <f t="shared" ca="1" si="205"/>
        <v>منتهي</v>
      </c>
      <c r="R2783" s="2" t="s">
        <v>2370</v>
      </c>
      <c r="S2783" s="2"/>
      <c r="T2783" s="1" t="str">
        <f t="shared" si="203"/>
        <v/>
      </c>
      <c r="BN2783" s="8">
        <f t="shared" si="207"/>
        <v>1104162</v>
      </c>
    </row>
    <row r="2784" spans="1:66" ht="46" hidden="1" x14ac:dyDescent="0.45">
      <c r="A2784" s="1">
        <f t="shared" si="206"/>
        <v>2771</v>
      </c>
      <c r="B2784" s="1" t="s">
        <v>734</v>
      </c>
      <c r="C2784" s="1" t="s">
        <v>3898</v>
      </c>
      <c r="D2784" s="1" t="s">
        <v>3899</v>
      </c>
      <c r="E2784" s="2" t="s">
        <v>3900</v>
      </c>
      <c r="F2784" s="1" t="s">
        <v>3897</v>
      </c>
      <c r="G2784" s="10">
        <v>45781</v>
      </c>
      <c r="H2784" s="1">
        <v>16</v>
      </c>
      <c r="I2784" s="1"/>
      <c r="J2784" s="10">
        <v>45788</v>
      </c>
      <c r="K2784" s="1"/>
      <c r="L2784" s="2"/>
      <c r="M2784" s="10"/>
      <c r="N2784" s="1"/>
      <c r="O2784" s="1"/>
      <c r="P2784" s="2">
        <f>Table1[[#This Row],[PRICE/PO]]*Table1[[#This Row],[Quantity/PO]]</f>
        <v>0</v>
      </c>
      <c r="Q2784" s="2" t="str">
        <f t="shared" ca="1" si="205"/>
        <v>منتهي</v>
      </c>
      <c r="R2784" s="2" t="s">
        <v>2370</v>
      </c>
      <c r="S2784" s="2"/>
      <c r="T2784" s="1" t="str">
        <f t="shared" si="203"/>
        <v/>
      </c>
      <c r="BN2784" s="8" t="str">
        <f t="shared" si="207"/>
        <v>SC15G</v>
      </c>
    </row>
    <row r="2785" spans="1:66" ht="69" hidden="1" x14ac:dyDescent="0.45">
      <c r="A2785" s="1">
        <f t="shared" si="206"/>
        <v>2772</v>
      </c>
      <c r="B2785" s="1" t="s">
        <v>734</v>
      </c>
      <c r="C2785" s="2" t="s">
        <v>3903</v>
      </c>
      <c r="D2785" s="1" t="s">
        <v>3906</v>
      </c>
      <c r="E2785" s="2" t="s">
        <v>3904</v>
      </c>
      <c r="F2785" s="1" t="s">
        <v>3901</v>
      </c>
      <c r="G2785" s="10">
        <v>45781</v>
      </c>
      <c r="H2785" s="1">
        <v>1</v>
      </c>
      <c r="I2785" s="1"/>
      <c r="J2785" s="10">
        <v>45784</v>
      </c>
      <c r="K2785" s="1"/>
      <c r="L2785" s="2"/>
      <c r="M2785" s="10"/>
      <c r="N2785" s="1"/>
      <c r="O2785" s="1"/>
      <c r="P2785" s="2">
        <f>Table1[[#This Row],[PRICE/PO]]*Table1[[#This Row],[Quantity/PO]]</f>
        <v>0</v>
      </c>
      <c r="Q2785" s="2" t="str">
        <f t="shared" ca="1" si="205"/>
        <v>منتهي</v>
      </c>
      <c r="R2785" s="2" t="s">
        <v>2370</v>
      </c>
      <c r="S2785" s="2"/>
      <c r="T2785" s="1" t="str">
        <f t="shared" si="203"/>
        <v/>
      </c>
      <c r="BN2785" s="8">
        <f t="shared" si="207"/>
        <v>2102147</v>
      </c>
    </row>
    <row r="2786" spans="1:66" ht="69" hidden="1" x14ac:dyDescent="0.45">
      <c r="A2786" s="1">
        <f t="shared" si="206"/>
        <v>2773</v>
      </c>
      <c r="B2786" s="1" t="s">
        <v>734</v>
      </c>
      <c r="C2786" s="1" t="s">
        <v>3902</v>
      </c>
      <c r="D2786" s="1" t="s">
        <v>3907</v>
      </c>
      <c r="E2786" s="2" t="s">
        <v>3905</v>
      </c>
      <c r="F2786" s="1" t="s">
        <v>3901</v>
      </c>
      <c r="G2786" s="10">
        <v>45781</v>
      </c>
      <c r="H2786" s="1">
        <v>1</v>
      </c>
      <c r="I2786" s="1"/>
      <c r="J2786" s="10">
        <v>45784</v>
      </c>
      <c r="K2786" s="1"/>
      <c r="L2786" s="2"/>
      <c r="M2786" s="10"/>
      <c r="N2786" s="1"/>
      <c r="O2786" s="1"/>
      <c r="P2786" s="2">
        <f>Table1[[#This Row],[PRICE/PO]]*Table1[[#This Row],[Quantity/PO]]</f>
        <v>0</v>
      </c>
      <c r="Q2786" s="2" t="str">
        <f t="shared" ca="1" si="205"/>
        <v>منتهي</v>
      </c>
      <c r="R2786" s="2" t="s">
        <v>2370</v>
      </c>
      <c r="S2786" s="2"/>
      <c r="T2786" s="1" t="str">
        <f t="shared" si="203"/>
        <v/>
      </c>
      <c r="BN2786" s="8">
        <f t="shared" si="207"/>
        <v>2102009</v>
      </c>
    </row>
    <row r="2787" spans="1:66" ht="69" hidden="1" x14ac:dyDescent="0.45">
      <c r="A2787" s="1">
        <f t="shared" si="206"/>
        <v>2774</v>
      </c>
      <c r="B2787" s="1" t="s">
        <v>734</v>
      </c>
      <c r="C2787" s="2" t="s">
        <v>3910</v>
      </c>
      <c r="D2787" s="1" t="s">
        <v>3909</v>
      </c>
      <c r="E2787" s="2" t="s">
        <v>3911</v>
      </c>
      <c r="F2787" s="1" t="s">
        <v>3908</v>
      </c>
      <c r="G2787" s="10">
        <v>45781</v>
      </c>
      <c r="H2787" s="1">
        <v>2</v>
      </c>
      <c r="I2787" s="1"/>
      <c r="J2787" s="10">
        <v>45784</v>
      </c>
      <c r="K2787" s="1"/>
      <c r="L2787" s="2"/>
      <c r="M2787" s="10"/>
      <c r="N2787" s="1"/>
      <c r="O2787" s="1"/>
      <c r="P2787" s="2">
        <f>Table1[[#This Row],[PRICE/PO]]*Table1[[#This Row],[Quantity/PO]]</f>
        <v>0</v>
      </c>
      <c r="Q2787" s="2" t="str">
        <f t="shared" ca="1" si="205"/>
        <v>منتهي</v>
      </c>
      <c r="R2787" s="2" t="s">
        <v>2370</v>
      </c>
      <c r="S2787" s="2"/>
      <c r="T2787" s="1" t="str">
        <f t="shared" si="203"/>
        <v/>
      </c>
      <c r="BN2787" s="8">
        <f t="shared" si="207"/>
        <v>2101039</v>
      </c>
    </row>
    <row r="2788" spans="1:66" ht="92" hidden="1" x14ac:dyDescent="0.45">
      <c r="A2788" s="1">
        <f t="shared" si="206"/>
        <v>2775</v>
      </c>
      <c r="B2788" s="1" t="s">
        <v>734</v>
      </c>
      <c r="C2788" s="1" t="s">
        <v>3913</v>
      </c>
      <c r="D2788" s="1"/>
      <c r="E2788" s="2" t="s">
        <v>3914</v>
      </c>
      <c r="F2788" s="1" t="s">
        <v>3912</v>
      </c>
      <c r="G2788" s="10">
        <v>45781</v>
      </c>
      <c r="H2788" s="1">
        <v>10</v>
      </c>
      <c r="I2788" s="1"/>
      <c r="J2788" s="10">
        <v>45788</v>
      </c>
      <c r="K2788" s="1"/>
      <c r="L2788" s="2"/>
      <c r="M2788" s="10"/>
      <c r="N2788" s="1"/>
      <c r="O2788" s="1"/>
      <c r="P2788" s="2">
        <f>Table1[[#This Row],[PRICE/PO]]*Table1[[#This Row],[Quantity/PO]]</f>
        <v>0</v>
      </c>
      <c r="Q2788" s="2" t="str">
        <f t="shared" ca="1" si="205"/>
        <v>منتهي</v>
      </c>
      <c r="R2788" s="2" t="s">
        <v>2370</v>
      </c>
      <c r="S2788" s="2"/>
      <c r="T2788" s="1" t="str">
        <f t="shared" si="203"/>
        <v/>
      </c>
      <c r="BN2788" s="8" t="str">
        <f t="shared" si="207"/>
        <v>LC1D32B7</v>
      </c>
    </row>
    <row r="2789" spans="1:66" ht="69" hidden="1" x14ac:dyDescent="0.45">
      <c r="A2789" s="1">
        <f t="shared" si="206"/>
        <v>2776</v>
      </c>
      <c r="B2789" s="1" t="s">
        <v>734</v>
      </c>
      <c r="C2789" s="1" t="s">
        <v>1563</v>
      </c>
      <c r="D2789" s="1"/>
      <c r="E2789" s="2" t="s">
        <v>1564</v>
      </c>
      <c r="F2789" s="1" t="s">
        <v>3915</v>
      </c>
      <c r="G2789" s="10">
        <v>45781</v>
      </c>
      <c r="H2789" s="1">
        <v>2</v>
      </c>
      <c r="I2789" s="1">
        <v>2150</v>
      </c>
      <c r="J2789" s="10">
        <v>45788</v>
      </c>
      <c r="K2789" s="1"/>
      <c r="L2789" s="2"/>
      <c r="M2789" s="10"/>
      <c r="N2789" s="1"/>
      <c r="O2789" s="1"/>
      <c r="P2789" s="2">
        <f>Table1[[#This Row],[PRICE/PO]]*Table1[[#This Row],[Quantity/PO]]</f>
        <v>0</v>
      </c>
      <c r="Q2789" s="2" t="str">
        <f t="shared" ca="1" si="205"/>
        <v>منتهي</v>
      </c>
      <c r="R2789" s="2" t="s">
        <v>2339</v>
      </c>
      <c r="S2789" s="2"/>
      <c r="T2789" s="1" t="str">
        <f t="shared" si="203"/>
        <v/>
      </c>
      <c r="BN2789" s="8" t="str">
        <f t="shared" si="207"/>
        <v>LC1D18B7</v>
      </c>
    </row>
    <row r="2790" spans="1:66" ht="46" hidden="1" x14ac:dyDescent="0.45">
      <c r="A2790" s="1">
        <f t="shared" si="206"/>
        <v>2777</v>
      </c>
      <c r="B2790" s="1" t="s">
        <v>734</v>
      </c>
      <c r="C2790" s="1" t="s">
        <v>408</v>
      </c>
      <c r="D2790" s="1"/>
      <c r="E2790" s="2" t="s">
        <v>409</v>
      </c>
      <c r="F2790" s="1" t="s">
        <v>3916</v>
      </c>
      <c r="G2790" s="10">
        <v>45781</v>
      </c>
      <c r="H2790" s="1">
        <v>100</v>
      </c>
      <c r="I2790" s="1"/>
      <c r="J2790" s="10">
        <v>45784</v>
      </c>
      <c r="K2790" s="1"/>
      <c r="L2790" s="2"/>
      <c r="M2790" s="10"/>
      <c r="N2790" s="1"/>
      <c r="O2790" s="1"/>
      <c r="P2790" s="2">
        <f>Table1[[#This Row],[PRICE/PO]]*Table1[[#This Row],[Quantity/PO]]</f>
        <v>0</v>
      </c>
      <c r="Q2790" s="2" t="str">
        <f t="shared" ca="1" si="205"/>
        <v>منتهي</v>
      </c>
      <c r="R2790" s="2" t="s">
        <v>2339</v>
      </c>
      <c r="S2790" s="2"/>
      <c r="T2790" s="1" t="str">
        <f t="shared" si="203"/>
        <v/>
      </c>
      <c r="BN2790" s="8" t="str">
        <f t="shared" si="207"/>
        <v>A9D32740</v>
      </c>
    </row>
    <row r="2791" spans="1:66" ht="69" hidden="1" x14ac:dyDescent="0.45">
      <c r="A2791" s="1">
        <f t="shared" si="206"/>
        <v>2778</v>
      </c>
      <c r="B2791" s="1" t="s">
        <v>734</v>
      </c>
      <c r="C2791" s="1" t="s">
        <v>3918</v>
      </c>
      <c r="D2791" s="1"/>
      <c r="E2791" s="2" t="s">
        <v>3919</v>
      </c>
      <c r="F2791" s="1" t="s">
        <v>3917</v>
      </c>
      <c r="G2791" s="10">
        <v>45781</v>
      </c>
      <c r="H2791" s="1">
        <v>1</v>
      </c>
      <c r="I2791" s="1"/>
      <c r="J2791" s="10">
        <v>45788</v>
      </c>
      <c r="K2791" s="1"/>
      <c r="L2791" s="2"/>
      <c r="M2791" s="10"/>
      <c r="N2791" s="1"/>
      <c r="O2791" s="1"/>
      <c r="P2791" s="2">
        <f>Table1[[#This Row],[PRICE/PO]]*Table1[[#This Row],[Quantity/PO]]</f>
        <v>0</v>
      </c>
      <c r="Q2791" s="2" t="str">
        <f t="shared" ca="1" si="205"/>
        <v>منتهي</v>
      </c>
      <c r="R2791" s="2" t="s">
        <v>2339</v>
      </c>
      <c r="S2791" s="2"/>
      <c r="T2791" s="1" t="str">
        <f t="shared" si="203"/>
        <v/>
      </c>
      <c r="BN2791" s="8" t="str">
        <f t="shared" si="207"/>
        <v>JL.D32061330-140ES-M</v>
      </c>
    </row>
    <row r="2792" spans="1:66" ht="46" hidden="1" x14ac:dyDescent="0.45">
      <c r="A2792" s="1">
        <f t="shared" si="206"/>
        <v>2779</v>
      </c>
      <c r="B2792" s="1" t="s">
        <v>43</v>
      </c>
      <c r="C2792" s="1" t="s">
        <v>91</v>
      </c>
      <c r="D2792" s="1"/>
      <c r="E2792" s="2" t="s">
        <v>92</v>
      </c>
      <c r="F2792" s="1" t="s">
        <v>3920</v>
      </c>
      <c r="G2792" s="10">
        <v>45781</v>
      </c>
      <c r="H2792" s="1">
        <v>4</v>
      </c>
      <c r="I2792" s="1">
        <v>3300</v>
      </c>
      <c r="J2792" s="10">
        <v>45784</v>
      </c>
      <c r="K2792" s="1"/>
      <c r="L2792" s="2"/>
      <c r="M2792" s="10"/>
      <c r="N2792" s="1"/>
      <c r="O2792" s="1"/>
      <c r="P2792" s="2">
        <f>Table1[[#This Row],[PRICE/PO]]*Table1[[#This Row],[Quantity/PO]]</f>
        <v>0</v>
      </c>
      <c r="Q2792" s="2" t="str">
        <f t="shared" ca="1" si="205"/>
        <v>منتهي</v>
      </c>
      <c r="R2792" s="2" t="s">
        <v>2339</v>
      </c>
      <c r="S2792" s="2"/>
      <c r="T2792" s="1" t="str">
        <f t="shared" si="203"/>
        <v/>
      </c>
      <c r="BN2792" s="8" t="str">
        <f t="shared" si="207"/>
        <v>CPC-F001- U03</v>
      </c>
    </row>
    <row r="2793" spans="1:66" ht="92" hidden="1" x14ac:dyDescent="0.45">
      <c r="A2793" s="1">
        <f t="shared" si="206"/>
        <v>2780</v>
      </c>
      <c r="B2793" s="1" t="s">
        <v>43</v>
      </c>
      <c r="C2793" s="1" t="s">
        <v>1507</v>
      </c>
      <c r="D2793" s="1"/>
      <c r="E2793" s="2" t="s">
        <v>1508</v>
      </c>
      <c r="F2793" s="1" t="s">
        <v>3921</v>
      </c>
      <c r="G2793" s="10">
        <v>45781</v>
      </c>
      <c r="H2793" s="1">
        <v>1</v>
      </c>
      <c r="I2793" s="1">
        <v>3250</v>
      </c>
      <c r="J2793" s="10">
        <v>45788</v>
      </c>
      <c r="K2793" s="1"/>
      <c r="L2793" s="2"/>
      <c r="M2793" s="10"/>
      <c r="N2793" s="1"/>
      <c r="O2793" s="1"/>
      <c r="P2793" s="2">
        <f>Table1[[#This Row],[PRICE/PO]]*Table1[[#This Row],[Quantity/PO]]</f>
        <v>0</v>
      </c>
      <c r="Q2793" s="2" t="str">
        <f t="shared" ca="1" si="205"/>
        <v>منتهي</v>
      </c>
      <c r="R2793" s="2" t="s">
        <v>2339</v>
      </c>
      <c r="S2793" s="2"/>
      <c r="T2793" s="1" t="str">
        <f t="shared" si="203"/>
        <v/>
      </c>
      <c r="BN2793" s="8" t="str">
        <f t="shared" si="207"/>
        <v>LC1D32B7</v>
      </c>
    </row>
    <row r="2794" spans="1:66" ht="161" hidden="1" x14ac:dyDescent="0.45">
      <c r="A2794" s="1">
        <f t="shared" si="206"/>
        <v>2781</v>
      </c>
      <c r="B2794" s="1" t="s">
        <v>734</v>
      </c>
      <c r="C2794" s="1" t="s">
        <v>3923</v>
      </c>
      <c r="D2794" s="1" t="s">
        <v>3924</v>
      </c>
      <c r="E2794" s="2" t="s">
        <v>3925</v>
      </c>
      <c r="F2794" s="1" t="s">
        <v>3922</v>
      </c>
      <c r="G2794" s="10">
        <v>45781</v>
      </c>
      <c r="H2794" s="1">
        <v>1</v>
      </c>
      <c r="I2794" s="1"/>
      <c r="J2794" s="10">
        <v>45788</v>
      </c>
      <c r="K2794" s="1"/>
      <c r="L2794" s="2"/>
      <c r="M2794" s="10"/>
      <c r="N2794" s="1"/>
      <c r="O2794" s="1"/>
      <c r="P2794" s="2">
        <f>Table1[[#This Row],[PRICE/PO]]*Table1[[#This Row],[Quantity/PO]]</f>
        <v>0</v>
      </c>
      <c r="Q2794" s="2" t="str">
        <f t="shared" ca="1" si="205"/>
        <v>منتهي</v>
      </c>
      <c r="R2794" s="2" t="s">
        <v>3250</v>
      </c>
      <c r="S2794" s="2"/>
      <c r="T2794" s="1" t="str">
        <f t="shared" si="203"/>
        <v/>
      </c>
      <c r="BN2794" s="8">
        <f t="shared" si="207"/>
        <v>0</v>
      </c>
    </row>
    <row r="2795" spans="1:66" ht="23" hidden="1" x14ac:dyDescent="0.45">
      <c r="A2795" s="1">
        <f t="shared" si="206"/>
        <v>2782</v>
      </c>
      <c r="B2795" s="1" t="s">
        <v>734</v>
      </c>
      <c r="C2795" s="2" t="s">
        <v>2552</v>
      </c>
      <c r="D2795" s="1" t="s">
        <v>2551</v>
      </c>
      <c r="E2795" s="2" t="s">
        <v>2553</v>
      </c>
      <c r="F2795" s="1" t="s">
        <v>3926</v>
      </c>
      <c r="G2795" s="10">
        <v>45781</v>
      </c>
      <c r="H2795" s="1">
        <v>1</v>
      </c>
      <c r="I2795" s="1"/>
      <c r="J2795" s="10">
        <v>45790</v>
      </c>
      <c r="K2795" s="1"/>
      <c r="L2795" s="2"/>
      <c r="M2795" s="10"/>
      <c r="N2795" s="1"/>
      <c r="O2795" s="1"/>
      <c r="P2795" s="2">
        <f>Table1[[#This Row],[PRICE/PO]]*Table1[[#This Row],[Quantity/PO]]</f>
        <v>0</v>
      </c>
      <c r="Q2795" s="2" t="str">
        <f t="shared" ca="1" si="205"/>
        <v>منتهي</v>
      </c>
      <c r="R2795" s="2" t="s">
        <v>2370</v>
      </c>
      <c r="S2795" s="2"/>
      <c r="T2795" s="1" t="str">
        <f t="shared" si="203"/>
        <v/>
      </c>
      <c r="BN2795" s="8">
        <f t="shared" si="207"/>
        <v>3246434</v>
      </c>
    </row>
    <row r="2796" spans="1:66" ht="46" hidden="1" x14ac:dyDescent="0.45">
      <c r="A2796" s="1">
        <f t="shared" si="206"/>
        <v>2783</v>
      </c>
      <c r="B2796" s="1" t="s">
        <v>734</v>
      </c>
      <c r="C2796" s="2" t="s">
        <v>2073</v>
      </c>
      <c r="D2796" s="1" t="s">
        <v>2072</v>
      </c>
      <c r="E2796" s="2" t="s">
        <v>2074</v>
      </c>
      <c r="F2796" s="1" t="s">
        <v>3926</v>
      </c>
      <c r="G2796" s="10">
        <v>45781</v>
      </c>
      <c r="H2796" s="1">
        <v>1</v>
      </c>
      <c r="I2796" s="1"/>
      <c r="J2796" s="10">
        <v>45790</v>
      </c>
      <c r="K2796" s="1"/>
      <c r="L2796" s="2"/>
      <c r="M2796" s="10"/>
      <c r="N2796" s="1"/>
      <c r="O2796" s="1"/>
      <c r="P2796" s="2">
        <f>Table1[[#This Row],[PRICE/PO]]*Table1[[#This Row],[Quantity/PO]]</f>
        <v>0</v>
      </c>
      <c r="Q2796" s="2" t="str">
        <f t="shared" ca="1" si="205"/>
        <v>منتهي</v>
      </c>
      <c r="R2796" s="2" t="s">
        <v>2370</v>
      </c>
      <c r="S2796" s="2"/>
      <c r="T2796" s="1" t="str">
        <f t="shared" si="203"/>
        <v/>
      </c>
      <c r="BN2796" s="8">
        <f t="shared" si="207"/>
        <v>3247159</v>
      </c>
    </row>
    <row r="2797" spans="1:66" ht="69" hidden="1" x14ac:dyDescent="0.45">
      <c r="A2797" s="1">
        <f t="shared" si="206"/>
        <v>2784</v>
      </c>
      <c r="B2797" s="1" t="s">
        <v>734</v>
      </c>
      <c r="C2797" s="1" t="s">
        <v>3927</v>
      </c>
      <c r="D2797" s="1" t="s">
        <v>3678</v>
      </c>
      <c r="E2797" s="2" t="s">
        <v>3932</v>
      </c>
      <c r="F2797" s="1" t="s">
        <v>3926</v>
      </c>
      <c r="G2797" s="10">
        <v>45781</v>
      </c>
      <c r="H2797" s="1">
        <v>2</v>
      </c>
      <c r="I2797" s="1"/>
      <c r="J2797" s="10">
        <v>45790</v>
      </c>
      <c r="K2797" s="1"/>
      <c r="L2797" s="2"/>
      <c r="M2797" s="10"/>
      <c r="N2797" s="1"/>
      <c r="O2797" s="1"/>
      <c r="P2797" s="2">
        <f>Table1[[#This Row],[PRICE/PO]]*Table1[[#This Row],[Quantity/PO]]</f>
        <v>0</v>
      </c>
      <c r="Q2797" s="2" t="str">
        <f t="shared" ca="1" si="205"/>
        <v>منتهي</v>
      </c>
      <c r="R2797" s="2" t="s">
        <v>2370</v>
      </c>
      <c r="S2797" s="2"/>
      <c r="T2797" s="1" t="str">
        <f t="shared" si="203"/>
        <v/>
      </c>
      <c r="BN2797" s="8" t="str">
        <f t="shared" si="207"/>
        <v>PSG/421 OM20</v>
      </c>
    </row>
    <row r="2798" spans="1:66" ht="92" hidden="1" x14ac:dyDescent="0.45">
      <c r="A2798" s="1">
        <f t="shared" si="206"/>
        <v>2785</v>
      </c>
      <c r="B2798" s="1" t="s">
        <v>734</v>
      </c>
      <c r="C2798" s="1" t="s">
        <v>3620</v>
      </c>
      <c r="D2798" s="1" t="s">
        <v>3621</v>
      </c>
      <c r="E2798" s="2" t="s">
        <v>3622</v>
      </c>
      <c r="F2798" s="1" t="s">
        <v>3926</v>
      </c>
      <c r="G2798" s="10">
        <v>45781</v>
      </c>
      <c r="H2798" s="1">
        <v>1</v>
      </c>
      <c r="I2798" s="1"/>
      <c r="J2798" s="10">
        <v>45790</v>
      </c>
      <c r="K2798" s="1"/>
      <c r="L2798" s="2"/>
      <c r="M2798" s="10"/>
      <c r="N2798" s="1"/>
      <c r="O2798" s="1"/>
      <c r="P2798" s="2">
        <f>Table1[[#This Row],[PRICE/PO]]*Table1[[#This Row],[Quantity/PO]]</f>
        <v>0</v>
      </c>
      <c r="Q2798" s="2" t="str">
        <f t="shared" ca="1" si="205"/>
        <v>منتهي</v>
      </c>
      <c r="R2798" s="2" t="s">
        <v>2370</v>
      </c>
      <c r="S2798" s="2"/>
      <c r="T2798" s="1" t="str">
        <f t="shared" si="203"/>
        <v/>
      </c>
      <c r="BN2798" s="8" t="str">
        <f t="shared" si="207"/>
        <v>PSG/421 OM25</v>
      </c>
    </row>
    <row r="2799" spans="1:66" ht="69" hidden="1" x14ac:dyDescent="0.45">
      <c r="A2799" s="1">
        <f t="shared" si="206"/>
        <v>2786</v>
      </c>
      <c r="B2799" s="1" t="s">
        <v>734</v>
      </c>
      <c r="C2799" s="1" t="s">
        <v>3673</v>
      </c>
      <c r="D2799" s="1"/>
      <c r="E2799" s="2" t="s">
        <v>3933</v>
      </c>
      <c r="F2799" s="1" t="s">
        <v>3926</v>
      </c>
      <c r="G2799" s="10">
        <v>45781</v>
      </c>
      <c r="H2799" s="1">
        <v>50</v>
      </c>
      <c r="I2799" s="1"/>
      <c r="J2799" s="10">
        <v>45790</v>
      </c>
      <c r="K2799" s="1"/>
      <c r="L2799" s="2"/>
      <c r="M2799" s="10"/>
      <c r="N2799" s="1"/>
      <c r="O2799" s="1"/>
      <c r="P2799" s="2">
        <f>Table1[[#This Row],[PRICE/PO]]*Table1[[#This Row],[Quantity/PO]]</f>
        <v>0</v>
      </c>
      <c r="Q2799" s="2" t="str">
        <f t="shared" ca="1" si="205"/>
        <v>منتهي</v>
      </c>
      <c r="R2799" s="2" t="s">
        <v>2370</v>
      </c>
      <c r="S2799" s="2"/>
      <c r="T2799" s="1" t="str">
        <f t="shared" si="203"/>
        <v/>
      </c>
      <c r="BN2799" s="8" t="str">
        <f t="shared" si="207"/>
        <v>501/421,C2, M40</v>
      </c>
    </row>
    <row r="2800" spans="1:66" ht="69" hidden="1" x14ac:dyDescent="0.45">
      <c r="A2800" s="1">
        <f t="shared" si="206"/>
        <v>2787</v>
      </c>
      <c r="B2800" s="1" t="s">
        <v>734</v>
      </c>
      <c r="C2800" s="2" t="s">
        <v>3928</v>
      </c>
      <c r="D2800" s="1" t="s">
        <v>3934</v>
      </c>
      <c r="E2800" s="2" t="s">
        <v>3935</v>
      </c>
      <c r="F2800" s="1" t="s">
        <v>3926</v>
      </c>
      <c r="G2800" s="10">
        <v>45781</v>
      </c>
      <c r="H2800" s="1">
        <v>2</v>
      </c>
      <c r="I2800" s="1"/>
      <c r="J2800" s="10">
        <v>45790</v>
      </c>
      <c r="K2800" s="1"/>
      <c r="L2800" s="2"/>
      <c r="M2800" s="10"/>
      <c r="N2800" s="1"/>
      <c r="O2800" s="1"/>
      <c r="P2800" s="2">
        <f>Table1[[#This Row],[PRICE/PO]]*Table1[[#This Row],[Quantity/PO]]</f>
        <v>0</v>
      </c>
      <c r="Q2800" s="2" t="str">
        <f t="shared" ca="1" si="205"/>
        <v>منتهي</v>
      </c>
      <c r="R2800" s="2" t="s">
        <v>2370</v>
      </c>
      <c r="S2800" s="2"/>
      <c r="T2800" s="1" t="str">
        <f t="shared" si="203"/>
        <v/>
      </c>
      <c r="BN2800" s="8" t="str">
        <f t="shared" si="207"/>
        <v>501/421,C2, 1 1/2''</v>
      </c>
    </row>
    <row r="2801" spans="1:66" ht="69" hidden="1" x14ac:dyDescent="0.45">
      <c r="A2801" s="1">
        <f t="shared" si="206"/>
        <v>2788</v>
      </c>
      <c r="B2801" s="1" t="s">
        <v>734</v>
      </c>
      <c r="C2801" s="1" t="s">
        <v>3929</v>
      </c>
      <c r="D2801" s="1"/>
      <c r="E2801" s="2" t="s">
        <v>3936</v>
      </c>
      <c r="F2801" s="1" t="s">
        <v>3926</v>
      </c>
      <c r="G2801" s="10">
        <v>45781</v>
      </c>
      <c r="H2801" s="1">
        <v>20</v>
      </c>
      <c r="I2801" s="1"/>
      <c r="J2801" s="10">
        <v>45790</v>
      </c>
      <c r="K2801" s="1"/>
      <c r="L2801" s="2"/>
      <c r="M2801" s="10"/>
      <c r="N2801" s="1"/>
      <c r="O2801" s="1"/>
      <c r="P2801" s="2">
        <f>Table1[[#This Row],[PRICE/PO]]*Table1[[#This Row],[Quantity/PO]]</f>
        <v>0</v>
      </c>
      <c r="Q2801" s="2" t="str">
        <f t="shared" ca="1" si="205"/>
        <v>منتهي</v>
      </c>
      <c r="R2801" s="2" t="s">
        <v>2370</v>
      </c>
      <c r="S2801" s="2"/>
      <c r="T2801" s="1" t="str">
        <f t="shared" si="203"/>
        <v/>
      </c>
      <c r="BN2801" s="8" t="str">
        <f t="shared" si="207"/>
        <v>501/421,D, M50</v>
      </c>
    </row>
    <row r="2802" spans="1:66" ht="69" hidden="1" x14ac:dyDescent="0.45">
      <c r="A2802" s="1">
        <f t="shared" si="206"/>
        <v>2789</v>
      </c>
      <c r="B2802" s="1" t="s">
        <v>734</v>
      </c>
      <c r="C2802" s="2" t="s">
        <v>3931</v>
      </c>
      <c r="D2802" s="1"/>
      <c r="E2802" s="2" t="s">
        <v>3937</v>
      </c>
      <c r="F2802" s="1" t="s">
        <v>3926</v>
      </c>
      <c r="G2802" s="10">
        <v>45781</v>
      </c>
      <c r="H2802" s="1">
        <v>20</v>
      </c>
      <c r="I2802" s="1"/>
      <c r="J2802" s="10">
        <v>45790</v>
      </c>
      <c r="K2802" s="1"/>
      <c r="L2802" s="2"/>
      <c r="M2802" s="10"/>
      <c r="N2802" s="1"/>
      <c r="O2802" s="1"/>
      <c r="P2802" s="2">
        <f>Table1[[#This Row],[PRICE/PO]]*Table1[[#This Row],[Quantity/PO]]</f>
        <v>0</v>
      </c>
      <c r="Q2802" s="2" t="str">
        <f t="shared" ca="1" si="205"/>
        <v>منتهي</v>
      </c>
      <c r="R2802" s="2" t="s">
        <v>2370</v>
      </c>
      <c r="S2802" s="2"/>
      <c r="T2802" s="1" t="str">
        <f t="shared" si="203"/>
        <v/>
      </c>
      <c r="BN2802" s="8" t="str">
        <f t="shared" si="207"/>
        <v>501/421,D, 2</v>
      </c>
    </row>
    <row r="2803" spans="1:66" ht="115" hidden="1" x14ac:dyDescent="0.45">
      <c r="A2803" s="1">
        <f t="shared" si="206"/>
        <v>2790</v>
      </c>
      <c r="B2803" s="1" t="s">
        <v>734</v>
      </c>
      <c r="C2803" s="2" t="s">
        <v>1618</v>
      </c>
      <c r="D2803" s="1" t="s">
        <v>1616</v>
      </c>
      <c r="E2803" s="2" t="s">
        <v>3776</v>
      </c>
      <c r="F2803" s="1" t="s">
        <v>3926</v>
      </c>
      <c r="G2803" s="10">
        <v>45781</v>
      </c>
      <c r="H2803" s="1">
        <v>5</v>
      </c>
      <c r="I2803" s="1"/>
      <c r="J2803" s="10">
        <v>45790</v>
      </c>
      <c r="K2803" s="1"/>
      <c r="L2803" s="2"/>
      <c r="M2803" s="10"/>
      <c r="N2803" s="1"/>
      <c r="O2803" s="1"/>
      <c r="P2803" s="2">
        <f>Table1[[#This Row],[PRICE/PO]]*Table1[[#This Row],[Quantity/PO]]</f>
        <v>0</v>
      </c>
      <c r="Q2803" s="2" t="str">
        <f t="shared" ca="1" si="205"/>
        <v>منتهي</v>
      </c>
      <c r="R2803" s="2" t="s">
        <v>2370</v>
      </c>
      <c r="S2803" s="2"/>
      <c r="T2803" s="1" t="str">
        <f t="shared" si="203"/>
        <v/>
      </c>
      <c r="BN2803" s="8" t="str">
        <f t="shared" si="207"/>
        <v>487-M25</v>
      </c>
    </row>
    <row r="2804" spans="1:66" ht="92" hidden="1" x14ac:dyDescent="0.45">
      <c r="A2804" s="1">
        <f t="shared" si="206"/>
        <v>2791</v>
      </c>
      <c r="B2804" s="1" t="s">
        <v>734</v>
      </c>
      <c r="C2804" s="1" t="s">
        <v>1620</v>
      </c>
      <c r="D2804" s="1" t="s">
        <v>1619</v>
      </c>
      <c r="E2804" s="2" t="s">
        <v>3377</v>
      </c>
      <c r="F2804" s="1" t="s">
        <v>3926</v>
      </c>
      <c r="G2804" s="10">
        <v>45781</v>
      </c>
      <c r="H2804" s="1">
        <v>5</v>
      </c>
      <c r="I2804" s="1"/>
      <c r="J2804" s="10">
        <v>45790</v>
      </c>
      <c r="K2804" s="1"/>
      <c r="L2804" s="2"/>
      <c r="M2804" s="10"/>
      <c r="N2804" s="1"/>
      <c r="O2804" s="1"/>
      <c r="P2804" s="2">
        <f>Table1[[#This Row],[PRICE/PO]]*Table1[[#This Row],[Quantity/PO]]</f>
        <v>0</v>
      </c>
      <c r="Q2804" s="2" t="str">
        <f t="shared" ca="1" si="205"/>
        <v>منتهي</v>
      </c>
      <c r="R2804" s="2" t="s">
        <v>2370</v>
      </c>
      <c r="S2804" s="2"/>
      <c r="T2804" s="1" t="str">
        <f t="shared" si="203"/>
        <v/>
      </c>
      <c r="BN2804" s="8" t="str">
        <f t="shared" si="207"/>
        <v>501421A/1/2</v>
      </c>
    </row>
    <row r="2805" spans="1:66" ht="115" hidden="1" x14ac:dyDescent="0.45">
      <c r="A2805" s="1">
        <f t="shared" si="206"/>
        <v>2792</v>
      </c>
      <c r="B2805" s="1" t="s">
        <v>734</v>
      </c>
      <c r="C2805" s="1" t="s">
        <v>1623</v>
      </c>
      <c r="D2805" s="1" t="s">
        <v>1995</v>
      </c>
      <c r="E2805" s="2" t="s">
        <v>3376</v>
      </c>
      <c r="F2805" s="1" t="s">
        <v>3926</v>
      </c>
      <c r="G2805" s="10">
        <v>45781</v>
      </c>
      <c r="H2805" s="1">
        <v>5</v>
      </c>
      <c r="I2805" s="1"/>
      <c r="J2805" s="10">
        <v>45790</v>
      </c>
      <c r="K2805" s="1"/>
      <c r="L2805" s="2"/>
      <c r="M2805" s="10"/>
      <c r="N2805" s="1"/>
      <c r="O2805" s="1"/>
      <c r="P2805" s="2">
        <f>Table1[[#This Row],[PRICE/PO]]*Table1[[#This Row],[Quantity/PO]]</f>
        <v>0</v>
      </c>
      <c r="Q2805" s="2" t="str">
        <f t="shared" ca="1" si="205"/>
        <v>منتهي</v>
      </c>
      <c r="R2805" s="2" t="s">
        <v>2370</v>
      </c>
      <c r="S2805" s="2"/>
      <c r="T2805" s="1" t="str">
        <f t="shared" si="203"/>
        <v/>
      </c>
      <c r="BN2805" s="8">
        <f t="shared" si="207"/>
        <v>0</v>
      </c>
    </row>
    <row r="2806" spans="1:66" ht="46" hidden="1" x14ac:dyDescent="0.45">
      <c r="A2806" s="1">
        <f t="shared" si="206"/>
        <v>2793</v>
      </c>
      <c r="B2806" s="1" t="s">
        <v>734</v>
      </c>
      <c r="C2806" s="1" t="s">
        <v>3930</v>
      </c>
      <c r="D2806" s="1" t="s">
        <v>3938</v>
      </c>
      <c r="E2806" s="2" t="s">
        <v>3939</v>
      </c>
      <c r="F2806" s="1" t="s">
        <v>3926</v>
      </c>
      <c r="G2806" s="10">
        <v>45781</v>
      </c>
      <c r="H2806" s="1">
        <v>2</v>
      </c>
      <c r="I2806" s="1"/>
      <c r="J2806" s="10">
        <v>45790</v>
      </c>
      <c r="K2806" s="1"/>
      <c r="L2806" s="2"/>
      <c r="M2806" s="10"/>
      <c r="N2806" s="1"/>
      <c r="O2806" s="1"/>
      <c r="P2806" s="2">
        <f>Table1[[#This Row],[PRICE/PO]]*Table1[[#This Row],[Quantity/PO]]</f>
        <v>0</v>
      </c>
      <c r="Q2806" s="2" t="str">
        <f t="shared" ca="1" si="205"/>
        <v>منتهي</v>
      </c>
      <c r="R2806" s="2" t="s">
        <v>2370</v>
      </c>
      <c r="S2806" s="2"/>
      <c r="T2806" s="1" t="str">
        <f t="shared" si="203"/>
        <v/>
      </c>
      <c r="BN2806" s="8">
        <f t="shared" si="207"/>
        <v>0</v>
      </c>
    </row>
    <row r="2807" spans="1:66" ht="46" hidden="1" x14ac:dyDescent="0.45">
      <c r="A2807" s="1">
        <f t="shared" si="206"/>
        <v>2794</v>
      </c>
      <c r="B2807" s="1" t="s">
        <v>734</v>
      </c>
      <c r="C2807" s="1" t="s">
        <v>3952</v>
      </c>
      <c r="D2807" s="1" t="s">
        <v>3941</v>
      </c>
      <c r="E2807" s="2" t="s">
        <v>3963</v>
      </c>
      <c r="F2807" s="1" t="s">
        <v>3940</v>
      </c>
      <c r="G2807" s="10">
        <v>45781</v>
      </c>
      <c r="H2807" s="1">
        <v>50</v>
      </c>
      <c r="I2807" s="1"/>
      <c r="J2807" s="10">
        <v>45788</v>
      </c>
      <c r="K2807" s="1"/>
      <c r="L2807" s="2"/>
      <c r="M2807" s="10"/>
      <c r="N2807" s="1"/>
      <c r="O2807" s="1"/>
      <c r="P2807" s="2">
        <f>Table1[[#This Row],[PRICE/PO]]*Table1[[#This Row],[Quantity/PO]]</f>
        <v>0</v>
      </c>
      <c r="Q2807" s="2" t="str">
        <f t="shared" ca="1" si="205"/>
        <v>منتهي</v>
      </c>
      <c r="R2807" s="2" t="s">
        <v>2370</v>
      </c>
      <c r="S2807" s="2"/>
      <c r="T2807" s="1" t="str">
        <f t="shared" si="203"/>
        <v/>
      </c>
      <c r="BN2807" s="8">
        <f t="shared" si="207"/>
        <v>0</v>
      </c>
    </row>
    <row r="2808" spans="1:66" ht="46" hidden="1" x14ac:dyDescent="0.45">
      <c r="A2808" s="1">
        <f t="shared" si="206"/>
        <v>2795</v>
      </c>
      <c r="B2808" s="1" t="s">
        <v>734</v>
      </c>
      <c r="C2808" s="1" t="s">
        <v>3953</v>
      </c>
      <c r="D2808" s="1" t="s">
        <v>3942</v>
      </c>
      <c r="E2808" s="2" t="s">
        <v>3964</v>
      </c>
      <c r="F2808" s="1" t="s">
        <v>3940</v>
      </c>
      <c r="G2808" s="10">
        <v>45781</v>
      </c>
      <c r="H2808" s="1">
        <v>50</v>
      </c>
      <c r="I2808" s="1"/>
      <c r="J2808" s="10">
        <v>45788</v>
      </c>
      <c r="K2808" s="1"/>
      <c r="L2808" s="2"/>
      <c r="M2808" s="10"/>
      <c r="N2808" s="1"/>
      <c r="O2808" s="1"/>
      <c r="P2808" s="2">
        <f>Table1[[#This Row],[PRICE/PO]]*Table1[[#This Row],[Quantity/PO]]</f>
        <v>0</v>
      </c>
      <c r="Q2808" s="2" t="str">
        <f t="shared" ca="1" si="205"/>
        <v>منتهي</v>
      </c>
      <c r="R2808" s="2" t="s">
        <v>2370</v>
      </c>
      <c r="S2808" s="2"/>
      <c r="T2808" s="1" t="str">
        <f t="shared" si="203"/>
        <v/>
      </c>
      <c r="BN2808" s="8">
        <f t="shared" si="207"/>
        <v>0</v>
      </c>
    </row>
    <row r="2809" spans="1:66" ht="46" hidden="1" x14ac:dyDescent="0.45">
      <c r="A2809" s="1">
        <f t="shared" si="206"/>
        <v>2796</v>
      </c>
      <c r="B2809" s="1" t="s">
        <v>734</v>
      </c>
      <c r="C2809" s="1" t="s">
        <v>3954</v>
      </c>
      <c r="D2809" s="1" t="s">
        <v>3943</v>
      </c>
      <c r="E2809" s="2" t="s">
        <v>3965</v>
      </c>
      <c r="F2809" s="1" t="s">
        <v>3940</v>
      </c>
      <c r="G2809" s="10">
        <v>45781</v>
      </c>
      <c r="H2809" s="1">
        <v>50</v>
      </c>
      <c r="I2809" s="1"/>
      <c r="J2809" s="10">
        <v>45788</v>
      </c>
      <c r="K2809" s="1"/>
      <c r="L2809" s="2"/>
      <c r="M2809" s="10"/>
      <c r="N2809" s="1"/>
      <c r="O2809" s="1"/>
      <c r="P2809" s="2">
        <f>Table1[[#This Row],[PRICE/PO]]*Table1[[#This Row],[Quantity/PO]]</f>
        <v>0</v>
      </c>
      <c r="Q2809" s="2" t="str">
        <f t="shared" ca="1" si="205"/>
        <v>منتهي</v>
      </c>
      <c r="R2809" s="2" t="s">
        <v>2370</v>
      </c>
      <c r="S2809" s="2"/>
      <c r="T2809" s="1" t="str">
        <f t="shared" si="203"/>
        <v/>
      </c>
      <c r="BN2809" s="8" t="str">
        <f t="shared" si="207"/>
        <v>XB7EV04BP</v>
      </c>
    </row>
    <row r="2810" spans="1:66" ht="46" hidden="1" x14ac:dyDescent="0.45">
      <c r="A2810" s="1">
        <f t="shared" si="206"/>
        <v>2797</v>
      </c>
      <c r="B2810" s="1" t="s">
        <v>734</v>
      </c>
      <c r="C2810" s="1" t="s">
        <v>3955</v>
      </c>
      <c r="D2810" s="1" t="s">
        <v>3944</v>
      </c>
      <c r="E2810" s="2" t="s">
        <v>3966</v>
      </c>
      <c r="F2810" s="1" t="s">
        <v>3940</v>
      </c>
      <c r="G2810" s="10">
        <v>45781</v>
      </c>
      <c r="H2810" s="1">
        <v>50</v>
      </c>
      <c r="I2810" s="1"/>
      <c r="J2810" s="10">
        <v>45788</v>
      </c>
      <c r="K2810" s="1"/>
      <c r="L2810" s="2"/>
      <c r="M2810" s="10"/>
      <c r="N2810" s="1"/>
      <c r="O2810" s="1"/>
      <c r="P2810" s="2">
        <f>Table1[[#This Row],[PRICE/PO]]*Table1[[#This Row],[Quantity/PO]]</f>
        <v>0</v>
      </c>
      <c r="Q2810" s="2" t="str">
        <f t="shared" ca="1" si="205"/>
        <v>منتهي</v>
      </c>
      <c r="R2810" s="2" t="s">
        <v>2370</v>
      </c>
      <c r="S2810" s="2"/>
      <c r="T2810" s="1" t="str">
        <f t="shared" si="203"/>
        <v/>
      </c>
      <c r="BN2810" s="8" t="str">
        <f t="shared" si="207"/>
        <v>XB7EV03BP</v>
      </c>
    </row>
    <row r="2811" spans="1:66" ht="46" hidden="1" x14ac:dyDescent="0.45">
      <c r="A2811" s="1">
        <f t="shared" si="206"/>
        <v>2798</v>
      </c>
      <c r="B2811" s="1" t="s">
        <v>734</v>
      </c>
      <c r="C2811" s="1" t="s">
        <v>3956</v>
      </c>
      <c r="D2811" s="1" t="s">
        <v>3945</v>
      </c>
      <c r="E2811" s="2" t="s">
        <v>3967</v>
      </c>
      <c r="F2811" s="1" t="s">
        <v>3940</v>
      </c>
      <c r="G2811" s="10">
        <v>45781</v>
      </c>
      <c r="H2811" s="1">
        <v>50</v>
      </c>
      <c r="I2811" s="1"/>
      <c r="J2811" s="10">
        <v>45788</v>
      </c>
      <c r="K2811" s="1"/>
      <c r="L2811" s="2"/>
      <c r="M2811" s="10"/>
      <c r="N2811" s="1"/>
      <c r="O2811" s="1"/>
      <c r="P2811" s="2">
        <f>Table1[[#This Row],[PRICE/PO]]*Table1[[#This Row],[Quantity/PO]]</f>
        <v>0</v>
      </c>
      <c r="Q2811" s="2" t="str">
        <f t="shared" ca="1" si="205"/>
        <v>منتهي</v>
      </c>
      <c r="R2811" s="2" t="s">
        <v>2370</v>
      </c>
      <c r="S2811" s="2"/>
      <c r="T2811" s="1" t="str">
        <f t="shared" si="203"/>
        <v/>
      </c>
      <c r="BN2811" s="8">
        <f t="shared" si="207"/>
        <v>2902037</v>
      </c>
    </row>
    <row r="2812" spans="1:66" ht="46" hidden="1" x14ac:dyDescent="0.45">
      <c r="A2812" s="1">
        <f t="shared" si="206"/>
        <v>2799</v>
      </c>
      <c r="B2812" s="1" t="s">
        <v>734</v>
      </c>
      <c r="C2812" s="1" t="s">
        <v>3957</v>
      </c>
      <c r="D2812" s="1" t="s">
        <v>3946</v>
      </c>
      <c r="E2812" s="2" t="s">
        <v>3968</v>
      </c>
      <c r="F2812" s="1" t="s">
        <v>3940</v>
      </c>
      <c r="G2812" s="10">
        <v>45781</v>
      </c>
      <c r="H2812" s="1">
        <v>50</v>
      </c>
      <c r="I2812" s="1"/>
      <c r="J2812" s="10">
        <v>45788</v>
      </c>
      <c r="K2812" s="1"/>
      <c r="L2812" s="2"/>
      <c r="M2812" s="10"/>
      <c r="N2812" s="1"/>
      <c r="O2812" s="1"/>
      <c r="P2812" s="2">
        <f>Table1[[#This Row],[PRICE/PO]]*Table1[[#This Row],[Quantity/PO]]</f>
        <v>0</v>
      </c>
      <c r="Q2812" s="2" t="str">
        <f t="shared" ca="1" si="205"/>
        <v>منتهي</v>
      </c>
      <c r="R2812" s="2" t="s">
        <v>2370</v>
      </c>
      <c r="S2812" s="2"/>
      <c r="T2812" s="1" t="str">
        <f t="shared" si="203"/>
        <v/>
      </c>
      <c r="BN2812" s="8">
        <f t="shared" si="207"/>
        <v>2987969</v>
      </c>
    </row>
    <row r="2813" spans="1:66" ht="46" hidden="1" x14ac:dyDescent="0.45">
      <c r="A2813" s="1">
        <f t="shared" si="206"/>
        <v>2800</v>
      </c>
      <c r="B2813" s="1" t="s">
        <v>734</v>
      </c>
      <c r="C2813" s="1" t="s">
        <v>3958</v>
      </c>
      <c r="D2813" s="1" t="s">
        <v>3947</v>
      </c>
      <c r="E2813" s="2" t="s">
        <v>3969</v>
      </c>
      <c r="F2813" s="1" t="s">
        <v>3940</v>
      </c>
      <c r="G2813" s="10">
        <v>45781</v>
      </c>
      <c r="H2813" s="1">
        <v>50</v>
      </c>
      <c r="I2813" s="1"/>
      <c r="J2813" s="10">
        <v>45788</v>
      </c>
      <c r="K2813" s="1"/>
      <c r="L2813" s="2"/>
      <c r="M2813" s="10"/>
      <c r="N2813" s="1"/>
      <c r="O2813" s="1"/>
      <c r="P2813" s="2">
        <f>Table1[[#This Row],[PRICE/PO]]*Table1[[#This Row],[Quantity/PO]]</f>
        <v>0</v>
      </c>
      <c r="Q2813" s="2" t="str">
        <f t="shared" ca="1" si="205"/>
        <v>منتهي</v>
      </c>
      <c r="R2813" s="2" t="s">
        <v>2370</v>
      </c>
      <c r="S2813" s="2"/>
      <c r="T2813" s="1" t="str">
        <f t="shared" si="203"/>
        <v/>
      </c>
      <c r="BN2813" s="8">
        <f t="shared" si="207"/>
        <v>3059812</v>
      </c>
    </row>
    <row r="2814" spans="1:66" ht="46" hidden="1" x14ac:dyDescent="0.45">
      <c r="A2814" s="1">
        <f t="shared" si="206"/>
        <v>2801</v>
      </c>
      <c r="B2814" s="1" t="s">
        <v>734</v>
      </c>
      <c r="C2814" s="1" t="s">
        <v>3959</v>
      </c>
      <c r="D2814" s="1" t="s">
        <v>3948</v>
      </c>
      <c r="E2814" s="2" t="s">
        <v>3970</v>
      </c>
      <c r="F2814" s="1" t="s">
        <v>3940</v>
      </c>
      <c r="G2814" s="10">
        <v>45781</v>
      </c>
      <c r="H2814" s="1">
        <v>50</v>
      </c>
      <c r="I2814" s="1"/>
      <c r="J2814" s="10">
        <v>45788</v>
      </c>
      <c r="K2814" s="1"/>
      <c r="L2814" s="2"/>
      <c r="M2814" s="10"/>
      <c r="N2814" s="1"/>
      <c r="O2814" s="1"/>
      <c r="P2814" s="2">
        <f>Table1[[#This Row],[PRICE/PO]]*Table1[[#This Row],[Quantity/PO]]</f>
        <v>0</v>
      </c>
      <c r="Q2814" s="2" t="str">
        <f t="shared" ca="1" si="205"/>
        <v>منتهي</v>
      </c>
      <c r="R2814" s="2" t="s">
        <v>2370</v>
      </c>
      <c r="S2814" s="2"/>
      <c r="T2814" s="1" t="str">
        <f t="shared" si="203"/>
        <v/>
      </c>
      <c r="BN2814" s="8">
        <f t="shared" si="207"/>
        <v>3246010</v>
      </c>
    </row>
    <row r="2815" spans="1:66" ht="69" hidden="1" x14ac:dyDescent="0.45">
      <c r="A2815" s="1">
        <f t="shared" si="206"/>
        <v>2802</v>
      </c>
      <c r="B2815" s="1" t="s">
        <v>734</v>
      </c>
      <c r="C2815" s="1" t="s">
        <v>3960</v>
      </c>
      <c r="D2815" s="1" t="s">
        <v>3949</v>
      </c>
      <c r="E2815" s="2" t="s">
        <v>3971</v>
      </c>
      <c r="F2815" s="1" t="s">
        <v>3940</v>
      </c>
      <c r="G2815" s="10">
        <v>45781</v>
      </c>
      <c r="H2815" s="1">
        <v>50</v>
      </c>
      <c r="I2815" s="1"/>
      <c r="J2815" s="10">
        <v>45788</v>
      </c>
      <c r="K2815" s="1"/>
      <c r="L2815" s="2"/>
      <c r="M2815" s="10"/>
      <c r="N2815" s="1"/>
      <c r="O2815" s="1"/>
      <c r="P2815" s="2">
        <f>Table1[[#This Row],[PRICE/PO]]*Table1[[#This Row],[Quantity/PO]]</f>
        <v>0</v>
      </c>
      <c r="Q2815" s="2" t="str">
        <f t="shared" ca="1" si="205"/>
        <v>منتهي</v>
      </c>
      <c r="R2815" s="2" t="s">
        <v>2370</v>
      </c>
      <c r="S2815" s="2"/>
      <c r="T2815" s="1" t="str">
        <f t="shared" si="203"/>
        <v/>
      </c>
      <c r="BN2815" s="8">
        <f t="shared" si="207"/>
        <v>3246117</v>
      </c>
    </row>
    <row r="2816" spans="1:66" ht="46" hidden="1" x14ac:dyDescent="0.45">
      <c r="A2816" s="1">
        <f t="shared" si="206"/>
        <v>2803</v>
      </c>
      <c r="B2816" s="1" t="s">
        <v>734</v>
      </c>
      <c r="C2816" s="1" t="s">
        <v>3961</v>
      </c>
      <c r="D2816" s="1" t="s">
        <v>3950</v>
      </c>
      <c r="E2816" s="2" t="s">
        <v>3972</v>
      </c>
      <c r="F2816" s="1" t="s">
        <v>3940</v>
      </c>
      <c r="G2816" s="10">
        <v>45781</v>
      </c>
      <c r="H2816" s="1">
        <v>50</v>
      </c>
      <c r="I2816" s="1"/>
      <c r="J2816" s="10">
        <v>45788</v>
      </c>
      <c r="K2816" s="1"/>
      <c r="L2816" s="2"/>
      <c r="M2816" s="10"/>
      <c r="N2816" s="1"/>
      <c r="O2816" s="1"/>
      <c r="P2816" s="2">
        <f>Table1[[#This Row],[PRICE/PO]]*Table1[[#This Row],[Quantity/PO]]</f>
        <v>0</v>
      </c>
      <c r="Q2816" s="2" t="str">
        <f t="shared" ca="1" si="205"/>
        <v>منتهي</v>
      </c>
      <c r="R2816" s="2" t="s">
        <v>2370</v>
      </c>
      <c r="S2816" s="2"/>
      <c r="T2816" s="1" t="str">
        <f t="shared" si="203"/>
        <v/>
      </c>
      <c r="BN2816" s="8">
        <f t="shared" si="207"/>
        <v>3246434</v>
      </c>
    </row>
    <row r="2817" spans="1:66" ht="69" hidden="1" x14ac:dyDescent="0.45">
      <c r="A2817" s="1">
        <f t="shared" si="206"/>
        <v>2804</v>
      </c>
      <c r="B2817" s="1" t="s">
        <v>734</v>
      </c>
      <c r="C2817" s="1" t="s">
        <v>3962</v>
      </c>
      <c r="D2817" s="1" t="s">
        <v>3951</v>
      </c>
      <c r="E2817" s="2" t="s">
        <v>3973</v>
      </c>
      <c r="F2817" s="1" t="s">
        <v>3940</v>
      </c>
      <c r="G2817" s="10">
        <v>45781</v>
      </c>
      <c r="H2817" s="1">
        <v>50</v>
      </c>
      <c r="I2817" s="1"/>
      <c r="J2817" s="10">
        <v>45788</v>
      </c>
      <c r="K2817" s="1"/>
      <c r="L2817" s="2"/>
      <c r="M2817" s="10"/>
      <c r="N2817" s="1"/>
      <c r="O2817" s="1"/>
      <c r="P2817" s="2">
        <f>Table1[[#This Row],[PRICE/PO]]*Table1[[#This Row],[Quantity/PO]]</f>
        <v>0</v>
      </c>
      <c r="Q2817" s="2" t="str">
        <f t="shared" ca="1" si="205"/>
        <v>منتهي</v>
      </c>
      <c r="R2817" s="2" t="s">
        <v>2370</v>
      </c>
      <c r="S2817" s="2"/>
      <c r="T2817" s="1" t="str">
        <f t="shared" si="203"/>
        <v/>
      </c>
      <c r="BN2817" s="8">
        <f t="shared" si="207"/>
        <v>3246966</v>
      </c>
    </row>
    <row r="2818" spans="1:66" ht="46" hidden="1" x14ac:dyDescent="0.45">
      <c r="A2818" s="1">
        <f t="shared" si="206"/>
        <v>2805</v>
      </c>
      <c r="B2818" s="1" t="s">
        <v>734</v>
      </c>
      <c r="C2818" s="1" t="s">
        <v>3975</v>
      </c>
      <c r="D2818" s="1"/>
      <c r="E2818" s="2" t="s">
        <v>3977</v>
      </c>
      <c r="F2818" s="1" t="s">
        <v>3974</v>
      </c>
      <c r="G2818" s="10">
        <v>45781</v>
      </c>
      <c r="H2818" s="1">
        <v>100</v>
      </c>
      <c r="I2818" s="1"/>
      <c r="J2818" s="10">
        <v>45788</v>
      </c>
      <c r="K2818" s="1"/>
      <c r="L2818" s="2"/>
      <c r="M2818" s="10"/>
      <c r="N2818" s="1"/>
      <c r="O2818" s="1"/>
      <c r="P2818" s="2">
        <f>Table1[[#This Row],[PRICE/PO]]*Table1[[#This Row],[Quantity/PO]]</f>
        <v>0</v>
      </c>
      <c r="Q2818" s="2" t="str">
        <f t="shared" ca="1" si="205"/>
        <v>منتهي</v>
      </c>
      <c r="R2818" s="2" t="s">
        <v>2370</v>
      </c>
      <c r="S2818" s="2"/>
      <c r="T2818" s="1" t="str">
        <f t="shared" si="203"/>
        <v/>
      </c>
      <c r="BN2818" s="8" t="str">
        <f t="shared" si="207"/>
        <v>CPC-F001-U03</v>
      </c>
    </row>
    <row r="2819" spans="1:66" ht="46" hidden="1" x14ac:dyDescent="0.45">
      <c r="A2819" s="1">
        <f t="shared" si="206"/>
        <v>2806</v>
      </c>
      <c r="B2819" s="1" t="s">
        <v>734</v>
      </c>
      <c r="C2819" s="2" t="s">
        <v>3976</v>
      </c>
      <c r="D2819" s="1"/>
      <c r="E2819" s="2" t="s">
        <v>3978</v>
      </c>
      <c r="F2819" s="1" t="s">
        <v>3974</v>
      </c>
      <c r="G2819" s="10">
        <v>45781</v>
      </c>
      <c r="H2819" s="1">
        <v>100</v>
      </c>
      <c r="I2819" s="1"/>
      <c r="J2819" s="10">
        <v>45788</v>
      </c>
      <c r="K2819" s="1"/>
      <c r="L2819" s="2"/>
      <c r="M2819" s="10"/>
      <c r="N2819" s="1"/>
      <c r="O2819" s="1"/>
      <c r="P2819" s="2">
        <f>Table1[[#This Row],[PRICE/PO]]*Table1[[#This Row],[Quantity/PO]]</f>
        <v>0</v>
      </c>
      <c r="Q2819" s="2" t="str">
        <f t="shared" ca="1" si="205"/>
        <v>منتهي</v>
      </c>
      <c r="R2819" s="2" t="s">
        <v>2370</v>
      </c>
      <c r="S2819" s="2"/>
      <c r="T2819" s="1" t="str">
        <f t="shared" si="203"/>
        <v/>
      </c>
      <c r="BN2819" s="8" t="str">
        <f t="shared" si="207"/>
        <v>CPC-F001-U03</v>
      </c>
    </row>
    <row r="2820" spans="1:66" ht="46" hidden="1" x14ac:dyDescent="0.45">
      <c r="A2820" s="1">
        <f t="shared" si="206"/>
        <v>2807</v>
      </c>
      <c r="B2820" s="1" t="s">
        <v>734</v>
      </c>
      <c r="C2820" s="1" t="s">
        <v>478</v>
      </c>
      <c r="D2820" s="1"/>
      <c r="E2820" s="2" t="s">
        <v>479</v>
      </c>
      <c r="F2820" s="1" t="s">
        <v>3979</v>
      </c>
      <c r="G2820" s="10">
        <v>45781</v>
      </c>
      <c r="H2820" s="1">
        <v>25</v>
      </c>
      <c r="I2820" s="1"/>
      <c r="J2820" s="10">
        <v>45789</v>
      </c>
      <c r="K2820" s="1"/>
      <c r="L2820" s="2"/>
      <c r="M2820" s="10"/>
      <c r="N2820" s="1"/>
      <c r="O2820" s="1"/>
      <c r="P2820" s="2">
        <f>Table1[[#This Row],[PRICE/PO]]*Table1[[#This Row],[Quantity/PO]]</f>
        <v>0</v>
      </c>
      <c r="Q2820" s="2" t="str">
        <f t="shared" ca="1" si="205"/>
        <v>منتهي</v>
      </c>
      <c r="R2820" s="2" t="s">
        <v>2370</v>
      </c>
      <c r="S2820" s="2"/>
      <c r="T2820" s="1" t="str">
        <f t="shared" si="203"/>
        <v/>
      </c>
      <c r="BN2820" s="8" t="str">
        <f t="shared" si="207"/>
        <v>CPC-F001-U03</v>
      </c>
    </row>
    <row r="2821" spans="1:66" ht="46" hidden="1" x14ac:dyDescent="0.45">
      <c r="A2821" s="1">
        <f t="shared" si="206"/>
        <v>2808</v>
      </c>
      <c r="B2821" s="1" t="s">
        <v>734</v>
      </c>
      <c r="C2821" s="1" t="s">
        <v>480</v>
      </c>
      <c r="D2821" s="1"/>
      <c r="E2821" s="2" t="s">
        <v>481</v>
      </c>
      <c r="F2821" s="1" t="s">
        <v>3979</v>
      </c>
      <c r="G2821" s="10">
        <v>45781</v>
      </c>
      <c r="H2821" s="1">
        <v>25</v>
      </c>
      <c r="I2821" s="1"/>
      <c r="J2821" s="10">
        <v>45789</v>
      </c>
      <c r="K2821" s="1"/>
      <c r="L2821" s="2"/>
      <c r="M2821" s="10"/>
      <c r="N2821" s="1"/>
      <c r="O2821" s="1"/>
      <c r="P2821" s="2">
        <f>Table1[[#This Row],[PRICE/PO]]*Table1[[#This Row],[Quantity/PO]]</f>
        <v>0</v>
      </c>
      <c r="Q2821" s="2" t="str">
        <f t="shared" ca="1" si="205"/>
        <v>منتهي</v>
      </c>
      <c r="R2821" s="2" t="s">
        <v>2370</v>
      </c>
      <c r="S2821" s="2"/>
      <c r="T2821" s="1" t="str">
        <f t="shared" ref="T2821:T2884" si="208">IF(AND(COUNTIFS($F$14:$F$1012, $F2821, $L$14:$L$1012, "&lt;&gt;")&gt;0, $L2821="", $I2821&lt;&gt;""), 1, "")</f>
        <v/>
      </c>
      <c r="BN2821" s="8">
        <f t="shared" si="207"/>
        <v>3247159</v>
      </c>
    </row>
    <row r="2822" spans="1:66" ht="69" hidden="1" x14ac:dyDescent="0.45">
      <c r="A2822" s="1">
        <f t="shared" si="206"/>
        <v>2809</v>
      </c>
      <c r="B2822" s="1" t="s">
        <v>734</v>
      </c>
      <c r="C2822" s="1" t="s">
        <v>3982</v>
      </c>
      <c r="D2822" s="1" t="s">
        <v>3981</v>
      </c>
      <c r="E2822" s="2" t="s">
        <v>3980</v>
      </c>
      <c r="F2822" s="1" t="s">
        <v>3979</v>
      </c>
      <c r="G2822" s="10">
        <v>45781</v>
      </c>
      <c r="H2822" s="1">
        <v>4</v>
      </c>
      <c r="I2822" s="1"/>
      <c r="J2822" s="10">
        <v>45789</v>
      </c>
      <c r="K2822" s="1"/>
      <c r="L2822" s="2"/>
      <c r="M2822" s="10"/>
      <c r="N2822" s="1"/>
      <c r="O2822" s="1"/>
      <c r="P2822" s="2">
        <f>Table1[[#This Row],[PRICE/PO]]*Table1[[#This Row],[Quantity/PO]]</f>
        <v>0</v>
      </c>
      <c r="Q2822" s="2" t="str">
        <f t="shared" ref="Q2822:Q2886" ca="1" si="209">IF(AND($J2822&lt;TODAY(), $J2822&lt;&gt;""), "منتهي", "")</f>
        <v>منتهي</v>
      </c>
      <c r="R2822" s="2" t="s">
        <v>2370</v>
      </c>
      <c r="S2822" s="2"/>
      <c r="T2822" s="1" t="str">
        <f t="shared" si="208"/>
        <v/>
      </c>
      <c r="BN2822" s="8" t="str">
        <f t="shared" si="207"/>
        <v>ZBZ1605</v>
      </c>
    </row>
    <row r="2823" spans="1:66" ht="92" hidden="1" x14ac:dyDescent="0.45">
      <c r="A2823" s="1">
        <f t="shared" si="206"/>
        <v>2810</v>
      </c>
      <c r="B2823" s="1" t="s">
        <v>734</v>
      </c>
      <c r="C2823" s="1" t="s">
        <v>3983</v>
      </c>
      <c r="D2823" s="1" t="s">
        <v>3984</v>
      </c>
      <c r="E2823" s="2" t="s">
        <v>3985</v>
      </c>
      <c r="F2823" s="1" t="s">
        <v>3979</v>
      </c>
      <c r="G2823" s="10">
        <v>45781</v>
      </c>
      <c r="H2823" s="1">
        <v>4</v>
      </c>
      <c r="I2823" s="1"/>
      <c r="J2823" s="10">
        <v>45789</v>
      </c>
      <c r="K2823" s="1"/>
      <c r="L2823" s="2"/>
      <c r="M2823" s="10"/>
      <c r="N2823" s="1"/>
      <c r="O2823" s="1"/>
      <c r="P2823" s="2">
        <f>Table1[[#This Row],[PRICE/PO]]*Table1[[#This Row],[Quantity/PO]]</f>
        <v>0</v>
      </c>
      <c r="Q2823" s="2" t="str">
        <f t="shared" ca="1" si="209"/>
        <v>منتهي</v>
      </c>
      <c r="R2823" s="2" t="s">
        <v>2370</v>
      </c>
      <c r="S2823" s="2"/>
      <c r="T2823" s="1" t="str">
        <f t="shared" si="208"/>
        <v/>
      </c>
      <c r="BN2823" s="8">
        <f t="shared" si="207"/>
        <v>0</v>
      </c>
    </row>
    <row r="2824" spans="1:66" ht="69" hidden="1" x14ac:dyDescent="0.45">
      <c r="A2824" s="1">
        <f t="shared" si="206"/>
        <v>2811</v>
      </c>
      <c r="B2824" s="1" t="s">
        <v>734</v>
      </c>
      <c r="C2824" s="1" t="s">
        <v>3988</v>
      </c>
      <c r="D2824" s="1" t="s">
        <v>3986</v>
      </c>
      <c r="E2824" s="2" t="s">
        <v>3987</v>
      </c>
      <c r="F2824" s="1" t="s">
        <v>3979</v>
      </c>
      <c r="G2824" s="10">
        <v>45781</v>
      </c>
      <c r="H2824" s="1">
        <v>10</v>
      </c>
      <c r="I2824" s="1"/>
      <c r="J2824" s="10">
        <v>45789</v>
      </c>
      <c r="K2824" s="1"/>
      <c r="L2824" s="2"/>
      <c r="M2824" s="10"/>
      <c r="N2824" s="1"/>
      <c r="O2824" s="1"/>
      <c r="P2824" s="2">
        <f>Table1[[#This Row],[PRICE/PO]]*Table1[[#This Row],[Quantity/PO]]</f>
        <v>0</v>
      </c>
      <c r="Q2824" s="2" t="str">
        <f t="shared" ca="1" si="209"/>
        <v>منتهي</v>
      </c>
      <c r="R2824" s="2" t="s">
        <v>2370</v>
      </c>
      <c r="S2824" s="2"/>
      <c r="T2824" s="1" t="str">
        <f t="shared" si="208"/>
        <v/>
      </c>
      <c r="BN2824" s="8" t="str">
        <f t="shared" si="207"/>
        <v>PS-121000U</v>
      </c>
    </row>
    <row r="2825" spans="1:66" ht="92" hidden="1" x14ac:dyDescent="0.45">
      <c r="A2825" s="1">
        <f t="shared" si="206"/>
        <v>2812</v>
      </c>
      <c r="B2825" s="1" t="s">
        <v>734</v>
      </c>
      <c r="C2825" s="2" t="s">
        <v>3991</v>
      </c>
      <c r="D2825" s="1" t="s">
        <v>3989</v>
      </c>
      <c r="E2825" s="2" t="s">
        <v>3990</v>
      </c>
      <c r="F2825" s="1" t="s">
        <v>3979</v>
      </c>
      <c r="G2825" s="10">
        <v>45781</v>
      </c>
      <c r="H2825" s="1">
        <v>1</v>
      </c>
      <c r="I2825" s="1"/>
      <c r="J2825" s="10">
        <v>45789</v>
      </c>
      <c r="K2825" s="1"/>
      <c r="L2825" s="2"/>
      <c r="M2825" s="10"/>
      <c r="N2825" s="1"/>
      <c r="O2825" s="1"/>
      <c r="P2825" s="2">
        <f>Table1[[#This Row],[PRICE/PO]]*Table1[[#This Row],[Quantity/PO]]</f>
        <v>0</v>
      </c>
      <c r="Q2825" s="2" t="str">
        <f t="shared" ca="1" si="209"/>
        <v>منتهي</v>
      </c>
      <c r="R2825" s="2" t="s">
        <v>2370</v>
      </c>
      <c r="S2825" s="2"/>
      <c r="T2825" s="1" t="str">
        <f t="shared" si="208"/>
        <v/>
      </c>
      <c r="BN2825" s="8">
        <f t="shared" si="207"/>
        <v>0</v>
      </c>
    </row>
    <row r="2826" spans="1:66" ht="69" hidden="1" x14ac:dyDescent="0.45">
      <c r="A2826" s="1">
        <f t="shared" si="206"/>
        <v>2813</v>
      </c>
      <c r="B2826" s="1" t="s">
        <v>734</v>
      </c>
      <c r="C2826" s="1" t="s">
        <v>3994</v>
      </c>
      <c r="D2826" s="1" t="s">
        <v>3992</v>
      </c>
      <c r="E2826" s="2" t="s">
        <v>3993</v>
      </c>
      <c r="F2826" s="1" t="s">
        <v>3979</v>
      </c>
      <c r="G2826" s="10">
        <v>45781</v>
      </c>
      <c r="H2826" s="1">
        <v>1</v>
      </c>
      <c r="I2826" s="1"/>
      <c r="J2826" s="10">
        <v>45789</v>
      </c>
      <c r="K2826" s="1"/>
      <c r="L2826" s="2"/>
      <c r="M2826" s="10"/>
      <c r="N2826" s="1"/>
      <c r="O2826" s="1"/>
      <c r="P2826" s="2">
        <f>Table1[[#This Row],[PRICE/PO]]*Table1[[#This Row],[Quantity/PO]]</f>
        <v>0</v>
      </c>
      <c r="Q2826" s="2" t="str">
        <f t="shared" ca="1" si="209"/>
        <v>منتهي</v>
      </c>
      <c r="R2826" s="2" t="s">
        <v>2370</v>
      </c>
      <c r="S2826" s="2"/>
      <c r="T2826" s="1" t="str">
        <f t="shared" si="208"/>
        <v/>
      </c>
      <c r="BN2826" s="8" t="str">
        <f t="shared" si="207"/>
        <v>ER34615</v>
      </c>
    </row>
    <row r="2827" spans="1:66" ht="46" hidden="1" x14ac:dyDescent="0.45">
      <c r="A2827" s="1">
        <f t="shared" si="206"/>
        <v>2814</v>
      </c>
      <c r="B2827" s="1" t="s">
        <v>734</v>
      </c>
      <c r="C2827" s="1" t="s">
        <v>3995</v>
      </c>
      <c r="D2827" s="1" t="s">
        <v>3996</v>
      </c>
      <c r="E2827" s="2" t="s">
        <v>3997</v>
      </c>
      <c r="F2827" s="1" t="s">
        <v>3979</v>
      </c>
      <c r="G2827" s="10">
        <v>45781</v>
      </c>
      <c r="H2827" s="1">
        <v>5</v>
      </c>
      <c r="I2827" s="1"/>
      <c r="J2827" s="10">
        <v>45789</v>
      </c>
      <c r="K2827" s="1"/>
      <c r="L2827" s="2"/>
      <c r="M2827" s="10"/>
      <c r="N2827" s="1"/>
      <c r="O2827" s="1"/>
      <c r="P2827" s="2">
        <f>Table1[[#This Row],[PRICE/PO]]*Table1[[#This Row],[Quantity/PO]]</f>
        <v>0</v>
      </c>
      <c r="Q2827" s="2" t="str">
        <f t="shared" ca="1" si="209"/>
        <v>منتهي</v>
      </c>
      <c r="R2827" s="2" t="s">
        <v>2370</v>
      </c>
      <c r="S2827" s="2"/>
      <c r="T2827" s="1" t="str">
        <f t="shared" si="208"/>
        <v/>
      </c>
      <c r="BN2827" s="8">
        <f t="shared" si="207"/>
        <v>0</v>
      </c>
    </row>
    <row r="2828" spans="1:66" ht="69" hidden="1" x14ac:dyDescent="0.45">
      <c r="A2828" s="1">
        <f t="shared" si="206"/>
        <v>2815</v>
      </c>
      <c r="B2828" s="1" t="s">
        <v>734</v>
      </c>
      <c r="C2828" s="1" t="s">
        <v>152</v>
      </c>
      <c r="D2828" s="1"/>
      <c r="E2828" s="2" t="s">
        <v>1809</v>
      </c>
      <c r="F2828" s="1" t="s">
        <v>3998</v>
      </c>
      <c r="G2828" s="10">
        <v>45781</v>
      </c>
      <c r="H2828" s="1">
        <v>4</v>
      </c>
      <c r="I2828" s="1"/>
      <c r="J2828" s="10">
        <v>45787</v>
      </c>
      <c r="K2828" s="1"/>
      <c r="L2828" s="2"/>
      <c r="M2828" s="10"/>
      <c r="N2828" s="1"/>
      <c r="O2828" s="1"/>
      <c r="P2828" s="2">
        <f>Table1[[#This Row],[PRICE/PO]]*Table1[[#This Row],[Quantity/PO]]</f>
        <v>0</v>
      </c>
      <c r="Q2828" s="2" t="str">
        <f t="shared" ca="1" si="209"/>
        <v>منتهي</v>
      </c>
      <c r="R2828" s="2" t="s">
        <v>2370</v>
      </c>
      <c r="S2828" s="2"/>
      <c r="T2828" s="1" t="str">
        <f t="shared" si="208"/>
        <v/>
      </c>
      <c r="BN2828" s="8">
        <f t="shared" si="207"/>
        <v>91605</v>
      </c>
    </row>
    <row r="2829" spans="1:66" ht="69" hidden="1" x14ac:dyDescent="0.45">
      <c r="A2829" s="1">
        <f t="shared" si="206"/>
        <v>2816</v>
      </c>
      <c r="B2829" s="1" t="s">
        <v>734</v>
      </c>
      <c r="C2829" s="1" t="s">
        <v>154</v>
      </c>
      <c r="D2829" s="1" t="s">
        <v>153</v>
      </c>
      <c r="E2829" s="2" t="s">
        <v>4002</v>
      </c>
      <c r="F2829" s="1" t="s">
        <v>3998</v>
      </c>
      <c r="G2829" s="10">
        <v>45781</v>
      </c>
      <c r="H2829" s="1">
        <v>4</v>
      </c>
      <c r="I2829" s="1">
        <v>2150</v>
      </c>
      <c r="J2829" s="10">
        <v>45787</v>
      </c>
      <c r="K2829" s="1"/>
      <c r="L2829" s="2"/>
      <c r="M2829" s="10"/>
      <c r="N2829" s="1"/>
      <c r="O2829" s="1"/>
      <c r="P2829" s="2">
        <f>Table1[[#This Row],[PRICE/PO]]*Table1[[#This Row],[Quantity/PO]]</f>
        <v>0</v>
      </c>
      <c r="Q2829" s="2" t="str">
        <f t="shared" ca="1" si="209"/>
        <v>منتهي</v>
      </c>
      <c r="R2829" s="2" t="s">
        <v>2370</v>
      </c>
      <c r="S2829" s="2"/>
      <c r="T2829" s="1" t="str">
        <f t="shared" si="208"/>
        <v/>
      </c>
      <c r="BN2829" s="8">
        <f t="shared" ref="BN2829:BN2849" si="210">D3488</f>
        <v>0</v>
      </c>
    </row>
    <row r="2830" spans="1:66" ht="69" hidden="1" x14ac:dyDescent="0.45">
      <c r="A2830" s="1">
        <f t="shared" si="206"/>
        <v>2817</v>
      </c>
      <c r="B2830" s="1" t="s">
        <v>734</v>
      </c>
      <c r="C2830" s="2" t="s">
        <v>3999</v>
      </c>
      <c r="D2830" s="1" t="s">
        <v>4007</v>
      </c>
      <c r="E2830" s="2" t="s">
        <v>4003</v>
      </c>
      <c r="F2830" s="1" t="s">
        <v>3998</v>
      </c>
      <c r="G2830" s="10">
        <v>45781</v>
      </c>
      <c r="H2830" s="1">
        <v>4</v>
      </c>
      <c r="I2830" s="1"/>
      <c r="J2830" s="10">
        <v>45787</v>
      </c>
      <c r="K2830" s="1"/>
      <c r="L2830" s="2"/>
      <c r="M2830" s="10"/>
      <c r="N2830" s="1"/>
      <c r="O2830" s="1"/>
      <c r="P2830" s="2">
        <f>Table1[[#This Row],[PRICE/PO]]*Table1[[#This Row],[Quantity/PO]]</f>
        <v>0</v>
      </c>
      <c r="Q2830" s="2" t="str">
        <f t="shared" ca="1" si="209"/>
        <v>منتهي</v>
      </c>
      <c r="R2830" s="2" t="s">
        <v>2370</v>
      </c>
      <c r="S2830" s="2"/>
      <c r="T2830" s="1" t="str">
        <f t="shared" si="208"/>
        <v/>
      </c>
      <c r="BN2830" s="8">
        <f t="shared" si="210"/>
        <v>3246434</v>
      </c>
    </row>
    <row r="2831" spans="1:66" ht="46" hidden="1" x14ac:dyDescent="0.45">
      <c r="A2831" s="1">
        <f t="shared" ref="A2831:A2894" si="211">ROW(A2818)</f>
        <v>2818</v>
      </c>
      <c r="B2831" s="1" t="s">
        <v>734</v>
      </c>
      <c r="C2831" s="1" t="s">
        <v>4000</v>
      </c>
      <c r="D2831" s="2" t="s">
        <v>4009</v>
      </c>
      <c r="E2831" s="2" t="s">
        <v>4004</v>
      </c>
      <c r="F2831" s="1" t="s">
        <v>3998</v>
      </c>
      <c r="G2831" s="10">
        <v>45781</v>
      </c>
      <c r="H2831" s="1">
        <v>4</v>
      </c>
      <c r="I2831" s="1"/>
      <c r="J2831" s="10">
        <v>45787</v>
      </c>
      <c r="K2831" s="1"/>
      <c r="L2831" s="2"/>
      <c r="M2831" s="10"/>
      <c r="N2831" s="1"/>
      <c r="O2831" s="1"/>
      <c r="P2831" s="2">
        <f>Table1[[#This Row],[PRICE/PO]]*Table1[[#This Row],[Quantity/PO]]</f>
        <v>0</v>
      </c>
      <c r="Q2831" s="2" t="str">
        <f t="shared" ca="1" si="209"/>
        <v>منتهي</v>
      </c>
      <c r="R2831" s="2" t="s">
        <v>2370</v>
      </c>
      <c r="S2831" s="2"/>
      <c r="T2831" s="1" t="str">
        <f t="shared" si="208"/>
        <v/>
      </c>
      <c r="BN2831" s="8">
        <f t="shared" si="210"/>
        <v>3247159</v>
      </c>
    </row>
    <row r="2832" spans="1:66" ht="69" hidden="1" x14ac:dyDescent="0.45">
      <c r="A2832" s="1">
        <f t="shared" si="211"/>
        <v>2819</v>
      </c>
      <c r="B2832" s="1" t="s">
        <v>734</v>
      </c>
      <c r="C2832" s="1" t="s">
        <v>4001</v>
      </c>
      <c r="D2832" s="1" t="s">
        <v>4008</v>
      </c>
      <c r="E2832" s="2" t="s">
        <v>4005</v>
      </c>
      <c r="F2832" s="1" t="s">
        <v>3998</v>
      </c>
      <c r="G2832" s="10">
        <v>45781</v>
      </c>
      <c r="H2832" s="1">
        <v>4</v>
      </c>
      <c r="I2832" s="1"/>
      <c r="J2832" s="10">
        <v>45787</v>
      </c>
      <c r="K2832" s="1"/>
      <c r="L2832" s="2"/>
      <c r="M2832" s="10"/>
      <c r="N2832" s="1"/>
      <c r="O2832" s="1"/>
      <c r="P2832" s="2">
        <f>Table1[[#This Row],[PRICE/PO]]*Table1[[#This Row],[Quantity/PO]]</f>
        <v>0</v>
      </c>
      <c r="Q2832" s="2" t="str">
        <f t="shared" ca="1" si="209"/>
        <v>منتهي</v>
      </c>
      <c r="R2832" s="2" t="s">
        <v>2370</v>
      </c>
      <c r="S2832" s="2"/>
      <c r="T2832" s="1" t="str">
        <f t="shared" si="208"/>
        <v/>
      </c>
      <c r="BN2832" s="8" t="str">
        <f t="shared" si="210"/>
        <v>Scotch 35</v>
      </c>
    </row>
    <row r="2833" spans="1:66" ht="46" hidden="1" x14ac:dyDescent="0.45">
      <c r="A2833" s="1">
        <f t="shared" si="211"/>
        <v>2820</v>
      </c>
      <c r="B2833" s="1" t="s">
        <v>734</v>
      </c>
      <c r="C2833" s="1" t="s">
        <v>3594</v>
      </c>
      <c r="D2833" s="1"/>
      <c r="E2833" s="2" t="s">
        <v>4006</v>
      </c>
      <c r="F2833" s="1" t="s">
        <v>3998</v>
      </c>
      <c r="G2833" s="10">
        <v>45781</v>
      </c>
      <c r="H2833" s="1">
        <v>30</v>
      </c>
      <c r="I2833" s="1"/>
      <c r="J2833" s="10">
        <v>45787</v>
      </c>
      <c r="K2833" s="1"/>
      <c r="L2833" s="2"/>
      <c r="M2833" s="10"/>
      <c r="N2833" s="1"/>
      <c r="O2833" s="1"/>
      <c r="P2833" s="2">
        <f>Table1[[#This Row],[PRICE/PO]]*Table1[[#This Row],[Quantity/PO]]</f>
        <v>0</v>
      </c>
      <c r="Q2833" s="2" t="str">
        <f t="shared" ca="1" si="209"/>
        <v>منتهي</v>
      </c>
      <c r="R2833" s="2" t="s">
        <v>2370</v>
      </c>
      <c r="S2833" s="2"/>
      <c r="T2833" s="1" t="str">
        <f t="shared" si="208"/>
        <v/>
      </c>
      <c r="BN2833" s="8">
        <f t="shared" si="210"/>
        <v>0</v>
      </c>
    </row>
    <row r="2834" spans="1:66" ht="69" hidden="1" x14ac:dyDescent="0.45">
      <c r="A2834" s="1">
        <f t="shared" si="211"/>
        <v>2821</v>
      </c>
      <c r="B2834" s="1" t="s">
        <v>734</v>
      </c>
      <c r="C2834" s="2" t="s">
        <v>4022</v>
      </c>
      <c r="D2834" s="1"/>
      <c r="E2834" s="2" t="s">
        <v>4011</v>
      </c>
      <c r="F2834" s="1" t="s">
        <v>4010</v>
      </c>
      <c r="G2834" s="10">
        <v>45781</v>
      </c>
      <c r="H2834" s="1">
        <v>50</v>
      </c>
      <c r="I2834" s="1"/>
      <c r="J2834" s="10">
        <v>45787</v>
      </c>
      <c r="K2834" s="1"/>
      <c r="L2834" s="2"/>
      <c r="M2834" s="10"/>
      <c r="N2834" s="1"/>
      <c r="O2834" s="1"/>
      <c r="P2834" s="2">
        <f>Table1[[#This Row],[PRICE/PO]]*Table1[[#This Row],[Quantity/PO]]</f>
        <v>0</v>
      </c>
      <c r="Q2834" s="2" t="str">
        <f t="shared" ca="1" si="209"/>
        <v>منتهي</v>
      </c>
      <c r="R2834" s="2" t="s">
        <v>2370</v>
      </c>
      <c r="S2834" s="2"/>
      <c r="T2834" s="1" t="str">
        <f t="shared" si="208"/>
        <v/>
      </c>
      <c r="BN2834" s="8">
        <f t="shared" si="210"/>
        <v>2101265</v>
      </c>
    </row>
    <row r="2835" spans="1:66" ht="92" hidden="1" x14ac:dyDescent="0.45">
      <c r="A2835" s="1">
        <f t="shared" si="211"/>
        <v>2822</v>
      </c>
      <c r="B2835" s="1" t="s">
        <v>734</v>
      </c>
      <c r="C2835" s="2" t="s">
        <v>4021</v>
      </c>
      <c r="D2835" s="1"/>
      <c r="E2835" s="2" t="s">
        <v>4012</v>
      </c>
      <c r="F2835" s="1" t="s">
        <v>4010</v>
      </c>
      <c r="G2835" s="10">
        <v>45781</v>
      </c>
      <c r="H2835" s="1">
        <v>50</v>
      </c>
      <c r="I2835" s="1"/>
      <c r="J2835" s="10">
        <v>45787</v>
      </c>
      <c r="K2835" s="1"/>
      <c r="L2835" s="2"/>
      <c r="M2835" s="10"/>
      <c r="N2835" s="1"/>
      <c r="O2835" s="1"/>
      <c r="P2835" s="2">
        <f>Table1[[#This Row],[PRICE/PO]]*Table1[[#This Row],[Quantity/PO]]</f>
        <v>0</v>
      </c>
      <c r="Q2835" s="2" t="str">
        <f t="shared" ca="1" si="209"/>
        <v>منتهي</v>
      </c>
      <c r="R2835" s="2" t="s">
        <v>2370</v>
      </c>
      <c r="S2835" s="2"/>
      <c r="T2835" s="1" t="str">
        <f t="shared" si="208"/>
        <v/>
      </c>
      <c r="BN2835" s="8">
        <f t="shared" si="210"/>
        <v>0</v>
      </c>
    </row>
    <row r="2836" spans="1:66" ht="23" hidden="1" x14ac:dyDescent="0.45">
      <c r="A2836" s="1">
        <f t="shared" si="211"/>
        <v>2823</v>
      </c>
      <c r="B2836" s="1" t="s">
        <v>734</v>
      </c>
      <c r="C2836" s="2" t="s">
        <v>4020</v>
      </c>
      <c r="D2836" s="1"/>
      <c r="E2836" s="2" t="s">
        <v>4013</v>
      </c>
      <c r="F2836" s="1" t="s">
        <v>4010</v>
      </c>
      <c r="G2836" s="10">
        <v>45781</v>
      </c>
      <c r="H2836" s="1">
        <v>100</v>
      </c>
      <c r="I2836" s="1"/>
      <c r="J2836" s="10">
        <v>45787</v>
      </c>
      <c r="K2836" s="1"/>
      <c r="L2836" s="2"/>
      <c r="M2836" s="10"/>
      <c r="N2836" s="1"/>
      <c r="O2836" s="1"/>
      <c r="P2836" s="2">
        <f>Table1[[#This Row],[PRICE/PO]]*Table1[[#This Row],[Quantity/PO]]</f>
        <v>0</v>
      </c>
      <c r="Q2836" s="2" t="str">
        <f t="shared" ca="1" si="209"/>
        <v>منتهي</v>
      </c>
      <c r="R2836" s="2" t="s">
        <v>2370</v>
      </c>
      <c r="S2836" s="2"/>
      <c r="T2836" s="1" t="str">
        <f t="shared" si="208"/>
        <v/>
      </c>
      <c r="BN2836" s="8">
        <f t="shared" si="210"/>
        <v>0</v>
      </c>
    </row>
    <row r="2837" spans="1:66" ht="92" hidden="1" x14ac:dyDescent="0.45">
      <c r="A2837" s="1">
        <f t="shared" si="211"/>
        <v>2824</v>
      </c>
      <c r="B2837" s="1" t="s">
        <v>734</v>
      </c>
      <c r="C2837" s="2" t="s">
        <v>4019</v>
      </c>
      <c r="D2837" s="1" t="s">
        <v>4023</v>
      </c>
      <c r="E2837" s="2" t="s">
        <v>4014</v>
      </c>
      <c r="F2837" s="1" t="s">
        <v>4010</v>
      </c>
      <c r="G2837" s="10">
        <v>45781</v>
      </c>
      <c r="H2837" s="1">
        <v>6</v>
      </c>
      <c r="I2837" s="1"/>
      <c r="J2837" s="10">
        <v>45787</v>
      </c>
      <c r="K2837" s="1"/>
      <c r="L2837" s="2"/>
      <c r="M2837" s="10"/>
      <c r="N2837" s="1"/>
      <c r="O2837" s="1"/>
      <c r="P2837" s="2">
        <f>Table1[[#This Row],[PRICE/PO]]*Table1[[#This Row],[Quantity/PO]]</f>
        <v>0</v>
      </c>
      <c r="Q2837" s="2" t="str">
        <f t="shared" ca="1" si="209"/>
        <v>منتهي</v>
      </c>
      <c r="R2837" s="2" t="s">
        <v>2370</v>
      </c>
      <c r="S2837" s="2"/>
      <c r="T2837" s="1" t="str">
        <f t="shared" si="208"/>
        <v/>
      </c>
      <c r="BN2837" s="8">
        <f t="shared" si="210"/>
        <v>0</v>
      </c>
    </row>
    <row r="2838" spans="1:66" ht="69" hidden="1" x14ac:dyDescent="0.45">
      <c r="A2838" s="1">
        <f t="shared" si="211"/>
        <v>2825</v>
      </c>
      <c r="B2838" s="1" t="s">
        <v>734</v>
      </c>
      <c r="C2838" s="2" t="s">
        <v>1019</v>
      </c>
      <c r="D2838" s="1" t="s">
        <v>1018</v>
      </c>
      <c r="E2838" s="2" t="s">
        <v>1020</v>
      </c>
      <c r="F2838" s="1" t="s">
        <v>4010</v>
      </c>
      <c r="G2838" s="10">
        <v>45781</v>
      </c>
      <c r="H2838" s="1">
        <v>4</v>
      </c>
      <c r="I2838" s="1">
        <v>1750</v>
      </c>
      <c r="J2838" s="10">
        <v>45787</v>
      </c>
      <c r="K2838" s="1"/>
      <c r="L2838" s="2"/>
      <c r="M2838" s="10"/>
      <c r="N2838" s="1"/>
      <c r="O2838" s="1"/>
      <c r="P2838" s="2">
        <f>Table1[[#This Row],[PRICE/PO]]*Table1[[#This Row],[Quantity/PO]]</f>
        <v>0</v>
      </c>
      <c r="Q2838" s="2" t="str">
        <f t="shared" ca="1" si="209"/>
        <v>منتهي</v>
      </c>
      <c r="R2838" s="2" t="s">
        <v>2370</v>
      </c>
      <c r="S2838" s="2"/>
      <c r="T2838" s="1" t="str">
        <f t="shared" si="208"/>
        <v/>
      </c>
      <c r="BN2838" s="8" t="str">
        <f t="shared" si="210"/>
        <v>0F0135</v>
      </c>
    </row>
    <row r="2839" spans="1:66" ht="69" hidden="1" x14ac:dyDescent="0.45">
      <c r="A2839" s="1">
        <f t="shared" si="211"/>
        <v>2826</v>
      </c>
      <c r="B2839" s="1" t="s">
        <v>734</v>
      </c>
      <c r="C2839" s="1" t="s">
        <v>4017</v>
      </c>
      <c r="D2839" s="1" t="s">
        <v>4024</v>
      </c>
      <c r="E2839" s="2" t="s">
        <v>4015</v>
      </c>
      <c r="F2839" s="1" t="s">
        <v>4010</v>
      </c>
      <c r="G2839" s="10">
        <v>45781</v>
      </c>
      <c r="H2839" s="1">
        <v>1</v>
      </c>
      <c r="I2839" s="1"/>
      <c r="J2839" s="10">
        <v>45787</v>
      </c>
      <c r="K2839" s="1"/>
      <c r="L2839" s="2"/>
      <c r="M2839" s="10"/>
      <c r="N2839" s="1"/>
      <c r="O2839" s="1"/>
      <c r="P2839" s="2">
        <f>Table1[[#This Row],[PRICE/PO]]*Table1[[#This Row],[Quantity/PO]]</f>
        <v>0</v>
      </c>
      <c r="Q2839" s="2" t="str">
        <f t="shared" ca="1" si="209"/>
        <v>منتهي</v>
      </c>
      <c r="R2839" s="2" t="s">
        <v>2370</v>
      </c>
      <c r="S2839" s="2"/>
      <c r="T2839" s="1" t="str">
        <f t="shared" si="208"/>
        <v/>
      </c>
      <c r="BN2839" s="8" t="str">
        <f t="shared" si="210"/>
        <v>M27MF</v>
      </c>
    </row>
    <row r="2840" spans="1:66" ht="92" hidden="1" x14ac:dyDescent="0.45">
      <c r="A2840" s="1">
        <f t="shared" si="211"/>
        <v>2827</v>
      </c>
      <c r="B2840" s="1" t="s">
        <v>734</v>
      </c>
      <c r="C2840" s="1" t="s">
        <v>3991</v>
      </c>
      <c r="D2840" s="1" t="s">
        <v>3989</v>
      </c>
      <c r="E2840" s="2" t="s">
        <v>3990</v>
      </c>
      <c r="F2840" s="1" t="s">
        <v>4010</v>
      </c>
      <c r="G2840" s="10">
        <v>45781</v>
      </c>
      <c r="H2840" s="1">
        <v>1</v>
      </c>
      <c r="I2840" s="1"/>
      <c r="J2840" s="10">
        <v>45787</v>
      </c>
      <c r="K2840" s="1"/>
      <c r="L2840" s="2"/>
      <c r="M2840" s="10"/>
      <c r="N2840" s="1"/>
      <c r="O2840" s="1"/>
      <c r="P2840" s="2">
        <f>Table1[[#This Row],[PRICE/PO]]*Table1[[#This Row],[Quantity/PO]]</f>
        <v>0</v>
      </c>
      <c r="Q2840" s="2" t="str">
        <f t="shared" ca="1" si="209"/>
        <v>منتهي</v>
      </c>
      <c r="R2840" s="2" t="s">
        <v>2370</v>
      </c>
      <c r="S2840" s="2"/>
      <c r="T2840" s="1" t="str">
        <f t="shared" si="208"/>
        <v/>
      </c>
      <c r="BN2840" s="8" t="str">
        <f t="shared" si="210"/>
        <v>SL0130</v>
      </c>
    </row>
    <row r="2841" spans="1:66" ht="69" hidden="1" x14ac:dyDescent="0.45">
      <c r="A2841" s="1">
        <f t="shared" si="211"/>
        <v>2828</v>
      </c>
      <c r="B2841" s="1" t="s">
        <v>734</v>
      </c>
      <c r="C2841" s="2" t="s">
        <v>3931</v>
      </c>
      <c r="D2841" s="1"/>
      <c r="E2841" s="2" t="s">
        <v>3937</v>
      </c>
      <c r="F2841" s="1" t="s">
        <v>4010</v>
      </c>
      <c r="G2841" s="10">
        <v>45781</v>
      </c>
      <c r="H2841" s="1">
        <v>4</v>
      </c>
      <c r="I2841" s="1"/>
      <c r="J2841" s="10">
        <v>45787</v>
      </c>
      <c r="K2841" s="1"/>
      <c r="L2841" s="2"/>
      <c r="M2841" s="10"/>
      <c r="N2841" s="1"/>
      <c r="O2841" s="1"/>
      <c r="P2841" s="2">
        <f>Table1[[#This Row],[PRICE/PO]]*Table1[[#This Row],[Quantity/PO]]</f>
        <v>0</v>
      </c>
      <c r="Q2841" s="2" t="str">
        <f t="shared" ca="1" si="209"/>
        <v>منتهي</v>
      </c>
      <c r="R2841" s="2" t="s">
        <v>2370</v>
      </c>
      <c r="S2841" s="2"/>
      <c r="T2841" s="1" t="str">
        <f t="shared" si="208"/>
        <v/>
      </c>
      <c r="BN2841" s="8" t="str">
        <f t="shared" si="210"/>
        <v>SL0125</v>
      </c>
    </row>
    <row r="2842" spans="1:66" ht="46" hidden="1" x14ac:dyDescent="0.45">
      <c r="A2842" s="1">
        <f t="shared" si="211"/>
        <v>2829</v>
      </c>
      <c r="B2842" s="1" t="s">
        <v>734</v>
      </c>
      <c r="C2842" s="1" t="s">
        <v>4018</v>
      </c>
      <c r="D2842" s="1"/>
      <c r="E2842" s="2" t="s">
        <v>4016</v>
      </c>
      <c r="F2842" s="1" t="s">
        <v>4010</v>
      </c>
      <c r="G2842" s="10">
        <v>45781</v>
      </c>
      <c r="H2842" s="1">
        <v>10</v>
      </c>
      <c r="I2842" s="1"/>
      <c r="J2842" s="10">
        <v>45787</v>
      </c>
      <c r="K2842" s="1"/>
      <c r="L2842" s="2"/>
      <c r="M2842" s="10"/>
      <c r="N2842" s="1"/>
      <c r="O2842" s="1"/>
      <c r="P2842" s="2">
        <f>Table1[[#This Row],[PRICE/PO]]*Table1[[#This Row],[Quantity/PO]]</f>
        <v>0</v>
      </c>
      <c r="Q2842" s="2" t="str">
        <f t="shared" ca="1" si="209"/>
        <v>منتهي</v>
      </c>
      <c r="R2842" s="2" t="s">
        <v>2370</v>
      </c>
      <c r="S2842" s="2"/>
      <c r="T2842" s="1" t="str">
        <f t="shared" si="208"/>
        <v/>
      </c>
      <c r="BN2842" s="8">
        <f t="shared" si="210"/>
        <v>0</v>
      </c>
    </row>
    <row r="2843" spans="1:66" ht="69" hidden="1" x14ac:dyDescent="0.45">
      <c r="A2843" s="1">
        <f t="shared" si="211"/>
        <v>2830</v>
      </c>
      <c r="B2843" s="1" t="s">
        <v>734</v>
      </c>
      <c r="C2843" s="2" t="s">
        <v>4029</v>
      </c>
      <c r="D2843" s="1">
        <v>2400649</v>
      </c>
      <c r="E2843" s="2" t="s">
        <v>4026</v>
      </c>
      <c r="F2843" s="1" t="s">
        <v>4025</v>
      </c>
      <c r="G2843" s="10">
        <v>45781</v>
      </c>
      <c r="H2843" s="1">
        <v>10</v>
      </c>
      <c r="I2843" s="1">
        <v>325</v>
      </c>
      <c r="J2843" s="10">
        <v>45784</v>
      </c>
      <c r="K2843" s="1" t="s">
        <v>1077</v>
      </c>
      <c r="L2843" s="2" t="s">
        <v>4431</v>
      </c>
      <c r="M2843" s="10">
        <v>45789</v>
      </c>
      <c r="N2843" s="1">
        <v>10</v>
      </c>
      <c r="O2843" s="1">
        <v>325</v>
      </c>
      <c r="P2843" s="2">
        <f>Table1[[#This Row],[PRICE/PO]]*Table1[[#This Row],[Quantity/PO]]</f>
        <v>3250</v>
      </c>
      <c r="Q2843" s="2" t="str">
        <f t="shared" ca="1" si="209"/>
        <v>منتهي</v>
      </c>
      <c r="R2843" s="2" t="s">
        <v>2355</v>
      </c>
      <c r="S2843" s="2"/>
      <c r="T2843" s="1" t="str">
        <f t="shared" si="208"/>
        <v/>
      </c>
      <c r="BN2843" s="8">
        <f t="shared" si="210"/>
        <v>0</v>
      </c>
    </row>
    <row r="2844" spans="1:66" ht="69" hidden="1" x14ac:dyDescent="0.45">
      <c r="A2844" s="1">
        <f t="shared" si="211"/>
        <v>2831</v>
      </c>
      <c r="B2844" s="1" t="s">
        <v>734</v>
      </c>
      <c r="C2844" s="2" t="s">
        <v>2297</v>
      </c>
      <c r="D2844" s="1" t="s">
        <v>2332</v>
      </c>
      <c r="E2844" s="2" t="s">
        <v>2298</v>
      </c>
      <c r="F2844" s="1" t="s">
        <v>4025</v>
      </c>
      <c r="G2844" s="10">
        <v>45781</v>
      </c>
      <c r="H2844" s="1">
        <v>2</v>
      </c>
      <c r="I2844" s="1"/>
      <c r="J2844" s="10">
        <v>45784</v>
      </c>
      <c r="K2844" s="1" t="s">
        <v>1077</v>
      </c>
      <c r="L2844" s="2"/>
      <c r="M2844" s="10"/>
      <c r="N2844" s="1"/>
      <c r="O2844" s="1"/>
      <c r="P2844" s="2">
        <f>Table1[[#This Row],[PRICE/PO]]*Table1[[#This Row],[Quantity/PO]]</f>
        <v>0</v>
      </c>
      <c r="Q2844" s="2" t="str">
        <f t="shared" ca="1" si="209"/>
        <v>منتهي</v>
      </c>
      <c r="R2844" s="2" t="s">
        <v>2355</v>
      </c>
      <c r="S2844" s="2"/>
      <c r="T2844" s="1" t="str">
        <f t="shared" si="208"/>
        <v/>
      </c>
      <c r="BN2844" s="8">
        <f t="shared" si="210"/>
        <v>0</v>
      </c>
    </row>
    <row r="2845" spans="1:66" ht="46" hidden="1" x14ac:dyDescent="0.45">
      <c r="A2845" s="1">
        <f t="shared" si="211"/>
        <v>2832</v>
      </c>
      <c r="B2845" s="1" t="s">
        <v>43</v>
      </c>
      <c r="C2845" s="2" t="s">
        <v>2323</v>
      </c>
      <c r="D2845" s="1"/>
      <c r="E2845" s="2" t="s">
        <v>2324</v>
      </c>
      <c r="F2845" s="1" t="s">
        <v>4025</v>
      </c>
      <c r="G2845" s="10">
        <v>45781</v>
      </c>
      <c r="H2845" s="1">
        <v>2</v>
      </c>
      <c r="I2845" s="1"/>
      <c r="J2845" s="10">
        <v>45784</v>
      </c>
      <c r="K2845" s="1" t="s">
        <v>1077</v>
      </c>
      <c r="L2845" s="2"/>
      <c r="M2845" s="10"/>
      <c r="N2845" s="1"/>
      <c r="O2845" s="1"/>
      <c r="P2845" s="2">
        <f>Table1[[#This Row],[PRICE/PO]]*Table1[[#This Row],[Quantity/PO]]</f>
        <v>0</v>
      </c>
      <c r="Q2845" s="2" t="str">
        <f t="shared" ca="1" si="209"/>
        <v>منتهي</v>
      </c>
      <c r="R2845" s="2" t="s">
        <v>2355</v>
      </c>
      <c r="S2845" s="2"/>
      <c r="T2845" s="1" t="str">
        <f t="shared" si="208"/>
        <v/>
      </c>
      <c r="BN2845" s="8">
        <f t="shared" si="210"/>
        <v>0</v>
      </c>
    </row>
    <row r="2846" spans="1:66" ht="46" hidden="1" x14ac:dyDescent="0.45">
      <c r="A2846" s="1">
        <f t="shared" si="211"/>
        <v>2833</v>
      </c>
      <c r="B2846" s="1" t="s">
        <v>734</v>
      </c>
      <c r="C2846" s="2" t="s">
        <v>4028</v>
      </c>
      <c r="D2846" s="1"/>
      <c r="E2846" s="2" t="s">
        <v>4027</v>
      </c>
      <c r="F2846" s="1" t="s">
        <v>4025</v>
      </c>
      <c r="G2846" s="10">
        <v>45781</v>
      </c>
      <c r="H2846" s="1">
        <v>5</v>
      </c>
      <c r="I2846" s="1">
        <v>325</v>
      </c>
      <c r="J2846" s="10">
        <v>45784</v>
      </c>
      <c r="K2846" s="1" t="s">
        <v>1077</v>
      </c>
      <c r="L2846" s="2"/>
      <c r="M2846" s="10"/>
      <c r="N2846" s="1"/>
      <c r="O2846" s="1"/>
      <c r="P2846" s="2">
        <f>Table1[[#This Row],[PRICE/PO]]*Table1[[#This Row],[Quantity/PO]]</f>
        <v>0</v>
      </c>
      <c r="Q2846" s="2" t="str">
        <f t="shared" ca="1" si="209"/>
        <v>منتهي</v>
      </c>
      <c r="R2846" s="2" t="s">
        <v>2355</v>
      </c>
      <c r="S2846" s="2"/>
      <c r="T2846" s="1" t="str">
        <f t="shared" si="208"/>
        <v/>
      </c>
      <c r="BN2846" s="8">
        <f t="shared" si="210"/>
        <v>243133040311</v>
      </c>
    </row>
    <row r="2847" spans="1:66" ht="69" hidden="1" x14ac:dyDescent="0.45">
      <c r="A2847" s="1">
        <f t="shared" si="211"/>
        <v>2834</v>
      </c>
      <c r="B2847" s="1" t="s">
        <v>734</v>
      </c>
      <c r="C2847" s="2" t="s">
        <v>2307</v>
      </c>
      <c r="D2847" s="1" t="s">
        <v>2306</v>
      </c>
      <c r="E2847" s="2" t="s">
        <v>2308</v>
      </c>
      <c r="F2847" s="1" t="s">
        <v>4030</v>
      </c>
      <c r="G2847" s="10">
        <v>45781</v>
      </c>
      <c r="H2847" s="1">
        <v>3</v>
      </c>
      <c r="I2847" s="1"/>
      <c r="J2847" s="10">
        <v>45784</v>
      </c>
      <c r="K2847" s="1"/>
      <c r="L2847" s="2"/>
      <c r="M2847" s="10"/>
      <c r="N2847" s="1"/>
      <c r="O2847" s="1"/>
      <c r="P2847" s="2">
        <f>Table1[[#This Row],[PRICE/PO]]*Table1[[#This Row],[Quantity/PO]]</f>
        <v>0</v>
      </c>
      <c r="Q2847" s="2" t="str">
        <f t="shared" ca="1" si="209"/>
        <v>منتهي</v>
      </c>
      <c r="R2847" s="2" t="s">
        <v>2355</v>
      </c>
      <c r="S2847" s="2"/>
      <c r="T2847" s="1" t="str">
        <f t="shared" si="208"/>
        <v/>
      </c>
      <c r="BN2847" s="8" t="str">
        <f t="shared" si="210"/>
        <v>6XV1840-3AH10</v>
      </c>
    </row>
    <row r="2848" spans="1:66" ht="46" hidden="1" x14ac:dyDescent="0.45">
      <c r="A2848" s="1">
        <f t="shared" si="211"/>
        <v>2835</v>
      </c>
      <c r="B2848" s="1" t="s">
        <v>734</v>
      </c>
      <c r="C2848" s="2" t="s">
        <v>1342</v>
      </c>
      <c r="D2848" s="1">
        <v>4032316</v>
      </c>
      <c r="E2848" s="2" t="s">
        <v>1343</v>
      </c>
      <c r="F2848" s="1" t="s">
        <v>4030</v>
      </c>
      <c r="G2848" s="10">
        <v>45781</v>
      </c>
      <c r="H2848" s="1">
        <v>3</v>
      </c>
      <c r="I2848" s="1">
        <v>400</v>
      </c>
      <c r="J2848" s="10">
        <v>45784</v>
      </c>
      <c r="K2848" s="1" t="s">
        <v>1075</v>
      </c>
      <c r="L2848" s="2" t="s">
        <v>4834</v>
      </c>
      <c r="M2848" s="10">
        <v>45798</v>
      </c>
      <c r="N2848" s="1">
        <v>3</v>
      </c>
      <c r="O2848" s="1">
        <v>400</v>
      </c>
      <c r="P2848" s="2">
        <f>Table1[[#This Row],[PRICE/PO]]*Table1[[#This Row],[Quantity/PO]]</f>
        <v>1200</v>
      </c>
      <c r="Q2848" s="2" t="str">
        <f t="shared" ca="1" si="209"/>
        <v>منتهي</v>
      </c>
      <c r="R2848" s="2" t="s">
        <v>2355</v>
      </c>
      <c r="S2848" s="2"/>
      <c r="T2848" s="1" t="str">
        <f t="shared" si="208"/>
        <v/>
      </c>
      <c r="BN2848" s="8" t="str">
        <f t="shared" si="210"/>
        <v>6ES7592-1BM00-0XB0</v>
      </c>
    </row>
    <row r="2849" spans="1:66" ht="46" hidden="1" x14ac:dyDescent="0.45">
      <c r="A2849" s="1">
        <f t="shared" si="211"/>
        <v>2836</v>
      </c>
      <c r="B2849" s="1" t="s">
        <v>734</v>
      </c>
      <c r="C2849" s="2" t="s">
        <v>1342</v>
      </c>
      <c r="D2849" s="1">
        <v>4032316</v>
      </c>
      <c r="E2849" s="2" t="s">
        <v>1343</v>
      </c>
      <c r="F2849" s="1" t="s">
        <v>4030</v>
      </c>
      <c r="G2849" s="10">
        <v>45781</v>
      </c>
      <c r="H2849" s="1"/>
      <c r="I2849" s="1">
        <v>400</v>
      </c>
      <c r="J2849" s="10">
        <v>45784</v>
      </c>
      <c r="K2849" s="1" t="s">
        <v>1075</v>
      </c>
      <c r="L2849" s="2" t="s">
        <v>6041</v>
      </c>
      <c r="M2849" s="10">
        <v>45838</v>
      </c>
      <c r="N2849" s="1">
        <v>2</v>
      </c>
      <c r="O2849" s="1">
        <v>400</v>
      </c>
      <c r="P2849" s="2">
        <f>Table1[[#This Row],[PRICE/PO]]*Table1[[#This Row],[Quantity/PO]]</f>
        <v>800</v>
      </c>
      <c r="Q2849" s="2" t="str">
        <f t="shared" ca="1" si="209"/>
        <v>منتهي</v>
      </c>
      <c r="R2849" s="2" t="s">
        <v>2355</v>
      </c>
      <c r="S2849" s="2"/>
      <c r="T2849" s="1" t="str">
        <f t="shared" si="208"/>
        <v/>
      </c>
      <c r="BN2849" s="8" t="str">
        <f t="shared" si="210"/>
        <v>6ES7954-8LE03-0AA0</v>
      </c>
    </row>
    <row r="2850" spans="1:66" ht="46" hidden="1" x14ac:dyDescent="0.45">
      <c r="A2850" s="1">
        <f t="shared" si="211"/>
        <v>2837</v>
      </c>
      <c r="B2850" s="1" t="s">
        <v>734</v>
      </c>
      <c r="C2850" s="2" t="s">
        <v>4037</v>
      </c>
      <c r="D2850" s="1">
        <v>2400362</v>
      </c>
      <c r="E2850" s="2" t="s">
        <v>4039</v>
      </c>
      <c r="F2850" s="1" t="s">
        <v>4030</v>
      </c>
      <c r="G2850" s="10">
        <v>45781</v>
      </c>
      <c r="H2850" s="1">
        <v>6</v>
      </c>
      <c r="I2850" s="1">
        <v>350</v>
      </c>
      <c r="J2850" s="10">
        <v>45784</v>
      </c>
      <c r="K2850" s="1"/>
      <c r="L2850" s="2"/>
      <c r="M2850" s="10"/>
      <c r="N2850" s="1"/>
      <c r="O2850" s="1"/>
      <c r="P2850" s="2">
        <f>Table1[[#This Row],[PRICE/PO]]*Table1[[#This Row],[Quantity/PO]]</f>
        <v>0</v>
      </c>
      <c r="Q2850" s="2" t="str">
        <f t="shared" ca="1" si="209"/>
        <v>منتهي</v>
      </c>
      <c r="R2850" s="2" t="s">
        <v>2355</v>
      </c>
      <c r="S2850" s="2"/>
      <c r="T2850" s="1" t="str">
        <f t="shared" si="208"/>
        <v/>
      </c>
      <c r="BN2850" s="8" t="str">
        <f t="shared" ref="BN2850:BN2869" si="212">D3508</f>
        <v>6ES7954-8LE03-0AA0</v>
      </c>
    </row>
    <row r="2851" spans="1:66" ht="46" hidden="1" x14ac:dyDescent="0.45">
      <c r="A2851" s="1">
        <f t="shared" si="211"/>
        <v>2838</v>
      </c>
      <c r="B2851" s="1" t="s">
        <v>734</v>
      </c>
      <c r="C2851" s="2" t="s">
        <v>4038</v>
      </c>
      <c r="D2851" s="1" t="s">
        <v>4040</v>
      </c>
      <c r="E2851" s="2" t="s">
        <v>4041</v>
      </c>
      <c r="F2851" s="1" t="s">
        <v>4030</v>
      </c>
      <c r="G2851" s="10">
        <v>45781</v>
      </c>
      <c r="H2851" s="1">
        <v>1</v>
      </c>
      <c r="I2851" s="1"/>
      <c r="J2851" s="10">
        <v>45784</v>
      </c>
      <c r="K2851" s="1"/>
      <c r="L2851" s="2"/>
      <c r="M2851" s="10"/>
      <c r="N2851" s="1"/>
      <c r="O2851" s="1"/>
      <c r="P2851" s="2">
        <f>Table1[[#This Row],[PRICE/PO]]*Table1[[#This Row],[Quantity/PO]]</f>
        <v>0</v>
      </c>
      <c r="Q2851" s="2" t="str">
        <f t="shared" ca="1" si="209"/>
        <v>منتهي</v>
      </c>
      <c r="R2851" s="2" t="s">
        <v>2355</v>
      </c>
      <c r="S2851" s="2"/>
      <c r="T2851" s="1" t="str">
        <f t="shared" si="208"/>
        <v/>
      </c>
      <c r="BN2851" s="8" t="str">
        <f t="shared" si="212"/>
        <v>6ES7590-1AE80-0AA0</v>
      </c>
    </row>
    <row r="2852" spans="1:66" ht="46" hidden="1" x14ac:dyDescent="0.45">
      <c r="A2852" s="1">
        <f t="shared" si="211"/>
        <v>2839</v>
      </c>
      <c r="B2852" s="1" t="s">
        <v>734</v>
      </c>
      <c r="C2852" s="2" t="s">
        <v>1342</v>
      </c>
      <c r="D2852" s="1">
        <v>4032316</v>
      </c>
      <c r="E2852" s="2" t="s">
        <v>1343</v>
      </c>
      <c r="F2852" s="1" t="s">
        <v>4030</v>
      </c>
      <c r="G2852" s="10">
        <v>45781</v>
      </c>
      <c r="H2852" s="1">
        <v>3</v>
      </c>
      <c r="I2852" s="1">
        <v>400</v>
      </c>
      <c r="J2852" s="10">
        <v>45784</v>
      </c>
      <c r="K2852" s="1"/>
      <c r="L2852" s="2"/>
      <c r="M2852" s="10"/>
      <c r="N2852" s="1"/>
      <c r="O2852" s="1"/>
      <c r="P2852" s="2">
        <f>Table1[[#This Row],[PRICE/PO]]*Table1[[#This Row],[Quantity/PO]]</f>
        <v>0</v>
      </c>
      <c r="Q2852" s="2" t="str">
        <f t="shared" ca="1" si="209"/>
        <v>منتهي</v>
      </c>
      <c r="R2852" s="2" t="s">
        <v>2355</v>
      </c>
      <c r="S2852" s="2"/>
      <c r="T2852" s="1" t="str">
        <f t="shared" si="208"/>
        <v/>
      </c>
      <c r="BN2852" s="8" t="str">
        <f t="shared" si="212"/>
        <v>6ES7516-3AP03-0AB0</v>
      </c>
    </row>
    <row r="2853" spans="1:66" ht="46" hidden="1" x14ac:dyDescent="0.45">
      <c r="A2853" s="1">
        <f t="shared" si="211"/>
        <v>2840</v>
      </c>
      <c r="B2853" s="1" t="s">
        <v>734</v>
      </c>
      <c r="C2853" s="2" t="s">
        <v>1342</v>
      </c>
      <c r="D2853" s="1">
        <v>4032316</v>
      </c>
      <c r="E2853" s="2" t="s">
        <v>1343</v>
      </c>
      <c r="F2853" s="1" t="s">
        <v>4030</v>
      </c>
      <c r="G2853" s="10">
        <v>45781</v>
      </c>
      <c r="H2853" s="1">
        <v>2</v>
      </c>
      <c r="I2853" s="1">
        <v>400</v>
      </c>
      <c r="J2853" s="10">
        <v>45784</v>
      </c>
      <c r="K2853" s="1" t="s">
        <v>1075</v>
      </c>
      <c r="L2853" s="2" t="s">
        <v>4837</v>
      </c>
      <c r="M2853" s="10">
        <v>45799</v>
      </c>
      <c r="N2853" s="1">
        <v>2</v>
      </c>
      <c r="O2853" s="1">
        <v>400</v>
      </c>
      <c r="P2853" s="2">
        <f>Table1[[#This Row],[PRICE/PO]]*Table1[[#This Row],[Quantity/PO]]</f>
        <v>800</v>
      </c>
      <c r="Q2853" s="2" t="str">
        <f t="shared" ca="1" si="209"/>
        <v>منتهي</v>
      </c>
      <c r="R2853" s="2" t="s">
        <v>2355</v>
      </c>
      <c r="S2853" s="2"/>
      <c r="T2853" s="1" t="str">
        <f t="shared" si="208"/>
        <v/>
      </c>
      <c r="BN2853" s="8">
        <f t="shared" si="212"/>
        <v>1500237</v>
      </c>
    </row>
    <row r="2854" spans="1:66" ht="69" hidden="1" x14ac:dyDescent="0.45">
      <c r="A2854" s="1">
        <f t="shared" si="211"/>
        <v>2841</v>
      </c>
      <c r="B2854" s="1" t="s">
        <v>734</v>
      </c>
      <c r="C2854" s="2" t="s">
        <v>4036</v>
      </c>
      <c r="D2854" s="1">
        <v>1500237</v>
      </c>
      <c r="E2854" s="2" t="s">
        <v>4042</v>
      </c>
      <c r="F2854" s="1" t="s">
        <v>4030</v>
      </c>
      <c r="G2854" s="10">
        <v>45781</v>
      </c>
      <c r="H2854" s="1">
        <v>4</v>
      </c>
      <c r="I2854" s="1">
        <v>6600</v>
      </c>
      <c r="J2854" s="10">
        <v>45784</v>
      </c>
      <c r="K2854" s="1"/>
      <c r="L2854" s="2"/>
      <c r="M2854" s="10"/>
      <c r="N2854" s="1"/>
      <c r="O2854" s="1"/>
      <c r="P2854" s="2">
        <f>Table1[[#This Row],[PRICE/PO]]*Table1[[#This Row],[Quantity/PO]]</f>
        <v>0</v>
      </c>
      <c r="Q2854" s="2" t="str">
        <f t="shared" ca="1" si="209"/>
        <v>منتهي</v>
      </c>
      <c r="R2854" s="2" t="s">
        <v>2355</v>
      </c>
      <c r="S2854" s="2"/>
      <c r="T2854" s="1" t="str">
        <f t="shared" si="208"/>
        <v/>
      </c>
      <c r="BN2854" s="8" t="str">
        <f t="shared" si="212"/>
        <v>03123152,</v>
      </c>
    </row>
    <row r="2855" spans="1:66" ht="46" hidden="1" x14ac:dyDescent="0.45">
      <c r="A2855" s="1">
        <f t="shared" si="211"/>
        <v>2842</v>
      </c>
      <c r="B2855" s="1" t="s">
        <v>734</v>
      </c>
      <c r="C2855" s="2" t="s">
        <v>4035</v>
      </c>
      <c r="D2855" s="1" t="s">
        <v>4043</v>
      </c>
      <c r="E2855" s="2" t="s">
        <v>4044</v>
      </c>
      <c r="F2855" s="1" t="s">
        <v>4030</v>
      </c>
      <c r="G2855" s="10">
        <v>45781</v>
      </c>
      <c r="H2855" s="1">
        <v>4</v>
      </c>
      <c r="I2855" s="1">
        <v>750</v>
      </c>
      <c r="J2855" s="10">
        <v>45784</v>
      </c>
      <c r="K2855" s="1"/>
      <c r="L2855" s="2"/>
      <c r="M2855" s="10"/>
      <c r="N2855" s="1"/>
      <c r="O2855" s="1"/>
      <c r="P2855" s="2">
        <f>Table1[[#This Row],[PRICE/PO]]*Table1[[#This Row],[Quantity/PO]]</f>
        <v>0</v>
      </c>
      <c r="Q2855" s="2" t="str">
        <f t="shared" ca="1" si="209"/>
        <v>منتهي</v>
      </c>
      <c r="R2855" s="2" t="s">
        <v>2355</v>
      </c>
      <c r="S2855" s="2"/>
      <c r="T2855" s="1" t="str">
        <f t="shared" si="208"/>
        <v/>
      </c>
      <c r="BN2855" s="8">
        <f t="shared" si="212"/>
        <v>15013071</v>
      </c>
    </row>
    <row r="2856" spans="1:66" ht="46" hidden="1" x14ac:dyDescent="0.45">
      <c r="A2856" s="1">
        <f t="shared" si="211"/>
        <v>2843</v>
      </c>
      <c r="B2856" s="1" t="s">
        <v>734</v>
      </c>
      <c r="C2856" s="2" t="s">
        <v>4034</v>
      </c>
      <c r="D2856" s="1">
        <v>15013071</v>
      </c>
      <c r="E2856" s="2" t="s">
        <v>4045</v>
      </c>
      <c r="F2856" s="1" t="s">
        <v>4030</v>
      </c>
      <c r="G2856" s="10">
        <v>45781</v>
      </c>
      <c r="H2856" s="1">
        <v>1</v>
      </c>
      <c r="I2856" s="1"/>
      <c r="J2856" s="10">
        <v>45784</v>
      </c>
      <c r="K2856" s="1"/>
      <c r="L2856" s="2"/>
      <c r="M2856" s="10"/>
      <c r="N2856" s="1"/>
      <c r="O2856" s="1"/>
      <c r="P2856" s="2">
        <f>Table1[[#This Row],[PRICE/PO]]*Table1[[#This Row],[Quantity/PO]]</f>
        <v>0</v>
      </c>
      <c r="Q2856" s="2" t="str">
        <f t="shared" ca="1" si="209"/>
        <v>منتهي</v>
      </c>
      <c r="R2856" s="2" t="s">
        <v>2355</v>
      </c>
      <c r="S2856" s="2"/>
      <c r="T2856" s="1" t="str">
        <f t="shared" si="208"/>
        <v/>
      </c>
      <c r="BN2856" s="8">
        <f t="shared" si="212"/>
        <v>3063070</v>
      </c>
    </row>
    <row r="2857" spans="1:66" ht="46" hidden="1" x14ac:dyDescent="0.45">
      <c r="A2857" s="1">
        <f t="shared" si="211"/>
        <v>2844</v>
      </c>
      <c r="B2857" s="1" t="s">
        <v>734</v>
      </c>
      <c r="C2857" s="2" t="s">
        <v>4033</v>
      </c>
      <c r="D2857" s="1">
        <v>3063070</v>
      </c>
      <c r="E2857" s="2" t="s">
        <v>4046</v>
      </c>
      <c r="F2857" s="1" t="s">
        <v>4030</v>
      </c>
      <c r="G2857" s="10">
        <v>45781</v>
      </c>
      <c r="H2857" s="1">
        <v>2</v>
      </c>
      <c r="I2857" s="1"/>
      <c r="J2857" s="10">
        <v>45784</v>
      </c>
      <c r="K2857" s="1"/>
      <c r="L2857" s="2"/>
      <c r="M2857" s="10"/>
      <c r="N2857" s="1"/>
      <c r="O2857" s="1"/>
      <c r="P2857" s="2">
        <f>Table1[[#This Row],[PRICE/PO]]*Table1[[#This Row],[Quantity/PO]]</f>
        <v>0</v>
      </c>
      <c r="Q2857" s="2" t="str">
        <f t="shared" ca="1" si="209"/>
        <v>منتهي</v>
      </c>
      <c r="R2857" s="2" t="s">
        <v>2355</v>
      </c>
      <c r="S2857" s="2"/>
      <c r="T2857" s="1" t="str">
        <f t="shared" si="208"/>
        <v/>
      </c>
      <c r="BN2857" s="8">
        <f t="shared" si="212"/>
        <v>33000038</v>
      </c>
    </row>
    <row r="2858" spans="1:66" ht="46" hidden="1" x14ac:dyDescent="0.45">
      <c r="A2858" s="1">
        <f t="shared" si="211"/>
        <v>2845</v>
      </c>
      <c r="B2858" s="1" t="s">
        <v>734</v>
      </c>
      <c r="C2858" s="2" t="s">
        <v>4032</v>
      </c>
      <c r="D2858" s="1">
        <v>33000038</v>
      </c>
      <c r="E2858" s="2" t="s">
        <v>4047</v>
      </c>
      <c r="F2858" s="1" t="s">
        <v>4030</v>
      </c>
      <c r="G2858" s="10">
        <v>45781</v>
      </c>
      <c r="H2858" s="1">
        <v>5</v>
      </c>
      <c r="I2858" s="1">
        <v>350</v>
      </c>
      <c r="J2858" s="10">
        <v>45784</v>
      </c>
      <c r="K2858" s="1"/>
      <c r="L2858" s="2"/>
      <c r="M2858" s="10"/>
      <c r="N2858" s="1"/>
      <c r="O2858" s="1"/>
      <c r="P2858" s="2">
        <f>Table1[[#This Row],[PRICE/PO]]*Table1[[#This Row],[Quantity/PO]]</f>
        <v>0</v>
      </c>
      <c r="Q2858" s="2" t="str">
        <f t="shared" ca="1" si="209"/>
        <v>منتهي</v>
      </c>
      <c r="R2858" s="2" t="s">
        <v>2355</v>
      </c>
      <c r="S2858" s="2"/>
      <c r="T2858" s="1" t="str">
        <f t="shared" si="208"/>
        <v/>
      </c>
      <c r="BN2858" s="8">
        <f t="shared" si="212"/>
        <v>7100147</v>
      </c>
    </row>
    <row r="2859" spans="1:66" ht="92" hidden="1" x14ac:dyDescent="0.45">
      <c r="A2859" s="1">
        <f t="shared" si="211"/>
        <v>2846</v>
      </c>
      <c r="B2859" s="1" t="s">
        <v>734</v>
      </c>
      <c r="C2859" s="2" t="s">
        <v>4031</v>
      </c>
      <c r="D2859" s="1">
        <v>7100147</v>
      </c>
      <c r="E2859" s="2" t="s">
        <v>4048</v>
      </c>
      <c r="F2859" s="1" t="s">
        <v>4030</v>
      </c>
      <c r="G2859" s="10">
        <v>45781</v>
      </c>
      <c r="H2859" s="1">
        <v>4</v>
      </c>
      <c r="I2859" s="1"/>
      <c r="J2859" s="10">
        <v>45784</v>
      </c>
      <c r="K2859" s="1"/>
      <c r="L2859" s="2"/>
      <c r="M2859" s="10"/>
      <c r="N2859" s="1"/>
      <c r="O2859" s="1"/>
      <c r="P2859" s="2">
        <f>Table1[[#This Row],[PRICE/PO]]*Table1[[#This Row],[Quantity/PO]]</f>
        <v>0</v>
      </c>
      <c r="Q2859" s="2" t="str">
        <f t="shared" ca="1" si="209"/>
        <v>منتهي</v>
      </c>
      <c r="R2859" s="2" t="s">
        <v>2355</v>
      </c>
      <c r="S2859" s="2"/>
      <c r="T2859" s="1" t="str">
        <f t="shared" si="208"/>
        <v/>
      </c>
      <c r="BN2859" s="8">
        <f t="shared" si="212"/>
        <v>2804231</v>
      </c>
    </row>
    <row r="2860" spans="1:66" ht="46" hidden="1" x14ac:dyDescent="0.45">
      <c r="A2860" s="1">
        <f t="shared" si="211"/>
        <v>2847</v>
      </c>
      <c r="B2860" s="1" t="s">
        <v>734</v>
      </c>
      <c r="C2860" s="2" t="s">
        <v>118</v>
      </c>
      <c r="D2860" s="1" t="s">
        <v>117</v>
      </c>
      <c r="E2860" s="2" t="s">
        <v>826</v>
      </c>
      <c r="F2860" s="1" t="s">
        <v>4049</v>
      </c>
      <c r="G2860" s="10">
        <v>45781</v>
      </c>
      <c r="H2860" s="1">
        <v>4</v>
      </c>
      <c r="I2860" s="1">
        <v>5400</v>
      </c>
      <c r="J2860" s="10">
        <v>45783</v>
      </c>
      <c r="K2860" s="1" t="s">
        <v>1077</v>
      </c>
      <c r="L2860" s="2" t="s">
        <v>4832</v>
      </c>
      <c r="M2860" s="10">
        <v>45798</v>
      </c>
      <c r="N2860" s="1">
        <v>4</v>
      </c>
      <c r="O2860" s="1">
        <v>5400</v>
      </c>
      <c r="P2860" s="2">
        <f>Table1[[#This Row],[PRICE/PO]]*Table1[[#This Row],[Quantity/PO]]</f>
        <v>21600</v>
      </c>
      <c r="Q2860" s="2" t="str">
        <f t="shared" ca="1" si="209"/>
        <v>منتهي</v>
      </c>
      <c r="R2860" s="2" t="s">
        <v>2355</v>
      </c>
      <c r="S2860" s="2"/>
      <c r="T2860" s="1" t="str">
        <f t="shared" si="208"/>
        <v/>
      </c>
      <c r="BN2860" s="8">
        <f t="shared" si="212"/>
        <v>2600408</v>
      </c>
    </row>
    <row r="2861" spans="1:66" ht="46" hidden="1" x14ac:dyDescent="0.45">
      <c r="A2861" s="1">
        <f t="shared" si="211"/>
        <v>2848</v>
      </c>
      <c r="B2861" s="1" t="s">
        <v>734</v>
      </c>
      <c r="C2861" s="2" t="s">
        <v>124</v>
      </c>
      <c r="D2861" s="1"/>
      <c r="E2861" s="2" t="s">
        <v>824</v>
      </c>
      <c r="F2861" s="1" t="s">
        <v>4049</v>
      </c>
      <c r="G2861" s="10">
        <v>45781</v>
      </c>
      <c r="H2861" s="1">
        <v>2</v>
      </c>
      <c r="I2861" s="1">
        <v>4400</v>
      </c>
      <c r="J2861" s="10">
        <v>45783</v>
      </c>
      <c r="K2861" s="1" t="s">
        <v>1077</v>
      </c>
      <c r="L2861" s="2" t="s">
        <v>4834</v>
      </c>
      <c r="M2861" s="10">
        <v>45798</v>
      </c>
      <c r="N2861" s="1">
        <v>2</v>
      </c>
      <c r="O2861" s="1">
        <v>4400</v>
      </c>
      <c r="P2861" s="2">
        <f>Table1[[#This Row],[PRICE/PO]]*Table1[[#This Row],[Quantity/PO]]</f>
        <v>8800</v>
      </c>
      <c r="Q2861" s="2" t="str">
        <f t="shared" ca="1" si="209"/>
        <v>منتهي</v>
      </c>
      <c r="R2861" s="2" t="s">
        <v>2355</v>
      </c>
      <c r="S2861" s="2"/>
      <c r="T2861" s="1" t="str">
        <f t="shared" si="208"/>
        <v/>
      </c>
      <c r="BN2861" s="8">
        <f t="shared" si="212"/>
        <v>52126</v>
      </c>
    </row>
    <row r="2862" spans="1:66" ht="46" hidden="1" x14ac:dyDescent="0.45">
      <c r="A2862" s="1">
        <f t="shared" si="211"/>
        <v>2849</v>
      </c>
      <c r="B2862" s="1" t="s">
        <v>734</v>
      </c>
      <c r="C2862" s="2" t="s">
        <v>118</v>
      </c>
      <c r="D2862" s="1" t="s">
        <v>117</v>
      </c>
      <c r="E2862" s="2" t="s">
        <v>826</v>
      </c>
      <c r="F2862" s="1" t="s">
        <v>4049</v>
      </c>
      <c r="G2862" s="10">
        <v>45781</v>
      </c>
      <c r="H2862" s="1">
        <v>2</v>
      </c>
      <c r="I2862" s="1">
        <v>5400</v>
      </c>
      <c r="J2862" s="10">
        <v>45783</v>
      </c>
      <c r="K2862" s="1"/>
      <c r="L2862" s="2"/>
      <c r="M2862" s="10"/>
      <c r="N2862" s="1"/>
      <c r="O2862" s="1"/>
      <c r="P2862" s="2">
        <f>Table1[[#This Row],[PRICE/PO]]*Table1[[#This Row],[Quantity/PO]]</f>
        <v>0</v>
      </c>
      <c r="Q2862" s="2" t="str">
        <f t="shared" ca="1" si="209"/>
        <v>منتهي</v>
      </c>
      <c r="R2862" s="2" t="s">
        <v>2355</v>
      </c>
      <c r="S2862" s="2"/>
      <c r="T2862" s="1" t="str">
        <f t="shared" si="208"/>
        <v/>
      </c>
      <c r="BN2862" s="8">
        <f t="shared" si="212"/>
        <v>54282</v>
      </c>
    </row>
    <row r="2863" spans="1:66" ht="46" hidden="1" x14ac:dyDescent="0.45">
      <c r="A2863" s="1">
        <f t="shared" si="211"/>
        <v>2850</v>
      </c>
      <c r="B2863" s="1" t="s">
        <v>734</v>
      </c>
      <c r="C2863" s="2" t="s">
        <v>133</v>
      </c>
      <c r="D2863" s="1" t="s">
        <v>132</v>
      </c>
      <c r="E2863" s="2" t="s">
        <v>822</v>
      </c>
      <c r="F2863" s="1" t="s">
        <v>4049</v>
      </c>
      <c r="G2863" s="10">
        <v>45781</v>
      </c>
      <c r="H2863" s="1">
        <v>1</v>
      </c>
      <c r="I2863" s="1">
        <v>4850</v>
      </c>
      <c r="J2863" s="10">
        <v>45783</v>
      </c>
      <c r="K2863" s="1"/>
      <c r="L2863" s="2"/>
      <c r="M2863" s="10"/>
      <c r="N2863" s="1"/>
      <c r="O2863" s="1"/>
      <c r="P2863" s="2">
        <f>Table1[[#This Row],[PRICE/PO]]*Table1[[#This Row],[Quantity/PO]]</f>
        <v>0</v>
      </c>
      <c r="Q2863" s="2" t="str">
        <f t="shared" ca="1" si="209"/>
        <v>منتهي</v>
      </c>
      <c r="R2863" s="2" t="s">
        <v>2355</v>
      </c>
      <c r="S2863" s="2"/>
      <c r="T2863" s="1" t="str">
        <f t="shared" si="208"/>
        <v/>
      </c>
      <c r="BN2863" s="8">
        <f t="shared" si="212"/>
        <v>3680</v>
      </c>
    </row>
    <row r="2864" spans="1:66" ht="46" hidden="1" x14ac:dyDescent="0.45">
      <c r="A2864" s="1">
        <f t="shared" si="211"/>
        <v>2851</v>
      </c>
      <c r="B2864" s="1" t="s">
        <v>734</v>
      </c>
      <c r="C2864" s="2" t="s">
        <v>124</v>
      </c>
      <c r="D2864" s="1"/>
      <c r="E2864" s="2" t="s">
        <v>824</v>
      </c>
      <c r="F2864" s="1" t="s">
        <v>4049</v>
      </c>
      <c r="G2864" s="10">
        <v>45781</v>
      </c>
      <c r="H2864" s="1">
        <v>4</v>
      </c>
      <c r="I2864" s="1">
        <v>4400</v>
      </c>
      <c r="J2864" s="10">
        <v>45783</v>
      </c>
      <c r="K2864" s="1" t="s">
        <v>1077</v>
      </c>
      <c r="L2864" s="2" t="s">
        <v>4837</v>
      </c>
      <c r="M2864" s="10">
        <v>45799</v>
      </c>
      <c r="N2864" s="1">
        <v>4</v>
      </c>
      <c r="O2864" s="1">
        <v>4400</v>
      </c>
      <c r="P2864" s="2">
        <f>Table1[[#This Row],[PRICE/PO]]*Table1[[#This Row],[Quantity/PO]]</f>
        <v>17600</v>
      </c>
      <c r="Q2864" s="2" t="str">
        <f t="shared" ca="1" si="209"/>
        <v>منتهي</v>
      </c>
      <c r="R2864" s="2" t="s">
        <v>2355</v>
      </c>
      <c r="S2864" s="2"/>
      <c r="T2864" s="1" t="str">
        <f t="shared" si="208"/>
        <v/>
      </c>
      <c r="BN2864" s="8" t="str">
        <f t="shared" si="212"/>
        <v>ASC22855</v>
      </c>
    </row>
    <row r="2865" spans="1:66" ht="46" hidden="1" x14ac:dyDescent="0.45">
      <c r="A2865" s="1">
        <f t="shared" si="211"/>
        <v>2852</v>
      </c>
      <c r="B2865" s="1" t="s">
        <v>734</v>
      </c>
      <c r="C2865" s="2" t="s">
        <v>124</v>
      </c>
      <c r="D2865" s="1"/>
      <c r="E2865" s="2" t="s">
        <v>824</v>
      </c>
      <c r="F2865" s="1" t="s">
        <v>4049</v>
      </c>
      <c r="G2865" s="10">
        <v>45781</v>
      </c>
      <c r="H2865" s="1">
        <v>6</v>
      </c>
      <c r="I2865" s="1">
        <v>4400</v>
      </c>
      <c r="J2865" s="10">
        <v>45783</v>
      </c>
      <c r="K2865" s="1" t="s">
        <v>1077</v>
      </c>
      <c r="L2865" s="2" t="s">
        <v>4829</v>
      </c>
      <c r="M2865" s="10">
        <v>45795</v>
      </c>
      <c r="N2865" s="1">
        <v>6</v>
      </c>
      <c r="O2865" s="1">
        <v>4400</v>
      </c>
      <c r="P2865" s="2">
        <f>Table1[[#This Row],[PRICE/PO]]*Table1[[#This Row],[Quantity/PO]]</f>
        <v>26400</v>
      </c>
      <c r="Q2865" s="2" t="str">
        <f t="shared" ca="1" si="209"/>
        <v>منتهي</v>
      </c>
      <c r="R2865" s="2" t="s">
        <v>2355</v>
      </c>
      <c r="S2865" s="2"/>
      <c r="T2865" s="1" t="str">
        <f t="shared" si="208"/>
        <v/>
      </c>
      <c r="BN2865" s="8" t="str">
        <f t="shared" si="212"/>
        <v>IDP2EYB7E0001</v>
      </c>
    </row>
    <row r="2866" spans="1:66" ht="46" hidden="1" x14ac:dyDescent="0.45">
      <c r="A2866" s="1">
        <f t="shared" si="211"/>
        <v>2853</v>
      </c>
      <c r="B2866" s="1" t="s">
        <v>734</v>
      </c>
      <c r="C2866" s="1" t="s">
        <v>124</v>
      </c>
      <c r="D2866" s="1"/>
      <c r="E2866" s="2" t="s">
        <v>824</v>
      </c>
      <c r="F2866" s="1" t="s">
        <v>4049</v>
      </c>
      <c r="G2866" s="10">
        <v>45781</v>
      </c>
      <c r="H2866" s="1">
        <v>6</v>
      </c>
      <c r="I2866" s="1">
        <v>4400</v>
      </c>
      <c r="J2866" s="10">
        <v>45783</v>
      </c>
      <c r="K2866" s="1" t="s">
        <v>1077</v>
      </c>
      <c r="L2866" s="2" t="s">
        <v>4834</v>
      </c>
      <c r="M2866" s="10">
        <v>45798</v>
      </c>
      <c r="N2866" s="1">
        <v>6</v>
      </c>
      <c r="O2866" s="1">
        <v>4400</v>
      </c>
      <c r="P2866" s="2">
        <f>Table1[[#This Row],[PRICE/PO]]*Table1[[#This Row],[Quantity/PO]]</f>
        <v>26400</v>
      </c>
      <c r="Q2866" s="2" t="str">
        <f t="shared" ca="1" si="209"/>
        <v>منتهي</v>
      </c>
      <c r="R2866" s="2" t="s">
        <v>2355</v>
      </c>
      <c r="S2866" s="2"/>
      <c r="T2866" s="1" t="str">
        <f t="shared" si="208"/>
        <v/>
      </c>
      <c r="BN2866" s="8">
        <f t="shared" si="212"/>
        <v>0</v>
      </c>
    </row>
    <row r="2867" spans="1:66" ht="46" hidden="1" x14ac:dyDescent="0.45">
      <c r="A2867" s="1">
        <f t="shared" si="211"/>
        <v>2854</v>
      </c>
      <c r="B2867" s="1" t="s">
        <v>734</v>
      </c>
      <c r="C2867" s="1" t="s">
        <v>133</v>
      </c>
      <c r="D2867" s="1" t="s">
        <v>132</v>
      </c>
      <c r="E2867" s="2" t="s">
        <v>822</v>
      </c>
      <c r="F2867" s="1" t="s">
        <v>4049</v>
      </c>
      <c r="G2867" s="10">
        <v>45781</v>
      </c>
      <c r="H2867" s="1">
        <v>2</v>
      </c>
      <c r="I2867" s="1">
        <v>4850</v>
      </c>
      <c r="J2867" s="10">
        <v>45783</v>
      </c>
      <c r="K2867" s="1"/>
      <c r="L2867" s="2"/>
      <c r="M2867" s="10"/>
      <c r="N2867" s="1"/>
      <c r="O2867" s="1"/>
      <c r="P2867" s="2">
        <f>Table1[[#This Row],[PRICE/PO]]*Table1[[#This Row],[Quantity/PO]]</f>
        <v>0</v>
      </c>
      <c r="Q2867" s="2" t="str">
        <f t="shared" ca="1" si="209"/>
        <v>منتهي</v>
      </c>
      <c r="R2867" s="2" t="s">
        <v>2355</v>
      </c>
      <c r="S2867" s="2"/>
      <c r="T2867" s="1" t="str">
        <f t="shared" si="208"/>
        <v/>
      </c>
      <c r="BN2867" s="8">
        <f t="shared" si="212"/>
        <v>2804231</v>
      </c>
    </row>
    <row r="2868" spans="1:66" ht="92" hidden="1" x14ac:dyDescent="0.45">
      <c r="A2868" s="1">
        <f t="shared" si="211"/>
        <v>2855</v>
      </c>
      <c r="B2868" s="1" t="s">
        <v>734</v>
      </c>
      <c r="C2868" s="2" t="s">
        <v>3845</v>
      </c>
      <c r="D2868" s="1">
        <v>1500122</v>
      </c>
      <c r="E2868" s="2" t="s">
        <v>3836</v>
      </c>
      <c r="F2868" s="1" t="s">
        <v>4050</v>
      </c>
      <c r="G2868" s="10">
        <v>45781</v>
      </c>
      <c r="H2868" s="1">
        <v>2</v>
      </c>
      <c r="I2868" s="1">
        <v>7900</v>
      </c>
      <c r="J2868" s="10">
        <v>45784</v>
      </c>
      <c r="K2868" s="1"/>
      <c r="L2868" s="2"/>
      <c r="M2868" s="10"/>
      <c r="N2868" s="1"/>
      <c r="O2868" s="1"/>
      <c r="P2868" s="2">
        <f>Table1[[#This Row],[PRICE/PO]]*Table1[[#This Row],[Quantity/PO]]</f>
        <v>0</v>
      </c>
      <c r="Q2868" s="2" t="str">
        <f t="shared" ca="1" si="209"/>
        <v>منتهي</v>
      </c>
      <c r="R2868" s="2" t="s">
        <v>2355</v>
      </c>
      <c r="S2868" s="2"/>
      <c r="T2868" s="1" t="str">
        <f t="shared" si="208"/>
        <v/>
      </c>
      <c r="BN2868" s="8">
        <f t="shared" si="212"/>
        <v>2600408</v>
      </c>
    </row>
    <row r="2869" spans="1:66" ht="92" hidden="1" x14ac:dyDescent="0.45">
      <c r="A2869" s="1">
        <f t="shared" si="211"/>
        <v>2856</v>
      </c>
      <c r="B2869" s="1" t="s">
        <v>734</v>
      </c>
      <c r="C2869" s="2" t="s">
        <v>2275</v>
      </c>
      <c r="D2869" s="1">
        <v>2501438</v>
      </c>
      <c r="E2869" s="2" t="s">
        <v>2276</v>
      </c>
      <c r="F2869" s="1" t="s">
        <v>4050</v>
      </c>
      <c r="G2869" s="10">
        <v>45781</v>
      </c>
      <c r="H2869" s="1">
        <v>6</v>
      </c>
      <c r="I2869" s="1">
        <v>325</v>
      </c>
      <c r="J2869" s="10">
        <v>45784</v>
      </c>
      <c r="K2869" s="1"/>
      <c r="L2869" s="2"/>
      <c r="M2869" s="10"/>
      <c r="N2869" s="1"/>
      <c r="O2869" s="1"/>
      <c r="P2869" s="2">
        <f>Table1[[#This Row],[PRICE/PO]]*Table1[[#This Row],[Quantity/PO]]</f>
        <v>0</v>
      </c>
      <c r="Q2869" s="2" t="str">
        <f t="shared" ca="1" si="209"/>
        <v>منتهي</v>
      </c>
      <c r="R2869" s="2" t="s">
        <v>2355</v>
      </c>
      <c r="S2869" s="2"/>
      <c r="T2869" s="1" t="str">
        <f t="shared" si="208"/>
        <v/>
      </c>
      <c r="BN2869" s="8">
        <f t="shared" si="212"/>
        <v>0</v>
      </c>
    </row>
    <row r="2870" spans="1:66" ht="92" hidden="1" x14ac:dyDescent="0.45">
      <c r="A2870" s="1">
        <f t="shared" si="211"/>
        <v>2857</v>
      </c>
      <c r="B2870" s="1" t="s">
        <v>734</v>
      </c>
      <c r="C2870" s="2" t="s">
        <v>4056</v>
      </c>
      <c r="D2870" s="1">
        <v>2804231</v>
      </c>
      <c r="E2870" s="2" t="s">
        <v>4052</v>
      </c>
      <c r="F2870" s="1" t="s">
        <v>4050</v>
      </c>
      <c r="G2870" s="10">
        <v>45781</v>
      </c>
      <c r="H2870" s="1">
        <v>3</v>
      </c>
      <c r="I2870" s="1">
        <v>725</v>
      </c>
      <c r="J2870" s="10">
        <v>45784</v>
      </c>
      <c r="K2870" s="1"/>
      <c r="L2870" s="2"/>
      <c r="M2870" s="10"/>
      <c r="N2870" s="1"/>
      <c r="O2870" s="1"/>
      <c r="P2870" s="2">
        <f>Table1[[#This Row],[PRICE/PO]]*Table1[[#This Row],[Quantity/PO]]</f>
        <v>0</v>
      </c>
      <c r="Q2870" s="2" t="str">
        <f t="shared" ca="1" si="209"/>
        <v>منتهي</v>
      </c>
      <c r="R2870" s="2" t="s">
        <v>2355</v>
      </c>
      <c r="S2870" s="2"/>
      <c r="T2870" s="1" t="str">
        <f t="shared" si="208"/>
        <v/>
      </c>
      <c r="BN2870" s="8">
        <f t="shared" ref="BN2870:BN2896" si="213">D3529</f>
        <v>0</v>
      </c>
    </row>
    <row r="2871" spans="1:66" ht="69" hidden="1" x14ac:dyDescent="0.45">
      <c r="A2871" s="1">
        <f t="shared" si="211"/>
        <v>2858</v>
      </c>
      <c r="B2871" s="1" t="s">
        <v>734</v>
      </c>
      <c r="C2871" s="2" t="s">
        <v>1269</v>
      </c>
      <c r="D2871" s="1">
        <v>2400379</v>
      </c>
      <c r="E2871" s="2" t="s">
        <v>4055</v>
      </c>
      <c r="F2871" s="1" t="s">
        <v>4050</v>
      </c>
      <c r="G2871" s="10">
        <v>45781</v>
      </c>
      <c r="H2871" s="1">
        <v>10</v>
      </c>
      <c r="I2871" s="1">
        <v>325</v>
      </c>
      <c r="J2871" s="10">
        <v>45784</v>
      </c>
      <c r="K2871" s="1"/>
      <c r="L2871" s="2"/>
      <c r="M2871" s="10"/>
      <c r="N2871" s="1"/>
      <c r="O2871" s="1"/>
      <c r="P2871" s="2">
        <f>Table1[[#This Row],[PRICE/PO]]*Table1[[#This Row],[Quantity/PO]]</f>
        <v>0</v>
      </c>
      <c r="Q2871" s="2" t="str">
        <f t="shared" ca="1" si="209"/>
        <v>منتهي</v>
      </c>
      <c r="R2871" s="2" t="s">
        <v>2355</v>
      </c>
      <c r="S2871" s="2"/>
      <c r="T2871" s="1" t="str">
        <f t="shared" si="208"/>
        <v/>
      </c>
      <c r="BN2871" s="8" t="str">
        <f t="shared" si="213"/>
        <v>F08-56023</v>
      </c>
    </row>
    <row r="2872" spans="1:66" ht="69" hidden="1" x14ac:dyDescent="0.45">
      <c r="A2872" s="1">
        <f t="shared" si="211"/>
        <v>2859</v>
      </c>
      <c r="B2872" s="1" t="s">
        <v>734</v>
      </c>
      <c r="C2872" s="2" t="s">
        <v>4057</v>
      </c>
      <c r="D2872" s="1">
        <v>2600408</v>
      </c>
      <c r="E2872" s="2" t="s">
        <v>4054</v>
      </c>
      <c r="F2872" s="1" t="s">
        <v>4050</v>
      </c>
      <c r="G2872" s="10">
        <v>45781</v>
      </c>
      <c r="H2872" s="1">
        <v>6</v>
      </c>
      <c r="I2872" s="1">
        <v>600</v>
      </c>
      <c r="J2872" s="10">
        <v>45784</v>
      </c>
      <c r="K2872" s="1" t="s">
        <v>1075</v>
      </c>
      <c r="L2872" s="2"/>
      <c r="M2872" s="10"/>
      <c r="N2872" s="1"/>
      <c r="O2872" s="1"/>
      <c r="P2872" s="2">
        <f>Table1[[#This Row],[PRICE/PO]]*Table1[[#This Row],[Quantity/PO]]</f>
        <v>0</v>
      </c>
      <c r="Q2872" s="2" t="str">
        <f t="shared" ca="1" si="209"/>
        <v>منتهي</v>
      </c>
      <c r="R2872" s="2" t="s">
        <v>2355</v>
      </c>
      <c r="S2872" s="2"/>
      <c r="T2872" s="1" t="str">
        <f t="shared" si="208"/>
        <v/>
      </c>
      <c r="BN2872" s="8" t="str">
        <f t="shared" si="213"/>
        <v>HRES4505L000</v>
      </c>
    </row>
    <row r="2873" spans="1:66" ht="69" hidden="1" x14ac:dyDescent="0.45">
      <c r="A2873" s="1">
        <f t="shared" si="211"/>
        <v>2860</v>
      </c>
      <c r="B2873" s="1" t="s">
        <v>734</v>
      </c>
      <c r="C2873" s="2" t="s">
        <v>830</v>
      </c>
      <c r="D2873" s="1" t="s">
        <v>4051</v>
      </c>
      <c r="E2873" s="2" t="s">
        <v>831</v>
      </c>
      <c r="F2873" s="1" t="s">
        <v>4050</v>
      </c>
      <c r="G2873" s="10">
        <v>45781</v>
      </c>
      <c r="H2873" s="1">
        <v>5</v>
      </c>
      <c r="I2873" s="1">
        <v>6500</v>
      </c>
      <c r="J2873" s="10">
        <v>45784</v>
      </c>
      <c r="K2873" s="1"/>
      <c r="L2873" s="2"/>
      <c r="M2873" s="10"/>
      <c r="N2873" s="1"/>
      <c r="O2873" s="1"/>
      <c r="P2873" s="2">
        <f>Table1[[#This Row],[PRICE/PO]]*Table1[[#This Row],[Quantity/PO]]</f>
        <v>0</v>
      </c>
      <c r="Q2873" s="2" t="str">
        <f t="shared" ca="1" si="209"/>
        <v>منتهي</v>
      </c>
      <c r="R2873" s="2" t="s">
        <v>2355</v>
      </c>
      <c r="S2873" s="2"/>
      <c r="T2873" s="1" t="str">
        <f t="shared" si="208"/>
        <v/>
      </c>
      <c r="BN2873" s="8" t="str">
        <f t="shared" si="213"/>
        <v>A9F94220</v>
      </c>
    </row>
    <row r="2874" spans="1:66" ht="46" hidden="1" x14ac:dyDescent="0.45">
      <c r="A2874" s="1">
        <f t="shared" si="211"/>
        <v>2861</v>
      </c>
      <c r="B2874" s="1" t="s">
        <v>734</v>
      </c>
      <c r="C2874" s="2" t="s">
        <v>4072</v>
      </c>
      <c r="D2874" s="1">
        <v>33010026</v>
      </c>
      <c r="E2874" s="2" t="s">
        <v>4059</v>
      </c>
      <c r="F2874" s="1" t="s">
        <v>4058</v>
      </c>
      <c r="G2874" s="10">
        <v>45781</v>
      </c>
      <c r="H2874" s="1">
        <v>5</v>
      </c>
      <c r="I2874" s="1"/>
      <c r="J2874" s="10">
        <v>45784</v>
      </c>
      <c r="K2874" s="1"/>
      <c r="L2874" s="2"/>
      <c r="M2874" s="10"/>
      <c r="N2874" s="1"/>
      <c r="O2874" s="1"/>
      <c r="P2874" s="2">
        <f>Table1[[#This Row],[PRICE/PO]]*Table1[[#This Row],[Quantity/PO]]</f>
        <v>0</v>
      </c>
      <c r="Q2874" s="2" t="str">
        <f t="shared" ca="1" si="209"/>
        <v>منتهي</v>
      </c>
      <c r="R2874" s="2" t="s">
        <v>2355</v>
      </c>
      <c r="S2874" s="2"/>
      <c r="T2874" s="1" t="str">
        <f t="shared" si="208"/>
        <v/>
      </c>
      <c r="BN2874" s="8">
        <f t="shared" si="213"/>
        <v>2102179</v>
      </c>
    </row>
    <row r="2875" spans="1:66" ht="46" hidden="1" x14ac:dyDescent="0.45">
      <c r="A2875" s="1">
        <f t="shared" si="211"/>
        <v>2862</v>
      </c>
      <c r="B2875" s="1" t="s">
        <v>734</v>
      </c>
      <c r="C2875" s="2" t="s">
        <v>4073</v>
      </c>
      <c r="D2875" s="1">
        <v>20202995</v>
      </c>
      <c r="E2875" s="2" t="s">
        <v>4060</v>
      </c>
      <c r="F2875" s="1" t="s">
        <v>4058</v>
      </c>
      <c r="G2875" s="10">
        <v>45781</v>
      </c>
      <c r="H2875" s="1">
        <v>1</v>
      </c>
      <c r="I2875" s="1"/>
      <c r="J2875" s="10">
        <v>45784</v>
      </c>
      <c r="K2875" s="1"/>
      <c r="L2875" s="2"/>
      <c r="M2875" s="10"/>
      <c r="N2875" s="1"/>
      <c r="O2875" s="1"/>
      <c r="P2875" s="2">
        <f>Table1[[#This Row],[PRICE/PO]]*Table1[[#This Row],[Quantity/PO]]</f>
        <v>0</v>
      </c>
      <c r="Q2875" s="2" t="str">
        <f t="shared" ca="1" si="209"/>
        <v>منتهي</v>
      </c>
      <c r="R2875" s="2" t="s">
        <v>2355</v>
      </c>
      <c r="S2875" s="2"/>
      <c r="T2875" s="1" t="str">
        <f t="shared" si="208"/>
        <v/>
      </c>
      <c r="BN2875" s="8" t="str">
        <f t="shared" si="213"/>
        <v>6XV1840-2AH10</v>
      </c>
    </row>
    <row r="2876" spans="1:66" ht="46" hidden="1" x14ac:dyDescent="0.45">
      <c r="A2876" s="1">
        <f t="shared" si="211"/>
        <v>2863</v>
      </c>
      <c r="B2876" s="1" t="s">
        <v>734</v>
      </c>
      <c r="C2876" s="2" t="s">
        <v>4074</v>
      </c>
      <c r="D2876" s="1">
        <v>30135289</v>
      </c>
      <c r="E2876" s="2" t="s">
        <v>4061</v>
      </c>
      <c r="F2876" s="1" t="s">
        <v>4058</v>
      </c>
      <c r="G2876" s="10">
        <v>45781</v>
      </c>
      <c r="H2876" s="1">
        <v>2</v>
      </c>
      <c r="I2876" s="1"/>
      <c r="J2876" s="10">
        <v>45784</v>
      </c>
      <c r="K2876" s="1"/>
      <c r="L2876" s="2"/>
      <c r="M2876" s="10"/>
      <c r="N2876" s="1"/>
      <c r="O2876" s="1"/>
      <c r="P2876" s="2">
        <f>Table1[[#This Row],[PRICE/PO]]*Table1[[#This Row],[Quantity/PO]]</f>
        <v>0</v>
      </c>
      <c r="Q2876" s="2" t="str">
        <f t="shared" ca="1" si="209"/>
        <v>منتهي</v>
      </c>
      <c r="R2876" s="2" t="s">
        <v>2355</v>
      </c>
      <c r="S2876" s="2"/>
      <c r="T2876" s="1" t="str">
        <f t="shared" si="208"/>
        <v/>
      </c>
      <c r="BN2876" s="8">
        <f t="shared" si="213"/>
        <v>2903361</v>
      </c>
    </row>
    <row r="2877" spans="1:66" ht="46" hidden="1" x14ac:dyDescent="0.45">
      <c r="A2877" s="1">
        <f t="shared" si="211"/>
        <v>2864</v>
      </c>
      <c r="B2877" s="1" t="s">
        <v>734</v>
      </c>
      <c r="C2877" s="2" t="s">
        <v>4075</v>
      </c>
      <c r="D2877" s="1">
        <v>43110237</v>
      </c>
      <c r="E2877" s="2" t="s">
        <v>4062</v>
      </c>
      <c r="F2877" s="1" t="s">
        <v>4058</v>
      </c>
      <c r="G2877" s="10">
        <v>45781</v>
      </c>
      <c r="H2877" s="1">
        <v>2</v>
      </c>
      <c r="I2877" s="1"/>
      <c r="J2877" s="10">
        <v>45784</v>
      </c>
      <c r="K2877" s="1"/>
      <c r="L2877" s="2"/>
      <c r="M2877" s="10"/>
      <c r="N2877" s="1"/>
      <c r="O2877" s="1"/>
      <c r="P2877" s="2">
        <f>Table1[[#This Row],[PRICE/PO]]*Table1[[#This Row],[Quantity/PO]]</f>
        <v>0</v>
      </c>
      <c r="Q2877" s="2" t="str">
        <f t="shared" ca="1" si="209"/>
        <v>منتهي</v>
      </c>
      <c r="R2877" s="2" t="s">
        <v>2355</v>
      </c>
      <c r="S2877" s="2"/>
      <c r="T2877" s="1" t="str">
        <f t="shared" si="208"/>
        <v/>
      </c>
      <c r="BN2877" s="8">
        <f t="shared" si="213"/>
        <v>2966171</v>
      </c>
    </row>
    <row r="2878" spans="1:66" ht="46" hidden="1" x14ac:dyDescent="0.45">
      <c r="A2878" s="1">
        <f t="shared" si="211"/>
        <v>2865</v>
      </c>
      <c r="B2878" s="1" t="s">
        <v>734</v>
      </c>
      <c r="C2878" s="2" t="s">
        <v>4076</v>
      </c>
      <c r="D2878" s="1">
        <v>390000451</v>
      </c>
      <c r="E2878" s="2" t="s">
        <v>4063</v>
      </c>
      <c r="F2878" s="1" t="s">
        <v>4058</v>
      </c>
      <c r="G2878" s="10">
        <v>45781</v>
      </c>
      <c r="H2878" s="1">
        <v>2</v>
      </c>
      <c r="I2878" s="1"/>
      <c r="J2878" s="10">
        <v>45784</v>
      </c>
      <c r="K2878" s="1"/>
      <c r="L2878" s="2"/>
      <c r="M2878" s="10"/>
      <c r="N2878" s="1"/>
      <c r="O2878" s="1"/>
      <c r="P2878" s="2">
        <f>Table1[[#This Row],[PRICE/PO]]*Table1[[#This Row],[Quantity/PO]]</f>
        <v>0</v>
      </c>
      <c r="Q2878" s="2" t="str">
        <f t="shared" ca="1" si="209"/>
        <v>منتهي</v>
      </c>
      <c r="R2878" s="2" t="s">
        <v>2355</v>
      </c>
      <c r="S2878" s="2"/>
      <c r="T2878" s="1" t="str">
        <f t="shared" si="208"/>
        <v/>
      </c>
      <c r="BN2878" s="8" t="str">
        <f t="shared" si="213"/>
        <v>ZREP-20-332SN-02</v>
      </c>
    </row>
    <row r="2879" spans="1:66" ht="46" hidden="1" x14ac:dyDescent="0.45">
      <c r="A2879" s="1">
        <f t="shared" si="211"/>
        <v>2866</v>
      </c>
      <c r="B2879" s="1" t="s">
        <v>734</v>
      </c>
      <c r="C2879" s="2" t="s">
        <v>4077</v>
      </c>
      <c r="D2879" s="1">
        <v>15012116</v>
      </c>
      <c r="E2879" s="2" t="s">
        <v>4064</v>
      </c>
      <c r="F2879" s="1" t="s">
        <v>4058</v>
      </c>
      <c r="G2879" s="10">
        <v>45781</v>
      </c>
      <c r="H2879" s="1">
        <v>2</v>
      </c>
      <c r="I2879" s="1"/>
      <c r="J2879" s="10">
        <v>45784</v>
      </c>
      <c r="K2879" s="1"/>
      <c r="L2879" s="2"/>
      <c r="M2879" s="10"/>
      <c r="N2879" s="1"/>
      <c r="O2879" s="1"/>
      <c r="P2879" s="2">
        <f>Table1[[#This Row],[PRICE/PO]]*Table1[[#This Row],[Quantity/PO]]</f>
        <v>0</v>
      </c>
      <c r="Q2879" s="2" t="str">
        <f t="shared" ca="1" si="209"/>
        <v>منتهي</v>
      </c>
      <c r="R2879" s="2" t="s">
        <v>2355</v>
      </c>
      <c r="S2879" s="2"/>
      <c r="T2879" s="1" t="str">
        <f t="shared" si="208"/>
        <v/>
      </c>
      <c r="BN2879" s="8" t="str">
        <f t="shared" si="213"/>
        <v>060-117166</v>
      </c>
    </row>
    <row r="2880" spans="1:66" ht="46" hidden="1" x14ac:dyDescent="0.45">
      <c r="A2880" s="1">
        <f t="shared" si="211"/>
        <v>2867</v>
      </c>
      <c r="B2880" s="1" t="s">
        <v>734</v>
      </c>
      <c r="C2880" s="2" t="s">
        <v>4084</v>
      </c>
      <c r="D2880" s="1">
        <v>10352019</v>
      </c>
      <c r="E2880" s="2" t="s">
        <v>4065</v>
      </c>
      <c r="F2880" s="1" t="s">
        <v>4058</v>
      </c>
      <c r="G2880" s="10">
        <v>45781</v>
      </c>
      <c r="H2880" s="1">
        <v>2</v>
      </c>
      <c r="I2880" s="1"/>
      <c r="J2880" s="10">
        <v>45784</v>
      </c>
      <c r="K2880" s="1"/>
      <c r="L2880" s="2"/>
      <c r="M2880" s="10"/>
      <c r="N2880" s="1"/>
      <c r="O2880" s="1"/>
      <c r="P2880" s="2">
        <f>Table1[[#This Row],[PRICE/PO]]*Table1[[#This Row],[Quantity/PO]]</f>
        <v>0</v>
      </c>
      <c r="Q2880" s="2" t="str">
        <f t="shared" ca="1" si="209"/>
        <v>منتهي</v>
      </c>
      <c r="R2880" s="2" t="s">
        <v>2355</v>
      </c>
      <c r="S2880" s="2"/>
      <c r="T2880" s="1" t="str">
        <f t="shared" si="208"/>
        <v/>
      </c>
      <c r="BN2880" s="8" t="str">
        <f t="shared" si="213"/>
        <v>52-A 120</v>
      </c>
    </row>
    <row r="2881" spans="1:66" ht="92" hidden="1" x14ac:dyDescent="0.45">
      <c r="A2881" s="1">
        <f t="shared" si="211"/>
        <v>2868</v>
      </c>
      <c r="B2881" s="1" t="s">
        <v>734</v>
      </c>
      <c r="C2881" s="2" t="s">
        <v>4083</v>
      </c>
      <c r="D2881" s="1">
        <v>1500128</v>
      </c>
      <c r="E2881" s="2" t="s">
        <v>4066</v>
      </c>
      <c r="F2881" s="1" t="s">
        <v>4058</v>
      </c>
      <c r="G2881" s="10">
        <v>45781</v>
      </c>
      <c r="H2881" s="1">
        <v>2</v>
      </c>
      <c r="I2881" s="1"/>
      <c r="J2881" s="10">
        <v>45784</v>
      </c>
      <c r="K2881" s="1"/>
      <c r="L2881" s="2"/>
      <c r="M2881" s="10"/>
      <c r="N2881" s="1"/>
      <c r="O2881" s="1"/>
      <c r="P2881" s="2">
        <f>Table1[[#This Row],[PRICE/PO]]*Table1[[#This Row],[Quantity/PO]]</f>
        <v>0</v>
      </c>
      <c r="Q2881" s="2" t="str">
        <f t="shared" ca="1" si="209"/>
        <v>منتهي</v>
      </c>
      <c r="R2881" s="2" t="s">
        <v>2355</v>
      </c>
      <c r="S2881" s="2"/>
      <c r="T2881" s="1" t="str">
        <f t="shared" si="208"/>
        <v/>
      </c>
      <c r="BN2881" s="8" t="str">
        <f t="shared" si="213"/>
        <v>CR123C137B</v>
      </c>
    </row>
    <row r="2882" spans="1:66" ht="69" hidden="1" x14ac:dyDescent="0.45">
      <c r="A2882" s="1">
        <f t="shared" si="211"/>
        <v>2869</v>
      </c>
      <c r="B2882" s="1" t="s">
        <v>734</v>
      </c>
      <c r="C2882" s="2" t="s">
        <v>4082</v>
      </c>
      <c r="D2882" s="1">
        <v>2400558</v>
      </c>
      <c r="E2882" s="2" t="s">
        <v>4067</v>
      </c>
      <c r="F2882" s="1" t="s">
        <v>4058</v>
      </c>
      <c r="G2882" s="10">
        <v>45781</v>
      </c>
      <c r="H2882" s="1">
        <v>2</v>
      </c>
      <c r="I2882" s="1"/>
      <c r="J2882" s="10">
        <v>45784</v>
      </c>
      <c r="K2882" s="1"/>
      <c r="L2882" s="2"/>
      <c r="M2882" s="10"/>
      <c r="N2882" s="1"/>
      <c r="O2882" s="1"/>
      <c r="P2882" s="2">
        <f>Table1[[#This Row],[PRICE/PO]]*Table1[[#This Row],[Quantity/PO]]</f>
        <v>0</v>
      </c>
      <c r="Q2882" s="2" t="str">
        <f t="shared" ca="1" si="209"/>
        <v>منتهي</v>
      </c>
      <c r="R2882" s="2" t="s">
        <v>2355</v>
      </c>
      <c r="S2882" s="2"/>
      <c r="T2882" s="1" t="str">
        <f t="shared" si="208"/>
        <v/>
      </c>
      <c r="BN2882" s="8" t="str">
        <f t="shared" si="213"/>
        <v>240.95.056</v>
      </c>
    </row>
    <row r="2883" spans="1:66" ht="69" hidden="1" x14ac:dyDescent="0.45">
      <c r="A2883" s="1">
        <f t="shared" si="211"/>
        <v>2870</v>
      </c>
      <c r="B2883" s="1" t="s">
        <v>734</v>
      </c>
      <c r="C2883" s="2" t="s">
        <v>4081</v>
      </c>
      <c r="D2883" s="1">
        <v>2801338</v>
      </c>
      <c r="E2883" s="2" t="s">
        <v>4068</v>
      </c>
      <c r="F2883" s="1" t="s">
        <v>4058</v>
      </c>
      <c r="G2883" s="10">
        <v>45781</v>
      </c>
      <c r="H2883" s="1">
        <v>5</v>
      </c>
      <c r="I2883" s="1"/>
      <c r="J2883" s="10">
        <v>45784</v>
      </c>
      <c r="K2883" s="1"/>
      <c r="L2883" s="2"/>
      <c r="M2883" s="10"/>
      <c r="N2883" s="1"/>
      <c r="O2883" s="1"/>
      <c r="P2883" s="2">
        <f>Table1[[#This Row],[PRICE/PO]]*Table1[[#This Row],[Quantity/PO]]</f>
        <v>0</v>
      </c>
      <c r="Q2883" s="2" t="str">
        <f t="shared" ca="1" si="209"/>
        <v>منتهي</v>
      </c>
      <c r="R2883" s="2" t="s">
        <v>2355</v>
      </c>
      <c r="S2883" s="2"/>
      <c r="T2883" s="1" t="str">
        <f t="shared" si="208"/>
        <v/>
      </c>
      <c r="BN2883" s="8" t="str">
        <f t="shared" si="213"/>
        <v>SDP 2-12-100T</v>
      </c>
    </row>
    <row r="2884" spans="1:66" ht="46" hidden="1" x14ac:dyDescent="0.45">
      <c r="A2884" s="1">
        <f t="shared" si="211"/>
        <v>2871</v>
      </c>
      <c r="B2884" s="1" t="s">
        <v>734</v>
      </c>
      <c r="C2884" s="2" t="s">
        <v>4080</v>
      </c>
      <c r="D2884" s="1">
        <v>2801348</v>
      </c>
      <c r="E2884" s="2" t="s">
        <v>4069</v>
      </c>
      <c r="F2884" s="1" t="s">
        <v>4058</v>
      </c>
      <c r="G2884" s="10">
        <v>45781</v>
      </c>
      <c r="H2884" s="1">
        <v>5</v>
      </c>
      <c r="I2884" s="1"/>
      <c r="J2884" s="10">
        <v>45784</v>
      </c>
      <c r="K2884" s="1"/>
      <c r="L2884" s="2"/>
      <c r="M2884" s="10"/>
      <c r="N2884" s="1"/>
      <c r="O2884" s="1"/>
      <c r="P2884" s="2">
        <f>Table1[[#This Row],[PRICE/PO]]*Table1[[#This Row],[Quantity/PO]]</f>
        <v>0</v>
      </c>
      <c r="Q2884" s="2" t="str">
        <f t="shared" ca="1" si="209"/>
        <v>منتهي</v>
      </c>
      <c r="R2884" s="2" t="s">
        <v>2355</v>
      </c>
      <c r="S2884" s="2"/>
      <c r="T2884" s="1" t="str">
        <f t="shared" si="208"/>
        <v/>
      </c>
      <c r="BN2884" s="8" t="str">
        <f t="shared" si="213"/>
        <v>40185-800-01</v>
      </c>
    </row>
    <row r="2885" spans="1:66" ht="92" hidden="1" x14ac:dyDescent="0.45">
      <c r="A2885" s="1">
        <f t="shared" si="211"/>
        <v>2872</v>
      </c>
      <c r="B2885" s="1" t="s">
        <v>734</v>
      </c>
      <c r="C2885" s="2" t="s">
        <v>4056</v>
      </c>
      <c r="D2885" s="1">
        <v>2804231</v>
      </c>
      <c r="E2885" s="2" t="s">
        <v>4052</v>
      </c>
      <c r="F2885" s="1" t="s">
        <v>4058</v>
      </c>
      <c r="G2885" s="10">
        <v>45781</v>
      </c>
      <c r="H2885" s="1">
        <v>1</v>
      </c>
      <c r="I2885" s="1">
        <v>725</v>
      </c>
      <c r="J2885" s="10">
        <v>45784</v>
      </c>
      <c r="K2885" s="1" t="s">
        <v>1075</v>
      </c>
      <c r="L2885" s="2" t="s">
        <v>5136</v>
      </c>
      <c r="M2885" s="10">
        <v>45811</v>
      </c>
      <c r="N2885" s="1">
        <v>3</v>
      </c>
      <c r="O2885" s="1">
        <v>725</v>
      </c>
      <c r="P2885" s="2">
        <f>Table1[[#This Row],[PRICE/PO]]*Table1[[#This Row],[Quantity/PO]]</f>
        <v>2175</v>
      </c>
      <c r="Q2885" s="2" t="str">
        <f t="shared" ca="1" si="209"/>
        <v>منتهي</v>
      </c>
      <c r="R2885" s="2" t="s">
        <v>2355</v>
      </c>
      <c r="S2885" s="2"/>
      <c r="T2885" s="1" t="str">
        <f t="shared" ref="T2885:T2949" si="214">IF(AND(COUNTIFS($F$14:$F$1012, $F2885, $L$14:$L$1012, "&lt;&gt;")&gt;0, $L2885="", $I2885&lt;&gt;""), 1, "")</f>
        <v/>
      </c>
      <c r="BN2885" s="8" t="str">
        <f t="shared" si="213"/>
        <v>6ES7954-8LE03-0AA0</v>
      </c>
    </row>
    <row r="2886" spans="1:66" ht="92" hidden="1" x14ac:dyDescent="0.45">
      <c r="A2886" s="1">
        <f t="shared" si="211"/>
        <v>2873</v>
      </c>
      <c r="B2886" s="1" t="s">
        <v>734</v>
      </c>
      <c r="C2886" s="2" t="s">
        <v>2272</v>
      </c>
      <c r="D2886" s="1">
        <v>2400321</v>
      </c>
      <c r="E2886" s="2" t="s">
        <v>3474</v>
      </c>
      <c r="F2886" s="1" t="s">
        <v>4058</v>
      </c>
      <c r="G2886" s="10">
        <v>45781</v>
      </c>
      <c r="H2886" s="1">
        <v>3</v>
      </c>
      <c r="I2886" s="1">
        <v>345</v>
      </c>
      <c r="J2886" s="10">
        <v>45784</v>
      </c>
      <c r="K2886" s="1" t="s">
        <v>1075</v>
      </c>
      <c r="L2886" s="2"/>
      <c r="M2886" s="10"/>
      <c r="N2886" s="1"/>
      <c r="O2886" s="1"/>
      <c r="P2886" s="2">
        <f>Table1[[#This Row],[PRICE/PO]]*Table1[[#This Row],[Quantity/PO]]</f>
        <v>0</v>
      </c>
      <c r="Q2886" s="2" t="str">
        <f t="shared" ca="1" si="209"/>
        <v>منتهي</v>
      </c>
      <c r="R2886" s="2" t="s">
        <v>2355</v>
      </c>
      <c r="S2886" s="2"/>
      <c r="T2886" s="1" t="str">
        <f t="shared" si="214"/>
        <v/>
      </c>
      <c r="BN2886" s="8" t="str">
        <f t="shared" si="213"/>
        <v>6ES7505-0KA00-0AB0</v>
      </c>
    </row>
    <row r="2887" spans="1:66" ht="69" hidden="1" x14ac:dyDescent="0.45">
      <c r="A2887" s="1">
        <f t="shared" si="211"/>
        <v>2874</v>
      </c>
      <c r="B2887" s="1" t="s">
        <v>734</v>
      </c>
      <c r="C2887" s="2" t="s">
        <v>3758</v>
      </c>
      <c r="D2887" s="1">
        <v>2400572</v>
      </c>
      <c r="E2887" s="2" t="s">
        <v>3759</v>
      </c>
      <c r="F2887" s="1" t="s">
        <v>4058</v>
      </c>
      <c r="G2887" s="10">
        <v>45781</v>
      </c>
      <c r="H2887" s="1">
        <v>3</v>
      </c>
      <c r="I2887" s="1">
        <v>325</v>
      </c>
      <c r="J2887" s="10">
        <v>45784</v>
      </c>
      <c r="K2887" s="1" t="s">
        <v>1074</v>
      </c>
      <c r="L2887" s="2"/>
      <c r="M2887" s="10"/>
      <c r="N2887" s="1"/>
      <c r="O2887" s="1"/>
      <c r="P2887" s="2">
        <f>Table1[[#This Row],[PRICE/PO]]*Table1[[#This Row],[Quantity/PO]]</f>
        <v>0</v>
      </c>
      <c r="Q2887" s="2" t="str">
        <f t="shared" ref="Q2887:Q2952" ca="1" si="215">IF(AND($J2887&lt;TODAY(), $J2887&lt;&gt;""), "منتهي", "")</f>
        <v>منتهي</v>
      </c>
      <c r="R2887" s="2" t="s">
        <v>2355</v>
      </c>
      <c r="S2887" s="2"/>
      <c r="T2887" s="1" t="str">
        <f t="shared" si="214"/>
        <v/>
      </c>
      <c r="BN2887" s="8" t="str">
        <f t="shared" si="213"/>
        <v>6ES7590-1AE80-0AA0</v>
      </c>
    </row>
    <row r="2888" spans="1:66" ht="69" hidden="1" x14ac:dyDescent="0.45">
      <c r="A2888" s="1">
        <f t="shared" si="211"/>
        <v>2875</v>
      </c>
      <c r="B2888" s="1" t="s">
        <v>734</v>
      </c>
      <c r="C2888" s="2" t="s">
        <v>3766</v>
      </c>
      <c r="D2888" s="1">
        <v>2804161</v>
      </c>
      <c r="E2888" s="2" t="s">
        <v>3767</v>
      </c>
      <c r="F2888" s="1" t="s">
        <v>4058</v>
      </c>
      <c r="G2888" s="10">
        <v>45781</v>
      </c>
      <c r="H2888" s="1">
        <v>3</v>
      </c>
      <c r="I2888" s="1">
        <v>415</v>
      </c>
      <c r="J2888" s="10">
        <v>45784</v>
      </c>
      <c r="K2888" s="1"/>
      <c r="L2888" s="2"/>
      <c r="M2888" s="10"/>
      <c r="N2888" s="1"/>
      <c r="O2888" s="1"/>
      <c r="P2888" s="2">
        <f>Table1[[#This Row],[PRICE/PO]]*Table1[[#This Row],[Quantity/PO]]</f>
        <v>0</v>
      </c>
      <c r="Q2888" s="2" t="str">
        <f t="shared" ca="1" si="215"/>
        <v>منتهي</v>
      </c>
      <c r="R2888" s="2" t="s">
        <v>2355</v>
      </c>
      <c r="S2888" s="2"/>
      <c r="T2888" s="1" t="str">
        <f t="shared" si="214"/>
        <v/>
      </c>
      <c r="BN2888" s="8" t="str">
        <f t="shared" si="213"/>
        <v>6ES7590-1AF30-0AA0</v>
      </c>
    </row>
    <row r="2889" spans="1:66" ht="69" hidden="1" x14ac:dyDescent="0.45">
      <c r="A2889" s="1">
        <f t="shared" si="211"/>
        <v>2876</v>
      </c>
      <c r="B2889" s="1" t="s">
        <v>734</v>
      </c>
      <c r="C2889" s="2" t="s">
        <v>4079</v>
      </c>
      <c r="D2889" s="1">
        <v>2300437</v>
      </c>
      <c r="E2889" s="2" t="s">
        <v>4070</v>
      </c>
      <c r="F2889" s="1" t="s">
        <v>4058</v>
      </c>
      <c r="G2889" s="10">
        <v>45781</v>
      </c>
      <c r="H2889" s="1">
        <v>2</v>
      </c>
      <c r="I2889" s="1"/>
      <c r="J2889" s="10">
        <v>45784</v>
      </c>
      <c r="K2889" s="1"/>
      <c r="L2889" s="2"/>
      <c r="M2889" s="10"/>
      <c r="N2889" s="1"/>
      <c r="O2889" s="1"/>
      <c r="P2889" s="2">
        <f>Table1[[#This Row],[PRICE/PO]]*Table1[[#This Row],[Quantity/PO]]</f>
        <v>0</v>
      </c>
      <c r="Q2889" s="2" t="str">
        <f t="shared" ca="1" si="215"/>
        <v>منتهي</v>
      </c>
      <c r="R2889" s="2" t="s">
        <v>2355</v>
      </c>
      <c r="S2889" s="2"/>
      <c r="T2889" s="1" t="str">
        <f t="shared" si="214"/>
        <v/>
      </c>
      <c r="BN2889" s="8" t="str">
        <f t="shared" si="213"/>
        <v>6ES7155-5AA01-0AB0</v>
      </c>
    </row>
    <row r="2890" spans="1:66" ht="69" hidden="1" x14ac:dyDescent="0.45">
      <c r="A2890" s="1">
        <f t="shared" si="211"/>
        <v>2877</v>
      </c>
      <c r="B2890" s="1" t="s">
        <v>734</v>
      </c>
      <c r="C2890" s="2" t="s">
        <v>4078</v>
      </c>
      <c r="D2890" s="1">
        <v>2300440</v>
      </c>
      <c r="E2890" s="2" t="s">
        <v>4071</v>
      </c>
      <c r="F2890" s="1" t="s">
        <v>4058</v>
      </c>
      <c r="G2890" s="10">
        <v>45781</v>
      </c>
      <c r="H2890" s="1">
        <v>2</v>
      </c>
      <c r="I2890" s="1"/>
      <c r="J2890" s="10">
        <v>45784</v>
      </c>
      <c r="K2890" s="1"/>
      <c r="L2890" s="2"/>
      <c r="M2890" s="10"/>
      <c r="N2890" s="1"/>
      <c r="O2890" s="1"/>
      <c r="P2890" s="2">
        <f>Table1[[#This Row],[PRICE/PO]]*Table1[[#This Row],[Quantity/PO]]</f>
        <v>0</v>
      </c>
      <c r="Q2890" s="2" t="str">
        <f t="shared" ca="1" si="215"/>
        <v>منتهي</v>
      </c>
      <c r="R2890" s="2" t="s">
        <v>2355</v>
      </c>
      <c r="S2890" s="2"/>
      <c r="T2890" s="1" t="str">
        <f t="shared" si="214"/>
        <v/>
      </c>
      <c r="BN2890" s="8" t="str">
        <f t="shared" si="213"/>
        <v>6GK1901-1BB10-2AA0</v>
      </c>
    </row>
    <row r="2891" spans="1:66" ht="92" hidden="1" x14ac:dyDescent="0.45">
      <c r="A2891" s="1">
        <f t="shared" si="211"/>
        <v>2878</v>
      </c>
      <c r="B2891" s="1" t="s">
        <v>734</v>
      </c>
      <c r="C2891" s="1" t="s">
        <v>1269</v>
      </c>
      <c r="D2891" s="1">
        <v>2400379</v>
      </c>
      <c r="E2891" s="2" t="s">
        <v>4053</v>
      </c>
      <c r="F2891" s="1" t="s">
        <v>4085</v>
      </c>
      <c r="G2891" s="10">
        <v>45781</v>
      </c>
      <c r="H2891" s="1">
        <v>3</v>
      </c>
      <c r="I2891" s="1">
        <v>325</v>
      </c>
      <c r="J2891" s="10">
        <v>45784</v>
      </c>
      <c r="K2891" s="1"/>
      <c r="L2891" s="2"/>
      <c r="M2891" s="10"/>
      <c r="N2891" s="1"/>
      <c r="O2891" s="1"/>
      <c r="P2891" s="2">
        <f>Table1[[#This Row],[PRICE/PO]]*Table1[[#This Row],[Quantity/PO]]</f>
        <v>0</v>
      </c>
      <c r="Q2891" s="2" t="str">
        <f t="shared" ca="1" si="215"/>
        <v>منتهي</v>
      </c>
      <c r="R2891" s="2" t="s">
        <v>2355</v>
      </c>
      <c r="S2891" s="2"/>
      <c r="T2891" s="1" t="str">
        <f t="shared" si="214"/>
        <v/>
      </c>
      <c r="BN2891" s="8" t="str">
        <f t="shared" si="213"/>
        <v>6EP1333-4BA00</v>
      </c>
    </row>
    <row r="2892" spans="1:66" ht="46" hidden="1" x14ac:dyDescent="0.45">
      <c r="A2892" s="1">
        <f t="shared" si="211"/>
        <v>2879</v>
      </c>
      <c r="B2892" s="1" t="s">
        <v>734</v>
      </c>
      <c r="C2892" s="1" t="s">
        <v>3764</v>
      </c>
      <c r="D2892" s="1"/>
      <c r="E2892" s="2" t="s">
        <v>3765</v>
      </c>
      <c r="F2892" s="1" t="s">
        <v>4085</v>
      </c>
      <c r="G2892" s="10">
        <v>45781</v>
      </c>
      <c r="H2892" s="1">
        <v>1</v>
      </c>
      <c r="I2892" s="1">
        <v>325</v>
      </c>
      <c r="J2892" s="10">
        <v>45784</v>
      </c>
      <c r="K2892" s="1"/>
      <c r="L2892" s="2"/>
      <c r="M2892" s="10"/>
      <c r="N2892" s="1"/>
      <c r="O2892" s="1"/>
      <c r="P2892" s="2">
        <f>Table1[[#This Row],[PRICE/PO]]*Table1[[#This Row],[Quantity/PO]]</f>
        <v>0</v>
      </c>
      <c r="Q2892" s="2" t="str">
        <f t="shared" ca="1" si="215"/>
        <v>منتهي</v>
      </c>
      <c r="R2892" s="2" t="s">
        <v>2355</v>
      </c>
      <c r="S2892" s="2"/>
      <c r="T2892" s="1" t="str">
        <f t="shared" si="214"/>
        <v/>
      </c>
      <c r="BN2892" s="8" t="str">
        <f t="shared" si="213"/>
        <v>31BCE1024</v>
      </c>
    </row>
    <row r="2893" spans="1:66" ht="92" hidden="1" x14ac:dyDescent="0.45">
      <c r="A2893" s="1">
        <f t="shared" si="211"/>
        <v>2880</v>
      </c>
      <c r="B2893" s="1" t="s">
        <v>734</v>
      </c>
      <c r="C2893" s="2" t="s">
        <v>1269</v>
      </c>
      <c r="D2893" s="1">
        <v>2400379</v>
      </c>
      <c r="E2893" s="2" t="s">
        <v>4053</v>
      </c>
      <c r="F2893" s="1" t="s">
        <v>4085</v>
      </c>
      <c r="G2893" s="10">
        <v>45781</v>
      </c>
      <c r="H2893" s="1">
        <v>10</v>
      </c>
      <c r="I2893" s="1">
        <v>325</v>
      </c>
      <c r="J2893" s="10">
        <v>45784</v>
      </c>
      <c r="K2893" s="1"/>
      <c r="L2893" s="2"/>
      <c r="M2893" s="10"/>
      <c r="N2893" s="1"/>
      <c r="O2893" s="1"/>
      <c r="P2893" s="2">
        <f>Table1[[#This Row],[PRICE/PO]]*Table1[[#This Row],[Quantity/PO]]</f>
        <v>0</v>
      </c>
      <c r="Q2893" s="2" t="str">
        <f t="shared" ca="1" si="215"/>
        <v>منتهي</v>
      </c>
      <c r="R2893" s="2" t="s">
        <v>2355</v>
      </c>
      <c r="S2893" s="2"/>
      <c r="T2893" s="1" t="str">
        <f t="shared" si="214"/>
        <v/>
      </c>
      <c r="BN2893" s="8" t="str">
        <f t="shared" si="213"/>
        <v>S4E 350-AP06 -30</v>
      </c>
    </row>
    <row r="2894" spans="1:66" ht="46" hidden="1" x14ac:dyDescent="0.45">
      <c r="A2894" s="1">
        <f t="shared" si="211"/>
        <v>2881</v>
      </c>
      <c r="B2894" s="1" t="s">
        <v>734</v>
      </c>
      <c r="C2894" s="2" t="s">
        <v>3764</v>
      </c>
      <c r="D2894" s="1"/>
      <c r="E2894" s="2" t="s">
        <v>3765</v>
      </c>
      <c r="F2894" s="1" t="s">
        <v>4085</v>
      </c>
      <c r="G2894" s="10">
        <v>45781</v>
      </c>
      <c r="H2894" s="1">
        <v>3</v>
      </c>
      <c r="I2894" s="1">
        <v>325</v>
      </c>
      <c r="J2894" s="10">
        <v>45784</v>
      </c>
      <c r="K2894" s="1"/>
      <c r="L2894" s="2"/>
      <c r="M2894" s="10"/>
      <c r="N2894" s="1"/>
      <c r="O2894" s="1"/>
      <c r="P2894" s="2">
        <f>Table1[[#This Row],[PRICE/PO]]*Table1[[#This Row],[Quantity/PO]]</f>
        <v>0</v>
      </c>
      <c r="Q2894" s="2" t="str">
        <f t="shared" ca="1" si="215"/>
        <v>منتهي</v>
      </c>
      <c r="R2894" s="2" t="s">
        <v>2355</v>
      </c>
      <c r="S2894" s="2"/>
      <c r="T2894" s="1" t="str">
        <f t="shared" si="214"/>
        <v/>
      </c>
      <c r="BN2894" s="8">
        <f t="shared" si="213"/>
        <v>0</v>
      </c>
    </row>
    <row r="2895" spans="1:66" ht="46" hidden="1" x14ac:dyDescent="0.45">
      <c r="A2895" s="1">
        <f t="shared" ref="A2895:A2958" si="216">ROW(A2882)</f>
        <v>2882</v>
      </c>
      <c r="B2895" s="1" t="s">
        <v>734</v>
      </c>
      <c r="C2895" s="1" t="s">
        <v>4086</v>
      </c>
      <c r="D2895" s="1"/>
      <c r="E2895" s="2" t="s">
        <v>4087</v>
      </c>
      <c r="F2895" s="1" t="s">
        <v>4085</v>
      </c>
      <c r="G2895" s="10">
        <v>45781</v>
      </c>
      <c r="H2895" s="1">
        <v>2</v>
      </c>
      <c r="I2895" s="1"/>
      <c r="J2895" s="10">
        <v>45784</v>
      </c>
      <c r="K2895" s="1"/>
      <c r="L2895" s="2"/>
      <c r="M2895" s="10"/>
      <c r="N2895" s="1"/>
      <c r="O2895" s="1"/>
      <c r="P2895" s="2">
        <f>Table1[[#This Row],[PRICE/PO]]*Table1[[#This Row],[Quantity/PO]]</f>
        <v>0</v>
      </c>
      <c r="Q2895" s="2" t="str">
        <f t="shared" ca="1" si="215"/>
        <v>منتهي</v>
      </c>
      <c r="R2895" s="2" t="s">
        <v>2355</v>
      </c>
      <c r="S2895" s="2"/>
      <c r="T2895" s="1" t="str">
        <f t="shared" si="214"/>
        <v/>
      </c>
      <c r="BN2895" s="8">
        <f t="shared" si="213"/>
        <v>0</v>
      </c>
    </row>
    <row r="2896" spans="1:66" ht="46" hidden="1" x14ac:dyDescent="0.45">
      <c r="A2896" s="1">
        <f t="shared" si="216"/>
        <v>2883</v>
      </c>
      <c r="B2896" s="1" t="s">
        <v>734</v>
      </c>
      <c r="C2896" s="1" t="s">
        <v>4088</v>
      </c>
      <c r="D2896" s="1"/>
      <c r="E2896" s="2" t="s">
        <v>4089</v>
      </c>
      <c r="F2896" s="1" t="s">
        <v>4085</v>
      </c>
      <c r="G2896" s="10">
        <v>45781</v>
      </c>
      <c r="H2896" s="1">
        <v>3</v>
      </c>
      <c r="I2896" s="1">
        <v>6600</v>
      </c>
      <c r="J2896" s="10">
        <v>45784</v>
      </c>
      <c r="K2896" s="1"/>
      <c r="L2896" s="2"/>
      <c r="M2896" s="10"/>
      <c r="N2896" s="1"/>
      <c r="O2896" s="1"/>
      <c r="P2896" s="2">
        <f>Table1[[#This Row],[PRICE/PO]]*Table1[[#This Row],[Quantity/PO]]</f>
        <v>0</v>
      </c>
      <c r="Q2896" s="2" t="str">
        <f t="shared" ca="1" si="215"/>
        <v>منتهي</v>
      </c>
      <c r="R2896" s="2" t="s">
        <v>2355</v>
      </c>
      <c r="S2896" s="2"/>
      <c r="T2896" s="1" t="str">
        <f t="shared" si="214"/>
        <v/>
      </c>
      <c r="BN2896" s="8">
        <f t="shared" si="213"/>
        <v>0</v>
      </c>
    </row>
    <row r="2897" spans="1:66" ht="69" hidden="1" x14ac:dyDescent="0.45">
      <c r="A2897" s="1">
        <f t="shared" si="216"/>
        <v>2884</v>
      </c>
      <c r="B2897" s="1" t="s">
        <v>734</v>
      </c>
      <c r="C2897" s="1" t="s">
        <v>830</v>
      </c>
      <c r="D2897" s="1" t="s">
        <v>4090</v>
      </c>
      <c r="E2897" s="2" t="s">
        <v>831</v>
      </c>
      <c r="F2897" s="1" t="s">
        <v>4085</v>
      </c>
      <c r="G2897" s="10">
        <v>45781</v>
      </c>
      <c r="H2897" s="1">
        <v>1</v>
      </c>
      <c r="I2897" s="1">
        <v>6600</v>
      </c>
      <c r="J2897" s="10">
        <v>45784</v>
      </c>
      <c r="K2897" s="1"/>
      <c r="L2897" s="2" t="s">
        <v>6309</v>
      </c>
      <c r="M2897" s="10">
        <v>45847</v>
      </c>
      <c r="N2897" s="1">
        <v>3</v>
      </c>
      <c r="O2897" s="1">
        <v>6500</v>
      </c>
      <c r="P2897" s="2">
        <f>Table1[[#This Row],[PRICE/PO]]*Table1[[#This Row],[Quantity/PO]]</f>
        <v>19500</v>
      </c>
      <c r="Q2897" s="2" t="str">
        <f t="shared" ca="1" si="215"/>
        <v>منتهي</v>
      </c>
      <c r="R2897" s="2" t="s">
        <v>2355</v>
      </c>
      <c r="S2897" s="2"/>
      <c r="T2897" s="1" t="str">
        <f t="shared" si="214"/>
        <v/>
      </c>
      <c r="BN2897" s="8">
        <f t="shared" ref="BN2897:BN2925" si="217">D3556</f>
        <v>0</v>
      </c>
    </row>
    <row r="2898" spans="1:66" ht="69" hidden="1" x14ac:dyDescent="0.45">
      <c r="A2898" s="1">
        <f t="shared" si="216"/>
        <v>2885</v>
      </c>
      <c r="B2898" s="1" t="s">
        <v>734</v>
      </c>
      <c r="C2898" s="1" t="s">
        <v>3760</v>
      </c>
      <c r="D2898" s="1">
        <v>2300460</v>
      </c>
      <c r="E2898" s="2" t="s">
        <v>3761</v>
      </c>
      <c r="F2898" s="1" t="s">
        <v>4085</v>
      </c>
      <c r="G2898" s="10">
        <v>45781</v>
      </c>
      <c r="H2898" s="1">
        <v>5</v>
      </c>
      <c r="I2898" s="1">
        <v>25</v>
      </c>
      <c r="J2898" s="10">
        <v>45784</v>
      </c>
      <c r="K2898" s="1"/>
      <c r="L2898" s="2"/>
      <c r="M2898" s="10"/>
      <c r="N2898" s="1"/>
      <c r="O2898" s="1"/>
      <c r="P2898" s="2">
        <f>Table1[[#This Row],[PRICE/PO]]*Table1[[#This Row],[Quantity/PO]]</f>
        <v>0</v>
      </c>
      <c r="Q2898" s="2" t="str">
        <f t="shared" ca="1" si="215"/>
        <v>منتهي</v>
      </c>
      <c r="R2898" s="2" t="s">
        <v>2355</v>
      </c>
      <c r="S2898" s="2"/>
      <c r="T2898" s="1" t="str">
        <f t="shared" si="214"/>
        <v/>
      </c>
      <c r="BN2898" s="8">
        <f t="shared" si="217"/>
        <v>0</v>
      </c>
    </row>
    <row r="2899" spans="1:66" ht="69" hidden="1" x14ac:dyDescent="0.45">
      <c r="A2899" s="1">
        <f t="shared" si="216"/>
        <v>2886</v>
      </c>
      <c r="B2899" s="1" t="s">
        <v>734</v>
      </c>
      <c r="C2899" s="2" t="s">
        <v>3762</v>
      </c>
      <c r="D2899" s="1">
        <v>2300463</v>
      </c>
      <c r="E2899" s="2" t="s">
        <v>3763</v>
      </c>
      <c r="F2899" s="1" t="s">
        <v>4085</v>
      </c>
      <c r="G2899" s="10">
        <v>45781</v>
      </c>
      <c r="H2899" s="1">
        <v>5</v>
      </c>
      <c r="I2899" s="1">
        <v>35</v>
      </c>
      <c r="J2899" s="10">
        <v>45784</v>
      </c>
      <c r="K2899" s="1"/>
      <c r="L2899" s="2"/>
      <c r="M2899" s="10"/>
      <c r="N2899" s="1"/>
      <c r="O2899" s="1"/>
      <c r="P2899" s="2">
        <f>Table1[[#This Row],[PRICE/PO]]*Table1[[#This Row],[Quantity/PO]]</f>
        <v>0</v>
      </c>
      <c r="Q2899" s="2" t="str">
        <f t="shared" ca="1" si="215"/>
        <v>منتهي</v>
      </c>
      <c r="R2899" s="2" t="s">
        <v>2355</v>
      </c>
      <c r="S2899" s="2"/>
      <c r="T2899" s="1" t="str">
        <f t="shared" si="214"/>
        <v/>
      </c>
      <c r="BN2899" s="8">
        <f t="shared" si="217"/>
        <v>0</v>
      </c>
    </row>
    <row r="2900" spans="1:66" ht="69" hidden="1" x14ac:dyDescent="0.45">
      <c r="A2900" s="1">
        <f t="shared" si="216"/>
        <v>2887</v>
      </c>
      <c r="B2900" s="1" t="s">
        <v>734</v>
      </c>
      <c r="C2900" s="2" t="s">
        <v>4092</v>
      </c>
      <c r="D2900" s="1"/>
      <c r="E2900" s="2" t="s">
        <v>4091</v>
      </c>
      <c r="F2900" s="1" t="s">
        <v>4085</v>
      </c>
      <c r="G2900" s="10">
        <v>45781</v>
      </c>
      <c r="H2900" s="1">
        <v>5</v>
      </c>
      <c r="I2900" s="1"/>
      <c r="J2900" s="10">
        <v>45784</v>
      </c>
      <c r="K2900" s="1"/>
      <c r="L2900" s="2"/>
      <c r="M2900" s="10"/>
      <c r="N2900" s="1"/>
      <c r="O2900" s="1"/>
      <c r="P2900" s="2">
        <f>Table1[[#This Row],[PRICE/PO]]*Table1[[#This Row],[Quantity/PO]]</f>
        <v>0</v>
      </c>
      <c r="Q2900" s="2" t="str">
        <f t="shared" ca="1" si="215"/>
        <v>منتهي</v>
      </c>
      <c r="R2900" s="2" t="s">
        <v>2355</v>
      </c>
      <c r="S2900" s="2"/>
      <c r="T2900" s="1" t="str">
        <f t="shared" si="214"/>
        <v/>
      </c>
      <c r="BN2900" s="8">
        <f t="shared" si="217"/>
        <v>0</v>
      </c>
    </row>
    <row r="2901" spans="1:66" ht="69" hidden="1" x14ac:dyDescent="0.45">
      <c r="A2901" s="1">
        <f t="shared" si="216"/>
        <v>2888</v>
      </c>
      <c r="B2901" s="1" t="s">
        <v>734</v>
      </c>
      <c r="C2901" s="1" t="s">
        <v>1505</v>
      </c>
      <c r="D2901" s="1"/>
      <c r="E2901" s="2" t="s">
        <v>1506</v>
      </c>
      <c r="F2901" s="1" t="s">
        <v>4093</v>
      </c>
      <c r="G2901" s="10">
        <v>45781</v>
      </c>
      <c r="H2901" s="1">
        <v>2</v>
      </c>
      <c r="I2901" s="1">
        <v>6400</v>
      </c>
      <c r="J2901" s="10">
        <v>45784</v>
      </c>
      <c r="K2901" s="1"/>
      <c r="L2901" s="2"/>
      <c r="M2901" s="10"/>
      <c r="N2901" s="1"/>
      <c r="O2901" s="1"/>
      <c r="P2901" s="2">
        <f>Table1[[#This Row],[PRICE/PO]]*Table1[[#This Row],[Quantity/PO]]</f>
        <v>0</v>
      </c>
      <c r="Q2901" s="2" t="str">
        <f t="shared" ca="1" si="215"/>
        <v>منتهي</v>
      </c>
      <c r="R2901" s="2" t="s">
        <v>2339</v>
      </c>
      <c r="S2901" s="2"/>
      <c r="T2901" s="1" t="str">
        <f t="shared" si="214"/>
        <v/>
      </c>
      <c r="BN2901" s="8">
        <f t="shared" si="217"/>
        <v>0</v>
      </c>
    </row>
    <row r="2902" spans="1:66" ht="46" hidden="1" x14ac:dyDescent="0.45">
      <c r="A2902" s="1">
        <f t="shared" si="216"/>
        <v>2889</v>
      </c>
      <c r="B2902" s="1" t="s">
        <v>43</v>
      </c>
      <c r="C2902" s="1" t="s">
        <v>91</v>
      </c>
      <c r="D2902" s="1"/>
      <c r="E2902" s="2" t="s">
        <v>92</v>
      </c>
      <c r="F2902" s="1" t="s">
        <v>4094</v>
      </c>
      <c r="G2902" s="10">
        <v>45781</v>
      </c>
      <c r="H2902" s="1">
        <v>3</v>
      </c>
      <c r="I2902" s="1">
        <v>3300</v>
      </c>
      <c r="J2902" s="10">
        <v>45784</v>
      </c>
      <c r="K2902" s="1"/>
      <c r="L2902" s="2"/>
      <c r="M2902" s="10"/>
      <c r="N2902" s="1"/>
      <c r="O2902" s="1"/>
      <c r="P2902" s="2">
        <f>Table1[[#This Row],[PRICE/PO]]*Table1[[#This Row],[Quantity/PO]]</f>
        <v>0</v>
      </c>
      <c r="Q2902" s="2" t="str">
        <f t="shared" ca="1" si="215"/>
        <v>منتهي</v>
      </c>
      <c r="R2902" s="2" t="s">
        <v>2339</v>
      </c>
      <c r="S2902" s="2"/>
      <c r="T2902" s="1" t="str">
        <f t="shared" si="214"/>
        <v/>
      </c>
      <c r="BN2902" s="8">
        <f t="shared" si="217"/>
        <v>0</v>
      </c>
    </row>
    <row r="2903" spans="1:66" ht="69" hidden="1" x14ac:dyDescent="0.45">
      <c r="A2903" s="1">
        <f t="shared" si="216"/>
        <v>2890</v>
      </c>
      <c r="B2903" s="1" t="s">
        <v>734</v>
      </c>
      <c r="C2903" s="1" t="s">
        <v>4096</v>
      </c>
      <c r="D2903" s="1" t="s">
        <v>4097</v>
      </c>
      <c r="E2903" s="2" t="s">
        <v>4240</v>
      </c>
      <c r="F2903" s="1" t="s">
        <v>4095</v>
      </c>
      <c r="G2903" s="10">
        <v>45781</v>
      </c>
      <c r="H2903" s="1">
        <v>1</v>
      </c>
      <c r="I2903" s="1">
        <v>19700</v>
      </c>
      <c r="J2903" s="10">
        <v>45788</v>
      </c>
      <c r="K2903" s="1"/>
      <c r="L2903" s="2"/>
      <c r="M2903" s="10"/>
      <c r="N2903" s="1"/>
      <c r="O2903" s="1"/>
      <c r="P2903" s="2">
        <f>Table1[[#This Row],[PRICE/PO]]*Table1[[#This Row],[Quantity/PO]]</f>
        <v>0</v>
      </c>
      <c r="Q2903" s="2" t="str">
        <f t="shared" ca="1" si="215"/>
        <v>منتهي</v>
      </c>
      <c r="R2903" s="2" t="s">
        <v>2339</v>
      </c>
      <c r="S2903" s="2"/>
      <c r="T2903" s="1" t="str">
        <f t="shared" si="214"/>
        <v/>
      </c>
      <c r="BN2903" s="8">
        <f t="shared" si="217"/>
        <v>0</v>
      </c>
    </row>
    <row r="2904" spans="1:66" ht="46" hidden="1" x14ac:dyDescent="0.45">
      <c r="A2904" s="1">
        <f t="shared" si="216"/>
        <v>2891</v>
      </c>
      <c r="B2904" s="1" t="s">
        <v>43</v>
      </c>
      <c r="C2904" s="1" t="s">
        <v>4099</v>
      </c>
      <c r="D2904" s="1" t="s">
        <v>4100</v>
      </c>
      <c r="E2904" s="2" t="s">
        <v>4101</v>
      </c>
      <c r="F2904" s="1" t="s">
        <v>4098</v>
      </c>
      <c r="G2904" s="10">
        <v>45781</v>
      </c>
      <c r="H2904" s="1">
        <v>4</v>
      </c>
      <c r="I2904" s="1">
        <v>1950</v>
      </c>
      <c r="J2904" s="10">
        <v>45788</v>
      </c>
      <c r="K2904" s="1"/>
      <c r="L2904" s="2"/>
      <c r="M2904" s="10"/>
      <c r="N2904" s="1"/>
      <c r="O2904" s="1"/>
      <c r="P2904" s="2">
        <f>Table1[[#This Row],[PRICE/PO]]*Table1[[#This Row],[Quantity/PO]]</f>
        <v>0</v>
      </c>
      <c r="Q2904" s="2" t="str">
        <f t="shared" ca="1" si="215"/>
        <v>منتهي</v>
      </c>
      <c r="R2904" s="2" t="s">
        <v>2339</v>
      </c>
      <c r="S2904" s="2"/>
      <c r="T2904" s="1" t="str">
        <f t="shared" si="214"/>
        <v/>
      </c>
      <c r="BN2904" s="8">
        <f t="shared" si="217"/>
        <v>0</v>
      </c>
    </row>
    <row r="2905" spans="1:66" ht="46" hidden="1" x14ac:dyDescent="0.45">
      <c r="A2905" s="1">
        <f t="shared" si="216"/>
        <v>2892</v>
      </c>
      <c r="B2905" s="1" t="s">
        <v>43</v>
      </c>
      <c r="C2905" s="1" t="s">
        <v>84</v>
      </c>
      <c r="D2905" s="1"/>
      <c r="E2905" s="2" t="s">
        <v>2464</v>
      </c>
      <c r="F2905" s="1" t="s">
        <v>4102</v>
      </c>
      <c r="G2905" s="10">
        <v>45781</v>
      </c>
      <c r="H2905" s="1">
        <v>2</v>
      </c>
      <c r="I2905" s="1">
        <v>1650</v>
      </c>
      <c r="J2905" s="10">
        <v>45784</v>
      </c>
      <c r="K2905" s="1"/>
      <c r="L2905" s="2"/>
      <c r="M2905" s="10"/>
      <c r="N2905" s="1"/>
      <c r="O2905" s="1"/>
      <c r="P2905" s="2">
        <f>Table1[[#This Row],[PRICE/PO]]*Table1[[#This Row],[Quantity/PO]]</f>
        <v>0</v>
      </c>
      <c r="Q2905" s="2" t="str">
        <f t="shared" ca="1" si="215"/>
        <v>منتهي</v>
      </c>
      <c r="R2905" s="2" t="s">
        <v>2339</v>
      </c>
      <c r="S2905" s="2"/>
      <c r="T2905" s="1" t="str">
        <f t="shared" si="214"/>
        <v/>
      </c>
      <c r="BN2905" s="8">
        <f t="shared" si="217"/>
        <v>0</v>
      </c>
    </row>
    <row r="2906" spans="1:66" ht="46" hidden="1" x14ac:dyDescent="0.45">
      <c r="A2906" s="1">
        <f t="shared" si="216"/>
        <v>2893</v>
      </c>
      <c r="B2906" s="1" t="s">
        <v>1404</v>
      </c>
      <c r="C2906" s="1" t="s">
        <v>872</v>
      </c>
      <c r="D2906" s="1"/>
      <c r="E2906" s="2" t="s">
        <v>202</v>
      </c>
      <c r="F2906" s="1" t="s">
        <v>4103</v>
      </c>
      <c r="G2906" s="10">
        <v>45782</v>
      </c>
      <c r="H2906" s="1">
        <v>100</v>
      </c>
      <c r="I2906" s="1">
        <v>365</v>
      </c>
      <c r="J2906" s="10">
        <v>45787</v>
      </c>
      <c r="K2906" s="1"/>
      <c r="L2906" s="2"/>
      <c r="M2906" s="10"/>
      <c r="N2906" s="1"/>
      <c r="O2906" s="1"/>
      <c r="P2906" s="2">
        <f>Table1[[#This Row],[PRICE/PO]]*Table1[[#This Row],[Quantity/PO]]</f>
        <v>0</v>
      </c>
      <c r="Q2906" s="2" t="str">
        <f t="shared" ca="1" si="215"/>
        <v>منتهي</v>
      </c>
      <c r="R2906" s="2" t="s">
        <v>2430</v>
      </c>
      <c r="S2906" s="2"/>
      <c r="T2906" s="1" t="str">
        <f t="shared" si="214"/>
        <v/>
      </c>
      <c r="BN2906" s="8">
        <f t="shared" si="217"/>
        <v>0</v>
      </c>
    </row>
    <row r="2907" spans="1:66" ht="46" hidden="1" x14ac:dyDescent="0.45">
      <c r="A2907" s="1">
        <f t="shared" si="216"/>
        <v>2894</v>
      </c>
      <c r="B2907" s="1" t="s">
        <v>734</v>
      </c>
      <c r="C2907" s="1" t="s">
        <v>881</v>
      </c>
      <c r="D2907" s="1"/>
      <c r="E2907" s="2" t="s">
        <v>208</v>
      </c>
      <c r="F2907" s="1" t="s">
        <v>4103</v>
      </c>
      <c r="G2907" s="10">
        <v>45782</v>
      </c>
      <c r="H2907" s="1">
        <v>100</v>
      </c>
      <c r="I2907" s="1">
        <v>36</v>
      </c>
      <c r="J2907" s="10">
        <v>45787</v>
      </c>
      <c r="K2907" s="1"/>
      <c r="L2907" s="2"/>
      <c r="M2907" s="10"/>
      <c r="N2907" s="1"/>
      <c r="O2907" s="1"/>
      <c r="P2907" s="2">
        <f>Table1[[#This Row],[PRICE/PO]]*Table1[[#This Row],[Quantity/PO]]</f>
        <v>0</v>
      </c>
      <c r="Q2907" s="2" t="str">
        <f t="shared" ca="1" si="215"/>
        <v>منتهي</v>
      </c>
      <c r="R2907" s="2" t="s">
        <v>2430</v>
      </c>
      <c r="S2907" s="2"/>
      <c r="T2907" s="1" t="str">
        <f t="shared" si="214"/>
        <v/>
      </c>
      <c r="BN2907" s="8">
        <f t="shared" si="217"/>
        <v>0</v>
      </c>
    </row>
    <row r="2908" spans="1:66" ht="92" hidden="1" x14ac:dyDescent="0.45">
      <c r="A2908" s="1">
        <f t="shared" si="216"/>
        <v>2895</v>
      </c>
      <c r="B2908" s="1" t="s">
        <v>734</v>
      </c>
      <c r="C2908" s="1" t="s">
        <v>4105</v>
      </c>
      <c r="D2908" s="1" t="s">
        <v>4107</v>
      </c>
      <c r="E2908" s="2" t="s">
        <v>4106</v>
      </c>
      <c r="F2908" s="1" t="s">
        <v>4104</v>
      </c>
      <c r="G2908" s="10">
        <v>45782</v>
      </c>
      <c r="H2908" s="1">
        <v>2</v>
      </c>
      <c r="I2908" s="1"/>
      <c r="J2908" s="10">
        <v>45794</v>
      </c>
      <c r="K2908" s="1"/>
      <c r="L2908" s="2"/>
      <c r="M2908" s="10"/>
      <c r="N2908" s="1"/>
      <c r="O2908" s="1"/>
      <c r="P2908" s="2">
        <f>Table1[[#This Row],[PRICE/PO]]*Table1[[#This Row],[Quantity/PO]]</f>
        <v>0</v>
      </c>
      <c r="Q2908" s="2" t="str">
        <f t="shared" ca="1" si="215"/>
        <v>منتهي</v>
      </c>
      <c r="R2908" s="2" t="s">
        <v>2355</v>
      </c>
      <c r="S2908" s="2"/>
      <c r="T2908" s="1" t="str">
        <f t="shared" si="214"/>
        <v/>
      </c>
      <c r="BN2908" s="8">
        <f t="shared" si="217"/>
        <v>0</v>
      </c>
    </row>
    <row r="2909" spans="1:66" ht="92" hidden="1" x14ac:dyDescent="0.45">
      <c r="A2909" s="1">
        <f t="shared" si="216"/>
        <v>2896</v>
      </c>
      <c r="B2909" s="1" t="s">
        <v>734</v>
      </c>
      <c r="C2909" s="1" t="s">
        <v>1618</v>
      </c>
      <c r="D2909" s="1" t="s">
        <v>1616</v>
      </c>
      <c r="E2909" s="2" t="s">
        <v>1993</v>
      </c>
      <c r="F2909" s="1" t="s">
        <v>4108</v>
      </c>
      <c r="G2909" s="10">
        <v>45782</v>
      </c>
      <c r="H2909" s="1">
        <v>585</v>
      </c>
      <c r="I2909" s="1"/>
      <c r="J2909" s="10">
        <v>45788</v>
      </c>
      <c r="K2909" s="1"/>
      <c r="L2909" s="2"/>
      <c r="M2909" s="10"/>
      <c r="N2909" s="1"/>
      <c r="O2909" s="1"/>
      <c r="P2909" s="2">
        <f>Table1[[#This Row],[PRICE/PO]]*Table1[[#This Row],[Quantity/PO]]</f>
        <v>0</v>
      </c>
      <c r="Q2909" s="2" t="str">
        <f t="shared" ca="1" si="215"/>
        <v>منتهي</v>
      </c>
      <c r="R2909" s="2" t="s">
        <v>2370</v>
      </c>
      <c r="S2909" s="2"/>
      <c r="T2909" s="1" t="str">
        <f t="shared" si="214"/>
        <v/>
      </c>
      <c r="BN2909" s="8">
        <f t="shared" si="217"/>
        <v>0</v>
      </c>
    </row>
    <row r="2910" spans="1:66" ht="69" hidden="1" x14ac:dyDescent="0.45">
      <c r="A2910" s="1">
        <f t="shared" si="216"/>
        <v>2897</v>
      </c>
      <c r="B2910" s="1" t="s">
        <v>734</v>
      </c>
      <c r="C2910" s="2" t="s">
        <v>487</v>
      </c>
      <c r="D2910" s="1"/>
      <c r="E2910" s="2" t="s">
        <v>4110</v>
      </c>
      <c r="F2910" s="1" t="s">
        <v>4109</v>
      </c>
      <c r="G2910" s="10">
        <v>45782</v>
      </c>
      <c r="H2910" s="1">
        <v>10</v>
      </c>
      <c r="I2910" s="1"/>
      <c r="J2910" s="10">
        <v>45789</v>
      </c>
      <c r="K2910" s="1"/>
      <c r="L2910" s="2"/>
      <c r="M2910" s="10"/>
      <c r="N2910" s="1"/>
      <c r="O2910" s="1"/>
      <c r="P2910" s="2">
        <f>Table1[[#This Row],[PRICE/PO]]*Table1[[#This Row],[Quantity/PO]]</f>
        <v>0</v>
      </c>
      <c r="Q2910" s="2" t="str">
        <f t="shared" ca="1" si="215"/>
        <v>منتهي</v>
      </c>
      <c r="R2910" s="2" t="s">
        <v>2370</v>
      </c>
      <c r="S2910" s="2"/>
      <c r="T2910" s="1" t="str">
        <f t="shared" si="214"/>
        <v/>
      </c>
      <c r="BN2910" s="8">
        <f t="shared" si="217"/>
        <v>0</v>
      </c>
    </row>
    <row r="2911" spans="1:66" ht="46" hidden="1" x14ac:dyDescent="0.45">
      <c r="A2911" s="1">
        <f t="shared" si="216"/>
        <v>2898</v>
      </c>
      <c r="B2911" s="1" t="s">
        <v>734</v>
      </c>
      <c r="C2911" s="1" t="s">
        <v>2918</v>
      </c>
      <c r="D2911" s="1" t="s">
        <v>2919</v>
      </c>
      <c r="E2911" s="2" t="s">
        <v>2920</v>
      </c>
      <c r="F2911" s="1" t="s">
        <v>4111</v>
      </c>
      <c r="G2911" s="10">
        <v>45782</v>
      </c>
      <c r="H2911" s="1">
        <v>1</v>
      </c>
      <c r="I2911" s="1"/>
      <c r="J2911" s="10">
        <v>45835</v>
      </c>
      <c r="K2911" s="1"/>
      <c r="L2911" s="2"/>
      <c r="M2911" s="10"/>
      <c r="N2911" s="1"/>
      <c r="O2911" s="1"/>
      <c r="P2911" s="2">
        <f>Table1[[#This Row],[PRICE/PO]]*Table1[[#This Row],[Quantity/PO]]</f>
        <v>0</v>
      </c>
      <c r="Q2911" s="2" t="str">
        <f t="shared" ca="1" si="215"/>
        <v>منتهي</v>
      </c>
      <c r="R2911" s="2" t="s">
        <v>2782</v>
      </c>
      <c r="S2911" s="2"/>
      <c r="T2911" s="1" t="str">
        <f t="shared" si="214"/>
        <v/>
      </c>
      <c r="BN2911" s="8">
        <f t="shared" si="217"/>
        <v>0</v>
      </c>
    </row>
    <row r="2912" spans="1:66" ht="69" hidden="1" x14ac:dyDescent="0.45">
      <c r="A2912" s="1">
        <f t="shared" si="216"/>
        <v>2899</v>
      </c>
      <c r="B2912" s="1" t="s">
        <v>734</v>
      </c>
      <c r="C2912" s="2" t="s">
        <v>2921</v>
      </c>
      <c r="D2912" s="1" t="s">
        <v>2922</v>
      </c>
      <c r="E2912" s="2" t="s">
        <v>2923</v>
      </c>
      <c r="F2912" s="1" t="s">
        <v>4111</v>
      </c>
      <c r="G2912" s="10">
        <v>45782</v>
      </c>
      <c r="H2912" s="1">
        <v>1</v>
      </c>
      <c r="I2912" s="1"/>
      <c r="J2912" s="10">
        <v>45835</v>
      </c>
      <c r="K2912" s="1"/>
      <c r="L2912" s="2"/>
      <c r="M2912" s="10"/>
      <c r="N2912" s="1"/>
      <c r="O2912" s="1"/>
      <c r="P2912" s="2">
        <f>Table1[[#This Row],[PRICE/PO]]*Table1[[#This Row],[Quantity/PO]]</f>
        <v>0</v>
      </c>
      <c r="Q2912" s="2" t="str">
        <f t="shared" ca="1" si="215"/>
        <v>منتهي</v>
      </c>
      <c r="R2912" s="2" t="s">
        <v>2782</v>
      </c>
      <c r="S2912" s="2"/>
      <c r="T2912" s="1" t="str">
        <f t="shared" si="214"/>
        <v/>
      </c>
      <c r="BN2912" s="8">
        <f t="shared" si="217"/>
        <v>0</v>
      </c>
    </row>
    <row r="2913" spans="1:66" ht="46" hidden="1" x14ac:dyDescent="0.45">
      <c r="A2913" s="1">
        <f t="shared" si="216"/>
        <v>2900</v>
      </c>
      <c r="B2913" s="1" t="s">
        <v>734</v>
      </c>
      <c r="C2913" s="1" t="s">
        <v>2924</v>
      </c>
      <c r="D2913" s="1" t="s">
        <v>2925</v>
      </c>
      <c r="E2913" s="2" t="s">
        <v>2926</v>
      </c>
      <c r="F2913" s="1" t="s">
        <v>4111</v>
      </c>
      <c r="G2913" s="10">
        <v>45782</v>
      </c>
      <c r="H2913" s="1">
        <v>2</v>
      </c>
      <c r="I2913" s="1"/>
      <c r="J2913" s="10">
        <v>45835</v>
      </c>
      <c r="K2913" s="1"/>
      <c r="L2913" s="2"/>
      <c r="M2913" s="10"/>
      <c r="N2913" s="1"/>
      <c r="O2913" s="1"/>
      <c r="P2913" s="2">
        <f>Table1[[#This Row],[PRICE/PO]]*Table1[[#This Row],[Quantity/PO]]</f>
        <v>0</v>
      </c>
      <c r="Q2913" s="2" t="str">
        <f t="shared" ca="1" si="215"/>
        <v>منتهي</v>
      </c>
      <c r="R2913" s="2" t="s">
        <v>2782</v>
      </c>
      <c r="S2913" s="2"/>
      <c r="T2913" s="1" t="str">
        <f t="shared" si="214"/>
        <v/>
      </c>
      <c r="BN2913" s="8">
        <f t="shared" si="217"/>
        <v>0</v>
      </c>
    </row>
    <row r="2914" spans="1:66" ht="46" hidden="1" x14ac:dyDescent="0.45">
      <c r="A2914" s="1">
        <f t="shared" si="216"/>
        <v>2901</v>
      </c>
      <c r="B2914" s="1" t="s">
        <v>734</v>
      </c>
      <c r="C2914" s="2" t="s">
        <v>2928</v>
      </c>
      <c r="D2914" s="1" t="s">
        <v>2927</v>
      </c>
      <c r="E2914" s="2" t="s">
        <v>2929</v>
      </c>
      <c r="F2914" s="1" t="s">
        <v>4111</v>
      </c>
      <c r="G2914" s="10">
        <v>45782</v>
      </c>
      <c r="H2914" s="1">
        <v>2</v>
      </c>
      <c r="I2914" s="1"/>
      <c r="J2914" s="10">
        <v>45835</v>
      </c>
      <c r="K2914" s="1"/>
      <c r="L2914" s="2"/>
      <c r="M2914" s="10"/>
      <c r="N2914" s="1"/>
      <c r="O2914" s="1"/>
      <c r="P2914" s="2">
        <f>Table1[[#This Row],[PRICE/PO]]*Table1[[#This Row],[Quantity/PO]]</f>
        <v>0</v>
      </c>
      <c r="Q2914" s="2" t="str">
        <f t="shared" ca="1" si="215"/>
        <v>منتهي</v>
      </c>
      <c r="R2914" s="2" t="s">
        <v>2782</v>
      </c>
      <c r="S2914" s="2"/>
      <c r="T2914" s="1" t="str">
        <f t="shared" si="214"/>
        <v/>
      </c>
      <c r="BN2914" s="8">
        <f t="shared" si="217"/>
        <v>0</v>
      </c>
    </row>
    <row r="2915" spans="1:66" ht="46" hidden="1" x14ac:dyDescent="0.45">
      <c r="A2915" s="1">
        <f t="shared" si="216"/>
        <v>2902</v>
      </c>
      <c r="B2915" s="1" t="s">
        <v>734</v>
      </c>
      <c r="C2915" s="1" t="s">
        <v>3128</v>
      </c>
      <c r="D2915" s="1">
        <v>1104183</v>
      </c>
      <c r="E2915" s="2" t="s">
        <v>3127</v>
      </c>
      <c r="F2915" s="1" t="s">
        <v>4112</v>
      </c>
      <c r="G2915" s="10">
        <v>45782</v>
      </c>
      <c r="H2915" s="1">
        <v>3</v>
      </c>
      <c r="I2915" s="1"/>
      <c r="J2915" s="10">
        <v>45787</v>
      </c>
      <c r="K2915" s="1"/>
      <c r="L2915" s="2"/>
      <c r="M2915" s="10"/>
      <c r="N2915" s="1"/>
      <c r="O2915" s="1"/>
      <c r="P2915" s="2">
        <f>Table1[[#This Row],[PRICE/PO]]*Table1[[#This Row],[Quantity/PO]]</f>
        <v>0</v>
      </c>
      <c r="Q2915" s="2" t="str">
        <f t="shared" ca="1" si="215"/>
        <v>منتهي</v>
      </c>
      <c r="R2915" s="2" t="s">
        <v>2339</v>
      </c>
      <c r="S2915" s="2"/>
      <c r="T2915" s="1" t="str">
        <f t="shared" si="214"/>
        <v/>
      </c>
      <c r="BN2915" s="8">
        <f t="shared" si="217"/>
        <v>0</v>
      </c>
    </row>
    <row r="2916" spans="1:66" ht="69" hidden="1" x14ac:dyDescent="0.45">
      <c r="A2916" s="1">
        <f t="shared" si="216"/>
        <v>2903</v>
      </c>
      <c r="B2916" s="1" t="s">
        <v>734</v>
      </c>
      <c r="C2916" s="1" t="s">
        <v>4114</v>
      </c>
      <c r="D2916" s="1" t="s">
        <v>4115</v>
      </c>
      <c r="E2916" s="2" t="s">
        <v>4116</v>
      </c>
      <c r="F2916" s="1" t="s">
        <v>4113</v>
      </c>
      <c r="G2916" s="10">
        <v>45782</v>
      </c>
      <c r="H2916" s="1">
        <v>1</v>
      </c>
      <c r="I2916" s="1"/>
      <c r="J2916" s="10">
        <v>45802</v>
      </c>
      <c r="K2916" s="1"/>
      <c r="L2916" s="2"/>
      <c r="M2916" s="10"/>
      <c r="N2916" s="1"/>
      <c r="O2916" s="1"/>
      <c r="P2916" s="2">
        <f>Table1[[#This Row],[PRICE/PO]]*Table1[[#This Row],[Quantity/PO]]</f>
        <v>0</v>
      </c>
      <c r="Q2916" s="2" t="str">
        <f t="shared" ca="1" si="215"/>
        <v>منتهي</v>
      </c>
      <c r="R2916" s="2" t="s">
        <v>3250</v>
      </c>
      <c r="S2916" s="2"/>
      <c r="T2916" s="1" t="str">
        <f t="shared" si="214"/>
        <v/>
      </c>
      <c r="BN2916" s="8">
        <f t="shared" si="217"/>
        <v>0</v>
      </c>
    </row>
    <row r="2917" spans="1:66" ht="46" hidden="1" x14ac:dyDescent="0.45">
      <c r="A2917" s="1">
        <f t="shared" si="216"/>
        <v>2904</v>
      </c>
      <c r="B2917" s="1" t="s">
        <v>734</v>
      </c>
      <c r="C2917" s="1" t="s">
        <v>4117</v>
      </c>
      <c r="D2917" s="1" t="s">
        <v>4118</v>
      </c>
      <c r="E2917" s="2" t="s">
        <v>4119</v>
      </c>
      <c r="F2917" s="1" t="s">
        <v>4113</v>
      </c>
      <c r="G2917" s="10">
        <v>45782</v>
      </c>
      <c r="H2917" s="1">
        <v>1</v>
      </c>
      <c r="I2917" s="1"/>
      <c r="J2917" s="10">
        <v>45802</v>
      </c>
      <c r="K2917" s="1"/>
      <c r="L2917" s="2"/>
      <c r="M2917" s="10"/>
      <c r="N2917" s="1"/>
      <c r="O2917" s="1"/>
      <c r="P2917" s="2">
        <f>Table1[[#This Row],[PRICE/PO]]*Table1[[#This Row],[Quantity/PO]]</f>
        <v>0</v>
      </c>
      <c r="Q2917" s="2" t="str">
        <f t="shared" ca="1" si="215"/>
        <v>منتهي</v>
      </c>
      <c r="R2917" s="2" t="s">
        <v>3250</v>
      </c>
      <c r="S2917" s="2"/>
      <c r="T2917" s="1" t="str">
        <f t="shared" si="214"/>
        <v/>
      </c>
      <c r="BN2917" s="8">
        <f t="shared" si="217"/>
        <v>0</v>
      </c>
    </row>
    <row r="2918" spans="1:66" ht="69" hidden="1" x14ac:dyDescent="0.45">
      <c r="A2918" s="1">
        <f t="shared" si="216"/>
        <v>2905</v>
      </c>
      <c r="B2918" s="1" t="s">
        <v>734</v>
      </c>
      <c r="C2918" s="1" t="s">
        <v>4120</v>
      </c>
      <c r="D2918" s="1" t="s">
        <v>4121</v>
      </c>
      <c r="E2918" s="2" t="s">
        <v>4122</v>
      </c>
      <c r="F2918" s="1" t="s">
        <v>4113</v>
      </c>
      <c r="G2918" s="10">
        <v>45782</v>
      </c>
      <c r="H2918" s="1">
        <v>6</v>
      </c>
      <c r="I2918" s="1"/>
      <c r="J2918" s="10">
        <v>45802</v>
      </c>
      <c r="K2918" s="1"/>
      <c r="L2918" s="2"/>
      <c r="M2918" s="10"/>
      <c r="N2918" s="1"/>
      <c r="O2918" s="1"/>
      <c r="P2918" s="2">
        <f>Table1[[#This Row],[PRICE/PO]]*Table1[[#This Row],[Quantity/PO]]</f>
        <v>0</v>
      </c>
      <c r="Q2918" s="2" t="str">
        <f t="shared" ca="1" si="215"/>
        <v>منتهي</v>
      </c>
      <c r="R2918" s="2" t="s">
        <v>3250</v>
      </c>
      <c r="S2918" s="2"/>
      <c r="T2918" s="1" t="str">
        <f t="shared" si="214"/>
        <v/>
      </c>
      <c r="BN2918" s="8">
        <f t="shared" si="217"/>
        <v>50912</v>
      </c>
    </row>
    <row r="2919" spans="1:66" ht="69" hidden="1" x14ac:dyDescent="0.45">
      <c r="A2919" s="1">
        <f t="shared" si="216"/>
        <v>2906</v>
      </c>
      <c r="B2919" s="1" t="s">
        <v>734</v>
      </c>
      <c r="C2919" s="1" t="s">
        <v>4123</v>
      </c>
      <c r="D2919" s="1" t="s">
        <v>4124</v>
      </c>
      <c r="E2919" s="2" t="s">
        <v>4125</v>
      </c>
      <c r="F2919" s="1" t="s">
        <v>4113</v>
      </c>
      <c r="G2919" s="10">
        <v>45782</v>
      </c>
      <c r="H2919" s="1">
        <v>6</v>
      </c>
      <c r="I2919" s="1"/>
      <c r="J2919" s="10">
        <v>45802</v>
      </c>
      <c r="K2919" s="1"/>
      <c r="L2919" s="2"/>
      <c r="M2919" s="10"/>
      <c r="N2919" s="1"/>
      <c r="O2919" s="1"/>
      <c r="P2919" s="2">
        <f>Table1[[#This Row],[PRICE/PO]]*Table1[[#This Row],[Quantity/PO]]</f>
        <v>0</v>
      </c>
      <c r="Q2919" s="2" t="str">
        <f t="shared" ca="1" si="215"/>
        <v>منتهي</v>
      </c>
      <c r="R2919" s="2" t="s">
        <v>3250</v>
      </c>
      <c r="S2919" s="2"/>
      <c r="T2919" s="1" t="str">
        <f t="shared" si="214"/>
        <v/>
      </c>
      <c r="BN2919" s="8" t="str">
        <f t="shared" si="217"/>
        <v>A5G0525</v>
      </c>
    </row>
    <row r="2920" spans="1:66" ht="69" hidden="1" x14ac:dyDescent="0.45">
      <c r="A2920" s="1">
        <f t="shared" si="216"/>
        <v>2907</v>
      </c>
      <c r="B2920" s="1" t="s">
        <v>734</v>
      </c>
      <c r="C2920" s="1" t="s">
        <v>4126</v>
      </c>
      <c r="D2920" s="1" t="s">
        <v>4127</v>
      </c>
      <c r="E2920" s="2" t="s">
        <v>4128</v>
      </c>
      <c r="F2920" s="1" t="s">
        <v>4113</v>
      </c>
      <c r="G2920" s="10">
        <v>45782</v>
      </c>
      <c r="H2920" s="1">
        <v>6</v>
      </c>
      <c r="I2920" s="1"/>
      <c r="J2920" s="10">
        <v>45802</v>
      </c>
      <c r="K2920" s="1"/>
      <c r="L2920" s="2"/>
      <c r="M2920" s="10"/>
      <c r="N2920" s="1"/>
      <c r="O2920" s="1"/>
      <c r="P2920" s="2">
        <f>Table1[[#This Row],[PRICE/PO]]*Table1[[#This Row],[Quantity/PO]]</f>
        <v>0</v>
      </c>
      <c r="Q2920" s="2" t="str">
        <f t="shared" ca="1" si="215"/>
        <v>منتهي</v>
      </c>
      <c r="R2920" s="2" t="s">
        <v>3250</v>
      </c>
      <c r="S2920" s="2"/>
      <c r="T2920" s="1" t="str">
        <f t="shared" si="214"/>
        <v/>
      </c>
      <c r="BN2920" s="8">
        <f t="shared" si="217"/>
        <v>2500260</v>
      </c>
    </row>
    <row r="2921" spans="1:66" ht="69" hidden="1" x14ac:dyDescent="0.45">
      <c r="A2921" s="1">
        <f t="shared" si="216"/>
        <v>2908</v>
      </c>
      <c r="B2921" s="1" t="s">
        <v>734</v>
      </c>
      <c r="C2921" s="2" t="s">
        <v>634</v>
      </c>
      <c r="D2921" s="1">
        <v>2108005</v>
      </c>
      <c r="E2921" s="2" t="s">
        <v>635</v>
      </c>
      <c r="F2921" s="1" t="s">
        <v>4129</v>
      </c>
      <c r="G2921" s="10">
        <v>45782</v>
      </c>
      <c r="H2921" s="1">
        <v>3</v>
      </c>
      <c r="I2921" s="1">
        <v>700</v>
      </c>
      <c r="J2921" s="10">
        <v>45787</v>
      </c>
      <c r="K2921" s="1" t="s">
        <v>1077</v>
      </c>
      <c r="L2921" s="2"/>
      <c r="M2921" s="10"/>
      <c r="N2921" s="1"/>
      <c r="O2921" s="1"/>
      <c r="P2921" s="2">
        <f>Table1[[#This Row],[PRICE/PO]]*Table1[[#This Row],[Quantity/PO]]</f>
        <v>0</v>
      </c>
      <c r="Q2921" s="2" t="str">
        <f t="shared" ca="1" si="215"/>
        <v>منتهي</v>
      </c>
      <c r="R2921" s="2" t="s">
        <v>2339</v>
      </c>
      <c r="S2921" s="2"/>
      <c r="T2921" s="1" t="str">
        <f t="shared" si="214"/>
        <v/>
      </c>
      <c r="BN2921" s="8">
        <f t="shared" si="217"/>
        <v>2400558</v>
      </c>
    </row>
    <row r="2922" spans="1:66" ht="69" hidden="1" x14ac:dyDescent="0.45">
      <c r="A2922" s="1">
        <f t="shared" si="216"/>
        <v>2909</v>
      </c>
      <c r="B2922" s="1" t="s">
        <v>734</v>
      </c>
      <c r="C2922" s="1" t="s">
        <v>4131</v>
      </c>
      <c r="D2922" s="1">
        <v>2108003</v>
      </c>
      <c r="E2922" s="2" t="s">
        <v>4130</v>
      </c>
      <c r="F2922" s="1" t="s">
        <v>4129</v>
      </c>
      <c r="G2922" s="10">
        <v>45782</v>
      </c>
      <c r="H2922" s="1">
        <v>2</v>
      </c>
      <c r="I2922" s="1">
        <v>330</v>
      </c>
      <c r="J2922" s="10">
        <v>45787</v>
      </c>
      <c r="K2922" s="1" t="s">
        <v>1077</v>
      </c>
      <c r="L2922" s="2" t="s">
        <v>4502</v>
      </c>
      <c r="M2922" s="10">
        <v>45790</v>
      </c>
      <c r="N2922" s="1">
        <v>2</v>
      </c>
      <c r="O2922" s="1">
        <v>330</v>
      </c>
      <c r="P2922" s="2">
        <f>Table1[[#This Row],[PRICE/PO]]*Table1[[#This Row],[Quantity/PO]]</f>
        <v>660</v>
      </c>
      <c r="Q2922" s="2" t="str">
        <f t="shared" ca="1" si="215"/>
        <v>منتهي</v>
      </c>
      <c r="R2922" s="2" t="s">
        <v>2339</v>
      </c>
      <c r="S2922" s="2"/>
      <c r="T2922" s="1" t="str">
        <f t="shared" si="214"/>
        <v/>
      </c>
      <c r="BN2922" s="8">
        <f t="shared" si="217"/>
        <v>2801338</v>
      </c>
    </row>
    <row r="2923" spans="1:66" ht="69" hidden="1" x14ac:dyDescent="0.45">
      <c r="A2923" s="1">
        <f t="shared" si="216"/>
        <v>2910</v>
      </c>
      <c r="B2923" s="1" t="s">
        <v>734</v>
      </c>
      <c r="C2923" s="2" t="s">
        <v>1671</v>
      </c>
      <c r="D2923" s="1"/>
      <c r="E2923" s="2" t="s">
        <v>1670</v>
      </c>
      <c r="F2923" s="1" t="s">
        <v>4132</v>
      </c>
      <c r="G2923" s="10">
        <v>45782</v>
      </c>
      <c r="H2923" s="1">
        <v>4</v>
      </c>
      <c r="I2923" s="1">
        <v>2150</v>
      </c>
      <c r="J2923" s="10">
        <v>45787</v>
      </c>
      <c r="K2923" s="1" t="s">
        <v>1075</v>
      </c>
      <c r="L2923" s="2"/>
      <c r="M2923" s="10"/>
      <c r="N2923" s="1"/>
      <c r="O2923" s="1"/>
      <c r="P2923" s="2">
        <f>Table1[[#This Row],[PRICE/PO]]*Table1[[#This Row],[Quantity/PO]]</f>
        <v>0</v>
      </c>
      <c r="Q2923" s="2" t="str">
        <f t="shared" ca="1" si="215"/>
        <v>منتهي</v>
      </c>
      <c r="R2923" s="2" t="s">
        <v>2339</v>
      </c>
      <c r="S2923" s="2"/>
      <c r="T2923" s="1" t="str">
        <f t="shared" si="214"/>
        <v/>
      </c>
      <c r="BN2923" s="8">
        <f t="shared" si="217"/>
        <v>2801348</v>
      </c>
    </row>
    <row r="2924" spans="1:66" ht="69" hidden="1" x14ac:dyDescent="0.45">
      <c r="A2924" s="1">
        <f t="shared" si="216"/>
        <v>2911</v>
      </c>
      <c r="B2924" s="1" t="s">
        <v>734</v>
      </c>
      <c r="C2924" s="2" t="s">
        <v>1799</v>
      </c>
      <c r="D2924" s="1" t="s">
        <v>1798</v>
      </c>
      <c r="E2924" s="2" t="s">
        <v>1800</v>
      </c>
      <c r="F2924" s="1" t="s">
        <v>4132</v>
      </c>
      <c r="G2924" s="10">
        <v>45782</v>
      </c>
      <c r="H2924" s="1">
        <v>2</v>
      </c>
      <c r="I2924" s="1">
        <v>1750</v>
      </c>
      <c r="J2924" s="10">
        <v>45787</v>
      </c>
      <c r="K2924" s="1" t="s">
        <v>1075</v>
      </c>
      <c r="L2924" s="2" t="s">
        <v>4516</v>
      </c>
      <c r="M2924" s="10">
        <v>45791</v>
      </c>
      <c r="N2924" s="1">
        <v>2</v>
      </c>
      <c r="O2924" s="1">
        <v>1750</v>
      </c>
      <c r="P2924" s="2">
        <f>Table1[[#This Row],[PRICE/PO]]*Table1[[#This Row],[Quantity/PO]]</f>
        <v>3500</v>
      </c>
      <c r="Q2924" s="2" t="str">
        <f t="shared" ca="1" si="215"/>
        <v>منتهي</v>
      </c>
      <c r="R2924" s="2" t="s">
        <v>2339</v>
      </c>
      <c r="S2924" s="2"/>
      <c r="T2924" s="1" t="str">
        <f t="shared" si="214"/>
        <v/>
      </c>
      <c r="BN2924" s="8">
        <f t="shared" si="217"/>
        <v>2501438</v>
      </c>
    </row>
    <row r="2925" spans="1:66" ht="69" hidden="1" x14ac:dyDescent="0.45">
      <c r="A2925" s="1">
        <f t="shared" si="216"/>
        <v>2912</v>
      </c>
      <c r="B2925" s="1" t="s">
        <v>734</v>
      </c>
      <c r="C2925" s="2" t="s">
        <v>1799</v>
      </c>
      <c r="D2925" s="1" t="s">
        <v>1798</v>
      </c>
      <c r="E2925" s="2" t="s">
        <v>1800</v>
      </c>
      <c r="F2925" s="1" t="s">
        <v>4132</v>
      </c>
      <c r="G2925" s="10">
        <v>45782</v>
      </c>
      <c r="H2925" s="1"/>
      <c r="I2925" s="1">
        <v>1750</v>
      </c>
      <c r="J2925" s="10">
        <v>45787</v>
      </c>
      <c r="K2925" s="1" t="s">
        <v>1075</v>
      </c>
      <c r="L2925" s="2" t="s">
        <v>5347</v>
      </c>
      <c r="M2925" s="10">
        <v>45819</v>
      </c>
      <c r="N2925" s="1">
        <v>2</v>
      </c>
      <c r="O2925" s="1">
        <v>1750</v>
      </c>
      <c r="P2925" s="2">
        <f>Table1[[#This Row],[PRICE/PO]]*Table1[[#This Row],[Quantity/PO]]</f>
        <v>3500</v>
      </c>
      <c r="Q2925" s="2" t="str">
        <f t="shared" ca="1" si="215"/>
        <v>منتهي</v>
      </c>
      <c r="R2925" s="2" t="s">
        <v>2339</v>
      </c>
      <c r="S2925" s="2"/>
      <c r="T2925" s="1" t="str">
        <f t="shared" si="214"/>
        <v/>
      </c>
      <c r="BN2925" s="8">
        <f t="shared" si="217"/>
        <v>2804129</v>
      </c>
    </row>
    <row r="2926" spans="1:66" ht="69" hidden="1" x14ac:dyDescent="0.45">
      <c r="A2926" s="1">
        <f t="shared" si="216"/>
        <v>2913</v>
      </c>
      <c r="B2926" s="1" t="s">
        <v>734</v>
      </c>
      <c r="C2926" s="2" t="s">
        <v>1799</v>
      </c>
      <c r="D2926" s="1" t="s">
        <v>1798</v>
      </c>
      <c r="E2926" s="2" t="s">
        <v>1800</v>
      </c>
      <c r="F2926" s="1" t="s">
        <v>4132</v>
      </c>
      <c r="G2926" s="10">
        <v>45782</v>
      </c>
      <c r="H2926" s="1"/>
      <c r="I2926" s="1">
        <v>1750</v>
      </c>
      <c r="J2926" s="10">
        <v>45787</v>
      </c>
      <c r="K2926" s="1" t="s">
        <v>1075</v>
      </c>
      <c r="L2926" s="2" t="s">
        <v>6290</v>
      </c>
      <c r="M2926" s="10">
        <v>45831</v>
      </c>
      <c r="N2926" s="1">
        <v>2</v>
      </c>
      <c r="O2926" s="1">
        <v>1750</v>
      </c>
      <c r="P2926" s="2">
        <f>Table1[[#This Row],[PRICE/PO]]*Table1[[#This Row],[Quantity/PO]]</f>
        <v>3500</v>
      </c>
      <c r="Q2926" s="2" t="str">
        <f t="shared" ca="1" si="215"/>
        <v>منتهي</v>
      </c>
      <c r="R2926" s="2" t="s">
        <v>2339</v>
      </c>
      <c r="S2926" s="2"/>
      <c r="T2926" s="1" t="str">
        <f t="shared" si="214"/>
        <v/>
      </c>
      <c r="BN2926" s="8">
        <f t="shared" ref="BN2926" si="218">D3585</f>
        <v>2500257</v>
      </c>
    </row>
    <row r="2927" spans="1:66" ht="69" hidden="1" x14ac:dyDescent="0.45">
      <c r="A2927" s="1">
        <f t="shared" si="216"/>
        <v>2914</v>
      </c>
      <c r="B2927" s="1" t="s">
        <v>734</v>
      </c>
      <c r="C2927" s="2" t="s">
        <v>4135</v>
      </c>
      <c r="D2927" s="1">
        <v>56148</v>
      </c>
      <c r="E2927" s="2" t="s">
        <v>4134</v>
      </c>
      <c r="F2927" s="1" t="s">
        <v>4133</v>
      </c>
      <c r="G2927" s="10">
        <v>45777</v>
      </c>
      <c r="H2927" s="1">
        <v>1</v>
      </c>
      <c r="I2927" s="1"/>
      <c r="J2927" s="10">
        <v>45784</v>
      </c>
      <c r="K2927" s="1"/>
      <c r="L2927" s="2"/>
      <c r="M2927" s="10"/>
      <c r="N2927" s="1"/>
      <c r="O2927" s="1"/>
      <c r="P2927" s="2">
        <f>Table1[[#This Row],[PRICE/PO]]*Table1[[#This Row],[Quantity/PO]]</f>
        <v>0</v>
      </c>
      <c r="Q2927" s="2" t="str">
        <f t="shared" ca="1" si="215"/>
        <v>منتهي</v>
      </c>
      <c r="R2927" s="2" t="s">
        <v>2339</v>
      </c>
      <c r="S2927" s="2"/>
      <c r="T2927" s="1" t="str">
        <f t="shared" si="214"/>
        <v/>
      </c>
      <c r="BN2927" s="8">
        <f t="shared" ref="BN2927:BN2962" si="219">D3584</f>
        <v>2804129</v>
      </c>
    </row>
    <row r="2928" spans="1:66" ht="92" hidden="1" x14ac:dyDescent="0.45">
      <c r="A2928" s="1">
        <f t="shared" si="216"/>
        <v>2915</v>
      </c>
      <c r="B2928" s="1" t="s">
        <v>734</v>
      </c>
      <c r="C2928" s="1" t="s">
        <v>1698</v>
      </c>
      <c r="D2928" s="1" t="s">
        <v>1697</v>
      </c>
      <c r="E2928" s="2" t="s">
        <v>1700</v>
      </c>
      <c r="F2928" s="1" t="s">
        <v>4136</v>
      </c>
      <c r="G2928" s="10">
        <v>45777</v>
      </c>
      <c r="H2928" s="1">
        <v>4</v>
      </c>
      <c r="I2928" s="1"/>
      <c r="J2928" s="10">
        <v>45784</v>
      </c>
      <c r="K2928" s="1"/>
      <c r="L2928" s="2"/>
      <c r="M2928" s="10"/>
      <c r="N2928" s="1"/>
      <c r="O2928" s="1"/>
      <c r="P2928" s="2">
        <f>Table1[[#This Row],[PRICE/PO]]*Table1[[#This Row],[Quantity/PO]]</f>
        <v>0</v>
      </c>
      <c r="Q2928" s="2" t="str">
        <f t="shared" ca="1" si="215"/>
        <v>منتهي</v>
      </c>
      <c r="R2928" s="2" t="s">
        <v>2339</v>
      </c>
      <c r="S2928" s="2"/>
      <c r="T2928" s="1" t="str">
        <f t="shared" si="214"/>
        <v/>
      </c>
      <c r="BN2928" s="8">
        <f t="shared" si="219"/>
        <v>2500257</v>
      </c>
    </row>
    <row r="2929" spans="1:66" ht="46" hidden="1" x14ac:dyDescent="0.45">
      <c r="A2929" s="1">
        <f t="shared" si="216"/>
        <v>2916</v>
      </c>
      <c r="B2929" s="1" t="s">
        <v>43</v>
      </c>
      <c r="C2929" s="1" t="s">
        <v>84</v>
      </c>
      <c r="D2929" s="1"/>
      <c r="E2929" s="2" t="s">
        <v>2464</v>
      </c>
      <c r="F2929" s="1" t="s">
        <v>4137</v>
      </c>
      <c r="G2929" s="10">
        <v>45777</v>
      </c>
      <c r="H2929" s="1">
        <v>2</v>
      </c>
      <c r="I2929" s="1"/>
      <c r="J2929" s="10">
        <v>45783</v>
      </c>
      <c r="K2929" s="1"/>
      <c r="L2929" s="2"/>
      <c r="M2929" s="10"/>
      <c r="N2929" s="1"/>
      <c r="O2929" s="1"/>
      <c r="P2929" s="2">
        <f>Table1[[#This Row],[PRICE/PO]]*Table1[[#This Row],[Quantity/PO]]</f>
        <v>0</v>
      </c>
      <c r="Q2929" s="2" t="str">
        <f t="shared" ca="1" si="215"/>
        <v>منتهي</v>
      </c>
      <c r="R2929" s="2" t="s">
        <v>2339</v>
      </c>
      <c r="S2929" s="2"/>
      <c r="T2929" s="1" t="str">
        <f t="shared" si="214"/>
        <v/>
      </c>
      <c r="BN2929" s="8">
        <f t="shared" si="219"/>
        <v>2502758</v>
      </c>
    </row>
    <row r="2930" spans="1:66" ht="46" hidden="1" x14ac:dyDescent="0.45">
      <c r="A2930" s="1">
        <f t="shared" si="216"/>
        <v>2917</v>
      </c>
      <c r="B2930" s="1" t="s">
        <v>734</v>
      </c>
      <c r="C2930" s="1" t="s">
        <v>1243</v>
      </c>
      <c r="D2930" s="1"/>
      <c r="E2930" s="2" t="s">
        <v>1242</v>
      </c>
      <c r="F2930" s="1" t="s">
        <v>4138</v>
      </c>
      <c r="G2930" s="10">
        <v>45777</v>
      </c>
      <c r="H2930" s="1">
        <v>2</v>
      </c>
      <c r="I2930" s="1"/>
      <c r="J2930" s="10">
        <v>45783</v>
      </c>
      <c r="K2930" s="1"/>
      <c r="L2930" s="2"/>
      <c r="M2930" s="10"/>
      <c r="N2930" s="1"/>
      <c r="O2930" s="1"/>
      <c r="P2930" s="2">
        <f>Table1[[#This Row],[PRICE/PO]]*Table1[[#This Row],[Quantity/PO]]</f>
        <v>0</v>
      </c>
      <c r="Q2930" s="2" t="str">
        <f t="shared" ca="1" si="215"/>
        <v>منتهي</v>
      </c>
      <c r="R2930" s="2" t="s">
        <v>2339</v>
      </c>
      <c r="S2930" s="2"/>
      <c r="T2930" s="1" t="str">
        <f t="shared" si="214"/>
        <v/>
      </c>
      <c r="BN2930" s="8">
        <f t="shared" si="219"/>
        <v>2508825</v>
      </c>
    </row>
    <row r="2931" spans="1:66" ht="46" hidden="1" x14ac:dyDescent="0.45">
      <c r="A2931" s="1">
        <f t="shared" si="216"/>
        <v>2918</v>
      </c>
      <c r="B2931" s="1" t="s">
        <v>734</v>
      </c>
      <c r="C2931" s="1" t="s">
        <v>3431</v>
      </c>
      <c r="D2931" s="1" t="s">
        <v>3432</v>
      </c>
      <c r="E2931" s="2" t="s">
        <v>3433</v>
      </c>
      <c r="F2931" s="1" t="s">
        <v>4139</v>
      </c>
      <c r="G2931" s="10">
        <v>45777</v>
      </c>
      <c r="H2931" s="1">
        <v>20</v>
      </c>
      <c r="I2931" s="1"/>
      <c r="J2931" s="10">
        <v>45783</v>
      </c>
      <c r="K2931" s="1"/>
      <c r="L2931" s="2"/>
      <c r="M2931" s="10"/>
      <c r="N2931" s="1"/>
      <c r="O2931" s="1"/>
      <c r="P2931" s="2">
        <f>Table1[[#This Row],[PRICE/PO]]*Table1[[#This Row],[Quantity/PO]]</f>
        <v>0</v>
      </c>
      <c r="Q2931" s="2" t="str">
        <f t="shared" ca="1" si="215"/>
        <v>منتهي</v>
      </c>
      <c r="R2931" s="2" t="s">
        <v>2825</v>
      </c>
      <c r="S2931" s="2"/>
      <c r="T2931" s="1" t="str">
        <f t="shared" si="214"/>
        <v/>
      </c>
      <c r="BN2931" s="8" t="str">
        <f t="shared" si="219"/>
        <v>PE1M10</v>
      </c>
    </row>
    <row r="2932" spans="1:66" ht="69" hidden="1" x14ac:dyDescent="0.45">
      <c r="A2932" s="1">
        <f t="shared" si="216"/>
        <v>2919</v>
      </c>
      <c r="B2932" s="1" t="s">
        <v>734</v>
      </c>
      <c r="C2932" s="2" t="s">
        <v>2915</v>
      </c>
      <c r="D2932" s="1" t="s">
        <v>2916</v>
      </c>
      <c r="E2932" s="2" t="s">
        <v>2917</v>
      </c>
      <c r="F2932" s="1" t="s">
        <v>4140</v>
      </c>
      <c r="G2932" s="10">
        <v>45776</v>
      </c>
      <c r="H2932" s="1">
        <v>2</v>
      </c>
      <c r="I2932" s="1"/>
      <c r="J2932" s="10">
        <v>45783</v>
      </c>
      <c r="K2932" s="1"/>
      <c r="L2932" s="2"/>
      <c r="M2932" s="10"/>
      <c r="N2932" s="1"/>
      <c r="O2932" s="1"/>
      <c r="P2932" s="2">
        <f>Table1[[#This Row],[PRICE/PO]]*Table1[[#This Row],[Quantity/PO]]</f>
        <v>0</v>
      </c>
      <c r="Q2932" s="2" t="str">
        <f t="shared" ca="1" si="215"/>
        <v>منتهي</v>
      </c>
      <c r="R2932" s="2" t="s">
        <v>2782</v>
      </c>
      <c r="S2932" s="2"/>
      <c r="T2932" s="1" t="str">
        <f t="shared" si="214"/>
        <v/>
      </c>
      <c r="BN2932" s="8" t="str">
        <f t="shared" si="219"/>
        <v>CB640A</v>
      </c>
    </row>
    <row r="2933" spans="1:66" ht="46" hidden="1" x14ac:dyDescent="0.45">
      <c r="A2933" s="1">
        <f t="shared" si="216"/>
        <v>2920</v>
      </c>
      <c r="B2933" s="1" t="s">
        <v>734</v>
      </c>
      <c r="C2933" s="2" t="s">
        <v>2918</v>
      </c>
      <c r="D2933" s="1" t="s">
        <v>2919</v>
      </c>
      <c r="E2933" s="2" t="s">
        <v>2920</v>
      </c>
      <c r="F2933" s="1" t="s">
        <v>4140</v>
      </c>
      <c r="G2933" s="10">
        <v>45776</v>
      </c>
      <c r="H2933" s="1">
        <v>1</v>
      </c>
      <c r="I2933" s="1"/>
      <c r="J2933" s="10">
        <v>45783</v>
      </c>
      <c r="K2933" s="1"/>
      <c r="L2933" s="2"/>
      <c r="M2933" s="10"/>
      <c r="N2933" s="1"/>
      <c r="O2933" s="1"/>
      <c r="P2933" s="2">
        <f>Table1[[#This Row],[PRICE/PO]]*Table1[[#This Row],[Quantity/PO]]</f>
        <v>0</v>
      </c>
      <c r="Q2933" s="2" t="str">
        <f t="shared" ca="1" si="215"/>
        <v>منتهي</v>
      </c>
      <c r="R2933" s="2" t="s">
        <v>2782</v>
      </c>
      <c r="S2933" s="2"/>
      <c r="T2933" s="1" t="str">
        <f t="shared" si="214"/>
        <v/>
      </c>
      <c r="BN2933" s="8">
        <f t="shared" si="219"/>
        <v>0</v>
      </c>
    </row>
    <row r="2934" spans="1:66" ht="69" hidden="1" x14ac:dyDescent="0.45">
      <c r="A2934" s="1">
        <f t="shared" si="216"/>
        <v>2921</v>
      </c>
      <c r="B2934" s="1" t="s">
        <v>734</v>
      </c>
      <c r="C2934" s="2" t="s">
        <v>2921</v>
      </c>
      <c r="D2934" s="1" t="s">
        <v>2922</v>
      </c>
      <c r="E2934" s="2" t="s">
        <v>2923</v>
      </c>
      <c r="F2934" s="1" t="s">
        <v>4140</v>
      </c>
      <c r="G2934" s="10">
        <v>45776</v>
      </c>
      <c r="H2934" s="1">
        <v>1</v>
      </c>
      <c r="I2934" s="1"/>
      <c r="J2934" s="10">
        <v>45783</v>
      </c>
      <c r="K2934" s="1"/>
      <c r="L2934" s="2"/>
      <c r="M2934" s="10"/>
      <c r="N2934" s="1"/>
      <c r="O2934" s="1"/>
      <c r="P2934" s="2">
        <f>Table1[[#This Row],[PRICE/PO]]*Table1[[#This Row],[Quantity/PO]]</f>
        <v>0</v>
      </c>
      <c r="Q2934" s="2" t="str">
        <f t="shared" ca="1" si="215"/>
        <v>منتهي</v>
      </c>
      <c r="R2934" s="2" t="s">
        <v>2782</v>
      </c>
      <c r="S2934" s="2"/>
      <c r="T2934" s="1" t="str">
        <f t="shared" si="214"/>
        <v/>
      </c>
      <c r="BN2934" s="8">
        <f t="shared" si="219"/>
        <v>158</v>
      </c>
    </row>
    <row r="2935" spans="1:66" ht="46" hidden="1" x14ac:dyDescent="0.45">
      <c r="A2935" s="1">
        <f t="shared" si="216"/>
        <v>2922</v>
      </c>
      <c r="B2935" s="1" t="s">
        <v>734</v>
      </c>
      <c r="C2935" s="2" t="s">
        <v>2924</v>
      </c>
      <c r="D2935" s="1" t="s">
        <v>2925</v>
      </c>
      <c r="E2935" s="2" t="s">
        <v>2926</v>
      </c>
      <c r="F2935" s="1" t="s">
        <v>4140</v>
      </c>
      <c r="G2935" s="10">
        <v>45776</v>
      </c>
      <c r="H2935" s="1">
        <v>2</v>
      </c>
      <c r="I2935" s="1"/>
      <c r="J2935" s="10">
        <v>45783</v>
      </c>
      <c r="K2935" s="1"/>
      <c r="L2935" s="2"/>
      <c r="M2935" s="10"/>
      <c r="N2935" s="1"/>
      <c r="O2935" s="1"/>
      <c r="P2935" s="2">
        <f>Table1[[#This Row],[PRICE/PO]]*Table1[[#This Row],[Quantity/PO]]</f>
        <v>0</v>
      </c>
      <c r="Q2935" s="2" t="str">
        <f t="shared" ca="1" si="215"/>
        <v>منتهي</v>
      </c>
      <c r="R2935" s="2" t="s">
        <v>2782</v>
      </c>
      <c r="S2935" s="2"/>
      <c r="T2935" s="1" t="str">
        <f t="shared" si="214"/>
        <v/>
      </c>
      <c r="BN2935" s="8">
        <f t="shared" si="219"/>
        <v>23505</v>
      </c>
    </row>
    <row r="2936" spans="1:66" ht="46" hidden="1" x14ac:dyDescent="0.45">
      <c r="A2936" s="1">
        <f t="shared" si="216"/>
        <v>2923</v>
      </c>
      <c r="B2936" s="1" t="s">
        <v>734</v>
      </c>
      <c r="C2936" s="2" t="s">
        <v>2928</v>
      </c>
      <c r="D2936" s="1" t="s">
        <v>2927</v>
      </c>
      <c r="E2936" s="2" t="s">
        <v>2929</v>
      </c>
      <c r="F2936" s="1" t="s">
        <v>4140</v>
      </c>
      <c r="G2936" s="10">
        <v>45776</v>
      </c>
      <c r="H2936" s="1">
        <v>2</v>
      </c>
      <c r="I2936" s="1"/>
      <c r="J2936" s="10">
        <v>45783</v>
      </c>
      <c r="K2936" s="1"/>
      <c r="L2936" s="2"/>
      <c r="M2936" s="10"/>
      <c r="N2936" s="1"/>
      <c r="O2936" s="1"/>
      <c r="P2936" s="2">
        <f>Table1[[#This Row],[PRICE/PO]]*Table1[[#This Row],[Quantity/PO]]</f>
        <v>0</v>
      </c>
      <c r="Q2936" s="2" t="str">
        <f t="shared" ca="1" si="215"/>
        <v>منتهي</v>
      </c>
      <c r="R2936" s="2" t="s">
        <v>2782</v>
      </c>
      <c r="S2936" s="2"/>
      <c r="T2936" s="1" t="str">
        <f t="shared" si="214"/>
        <v/>
      </c>
      <c r="BN2936" s="8" t="str">
        <f t="shared" si="219"/>
        <v>0J-0N-0286A</v>
      </c>
    </row>
    <row r="2937" spans="1:66" ht="46" hidden="1" x14ac:dyDescent="0.45">
      <c r="A2937" s="1">
        <f t="shared" si="216"/>
        <v>2924</v>
      </c>
      <c r="B2937" s="1" t="s">
        <v>734</v>
      </c>
      <c r="C2937" s="2" t="s">
        <v>111</v>
      </c>
      <c r="D2937" s="1"/>
      <c r="E2937" s="2" t="s">
        <v>423</v>
      </c>
      <c r="F2937" s="1" t="s">
        <v>4140</v>
      </c>
      <c r="G2937" s="10">
        <v>45776</v>
      </c>
      <c r="H2937" s="1">
        <v>1</v>
      </c>
      <c r="I2937" s="1">
        <v>1350</v>
      </c>
      <c r="J2937" s="10">
        <v>45783</v>
      </c>
      <c r="K2937" s="1"/>
      <c r="L2937" s="2"/>
      <c r="M2937" s="10"/>
      <c r="N2937" s="1"/>
      <c r="O2937" s="1"/>
      <c r="P2937" s="2">
        <f>Table1[[#This Row],[PRICE/PO]]*Table1[[#This Row],[Quantity/PO]]</f>
        <v>0</v>
      </c>
      <c r="Q2937" s="2" t="str">
        <f t="shared" ca="1" si="215"/>
        <v>منتهي</v>
      </c>
      <c r="R2937" s="2" t="s">
        <v>2782</v>
      </c>
      <c r="S2937" s="2"/>
      <c r="T2937" s="1" t="str">
        <f t="shared" si="214"/>
        <v/>
      </c>
      <c r="BN2937" s="8" t="str">
        <f t="shared" si="219"/>
        <v>0J-0W3163A</v>
      </c>
    </row>
    <row r="2938" spans="1:66" ht="46" hidden="1" x14ac:dyDescent="0.45">
      <c r="A2938" s="1">
        <f t="shared" si="216"/>
        <v>2925</v>
      </c>
      <c r="B2938" s="1" t="s">
        <v>734</v>
      </c>
      <c r="C2938" s="2" t="s">
        <v>421</v>
      </c>
      <c r="D2938" s="1"/>
      <c r="E2938" s="2" t="s">
        <v>422</v>
      </c>
      <c r="F2938" s="1" t="s">
        <v>4140</v>
      </c>
      <c r="G2938" s="10">
        <v>45776</v>
      </c>
      <c r="H2938" s="1">
        <v>2</v>
      </c>
      <c r="I2938" s="1"/>
      <c r="J2938" s="10">
        <v>45783</v>
      </c>
      <c r="K2938" s="1"/>
      <c r="L2938" s="2"/>
      <c r="M2938" s="10"/>
      <c r="N2938" s="1"/>
      <c r="O2938" s="1"/>
      <c r="P2938" s="2">
        <f>Table1[[#This Row],[PRICE/PO]]*Table1[[#This Row],[Quantity/PO]]</f>
        <v>0</v>
      </c>
      <c r="Q2938" s="2" t="str">
        <f t="shared" ca="1" si="215"/>
        <v>منتهي</v>
      </c>
      <c r="R2938" s="2" t="s">
        <v>2782</v>
      </c>
      <c r="S2938" s="2"/>
      <c r="T2938" s="1" t="str">
        <f t="shared" si="214"/>
        <v/>
      </c>
      <c r="BN2938" s="8" t="str">
        <f t="shared" si="219"/>
        <v>0J-0M-61005E</v>
      </c>
    </row>
    <row r="2939" spans="1:66" ht="46" hidden="1" x14ac:dyDescent="0.45">
      <c r="A2939" s="1">
        <f t="shared" si="216"/>
        <v>2926</v>
      </c>
      <c r="B2939" s="1" t="s">
        <v>734</v>
      </c>
      <c r="C2939" s="1" t="s">
        <v>612</v>
      </c>
      <c r="D2939" s="1" t="s">
        <v>2185</v>
      </c>
      <c r="E2939" s="2" t="s">
        <v>613</v>
      </c>
      <c r="F2939" s="1" t="s">
        <v>4141</v>
      </c>
      <c r="G2939" s="10">
        <v>45776</v>
      </c>
      <c r="H2939" s="1">
        <v>1</v>
      </c>
      <c r="I2939" s="1"/>
      <c r="J2939" s="10">
        <v>45779</v>
      </c>
      <c r="K2939" s="1"/>
      <c r="L2939" s="2"/>
      <c r="M2939" s="10"/>
      <c r="N2939" s="1"/>
      <c r="O2939" s="1"/>
      <c r="P2939" s="2">
        <f>Table1[[#This Row],[PRICE/PO]]*Table1[[#This Row],[Quantity/PO]]</f>
        <v>0</v>
      </c>
      <c r="Q2939" s="2" t="str">
        <f t="shared" ca="1" si="215"/>
        <v>منتهي</v>
      </c>
      <c r="R2939" s="2" t="s">
        <v>2339</v>
      </c>
      <c r="S2939" s="2"/>
      <c r="T2939" s="1" t="str">
        <f t="shared" si="214"/>
        <v/>
      </c>
      <c r="BN2939" s="8" t="str">
        <f t="shared" si="219"/>
        <v>0J-0P2566</v>
      </c>
    </row>
    <row r="2940" spans="1:66" ht="69" hidden="1" x14ac:dyDescent="0.45">
      <c r="A2940" s="1">
        <f t="shared" si="216"/>
        <v>2927</v>
      </c>
      <c r="B2940" s="1" t="s">
        <v>734</v>
      </c>
      <c r="C2940" s="1" t="s">
        <v>4142</v>
      </c>
      <c r="D2940" s="1" t="s">
        <v>4143</v>
      </c>
      <c r="E2940" s="2" t="s">
        <v>4144</v>
      </c>
      <c r="F2940" s="1" t="s">
        <v>4141</v>
      </c>
      <c r="G2940" s="10">
        <v>45776</v>
      </c>
      <c r="H2940" s="1">
        <v>1</v>
      </c>
      <c r="I2940" s="1"/>
      <c r="J2940" s="10">
        <v>45779</v>
      </c>
      <c r="K2940" s="1"/>
      <c r="L2940" s="2"/>
      <c r="M2940" s="10"/>
      <c r="N2940" s="1"/>
      <c r="O2940" s="1"/>
      <c r="P2940" s="2">
        <f>Table1[[#This Row],[PRICE/PO]]*Table1[[#This Row],[Quantity/PO]]</f>
        <v>0</v>
      </c>
      <c r="Q2940" s="2" t="str">
        <f t="shared" ca="1" si="215"/>
        <v>منتهي</v>
      </c>
      <c r="R2940" s="2" t="s">
        <v>2339</v>
      </c>
      <c r="S2940" s="2"/>
      <c r="T2940" s="1" t="str">
        <f t="shared" si="214"/>
        <v/>
      </c>
      <c r="BN2940" s="8" t="str">
        <f t="shared" si="219"/>
        <v>0J-0P2670AB</v>
      </c>
    </row>
    <row r="2941" spans="1:66" ht="46" hidden="1" x14ac:dyDescent="0.45">
      <c r="A2941" s="1">
        <f t="shared" si="216"/>
        <v>2928</v>
      </c>
      <c r="B2941" s="1" t="s">
        <v>734</v>
      </c>
      <c r="C2941" s="1" t="s">
        <v>3102</v>
      </c>
      <c r="D2941" s="1">
        <v>34055</v>
      </c>
      <c r="E2941" s="29" t="s">
        <v>3103</v>
      </c>
      <c r="F2941" s="1" t="s">
        <v>4145</v>
      </c>
      <c r="G2941" s="10">
        <v>45776</v>
      </c>
      <c r="H2941" s="1">
        <v>5</v>
      </c>
      <c r="I2941" s="1"/>
      <c r="J2941" s="10">
        <v>45780</v>
      </c>
      <c r="K2941" s="1"/>
      <c r="L2941" s="2"/>
      <c r="M2941" s="10"/>
      <c r="N2941" s="1"/>
      <c r="O2941" s="1"/>
      <c r="P2941" s="2">
        <f>Table1[[#This Row],[PRICE/PO]]*Table1[[#This Row],[Quantity/PO]]</f>
        <v>0</v>
      </c>
      <c r="Q2941" s="2" t="str">
        <f t="shared" ca="1" si="215"/>
        <v>منتهي</v>
      </c>
      <c r="R2941" s="2" t="s">
        <v>2370</v>
      </c>
      <c r="S2941" s="2"/>
      <c r="T2941" s="1" t="str">
        <f t="shared" si="214"/>
        <v/>
      </c>
      <c r="BN2941" s="8" t="str">
        <f t="shared" si="219"/>
        <v>W0P2570</v>
      </c>
    </row>
    <row r="2942" spans="1:66" ht="69" hidden="1" x14ac:dyDescent="0.45">
      <c r="A2942" s="1">
        <f t="shared" si="216"/>
        <v>2929</v>
      </c>
      <c r="B2942" s="1" t="s">
        <v>734</v>
      </c>
      <c r="C2942" s="2" t="s">
        <v>1699</v>
      </c>
      <c r="D2942" s="1"/>
      <c r="E2942" s="2" t="s">
        <v>1701</v>
      </c>
      <c r="F2942" s="1" t="s">
        <v>4146</v>
      </c>
      <c r="G2942" s="10">
        <v>45775</v>
      </c>
      <c r="H2942" s="1">
        <v>4</v>
      </c>
      <c r="I2942" s="1"/>
      <c r="J2942" s="10">
        <v>45782</v>
      </c>
      <c r="K2942" s="1"/>
      <c r="L2942" s="2"/>
      <c r="M2942" s="10"/>
      <c r="N2942" s="1"/>
      <c r="O2942" s="1"/>
      <c r="P2942" s="2">
        <f>Table1[[#This Row],[PRICE/PO]]*Table1[[#This Row],[Quantity/PO]]</f>
        <v>0</v>
      </c>
      <c r="Q2942" s="2" t="str">
        <f t="shared" ca="1" si="215"/>
        <v>منتهي</v>
      </c>
      <c r="R2942" s="2" t="s">
        <v>2339</v>
      </c>
      <c r="S2942" s="2"/>
      <c r="T2942" s="1" t="str">
        <f t="shared" si="214"/>
        <v/>
      </c>
      <c r="BN2942" s="8" t="str">
        <f t="shared" si="219"/>
        <v>W541-0087</v>
      </c>
    </row>
    <row r="2943" spans="1:66" ht="69" hidden="1" x14ac:dyDescent="0.45">
      <c r="A2943" s="1">
        <f t="shared" si="216"/>
        <v>2930</v>
      </c>
      <c r="B2943" s="1" t="s">
        <v>734</v>
      </c>
      <c r="C2943" s="2" t="s">
        <v>1703</v>
      </c>
      <c r="D2943" s="2" t="s">
        <v>1702</v>
      </c>
      <c r="E2943" s="2" t="s">
        <v>1704</v>
      </c>
      <c r="F2943" s="1" t="s">
        <v>4146</v>
      </c>
      <c r="G2943" s="10">
        <v>45775</v>
      </c>
      <c r="H2943" s="1">
        <v>2</v>
      </c>
      <c r="I2943" s="1"/>
      <c r="J2943" s="10">
        <v>45782</v>
      </c>
      <c r="K2943" s="1"/>
      <c r="L2943" s="2"/>
      <c r="M2943" s="10"/>
      <c r="N2943" s="1"/>
      <c r="O2943" s="1"/>
      <c r="P2943" s="2">
        <f>Table1[[#This Row],[PRICE/PO]]*Table1[[#This Row],[Quantity/PO]]</f>
        <v>0</v>
      </c>
      <c r="Q2943" s="2" t="str">
        <f t="shared" ca="1" si="215"/>
        <v>منتهي</v>
      </c>
      <c r="R2943" s="2" t="s">
        <v>2339</v>
      </c>
      <c r="S2943" s="2"/>
      <c r="T2943" s="1" t="str">
        <f t="shared" si="214"/>
        <v/>
      </c>
      <c r="BN2943" s="8" t="str">
        <f t="shared" si="219"/>
        <v>W875-3400</v>
      </c>
    </row>
    <row r="2944" spans="1:66" ht="46" hidden="1" x14ac:dyDescent="0.45">
      <c r="A2944" s="1">
        <f t="shared" si="216"/>
        <v>2931</v>
      </c>
      <c r="B2944" s="1" t="s">
        <v>734</v>
      </c>
      <c r="C2944" s="2" t="s">
        <v>1705</v>
      </c>
      <c r="D2944" s="1"/>
      <c r="E2944" s="2" t="s">
        <v>1706</v>
      </c>
      <c r="F2944" s="1" t="s">
        <v>4146</v>
      </c>
      <c r="G2944" s="10">
        <v>45775</v>
      </c>
      <c r="H2944" s="1">
        <v>4</v>
      </c>
      <c r="I2944" s="1"/>
      <c r="J2944" s="10">
        <v>45782</v>
      </c>
      <c r="K2944" s="1"/>
      <c r="L2944" s="2"/>
      <c r="M2944" s="10"/>
      <c r="N2944" s="1"/>
      <c r="O2944" s="1"/>
      <c r="P2944" s="2">
        <f>Table1[[#This Row],[PRICE/PO]]*Table1[[#This Row],[Quantity/PO]]</f>
        <v>0</v>
      </c>
      <c r="Q2944" s="2" t="str">
        <f t="shared" ca="1" si="215"/>
        <v>منتهي</v>
      </c>
      <c r="R2944" s="2" t="s">
        <v>2339</v>
      </c>
      <c r="S2944" s="2"/>
      <c r="T2944" s="1" t="str">
        <f t="shared" si="214"/>
        <v/>
      </c>
      <c r="BN2944" s="8" t="str">
        <f t="shared" si="219"/>
        <v>W875-3882</v>
      </c>
    </row>
    <row r="2945" spans="1:66" ht="46" hidden="1" x14ac:dyDescent="0.45">
      <c r="A2945" s="1">
        <f t="shared" si="216"/>
        <v>2932</v>
      </c>
      <c r="B2945" s="1" t="s">
        <v>734</v>
      </c>
      <c r="C2945" s="2" t="s">
        <v>1707</v>
      </c>
      <c r="D2945" s="1">
        <v>50912</v>
      </c>
      <c r="E2945" s="2" t="s">
        <v>1708</v>
      </c>
      <c r="F2945" s="1" t="s">
        <v>4146</v>
      </c>
      <c r="G2945" s="10">
        <v>45775</v>
      </c>
      <c r="H2945" s="1">
        <v>2</v>
      </c>
      <c r="I2945" s="1"/>
      <c r="J2945" s="10">
        <v>45782</v>
      </c>
      <c r="K2945" s="1"/>
      <c r="L2945" s="2"/>
      <c r="M2945" s="10"/>
      <c r="N2945" s="1"/>
      <c r="O2945" s="1"/>
      <c r="P2945" s="2">
        <f>Table1[[#This Row],[PRICE/PO]]*Table1[[#This Row],[Quantity/PO]]</f>
        <v>0</v>
      </c>
      <c r="Q2945" s="2" t="str">
        <f t="shared" ca="1" si="215"/>
        <v>منتهي</v>
      </c>
      <c r="R2945" s="2" t="s">
        <v>2339</v>
      </c>
      <c r="S2945" s="2"/>
      <c r="T2945" s="1" t="str">
        <f t="shared" si="214"/>
        <v/>
      </c>
      <c r="BN2945" s="8" t="str">
        <f t="shared" si="219"/>
        <v>W875-00105</v>
      </c>
    </row>
    <row r="2946" spans="1:66" ht="92" hidden="1" x14ac:dyDescent="0.45">
      <c r="A2946" s="1">
        <f t="shared" si="216"/>
        <v>2933</v>
      </c>
      <c r="B2946" s="1" t="s">
        <v>734</v>
      </c>
      <c r="C2946" s="1" t="s">
        <v>638</v>
      </c>
      <c r="D2946" s="1">
        <v>3963328010</v>
      </c>
      <c r="E2946" s="2" t="s">
        <v>639</v>
      </c>
      <c r="F2946" s="1" t="s">
        <v>4147</v>
      </c>
      <c r="G2946" s="10">
        <v>45775</v>
      </c>
      <c r="H2946" s="1">
        <v>1</v>
      </c>
      <c r="I2946" s="1"/>
      <c r="J2946" s="10">
        <v>45778</v>
      </c>
      <c r="K2946" s="1"/>
      <c r="L2946" s="2"/>
      <c r="M2946" s="10"/>
      <c r="N2946" s="1"/>
      <c r="O2946" s="1"/>
      <c r="P2946" s="2">
        <f>Table1[[#This Row],[PRICE/PO]]*Table1[[#This Row],[Quantity/PO]]</f>
        <v>0</v>
      </c>
      <c r="Q2946" s="2" t="str">
        <f t="shared" ca="1" si="215"/>
        <v>منتهي</v>
      </c>
      <c r="R2946" s="2" t="s">
        <v>2339</v>
      </c>
      <c r="S2946" s="2"/>
      <c r="T2946" s="1" t="str">
        <f t="shared" si="214"/>
        <v/>
      </c>
      <c r="BN2946" s="8">
        <f t="shared" si="219"/>
        <v>0</v>
      </c>
    </row>
    <row r="2947" spans="1:66" ht="46" hidden="1" x14ac:dyDescent="0.45">
      <c r="A2947" s="1">
        <f t="shared" si="216"/>
        <v>2934</v>
      </c>
      <c r="B2947" s="1" t="s">
        <v>734</v>
      </c>
      <c r="C2947" s="1" t="s">
        <v>4149</v>
      </c>
      <c r="D2947" s="1"/>
      <c r="E2947" s="2" t="s">
        <v>4150</v>
      </c>
      <c r="F2947" s="1" t="s">
        <v>4148</v>
      </c>
      <c r="G2947" s="10">
        <v>45809</v>
      </c>
      <c r="H2947" s="1">
        <v>1</v>
      </c>
      <c r="I2947" s="1"/>
      <c r="J2947" s="10">
        <v>45837</v>
      </c>
      <c r="K2947" s="1"/>
      <c r="L2947" s="2"/>
      <c r="M2947" s="10"/>
      <c r="N2947" s="1"/>
      <c r="O2947" s="1"/>
      <c r="P2947" s="2">
        <f>Table1[[#This Row],[PRICE/PO]]*Table1[[#This Row],[Quantity/PO]]</f>
        <v>0</v>
      </c>
      <c r="Q2947" s="2" t="str">
        <f t="shared" ca="1" si="215"/>
        <v>منتهي</v>
      </c>
      <c r="R2947" s="2" t="s">
        <v>3250</v>
      </c>
      <c r="S2947" s="2"/>
      <c r="T2947" s="1" t="str">
        <f t="shared" si="214"/>
        <v/>
      </c>
      <c r="BN2947" s="8" t="str">
        <f t="shared" si="219"/>
        <v>023Z452391</v>
      </c>
    </row>
    <row r="2948" spans="1:66" ht="69" hidden="1" x14ac:dyDescent="0.45">
      <c r="A2948" s="1">
        <f t="shared" si="216"/>
        <v>2935</v>
      </c>
      <c r="B2948" s="1" t="s">
        <v>734</v>
      </c>
      <c r="C2948" s="2" t="s">
        <v>4153</v>
      </c>
      <c r="D2948" s="1" t="s">
        <v>4154</v>
      </c>
      <c r="E2948" s="2" t="s">
        <v>4156</v>
      </c>
      <c r="F2948" s="1" t="s">
        <v>4151</v>
      </c>
      <c r="G2948" s="10">
        <v>45774</v>
      </c>
      <c r="H2948" s="1">
        <v>1</v>
      </c>
      <c r="I2948" s="1"/>
      <c r="J2948" s="10">
        <v>45781</v>
      </c>
      <c r="K2948" s="1"/>
      <c r="L2948" s="2"/>
      <c r="M2948" s="10"/>
      <c r="N2948" s="1"/>
      <c r="O2948" s="1"/>
      <c r="P2948" s="2">
        <f>Table1[[#This Row],[PRICE/PO]]*Table1[[#This Row],[Quantity/PO]]</f>
        <v>0</v>
      </c>
      <c r="Q2948" s="2" t="str">
        <f t="shared" ca="1" si="215"/>
        <v>منتهي</v>
      </c>
      <c r="R2948" s="2" t="s">
        <v>2339</v>
      </c>
      <c r="S2948" s="2"/>
      <c r="T2948" s="1" t="str">
        <f t="shared" si="214"/>
        <v/>
      </c>
      <c r="BN2948" s="8" t="str">
        <f t="shared" si="219"/>
        <v>9070T100D2</v>
      </c>
    </row>
    <row r="2949" spans="1:66" ht="46" hidden="1" x14ac:dyDescent="0.45">
      <c r="A2949" s="1">
        <f t="shared" si="216"/>
        <v>2936</v>
      </c>
      <c r="B2949" s="1" t="s">
        <v>734</v>
      </c>
      <c r="C2949" s="1" t="s">
        <v>4152</v>
      </c>
      <c r="D2949" s="1" t="s">
        <v>4155</v>
      </c>
      <c r="E2949" s="2" t="s">
        <v>4157</v>
      </c>
      <c r="F2949" s="1" t="s">
        <v>4151</v>
      </c>
      <c r="G2949" s="10">
        <v>45774</v>
      </c>
      <c r="H2949" s="1">
        <v>1</v>
      </c>
      <c r="I2949" s="1"/>
      <c r="J2949" s="10">
        <v>45781</v>
      </c>
      <c r="K2949" s="1"/>
      <c r="L2949" s="2"/>
      <c r="M2949" s="10"/>
      <c r="N2949" s="1"/>
      <c r="O2949" s="1"/>
      <c r="P2949" s="2">
        <f>Table1[[#This Row],[PRICE/PO]]*Table1[[#This Row],[Quantity/PO]]</f>
        <v>0</v>
      </c>
      <c r="Q2949" s="2" t="str">
        <f t="shared" ca="1" si="215"/>
        <v>منتهي</v>
      </c>
      <c r="R2949" s="2" t="s">
        <v>2339</v>
      </c>
      <c r="S2949" s="2"/>
      <c r="T2949" s="1" t="str">
        <f t="shared" si="214"/>
        <v/>
      </c>
      <c r="BN2949" s="8">
        <f t="shared" si="219"/>
        <v>0</v>
      </c>
    </row>
    <row r="2950" spans="1:66" ht="69" hidden="1" x14ac:dyDescent="0.45">
      <c r="A2950" s="1">
        <f t="shared" si="216"/>
        <v>2937</v>
      </c>
      <c r="B2950" s="1" t="s">
        <v>734</v>
      </c>
      <c r="C2950" s="1" t="s">
        <v>4135</v>
      </c>
      <c r="D2950" s="1">
        <v>56148</v>
      </c>
      <c r="E2950" s="2" t="s">
        <v>4134</v>
      </c>
      <c r="F2950" s="1" t="s">
        <v>4158</v>
      </c>
      <c r="G2950" s="10">
        <v>45774</v>
      </c>
      <c r="H2950" s="1">
        <v>1</v>
      </c>
      <c r="I2950" s="1"/>
      <c r="J2950" s="10">
        <v>45781</v>
      </c>
      <c r="K2950" s="1"/>
      <c r="L2950" s="2"/>
      <c r="M2950" s="10"/>
      <c r="N2950" s="1"/>
      <c r="O2950" s="1"/>
      <c r="P2950" s="2">
        <f>Table1[[#This Row],[PRICE/PO]]*Table1[[#This Row],[Quantity/PO]]</f>
        <v>0</v>
      </c>
      <c r="Q2950" s="2" t="str">
        <f t="shared" ca="1" si="215"/>
        <v>منتهي</v>
      </c>
      <c r="R2950" s="2" t="s">
        <v>2339</v>
      </c>
      <c r="S2950" s="2"/>
      <c r="T2950" s="1" t="str">
        <f t="shared" ref="T2950:T3013" si="220">IF(AND(COUNTIFS($F$14:$F$1012, $F2950, $L$14:$L$1012, "&lt;&gt;")&gt;0, $L2950="", $I2950&lt;&gt;""), 1, "")</f>
        <v/>
      </c>
      <c r="BN2950" s="8">
        <f t="shared" si="219"/>
        <v>0</v>
      </c>
    </row>
    <row r="2951" spans="1:66" ht="69" hidden="1" x14ac:dyDescent="0.45">
      <c r="A2951" s="1">
        <f t="shared" si="216"/>
        <v>2938</v>
      </c>
      <c r="B2951" s="1" t="s">
        <v>734</v>
      </c>
      <c r="C2951" s="2" t="s">
        <v>4168</v>
      </c>
      <c r="D2951" s="1">
        <v>10202062</v>
      </c>
      <c r="E2951" s="2" t="s">
        <v>4160</v>
      </c>
      <c r="F2951" s="1" t="s">
        <v>4159</v>
      </c>
      <c r="G2951" s="10">
        <v>45783</v>
      </c>
      <c r="H2951" s="1">
        <v>1</v>
      </c>
      <c r="I2951" s="1"/>
      <c r="J2951" s="10">
        <v>45808</v>
      </c>
      <c r="K2951" s="1"/>
      <c r="L2951" s="2"/>
      <c r="M2951" s="10"/>
      <c r="N2951" s="1"/>
      <c r="O2951" s="1"/>
      <c r="P2951" s="2">
        <f>Table1[[#This Row],[PRICE/PO]]*Table1[[#This Row],[Quantity/PO]]</f>
        <v>0</v>
      </c>
      <c r="Q2951" s="2" t="str">
        <f t="shared" ca="1" si="215"/>
        <v>منتهي</v>
      </c>
      <c r="R2951" s="2" t="s">
        <v>2355</v>
      </c>
      <c r="S2951" s="2"/>
      <c r="T2951" s="1" t="str">
        <f t="shared" si="220"/>
        <v/>
      </c>
      <c r="BN2951" s="8">
        <f t="shared" si="219"/>
        <v>2500260</v>
      </c>
    </row>
    <row r="2952" spans="1:66" ht="69" hidden="1" x14ac:dyDescent="0.45">
      <c r="A2952" s="1">
        <f t="shared" si="216"/>
        <v>2939</v>
      </c>
      <c r="B2952" s="1" t="s">
        <v>734</v>
      </c>
      <c r="C2952" s="2" t="s">
        <v>4169</v>
      </c>
      <c r="D2952" s="1">
        <v>10201502</v>
      </c>
      <c r="E2952" s="2" t="s">
        <v>4161</v>
      </c>
      <c r="F2952" s="1" t="s">
        <v>4159</v>
      </c>
      <c r="G2952" s="10">
        <v>45783</v>
      </c>
      <c r="H2952" s="1">
        <v>1</v>
      </c>
      <c r="I2952" s="1"/>
      <c r="J2952" s="10">
        <v>45808</v>
      </c>
      <c r="K2952" s="1"/>
      <c r="L2952" s="2"/>
      <c r="M2952" s="10"/>
      <c r="N2952" s="1"/>
      <c r="O2952" s="1"/>
      <c r="P2952" s="2">
        <f>Table1[[#This Row],[PRICE/PO]]*Table1[[#This Row],[Quantity/PO]]</f>
        <v>0</v>
      </c>
      <c r="Q2952" s="2" t="str">
        <f t="shared" ca="1" si="215"/>
        <v>منتهي</v>
      </c>
      <c r="R2952" s="2" t="s">
        <v>2355</v>
      </c>
      <c r="S2952" s="2"/>
      <c r="T2952" s="1" t="str">
        <f t="shared" si="220"/>
        <v/>
      </c>
      <c r="BN2952" s="8">
        <f t="shared" si="219"/>
        <v>3505058</v>
      </c>
    </row>
    <row r="2953" spans="1:66" ht="69" hidden="1" x14ac:dyDescent="0.45">
      <c r="A2953" s="1">
        <f t="shared" si="216"/>
        <v>2940</v>
      </c>
      <c r="B2953" s="1" t="s">
        <v>734</v>
      </c>
      <c r="C2953" s="2" t="s">
        <v>4170</v>
      </c>
      <c r="D2953" s="1">
        <v>10201181</v>
      </c>
      <c r="E2953" s="2" t="s">
        <v>4162</v>
      </c>
      <c r="F2953" s="1" t="s">
        <v>4159</v>
      </c>
      <c r="G2953" s="10">
        <v>45783</v>
      </c>
      <c r="H2953" s="1">
        <v>1</v>
      </c>
      <c r="I2953" s="1"/>
      <c r="J2953" s="10">
        <v>45808</v>
      </c>
      <c r="K2953" s="1"/>
      <c r="L2953" s="2"/>
      <c r="M2953" s="10"/>
      <c r="N2953" s="1"/>
      <c r="O2953" s="1"/>
      <c r="P2953" s="2">
        <f>Table1[[#This Row],[PRICE/PO]]*Table1[[#This Row],[Quantity/PO]]</f>
        <v>0</v>
      </c>
      <c r="Q2953" s="2" t="str">
        <f t="shared" ref="Q2953:Q3020" ca="1" si="221">IF(AND($J2953&lt;TODAY(), $J2953&lt;&gt;""), "منتهي", "")</f>
        <v>منتهي</v>
      </c>
      <c r="R2953" s="2" t="s">
        <v>2355</v>
      </c>
      <c r="S2953" s="2"/>
      <c r="T2953" s="1" t="str">
        <f t="shared" si="220"/>
        <v/>
      </c>
      <c r="BN2953" s="8">
        <f t="shared" si="219"/>
        <v>2400558</v>
      </c>
    </row>
    <row r="2954" spans="1:66" ht="69" hidden="1" x14ac:dyDescent="0.45">
      <c r="A2954" s="1">
        <f t="shared" si="216"/>
        <v>2941</v>
      </c>
      <c r="B2954" s="1" t="s">
        <v>734</v>
      </c>
      <c r="C2954" s="2" t="s">
        <v>4171</v>
      </c>
      <c r="D2954" s="1">
        <v>10310001</v>
      </c>
      <c r="E2954" s="2" t="s">
        <v>4163</v>
      </c>
      <c r="F2954" s="1" t="s">
        <v>4159</v>
      </c>
      <c r="G2954" s="10">
        <v>45783</v>
      </c>
      <c r="H2954" s="1">
        <v>1</v>
      </c>
      <c r="I2954" s="1"/>
      <c r="J2954" s="10">
        <v>45808</v>
      </c>
      <c r="K2954" s="1"/>
      <c r="L2954" s="2"/>
      <c r="M2954" s="10"/>
      <c r="N2954" s="1"/>
      <c r="O2954" s="1"/>
      <c r="P2954" s="2">
        <f>Table1[[#This Row],[PRICE/PO]]*Table1[[#This Row],[Quantity/PO]]</f>
        <v>0</v>
      </c>
      <c r="Q2954" s="2" t="str">
        <f t="shared" ca="1" si="221"/>
        <v>منتهي</v>
      </c>
      <c r="R2954" s="2" t="s">
        <v>2355</v>
      </c>
      <c r="S2954" s="2"/>
      <c r="T2954" s="1" t="str">
        <f t="shared" si="220"/>
        <v/>
      </c>
      <c r="BN2954" s="8">
        <f t="shared" si="219"/>
        <v>2501438</v>
      </c>
    </row>
    <row r="2955" spans="1:66" ht="92" hidden="1" x14ac:dyDescent="0.45">
      <c r="A2955" s="1">
        <f t="shared" si="216"/>
        <v>2942</v>
      </c>
      <c r="B2955" s="1" t="s">
        <v>734</v>
      </c>
      <c r="C2955" s="2" t="s">
        <v>4172</v>
      </c>
      <c r="D2955" s="1">
        <v>10205020</v>
      </c>
      <c r="E2955" s="2" t="s">
        <v>4164</v>
      </c>
      <c r="F2955" s="1" t="s">
        <v>4159</v>
      </c>
      <c r="G2955" s="10">
        <v>45783</v>
      </c>
      <c r="H2955" s="1">
        <v>2</v>
      </c>
      <c r="I2955" s="1"/>
      <c r="J2955" s="10">
        <v>45808</v>
      </c>
      <c r="K2955" s="1"/>
      <c r="L2955" s="2"/>
      <c r="M2955" s="10"/>
      <c r="N2955" s="1"/>
      <c r="O2955" s="1"/>
      <c r="P2955" s="2">
        <f>Table1[[#This Row],[PRICE/PO]]*Table1[[#This Row],[Quantity/PO]]</f>
        <v>0</v>
      </c>
      <c r="Q2955" s="2" t="str">
        <f t="shared" ca="1" si="221"/>
        <v>منتهي</v>
      </c>
      <c r="R2955" s="2" t="s">
        <v>2355</v>
      </c>
      <c r="S2955" s="2"/>
      <c r="T2955" s="1" t="str">
        <f t="shared" si="220"/>
        <v/>
      </c>
      <c r="BN2955" s="8">
        <f t="shared" si="219"/>
        <v>2804231</v>
      </c>
    </row>
    <row r="2956" spans="1:66" ht="69" hidden="1" x14ac:dyDescent="0.45">
      <c r="A2956" s="1">
        <f t="shared" si="216"/>
        <v>2943</v>
      </c>
      <c r="B2956" s="1" t="s">
        <v>734</v>
      </c>
      <c r="C2956" s="2" t="s">
        <v>4173</v>
      </c>
      <c r="D2956" s="1">
        <v>10319056</v>
      </c>
      <c r="E2956" s="2" t="s">
        <v>4165</v>
      </c>
      <c r="F2956" s="1" t="s">
        <v>4159</v>
      </c>
      <c r="G2956" s="10">
        <v>45783</v>
      </c>
      <c r="H2956" s="1">
        <v>1</v>
      </c>
      <c r="I2956" s="1"/>
      <c r="J2956" s="10">
        <v>45808</v>
      </c>
      <c r="K2956" s="1"/>
      <c r="L2956" s="2"/>
      <c r="M2956" s="10"/>
      <c r="N2956" s="1"/>
      <c r="O2956" s="1"/>
      <c r="P2956" s="2">
        <f>Table1[[#This Row],[PRICE/PO]]*Table1[[#This Row],[Quantity/PO]]</f>
        <v>0</v>
      </c>
      <c r="Q2956" s="2" t="str">
        <f t="shared" ca="1" si="221"/>
        <v>منتهي</v>
      </c>
      <c r="R2956" s="2" t="s">
        <v>2355</v>
      </c>
      <c r="S2956" s="2"/>
      <c r="T2956" s="1" t="str">
        <f t="shared" si="220"/>
        <v/>
      </c>
      <c r="BN2956" s="8">
        <f t="shared" si="219"/>
        <v>2400321</v>
      </c>
    </row>
    <row r="2957" spans="1:66" ht="69" hidden="1" x14ac:dyDescent="0.45">
      <c r="A2957" s="1">
        <f t="shared" si="216"/>
        <v>2944</v>
      </c>
      <c r="B2957" s="1" t="s">
        <v>734</v>
      </c>
      <c r="C2957" s="2" t="s">
        <v>4174</v>
      </c>
      <c r="D2957" s="1">
        <v>10302001</v>
      </c>
      <c r="E2957" s="2" t="s">
        <v>4166</v>
      </c>
      <c r="F2957" s="1" t="s">
        <v>4159</v>
      </c>
      <c r="G2957" s="10">
        <v>45783</v>
      </c>
      <c r="H2957" s="1">
        <v>1</v>
      </c>
      <c r="I2957" s="1"/>
      <c r="J2957" s="10">
        <v>45808</v>
      </c>
      <c r="K2957" s="1"/>
      <c r="L2957" s="2"/>
      <c r="M2957" s="10"/>
      <c r="N2957" s="1"/>
      <c r="O2957" s="1"/>
      <c r="P2957" s="2">
        <f>Table1[[#This Row],[PRICE/PO]]*Table1[[#This Row],[Quantity/PO]]</f>
        <v>0</v>
      </c>
      <c r="Q2957" s="2" t="str">
        <f t="shared" ca="1" si="221"/>
        <v>منتهي</v>
      </c>
      <c r="R2957" s="2" t="s">
        <v>2355</v>
      </c>
      <c r="S2957" s="2"/>
      <c r="T2957" s="1" t="str">
        <f t="shared" si="220"/>
        <v/>
      </c>
      <c r="BN2957" s="8">
        <f t="shared" si="219"/>
        <v>2300462</v>
      </c>
    </row>
    <row r="2958" spans="1:66" ht="69" hidden="1" x14ac:dyDescent="0.45">
      <c r="A2958" s="1">
        <f t="shared" si="216"/>
        <v>2945</v>
      </c>
      <c r="B2958" s="1" t="s">
        <v>734</v>
      </c>
      <c r="C2958" s="2" t="s">
        <v>4175</v>
      </c>
      <c r="D2958" s="1">
        <v>10301002</v>
      </c>
      <c r="E2958" s="2" t="s">
        <v>4167</v>
      </c>
      <c r="F2958" s="1" t="s">
        <v>4159</v>
      </c>
      <c r="G2958" s="10">
        <v>45783</v>
      </c>
      <c r="H2958" s="1">
        <v>1</v>
      </c>
      <c r="I2958" s="1"/>
      <c r="J2958" s="10">
        <v>45808</v>
      </c>
      <c r="K2958" s="1"/>
      <c r="L2958" s="2"/>
      <c r="M2958" s="10"/>
      <c r="N2958" s="1"/>
      <c r="O2958" s="1"/>
      <c r="P2958" s="2">
        <f>Table1[[#This Row],[PRICE/PO]]*Table1[[#This Row],[Quantity/PO]]</f>
        <v>0</v>
      </c>
      <c r="Q2958" s="2" t="str">
        <f t="shared" ca="1" si="221"/>
        <v>منتهي</v>
      </c>
      <c r="R2958" s="2" t="s">
        <v>2355</v>
      </c>
      <c r="S2958" s="2"/>
      <c r="T2958" s="1" t="str">
        <f t="shared" si="220"/>
        <v/>
      </c>
      <c r="BN2958" s="8">
        <f t="shared" si="219"/>
        <v>2300402</v>
      </c>
    </row>
    <row r="2959" spans="1:66" ht="92" hidden="1" x14ac:dyDescent="0.45">
      <c r="A2959" s="1">
        <f t="shared" ref="A2959:A3022" si="222">ROW(A2946)</f>
        <v>2946</v>
      </c>
      <c r="B2959" s="1" t="s">
        <v>734</v>
      </c>
      <c r="C2959" s="1" t="s">
        <v>1716</v>
      </c>
      <c r="D2959" s="1" t="s">
        <v>1717</v>
      </c>
      <c r="E2959" s="2" t="s">
        <v>1715</v>
      </c>
      <c r="F2959" s="1" t="s">
        <v>4176</v>
      </c>
      <c r="G2959" s="10">
        <v>45783</v>
      </c>
      <c r="H2959" s="1">
        <v>1</v>
      </c>
      <c r="I2959" s="1"/>
      <c r="J2959" s="10">
        <v>45788</v>
      </c>
      <c r="K2959" s="1"/>
      <c r="L2959" s="2"/>
      <c r="M2959" s="10"/>
      <c r="N2959" s="1"/>
      <c r="O2959" s="1"/>
      <c r="P2959" s="2">
        <f>Table1[[#This Row],[PRICE/PO]]*Table1[[#This Row],[Quantity/PO]]</f>
        <v>0</v>
      </c>
      <c r="Q2959" s="2" t="str">
        <f t="shared" ca="1" si="221"/>
        <v>منتهي</v>
      </c>
      <c r="R2959" s="2" t="s">
        <v>2339</v>
      </c>
      <c r="S2959" s="2"/>
      <c r="T2959" s="1" t="str">
        <f t="shared" si="220"/>
        <v/>
      </c>
      <c r="BN2959" s="8">
        <f t="shared" si="219"/>
        <v>2400572</v>
      </c>
    </row>
    <row r="2960" spans="1:66" ht="46" hidden="1" x14ac:dyDescent="0.45">
      <c r="A2960" s="1">
        <f t="shared" si="222"/>
        <v>2947</v>
      </c>
      <c r="B2960" s="1" t="s">
        <v>734</v>
      </c>
      <c r="C2960" s="1" t="s">
        <v>37</v>
      </c>
      <c r="D2960" s="1">
        <v>5713</v>
      </c>
      <c r="E2960" s="2" t="s">
        <v>3015</v>
      </c>
      <c r="F2960" s="1" t="s">
        <v>4177</v>
      </c>
      <c r="G2960" s="10">
        <v>45783</v>
      </c>
      <c r="H2960" s="1">
        <v>1</v>
      </c>
      <c r="I2960" s="1">
        <v>6100</v>
      </c>
      <c r="J2960" s="10">
        <v>45788</v>
      </c>
      <c r="K2960" s="1" t="s">
        <v>1077</v>
      </c>
      <c r="L2960" s="2" t="s">
        <v>4836</v>
      </c>
      <c r="M2960" s="10">
        <v>45799</v>
      </c>
      <c r="N2960" s="1">
        <v>1</v>
      </c>
      <c r="O2960" s="1">
        <v>6100</v>
      </c>
      <c r="P2960" s="2">
        <f>Table1[[#This Row],[PRICE/PO]]*Table1[[#This Row],[Quantity/PO]]</f>
        <v>6100</v>
      </c>
      <c r="Q2960" s="2" t="str">
        <f t="shared" ca="1" si="221"/>
        <v>منتهي</v>
      </c>
      <c r="R2960" s="2" t="s">
        <v>2339</v>
      </c>
      <c r="S2960" s="2"/>
      <c r="T2960" s="1" t="str">
        <f t="shared" si="220"/>
        <v/>
      </c>
      <c r="BN2960" s="8">
        <f t="shared" si="219"/>
        <v>2804126</v>
      </c>
    </row>
    <row r="2961" spans="1:66" ht="92" hidden="1" x14ac:dyDescent="0.45">
      <c r="A2961" s="1">
        <f t="shared" si="222"/>
        <v>2948</v>
      </c>
      <c r="B2961" s="1" t="s">
        <v>734</v>
      </c>
      <c r="C2961" s="2" t="s">
        <v>31</v>
      </c>
      <c r="D2961" s="1" t="s">
        <v>23</v>
      </c>
      <c r="E2961" s="2" t="s">
        <v>618</v>
      </c>
      <c r="F2961" s="1" t="s">
        <v>4178</v>
      </c>
      <c r="G2961" s="10">
        <v>45783</v>
      </c>
      <c r="H2961" s="1">
        <v>2</v>
      </c>
      <c r="I2961" s="1">
        <v>1100</v>
      </c>
      <c r="J2961" s="10">
        <v>45788</v>
      </c>
      <c r="K2961" s="1" t="s">
        <v>1076</v>
      </c>
      <c r="L2961" s="2" t="s">
        <v>5137</v>
      </c>
      <c r="M2961" s="10">
        <v>45797</v>
      </c>
      <c r="N2961" s="1">
        <v>2</v>
      </c>
      <c r="O2961" s="1">
        <v>11000</v>
      </c>
      <c r="P2961" s="2">
        <f>Table1[[#This Row],[PRICE/PO]]*Table1[[#This Row],[Quantity/PO]]</f>
        <v>22000</v>
      </c>
      <c r="Q2961" s="2" t="str">
        <f t="shared" ca="1" si="221"/>
        <v>منتهي</v>
      </c>
      <c r="R2961" s="2" t="s">
        <v>2339</v>
      </c>
      <c r="S2961" s="2"/>
      <c r="T2961" s="1" t="str">
        <f t="shared" si="220"/>
        <v/>
      </c>
      <c r="BN2961" s="8">
        <f t="shared" si="219"/>
        <v>2502758</v>
      </c>
    </row>
    <row r="2962" spans="1:66" ht="115" hidden="1" x14ac:dyDescent="0.45">
      <c r="A2962" s="1">
        <f t="shared" si="222"/>
        <v>2949</v>
      </c>
      <c r="B2962" s="1" t="s">
        <v>734</v>
      </c>
      <c r="C2962" s="2" t="s">
        <v>34</v>
      </c>
      <c r="D2962" s="1" t="s">
        <v>29</v>
      </c>
      <c r="E2962" s="2" t="s">
        <v>543</v>
      </c>
      <c r="F2962" s="1" t="s">
        <v>4178</v>
      </c>
      <c r="G2962" s="10">
        <v>45783</v>
      </c>
      <c r="H2962" s="1">
        <v>2</v>
      </c>
      <c r="I2962" s="1">
        <v>1850</v>
      </c>
      <c r="J2962" s="10">
        <v>45788</v>
      </c>
      <c r="K2962" s="1" t="s">
        <v>1076</v>
      </c>
      <c r="L2962" s="2" t="s">
        <v>5137</v>
      </c>
      <c r="M2962" s="10">
        <v>45797</v>
      </c>
      <c r="N2962" s="1">
        <v>2</v>
      </c>
      <c r="O2962" s="1">
        <v>1850</v>
      </c>
      <c r="P2962" s="2">
        <f>Table1[[#This Row],[PRICE/PO]]*Table1[[#This Row],[Quantity/PO]]</f>
        <v>3700</v>
      </c>
      <c r="Q2962" s="2" t="str">
        <f t="shared" ca="1" si="221"/>
        <v>منتهي</v>
      </c>
      <c r="R2962" s="2" t="s">
        <v>2339</v>
      </c>
      <c r="S2962" s="2"/>
      <c r="T2962" s="1" t="str">
        <f t="shared" si="220"/>
        <v/>
      </c>
      <c r="BN2962" s="8" t="str">
        <f t="shared" si="219"/>
        <v>SVE-5-CP100</v>
      </c>
    </row>
    <row r="2963" spans="1:66" ht="92" hidden="1" x14ac:dyDescent="0.45">
      <c r="A2963" s="1">
        <f t="shared" si="222"/>
        <v>2950</v>
      </c>
      <c r="B2963" s="1" t="s">
        <v>734</v>
      </c>
      <c r="C2963" s="2" t="s">
        <v>646</v>
      </c>
      <c r="D2963" s="1" t="s">
        <v>645</v>
      </c>
      <c r="E2963" s="2" t="s">
        <v>647</v>
      </c>
      <c r="F2963" s="1" t="s">
        <v>4178</v>
      </c>
      <c r="G2963" s="10">
        <v>45783</v>
      </c>
      <c r="H2963" s="1">
        <v>1</v>
      </c>
      <c r="I2963" s="1">
        <v>17000</v>
      </c>
      <c r="J2963" s="10">
        <v>45788</v>
      </c>
      <c r="K2963" s="1" t="s">
        <v>1076</v>
      </c>
      <c r="L2963" s="2"/>
      <c r="M2963" s="10"/>
      <c r="N2963" s="1"/>
      <c r="O2963" s="1"/>
      <c r="P2963" s="2">
        <f>Table1[[#This Row],[PRICE/PO]]*Table1[[#This Row],[Quantity/PO]]</f>
        <v>0</v>
      </c>
      <c r="Q2963" s="2" t="str">
        <f t="shared" ca="1" si="221"/>
        <v>منتهي</v>
      </c>
      <c r="R2963" s="2" t="s">
        <v>2339</v>
      </c>
      <c r="S2963" s="2"/>
      <c r="T2963" s="1" t="str">
        <f t="shared" si="220"/>
        <v/>
      </c>
      <c r="BN2963" s="8">
        <f t="shared" ref="BN2963:BN2994" si="223">D3620</f>
        <v>0</v>
      </c>
    </row>
    <row r="2964" spans="1:66" ht="46" hidden="1" x14ac:dyDescent="0.45">
      <c r="A2964" s="1">
        <f t="shared" si="222"/>
        <v>2951</v>
      </c>
      <c r="B2964" s="1" t="s">
        <v>734</v>
      </c>
      <c r="C2964" s="2" t="s">
        <v>4180</v>
      </c>
      <c r="D2964" s="1" t="s">
        <v>4183</v>
      </c>
      <c r="E2964" s="2" t="s">
        <v>4186</v>
      </c>
      <c r="F2964" s="1" t="s">
        <v>4179</v>
      </c>
      <c r="G2964" s="10">
        <v>45783</v>
      </c>
      <c r="H2964" s="1">
        <v>1</v>
      </c>
      <c r="I2964" s="1"/>
      <c r="J2964" s="10">
        <v>45786</v>
      </c>
      <c r="K2964" s="1"/>
      <c r="L2964" s="2"/>
      <c r="M2964" s="10"/>
      <c r="N2964" s="1"/>
      <c r="O2964" s="1"/>
      <c r="P2964" s="2">
        <f>Table1[[#This Row],[PRICE/PO]]*Table1[[#This Row],[Quantity/PO]]</f>
        <v>0</v>
      </c>
      <c r="Q2964" s="2" t="str">
        <f t="shared" ca="1" si="221"/>
        <v>منتهي</v>
      </c>
      <c r="R2964" s="2" t="s">
        <v>2782</v>
      </c>
      <c r="S2964" s="2"/>
      <c r="T2964" s="1" t="str">
        <f t="shared" si="220"/>
        <v/>
      </c>
      <c r="BN2964" s="8" t="str">
        <f t="shared" si="223"/>
        <v>SVE-5-CP100</v>
      </c>
    </row>
    <row r="2965" spans="1:66" ht="46" hidden="1" x14ac:dyDescent="0.45">
      <c r="A2965" s="1">
        <f t="shared" si="222"/>
        <v>2952</v>
      </c>
      <c r="B2965" s="1" t="s">
        <v>734</v>
      </c>
      <c r="C2965" s="2" t="s">
        <v>4181</v>
      </c>
      <c r="D2965" s="1" t="s">
        <v>4184</v>
      </c>
      <c r="E2965" s="2" t="s">
        <v>4187</v>
      </c>
      <c r="F2965" s="1" t="s">
        <v>4179</v>
      </c>
      <c r="G2965" s="10">
        <v>45783</v>
      </c>
      <c r="H2965" s="1">
        <v>1</v>
      </c>
      <c r="I2965" s="1"/>
      <c r="J2965" s="10">
        <v>45786</v>
      </c>
      <c r="K2965" s="1"/>
      <c r="L2965" s="2"/>
      <c r="M2965" s="10"/>
      <c r="N2965" s="1"/>
      <c r="O2965" s="1"/>
      <c r="P2965" s="2">
        <f>Table1[[#This Row],[PRICE/PO]]*Table1[[#This Row],[Quantity/PO]]</f>
        <v>0</v>
      </c>
      <c r="Q2965" s="2" t="str">
        <f t="shared" ca="1" si="221"/>
        <v>منتهي</v>
      </c>
      <c r="R2965" s="2" t="s">
        <v>2782</v>
      </c>
      <c r="S2965" s="2"/>
      <c r="T2965" s="1" t="str">
        <f t="shared" si="220"/>
        <v/>
      </c>
      <c r="BN2965" s="8">
        <f t="shared" si="223"/>
        <v>33010026</v>
      </c>
    </row>
    <row r="2966" spans="1:66" ht="69" hidden="1" x14ac:dyDescent="0.45">
      <c r="A2966" s="1">
        <f t="shared" si="222"/>
        <v>2953</v>
      </c>
      <c r="B2966" s="1" t="s">
        <v>734</v>
      </c>
      <c r="C2966" s="2" t="s">
        <v>4182</v>
      </c>
      <c r="D2966" s="1" t="s">
        <v>4185</v>
      </c>
      <c r="E2966" s="2" t="s">
        <v>4188</v>
      </c>
      <c r="F2966" s="1" t="s">
        <v>4179</v>
      </c>
      <c r="G2966" s="10">
        <v>45783</v>
      </c>
      <c r="H2966" s="1">
        <v>1</v>
      </c>
      <c r="I2966" s="1"/>
      <c r="J2966" s="10">
        <v>45786</v>
      </c>
      <c r="K2966" s="1"/>
      <c r="L2966" s="2"/>
      <c r="M2966" s="10"/>
      <c r="N2966" s="1"/>
      <c r="O2966" s="1"/>
      <c r="P2966" s="2">
        <f>Table1[[#This Row],[PRICE/PO]]*Table1[[#This Row],[Quantity/PO]]</f>
        <v>0</v>
      </c>
      <c r="Q2966" s="2" t="str">
        <f t="shared" ca="1" si="221"/>
        <v>منتهي</v>
      </c>
      <c r="R2966" s="2" t="s">
        <v>2782</v>
      </c>
      <c r="S2966" s="2"/>
      <c r="T2966" s="1" t="str">
        <f t="shared" si="220"/>
        <v/>
      </c>
      <c r="BN2966" s="8">
        <f t="shared" si="223"/>
        <v>20202995</v>
      </c>
    </row>
    <row r="2967" spans="1:66" ht="23" hidden="1" x14ac:dyDescent="0.45">
      <c r="A2967" s="1">
        <f t="shared" si="222"/>
        <v>2954</v>
      </c>
      <c r="B2967" s="1" t="s">
        <v>734</v>
      </c>
      <c r="C2967" s="1" t="s">
        <v>4191</v>
      </c>
      <c r="D2967" s="1"/>
      <c r="E2967" s="2" t="s">
        <v>4192</v>
      </c>
      <c r="F2967" s="1" t="s">
        <v>4190</v>
      </c>
      <c r="G2967" s="10">
        <v>45734</v>
      </c>
      <c r="H2967" s="1">
        <v>6</v>
      </c>
      <c r="I2967" s="1"/>
      <c r="J2967" s="10">
        <v>45739</v>
      </c>
      <c r="K2967" s="1"/>
      <c r="L2967" s="2"/>
      <c r="M2967" s="10"/>
      <c r="N2967" s="1"/>
      <c r="O2967" s="1"/>
      <c r="P2967" s="2">
        <f>Table1[[#This Row],[PRICE/PO]]*Table1[[#This Row],[Quantity/PO]]</f>
        <v>0</v>
      </c>
      <c r="Q2967" s="2" t="str">
        <f t="shared" ca="1" si="221"/>
        <v>منتهي</v>
      </c>
      <c r="R2967" s="2" t="s">
        <v>2370</v>
      </c>
      <c r="S2967" s="2"/>
      <c r="T2967" s="1" t="str">
        <f t="shared" si="220"/>
        <v/>
      </c>
      <c r="BN2967" s="8">
        <f t="shared" si="223"/>
        <v>30135289</v>
      </c>
    </row>
    <row r="2968" spans="1:66" ht="69" hidden="1" x14ac:dyDescent="0.45">
      <c r="A2968" s="1">
        <f t="shared" si="222"/>
        <v>2955</v>
      </c>
      <c r="B2968" s="1" t="s">
        <v>734</v>
      </c>
      <c r="C2968" s="1" t="s">
        <v>3551</v>
      </c>
      <c r="D2968" s="1"/>
      <c r="E2968" s="2" t="s">
        <v>3552</v>
      </c>
      <c r="F2968" s="1" t="s">
        <v>4193</v>
      </c>
      <c r="G2968" s="10">
        <v>45741</v>
      </c>
      <c r="H2968" s="1">
        <v>3</v>
      </c>
      <c r="I2968" s="1"/>
      <c r="J2968" s="10">
        <v>45744</v>
      </c>
      <c r="K2968" s="1"/>
      <c r="L2968" s="2"/>
      <c r="M2968" s="10"/>
      <c r="N2968" s="1"/>
      <c r="O2968" s="1"/>
      <c r="P2968" s="2">
        <f>Table1[[#This Row],[PRICE/PO]]*Table1[[#This Row],[Quantity/PO]]</f>
        <v>0</v>
      </c>
      <c r="Q2968" s="2" t="str">
        <f t="shared" ca="1" si="221"/>
        <v>منتهي</v>
      </c>
      <c r="R2968" s="2" t="s">
        <v>2782</v>
      </c>
      <c r="S2968" s="2"/>
      <c r="T2968" s="1" t="str">
        <f t="shared" si="220"/>
        <v/>
      </c>
      <c r="BN2968" s="8">
        <f t="shared" si="223"/>
        <v>43110237</v>
      </c>
    </row>
    <row r="2969" spans="1:66" ht="69" hidden="1" x14ac:dyDescent="0.45">
      <c r="A2969" s="1">
        <f t="shared" si="222"/>
        <v>2956</v>
      </c>
      <c r="B2969" s="1" t="s">
        <v>734</v>
      </c>
      <c r="C2969" s="2" t="s">
        <v>3612</v>
      </c>
      <c r="D2969" s="1" t="s">
        <v>3613</v>
      </c>
      <c r="E2969" s="2" t="s">
        <v>3614</v>
      </c>
      <c r="F2969" s="1" t="s">
        <v>4194</v>
      </c>
      <c r="G2969" s="10">
        <v>45741</v>
      </c>
      <c r="H2969" s="1">
        <v>10</v>
      </c>
      <c r="I2969" s="1"/>
      <c r="J2969" s="10">
        <v>45748</v>
      </c>
      <c r="K2969" s="1"/>
      <c r="L2969" s="2"/>
      <c r="M2969" s="10"/>
      <c r="N2969" s="1"/>
      <c r="O2969" s="1"/>
      <c r="P2969" s="2">
        <f>Table1[[#This Row],[PRICE/PO]]*Table1[[#This Row],[Quantity/PO]]</f>
        <v>0</v>
      </c>
      <c r="Q2969" s="2" t="str">
        <f t="shared" ca="1" si="221"/>
        <v>منتهي</v>
      </c>
      <c r="R2969" s="2" t="s">
        <v>3250</v>
      </c>
      <c r="S2969" s="2"/>
      <c r="T2969" s="1" t="str">
        <f t="shared" si="220"/>
        <v/>
      </c>
      <c r="BN2969" s="8">
        <f t="shared" si="223"/>
        <v>390000451</v>
      </c>
    </row>
    <row r="2970" spans="1:66" ht="69" hidden="1" x14ac:dyDescent="0.45">
      <c r="A2970" s="1">
        <f t="shared" si="222"/>
        <v>2957</v>
      </c>
      <c r="B2970" s="1" t="s">
        <v>734</v>
      </c>
      <c r="C2970" s="1" t="s">
        <v>897</v>
      </c>
      <c r="D2970" s="1"/>
      <c r="E2970" s="2" t="s">
        <v>226</v>
      </c>
      <c r="F2970" s="1" t="s">
        <v>4195</v>
      </c>
      <c r="G2970" s="10">
        <v>45741</v>
      </c>
      <c r="H2970" s="1">
        <v>10</v>
      </c>
      <c r="I2970" s="1"/>
      <c r="J2970" s="10">
        <v>45743</v>
      </c>
      <c r="K2970" s="1"/>
      <c r="L2970" s="2"/>
      <c r="M2970" s="10"/>
      <c r="N2970" s="1"/>
      <c r="O2970" s="1"/>
      <c r="P2970" s="2">
        <f>Table1[[#This Row],[PRICE/PO]]*Table1[[#This Row],[Quantity/PO]]</f>
        <v>0</v>
      </c>
      <c r="Q2970" s="2" t="str">
        <f t="shared" ca="1" si="221"/>
        <v>منتهي</v>
      </c>
      <c r="R2970" s="2" t="s">
        <v>2430</v>
      </c>
      <c r="S2970" s="2"/>
      <c r="T2970" s="1" t="str">
        <f t="shared" si="220"/>
        <v/>
      </c>
      <c r="BN2970" s="8">
        <f t="shared" si="223"/>
        <v>15012116</v>
      </c>
    </row>
    <row r="2971" spans="1:66" ht="69" hidden="1" x14ac:dyDescent="0.45">
      <c r="A2971" s="1">
        <f t="shared" si="222"/>
        <v>2958</v>
      </c>
      <c r="B2971" s="1" t="s">
        <v>734</v>
      </c>
      <c r="C2971" s="1" t="s">
        <v>883</v>
      </c>
      <c r="D2971" s="1"/>
      <c r="E2971" s="2" t="s">
        <v>228</v>
      </c>
      <c r="F2971" s="1" t="s">
        <v>4195</v>
      </c>
      <c r="G2971" s="10">
        <v>45741</v>
      </c>
      <c r="H2971" s="1">
        <v>10</v>
      </c>
      <c r="I2971" s="1"/>
      <c r="J2971" s="10">
        <v>45743</v>
      </c>
      <c r="K2971" s="1"/>
      <c r="L2971" s="2"/>
      <c r="M2971" s="10"/>
      <c r="N2971" s="1"/>
      <c r="O2971" s="1"/>
      <c r="P2971" s="2">
        <f>Table1[[#This Row],[PRICE/PO]]*Table1[[#This Row],[Quantity/PO]]</f>
        <v>0</v>
      </c>
      <c r="Q2971" s="2" t="str">
        <f t="shared" ca="1" si="221"/>
        <v>منتهي</v>
      </c>
      <c r="R2971" s="2" t="s">
        <v>2430</v>
      </c>
      <c r="S2971" s="2"/>
      <c r="T2971" s="1" t="str">
        <f t="shared" si="220"/>
        <v/>
      </c>
      <c r="BN2971" s="8">
        <f t="shared" si="223"/>
        <v>10352019</v>
      </c>
    </row>
    <row r="2972" spans="1:66" ht="69" hidden="1" x14ac:dyDescent="0.45">
      <c r="A2972" s="1">
        <f t="shared" si="222"/>
        <v>2959</v>
      </c>
      <c r="B2972" s="1" t="s">
        <v>734</v>
      </c>
      <c r="C2972" s="1" t="s">
        <v>885</v>
      </c>
      <c r="D2972" s="1"/>
      <c r="E2972" s="2" t="s">
        <v>886</v>
      </c>
      <c r="F2972" s="1" t="s">
        <v>4195</v>
      </c>
      <c r="G2972" s="10">
        <v>45741</v>
      </c>
      <c r="H2972" s="1">
        <v>10</v>
      </c>
      <c r="I2972" s="1"/>
      <c r="J2972" s="10">
        <v>45743</v>
      </c>
      <c r="K2972" s="1"/>
      <c r="L2972" s="2"/>
      <c r="M2972" s="10"/>
      <c r="N2972" s="1"/>
      <c r="O2972" s="1"/>
      <c r="P2972" s="2">
        <f>Table1[[#This Row],[PRICE/PO]]*Table1[[#This Row],[Quantity/PO]]</f>
        <v>0</v>
      </c>
      <c r="Q2972" s="2" t="str">
        <f t="shared" ca="1" si="221"/>
        <v>منتهي</v>
      </c>
      <c r="R2972" s="2" t="s">
        <v>2430</v>
      </c>
      <c r="S2972" s="2"/>
      <c r="T2972" s="1" t="str">
        <f t="shared" si="220"/>
        <v/>
      </c>
      <c r="BN2972" s="8">
        <f t="shared" si="223"/>
        <v>1500128</v>
      </c>
    </row>
    <row r="2973" spans="1:66" ht="92" hidden="1" x14ac:dyDescent="0.45">
      <c r="A2973" s="1">
        <f t="shared" si="222"/>
        <v>2960</v>
      </c>
      <c r="B2973" s="1" t="s">
        <v>734</v>
      </c>
      <c r="C2973" s="1" t="s">
        <v>2353</v>
      </c>
      <c r="D2973" s="2">
        <v>2188475</v>
      </c>
      <c r="E2973" s="2" t="s">
        <v>2352</v>
      </c>
      <c r="F2973" s="1" t="s">
        <v>4196</v>
      </c>
      <c r="G2973" s="10">
        <v>45719</v>
      </c>
      <c r="H2973" s="1">
        <v>1</v>
      </c>
      <c r="I2973" s="1"/>
      <c r="J2973" s="10">
        <v>45725</v>
      </c>
      <c r="K2973" s="1"/>
      <c r="L2973" s="2"/>
      <c r="M2973" s="10"/>
      <c r="N2973" s="1"/>
      <c r="O2973" s="1"/>
      <c r="P2973" s="2">
        <f>Table1[[#This Row],[PRICE/PO]]*Table1[[#This Row],[Quantity/PO]]</f>
        <v>0</v>
      </c>
      <c r="Q2973" s="2" t="str">
        <f t="shared" ca="1" si="221"/>
        <v>منتهي</v>
      </c>
      <c r="R2973" s="2" t="s">
        <v>2339</v>
      </c>
      <c r="S2973" s="2"/>
      <c r="T2973" s="1" t="str">
        <f t="shared" si="220"/>
        <v/>
      </c>
      <c r="BN2973" s="8">
        <f t="shared" si="223"/>
        <v>2400558</v>
      </c>
    </row>
    <row r="2974" spans="1:66" ht="92" hidden="1" x14ac:dyDescent="0.45">
      <c r="A2974" s="1">
        <f t="shared" si="222"/>
        <v>2961</v>
      </c>
      <c r="B2974" s="1" t="s">
        <v>734</v>
      </c>
      <c r="C2974" s="1" t="s">
        <v>651</v>
      </c>
      <c r="D2974" s="1" t="s">
        <v>650</v>
      </c>
      <c r="E2974" s="2" t="s">
        <v>652</v>
      </c>
      <c r="F2974" s="1" t="s">
        <v>4197</v>
      </c>
      <c r="G2974" s="10">
        <v>45740</v>
      </c>
      <c r="H2974" s="1">
        <v>3</v>
      </c>
      <c r="I2974" s="1"/>
      <c r="J2974" s="10">
        <v>45747</v>
      </c>
      <c r="K2974" s="1"/>
      <c r="L2974" s="2"/>
      <c r="M2974" s="10"/>
      <c r="N2974" s="1"/>
      <c r="O2974" s="1"/>
      <c r="P2974" s="2">
        <f>Table1[[#This Row],[PRICE/PO]]*Table1[[#This Row],[Quantity/PO]]</f>
        <v>0</v>
      </c>
      <c r="Q2974" s="2" t="str">
        <f t="shared" ca="1" si="221"/>
        <v>منتهي</v>
      </c>
      <c r="R2974" s="2" t="s">
        <v>2339</v>
      </c>
      <c r="S2974" s="2"/>
      <c r="T2974" s="1" t="str">
        <f t="shared" si="220"/>
        <v/>
      </c>
      <c r="BN2974" s="8">
        <f t="shared" si="223"/>
        <v>2801338</v>
      </c>
    </row>
    <row r="2975" spans="1:66" ht="46" hidden="1" x14ac:dyDescent="0.45">
      <c r="A2975" s="1">
        <f t="shared" si="222"/>
        <v>2962</v>
      </c>
      <c r="B2975" s="1" t="s">
        <v>734</v>
      </c>
      <c r="C2975" s="1" t="s">
        <v>2115</v>
      </c>
      <c r="D2975" s="1" t="s">
        <v>2114</v>
      </c>
      <c r="E2975" s="2" t="s">
        <v>2116</v>
      </c>
      <c r="F2975" s="1" t="s">
        <v>4198</v>
      </c>
      <c r="G2975" s="10">
        <v>45740</v>
      </c>
      <c r="H2975" s="1">
        <v>10</v>
      </c>
      <c r="I2975" s="1"/>
      <c r="J2975" s="10">
        <v>45742</v>
      </c>
      <c r="K2975" s="1"/>
      <c r="L2975" s="2"/>
      <c r="M2975" s="10"/>
      <c r="N2975" s="1"/>
      <c r="O2975" s="1"/>
      <c r="P2975" s="2">
        <f>Table1[[#This Row],[PRICE/PO]]*Table1[[#This Row],[Quantity/PO]]</f>
        <v>0</v>
      </c>
      <c r="Q2975" s="2" t="str">
        <f t="shared" ca="1" si="221"/>
        <v>منتهي</v>
      </c>
      <c r="R2975" s="2" t="s">
        <v>2430</v>
      </c>
      <c r="S2975" s="2"/>
      <c r="T2975" s="1" t="str">
        <f t="shared" si="220"/>
        <v/>
      </c>
      <c r="BN2975" s="8">
        <f t="shared" si="223"/>
        <v>2801348</v>
      </c>
    </row>
    <row r="2976" spans="1:66" ht="46" hidden="1" x14ac:dyDescent="0.45">
      <c r="A2976" s="1">
        <f t="shared" si="222"/>
        <v>2963</v>
      </c>
      <c r="B2976" s="1" t="s">
        <v>734</v>
      </c>
      <c r="C2976" s="1" t="s">
        <v>3122</v>
      </c>
      <c r="D2976" s="1"/>
      <c r="E2976" s="2" t="s">
        <v>3123</v>
      </c>
      <c r="F2976" s="1" t="s">
        <v>4199</v>
      </c>
      <c r="G2976" s="10">
        <v>45740</v>
      </c>
      <c r="H2976" s="1">
        <v>1</v>
      </c>
      <c r="I2976" s="1"/>
      <c r="J2976" s="10">
        <v>45747</v>
      </c>
      <c r="K2976" s="1"/>
      <c r="L2976" s="2"/>
      <c r="M2976" s="10"/>
      <c r="N2976" s="1"/>
      <c r="O2976" s="1"/>
      <c r="P2976" s="2">
        <f>Table1[[#This Row],[PRICE/PO]]*Table1[[#This Row],[Quantity/PO]]</f>
        <v>0</v>
      </c>
      <c r="Q2976" s="2" t="str">
        <f t="shared" ca="1" si="221"/>
        <v>منتهي</v>
      </c>
      <c r="R2976" s="2" t="s">
        <v>2339</v>
      </c>
      <c r="S2976" s="2"/>
      <c r="T2976" s="1" t="str">
        <f t="shared" si="220"/>
        <v/>
      </c>
      <c r="BN2976" s="8">
        <f t="shared" si="223"/>
        <v>2804231</v>
      </c>
    </row>
    <row r="2977" spans="1:66" ht="69" hidden="1" x14ac:dyDescent="0.45">
      <c r="A2977" s="1">
        <f t="shared" si="222"/>
        <v>2964</v>
      </c>
      <c r="B2977" s="1" t="s">
        <v>734</v>
      </c>
      <c r="C2977" s="1" t="s">
        <v>1554</v>
      </c>
      <c r="D2977" s="1"/>
      <c r="E2977" s="2" t="s">
        <v>1553</v>
      </c>
      <c r="F2977" s="1" t="s">
        <v>4200</v>
      </c>
      <c r="G2977" s="10">
        <v>45740</v>
      </c>
      <c r="H2977" s="1">
        <v>6</v>
      </c>
      <c r="I2977" s="1"/>
      <c r="J2977" s="10">
        <v>45825</v>
      </c>
      <c r="K2977" s="1"/>
      <c r="L2977" s="2"/>
      <c r="M2977" s="10"/>
      <c r="N2977" s="1"/>
      <c r="O2977" s="1"/>
      <c r="P2977" s="2">
        <f>Table1[[#This Row],[PRICE/PO]]*Table1[[#This Row],[Quantity/PO]]</f>
        <v>0</v>
      </c>
      <c r="Q2977" s="2" t="str">
        <f t="shared" ca="1" si="221"/>
        <v>منتهي</v>
      </c>
      <c r="R2977" s="2" t="s">
        <v>2339</v>
      </c>
      <c r="S2977" s="2"/>
      <c r="T2977" s="1" t="str">
        <f t="shared" si="220"/>
        <v/>
      </c>
      <c r="BN2977" s="8">
        <f t="shared" si="223"/>
        <v>2400321</v>
      </c>
    </row>
    <row r="2978" spans="1:66" ht="46" hidden="1" x14ac:dyDescent="0.45">
      <c r="A2978" s="1">
        <f t="shared" si="222"/>
        <v>2965</v>
      </c>
      <c r="B2978" s="1" t="s">
        <v>734</v>
      </c>
      <c r="C2978" s="1" t="s">
        <v>624</v>
      </c>
      <c r="D2978" s="1" t="s">
        <v>4202</v>
      </c>
      <c r="E2978" s="2" t="s">
        <v>625</v>
      </c>
      <c r="F2978" s="1" t="s">
        <v>4201</v>
      </c>
      <c r="G2978" s="10">
        <v>45740</v>
      </c>
      <c r="H2978" s="1">
        <v>1</v>
      </c>
      <c r="I2978" s="1"/>
      <c r="J2978" s="10">
        <v>45747</v>
      </c>
      <c r="K2978" s="1"/>
      <c r="L2978" s="2"/>
      <c r="M2978" s="10"/>
      <c r="N2978" s="1"/>
      <c r="O2978" s="1"/>
      <c r="P2978" s="2">
        <f>Table1[[#This Row],[PRICE/PO]]*Table1[[#This Row],[Quantity/PO]]</f>
        <v>0</v>
      </c>
      <c r="Q2978" s="2" t="str">
        <f t="shared" ca="1" si="221"/>
        <v>منتهي</v>
      </c>
      <c r="R2978" s="2" t="s">
        <v>2339</v>
      </c>
      <c r="S2978" s="2"/>
      <c r="T2978" s="1" t="str">
        <f t="shared" si="220"/>
        <v/>
      </c>
      <c r="BN2978" s="8">
        <f t="shared" si="223"/>
        <v>2400572</v>
      </c>
    </row>
    <row r="2979" spans="1:66" ht="46" hidden="1" x14ac:dyDescent="0.45">
      <c r="A2979" s="1">
        <f t="shared" si="222"/>
        <v>2966</v>
      </c>
      <c r="B2979" s="1" t="s">
        <v>734</v>
      </c>
      <c r="C2979" s="2" t="s">
        <v>3336</v>
      </c>
      <c r="D2979" s="1"/>
      <c r="E2979" s="2" t="s">
        <v>3337</v>
      </c>
      <c r="F2979" s="1" t="s">
        <v>4203</v>
      </c>
      <c r="G2979" s="10">
        <v>45740</v>
      </c>
      <c r="H2979" s="1">
        <v>15</v>
      </c>
      <c r="I2979" s="1"/>
      <c r="J2979" s="10">
        <v>45742</v>
      </c>
      <c r="K2979" s="1"/>
      <c r="L2979" s="2"/>
      <c r="M2979" s="10"/>
      <c r="N2979" s="1"/>
      <c r="O2979" s="1"/>
      <c r="P2979" s="2">
        <f>Table1[[#This Row],[PRICE/PO]]*Table1[[#This Row],[Quantity/PO]]</f>
        <v>0</v>
      </c>
      <c r="Q2979" s="2" t="str">
        <f t="shared" ca="1" si="221"/>
        <v>منتهي</v>
      </c>
      <c r="R2979" s="2" t="s">
        <v>2430</v>
      </c>
      <c r="S2979" s="2"/>
      <c r="T2979" s="1" t="str">
        <f t="shared" si="220"/>
        <v/>
      </c>
      <c r="BN2979" s="8">
        <f t="shared" si="223"/>
        <v>2804161</v>
      </c>
    </row>
    <row r="2980" spans="1:66" ht="69" hidden="1" x14ac:dyDescent="0.45">
      <c r="A2980" s="1">
        <f t="shared" si="222"/>
        <v>2967</v>
      </c>
      <c r="B2980" s="1" t="s">
        <v>734</v>
      </c>
      <c r="C2980" s="1" t="s">
        <v>662</v>
      </c>
      <c r="D2980" s="1" t="s">
        <v>2184</v>
      </c>
      <c r="E2980" s="2" t="s">
        <v>663</v>
      </c>
      <c r="F2980" s="1" t="s">
        <v>4204</v>
      </c>
      <c r="G2980" s="10">
        <v>45740</v>
      </c>
      <c r="H2980" s="1">
        <v>2</v>
      </c>
      <c r="I2980" s="1"/>
      <c r="J2980" s="10">
        <v>45743</v>
      </c>
      <c r="K2980" s="1"/>
      <c r="L2980" s="2"/>
      <c r="M2980" s="10"/>
      <c r="N2980" s="1"/>
      <c r="O2980" s="1"/>
      <c r="P2980" s="2">
        <f>Table1[[#This Row],[PRICE/PO]]*Table1[[#This Row],[Quantity/PO]]</f>
        <v>0</v>
      </c>
      <c r="Q2980" s="2" t="str">
        <f t="shared" ca="1" si="221"/>
        <v>منتهي</v>
      </c>
      <c r="R2980" s="2" t="s">
        <v>2339</v>
      </c>
      <c r="S2980" s="2"/>
      <c r="T2980" s="1" t="str">
        <f t="shared" si="220"/>
        <v/>
      </c>
      <c r="BN2980" s="8">
        <f t="shared" si="223"/>
        <v>2300437</v>
      </c>
    </row>
    <row r="2981" spans="1:66" ht="69" hidden="1" x14ac:dyDescent="0.45">
      <c r="A2981" s="1">
        <f t="shared" si="222"/>
        <v>2968</v>
      </c>
      <c r="B2981" s="1" t="s">
        <v>734</v>
      </c>
      <c r="C2981" s="2" t="s">
        <v>1789</v>
      </c>
      <c r="D2981" s="1">
        <v>158</v>
      </c>
      <c r="E2981" s="2" t="s">
        <v>1790</v>
      </c>
      <c r="F2981" s="1" t="s">
        <v>4205</v>
      </c>
      <c r="G2981" s="10">
        <v>45739</v>
      </c>
      <c r="H2981" s="1">
        <v>2</v>
      </c>
      <c r="I2981" s="1"/>
      <c r="J2981" s="10">
        <v>45746</v>
      </c>
      <c r="K2981" s="1" t="s">
        <v>1077</v>
      </c>
      <c r="L2981" s="2"/>
      <c r="M2981" s="10"/>
      <c r="N2981" s="1"/>
      <c r="O2981" s="1"/>
      <c r="P2981" s="2">
        <f>Table1[[#This Row],[PRICE/PO]]*Table1[[#This Row],[Quantity/PO]]</f>
        <v>0</v>
      </c>
      <c r="Q2981" s="2" t="str">
        <f t="shared" ca="1" si="221"/>
        <v>منتهي</v>
      </c>
      <c r="R2981" s="2" t="s">
        <v>2339</v>
      </c>
      <c r="S2981" s="2"/>
      <c r="T2981" s="1" t="str">
        <f t="shared" si="220"/>
        <v/>
      </c>
      <c r="BN2981" s="8">
        <f t="shared" si="223"/>
        <v>2300440</v>
      </c>
    </row>
    <row r="2982" spans="1:66" ht="69" hidden="1" x14ac:dyDescent="0.45">
      <c r="A2982" s="1">
        <f t="shared" si="222"/>
        <v>2969</v>
      </c>
      <c r="B2982" s="1" t="s">
        <v>734</v>
      </c>
      <c r="C2982" s="2" t="s">
        <v>3485</v>
      </c>
      <c r="D2982" s="1" t="s">
        <v>3486</v>
      </c>
      <c r="E2982" s="2" t="s">
        <v>3487</v>
      </c>
      <c r="F2982" s="1" t="s">
        <v>4205</v>
      </c>
      <c r="G2982" s="10">
        <v>45739</v>
      </c>
      <c r="H2982" s="1">
        <v>1</v>
      </c>
      <c r="I2982" s="1"/>
      <c r="J2982" s="10">
        <v>45746</v>
      </c>
      <c r="K2982" s="1"/>
      <c r="L2982" s="2"/>
      <c r="M2982" s="10"/>
      <c r="N2982" s="1"/>
      <c r="O2982" s="1"/>
      <c r="P2982" s="2">
        <f>Table1[[#This Row],[PRICE/PO]]*Table1[[#This Row],[Quantity/PO]]</f>
        <v>0</v>
      </c>
      <c r="Q2982" s="2" t="str">
        <f t="shared" ca="1" si="221"/>
        <v>منتهي</v>
      </c>
      <c r="R2982" s="2" t="s">
        <v>2339</v>
      </c>
      <c r="S2982" s="2"/>
      <c r="T2982" s="1" t="str">
        <f t="shared" si="220"/>
        <v/>
      </c>
      <c r="BN2982" s="8" t="str">
        <f t="shared" si="223"/>
        <v>LC1D 32M7</v>
      </c>
    </row>
    <row r="2983" spans="1:66" ht="69" hidden="1" x14ac:dyDescent="0.45">
      <c r="A2983" s="1">
        <f t="shared" si="222"/>
        <v>2970</v>
      </c>
      <c r="B2983" s="1" t="s">
        <v>734</v>
      </c>
      <c r="C2983" s="2" t="s">
        <v>2915</v>
      </c>
      <c r="D2983" s="1" t="s">
        <v>2916</v>
      </c>
      <c r="E2983" s="2" t="s">
        <v>2917</v>
      </c>
      <c r="F2983" s="1" t="s">
        <v>4206</v>
      </c>
      <c r="G2983" s="10">
        <v>45742</v>
      </c>
      <c r="H2983" s="1">
        <v>2</v>
      </c>
      <c r="I2983" s="1"/>
      <c r="J2983" s="10">
        <v>45745</v>
      </c>
      <c r="K2983" s="1"/>
      <c r="L2983" s="2"/>
      <c r="M2983" s="10"/>
      <c r="N2983" s="1"/>
      <c r="O2983" s="1"/>
      <c r="P2983" s="2">
        <f>Table1[[#This Row],[PRICE/PO]]*Table1[[#This Row],[Quantity/PO]]</f>
        <v>0</v>
      </c>
      <c r="Q2983" s="2" t="str">
        <f t="shared" ca="1" si="221"/>
        <v>منتهي</v>
      </c>
      <c r="R2983" s="2" t="s">
        <v>2782</v>
      </c>
      <c r="S2983" s="2"/>
      <c r="T2983" s="1" t="str">
        <f t="shared" si="220"/>
        <v/>
      </c>
      <c r="BN2983" s="8">
        <f t="shared" si="223"/>
        <v>170984</v>
      </c>
    </row>
    <row r="2984" spans="1:66" ht="46" hidden="1" x14ac:dyDescent="0.45">
      <c r="A2984" s="1">
        <f t="shared" si="222"/>
        <v>2971</v>
      </c>
      <c r="B2984" s="1" t="s">
        <v>734</v>
      </c>
      <c r="C2984" s="2" t="s">
        <v>2918</v>
      </c>
      <c r="D2984" s="1" t="s">
        <v>2919</v>
      </c>
      <c r="E2984" s="2" t="s">
        <v>4207</v>
      </c>
      <c r="F2984" s="1" t="s">
        <v>4206</v>
      </c>
      <c r="G2984" s="10">
        <v>45742</v>
      </c>
      <c r="H2984" s="1">
        <v>1</v>
      </c>
      <c r="I2984" s="1"/>
      <c r="J2984" s="10">
        <v>45745</v>
      </c>
      <c r="K2984" s="1"/>
      <c r="L2984" s="2"/>
      <c r="M2984" s="10"/>
      <c r="N2984" s="1"/>
      <c r="O2984" s="1"/>
      <c r="P2984" s="2">
        <f>Table1[[#This Row],[PRICE/PO]]*Table1[[#This Row],[Quantity/PO]]</f>
        <v>0</v>
      </c>
      <c r="Q2984" s="2" t="str">
        <f t="shared" ca="1" si="221"/>
        <v>منتهي</v>
      </c>
      <c r="R2984" s="2" t="s">
        <v>2782</v>
      </c>
      <c r="S2984" s="2"/>
      <c r="T2984" s="1" t="str">
        <f t="shared" si="220"/>
        <v/>
      </c>
      <c r="BN2984" s="8">
        <f t="shared" si="223"/>
        <v>2101115</v>
      </c>
    </row>
    <row r="2985" spans="1:66" ht="69" hidden="1" x14ac:dyDescent="0.45">
      <c r="A2985" s="1">
        <f t="shared" si="222"/>
        <v>2972</v>
      </c>
      <c r="B2985" s="1" t="s">
        <v>734</v>
      </c>
      <c r="C2985" s="2" t="s">
        <v>2921</v>
      </c>
      <c r="D2985" s="1" t="s">
        <v>2922</v>
      </c>
      <c r="E2985" s="2" t="s">
        <v>4208</v>
      </c>
      <c r="F2985" s="1" t="s">
        <v>4206</v>
      </c>
      <c r="G2985" s="10">
        <v>45742</v>
      </c>
      <c r="H2985" s="1">
        <v>1</v>
      </c>
      <c r="I2985" s="1"/>
      <c r="J2985" s="10">
        <v>45745</v>
      </c>
      <c r="K2985" s="1"/>
      <c r="L2985" s="2"/>
      <c r="M2985" s="10"/>
      <c r="N2985" s="1"/>
      <c r="O2985" s="1"/>
      <c r="P2985" s="2">
        <f>Table1[[#This Row],[PRICE/PO]]*Table1[[#This Row],[Quantity/PO]]</f>
        <v>0</v>
      </c>
      <c r="Q2985" s="2" t="str">
        <f t="shared" ca="1" si="221"/>
        <v>منتهي</v>
      </c>
      <c r="R2985" s="2" t="s">
        <v>2782</v>
      </c>
      <c r="S2985" s="2"/>
      <c r="T2985" s="1" t="str">
        <f t="shared" si="220"/>
        <v/>
      </c>
      <c r="BN2985" s="8">
        <f t="shared" si="223"/>
        <v>0</v>
      </c>
    </row>
    <row r="2986" spans="1:66" ht="46" hidden="1" x14ac:dyDescent="0.45">
      <c r="A2986" s="1">
        <f t="shared" si="222"/>
        <v>2973</v>
      </c>
      <c r="B2986" s="1" t="s">
        <v>734</v>
      </c>
      <c r="C2986" s="2" t="s">
        <v>2924</v>
      </c>
      <c r="D2986" s="1" t="s">
        <v>2925</v>
      </c>
      <c r="E2986" s="2" t="s">
        <v>2926</v>
      </c>
      <c r="F2986" s="1" t="s">
        <v>4206</v>
      </c>
      <c r="G2986" s="10">
        <v>45742</v>
      </c>
      <c r="H2986" s="1">
        <v>2</v>
      </c>
      <c r="I2986" s="1"/>
      <c r="J2986" s="10">
        <v>45745</v>
      </c>
      <c r="K2986" s="1"/>
      <c r="L2986" s="2"/>
      <c r="M2986" s="10"/>
      <c r="N2986" s="1"/>
      <c r="O2986" s="1"/>
      <c r="P2986" s="2">
        <f>Table1[[#This Row],[PRICE/PO]]*Table1[[#This Row],[Quantity/PO]]</f>
        <v>0</v>
      </c>
      <c r="Q2986" s="2" t="str">
        <f t="shared" ca="1" si="221"/>
        <v>منتهي</v>
      </c>
      <c r="R2986" s="2" t="s">
        <v>2782</v>
      </c>
      <c r="S2986" s="2"/>
      <c r="T2986" s="1" t="str">
        <f t="shared" si="220"/>
        <v/>
      </c>
      <c r="BN2986" s="8" t="str">
        <f t="shared" si="223"/>
        <v>SVE-5-CP100</v>
      </c>
    </row>
    <row r="2987" spans="1:66" ht="46" hidden="1" x14ac:dyDescent="0.45">
      <c r="A2987" s="1">
        <f t="shared" si="222"/>
        <v>2974</v>
      </c>
      <c r="B2987" s="1" t="s">
        <v>734</v>
      </c>
      <c r="C2987" s="2" t="s">
        <v>2928</v>
      </c>
      <c r="D2987" s="1" t="s">
        <v>2927</v>
      </c>
      <c r="E2987" s="2" t="s">
        <v>2929</v>
      </c>
      <c r="F2987" s="1" t="s">
        <v>4206</v>
      </c>
      <c r="G2987" s="10">
        <v>45742</v>
      </c>
      <c r="H2987" s="1">
        <v>2</v>
      </c>
      <c r="I2987" s="1"/>
      <c r="J2987" s="10">
        <v>45745</v>
      </c>
      <c r="K2987" s="1"/>
      <c r="L2987" s="2"/>
      <c r="M2987" s="10"/>
      <c r="N2987" s="1"/>
      <c r="O2987" s="1"/>
      <c r="P2987" s="2">
        <f>Table1[[#This Row],[PRICE/PO]]*Table1[[#This Row],[Quantity/PO]]</f>
        <v>0</v>
      </c>
      <c r="Q2987" s="2" t="str">
        <f t="shared" ca="1" si="221"/>
        <v>منتهي</v>
      </c>
      <c r="R2987" s="2" t="s">
        <v>2782</v>
      </c>
      <c r="S2987" s="2"/>
      <c r="T2987" s="1" t="str">
        <f t="shared" si="220"/>
        <v/>
      </c>
      <c r="BN2987" s="8" t="str">
        <f t="shared" si="223"/>
        <v>060-124166</v>
      </c>
    </row>
    <row r="2988" spans="1:66" ht="46" hidden="1" x14ac:dyDescent="0.45">
      <c r="A2988" s="1">
        <f t="shared" si="222"/>
        <v>2975</v>
      </c>
      <c r="B2988" s="1" t="s">
        <v>734</v>
      </c>
      <c r="C2988" s="2" t="s">
        <v>111</v>
      </c>
      <c r="D2988" s="1"/>
      <c r="E2988" s="2" t="s">
        <v>423</v>
      </c>
      <c r="F2988" s="1" t="s">
        <v>4206</v>
      </c>
      <c r="G2988" s="10">
        <v>45742</v>
      </c>
      <c r="H2988" s="1">
        <v>1</v>
      </c>
      <c r="I2988" s="1"/>
      <c r="J2988" s="10">
        <v>45745</v>
      </c>
      <c r="K2988" s="1"/>
      <c r="L2988" s="2"/>
      <c r="M2988" s="10"/>
      <c r="N2988" s="1"/>
      <c r="O2988" s="1"/>
      <c r="P2988" s="2">
        <f>Table1[[#This Row],[PRICE/PO]]*Table1[[#This Row],[Quantity/PO]]</f>
        <v>0</v>
      </c>
      <c r="Q2988" s="2" t="str">
        <f t="shared" ca="1" si="221"/>
        <v>منتهي</v>
      </c>
      <c r="R2988" s="2" t="s">
        <v>2782</v>
      </c>
      <c r="S2988" s="2"/>
      <c r="T2988" s="1" t="str">
        <f t="shared" si="220"/>
        <v/>
      </c>
      <c r="BN2988" s="8">
        <f t="shared" si="223"/>
        <v>4032316</v>
      </c>
    </row>
    <row r="2989" spans="1:66" ht="69" hidden="1" x14ac:dyDescent="0.45">
      <c r="A2989" s="1">
        <f t="shared" si="222"/>
        <v>2976</v>
      </c>
      <c r="B2989" s="1" t="s">
        <v>734</v>
      </c>
      <c r="C2989" s="2" t="s">
        <v>424</v>
      </c>
      <c r="D2989" s="1"/>
      <c r="E2989" s="2" t="s">
        <v>425</v>
      </c>
      <c r="F2989" s="1" t="s">
        <v>4206</v>
      </c>
      <c r="G2989" s="10">
        <v>45742</v>
      </c>
      <c r="H2989" s="1">
        <v>1</v>
      </c>
      <c r="I2989" s="1"/>
      <c r="J2989" s="10">
        <v>45745</v>
      </c>
      <c r="K2989" s="1"/>
      <c r="L2989" s="2"/>
      <c r="M2989" s="10"/>
      <c r="N2989" s="1"/>
      <c r="O2989" s="1"/>
      <c r="P2989" s="2">
        <f>Table1[[#This Row],[PRICE/PO]]*Table1[[#This Row],[Quantity/PO]]</f>
        <v>0</v>
      </c>
      <c r="Q2989" s="2" t="str">
        <f t="shared" ca="1" si="221"/>
        <v>منتهي</v>
      </c>
      <c r="R2989" s="2" t="s">
        <v>2782</v>
      </c>
      <c r="S2989" s="2"/>
      <c r="T2989" s="1" t="str">
        <f t="shared" si="220"/>
        <v/>
      </c>
      <c r="BN2989" s="8">
        <f t="shared" si="223"/>
        <v>412812</v>
      </c>
    </row>
    <row r="2990" spans="1:66" ht="46" hidden="1" x14ac:dyDescent="0.45">
      <c r="A2990" s="1">
        <f t="shared" si="222"/>
        <v>2977</v>
      </c>
      <c r="B2990" s="1" t="s">
        <v>734</v>
      </c>
      <c r="C2990" s="2" t="s">
        <v>421</v>
      </c>
      <c r="D2990" s="1"/>
      <c r="E2990" s="2" t="s">
        <v>422</v>
      </c>
      <c r="F2990" s="1" t="s">
        <v>4206</v>
      </c>
      <c r="G2990" s="10">
        <v>45742</v>
      </c>
      <c r="H2990" s="1">
        <v>2</v>
      </c>
      <c r="I2990" s="1"/>
      <c r="J2990" s="10">
        <v>45745</v>
      </c>
      <c r="K2990" s="1"/>
      <c r="L2990" s="2"/>
      <c r="M2990" s="10"/>
      <c r="N2990" s="1"/>
      <c r="O2990" s="1"/>
      <c r="P2990" s="2">
        <f>Table1[[#This Row],[PRICE/PO]]*Table1[[#This Row],[Quantity/PO]]</f>
        <v>0</v>
      </c>
      <c r="Q2990" s="2" t="str">
        <f t="shared" ca="1" si="221"/>
        <v>منتهي</v>
      </c>
      <c r="R2990" s="2" t="s">
        <v>2782</v>
      </c>
      <c r="S2990" s="2"/>
      <c r="T2990" s="1" t="str">
        <f t="shared" si="220"/>
        <v/>
      </c>
      <c r="BN2990" s="8">
        <f t="shared" si="223"/>
        <v>0</v>
      </c>
    </row>
    <row r="2991" spans="1:66" ht="46" hidden="1" x14ac:dyDescent="0.45">
      <c r="A2991" s="1">
        <f t="shared" si="222"/>
        <v>2978</v>
      </c>
      <c r="B2991" s="1" t="s">
        <v>734</v>
      </c>
      <c r="C2991" s="2" t="s">
        <v>2930</v>
      </c>
      <c r="D2991" s="1" t="s">
        <v>2931</v>
      </c>
      <c r="E2991" s="2" t="s">
        <v>2932</v>
      </c>
      <c r="F2991" s="1" t="s">
        <v>4206</v>
      </c>
      <c r="G2991" s="10">
        <v>45742</v>
      </c>
      <c r="H2991" s="1">
        <v>1</v>
      </c>
      <c r="I2991" s="1"/>
      <c r="J2991" s="10">
        <v>45745</v>
      </c>
      <c r="K2991" s="1"/>
      <c r="L2991" s="2"/>
      <c r="M2991" s="10"/>
      <c r="N2991" s="1"/>
      <c r="O2991" s="1"/>
      <c r="P2991" s="2">
        <f>Table1[[#This Row],[PRICE/PO]]*Table1[[#This Row],[Quantity/PO]]</f>
        <v>0</v>
      </c>
      <c r="Q2991" s="2" t="str">
        <f t="shared" ca="1" si="221"/>
        <v>منتهي</v>
      </c>
      <c r="R2991" s="2" t="s">
        <v>2782</v>
      </c>
      <c r="S2991" s="2"/>
      <c r="T2991" s="1" t="str">
        <f t="shared" si="220"/>
        <v/>
      </c>
      <c r="BN2991" s="8" t="str">
        <f t="shared" si="223"/>
        <v>SVE-5-CP100</v>
      </c>
    </row>
    <row r="2992" spans="1:66" ht="46" hidden="1" x14ac:dyDescent="0.45">
      <c r="A2992" s="1">
        <f t="shared" si="222"/>
        <v>2979</v>
      </c>
      <c r="B2992" s="1" t="s">
        <v>734</v>
      </c>
      <c r="C2992" s="2" t="s">
        <v>2930</v>
      </c>
      <c r="D2992" s="1" t="s">
        <v>2931</v>
      </c>
      <c r="E2992" s="2" t="s">
        <v>2932</v>
      </c>
      <c r="F2992" s="1" t="s">
        <v>4206</v>
      </c>
      <c r="G2992" s="10">
        <v>45742</v>
      </c>
      <c r="H2992" s="1">
        <v>1</v>
      </c>
      <c r="I2992" s="1"/>
      <c r="J2992" s="10">
        <v>45745</v>
      </c>
      <c r="K2992" s="1"/>
      <c r="L2992" s="2"/>
      <c r="M2992" s="10"/>
      <c r="N2992" s="1"/>
      <c r="O2992" s="1"/>
      <c r="P2992" s="2">
        <f>Table1[[#This Row],[PRICE/PO]]*Table1[[#This Row],[Quantity/PO]]</f>
        <v>0</v>
      </c>
      <c r="Q2992" s="2" t="str">
        <f t="shared" ca="1" si="221"/>
        <v>منتهي</v>
      </c>
      <c r="R2992" s="2" t="s">
        <v>2782</v>
      </c>
      <c r="S2992" s="2"/>
      <c r="T2992" s="1" t="str">
        <f t="shared" si="220"/>
        <v/>
      </c>
      <c r="BN2992" s="8" t="str">
        <f t="shared" si="223"/>
        <v>S204*C40</v>
      </c>
    </row>
    <row r="2993" spans="1:66" ht="23" hidden="1" x14ac:dyDescent="0.45">
      <c r="A2993" s="1">
        <f t="shared" si="222"/>
        <v>2980</v>
      </c>
      <c r="B2993" s="1" t="s">
        <v>734</v>
      </c>
      <c r="C2993" s="1" t="s">
        <v>4191</v>
      </c>
      <c r="D2993" s="1"/>
      <c r="E2993" s="2" t="s">
        <v>4192</v>
      </c>
      <c r="F2993" s="1" t="s">
        <v>4209</v>
      </c>
      <c r="G2993" s="10">
        <v>45734</v>
      </c>
      <c r="H2993" s="1">
        <v>6</v>
      </c>
      <c r="I2993" s="1"/>
      <c r="J2993" s="10">
        <v>45739</v>
      </c>
      <c r="K2993" s="1"/>
      <c r="L2993" s="2"/>
      <c r="M2993" s="10"/>
      <c r="N2993" s="1"/>
      <c r="O2993" s="1"/>
      <c r="P2993" s="2">
        <f>Table1[[#This Row],[PRICE/PO]]*Table1[[#This Row],[Quantity/PO]]</f>
        <v>0</v>
      </c>
      <c r="Q2993" s="2" t="str">
        <f t="shared" ca="1" si="221"/>
        <v>منتهي</v>
      </c>
      <c r="R2993" s="2" t="s">
        <v>2370</v>
      </c>
      <c r="S2993" s="2"/>
      <c r="T2993" s="1" t="str">
        <f t="shared" si="220"/>
        <v/>
      </c>
      <c r="BN2993" s="8" t="str">
        <f t="shared" si="223"/>
        <v>NW16H1HHF3P2E</v>
      </c>
    </row>
    <row r="2994" spans="1:66" ht="46" hidden="1" x14ac:dyDescent="0.45">
      <c r="A2994" s="1">
        <f t="shared" si="222"/>
        <v>2981</v>
      </c>
      <c r="B2994" s="1" t="s">
        <v>734</v>
      </c>
      <c r="C2994" s="1" t="s">
        <v>149</v>
      </c>
      <c r="D2994" s="1"/>
      <c r="E2994" s="2" t="s">
        <v>4211</v>
      </c>
      <c r="F2994" s="1" t="s">
        <v>4210</v>
      </c>
      <c r="G2994" s="10">
        <v>45719</v>
      </c>
      <c r="H2994" s="1">
        <v>20</v>
      </c>
      <c r="I2994" s="1"/>
      <c r="J2994" s="10">
        <v>45722</v>
      </c>
      <c r="K2994" s="1"/>
      <c r="L2994" s="2"/>
      <c r="M2994" s="10"/>
      <c r="N2994" s="1"/>
      <c r="O2994" s="1"/>
      <c r="P2994" s="2">
        <f>Table1[[#This Row],[PRICE/PO]]*Table1[[#This Row],[Quantity/PO]]</f>
        <v>0</v>
      </c>
      <c r="Q2994" s="2" t="str">
        <f t="shared" ca="1" si="221"/>
        <v>منتهي</v>
      </c>
      <c r="R2994" s="2" t="s">
        <v>2339</v>
      </c>
      <c r="S2994" s="2"/>
      <c r="T2994" s="1" t="str">
        <f t="shared" si="220"/>
        <v/>
      </c>
      <c r="BN2994" s="8">
        <f t="shared" si="223"/>
        <v>15013071</v>
      </c>
    </row>
    <row r="2995" spans="1:66" ht="46" hidden="1" x14ac:dyDescent="0.45">
      <c r="A2995" s="1">
        <f t="shared" si="222"/>
        <v>2982</v>
      </c>
      <c r="B2995" s="1" t="s">
        <v>734</v>
      </c>
      <c r="C2995" s="1" t="s">
        <v>4213</v>
      </c>
      <c r="D2995" s="1"/>
      <c r="E2995" s="2" t="s">
        <v>4214</v>
      </c>
      <c r="F2995" s="1" t="s">
        <v>4212</v>
      </c>
      <c r="G2995" s="10">
        <v>45719</v>
      </c>
      <c r="H2995" s="1">
        <v>1</v>
      </c>
      <c r="I2995" s="1"/>
      <c r="J2995" s="10">
        <v>45725</v>
      </c>
      <c r="K2995" s="1"/>
      <c r="L2995" s="2"/>
      <c r="M2995" s="10"/>
      <c r="N2995" s="1"/>
      <c r="O2995" s="1"/>
      <c r="P2995" s="2">
        <f>Table1[[#This Row],[PRICE/PO]]*Table1[[#This Row],[Quantity/PO]]</f>
        <v>0</v>
      </c>
      <c r="Q2995" s="2" t="str">
        <f t="shared" ca="1" si="221"/>
        <v>منتهي</v>
      </c>
      <c r="R2995" s="2" t="s">
        <v>2339</v>
      </c>
      <c r="S2995" s="2"/>
      <c r="T2995" s="1" t="str">
        <f t="shared" si="220"/>
        <v/>
      </c>
      <c r="BN2995" s="8">
        <f t="shared" ref="BN2995:BN3012" si="224">D3652</f>
        <v>3063070</v>
      </c>
    </row>
    <row r="2996" spans="1:66" ht="69" hidden="1" x14ac:dyDescent="0.45">
      <c r="A2996" s="1">
        <f t="shared" si="222"/>
        <v>2983</v>
      </c>
      <c r="B2996" s="1" t="s">
        <v>734</v>
      </c>
      <c r="C2996" s="1" t="s">
        <v>3108</v>
      </c>
      <c r="D2996" s="1">
        <v>2101265</v>
      </c>
      <c r="E2996" s="2" t="s">
        <v>3109</v>
      </c>
      <c r="F2996" s="1" t="s">
        <v>4215</v>
      </c>
      <c r="G2996" s="10">
        <v>45719</v>
      </c>
      <c r="H2996" s="1">
        <v>2</v>
      </c>
      <c r="I2996" s="1"/>
      <c r="J2996" s="10">
        <v>45725</v>
      </c>
      <c r="K2996" s="1" t="s">
        <v>1077</v>
      </c>
      <c r="L2996" s="2"/>
      <c r="M2996" s="10"/>
      <c r="N2996" s="1"/>
      <c r="O2996" s="1"/>
      <c r="P2996" s="2">
        <f>Table1[[#This Row],[PRICE/PO]]*Table1[[#This Row],[Quantity/PO]]</f>
        <v>0</v>
      </c>
      <c r="Q2996" s="2" t="str">
        <f t="shared" ca="1" si="221"/>
        <v>منتهي</v>
      </c>
      <c r="R2996" s="2" t="s">
        <v>2339</v>
      </c>
      <c r="S2996" s="2"/>
      <c r="T2996" s="1" t="str">
        <f t="shared" si="220"/>
        <v/>
      </c>
      <c r="BN2996" s="8">
        <f t="shared" si="224"/>
        <v>7100147</v>
      </c>
    </row>
    <row r="2997" spans="1:66" ht="92" hidden="1" x14ac:dyDescent="0.45">
      <c r="A2997" s="1">
        <f t="shared" si="222"/>
        <v>2984</v>
      </c>
      <c r="B2997" s="1" t="s">
        <v>734</v>
      </c>
      <c r="C2997" s="2" t="s">
        <v>4217</v>
      </c>
      <c r="D2997" s="1" t="s">
        <v>4216</v>
      </c>
      <c r="E2997" s="2" t="s">
        <v>4218</v>
      </c>
      <c r="F2997" s="1" t="s">
        <v>4219</v>
      </c>
      <c r="G2997" s="10">
        <v>45783</v>
      </c>
      <c r="H2997" s="1">
        <v>4</v>
      </c>
      <c r="I2997" s="1"/>
      <c r="J2997" s="10">
        <v>45784</v>
      </c>
      <c r="K2997" s="1"/>
      <c r="L2997" s="2"/>
      <c r="M2997" s="10"/>
      <c r="N2997" s="1"/>
      <c r="O2997" s="1"/>
      <c r="P2997" s="2">
        <f>Table1[[#This Row],[PRICE/PO]]*Table1[[#This Row],[Quantity/PO]]</f>
        <v>0</v>
      </c>
      <c r="Q2997" s="2" t="str">
        <f t="shared" ca="1" si="221"/>
        <v>منتهي</v>
      </c>
      <c r="R2997" s="2" t="s">
        <v>2370</v>
      </c>
      <c r="S2997" s="2"/>
      <c r="T2997" s="1" t="str">
        <f t="shared" si="220"/>
        <v/>
      </c>
      <c r="BN2997" s="8" t="str">
        <f t="shared" si="224"/>
        <v>XT-70H</v>
      </c>
    </row>
    <row r="2998" spans="1:66" ht="69" hidden="1" x14ac:dyDescent="0.45">
      <c r="A2998" s="1">
        <f t="shared" si="222"/>
        <v>2985</v>
      </c>
      <c r="B2998" s="1" t="s">
        <v>734</v>
      </c>
      <c r="C2998" s="1" t="s">
        <v>4221</v>
      </c>
      <c r="D2998" s="1" t="s">
        <v>4222</v>
      </c>
      <c r="E2998" s="2" t="s">
        <v>4234</v>
      </c>
      <c r="F2998" s="1" t="s">
        <v>4220</v>
      </c>
      <c r="G2998" s="10">
        <v>45783</v>
      </c>
      <c r="H2998" s="1">
        <v>2</v>
      </c>
      <c r="I2998" s="1"/>
      <c r="J2998" s="10">
        <v>45787</v>
      </c>
      <c r="K2998" s="1"/>
      <c r="L2998" s="2"/>
      <c r="M2998" s="10"/>
      <c r="N2998" s="1"/>
      <c r="O2998" s="1"/>
      <c r="P2998" s="2">
        <f>Table1[[#This Row],[PRICE/PO]]*Table1[[#This Row],[Quantity/PO]]</f>
        <v>0</v>
      </c>
      <c r="Q2998" s="2" t="str">
        <f t="shared" ca="1" si="221"/>
        <v>منتهي</v>
      </c>
      <c r="R2998" s="2" t="s">
        <v>2370</v>
      </c>
      <c r="S2998" s="2"/>
      <c r="T2998" s="1" t="str">
        <f t="shared" si="220"/>
        <v/>
      </c>
      <c r="BN2998" s="8" t="str">
        <f t="shared" si="224"/>
        <v>FL-120 EX</v>
      </c>
    </row>
    <row r="2999" spans="1:66" ht="69" hidden="1" x14ac:dyDescent="0.45">
      <c r="A2999" s="1">
        <f t="shared" si="222"/>
        <v>2986</v>
      </c>
      <c r="B2999" s="1" t="s">
        <v>734</v>
      </c>
      <c r="C2999" s="1" t="s">
        <v>4223</v>
      </c>
      <c r="D2999" s="1" t="s">
        <v>4224</v>
      </c>
      <c r="E2999" s="2" t="s">
        <v>4235</v>
      </c>
      <c r="F2999" s="1" t="s">
        <v>4220</v>
      </c>
      <c r="G2999" s="10">
        <v>45783</v>
      </c>
      <c r="H2999" s="1">
        <v>1</v>
      </c>
      <c r="I2999" s="1"/>
      <c r="J2999" s="10">
        <v>45787</v>
      </c>
      <c r="K2999" s="1"/>
      <c r="L2999" s="2"/>
      <c r="M2999" s="10"/>
      <c r="N2999" s="1"/>
      <c r="O2999" s="1"/>
      <c r="P2999" s="2">
        <f>Table1[[#This Row],[PRICE/PO]]*Table1[[#This Row],[Quantity/PO]]</f>
        <v>0</v>
      </c>
      <c r="Q2999" s="2" t="str">
        <f t="shared" ca="1" si="221"/>
        <v>منتهي</v>
      </c>
      <c r="R2999" s="2" t="s">
        <v>2370</v>
      </c>
      <c r="S2999" s="2"/>
      <c r="T2999" s="1" t="str">
        <f t="shared" si="220"/>
        <v/>
      </c>
      <c r="BN2999" s="8" t="str">
        <f t="shared" si="224"/>
        <v>QP2-15-130920</v>
      </c>
    </row>
    <row r="3000" spans="1:66" ht="46" hidden="1" x14ac:dyDescent="0.45">
      <c r="A3000" s="1">
        <f t="shared" si="222"/>
        <v>2987</v>
      </c>
      <c r="B3000" s="1" t="s">
        <v>734</v>
      </c>
      <c r="C3000" s="2" t="s">
        <v>4233</v>
      </c>
      <c r="D3000" s="1" t="s">
        <v>4225</v>
      </c>
      <c r="E3000" s="2" t="s">
        <v>4236</v>
      </c>
      <c r="F3000" s="1" t="s">
        <v>4220</v>
      </c>
      <c r="G3000" s="10">
        <v>45783</v>
      </c>
      <c r="H3000" s="1">
        <v>50</v>
      </c>
      <c r="I3000" s="1"/>
      <c r="J3000" s="10">
        <v>45787</v>
      </c>
      <c r="K3000" s="1"/>
      <c r="L3000" s="2"/>
      <c r="M3000" s="10"/>
      <c r="N3000" s="1"/>
      <c r="O3000" s="1"/>
      <c r="P3000" s="2">
        <f>Table1[[#This Row],[PRICE/PO]]*Table1[[#This Row],[Quantity/PO]]</f>
        <v>0</v>
      </c>
      <c r="Q3000" s="2" t="str">
        <f t="shared" ca="1" si="221"/>
        <v>منتهي</v>
      </c>
      <c r="R3000" s="2" t="s">
        <v>2370</v>
      </c>
      <c r="S3000" s="2"/>
      <c r="T3000" s="1" t="str">
        <f t="shared" si="220"/>
        <v/>
      </c>
      <c r="BN3000" s="8" t="str">
        <f t="shared" si="224"/>
        <v>DRB16Y161A1 AM1BK-2*271</v>
      </c>
    </row>
    <row r="3001" spans="1:66" ht="46" hidden="1" x14ac:dyDescent="0.45">
      <c r="A3001" s="1">
        <f t="shared" si="222"/>
        <v>2988</v>
      </c>
      <c r="B3001" s="1" t="s">
        <v>734</v>
      </c>
      <c r="C3001" s="2" t="s">
        <v>4232</v>
      </c>
      <c r="D3001" s="1" t="s">
        <v>4226</v>
      </c>
      <c r="E3001" s="2" t="s">
        <v>4237</v>
      </c>
      <c r="F3001" s="1" t="s">
        <v>4220</v>
      </c>
      <c r="G3001" s="10">
        <v>45783</v>
      </c>
      <c r="H3001" s="1">
        <v>50</v>
      </c>
      <c r="I3001" s="1"/>
      <c r="J3001" s="10">
        <v>45787</v>
      </c>
      <c r="K3001" s="1"/>
      <c r="L3001" s="2"/>
      <c r="M3001" s="10"/>
      <c r="N3001" s="1"/>
      <c r="O3001" s="1"/>
      <c r="P3001" s="2">
        <f>Table1[[#This Row],[PRICE/PO]]*Table1[[#This Row],[Quantity/PO]]</f>
        <v>0</v>
      </c>
      <c r="Q3001" s="2" t="str">
        <f t="shared" ca="1" si="221"/>
        <v>منتهي</v>
      </c>
      <c r="R3001" s="2" t="s">
        <v>2370</v>
      </c>
      <c r="S3001" s="2"/>
      <c r="T3001" s="1" t="str">
        <f t="shared" si="220"/>
        <v/>
      </c>
      <c r="BN3001" s="8">
        <f t="shared" si="224"/>
        <v>0</v>
      </c>
    </row>
    <row r="3002" spans="1:66" ht="69" hidden="1" x14ac:dyDescent="0.45">
      <c r="A3002" s="1">
        <f t="shared" si="222"/>
        <v>2989</v>
      </c>
      <c r="B3002" s="1" t="s">
        <v>734</v>
      </c>
      <c r="C3002" s="2" t="s">
        <v>4231</v>
      </c>
      <c r="D3002" s="1" t="s">
        <v>4227</v>
      </c>
      <c r="E3002" s="2" t="s">
        <v>4230</v>
      </c>
      <c r="F3002" s="1" t="s">
        <v>4220</v>
      </c>
      <c r="G3002" s="10">
        <v>45783</v>
      </c>
      <c r="H3002" s="1">
        <v>1</v>
      </c>
      <c r="I3002" s="1"/>
      <c r="J3002" s="10">
        <v>45787</v>
      </c>
      <c r="K3002" s="1"/>
      <c r="L3002" s="2"/>
      <c r="M3002" s="10"/>
      <c r="N3002" s="1"/>
      <c r="O3002" s="1"/>
      <c r="P3002" s="2">
        <f>Table1[[#This Row],[PRICE/PO]]*Table1[[#This Row],[Quantity/PO]]</f>
        <v>0</v>
      </c>
      <c r="Q3002" s="2" t="str">
        <f t="shared" ca="1" si="221"/>
        <v>منتهي</v>
      </c>
      <c r="R3002" s="2" t="s">
        <v>2370</v>
      </c>
      <c r="S3002" s="2"/>
      <c r="T3002" s="1" t="str">
        <f t="shared" si="220"/>
        <v/>
      </c>
      <c r="BN3002" s="8">
        <f t="shared" si="224"/>
        <v>0</v>
      </c>
    </row>
    <row r="3003" spans="1:66" ht="69" hidden="1" x14ac:dyDescent="0.45">
      <c r="A3003" s="1">
        <f t="shared" si="222"/>
        <v>2990</v>
      </c>
      <c r="B3003" s="1" t="s">
        <v>734</v>
      </c>
      <c r="C3003" s="1" t="s">
        <v>4228</v>
      </c>
      <c r="D3003" s="1"/>
      <c r="E3003" s="2" t="s">
        <v>4229</v>
      </c>
      <c r="F3003" s="1" t="s">
        <v>4220</v>
      </c>
      <c r="G3003" s="10">
        <v>45783</v>
      </c>
      <c r="H3003" s="1">
        <v>10</v>
      </c>
      <c r="I3003" s="1"/>
      <c r="J3003" s="10">
        <v>45787</v>
      </c>
      <c r="K3003" s="1"/>
      <c r="L3003" s="2"/>
      <c r="M3003" s="10"/>
      <c r="N3003" s="1"/>
      <c r="O3003" s="1"/>
      <c r="P3003" s="2">
        <f>Table1[[#This Row],[PRICE/PO]]*Table1[[#This Row],[Quantity/PO]]</f>
        <v>0</v>
      </c>
      <c r="Q3003" s="2" t="str">
        <f t="shared" ca="1" si="221"/>
        <v>منتهي</v>
      </c>
      <c r="R3003" s="2" t="s">
        <v>2370</v>
      </c>
      <c r="S3003" s="2"/>
      <c r="T3003" s="1" t="str">
        <f t="shared" si="220"/>
        <v/>
      </c>
      <c r="BN3003" s="8">
        <f t="shared" si="224"/>
        <v>0</v>
      </c>
    </row>
    <row r="3004" spans="1:66" ht="138" hidden="1" x14ac:dyDescent="0.45">
      <c r="A3004" s="1">
        <f t="shared" si="222"/>
        <v>2991</v>
      </c>
      <c r="B3004" s="1" t="s">
        <v>734</v>
      </c>
      <c r="C3004" s="1" t="s">
        <v>2457</v>
      </c>
      <c r="D3004" s="1" t="s">
        <v>2456</v>
      </c>
      <c r="E3004" s="2" t="s">
        <v>2934</v>
      </c>
      <c r="F3004" s="1" t="s">
        <v>4238</v>
      </c>
      <c r="G3004" s="10">
        <v>45783</v>
      </c>
      <c r="H3004" s="1">
        <v>4</v>
      </c>
      <c r="I3004" s="1"/>
      <c r="J3004" s="10">
        <v>45787</v>
      </c>
      <c r="K3004" s="1"/>
      <c r="L3004" s="2"/>
      <c r="M3004" s="10"/>
      <c r="N3004" s="1"/>
      <c r="O3004" s="1"/>
      <c r="P3004" s="2">
        <f>Table1[[#This Row],[PRICE/PO]]*Table1[[#This Row],[Quantity/PO]]</f>
        <v>0</v>
      </c>
      <c r="Q3004" s="2" t="str">
        <f t="shared" ca="1" si="221"/>
        <v>منتهي</v>
      </c>
      <c r="R3004" s="2" t="s">
        <v>2370</v>
      </c>
      <c r="S3004" s="2"/>
      <c r="T3004" s="1" t="str">
        <f t="shared" si="220"/>
        <v/>
      </c>
      <c r="BN3004" s="8" t="str">
        <f t="shared" si="224"/>
        <v>PE1M10</v>
      </c>
    </row>
    <row r="3005" spans="1:66" ht="138" hidden="1" x14ac:dyDescent="0.45">
      <c r="A3005" s="1">
        <f t="shared" si="222"/>
        <v>2992</v>
      </c>
      <c r="B3005" s="1" t="s">
        <v>734</v>
      </c>
      <c r="C3005" s="1" t="s">
        <v>2810</v>
      </c>
      <c r="D3005" s="1" t="s">
        <v>2811</v>
      </c>
      <c r="E3005" s="2" t="s">
        <v>2812</v>
      </c>
      <c r="F3005" s="1" t="s">
        <v>4239</v>
      </c>
      <c r="G3005" s="10">
        <v>45783</v>
      </c>
      <c r="H3005" s="1">
        <v>100</v>
      </c>
      <c r="I3005" s="1"/>
      <c r="J3005" s="10">
        <v>45786</v>
      </c>
      <c r="K3005" s="1"/>
      <c r="L3005" s="2"/>
      <c r="M3005" s="10"/>
      <c r="N3005" s="1"/>
      <c r="O3005" s="1"/>
      <c r="P3005" s="2">
        <f>Table1[[#This Row],[PRICE/PO]]*Table1[[#This Row],[Quantity/PO]]</f>
        <v>0</v>
      </c>
      <c r="Q3005" s="2" t="str">
        <f t="shared" ca="1" si="221"/>
        <v>منتهي</v>
      </c>
      <c r="R3005" s="2" t="s">
        <v>2782</v>
      </c>
      <c r="S3005" s="2"/>
      <c r="T3005" s="1" t="str">
        <f t="shared" si="220"/>
        <v/>
      </c>
      <c r="BN3005" s="8">
        <f t="shared" si="224"/>
        <v>620</v>
      </c>
    </row>
    <row r="3006" spans="1:66" ht="46" hidden="1" x14ac:dyDescent="0.45">
      <c r="A3006" s="1">
        <f t="shared" si="222"/>
        <v>2993</v>
      </c>
      <c r="B3006" s="1" t="s">
        <v>1404</v>
      </c>
      <c r="C3006" s="2" t="s">
        <v>888</v>
      </c>
      <c r="D3006" s="1"/>
      <c r="E3006" s="2" t="s">
        <v>203</v>
      </c>
      <c r="F3006" s="1" t="s">
        <v>4242</v>
      </c>
      <c r="G3006" s="10">
        <v>45760</v>
      </c>
      <c r="H3006" s="1">
        <v>200</v>
      </c>
      <c r="I3006" s="1">
        <v>470</v>
      </c>
      <c r="J3006" s="10">
        <v>45763</v>
      </c>
      <c r="K3006" s="1" t="s">
        <v>1074</v>
      </c>
      <c r="L3006" s="2"/>
      <c r="M3006" s="10"/>
      <c r="N3006" s="1"/>
      <c r="O3006" s="1"/>
      <c r="P3006" s="2">
        <f>Table1[[#This Row],[PRICE/PO]]*Table1[[#This Row],[Quantity/PO]]</f>
        <v>0</v>
      </c>
      <c r="Q3006" s="2" t="str">
        <f t="shared" ca="1" si="221"/>
        <v>منتهي</v>
      </c>
      <c r="R3006" s="2" t="s">
        <v>2430</v>
      </c>
      <c r="S3006" s="2"/>
      <c r="T3006" s="1" t="str">
        <f t="shared" si="220"/>
        <v/>
      </c>
      <c r="BN3006" s="8" t="str">
        <f t="shared" si="224"/>
        <v>UXL40-12</v>
      </c>
    </row>
    <row r="3007" spans="1:66" ht="69" hidden="1" x14ac:dyDescent="0.45">
      <c r="A3007" s="1">
        <f t="shared" si="222"/>
        <v>2994</v>
      </c>
      <c r="B3007" s="1" t="s">
        <v>734</v>
      </c>
      <c r="C3007" s="2" t="s">
        <v>877</v>
      </c>
      <c r="D3007" s="1"/>
      <c r="E3007" s="2" t="s">
        <v>191</v>
      </c>
      <c r="F3007" s="1" t="s">
        <v>4242</v>
      </c>
      <c r="G3007" s="10">
        <v>45760</v>
      </c>
      <c r="H3007" s="1">
        <v>100</v>
      </c>
      <c r="I3007" s="1">
        <v>35</v>
      </c>
      <c r="J3007" s="10">
        <v>45763</v>
      </c>
      <c r="K3007" s="1" t="s">
        <v>1074</v>
      </c>
      <c r="L3007" s="2"/>
      <c r="M3007" s="10"/>
      <c r="N3007" s="1"/>
      <c r="O3007" s="1"/>
      <c r="P3007" s="2">
        <f>Table1[[#This Row],[PRICE/PO]]*Table1[[#This Row],[Quantity/PO]]</f>
        <v>0</v>
      </c>
      <c r="Q3007" s="2" t="str">
        <f t="shared" ca="1" si="221"/>
        <v>منتهي</v>
      </c>
      <c r="R3007" s="2" t="s">
        <v>2430</v>
      </c>
      <c r="S3007" s="2"/>
      <c r="T3007" s="1" t="str">
        <f t="shared" si="220"/>
        <v/>
      </c>
      <c r="BN3007" s="8">
        <f t="shared" si="224"/>
        <v>620</v>
      </c>
    </row>
    <row r="3008" spans="1:66" ht="46" hidden="1" x14ac:dyDescent="0.45">
      <c r="A3008" s="1">
        <f t="shared" si="222"/>
        <v>2995</v>
      </c>
      <c r="B3008" s="1" t="s">
        <v>734</v>
      </c>
      <c r="C3008" s="2" t="s">
        <v>878</v>
      </c>
      <c r="D3008" s="1"/>
      <c r="E3008" s="2" t="s">
        <v>223</v>
      </c>
      <c r="F3008" s="1" t="s">
        <v>4242</v>
      </c>
      <c r="G3008" s="10">
        <v>45760</v>
      </c>
      <c r="H3008" s="1">
        <v>50</v>
      </c>
      <c r="I3008" s="1">
        <v>35</v>
      </c>
      <c r="J3008" s="10">
        <v>45763</v>
      </c>
      <c r="K3008" s="1" t="s">
        <v>1074</v>
      </c>
      <c r="L3008" s="2"/>
      <c r="M3008" s="10"/>
      <c r="N3008" s="1"/>
      <c r="O3008" s="1"/>
      <c r="P3008" s="2">
        <f>Table1[[#This Row],[PRICE/PO]]*Table1[[#This Row],[Quantity/PO]]</f>
        <v>0</v>
      </c>
      <c r="Q3008" s="2" t="str">
        <f t="shared" ca="1" si="221"/>
        <v>منتهي</v>
      </c>
      <c r="R3008" s="2" t="s">
        <v>2430</v>
      </c>
      <c r="S3008" s="2"/>
      <c r="T3008" s="1" t="str">
        <f t="shared" si="220"/>
        <v/>
      </c>
      <c r="BN3008" s="8" t="str">
        <f t="shared" si="224"/>
        <v>C60N</v>
      </c>
    </row>
    <row r="3009" spans="1:66" ht="46" hidden="1" x14ac:dyDescent="0.45">
      <c r="A3009" s="1">
        <f t="shared" si="222"/>
        <v>2996</v>
      </c>
      <c r="B3009" s="1" t="s">
        <v>734</v>
      </c>
      <c r="C3009" s="2" t="s">
        <v>879</v>
      </c>
      <c r="D3009" s="1"/>
      <c r="E3009" s="2" t="s">
        <v>195</v>
      </c>
      <c r="F3009" s="1" t="s">
        <v>4242</v>
      </c>
      <c r="G3009" s="10">
        <v>45760</v>
      </c>
      <c r="H3009" s="1">
        <v>50</v>
      </c>
      <c r="I3009" s="1">
        <v>10</v>
      </c>
      <c r="J3009" s="10">
        <v>45763</v>
      </c>
      <c r="K3009" s="1" t="s">
        <v>1074</v>
      </c>
      <c r="L3009" s="2"/>
      <c r="M3009" s="10"/>
      <c r="N3009" s="1"/>
      <c r="O3009" s="1"/>
      <c r="P3009" s="2">
        <f>Table1[[#This Row],[PRICE/PO]]*Table1[[#This Row],[Quantity/PO]]</f>
        <v>0</v>
      </c>
      <c r="Q3009" s="2" t="str">
        <f t="shared" ca="1" si="221"/>
        <v>منتهي</v>
      </c>
      <c r="R3009" s="2" t="s">
        <v>2430</v>
      </c>
      <c r="S3009" s="2"/>
      <c r="T3009" s="1" t="str">
        <f t="shared" si="220"/>
        <v/>
      </c>
      <c r="BN3009" s="8" t="str">
        <f t="shared" si="224"/>
        <v>A9R81440</v>
      </c>
    </row>
    <row r="3010" spans="1:66" ht="46" hidden="1" x14ac:dyDescent="0.45">
      <c r="A3010" s="1">
        <f t="shared" si="222"/>
        <v>2997</v>
      </c>
      <c r="B3010" s="1" t="s">
        <v>734</v>
      </c>
      <c r="C3010" s="2" t="s">
        <v>880</v>
      </c>
      <c r="D3010" s="1"/>
      <c r="E3010" s="2" t="s">
        <v>197</v>
      </c>
      <c r="F3010" s="1" t="s">
        <v>4242</v>
      </c>
      <c r="G3010" s="10">
        <v>45760</v>
      </c>
      <c r="H3010" s="1">
        <v>50</v>
      </c>
      <c r="I3010" s="1">
        <v>7</v>
      </c>
      <c r="J3010" s="10">
        <v>45763</v>
      </c>
      <c r="K3010" s="1" t="s">
        <v>1074</v>
      </c>
      <c r="L3010" s="2"/>
      <c r="M3010" s="10"/>
      <c r="N3010" s="1"/>
      <c r="O3010" s="1"/>
      <c r="P3010" s="2">
        <f>Table1[[#This Row],[PRICE/PO]]*Table1[[#This Row],[Quantity/PO]]</f>
        <v>0</v>
      </c>
      <c r="Q3010" s="2" t="str">
        <f t="shared" ca="1" si="221"/>
        <v>منتهي</v>
      </c>
      <c r="R3010" s="2" t="s">
        <v>2430</v>
      </c>
      <c r="S3010" s="2"/>
      <c r="T3010" s="1" t="str">
        <f t="shared" si="220"/>
        <v/>
      </c>
      <c r="BN3010" s="8" t="str">
        <f t="shared" si="224"/>
        <v>A9F77440</v>
      </c>
    </row>
    <row r="3011" spans="1:66" ht="46" hidden="1" x14ac:dyDescent="0.45">
      <c r="A3011" s="1">
        <f t="shared" si="222"/>
        <v>2998</v>
      </c>
      <c r="B3011" s="1" t="s">
        <v>1404</v>
      </c>
      <c r="C3011" s="2" t="s">
        <v>872</v>
      </c>
      <c r="D3011" s="1"/>
      <c r="E3011" s="2" t="s">
        <v>202</v>
      </c>
      <c r="F3011" s="1" t="s">
        <v>4242</v>
      </c>
      <c r="G3011" s="10">
        <v>45760</v>
      </c>
      <c r="H3011" s="1">
        <v>100</v>
      </c>
      <c r="I3011" s="1">
        <v>330</v>
      </c>
      <c r="J3011" s="10">
        <v>45763</v>
      </c>
      <c r="K3011" s="1" t="s">
        <v>1074</v>
      </c>
      <c r="L3011" s="2"/>
      <c r="M3011" s="10"/>
      <c r="N3011" s="1"/>
      <c r="O3011" s="1"/>
      <c r="P3011" s="2">
        <f>Table1[[#This Row],[PRICE/PO]]*Table1[[#This Row],[Quantity/PO]]</f>
        <v>0</v>
      </c>
      <c r="Q3011" s="2" t="str">
        <f t="shared" ca="1" si="221"/>
        <v>منتهي</v>
      </c>
      <c r="R3011" s="2" t="s">
        <v>2430</v>
      </c>
      <c r="S3011" s="2"/>
      <c r="T3011" s="1" t="str">
        <f t="shared" si="220"/>
        <v/>
      </c>
      <c r="BN3011" s="8" t="str">
        <f t="shared" si="224"/>
        <v>UXL40-12</v>
      </c>
    </row>
    <row r="3012" spans="1:66" ht="46" hidden="1" x14ac:dyDescent="0.45">
      <c r="A3012" s="1">
        <f t="shared" si="222"/>
        <v>2999</v>
      </c>
      <c r="B3012" s="1" t="s">
        <v>734</v>
      </c>
      <c r="C3012" s="2" t="s">
        <v>861</v>
      </c>
      <c r="D3012" s="2" t="s">
        <v>189</v>
      </c>
      <c r="E3012" s="2" t="s">
        <v>216</v>
      </c>
      <c r="F3012" s="1" t="s">
        <v>4242</v>
      </c>
      <c r="G3012" s="10">
        <v>45760</v>
      </c>
      <c r="H3012" s="1">
        <v>3</v>
      </c>
      <c r="I3012" s="1">
        <v>4050</v>
      </c>
      <c r="J3012" s="10">
        <v>45763</v>
      </c>
      <c r="K3012" s="1" t="s">
        <v>1074</v>
      </c>
      <c r="L3012" s="2" t="s">
        <v>4335</v>
      </c>
      <c r="M3012" s="10">
        <v>45785</v>
      </c>
      <c r="N3012" s="1">
        <v>4</v>
      </c>
      <c r="O3012" s="1">
        <v>4050</v>
      </c>
      <c r="P3012" s="2">
        <f>Table1[[#This Row],[PRICE/PO]]*Table1[[#This Row],[Quantity/PO]]</f>
        <v>16200</v>
      </c>
      <c r="Q3012" s="2" t="str">
        <f t="shared" ca="1" si="221"/>
        <v>منتهي</v>
      </c>
      <c r="R3012" s="2" t="s">
        <v>2430</v>
      </c>
      <c r="S3012" s="2"/>
      <c r="T3012" s="1" t="str">
        <f t="shared" si="220"/>
        <v/>
      </c>
      <c r="BN3012" s="8" t="str">
        <f t="shared" si="224"/>
        <v>R9F32132</v>
      </c>
    </row>
    <row r="3013" spans="1:66" ht="46" hidden="1" x14ac:dyDescent="0.45">
      <c r="A3013" s="1">
        <f t="shared" si="222"/>
        <v>3000</v>
      </c>
      <c r="B3013" s="1" t="s">
        <v>734</v>
      </c>
      <c r="C3013" s="2" t="s">
        <v>861</v>
      </c>
      <c r="D3013" s="2" t="s">
        <v>189</v>
      </c>
      <c r="E3013" s="2" t="s">
        <v>216</v>
      </c>
      <c r="F3013" s="1" t="s">
        <v>4242</v>
      </c>
      <c r="G3013" s="10">
        <v>45760</v>
      </c>
      <c r="H3013" s="1"/>
      <c r="I3013" s="1">
        <v>4050</v>
      </c>
      <c r="J3013" s="10">
        <v>45763</v>
      </c>
      <c r="K3013" s="1" t="s">
        <v>1074</v>
      </c>
      <c r="L3013" s="2" t="s">
        <v>4341</v>
      </c>
      <c r="M3013" s="10">
        <v>45784</v>
      </c>
      <c r="N3013" s="1">
        <v>4</v>
      </c>
      <c r="O3013" s="1">
        <v>4050</v>
      </c>
      <c r="P3013" s="2">
        <f>Table1[[#This Row],[PRICE/PO]]*Table1[[#This Row],[Quantity/PO]]</f>
        <v>16200</v>
      </c>
      <c r="Q3013" s="2" t="str">
        <f ca="1">IF(AND($J3013&lt;TODAY(), $J3013&lt;&gt;""), "منتهي", "")</f>
        <v>منتهي</v>
      </c>
      <c r="R3013" s="2" t="s">
        <v>2430</v>
      </c>
      <c r="S3013" s="2"/>
      <c r="T3013" s="1" t="str">
        <f t="shared" si="220"/>
        <v/>
      </c>
      <c r="BN3013" s="8"/>
    </row>
    <row r="3014" spans="1:66" ht="46" hidden="1" x14ac:dyDescent="0.45">
      <c r="A3014" s="1">
        <f t="shared" si="222"/>
        <v>3001</v>
      </c>
      <c r="B3014" s="1" t="s">
        <v>734</v>
      </c>
      <c r="C3014" s="2" t="s">
        <v>861</v>
      </c>
      <c r="D3014" s="2" t="s">
        <v>189</v>
      </c>
      <c r="E3014" s="2" t="s">
        <v>216</v>
      </c>
      <c r="F3014" s="1" t="s">
        <v>4242</v>
      </c>
      <c r="G3014" s="10">
        <v>45760</v>
      </c>
      <c r="H3014" s="1"/>
      <c r="I3014" s="1">
        <v>4050</v>
      </c>
      <c r="J3014" s="10">
        <v>45763</v>
      </c>
      <c r="K3014" s="1" t="s">
        <v>1074</v>
      </c>
      <c r="L3014" s="2" t="s">
        <v>4343</v>
      </c>
      <c r="M3014" s="10">
        <v>45783</v>
      </c>
      <c r="N3014" s="1">
        <v>2</v>
      </c>
      <c r="O3014" s="1">
        <v>4050</v>
      </c>
      <c r="P3014" s="2">
        <f>Table1[[#This Row],[PRICE/PO]]*Table1[[#This Row],[Quantity/PO]]</f>
        <v>8100</v>
      </c>
      <c r="Q3014" s="2" t="str">
        <f ca="1">IF(AND($J3014&lt;TODAY(), $J3014&lt;&gt;""), "منتهي", "")</f>
        <v>منتهي</v>
      </c>
      <c r="R3014" s="2" t="s">
        <v>2430</v>
      </c>
      <c r="S3014" s="2"/>
      <c r="T3014" s="1" t="str">
        <f t="shared" ref="T3014:T3077" si="225">IF(AND(COUNTIFS($F$14:$F$1012, $F3014, $L$14:$L$1012, "&lt;&gt;")&gt;0, $L3014="", $I3014&lt;&gt;""), 1, "")</f>
        <v/>
      </c>
      <c r="BN3014" s="8"/>
    </row>
    <row r="3015" spans="1:66" ht="46" hidden="1" x14ac:dyDescent="0.45">
      <c r="A3015" s="1">
        <f t="shared" si="222"/>
        <v>3002</v>
      </c>
      <c r="B3015" s="1" t="s">
        <v>734</v>
      </c>
      <c r="C3015" s="2" t="s">
        <v>861</v>
      </c>
      <c r="D3015" s="2" t="s">
        <v>189</v>
      </c>
      <c r="E3015" s="2" t="s">
        <v>216</v>
      </c>
      <c r="F3015" s="1" t="s">
        <v>4242</v>
      </c>
      <c r="G3015" s="10">
        <v>45760</v>
      </c>
      <c r="H3015" s="1"/>
      <c r="I3015" s="1">
        <v>4050</v>
      </c>
      <c r="J3015" s="10">
        <v>45763</v>
      </c>
      <c r="K3015" s="1" t="s">
        <v>1074</v>
      </c>
      <c r="L3015" s="2" t="s">
        <v>4413</v>
      </c>
      <c r="M3015" s="10">
        <v>45788</v>
      </c>
      <c r="N3015" s="1">
        <v>3</v>
      </c>
      <c r="O3015" s="1">
        <v>4050</v>
      </c>
      <c r="P3015" s="2">
        <f>Table1[[#This Row],[PRICE/PO]]*Table1[[#This Row],[Quantity/PO]]</f>
        <v>12150</v>
      </c>
      <c r="Q3015" s="2" t="str">
        <f ca="1">IF(AND($J3015&lt;TODAY(), $J3015&lt;&gt;""), "منتهي", "")</f>
        <v>منتهي</v>
      </c>
      <c r="R3015" s="2" t="s">
        <v>2430</v>
      </c>
      <c r="S3015" s="2"/>
      <c r="T3015" s="1" t="str">
        <f t="shared" si="225"/>
        <v/>
      </c>
      <c r="BN3015" s="8"/>
    </row>
    <row r="3016" spans="1:66" ht="46" hidden="1" x14ac:dyDescent="0.45">
      <c r="A3016" s="1">
        <f t="shared" si="222"/>
        <v>3003</v>
      </c>
      <c r="B3016" s="1" t="s">
        <v>734</v>
      </c>
      <c r="C3016" s="2" t="s">
        <v>861</v>
      </c>
      <c r="D3016" s="2" t="s">
        <v>189</v>
      </c>
      <c r="E3016" s="2" t="s">
        <v>216</v>
      </c>
      <c r="F3016" s="1" t="s">
        <v>4242</v>
      </c>
      <c r="G3016" s="10">
        <v>45760</v>
      </c>
      <c r="H3016" s="1"/>
      <c r="I3016" s="1">
        <v>4050</v>
      </c>
      <c r="J3016" s="10">
        <v>45763</v>
      </c>
      <c r="K3016" s="1" t="s">
        <v>1074</v>
      </c>
      <c r="L3016" s="2" t="s">
        <v>6032</v>
      </c>
      <c r="M3016" s="10">
        <v>45825</v>
      </c>
      <c r="N3016" s="1">
        <v>2</v>
      </c>
      <c r="O3016" s="1">
        <v>4050</v>
      </c>
      <c r="P3016" s="2">
        <f>Table1[[#This Row],[PRICE/PO]]*Table1[[#This Row],[Quantity/PO]]</f>
        <v>8100</v>
      </c>
      <c r="Q3016" s="2" t="str">
        <f ca="1">IF(AND($J3016&lt;TODAY(), $J3016&lt;&gt;""), "منتهي", "")</f>
        <v>منتهي</v>
      </c>
      <c r="R3016" s="2" t="s">
        <v>2430</v>
      </c>
      <c r="S3016" s="2"/>
      <c r="T3016" s="1" t="str">
        <f t="shared" si="225"/>
        <v/>
      </c>
      <c r="BN3016" s="8"/>
    </row>
    <row r="3017" spans="1:66" ht="46" hidden="1" x14ac:dyDescent="0.45">
      <c r="A3017" s="1">
        <f t="shared" si="222"/>
        <v>3004</v>
      </c>
      <c r="B3017" s="1" t="s">
        <v>734</v>
      </c>
      <c r="C3017" s="2" t="s">
        <v>881</v>
      </c>
      <c r="D3017" s="1"/>
      <c r="E3017" s="2" t="s">
        <v>208</v>
      </c>
      <c r="F3017" s="1" t="s">
        <v>4242</v>
      </c>
      <c r="G3017" s="10">
        <v>45760</v>
      </c>
      <c r="H3017" s="1">
        <v>100</v>
      </c>
      <c r="I3017" s="1">
        <v>37</v>
      </c>
      <c r="J3017" s="10">
        <v>45763</v>
      </c>
      <c r="K3017" s="1"/>
      <c r="L3017" s="2"/>
      <c r="M3017" s="10"/>
      <c r="N3017" s="1"/>
      <c r="O3017" s="1"/>
      <c r="P3017" s="2">
        <f>Table1[[#This Row],[PRICE/PO]]*Table1[[#This Row],[Quantity/PO]]</f>
        <v>0</v>
      </c>
      <c r="Q3017" s="2" t="str">
        <f t="shared" ca="1" si="221"/>
        <v>منتهي</v>
      </c>
      <c r="R3017" s="2" t="s">
        <v>2430</v>
      </c>
      <c r="S3017" s="2"/>
      <c r="T3017" s="1" t="str">
        <f t="shared" si="225"/>
        <v/>
      </c>
      <c r="BN3017" s="8">
        <f t="shared" ref="BN3017:BN3030" si="226">D3670</f>
        <v>0</v>
      </c>
    </row>
    <row r="3018" spans="1:66" ht="69" hidden="1" x14ac:dyDescent="0.45">
      <c r="A3018" s="1">
        <f t="shared" si="222"/>
        <v>3005</v>
      </c>
      <c r="B3018" s="1" t="s">
        <v>734</v>
      </c>
      <c r="C3018" s="2" t="s">
        <v>1626</v>
      </c>
      <c r="D3018" s="1" t="s">
        <v>1625</v>
      </c>
      <c r="E3018" s="2" t="s">
        <v>1627</v>
      </c>
      <c r="F3018" s="1" t="s">
        <v>4242</v>
      </c>
      <c r="G3018" s="10">
        <v>45760</v>
      </c>
      <c r="H3018" s="1">
        <v>3</v>
      </c>
      <c r="I3018" s="1"/>
      <c r="J3018" s="10">
        <v>45763</v>
      </c>
      <c r="K3018" s="1"/>
      <c r="L3018" s="2"/>
      <c r="M3018" s="10"/>
      <c r="N3018" s="1"/>
      <c r="O3018" s="1"/>
      <c r="P3018" s="2">
        <f>Table1[[#This Row],[PRICE/PO]]*Table1[[#This Row],[Quantity/PO]]</f>
        <v>0</v>
      </c>
      <c r="Q3018" s="2" t="str">
        <f t="shared" ca="1" si="221"/>
        <v>منتهي</v>
      </c>
      <c r="R3018" s="2" t="s">
        <v>2430</v>
      </c>
      <c r="S3018" s="2"/>
      <c r="T3018" s="1" t="str">
        <f t="shared" si="225"/>
        <v/>
      </c>
      <c r="BN3018" s="8">
        <f t="shared" si="226"/>
        <v>0</v>
      </c>
    </row>
    <row r="3019" spans="1:66" ht="69" hidden="1" x14ac:dyDescent="0.45">
      <c r="A3019" s="1">
        <f t="shared" si="222"/>
        <v>3006</v>
      </c>
      <c r="B3019" s="1" t="s">
        <v>43</v>
      </c>
      <c r="C3019" s="2" t="s">
        <v>4252</v>
      </c>
      <c r="D3019" s="1"/>
      <c r="E3019" s="2" t="s">
        <v>4249</v>
      </c>
      <c r="F3019" s="1" t="s">
        <v>4242</v>
      </c>
      <c r="G3019" s="10">
        <v>45760</v>
      </c>
      <c r="H3019" s="1">
        <v>300</v>
      </c>
      <c r="I3019" s="1">
        <v>15</v>
      </c>
      <c r="J3019" s="10">
        <v>45763</v>
      </c>
      <c r="K3019" s="1"/>
      <c r="L3019" s="2" t="s">
        <v>5141</v>
      </c>
      <c r="M3019" s="10">
        <v>45774</v>
      </c>
      <c r="N3019" s="1">
        <v>300</v>
      </c>
      <c r="O3019" s="1">
        <v>15</v>
      </c>
      <c r="P3019" s="2">
        <f>Table1[[#This Row],[PRICE/PO]]*Table1[[#This Row],[Quantity/PO]]</f>
        <v>4500</v>
      </c>
      <c r="Q3019" s="2" t="str">
        <f t="shared" ca="1" si="221"/>
        <v>منتهي</v>
      </c>
      <c r="R3019" s="2" t="s">
        <v>2430</v>
      </c>
      <c r="S3019" s="2"/>
      <c r="T3019" s="1" t="str">
        <f t="shared" si="225"/>
        <v/>
      </c>
      <c r="BN3019" s="8" t="str">
        <f t="shared" si="226"/>
        <v>PE1M10</v>
      </c>
    </row>
    <row r="3020" spans="1:66" ht="46" hidden="1" x14ac:dyDescent="0.45">
      <c r="A3020" s="1">
        <f t="shared" si="222"/>
        <v>3007</v>
      </c>
      <c r="B3020" s="1" t="s">
        <v>734</v>
      </c>
      <c r="C3020" s="2" t="s">
        <v>863</v>
      </c>
      <c r="D3020" s="1"/>
      <c r="E3020" s="2" t="s">
        <v>230</v>
      </c>
      <c r="F3020" s="1" t="s">
        <v>4242</v>
      </c>
      <c r="G3020" s="10">
        <v>45760</v>
      </c>
      <c r="H3020" s="1">
        <v>5</v>
      </c>
      <c r="I3020" s="1"/>
      <c r="J3020" s="10">
        <v>45763</v>
      </c>
      <c r="K3020" s="1"/>
      <c r="L3020" s="2"/>
      <c r="M3020" s="10"/>
      <c r="N3020" s="1"/>
      <c r="O3020" s="1"/>
      <c r="P3020" s="2">
        <f>Table1[[#This Row],[PRICE/PO]]*Table1[[#This Row],[Quantity/PO]]</f>
        <v>0</v>
      </c>
      <c r="Q3020" s="2" t="str">
        <f t="shared" ca="1" si="221"/>
        <v>منتهي</v>
      </c>
      <c r="R3020" s="2" t="s">
        <v>2430</v>
      </c>
      <c r="S3020" s="2"/>
      <c r="T3020" s="1" t="str">
        <f t="shared" si="225"/>
        <v/>
      </c>
      <c r="BN3020" s="8">
        <f t="shared" si="226"/>
        <v>2101008</v>
      </c>
    </row>
    <row r="3021" spans="1:66" ht="92" hidden="1" x14ac:dyDescent="0.45">
      <c r="A3021" s="1">
        <f t="shared" si="222"/>
        <v>3008</v>
      </c>
      <c r="B3021" s="1" t="s">
        <v>734</v>
      </c>
      <c r="C3021" s="2" t="s">
        <v>4251</v>
      </c>
      <c r="D3021" s="1" t="s">
        <v>4243</v>
      </c>
      <c r="E3021" s="2" t="s">
        <v>4248</v>
      </c>
      <c r="F3021" s="1" t="s">
        <v>4242</v>
      </c>
      <c r="G3021" s="10">
        <v>45760</v>
      </c>
      <c r="H3021" s="1">
        <v>2</v>
      </c>
      <c r="I3021" s="1"/>
      <c r="J3021" s="10">
        <v>45763</v>
      </c>
      <c r="K3021" s="1"/>
      <c r="L3021" s="2"/>
      <c r="M3021" s="10"/>
      <c r="N3021" s="1"/>
      <c r="O3021" s="1"/>
      <c r="P3021" s="2">
        <f>Table1[[#This Row],[PRICE/PO]]*Table1[[#This Row],[Quantity/PO]]</f>
        <v>0</v>
      </c>
      <c r="Q3021" s="2" t="str">
        <f t="shared" ref="Q3021:Q3099" ca="1" si="227">IF(AND($J3021&lt;TODAY(), $J3021&lt;&gt;""), "منتهي", "")</f>
        <v>منتهي</v>
      </c>
      <c r="R3021" s="2" t="s">
        <v>2430</v>
      </c>
      <c r="S3021" s="2"/>
      <c r="T3021" s="1" t="str">
        <f t="shared" si="225"/>
        <v/>
      </c>
      <c r="BN3021" s="8">
        <f t="shared" si="226"/>
        <v>0</v>
      </c>
    </row>
    <row r="3022" spans="1:66" ht="46" hidden="1" x14ac:dyDescent="0.45">
      <c r="A3022" s="1">
        <f t="shared" si="222"/>
        <v>3009</v>
      </c>
      <c r="B3022" s="1" t="s">
        <v>734</v>
      </c>
      <c r="C3022" s="2" t="s">
        <v>4250</v>
      </c>
      <c r="D3022" s="1" t="s">
        <v>4244</v>
      </c>
      <c r="E3022" s="2" t="s">
        <v>4247</v>
      </c>
      <c r="F3022" s="1" t="s">
        <v>4242</v>
      </c>
      <c r="G3022" s="10">
        <v>45760</v>
      </c>
      <c r="H3022" s="1">
        <v>1</v>
      </c>
      <c r="I3022" s="1"/>
      <c r="J3022" s="10">
        <v>45763</v>
      </c>
      <c r="K3022" s="1"/>
      <c r="L3022" s="2"/>
      <c r="M3022" s="10"/>
      <c r="N3022" s="1"/>
      <c r="O3022" s="1"/>
      <c r="P3022" s="2">
        <f>Table1[[#This Row],[PRICE/PO]]*Table1[[#This Row],[Quantity/PO]]</f>
        <v>0</v>
      </c>
      <c r="Q3022" s="2" t="str">
        <f t="shared" ca="1" si="227"/>
        <v>منتهي</v>
      </c>
      <c r="R3022" s="2" t="s">
        <v>2430</v>
      </c>
      <c r="S3022" s="2"/>
      <c r="T3022" s="1" t="str">
        <f t="shared" si="225"/>
        <v/>
      </c>
      <c r="BN3022" s="8">
        <f t="shared" si="226"/>
        <v>0</v>
      </c>
    </row>
    <row r="3023" spans="1:66" ht="46" hidden="1" x14ac:dyDescent="0.45">
      <c r="A3023" s="1">
        <f t="shared" ref="A3023:A3086" si="228">ROW(A3010)</f>
        <v>3010</v>
      </c>
      <c r="B3023" s="1" t="s">
        <v>1404</v>
      </c>
      <c r="C3023" s="2" t="s">
        <v>888</v>
      </c>
      <c r="D3023" s="1"/>
      <c r="E3023" s="2" t="s">
        <v>203</v>
      </c>
      <c r="F3023" s="1" t="s">
        <v>4242</v>
      </c>
      <c r="G3023" s="10">
        <v>45760</v>
      </c>
      <c r="H3023" s="1">
        <v>100</v>
      </c>
      <c r="I3023" s="1">
        <v>470</v>
      </c>
      <c r="J3023" s="10">
        <v>45763</v>
      </c>
      <c r="K3023" s="1"/>
      <c r="L3023" s="2"/>
      <c r="M3023" s="10"/>
      <c r="N3023" s="1"/>
      <c r="O3023" s="1"/>
      <c r="P3023" s="2">
        <f>Table1[[#This Row],[PRICE/PO]]*Table1[[#This Row],[Quantity/PO]]</f>
        <v>0</v>
      </c>
      <c r="Q3023" s="2" t="str">
        <f t="shared" ca="1" si="227"/>
        <v>منتهي</v>
      </c>
      <c r="R3023" s="2" t="s">
        <v>2430</v>
      </c>
      <c r="S3023" s="2"/>
      <c r="T3023" s="1" t="str">
        <f t="shared" si="225"/>
        <v/>
      </c>
      <c r="BN3023" s="8">
        <f t="shared" si="226"/>
        <v>170984</v>
      </c>
    </row>
    <row r="3024" spans="1:66" ht="92" hidden="1" x14ac:dyDescent="0.45">
      <c r="A3024" s="1">
        <f t="shared" si="228"/>
        <v>3011</v>
      </c>
      <c r="B3024" s="1" t="s">
        <v>734</v>
      </c>
      <c r="C3024" s="2" t="s">
        <v>4245</v>
      </c>
      <c r="D3024" s="1"/>
      <c r="E3024" s="2" t="s">
        <v>4246</v>
      </c>
      <c r="F3024" s="1" t="s">
        <v>4242</v>
      </c>
      <c r="G3024" s="10">
        <v>45760</v>
      </c>
      <c r="H3024" s="1">
        <v>5</v>
      </c>
      <c r="I3024" s="1"/>
      <c r="J3024" s="10">
        <v>45763</v>
      </c>
      <c r="K3024" s="1"/>
      <c r="L3024" s="2"/>
      <c r="M3024" s="10"/>
      <c r="N3024" s="1"/>
      <c r="O3024" s="1"/>
      <c r="P3024" s="2">
        <f>Table1[[#This Row],[PRICE/PO]]*Table1[[#This Row],[Quantity/PO]]</f>
        <v>0</v>
      </c>
      <c r="Q3024" s="2" t="str">
        <f t="shared" ca="1" si="227"/>
        <v>منتهي</v>
      </c>
      <c r="R3024" s="2" t="s">
        <v>2430</v>
      </c>
      <c r="S3024" s="2"/>
      <c r="T3024" s="1" t="str">
        <f t="shared" si="225"/>
        <v/>
      </c>
      <c r="BN3024" s="8" t="str">
        <f t="shared" si="226"/>
        <v>ZR61KCE-TFD-522</v>
      </c>
    </row>
    <row r="3025" spans="1:66" ht="46" hidden="1" x14ac:dyDescent="0.45">
      <c r="A3025" s="1">
        <f t="shared" si="228"/>
        <v>3012</v>
      </c>
      <c r="B3025" s="1" t="s">
        <v>43</v>
      </c>
      <c r="C3025" s="2" t="s">
        <v>161</v>
      </c>
      <c r="D3025" s="1" t="s">
        <v>1515</v>
      </c>
      <c r="E3025" s="2" t="s">
        <v>1516</v>
      </c>
      <c r="F3025" s="1" t="s">
        <v>4253</v>
      </c>
      <c r="G3025" s="10">
        <v>45735</v>
      </c>
      <c r="H3025" s="1">
        <v>1</v>
      </c>
      <c r="I3025" s="1">
        <v>74000</v>
      </c>
      <c r="J3025" s="10">
        <v>45766</v>
      </c>
      <c r="K3025" s="1"/>
      <c r="L3025" s="2"/>
      <c r="M3025" s="10"/>
      <c r="N3025" s="1"/>
      <c r="O3025" s="1"/>
      <c r="P3025" s="2"/>
      <c r="Q3025" s="2"/>
      <c r="R3025" s="2" t="s">
        <v>2339</v>
      </c>
      <c r="S3025" s="2"/>
      <c r="T3025" s="1" t="str">
        <f t="shared" si="225"/>
        <v/>
      </c>
      <c r="BN3025" s="8">
        <f t="shared" si="226"/>
        <v>33010026</v>
      </c>
    </row>
    <row r="3026" spans="1:66" ht="46" hidden="1" x14ac:dyDescent="0.45">
      <c r="A3026" s="1">
        <f t="shared" si="228"/>
        <v>3013</v>
      </c>
      <c r="B3026" s="1" t="s">
        <v>43</v>
      </c>
      <c r="C3026" s="2" t="s">
        <v>164</v>
      </c>
      <c r="D3026" s="1" t="s">
        <v>1517</v>
      </c>
      <c r="E3026" s="2" t="s">
        <v>1518</v>
      </c>
      <c r="F3026" s="1" t="s">
        <v>4253</v>
      </c>
      <c r="G3026" s="10">
        <v>45735</v>
      </c>
      <c r="H3026" s="1">
        <v>1</v>
      </c>
      <c r="I3026" s="1">
        <v>61000</v>
      </c>
      <c r="J3026" s="10">
        <v>45766</v>
      </c>
      <c r="K3026" s="1"/>
      <c r="L3026" s="2"/>
      <c r="M3026" s="10"/>
      <c r="N3026" s="1"/>
      <c r="O3026" s="1"/>
      <c r="P3026" s="2"/>
      <c r="Q3026" s="2"/>
      <c r="R3026" s="2" t="s">
        <v>2339</v>
      </c>
      <c r="S3026" s="2"/>
      <c r="T3026" s="1" t="str">
        <f t="shared" si="225"/>
        <v/>
      </c>
      <c r="BN3026" s="8">
        <f t="shared" si="226"/>
        <v>20202995</v>
      </c>
    </row>
    <row r="3027" spans="1:66" ht="92" hidden="1" x14ac:dyDescent="0.45">
      <c r="A3027" s="1">
        <f t="shared" si="228"/>
        <v>3014</v>
      </c>
      <c r="B3027" s="1" t="s">
        <v>734</v>
      </c>
      <c r="C3027" s="1" t="s">
        <v>646</v>
      </c>
      <c r="D3027" s="1" t="s">
        <v>645</v>
      </c>
      <c r="E3027" s="2" t="s">
        <v>647</v>
      </c>
      <c r="F3027" s="1" t="s">
        <v>4254</v>
      </c>
      <c r="G3027" s="10">
        <v>45760</v>
      </c>
      <c r="H3027" s="1">
        <v>1</v>
      </c>
      <c r="I3027" s="47">
        <v>6900</v>
      </c>
      <c r="J3027" s="10">
        <v>45762</v>
      </c>
      <c r="K3027" s="1"/>
      <c r="L3027" s="2"/>
      <c r="M3027" s="10"/>
      <c r="N3027" s="1"/>
      <c r="O3027" s="1"/>
      <c r="P3027" s="2">
        <f>Table1[[#This Row],[PRICE/PO]]*Table1[[#This Row],[Quantity/PO]]</f>
        <v>0</v>
      </c>
      <c r="Q3027" s="2" t="str">
        <f t="shared" ca="1" si="227"/>
        <v>منتهي</v>
      </c>
      <c r="R3027" s="2" t="s">
        <v>2339</v>
      </c>
      <c r="S3027" s="2"/>
      <c r="T3027" s="1" t="str">
        <f t="shared" si="225"/>
        <v/>
      </c>
      <c r="BN3027" s="8">
        <f t="shared" si="226"/>
        <v>30135289</v>
      </c>
    </row>
    <row r="3028" spans="1:66" ht="46" hidden="1" x14ac:dyDescent="0.45">
      <c r="A3028" s="1">
        <f t="shared" si="228"/>
        <v>3015</v>
      </c>
      <c r="B3028" s="1" t="s">
        <v>734</v>
      </c>
      <c r="C3028" s="2" t="s">
        <v>861</v>
      </c>
      <c r="D3028" s="1"/>
      <c r="E3028" s="2" t="s">
        <v>216</v>
      </c>
      <c r="F3028" s="1" t="s">
        <v>4255</v>
      </c>
      <c r="G3028" s="10">
        <v>45760</v>
      </c>
      <c r="H3028" s="1">
        <v>4</v>
      </c>
      <c r="I3028" s="1">
        <v>4050</v>
      </c>
      <c r="J3028" s="10">
        <v>45763</v>
      </c>
      <c r="K3028" s="1" t="s">
        <v>1074</v>
      </c>
      <c r="L3028" s="2" t="s">
        <v>5141</v>
      </c>
      <c r="M3028" s="10">
        <v>45774</v>
      </c>
      <c r="N3028" s="1">
        <v>2</v>
      </c>
      <c r="O3028" s="1">
        <v>4050</v>
      </c>
      <c r="P3028" s="2">
        <f>Table1[[#This Row],[PRICE/PO]]*Table1[[#This Row],[Quantity/PO]]</f>
        <v>8100</v>
      </c>
      <c r="Q3028" s="2" t="str">
        <f t="shared" ca="1" si="227"/>
        <v>منتهي</v>
      </c>
      <c r="R3028" s="2" t="s">
        <v>2430</v>
      </c>
      <c r="S3028" s="2"/>
      <c r="T3028" s="1" t="str">
        <f t="shared" si="225"/>
        <v/>
      </c>
      <c r="BN3028" s="8">
        <f t="shared" si="226"/>
        <v>43110237</v>
      </c>
    </row>
    <row r="3029" spans="1:66" ht="46" hidden="1" x14ac:dyDescent="0.45">
      <c r="A3029" s="1">
        <f t="shared" si="228"/>
        <v>3016</v>
      </c>
      <c r="B3029" s="1" t="s">
        <v>734</v>
      </c>
      <c r="C3029" s="2" t="s">
        <v>1607</v>
      </c>
      <c r="D3029" s="1"/>
      <c r="E3029" s="2" t="s">
        <v>1606</v>
      </c>
      <c r="F3029" s="1" t="s">
        <v>4255</v>
      </c>
      <c r="G3029" s="10">
        <v>45760</v>
      </c>
      <c r="H3029" s="1">
        <v>2</v>
      </c>
      <c r="I3029" s="1"/>
      <c r="J3029" s="10">
        <v>45763</v>
      </c>
      <c r="K3029" s="1"/>
      <c r="L3029" s="2"/>
      <c r="M3029" s="10"/>
      <c r="N3029" s="1"/>
      <c r="O3029" s="1"/>
      <c r="P3029" s="2">
        <f>Table1[[#This Row],[PRICE/PO]]*Table1[[#This Row],[Quantity/PO]]</f>
        <v>0</v>
      </c>
      <c r="Q3029" s="2" t="str">
        <f t="shared" ca="1" si="227"/>
        <v>منتهي</v>
      </c>
      <c r="R3029" s="2" t="s">
        <v>2430</v>
      </c>
      <c r="S3029" s="2"/>
      <c r="T3029" s="1" t="str">
        <f t="shared" si="225"/>
        <v/>
      </c>
      <c r="BN3029" s="8">
        <f t="shared" si="226"/>
        <v>390000451</v>
      </c>
    </row>
    <row r="3030" spans="1:66" ht="69" hidden="1" x14ac:dyDescent="0.45">
      <c r="A3030" s="1">
        <f t="shared" si="228"/>
        <v>3017</v>
      </c>
      <c r="B3030" s="1" t="s">
        <v>43</v>
      </c>
      <c r="C3030" s="2" t="s">
        <v>4252</v>
      </c>
      <c r="D3030" s="1"/>
      <c r="E3030" s="2" t="s">
        <v>4249</v>
      </c>
      <c r="F3030" s="1" t="s">
        <v>4255</v>
      </c>
      <c r="G3030" s="10">
        <v>45760</v>
      </c>
      <c r="H3030" s="1">
        <v>300</v>
      </c>
      <c r="I3030" s="1">
        <v>15</v>
      </c>
      <c r="J3030" s="10">
        <v>45763</v>
      </c>
      <c r="K3030" s="1" t="s">
        <v>1077</v>
      </c>
      <c r="L3030" s="2" t="s">
        <v>4343</v>
      </c>
      <c r="M3030" s="10">
        <v>45783</v>
      </c>
      <c r="N3030" s="1">
        <v>300</v>
      </c>
      <c r="O3030" s="1">
        <v>15</v>
      </c>
      <c r="P3030" s="2">
        <f>Table1[[#This Row],[PRICE/PO]]*Table1[[#This Row],[Quantity/PO]]</f>
        <v>4500</v>
      </c>
      <c r="Q3030" s="2" t="str">
        <f t="shared" ca="1" si="227"/>
        <v>منتهي</v>
      </c>
      <c r="R3030" s="2" t="s">
        <v>2430</v>
      </c>
      <c r="S3030" s="2"/>
      <c r="T3030" s="1" t="str">
        <f t="shared" si="225"/>
        <v/>
      </c>
      <c r="BN3030" s="8">
        <f t="shared" si="226"/>
        <v>15012116</v>
      </c>
    </row>
    <row r="3031" spans="1:66" ht="69" hidden="1" x14ac:dyDescent="0.45">
      <c r="A3031" s="1">
        <f t="shared" si="228"/>
        <v>3018</v>
      </c>
      <c r="B3031" s="1" t="s">
        <v>43</v>
      </c>
      <c r="C3031" s="2" t="s">
        <v>4252</v>
      </c>
      <c r="D3031" s="51"/>
      <c r="E3031" s="2" t="s">
        <v>4249</v>
      </c>
      <c r="F3031" s="1" t="s">
        <v>4255</v>
      </c>
      <c r="G3031" s="10">
        <v>45760</v>
      </c>
      <c r="H3031" s="51"/>
      <c r="I3031" s="1">
        <v>15</v>
      </c>
      <c r="J3031" s="10">
        <v>45763</v>
      </c>
      <c r="K3031" s="1" t="s">
        <v>1077</v>
      </c>
      <c r="L3031" s="2" t="s">
        <v>5141</v>
      </c>
      <c r="M3031" s="10">
        <v>45774</v>
      </c>
      <c r="N3031" s="51">
        <v>100</v>
      </c>
      <c r="O3031" s="1">
        <v>15</v>
      </c>
      <c r="P3031" s="52">
        <f>Table1[[#This Row],[PRICE/PO]]*Table1[[#This Row],[Quantity/PO]]</f>
        <v>1500</v>
      </c>
      <c r="Q3031" s="52" t="str">
        <f ca="1">IF(AND($J3031&lt;TODAY(), $J3031&lt;&gt;""), "منتهي", "")</f>
        <v>منتهي</v>
      </c>
      <c r="R3031" s="2" t="s">
        <v>2430</v>
      </c>
      <c r="S3031" s="52"/>
      <c r="T3031" s="51" t="str">
        <f t="shared" si="225"/>
        <v/>
      </c>
      <c r="BN3031" s="8"/>
    </row>
    <row r="3032" spans="1:66" ht="46" hidden="1" x14ac:dyDescent="0.45">
      <c r="A3032" s="1">
        <f t="shared" si="228"/>
        <v>3019</v>
      </c>
      <c r="B3032" s="1" t="s">
        <v>734</v>
      </c>
      <c r="C3032" s="2" t="s">
        <v>863</v>
      </c>
      <c r="D3032" s="1"/>
      <c r="E3032" s="2" t="s">
        <v>230</v>
      </c>
      <c r="F3032" s="1" t="s">
        <v>4255</v>
      </c>
      <c r="G3032" s="10">
        <v>45760</v>
      </c>
      <c r="H3032" s="1">
        <v>5</v>
      </c>
      <c r="I3032" s="1"/>
      <c r="J3032" s="10">
        <v>45763</v>
      </c>
      <c r="K3032" s="1" t="s">
        <v>1074</v>
      </c>
      <c r="L3032" s="2"/>
      <c r="M3032" s="10"/>
      <c r="N3032" s="1"/>
      <c r="O3032" s="1"/>
      <c r="P3032" s="2">
        <f>Table1[[#This Row],[PRICE/PO]]*Table1[[#This Row],[Quantity/PO]]</f>
        <v>0</v>
      </c>
      <c r="Q3032" s="2" t="str">
        <f t="shared" ca="1" si="227"/>
        <v>منتهي</v>
      </c>
      <c r="R3032" s="2" t="s">
        <v>2430</v>
      </c>
      <c r="S3032" s="2"/>
      <c r="T3032" s="1" t="str">
        <f t="shared" si="225"/>
        <v/>
      </c>
      <c r="BN3032" s="8">
        <f>D3684</f>
        <v>10352019</v>
      </c>
    </row>
    <row r="3033" spans="1:66" ht="92" hidden="1" x14ac:dyDescent="0.45">
      <c r="A3033" s="1">
        <f t="shared" si="228"/>
        <v>3020</v>
      </c>
      <c r="B3033" s="1" t="s">
        <v>734</v>
      </c>
      <c r="C3033" s="2" t="s">
        <v>1591</v>
      </c>
      <c r="D3033" s="1" t="s">
        <v>1590</v>
      </c>
      <c r="E3033" s="2" t="s">
        <v>1592</v>
      </c>
      <c r="F3033" s="1" t="s">
        <v>4255</v>
      </c>
      <c r="G3033" s="10">
        <v>45760</v>
      </c>
      <c r="H3033" s="1">
        <v>5</v>
      </c>
      <c r="I3033" s="1"/>
      <c r="J3033" s="10">
        <v>45763</v>
      </c>
      <c r="K3033" s="1" t="s">
        <v>1074</v>
      </c>
      <c r="L3033" s="2"/>
      <c r="M3033" s="10"/>
      <c r="N3033" s="1"/>
      <c r="O3033" s="1"/>
      <c r="P3033" s="2">
        <f>Table1[[#This Row],[PRICE/PO]]*Table1[[#This Row],[Quantity/PO]]</f>
        <v>0</v>
      </c>
      <c r="Q3033" s="2" t="str">
        <f t="shared" ca="1" si="227"/>
        <v>منتهي</v>
      </c>
      <c r="R3033" s="2" t="s">
        <v>2430</v>
      </c>
      <c r="S3033" s="2"/>
      <c r="T3033" s="1" t="str">
        <f t="shared" si="225"/>
        <v/>
      </c>
      <c r="BN3033" s="8">
        <f>D3685</f>
        <v>0</v>
      </c>
    </row>
    <row r="3034" spans="1:66" ht="46" hidden="1" x14ac:dyDescent="0.45">
      <c r="A3034" s="1">
        <f t="shared" si="228"/>
        <v>3021</v>
      </c>
      <c r="B3034" s="1" t="s">
        <v>734</v>
      </c>
      <c r="C3034" s="1" t="s">
        <v>382</v>
      </c>
      <c r="D3034" s="1"/>
      <c r="E3034" s="2" t="s">
        <v>383</v>
      </c>
      <c r="F3034" s="1" t="s">
        <v>4256</v>
      </c>
      <c r="G3034" s="10">
        <v>45761</v>
      </c>
      <c r="H3034" s="1">
        <v>1</v>
      </c>
      <c r="I3034" s="1">
        <v>9700</v>
      </c>
      <c r="J3034" s="10">
        <v>45764</v>
      </c>
      <c r="K3034" s="1" t="s">
        <v>1076</v>
      </c>
      <c r="L3034" s="2"/>
      <c r="M3034" s="10"/>
      <c r="N3034" s="1"/>
      <c r="O3034" s="1"/>
      <c r="P3034" s="2">
        <f>Table1[[#This Row],[PRICE/PO]]*Table1[[#This Row],[Quantity/PO]]</f>
        <v>0</v>
      </c>
      <c r="Q3034" s="2" t="str">
        <f t="shared" ca="1" si="227"/>
        <v>منتهي</v>
      </c>
      <c r="R3034" s="2" t="s">
        <v>2339</v>
      </c>
      <c r="S3034" s="2"/>
      <c r="T3034" s="1" t="str">
        <f t="shared" si="225"/>
        <v/>
      </c>
      <c r="BN3034" s="8">
        <f>D3686</f>
        <v>3246434</v>
      </c>
    </row>
    <row r="3035" spans="1:66" ht="92" hidden="1" x14ac:dyDescent="0.45">
      <c r="A3035" s="1">
        <f t="shared" si="228"/>
        <v>3022</v>
      </c>
      <c r="B3035" s="1" t="s">
        <v>734</v>
      </c>
      <c r="C3035" s="2" t="s">
        <v>31</v>
      </c>
      <c r="D3035" s="2" t="s">
        <v>23</v>
      </c>
      <c r="E3035" s="2" t="s">
        <v>618</v>
      </c>
      <c r="F3035" s="1" t="s">
        <v>4257</v>
      </c>
      <c r="G3035" s="10">
        <v>45762</v>
      </c>
      <c r="H3035" s="1">
        <v>8</v>
      </c>
      <c r="I3035" s="1">
        <v>11000</v>
      </c>
      <c r="J3035" s="10">
        <v>45769</v>
      </c>
      <c r="K3035" s="1" t="s">
        <v>1076</v>
      </c>
      <c r="L3035" s="2" t="s">
        <v>4346</v>
      </c>
      <c r="M3035" s="10">
        <v>45781</v>
      </c>
      <c r="N3035" s="1">
        <v>6</v>
      </c>
      <c r="O3035" s="1">
        <v>11000</v>
      </c>
      <c r="P3035" s="2">
        <f>Table1[[#This Row],[PRICE/PO]]*Table1[[#This Row],[Quantity/PO]]</f>
        <v>66000</v>
      </c>
      <c r="Q3035" s="2" t="str">
        <f t="shared" ca="1" si="227"/>
        <v>منتهي</v>
      </c>
      <c r="R3035" s="2" t="s">
        <v>2339</v>
      </c>
      <c r="S3035" s="2"/>
      <c r="T3035" s="1" t="str">
        <f t="shared" si="225"/>
        <v/>
      </c>
      <c r="BN3035" s="8">
        <f>D3687</f>
        <v>3247159</v>
      </c>
    </row>
    <row r="3036" spans="1:66" ht="92" hidden="1" x14ac:dyDescent="0.45">
      <c r="A3036" s="1">
        <f t="shared" si="228"/>
        <v>3023</v>
      </c>
      <c r="B3036" s="1" t="s">
        <v>734</v>
      </c>
      <c r="C3036" s="2" t="s">
        <v>31</v>
      </c>
      <c r="D3036" s="2" t="s">
        <v>23</v>
      </c>
      <c r="E3036" s="2" t="s">
        <v>618</v>
      </c>
      <c r="F3036" s="1" t="s">
        <v>4257</v>
      </c>
      <c r="G3036" s="10">
        <v>45762</v>
      </c>
      <c r="H3036" s="1"/>
      <c r="I3036" s="1">
        <v>11000</v>
      </c>
      <c r="J3036" s="10">
        <v>45769</v>
      </c>
      <c r="K3036" s="1" t="s">
        <v>1076</v>
      </c>
      <c r="L3036" s="2" t="s">
        <v>4517</v>
      </c>
      <c r="M3036" s="10">
        <v>45791</v>
      </c>
      <c r="N3036" s="1">
        <v>1</v>
      </c>
      <c r="O3036" s="1">
        <v>11000</v>
      </c>
      <c r="P3036" s="2">
        <f>Table1[[#This Row],[PRICE/PO]]*Table1[[#This Row],[Quantity/PO]]</f>
        <v>11000</v>
      </c>
      <c r="Q3036" s="2" t="str">
        <f ca="1">IF(AND($J3036&lt;TODAY(), $J3036&lt;&gt;""), "منتهي", "")</f>
        <v>منتهي</v>
      </c>
      <c r="R3036" s="2" t="s">
        <v>2339</v>
      </c>
      <c r="S3036" s="2"/>
      <c r="T3036" s="1" t="str">
        <f t="shared" si="225"/>
        <v/>
      </c>
      <c r="BN3036" s="8"/>
    </row>
    <row r="3037" spans="1:66" ht="92" hidden="1" x14ac:dyDescent="0.45">
      <c r="A3037" s="1">
        <f t="shared" si="228"/>
        <v>3024</v>
      </c>
      <c r="B3037" s="1" t="s">
        <v>734</v>
      </c>
      <c r="C3037" s="2" t="s">
        <v>31</v>
      </c>
      <c r="D3037" s="2" t="s">
        <v>23</v>
      </c>
      <c r="E3037" s="2" t="s">
        <v>618</v>
      </c>
      <c r="F3037" s="1" t="s">
        <v>4257</v>
      </c>
      <c r="G3037" s="10">
        <v>45762</v>
      </c>
      <c r="H3037" s="1"/>
      <c r="I3037" s="1">
        <v>11000</v>
      </c>
      <c r="J3037" s="10">
        <v>45769</v>
      </c>
      <c r="K3037" s="1" t="s">
        <v>1076</v>
      </c>
      <c r="L3037" s="2" t="s">
        <v>4863</v>
      </c>
      <c r="M3037" s="10">
        <v>45804</v>
      </c>
      <c r="N3037" s="1">
        <v>2</v>
      </c>
      <c r="O3037" s="1">
        <v>11000</v>
      </c>
      <c r="P3037" s="2">
        <f>Table1[[#This Row],[PRICE/PO]]*Table1[[#This Row],[Quantity/PO]]</f>
        <v>22000</v>
      </c>
      <c r="Q3037" s="2" t="str">
        <f ca="1">IF(AND($J3037&lt;TODAY(), $J3037&lt;&gt;""), "منتهي", "")</f>
        <v>منتهي</v>
      </c>
      <c r="R3037" s="2" t="s">
        <v>2339</v>
      </c>
      <c r="S3037" s="2"/>
      <c r="T3037" s="1" t="str">
        <f t="shared" si="225"/>
        <v/>
      </c>
      <c r="BN3037" s="8"/>
    </row>
    <row r="3038" spans="1:66" ht="69" hidden="1" x14ac:dyDescent="0.45">
      <c r="A3038" s="1">
        <f t="shared" si="228"/>
        <v>3025</v>
      </c>
      <c r="B3038" s="1" t="s">
        <v>734</v>
      </c>
      <c r="C3038" s="2" t="s">
        <v>97</v>
      </c>
      <c r="D3038" s="1">
        <v>2102018</v>
      </c>
      <c r="E3038" s="2" t="s">
        <v>688</v>
      </c>
      <c r="F3038" s="1" t="s">
        <v>4257</v>
      </c>
      <c r="G3038" s="10">
        <v>45762</v>
      </c>
      <c r="H3038" s="1">
        <v>3</v>
      </c>
      <c r="I3038" s="1">
        <v>400</v>
      </c>
      <c r="J3038" s="10">
        <v>45769</v>
      </c>
      <c r="K3038" s="1" t="s">
        <v>1076</v>
      </c>
      <c r="L3038" s="2"/>
      <c r="M3038" s="10"/>
      <c r="N3038" s="1"/>
      <c r="O3038" s="1"/>
      <c r="P3038" s="2">
        <f>Table1[[#This Row],[PRICE/PO]]*Table1[[#This Row],[Quantity/PO]]</f>
        <v>0</v>
      </c>
      <c r="Q3038" s="2" t="str">
        <f t="shared" ca="1" si="227"/>
        <v>منتهي</v>
      </c>
      <c r="R3038" s="2" t="s">
        <v>2339</v>
      </c>
      <c r="S3038" s="2"/>
      <c r="T3038" s="1" t="str">
        <f t="shared" si="225"/>
        <v/>
      </c>
      <c r="BN3038" s="8" t="str">
        <f>D3689</f>
        <v>SKU: Gahzly_357398</v>
      </c>
    </row>
    <row r="3039" spans="1:66" ht="115" hidden="1" x14ac:dyDescent="0.45">
      <c r="A3039" s="1">
        <f t="shared" si="228"/>
        <v>3026</v>
      </c>
      <c r="B3039" s="1" t="s">
        <v>734</v>
      </c>
      <c r="C3039" s="2" t="s">
        <v>34</v>
      </c>
      <c r="D3039" s="2" t="s">
        <v>29</v>
      </c>
      <c r="E3039" s="2" t="s">
        <v>543</v>
      </c>
      <c r="F3039" s="1" t="s">
        <v>4257</v>
      </c>
      <c r="G3039" s="10">
        <v>45762</v>
      </c>
      <c r="H3039" s="1">
        <v>3</v>
      </c>
      <c r="I3039" s="1">
        <v>2000</v>
      </c>
      <c r="J3039" s="10">
        <v>45769</v>
      </c>
      <c r="K3039" s="1" t="s">
        <v>1076</v>
      </c>
      <c r="L3039" s="2"/>
      <c r="M3039" s="10"/>
      <c r="N3039" s="1"/>
      <c r="O3039" s="1"/>
      <c r="P3039" s="2">
        <f>Table1[[#This Row],[PRICE/PO]]*Table1[[#This Row],[Quantity/PO]]</f>
        <v>0</v>
      </c>
      <c r="Q3039" s="2" t="str">
        <f t="shared" ca="1" si="227"/>
        <v>منتهي</v>
      </c>
      <c r="R3039" s="2" t="s">
        <v>2339</v>
      </c>
      <c r="S3039" s="2"/>
      <c r="T3039" s="1" t="str">
        <f t="shared" si="225"/>
        <v/>
      </c>
      <c r="BN3039" s="8" t="str">
        <f>D3690</f>
        <v>CR17345</v>
      </c>
    </row>
    <row r="3040" spans="1:66" ht="46" hidden="1" x14ac:dyDescent="0.45">
      <c r="A3040" s="1">
        <f t="shared" si="228"/>
        <v>3027</v>
      </c>
      <c r="B3040" s="1" t="s">
        <v>734</v>
      </c>
      <c r="C3040" s="2" t="s">
        <v>712</v>
      </c>
      <c r="D3040" s="1">
        <v>1104162</v>
      </c>
      <c r="E3040" s="2" t="s">
        <v>713</v>
      </c>
      <c r="F3040" s="1" t="s">
        <v>4257</v>
      </c>
      <c r="G3040" s="10">
        <v>45762</v>
      </c>
      <c r="H3040" s="1">
        <v>2</v>
      </c>
      <c r="I3040" s="1"/>
      <c r="J3040" s="10">
        <v>45769</v>
      </c>
      <c r="K3040" s="1" t="s">
        <v>1074</v>
      </c>
      <c r="L3040" s="2"/>
      <c r="M3040" s="10"/>
      <c r="N3040" s="1"/>
      <c r="O3040" s="1"/>
      <c r="P3040" s="2">
        <f>Table1[[#This Row],[PRICE/PO]]*Table1[[#This Row],[Quantity/PO]]</f>
        <v>0</v>
      </c>
      <c r="Q3040" s="2" t="str">
        <f t="shared" ca="1" si="227"/>
        <v>منتهي</v>
      </c>
      <c r="R3040" s="2" t="s">
        <v>2339</v>
      </c>
      <c r="S3040" s="2"/>
      <c r="T3040" s="1" t="str">
        <f t="shared" si="225"/>
        <v/>
      </c>
      <c r="BN3040" s="8" t="e">
        <f>#REF!</f>
        <v>#REF!</v>
      </c>
    </row>
    <row r="3041" spans="1:66" ht="46" hidden="1" x14ac:dyDescent="0.45">
      <c r="A3041" s="1">
        <f t="shared" si="228"/>
        <v>3028</v>
      </c>
      <c r="B3041" s="1" t="s">
        <v>734</v>
      </c>
      <c r="C3041" s="2" t="s">
        <v>36</v>
      </c>
      <c r="D3041" s="1" t="s">
        <v>2332</v>
      </c>
      <c r="E3041" s="2" t="s">
        <v>687</v>
      </c>
      <c r="F3041" s="1" t="s">
        <v>4257</v>
      </c>
      <c r="G3041" s="10">
        <v>45762</v>
      </c>
      <c r="H3041" s="1">
        <v>25</v>
      </c>
      <c r="I3041" s="1">
        <v>450</v>
      </c>
      <c r="J3041" s="10">
        <v>45769</v>
      </c>
      <c r="K3041" s="1" t="s">
        <v>1076</v>
      </c>
      <c r="L3041" s="2" t="s">
        <v>4340</v>
      </c>
      <c r="M3041" s="10">
        <v>45784</v>
      </c>
      <c r="N3041" s="1">
        <v>15</v>
      </c>
      <c r="O3041" s="1">
        <v>450</v>
      </c>
      <c r="P3041" s="2">
        <f>Table1[[#This Row],[PRICE/PO]]*Table1[[#This Row],[Quantity/PO]]</f>
        <v>6750</v>
      </c>
      <c r="Q3041" s="2" t="str">
        <f t="shared" ca="1" si="227"/>
        <v>منتهي</v>
      </c>
      <c r="R3041" s="2" t="s">
        <v>2339</v>
      </c>
      <c r="S3041" s="2"/>
      <c r="T3041" s="1" t="str">
        <f t="shared" si="225"/>
        <v/>
      </c>
      <c r="BN3041" s="8">
        <f t="shared" ref="BN3041" si="229">D3691</f>
        <v>0</v>
      </c>
    </row>
    <row r="3042" spans="1:66" ht="46" hidden="1" x14ac:dyDescent="0.45">
      <c r="A3042" s="1">
        <f t="shared" si="228"/>
        <v>3029</v>
      </c>
      <c r="B3042" s="1" t="s">
        <v>734</v>
      </c>
      <c r="C3042" s="2" t="s">
        <v>36</v>
      </c>
      <c r="D3042" s="1"/>
      <c r="E3042" s="2" t="s">
        <v>687</v>
      </c>
      <c r="F3042" s="1" t="s">
        <v>4257</v>
      </c>
      <c r="G3042" s="10">
        <v>45762</v>
      </c>
      <c r="H3042" s="1"/>
      <c r="I3042" s="1">
        <v>450</v>
      </c>
      <c r="J3042" s="10">
        <v>45769</v>
      </c>
      <c r="K3042" s="1" t="s">
        <v>1076</v>
      </c>
      <c r="L3042" s="2" t="s">
        <v>4345</v>
      </c>
      <c r="M3042" s="10">
        <v>45782</v>
      </c>
      <c r="N3042" s="1">
        <f>5+6</f>
        <v>11</v>
      </c>
      <c r="O3042" s="1">
        <v>450</v>
      </c>
      <c r="P3042" s="2">
        <f>Table1[[#This Row],[PRICE/PO]]*Table1[[#This Row],[Quantity/PO]]</f>
        <v>4950</v>
      </c>
      <c r="Q3042" s="2" t="str">
        <f ca="1">IF(AND($J3042&lt;TODAY(), $J3042&lt;&gt;""), "منتهي", "")</f>
        <v>منتهي</v>
      </c>
      <c r="R3042" s="2" t="s">
        <v>2339</v>
      </c>
      <c r="S3042" s="2"/>
      <c r="T3042" s="1" t="str">
        <f t="shared" si="225"/>
        <v/>
      </c>
      <c r="BN3042" s="8"/>
    </row>
    <row r="3043" spans="1:66" ht="46" hidden="1" x14ac:dyDescent="0.45">
      <c r="A3043" s="1">
        <f t="shared" si="228"/>
        <v>3030</v>
      </c>
      <c r="B3043" s="1" t="s">
        <v>734</v>
      </c>
      <c r="C3043" s="2" t="s">
        <v>36</v>
      </c>
      <c r="D3043" s="1"/>
      <c r="E3043" s="2" t="s">
        <v>687</v>
      </c>
      <c r="F3043" s="1" t="s">
        <v>4257</v>
      </c>
      <c r="G3043" s="10">
        <v>45762</v>
      </c>
      <c r="H3043" s="1"/>
      <c r="I3043" s="1">
        <v>450</v>
      </c>
      <c r="J3043" s="10">
        <v>45769</v>
      </c>
      <c r="K3043" s="1" t="s">
        <v>1076</v>
      </c>
      <c r="L3043" s="2" t="s">
        <v>4838</v>
      </c>
      <c r="M3043" s="10">
        <v>45799</v>
      </c>
      <c r="N3043" s="1">
        <v>15</v>
      </c>
      <c r="O3043" s="1">
        <v>450</v>
      </c>
      <c r="P3043" s="2">
        <f>Table1[[#This Row],[PRICE/PO]]*Table1[[#This Row],[Quantity/PO]]</f>
        <v>6750</v>
      </c>
      <c r="Q3043" s="2" t="str">
        <f ca="1">IF(AND($J3043&lt;TODAY(), $J3043&lt;&gt;""), "منتهي", "")</f>
        <v>منتهي</v>
      </c>
      <c r="R3043" s="2" t="s">
        <v>2339</v>
      </c>
      <c r="S3043" s="2"/>
      <c r="T3043" s="1" t="str">
        <f t="shared" si="225"/>
        <v/>
      </c>
      <c r="BN3043" s="8"/>
    </row>
    <row r="3044" spans="1:66" ht="92" hidden="1" x14ac:dyDescent="0.45">
      <c r="A3044" s="1">
        <f t="shared" si="228"/>
        <v>3031</v>
      </c>
      <c r="B3044" s="1" t="s">
        <v>734</v>
      </c>
      <c r="C3044" s="2" t="s">
        <v>704</v>
      </c>
      <c r="D3044" s="2" t="s">
        <v>1060</v>
      </c>
      <c r="E3044" s="2" t="s">
        <v>705</v>
      </c>
      <c r="F3044" s="1" t="s">
        <v>4257</v>
      </c>
      <c r="G3044" s="10">
        <v>45762</v>
      </c>
      <c r="H3044" s="1">
        <v>6</v>
      </c>
      <c r="I3044" s="1">
        <v>1450</v>
      </c>
      <c r="J3044" s="10">
        <v>45769</v>
      </c>
      <c r="K3044" s="1"/>
      <c r="L3044" s="2" t="s">
        <v>4344</v>
      </c>
      <c r="M3044" s="10">
        <v>45782</v>
      </c>
      <c r="N3044" s="1">
        <v>6</v>
      </c>
      <c r="O3044" s="1">
        <v>1450</v>
      </c>
      <c r="P3044" s="2">
        <f>Table1[[#This Row],[PRICE/PO]]*Table1[[#This Row],[Quantity/PO]]</f>
        <v>8700</v>
      </c>
      <c r="Q3044" s="2" t="str">
        <f t="shared" ca="1" si="227"/>
        <v>منتهي</v>
      </c>
      <c r="R3044" s="2" t="s">
        <v>2339</v>
      </c>
      <c r="S3044" s="2"/>
      <c r="T3044" s="1" t="str">
        <f t="shared" si="225"/>
        <v/>
      </c>
      <c r="BN3044" s="8">
        <f>D3692</f>
        <v>0</v>
      </c>
    </row>
    <row r="3045" spans="1:66" ht="92" hidden="1" x14ac:dyDescent="0.45">
      <c r="A3045" s="1">
        <f t="shared" si="228"/>
        <v>3032</v>
      </c>
      <c r="B3045" s="1" t="s">
        <v>734</v>
      </c>
      <c r="C3045" s="2" t="s">
        <v>704</v>
      </c>
      <c r="D3045" s="2" t="s">
        <v>1060</v>
      </c>
      <c r="E3045" s="2" t="s">
        <v>705</v>
      </c>
      <c r="F3045" s="1" t="s">
        <v>4257</v>
      </c>
      <c r="G3045" s="10">
        <v>45762</v>
      </c>
      <c r="H3045" s="1"/>
      <c r="I3045" s="1">
        <v>1450</v>
      </c>
      <c r="J3045" s="10">
        <v>45769</v>
      </c>
      <c r="K3045" s="1" t="s">
        <v>1076</v>
      </c>
      <c r="L3045" s="2" t="s">
        <v>4346</v>
      </c>
      <c r="M3045" s="10">
        <v>45781</v>
      </c>
      <c r="N3045" s="1">
        <v>6</v>
      </c>
      <c r="O3045" s="1">
        <v>1450</v>
      </c>
      <c r="P3045" s="2">
        <f>Table1[[#This Row],[PRICE/PO]]*Table1[[#This Row],[Quantity/PO]]</f>
        <v>8700</v>
      </c>
      <c r="Q3045" s="2" t="str">
        <f ca="1">IF(AND($J3045&lt;TODAY(), $J3045&lt;&gt;""), "منتهي", "")</f>
        <v>منتهي</v>
      </c>
      <c r="R3045" s="2" t="s">
        <v>2339</v>
      </c>
      <c r="S3045" s="2"/>
      <c r="T3045" s="1" t="str">
        <f t="shared" si="225"/>
        <v/>
      </c>
      <c r="BN3045" s="8"/>
    </row>
    <row r="3046" spans="1:66" ht="92" hidden="1" x14ac:dyDescent="0.45">
      <c r="A3046" s="1">
        <f t="shared" si="228"/>
        <v>3033</v>
      </c>
      <c r="B3046" s="1" t="s">
        <v>734</v>
      </c>
      <c r="C3046" s="2" t="s">
        <v>704</v>
      </c>
      <c r="D3046" s="2" t="s">
        <v>1060</v>
      </c>
      <c r="E3046" s="2" t="s">
        <v>705</v>
      </c>
      <c r="F3046" s="1" t="s">
        <v>4257</v>
      </c>
      <c r="G3046" s="10">
        <v>45762</v>
      </c>
      <c r="H3046" s="1"/>
      <c r="I3046" s="1">
        <v>1450</v>
      </c>
      <c r="J3046" s="10">
        <v>45769</v>
      </c>
      <c r="K3046" s="1" t="s">
        <v>1076</v>
      </c>
      <c r="L3046" s="2" t="s">
        <v>4517</v>
      </c>
      <c r="M3046" s="10">
        <v>45791</v>
      </c>
      <c r="N3046" s="1">
        <v>2</v>
      </c>
      <c r="O3046" s="1">
        <v>1450</v>
      </c>
      <c r="P3046" s="2">
        <f>Table1[[#This Row],[PRICE/PO]]*Table1[[#This Row],[Quantity/PO]]</f>
        <v>2900</v>
      </c>
      <c r="Q3046" s="2" t="str">
        <f ca="1">IF(AND($J3046&lt;TODAY(), $J3046&lt;&gt;""), "منتهي", "")</f>
        <v>منتهي</v>
      </c>
      <c r="R3046" s="2" t="s">
        <v>2339</v>
      </c>
      <c r="S3046" s="2"/>
      <c r="T3046" s="1" t="str">
        <f t="shared" si="225"/>
        <v/>
      </c>
      <c r="BN3046" s="8"/>
    </row>
    <row r="3047" spans="1:66" ht="92" hidden="1" x14ac:dyDescent="0.45">
      <c r="A3047" s="1">
        <f t="shared" si="228"/>
        <v>3034</v>
      </c>
      <c r="B3047" s="1" t="s">
        <v>734</v>
      </c>
      <c r="C3047" s="2" t="s">
        <v>704</v>
      </c>
      <c r="D3047" s="2" t="s">
        <v>1060</v>
      </c>
      <c r="E3047" s="2" t="s">
        <v>705</v>
      </c>
      <c r="F3047" s="1" t="s">
        <v>4257</v>
      </c>
      <c r="G3047" s="10">
        <v>45762</v>
      </c>
      <c r="H3047" s="1"/>
      <c r="I3047" s="1">
        <v>1450</v>
      </c>
      <c r="J3047" s="10">
        <v>45769</v>
      </c>
      <c r="K3047" s="1" t="s">
        <v>1076</v>
      </c>
      <c r="L3047" s="2" t="s">
        <v>4807</v>
      </c>
      <c r="M3047" s="10">
        <v>45802</v>
      </c>
      <c r="N3047" s="1">
        <v>4</v>
      </c>
      <c r="O3047" s="1">
        <v>1450</v>
      </c>
      <c r="P3047" s="2">
        <f>Table1[[#This Row],[PRICE/PO]]*Table1[[#This Row],[Quantity/PO]]</f>
        <v>5800</v>
      </c>
      <c r="Q3047" s="2" t="str">
        <f ca="1">IF(AND($J3047&lt;TODAY(), $J3047&lt;&gt;""), "منتهي", "")</f>
        <v>منتهي</v>
      </c>
      <c r="R3047" s="2" t="s">
        <v>2339</v>
      </c>
      <c r="S3047" s="2"/>
      <c r="T3047" s="1" t="str">
        <f t="shared" si="225"/>
        <v/>
      </c>
      <c r="BN3047" s="8"/>
    </row>
    <row r="3048" spans="1:66" ht="92" hidden="1" x14ac:dyDescent="0.45">
      <c r="A3048" s="1">
        <f t="shared" si="228"/>
        <v>3035</v>
      </c>
      <c r="B3048" s="1" t="s">
        <v>734</v>
      </c>
      <c r="C3048" s="2" t="s">
        <v>704</v>
      </c>
      <c r="D3048" s="2" t="s">
        <v>1060</v>
      </c>
      <c r="E3048" s="2" t="s">
        <v>705</v>
      </c>
      <c r="F3048" s="1" t="s">
        <v>4257</v>
      </c>
      <c r="G3048" s="10">
        <v>45762</v>
      </c>
      <c r="H3048" s="1"/>
      <c r="I3048" s="1">
        <v>1450</v>
      </c>
      <c r="J3048" s="10">
        <v>45769</v>
      </c>
      <c r="K3048" s="1" t="s">
        <v>1076</v>
      </c>
      <c r="L3048" s="2" t="s">
        <v>4836</v>
      </c>
      <c r="M3048" s="10">
        <v>45799</v>
      </c>
      <c r="N3048" s="1">
        <v>10</v>
      </c>
      <c r="O3048" s="1">
        <v>1450</v>
      </c>
      <c r="P3048" s="2">
        <f>Table1[[#This Row],[PRICE/PO]]*Table1[[#This Row],[Quantity/PO]]</f>
        <v>14500</v>
      </c>
      <c r="Q3048" s="2" t="str">
        <f ca="1">IF(AND($J3048&lt;TODAY(), $J3048&lt;&gt;""), "منتهي", "")</f>
        <v>منتهي</v>
      </c>
      <c r="R3048" s="2" t="s">
        <v>2339</v>
      </c>
      <c r="S3048" s="2"/>
      <c r="T3048" s="1" t="str">
        <f t="shared" si="225"/>
        <v/>
      </c>
      <c r="BN3048" s="8"/>
    </row>
    <row r="3049" spans="1:66" ht="69" hidden="1" x14ac:dyDescent="0.45">
      <c r="A3049" s="1">
        <f t="shared" si="228"/>
        <v>3036</v>
      </c>
      <c r="B3049" s="1" t="s">
        <v>734</v>
      </c>
      <c r="C3049" s="2" t="s">
        <v>551</v>
      </c>
      <c r="D3049" s="2" t="s">
        <v>565</v>
      </c>
      <c r="E3049" s="2" t="s">
        <v>4258</v>
      </c>
      <c r="F3049" s="1" t="s">
        <v>4257</v>
      </c>
      <c r="G3049" s="10">
        <v>45762</v>
      </c>
      <c r="H3049" s="1">
        <v>4</v>
      </c>
      <c r="I3049" s="1">
        <v>2300</v>
      </c>
      <c r="J3049" s="10">
        <v>45769</v>
      </c>
      <c r="K3049" s="1"/>
      <c r="L3049" s="2"/>
      <c r="M3049" s="10"/>
      <c r="N3049" s="1"/>
      <c r="O3049" s="1"/>
      <c r="P3049" s="2">
        <f>Table1[[#This Row],[PRICE/PO]]*Table1[[#This Row],[Quantity/PO]]</f>
        <v>0</v>
      </c>
      <c r="Q3049" s="2" t="str">
        <f t="shared" ca="1" si="227"/>
        <v>منتهي</v>
      </c>
      <c r="R3049" s="2" t="s">
        <v>2339</v>
      </c>
      <c r="S3049" s="2"/>
      <c r="T3049" s="1" t="str">
        <f t="shared" si="225"/>
        <v/>
      </c>
      <c r="BN3049" s="8" t="str">
        <f>D3693</f>
        <v>XB7EV04BP</v>
      </c>
    </row>
    <row r="3050" spans="1:66" ht="92" hidden="1" x14ac:dyDescent="0.45">
      <c r="A3050" s="1">
        <f t="shared" si="228"/>
        <v>3037</v>
      </c>
      <c r="B3050" s="1" t="s">
        <v>734</v>
      </c>
      <c r="C3050" s="2" t="s">
        <v>101</v>
      </c>
      <c r="D3050" s="2" t="s">
        <v>100</v>
      </c>
      <c r="E3050" s="2" t="s">
        <v>542</v>
      </c>
      <c r="F3050" s="1" t="s">
        <v>4257</v>
      </c>
      <c r="G3050" s="10">
        <v>45762</v>
      </c>
      <c r="H3050" s="1">
        <v>3</v>
      </c>
      <c r="I3050" s="1">
        <v>730</v>
      </c>
      <c r="J3050" s="10">
        <v>45769</v>
      </c>
      <c r="K3050" s="1" t="s">
        <v>1074</v>
      </c>
      <c r="L3050" s="2" t="s">
        <v>4346</v>
      </c>
      <c r="M3050" s="10">
        <v>45781</v>
      </c>
      <c r="N3050" s="1">
        <v>3</v>
      </c>
      <c r="O3050" s="1">
        <v>730</v>
      </c>
      <c r="P3050" s="2">
        <f>Table1[[#This Row],[PRICE/PO]]*Table1[[#This Row],[Quantity/PO]]</f>
        <v>2190</v>
      </c>
      <c r="Q3050" s="2" t="str">
        <f t="shared" ca="1" si="227"/>
        <v>منتهي</v>
      </c>
      <c r="R3050" s="2" t="s">
        <v>2339</v>
      </c>
      <c r="S3050" s="2"/>
      <c r="T3050" s="1" t="str">
        <f t="shared" si="225"/>
        <v/>
      </c>
      <c r="BN3050" s="8" t="str">
        <f>D3694</f>
        <v>XB7EV03BP</v>
      </c>
    </row>
    <row r="3051" spans="1:66" ht="92" hidden="1" x14ac:dyDescent="0.45">
      <c r="A3051" s="1">
        <f t="shared" si="228"/>
        <v>3038</v>
      </c>
      <c r="B3051" s="1" t="s">
        <v>734</v>
      </c>
      <c r="C3051" s="2" t="s">
        <v>101</v>
      </c>
      <c r="D3051" s="2" t="s">
        <v>100</v>
      </c>
      <c r="E3051" s="2" t="s">
        <v>542</v>
      </c>
      <c r="F3051" s="1" t="s">
        <v>4257</v>
      </c>
      <c r="G3051" s="10">
        <v>45762</v>
      </c>
      <c r="H3051" s="1"/>
      <c r="I3051" s="1">
        <v>730</v>
      </c>
      <c r="J3051" s="10">
        <v>45769</v>
      </c>
      <c r="K3051" s="1" t="s">
        <v>1074</v>
      </c>
      <c r="L3051" s="2" t="s">
        <v>4517</v>
      </c>
      <c r="M3051" s="10">
        <v>45791</v>
      </c>
      <c r="N3051" s="1">
        <v>2</v>
      </c>
      <c r="O3051" s="1">
        <v>730</v>
      </c>
      <c r="P3051" s="2">
        <f>Table1[[#This Row],[PRICE/PO]]*Table1[[#This Row],[Quantity/PO]]</f>
        <v>1460</v>
      </c>
      <c r="Q3051" s="2" t="str">
        <f ca="1">IF(AND($J3051&lt;TODAY(), $J3051&lt;&gt;""), "منتهي", "")</f>
        <v>منتهي</v>
      </c>
      <c r="R3051" s="2" t="s">
        <v>2339</v>
      </c>
      <c r="S3051" s="2"/>
      <c r="T3051" s="1" t="str">
        <f t="shared" si="225"/>
        <v/>
      </c>
      <c r="BN3051" s="8"/>
    </row>
    <row r="3052" spans="1:66" ht="92" hidden="1" x14ac:dyDescent="0.45">
      <c r="A3052" s="1">
        <f t="shared" si="228"/>
        <v>3039</v>
      </c>
      <c r="B3052" s="1" t="s">
        <v>734</v>
      </c>
      <c r="C3052" s="2" t="s">
        <v>101</v>
      </c>
      <c r="D3052" s="2" t="s">
        <v>100</v>
      </c>
      <c r="E3052" s="2" t="s">
        <v>542</v>
      </c>
      <c r="F3052" s="1" t="s">
        <v>4257</v>
      </c>
      <c r="G3052" s="10">
        <v>45762</v>
      </c>
      <c r="H3052" s="1"/>
      <c r="I3052" s="1">
        <v>730</v>
      </c>
      <c r="J3052" s="10">
        <v>45769</v>
      </c>
      <c r="K3052" s="1" t="s">
        <v>1074</v>
      </c>
      <c r="L3052" s="2" t="s">
        <v>4890</v>
      </c>
      <c r="M3052" s="10">
        <v>45806</v>
      </c>
      <c r="N3052" s="1">
        <v>2</v>
      </c>
      <c r="O3052" s="1">
        <v>730</v>
      </c>
      <c r="P3052" s="2">
        <f>Table1[[#This Row],[PRICE/PO]]*Table1[[#This Row],[Quantity/PO]]</f>
        <v>1460</v>
      </c>
      <c r="Q3052" s="2" t="str">
        <f ca="1">IF(AND($J3052&lt;TODAY(), $J3052&lt;&gt;""), "منتهي", "")</f>
        <v>منتهي</v>
      </c>
      <c r="R3052" s="2" t="s">
        <v>2339</v>
      </c>
      <c r="S3052" s="2"/>
      <c r="T3052" s="1" t="str">
        <f t="shared" si="225"/>
        <v/>
      </c>
      <c r="BN3052" s="8"/>
    </row>
    <row r="3053" spans="1:66" ht="115" hidden="1" x14ac:dyDescent="0.45">
      <c r="A3053" s="1">
        <f t="shared" si="228"/>
        <v>3040</v>
      </c>
      <c r="B3053" s="1" t="s">
        <v>734</v>
      </c>
      <c r="C3053" s="2" t="s">
        <v>58</v>
      </c>
      <c r="D3053" s="2" t="s">
        <v>2395</v>
      </c>
      <c r="E3053" s="2" t="s">
        <v>608</v>
      </c>
      <c r="F3053" s="1" t="s">
        <v>4257</v>
      </c>
      <c r="G3053" s="10">
        <v>45762</v>
      </c>
      <c r="H3053" s="1">
        <v>4</v>
      </c>
      <c r="I3053" s="1">
        <v>2825</v>
      </c>
      <c r="J3053" s="10">
        <v>45769</v>
      </c>
      <c r="K3053" s="1"/>
      <c r="L3053" s="2"/>
      <c r="M3053" s="10"/>
      <c r="N3053" s="1"/>
      <c r="O3053" s="1"/>
      <c r="P3053" s="2">
        <f>Table1[[#This Row],[PRICE/PO]]*Table1[[#This Row],[Quantity/PO]]</f>
        <v>0</v>
      </c>
      <c r="Q3053" s="2" t="str">
        <f t="shared" ca="1" si="227"/>
        <v>منتهي</v>
      </c>
      <c r="R3053" s="2" t="s">
        <v>2339</v>
      </c>
      <c r="S3053" s="2"/>
      <c r="T3053" s="1" t="str">
        <f t="shared" si="225"/>
        <v/>
      </c>
      <c r="BN3053" s="8">
        <f t="shared" ref="BN3053:BN3071" si="230">D3695</f>
        <v>2902037</v>
      </c>
    </row>
    <row r="3054" spans="1:66" ht="46" hidden="1" x14ac:dyDescent="0.45">
      <c r="A3054" s="1">
        <f t="shared" si="228"/>
        <v>3041</v>
      </c>
      <c r="B3054" s="1" t="s">
        <v>734</v>
      </c>
      <c r="C3054" s="2" t="s">
        <v>695</v>
      </c>
      <c r="D3054" s="1">
        <v>2102025</v>
      </c>
      <c r="E3054" s="2" t="s">
        <v>696</v>
      </c>
      <c r="F3054" s="1" t="s">
        <v>4257</v>
      </c>
      <c r="G3054" s="10">
        <v>45762</v>
      </c>
      <c r="H3054" s="1">
        <v>2</v>
      </c>
      <c r="I3054" s="1">
        <v>600</v>
      </c>
      <c r="J3054" s="10">
        <v>45769</v>
      </c>
      <c r="K3054" s="1"/>
      <c r="L3054" s="2" t="s">
        <v>4409</v>
      </c>
      <c r="M3054" s="10">
        <v>45788</v>
      </c>
      <c r="N3054" s="1">
        <v>2</v>
      </c>
      <c r="O3054" s="1">
        <v>600</v>
      </c>
      <c r="P3054" s="2">
        <f>Table1[[#This Row],[PRICE/PO]]*Table1[[#This Row],[Quantity/PO]]</f>
        <v>1200</v>
      </c>
      <c r="Q3054" s="2" t="str">
        <f t="shared" ca="1" si="227"/>
        <v>منتهي</v>
      </c>
      <c r="R3054" s="2" t="s">
        <v>2339</v>
      </c>
      <c r="S3054" s="2"/>
      <c r="T3054" s="1" t="str">
        <f t="shared" si="225"/>
        <v/>
      </c>
      <c r="BN3054" s="8">
        <f t="shared" si="230"/>
        <v>2987969</v>
      </c>
    </row>
    <row r="3055" spans="1:66" ht="69" hidden="1" x14ac:dyDescent="0.45">
      <c r="A3055" s="1">
        <f t="shared" si="228"/>
        <v>3042</v>
      </c>
      <c r="B3055" s="1" t="s">
        <v>734</v>
      </c>
      <c r="C3055" s="2" t="s">
        <v>108</v>
      </c>
      <c r="D3055" s="1"/>
      <c r="E3055" s="2" t="s">
        <v>690</v>
      </c>
      <c r="F3055" s="1" t="s">
        <v>4257</v>
      </c>
      <c r="G3055" s="10">
        <v>45762</v>
      </c>
      <c r="H3055" s="1">
        <v>3</v>
      </c>
      <c r="I3055" s="1">
        <v>400</v>
      </c>
      <c r="J3055" s="10">
        <v>45769</v>
      </c>
      <c r="K3055" s="1"/>
      <c r="L3055" s="2"/>
      <c r="M3055" s="10"/>
      <c r="N3055" s="1"/>
      <c r="O3055" s="1"/>
      <c r="P3055" s="2">
        <f>Table1[[#This Row],[PRICE/PO]]*Table1[[#This Row],[Quantity/PO]]</f>
        <v>0</v>
      </c>
      <c r="Q3055" s="2" t="str">
        <f t="shared" ca="1" si="227"/>
        <v>منتهي</v>
      </c>
      <c r="R3055" s="2" t="s">
        <v>2339</v>
      </c>
      <c r="S3055" s="2"/>
      <c r="T3055" s="1" t="str">
        <f t="shared" si="225"/>
        <v/>
      </c>
      <c r="BN3055" s="8">
        <f t="shared" si="230"/>
        <v>3059812</v>
      </c>
    </row>
    <row r="3056" spans="1:66" ht="46" hidden="1" x14ac:dyDescent="0.45">
      <c r="A3056" s="1">
        <f t="shared" si="228"/>
        <v>3043</v>
      </c>
      <c r="B3056" s="1" t="s">
        <v>734</v>
      </c>
      <c r="C3056" s="2" t="s">
        <v>2343</v>
      </c>
      <c r="D3056" s="1" t="s">
        <v>2345</v>
      </c>
      <c r="E3056" s="2" t="s">
        <v>2341</v>
      </c>
      <c r="F3056" s="1" t="s">
        <v>4257</v>
      </c>
      <c r="G3056" s="10">
        <v>45762</v>
      </c>
      <c r="H3056" s="1">
        <v>1</v>
      </c>
      <c r="I3056" s="1"/>
      <c r="J3056" s="10">
        <v>45769</v>
      </c>
      <c r="K3056" s="1"/>
      <c r="L3056" s="2"/>
      <c r="M3056" s="10"/>
      <c r="N3056" s="1"/>
      <c r="O3056" s="1"/>
      <c r="P3056" s="2">
        <f>Table1[[#This Row],[PRICE/PO]]*Table1[[#This Row],[Quantity/PO]]</f>
        <v>0</v>
      </c>
      <c r="Q3056" s="2" t="str">
        <f t="shared" ca="1" si="227"/>
        <v>منتهي</v>
      </c>
      <c r="R3056" s="2" t="s">
        <v>2339</v>
      </c>
      <c r="S3056" s="2"/>
      <c r="T3056" s="1" t="str">
        <f t="shared" si="225"/>
        <v/>
      </c>
      <c r="BN3056" s="8">
        <f t="shared" si="230"/>
        <v>3246010</v>
      </c>
    </row>
    <row r="3057" spans="1:66" ht="69" hidden="1" x14ac:dyDescent="0.45">
      <c r="A3057" s="1">
        <f t="shared" si="228"/>
        <v>3044</v>
      </c>
      <c r="B3057" s="1" t="s">
        <v>734</v>
      </c>
      <c r="C3057" s="2" t="s">
        <v>2344</v>
      </c>
      <c r="D3057" s="1" t="s">
        <v>2346</v>
      </c>
      <c r="E3057" s="2" t="s">
        <v>2342</v>
      </c>
      <c r="F3057" s="1" t="s">
        <v>4257</v>
      </c>
      <c r="G3057" s="10">
        <v>45762</v>
      </c>
      <c r="H3057" s="1">
        <v>1</v>
      </c>
      <c r="I3057" s="1"/>
      <c r="J3057" s="10">
        <v>45769</v>
      </c>
      <c r="K3057" s="1"/>
      <c r="L3057" s="2"/>
      <c r="M3057" s="10"/>
      <c r="N3057" s="1"/>
      <c r="O3057" s="1"/>
      <c r="P3057" s="2">
        <f>Table1[[#This Row],[PRICE/PO]]*Table1[[#This Row],[Quantity/PO]]</f>
        <v>0</v>
      </c>
      <c r="Q3057" s="2" t="str">
        <f t="shared" ca="1" si="227"/>
        <v>منتهي</v>
      </c>
      <c r="R3057" s="2" t="s">
        <v>2339</v>
      </c>
      <c r="S3057" s="2"/>
      <c r="T3057" s="1" t="str">
        <f t="shared" si="225"/>
        <v/>
      </c>
      <c r="BN3057" s="8">
        <f t="shared" si="230"/>
        <v>3246117</v>
      </c>
    </row>
    <row r="3058" spans="1:66" ht="69" hidden="1" x14ac:dyDescent="0.45">
      <c r="A3058" s="1">
        <f t="shared" si="228"/>
        <v>3045</v>
      </c>
      <c r="B3058" s="1" t="s">
        <v>734</v>
      </c>
      <c r="C3058" s="2" t="s">
        <v>4153</v>
      </c>
      <c r="D3058" s="1" t="s">
        <v>4154</v>
      </c>
      <c r="E3058" s="2" t="s">
        <v>4156</v>
      </c>
      <c r="F3058" s="1" t="s">
        <v>4257</v>
      </c>
      <c r="G3058" s="10">
        <v>45762</v>
      </c>
      <c r="H3058" s="1">
        <v>1</v>
      </c>
      <c r="I3058" s="1"/>
      <c r="J3058" s="10">
        <v>45769</v>
      </c>
      <c r="K3058" s="1"/>
      <c r="L3058" s="2"/>
      <c r="M3058" s="10"/>
      <c r="N3058" s="1"/>
      <c r="O3058" s="1"/>
      <c r="P3058" s="2">
        <f>Table1[[#This Row],[PRICE/PO]]*Table1[[#This Row],[Quantity/PO]]</f>
        <v>0</v>
      </c>
      <c r="Q3058" s="2" t="str">
        <f t="shared" ca="1" si="227"/>
        <v>منتهي</v>
      </c>
      <c r="R3058" s="2" t="s">
        <v>2339</v>
      </c>
      <c r="S3058" s="2"/>
      <c r="T3058" s="1" t="str">
        <f t="shared" si="225"/>
        <v/>
      </c>
      <c r="BN3058" s="8">
        <f t="shared" si="230"/>
        <v>3246434</v>
      </c>
    </row>
    <row r="3059" spans="1:66" ht="69" hidden="1" x14ac:dyDescent="0.45">
      <c r="A3059" s="1">
        <f t="shared" si="228"/>
        <v>3046</v>
      </c>
      <c r="B3059" s="1" t="s">
        <v>734</v>
      </c>
      <c r="C3059" s="2" t="s">
        <v>4261</v>
      </c>
      <c r="D3059" s="1" t="s">
        <v>4259</v>
      </c>
      <c r="E3059" s="2" t="s">
        <v>4260</v>
      </c>
      <c r="F3059" s="1" t="s">
        <v>4257</v>
      </c>
      <c r="G3059" s="10">
        <v>45762</v>
      </c>
      <c r="H3059" s="1">
        <v>3</v>
      </c>
      <c r="I3059" s="1"/>
      <c r="J3059" s="10">
        <v>45769</v>
      </c>
      <c r="K3059" s="1"/>
      <c r="L3059" s="2"/>
      <c r="M3059" s="10"/>
      <c r="N3059" s="1"/>
      <c r="O3059" s="1"/>
      <c r="P3059" s="2">
        <f>Table1[[#This Row],[PRICE/PO]]*Table1[[#This Row],[Quantity/PO]]</f>
        <v>0</v>
      </c>
      <c r="Q3059" s="2" t="str">
        <f t="shared" ca="1" si="227"/>
        <v>منتهي</v>
      </c>
      <c r="R3059" s="2" t="s">
        <v>2339</v>
      </c>
      <c r="S3059" s="2"/>
      <c r="T3059" s="1" t="str">
        <f t="shared" si="225"/>
        <v/>
      </c>
      <c r="BN3059" s="8">
        <f t="shared" si="230"/>
        <v>3246966</v>
      </c>
    </row>
    <row r="3060" spans="1:66" ht="46" hidden="1" x14ac:dyDescent="0.45">
      <c r="A3060" s="1">
        <f t="shared" si="228"/>
        <v>3047</v>
      </c>
      <c r="B3060" s="1" t="s">
        <v>734</v>
      </c>
      <c r="C3060" s="2" t="s">
        <v>1342</v>
      </c>
      <c r="D3060" s="1">
        <v>4032316</v>
      </c>
      <c r="E3060" s="2" t="s">
        <v>1343</v>
      </c>
      <c r="F3060" s="1" t="s">
        <v>4262</v>
      </c>
      <c r="G3060" s="10">
        <v>45762</v>
      </c>
      <c r="H3060" s="1">
        <v>2</v>
      </c>
      <c r="I3060" s="1">
        <v>400</v>
      </c>
      <c r="J3060" s="10">
        <v>45767</v>
      </c>
      <c r="K3060" s="1"/>
      <c r="L3060" s="2" t="s">
        <v>4336</v>
      </c>
      <c r="M3060" s="10">
        <v>45784</v>
      </c>
      <c r="N3060" s="1">
        <v>1</v>
      </c>
      <c r="O3060" s="1">
        <v>400</v>
      </c>
      <c r="P3060" s="2">
        <f>Table1[[#This Row],[PRICE/PO]]*Table1[[#This Row],[Quantity/PO]]</f>
        <v>400</v>
      </c>
      <c r="Q3060" s="2" t="str">
        <f t="shared" ca="1" si="227"/>
        <v>منتهي</v>
      </c>
      <c r="R3060" s="2" t="s">
        <v>2355</v>
      </c>
      <c r="S3060" s="2"/>
      <c r="T3060" s="1" t="str">
        <f t="shared" si="225"/>
        <v/>
      </c>
      <c r="BN3060" s="8" t="str">
        <f t="shared" si="230"/>
        <v>CPC-F001-U03</v>
      </c>
    </row>
    <row r="3061" spans="1:66" ht="92" hidden="1" x14ac:dyDescent="0.45">
      <c r="A3061" s="1">
        <f t="shared" si="228"/>
        <v>3048</v>
      </c>
      <c r="B3061" s="1" t="s">
        <v>734</v>
      </c>
      <c r="C3061" s="2" t="s">
        <v>2891</v>
      </c>
      <c r="D3061" s="1"/>
      <c r="E3061" s="2" t="s">
        <v>2892</v>
      </c>
      <c r="F3061" s="1" t="s">
        <v>4262</v>
      </c>
      <c r="G3061" s="10">
        <v>45762</v>
      </c>
      <c r="H3061" s="1">
        <v>3</v>
      </c>
      <c r="I3061" s="1"/>
      <c r="J3061" s="10">
        <v>45767</v>
      </c>
      <c r="K3061" s="1"/>
      <c r="L3061" s="2"/>
      <c r="M3061" s="10"/>
      <c r="N3061" s="1"/>
      <c r="O3061" s="1"/>
      <c r="P3061" s="2">
        <f>Table1[[#This Row],[PRICE/PO]]*Table1[[#This Row],[Quantity/PO]]</f>
        <v>0</v>
      </c>
      <c r="Q3061" s="2" t="str">
        <f t="shared" ca="1" si="227"/>
        <v>منتهي</v>
      </c>
      <c r="R3061" s="2" t="s">
        <v>2355</v>
      </c>
      <c r="S3061" s="2"/>
      <c r="T3061" s="1" t="str">
        <f t="shared" si="225"/>
        <v/>
      </c>
      <c r="BN3061" s="8" t="str">
        <f t="shared" si="230"/>
        <v>CPC-F001-U03</v>
      </c>
    </row>
    <row r="3062" spans="1:66" ht="92" hidden="1" x14ac:dyDescent="0.45">
      <c r="A3062" s="1">
        <f t="shared" si="228"/>
        <v>3049</v>
      </c>
      <c r="B3062" s="1" t="s">
        <v>734</v>
      </c>
      <c r="C3062" s="2" t="s">
        <v>2672</v>
      </c>
      <c r="D3062" s="1" t="s">
        <v>2673</v>
      </c>
      <c r="E3062" s="2" t="s">
        <v>2674</v>
      </c>
      <c r="F3062" s="1" t="s">
        <v>4262</v>
      </c>
      <c r="G3062" s="10">
        <v>45762</v>
      </c>
      <c r="H3062" s="1">
        <v>1</v>
      </c>
      <c r="I3062" s="1"/>
      <c r="J3062" s="10">
        <v>45767</v>
      </c>
      <c r="K3062" s="1"/>
      <c r="L3062" s="2"/>
      <c r="M3062" s="10"/>
      <c r="N3062" s="1"/>
      <c r="O3062" s="1"/>
      <c r="P3062" s="2">
        <f>Table1[[#This Row],[PRICE/PO]]*Table1[[#This Row],[Quantity/PO]]</f>
        <v>0</v>
      </c>
      <c r="Q3062" s="2" t="str">
        <f t="shared" ca="1" si="227"/>
        <v>منتهي</v>
      </c>
      <c r="R3062" s="2" t="s">
        <v>2355</v>
      </c>
      <c r="S3062" s="2"/>
      <c r="T3062" s="1" t="str">
        <f t="shared" si="225"/>
        <v/>
      </c>
      <c r="BN3062" s="8" t="str">
        <f t="shared" si="230"/>
        <v>CPC-F001-U03</v>
      </c>
    </row>
    <row r="3063" spans="1:66" ht="46" hidden="1" x14ac:dyDescent="0.45">
      <c r="A3063" s="1">
        <f t="shared" si="228"/>
        <v>3050</v>
      </c>
      <c r="B3063" s="1" t="s">
        <v>43</v>
      </c>
      <c r="C3063" s="2" t="s">
        <v>2323</v>
      </c>
      <c r="D3063" s="1"/>
      <c r="E3063" s="2" t="s">
        <v>2324</v>
      </c>
      <c r="F3063" s="1" t="s">
        <v>4262</v>
      </c>
      <c r="G3063" s="10">
        <v>45762</v>
      </c>
      <c r="H3063" s="1">
        <v>2</v>
      </c>
      <c r="I3063" s="1"/>
      <c r="J3063" s="10">
        <v>45767</v>
      </c>
      <c r="K3063" s="1"/>
      <c r="L3063" s="2"/>
      <c r="M3063" s="10"/>
      <c r="N3063" s="1"/>
      <c r="O3063" s="1"/>
      <c r="P3063" s="2">
        <f>Table1[[#This Row],[PRICE/PO]]*Table1[[#This Row],[Quantity/PO]]</f>
        <v>0</v>
      </c>
      <c r="Q3063" s="2" t="str">
        <f t="shared" ca="1" si="227"/>
        <v>منتهي</v>
      </c>
      <c r="R3063" s="2" t="s">
        <v>2355</v>
      </c>
      <c r="S3063" s="2"/>
      <c r="T3063" s="1" t="str">
        <f t="shared" si="225"/>
        <v/>
      </c>
      <c r="BN3063" s="8">
        <f t="shared" si="230"/>
        <v>3247159</v>
      </c>
    </row>
    <row r="3064" spans="1:66" ht="46" hidden="1" x14ac:dyDescent="0.45">
      <c r="A3064" s="1">
        <f t="shared" si="228"/>
        <v>3051</v>
      </c>
      <c r="B3064" s="1" t="s">
        <v>734</v>
      </c>
      <c r="C3064" s="2" t="s">
        <v>1342</v>
      </c>
      <c r="D3064" s="1">
        <v>4032316</v>
      </c>
      <c r="E3064" s="2" t="s">
        <v>1343</v>
      </c>
      <c r="F3064" s="1" t="s">
        <v>4262</v>
      </c>
      <c r="G3064" s="10">
        <v>45762</v>
      </c>
      <c r="H3064" s="1">
        <v>1</v>
      </c>
      <c r="I3064" s="1">
        <v>400</v>
      </c>
      <c r="J3064" s="10">
        <v>45767</v>
      </c>
      <c r="K3064" s="1" t="s">
        <v>1075</v>
      </c>
      <c r="L3064" s="2" t="s">
        <v>4431</v>
      </c>
      <c r="M3064" s="10">
        <v>45789</v>
      </c>
      <c r="N3064" s="1">
        <v>2</v>
      </c>
      <c r="O3064" s="1">
        <v>400</v>
      </c>
      <c r="P3064" s="2">
        <f>Table1[[#This Row],[PRICE/PO]]*Table1[[#This Row],[Quantity/PO]]</f>
        <v>800</v>
      </c>
      <c r="Q3064" s="2" t="str">
        <f t="shared" ca="1" si="227"/>
        <v>منتهي</v>
      </c>
      <c r="R3064" s="2" t="s">
        <v>2355</v>
      </c>
      <c r="S3064" s="2"/>
      <c r="T3064" s="1" t="str">
        <f t="shared" si="225"/>
        <v/>
      </c>
      <c r="BN3064" s="8" t="str">
        <f t="shared" si="230"/>
        <v>ZBZ1605</v>
      </c>
    </row>
    <row r="3065" spans="1:66" ht="92" hidden="1" x14ac:dyDescent="0.45">
      <c r="A3065" s="1">
        <f t="shared" si="228"/>
        <v>3052</v>
      </c>
      <c r="B3065" s="1" t="s">
        <v>734</v>
      </c>
      <c r="C3065" s="2" t="s">
        <v>2891</v>
      </c>
      <c r="D3065" s="1"/>
      <c r="E3065" s="2" t="s">
        <v>2892</v>
      </c>
      <c r="F3065" s="1" t="s">
        <v>4262</v>
      </c>
      <c r="G3065" s="10">
        <v>45762</v>
      </c>
      <c r="H3065" s="1">
        <v>1</v>
      </c>
      <c r="I3065" s="1"/>
      <c r="J3065" s="10">
        <v>45767</v>
      </c>
      <c r="K3065" s="1"/>
      <c r="L3065" s="2"/>
      <c r="M3065" s="10"/>
      <c r="N3065" s="1"/>
      <c r="O3065" s="1"/>
      <c r="P3065" s="2">
        <f>Table1[[#This Row],[PRICE/PO]]*Table1[[#This Row],[Quantity/PO]]</f>
        <v>0</v>
      </c>
      <c r="Q3065" s="2" t="str">
        <f t="shared" ca="1" si="227"/>
        <v>منتهي</v>
      </c>
      <c r="R3065" s="2" t="s">
        <v>2355</v>
      </c>
      <c r="S3065" s="2"/>
      <c r="T3065" s="1" t="str">
        <f t="shared" si="225"/>
        <v/>
      </c>
      <c r="BN3065" s="8">
        <f t="shared" si="230"/>
        <v>0</v>
      </c>
    </row>
    <row r="3066" spans="1:66" ht="46" hidden="1" x14ac:dyDescent="0.45">
      <c r="A3066" s="1">
        <f t="shared" si="228"/>
        <v>3053</v>
      </c>
      <c r="B3066" s="1" t="s">
        <v>734</v>
      </c>
      <c r="C3066" s="1" t="s">
        <v>2885</v>
      </c>
      <c r="D3066" s="1" t="s">
        <v>2886</v>
      </c>
      <c r="E3066" s="2" t="s">
        <v>2887</v>
      </c>
      <c r="F3066" s="1" t="s">
        <v>4262</v>
      </c>
      <c r="G3066" s="10">
        <v>45762</v>
      </c>
      <c r="H3066" s="1">
        <v>1</v>
      </c>
      <c r="I3066" s="1"/>
      <c r="J3066" s="10">
        <v>45767</v>
      </c>
      <c r="K3066" s="1"/>
      <c r="L3066" s="2"/>
      <c r="M3066" s="10"/>
      <c r="N3066" s="1"/>
      <c r="O3066" s="1"/>
      <c r="P3066" s="2">
        <f>Table1[[#This Row],[PRICE/PO]]*Table1[[#This Row],[Quantity/PO]]</f>
        <v>0</v>
      </c>
      <c r="Q3066" s="2" t="str">
        <f t="shared" ca="1" si="227"/>
        <v>منتهي</v>
      </c>
      <c r="R3066" s="2" t="s">
        <v>2355</v>
      </c>
      <c r="S3066" s="2"/>
      <c r="T3066" s="1" t="str">
        <f t="shared" si="225"/>
        <v/>
      </c>
      <c r="BN3066" s="8">
        <f t="shared" si="230"/>
        <v>3246434</v>
      </c>
    </row>
    <row r="3067" spans="1:66" ht="115" hidden="1" x14ac:dyDescent="0.45">
      <c r="A3067" s="1">
        <f t="shared" si="228"/>
        <v>3054</v>
      </c>
      <c r="B3067" s="1" t="s">
        <v>734</v>
      </c>
      <c r="C3067" s="1" t="s">
        <v>1309</v>
      </c>
      <c r="D3067" s="1" t="s">
        <v>1308</v>
      </c>
      <c r="E3067" s="2" t="s">
        <v>1310</v>
      </c>
      <c r="F3067" s="1" t="s">
        <v>4262</v>
      </c>
      <c r="G3067" s="10">
        <v>45762</v>
      </c>
      <c r="H3067" s="1">
        <v>1</v>
      </c>
      <c r="I3067" s="1"/>
      <c r="J3067" s="10">
        <v>45767</v>
      </c>
      <c r="K3067" s="1"/>
      <c r="L3067" s="2"/>
      <c r="M3067" s="10"/>
      <c r="N3067" s="1"/>
      <c r="O3067" s="1"/>
      <c r="P3067" s="2">
        <f>Table1[[#This Row],[PRICE/PO]]*Table1[[#This Row],[Quantity/PO]]</f>
        <v>0</v>
      </c>
      <c r="Q3067" s="2" t="str">
        <f t="shared" ca="1" si="227"/>
        <v>منتهي</v>
      </c>
      <c r="R3067" s="2" t="s">
        <v>2355</v>
      </c>
      <c r="S3067" s="2"/>
      <c r="T3067" s="1" t="str">
        <f t="shared" si="225"/>
        <v/>
      </c>
      <c r="BN3067" s="8">
        <f t="shared" si="230"/>
        <v>3246434</v>
      </c>
    </row>
    <row r="3068" spans="1:66" ht="69" hidden="1" x14ac:dyDescent="0.45">
      <c r="A3068" s="1">
        <f t="shared" si="228"/>
        <v>3055</v>
      </c>
      <c r="B3068" s="1" t="s">
        <v>734</v>
      </c>
      <c r="C3068" s="2" t="s">
        <v>97</v>
      </c>
      <c r="D3068" s="1">
        <v>2102018</v>
      </c>
      <c r="E3068" s="2" t="s">
        <v>688</v>
      </c>
      <c r="F3068" s="1" t="s">
        <v>4263</v>
      </c>
      <c r="G3068" s="10">
        <v>45762</v>
      </c>
      <c r="H3068" s="1">
        <v>6</v>
      </c>
      <c r="I3068" s="1">
        <v>4000</v>
      </c>
      <c r="J3068" s="10">
        <v>45769</v>
      </c>
      <c r="K3068" s="1"/>
      <c r="L3068" s="2"/>
      <c r="M3068" s="10"/>
      <c r="N3068" s="1"/>
      <c r="O3068" s="1"/>
      <c r="P3068" s="2">
        <f>Table1[[#This Row],[PRICE/PO]]*Table1[[#This Row],[Quantity/PO]]</f>
        <v>0</v>
      </c>
      <c r="Q3068" s="2" t="str">
        <f t="shared" ca="1" si="227"/>
        <v>منتهي</v>
      </c>
      <c r="R3068" s="2" t="s">
        <v>2339</v>
      </c>
      <c r="S3068" s="2"/>
      <c r="T3068" s="1" t="str">
        <f t="shared" si="225"/>
        <v/>
      </c>
      <c r="BN3068" s="8">
        <f t="shared" si="230"/>
        <v>0</v>
      </c>
    </row>
    <row r="3069" spans="1:66" ht="46" hidden="1" x14ac:dyDescent="0.45">
      <c r="A3069" s="1">
        <f t="shared" si="228"/>
        <v>3056</v>
      </c>
      <c r="B3069" s="1" t="s">
        <v>734</v>
      </c>
      <c r="C3069" s="2" t="s">
        <v>104</v>
      </c>
      <c r="D3069" s="1">
        <v>2102030</v>
      </c>
      <c r="E3069" s="2" t="s">
        <v>689</v>
      </c>
      <c r="F3069" s="1" t="s">
        <v>4263</v>
      </c>
      <c r="G3069" s="10">
        <v>45762</v>
      </c>
      <c r="H3069" s="1">
        <v>6</v>
      </c>
      <c r="I3069" s="1">
        <v>600</v>
      </c>
      <c r="J3069" s="10">
        <v>45769</v>
      </c>
      <c r="K3069" s="1"/>
      <c r="L3069" s="2"/>
      <c r="M3069" s="10"/>
      <c r="N3069" s="1"/>
      <c r="O3069" s="1"/>
      <c r="P3069" s="2">
        <f>Table1[[#This Row],[PRICE/PO]]*Table1[[#This Row],[Quantity/PO]]</f>
        <v>0</v>
      </c>
      <c r="Q3069" s="2" t="str">
        <f t="shared" ca="1" si="227"/>
        <v>منتهي</v>
      </c>
      <c r="R3069" s="2" t="s">
        <v>2339</v>
      </c>
      <c r="S3069" s="2"/>
      <c r="T3069" s="1" t="str">
        <f t="shared" si="225"/>
        <v/>
      </c>
      <c r="BN3069" s="8" t="str">
        <f t="shared" si="230"/>
        <v>A9D32740</v>
      </c>
    </row>
    <row r="3070" spans="1:66" ht="69" hidden="1" x14ac:dyDescent="0.45">
      <c r="A3070" s="1">
        <f t="shared" si="228"/>
        <v>3057</v>
      </c>
      <c r="B3070" s="1" t="s">
        <v>734</v>
      </c>
      <c r="C3070" s="2" t="s">
        <v>108</v>
      </c>
      <c r="D3070" s="1"/>
      <c r="E3070" s="2" t="s">
        <v>690</v>
      </c>
      <c r="F3070" s="1" t="s">
        <v>4263</v>
      </c>
      <c r="G3070" s="10">
        <v>45762</v>
      </c>
      <c r="H3070" s="1">
        <v>6</v>
      </c>
      <c r="I3070" s="1">
        <v>400</v>
      </c>
      <c r="J3070" s="10">
        <v>45769</v>
      </c>
      <c r="K3070" s="1"/>
      <c r="L3070" s="2"/>
      <c r="M3070" s="10"/>
      <c r="N3070" s="1"/>
      <c r="O3070" s="1"/>
      <c r="P3070" s="2">
        <f>Table1[[#This Row],[PRICE/PO]]*Table1[[#This Row],[Quantity/PO]]</f>
        <v>0</v>
      </c>
      <c r="Q3070" s="2" t="str">
        <f t="shared" ca="1" si="227"/>
        <v>منتهي</v>
      </c>
      <c r="R3070" s="2" t="s">
        <v>2339</v>
      </c>
      <c r="S3070" s="2"/>
      <c r="T3070" s="1" t="str">
        <f t="shared" si="225"/>
        <v/>
      </c>
      <c r="BN3070" s="8" t="str">
        <f t="shared" si="230"/>
        <v>JL.D32061330-140ES-M</v>
      </c>
    </row>
    <row r="3071" spans="1:66" ht="46" hidden="1" x14ac:dyDescent="0.45">
      <c r="A3071" s="1">
        <f t="shared" si="228"/>
        <v>3058</v>
      </c>
      <c r="B3071" s="1" t="s">
        <v>734</v>
      </c>
      <c r="C3071" s="2" t="s">
        <v>36</v>
      </c>
      <c r="D3071" s="1"/>
      <c r="E3071" s="2" t="s">
        <v>687</v>
      </c>
      <c r="F3071" s="1" t="s">
        <v>4264</v>
      </c>
      <c r="G3071" s="10">
        <v>45762</v>
      </c>
      <c r="H3071" s="1">
        <v>10</v>
      </c>
      <c r="I3071" s="1">
        <v>450</v>
      </c>
      <c r="J3071" s="10">
        <v>45769</v>
      </c>
      <c r="K3071" s="1"/>
      <c r="L3071" s="2" t="s">
        <v>4340</v>
      </c>
      <c r="M3071" s="10">
        <v>45784</v>
      </c>
      <c r="N3071" s="1">
        <v>5</v>
      </c>
      <c r="O3071" s="1">
        <v>450</v>
      </c>
      <c r="P3071" s="2">
        <f>Table1[[#This Row],[PRICE/PO]]*Table1[[#This Row],[Quantity/PO]]</f>
        <v>2250</v>
      </c>
      <c r="Q3071" s="2" t="str">
        <f t="shared" ca="1" si="227"/>
        <v>منتهي</v>
      </c>
      <c r="R3071" s="2" t="s">
        <v>2339</v>
      </c>
      <c r="S3071" s="2"/>
      <c r="T3071" s="1" t="str">
        <f t="shared" si="225"/>
        <v/>
      </c>
      <c r="BN3071" s="8">
        <f t="shared" si="230"/>
        <v>15013071</v>
      </c>
    </row>
    <row r="3072" spans="1:66" ht="46" hidden="1" x14ac:dyDescent="0.45">
      <c r="A3072" s="1">
        <f t="shared" si="228"/>
        <v>3059</v>
      </c>
      <c r="B3072" s="1" t="s">
        <v>734</v>
      </c>
      <c r="C3072" s="2" t="s">
        <v>36</v>
      </c>
      <c r="D3072" s="1"/>
      <c r="E3072" s="2" t="s">
        <v>687</v>
      </c>
      <c r="F3072" s="1" t="s">
        <v>4264</v>
      </c>
      <c r="G3072" s="10">
        <v>45762</v>
      </c>
      <c r="H3072" s="1"/>
      <c r="I3072" s="1">
        <v>450</v>
      </c>
      <c r="J3072" s="10">
        <v>45769</v>
      </c>
      <c r="K3072" s="1"/>
      <c r="L3072" s="2" t="s">
        <v>4344</v>
      </c>
      <c r="M3072" s="10">
        <v>45782</v>
      </c>
      <c r="N3072" s="1">
        <v>10</v>
      </c>
      <c r="O3072" s="1">
        <v>450</v>
      </c>
      <c r="P3072" s="2">
        <f>Table1[[#This Row],[PRICE/PO]]*Table1[[#This Row],[Quantity/PO]]</f>
        <v>4500</v>
      </c>
      <c r="Q3072" s="2" t="str">
        <f ca="1">IF(AND($J3072&lt;TODAY(), $J3072&lt;&gt;""), "منتهي", "")</f>
        <v>منتهي</v>
      </c>
      <c r="R3072" s="2" t="s">
        <v>2339</v>
      </c>
      <c r="S3072" s="2"/>
      <c r="T3072" s="1" t="str">
        <f t="shared" si="225"/>
        <v/>
      </c>
      <c r="BN3072" s="8"/>
    </row>
    <row r="3073" spans="1:66" ht="46" hidden="1" x14ac:dyDescent="0.45">
      <c r="A3073" s="1">
        <f t="shared" si="228"/>
        <v>3060</v>
      </c>
      <c r="B3073" s="1" t="s">
        <v>734</v>
      </c>
      <c r="C3073" s="2" t="s">
        <v>36</v>
      </c>
      <c r="D3073" s="1"/>
      <c r="E3073" s="2" t="s">
        <v>687</v>
      </c>
      <c r="F3073" s="1" t="s">
        <v>4264</v>
      </c>
      <c r="G3073" s="10">
        <v>45762</v>
      </c>
      <c r="H3073" s="1"/>
      <c r="I3073" s="1">
        <v>450</v>
      </c>
      <c r="J3073" s="10">
        <v>45769</v>
      </c>
      <c r="K3073" s="1"/>
      <c r="L3073" s="2" t="s">
        <v>4346</v>
      </c>
      <c r="M3073" s="10">
        <v>45781</v>
      </c>
      <c r="N3073" s="1">
        <v>6</v>
      </c>
      <c r="O3073" s="1">
        <v>450</v>
      </c>
      <c r="P3073" s="2">
        <f>Table1[[#This Row],[PRICE/PO]]*Table1[[#This Row],[Quantity/PO]]</f>
        <v>2700</v>
      </c>
      <c r="Q3073" s="2" t="str">
        <f ca="1">IF(AND($J3073&lt;TODAY(), $J3073&lt;&gt;""), "منتهي", "")</f>
        <v>منتهي</v>
      </c>
      <c r="R3073" s="2" t="s">
        <v>2339</v>
      </c>
      <c r="S3073" s="2"/>
      <c r="T3073" s="1" t="str">
        <f t="shared" si="225"/>
        <v/>
      </c>
      <c r="BN3073" s="8"/>
    </row>
    <row r="3074" spans="1:66" ht="46" hidden="1" x14ac:dyDescent="0.45">
      <c r="A3074" s="1">
        <f t="shared" si="228"/>
        <v>3061</v>
      </c>
      <c r="B3074" s="1" t="s">
        <v>734</v>
      </c>
      <c r="C3074" s="1" t="s">
        <v>104</v>
      </c>
      <c r="D3074" s="1">
        <v>2102030</v>
      </c>
      <c r="E3074" s="2" t="s">
        <v>689</v>
      </c>
      <c r="F3074" s="1" t="s">
        <v>4265</v>
      </c>
      <c r="G3074" s="10">
        <v>45762</v>
      </c>
      <c r="H3074" s="1">
        <v>3</v>
      </c>
      <c r="I3074" s="1">
        <v>600</v>
      </c>
      <c r="J3074" s="10">
        <v>45769</v>
      </c>
      <c r="K3074" s="1"/>
      <c r="L3074" s="2"/>
      <c r="M3074" s="10"/>
      <c r="N3074" s="1"/>
      <c r="O3074" s="1"/>
      <c r="P3074" s="2">
        <f>Table1[[#This Row],[PRICE/PO]]*Table1[[#This Row],[Quantity/PO]]</f>
        <v>0</v>
      </c>
      <c r="Q3074" s="2" t="str">
        <f t="shared" ca="1" si="227"/>
        <v>منتهي</v>
      </c>
      <c r="R3074" s="2" t="s">
        <v>2339</v>
      </c>
      <c r="S3074" s="2"/>
      <c r="T3074" s="1" t="str">
        <f t="shared" si="225"/>
        <v/>
      </c>
      <c r="BN3074" s="8">
        <f t="shared" ref="BN3074:BN3078" si="231">D3714</f>
        <v>3063070</v>
      </c>
    </row>
    <row r="3075" spans="1:66" ht="92" hidden="1" x14ac:dyDescent="0.45">
      <c r="A3075" s="1">
        <f t="shared" si="228"/>
        <v>3062</v>
      </c>
      <c r="B3075" s="1" t="s">
        <v>734</v>
      </c>
      <c r="C3075" s="1" t="s">
        <v>584</v>
      </c>
      <c r="D3075" s="1" t="s">
        <v>2389</v>
      </c>
      <c r="E3075" s="2" t="s">
        <v>585</v>
      </c>
      <c r="F3075" s="1" t="s">
        <v>4265</v>
      </c>
      <c r="G3075" s="10">
        <v>45762</v>
      </c>
      <c r="H3075" s="1">
        <v>1</v>
      </c>
      <c r="I3075" s="1">
        <v>825</v>
      </c>
      <c r="J3075" s="10">
        <v>45769</v>
      </c>
      <c r="K3075" s="1"/>
      <c r="L3075" s="2"/>
      <c r="M3075" s="10"/>
      <c r="N3075" s="1"/>
      <c r="O3075" s="1"/>
      <c r="P3075" s="2">
        <f>Table1[[#This Row],[PRICE/PO]]*Table1[[#This Row],[Quantity/PO]]</f>
        <v>0</v>
      </c>
      <c r="Q3075" s="2" t="str">
        <f t="shared" ca="1" si="227"/>
        <v>منتهي</v>
      </c>
      <c r="R3075" s="2" t="s">
        <v>2339</v>
      </c>
      <c r="S3075" s="2"/>
      <c r="T3075" s="1" t="str">
        <f t="shared" si="225"/>
        <v/>
      </c>
      <c r="BN3075" s="8">
        <f t="shared" si="231"/>
        <v>7100147</v>
      </c>
    </row>
    <row r="3076" spans="1:66" ht="46" hidden="1" x14ac:dyDescent="0.45">
      <c r="A3076" s="1">
        <f t="shared" si="228"/>
        <v>3063</v>
      </c>
      <c r="B3076" s="1" t="s">
        <v>43</v>
      </c>
      <c r="C3076" s="1" t="s">
        <v>91</v>
      </c>
      <c r="D3076" s="1"/>
      <c r="E3076" s="2" t="s">
        <v>92</v>
      </c>
      <c r="F3076" s="1" t="s">
        <v>4266</v>
      </c>
      <c r="G3076" s="10">
        <v>45762</v>
      </c>
      <c r="H3076" s="1">
        <v>2</v>
      </c>
      <c r="I3076" s="1">
        <v>3300</v>
      </c>
      <c r="J3076" s="10">
        <v>45769</v>
      </c>
      <c r="K3076" s="1"/>
      <c r="L3076" s="2"/>
      <c r="M3076" s="10"/>
      <c r="N3076" s="1"/>
      <c r="O3076" s="1"/>
      <c r="P3076" s="2">
        <f>Table1[[#This Row],[PRICE/PO]]*Table1[[#This Row],[Quantity/PO]]</f>
        <v>0</v>
      </c>
      <c r="Q3076" s="2" t="str">
        <f t="shared" ca="1" si="227"/>
        <v>منتهي</v>
      </c>
      <c r="R3076" s="2" t="s">
        <v>2339</v>
      </c>
      <c r="S3076" s="2"/>
      <c r="T3076" s="1" t="str">
        <f t="shared" si="225"/>
        <v/>
      </c>
      <c r="BN3076" s="8" t="str">
        <f t="shared" si="231"/>
        <v>CDR20044</v>
      </c>
    </row>
    <row r="3077" spans="1:66" ht="46" hidden="1" x14ac:dyDescent="0.45">
      <c r="A3077" s="1">
        <f t="shared" si="228"/>
        <v>3064</v>
      </c>
      <c r="B3077" s="1" t="s">
        <v>43</v>
      </c>
      <c r="C3077" s="1" t="s">
        <v>84</v>
      </c>
      <c r="D3077" s="1"/>
      <c r="E3077" s="2" t="s">
        <v>2464</v>
      </c>
      <c r="F3077" s="1" t="s">
        <v>4267</v>
      </c>
      <c r="G3077" s="10">
        <v>45762</v>
      </c>
      <c r="H3077" s="1">
        <v>1</v>
      </c>
      <c r="I3077" s="1">
        <v>1725</v>
      </c>
      <c r="J3077" s="10">
        <v>45769</v>
      </c>
      <c r="K3077" s="1"/>
      <c r="L3077" s="2"/>
      <c r="M3077" s="10"/>
      <c r="N3077" s="1"/>
      <c r="O3077" s="1"/>
      <c r="P3077" s="2">
        <f>Table1[[#This Row],[PRICE/PO]]*Table1[[#This Row],[Quantity/PO]]</f>
        <v>0</v>
      </c>
      <c r="Q3077" s="2" t="str">
        <f t="shared" ca="1" si="227"/>
        <v>منتهي</v>
      </c>
      <c r="R3077" s="2" t="s">
        <v>2339</v>
      </c>
      <c r="S3077" s="2"/>
      <c r="T3077" s="1" t="str">
        <f t="shared" si="225"/>
        <v/>
      </c>
      <c r="BN3077" s="8" t="str">
        <f t="shared" si="231"/>
        <v>AP20044E</v>
      </c>
    </row>
    <row r="3078" spans="1:66" ht="46" hidden="1" x14ac:dyDescent="0.45">
      <c r="A3078" s="1">
        <f t="shared" si="228"/>
        <v>3065</v>
      </c>
      <c r="B3078" s="1" t="s">
        <v>43</v>
      </c>
      <c r="C3078" s="1" t="s">
        <v>88</v>
      </c>
      <c r="D3078" s="1"/>
      <c r="E3078" s="2" t="s">
        <v>89</v>
      </c>
      <c r="F3078" s="1" t="s">
        <v>4268</v>
      </c>
      <c r="G3078" s="10">
        <v>45762</v>
      </c>
      <c r="H3078" s="1">
        <v>5</v>
      </c>
      <c r="I3078" s="1">
        <v>3350</v>
      </c>
      <c r="J3078" s="10">
        <v>45769</v>
      </c>
      <c r="K3078" s="1"/>
      <c r="L3078" s="2"/>
      <c r="M3078" s="10"/>
      <c r="N3078" s="1"/>
      <c r="O3078" s="1"/>
      <c r="P3078" s="2">
        <f>Table1[[#This Row],[PRICE/PO]]*Table1[[#This Row],[Quantity/PO]]</f>
        <v>0</v>
      </c>
      <c r="Q3078" s="2" t="str">
        <f t="shared" ca="1" si="227"/>
        <v>منتهي</v>
      </c>
      <c r="R3078" s="2" t="s">
        <v>2339</v>
      </c>
      <c r="S3078" s="2"/>
      <c r="T3078" s="1" t="str">
        <f t="shared" ref="T3078:T3084" si="232">IF(AND(COUNTIFS($F$14:$F$1012, $F3078, $L$14:$L$1012, "&lt;&gt;")&gt;0, $L3078="", $I3078&lt;&gt;""), 1, "")</f>
        <v/>
      </c>
      <c r="BN3078" s="8">
        <f t="shared" si="231"/>
        <v>0</v>
      </c>
    </row>
    <row r="3079" spans="1:66" ht="69" hidden="1" x14ac:dyDescent="0.45">
      <c r="A3079" s="1">
        <f t="shared" si="228"/>
        <v>3066</v>
      </c>
      <c r="B3079" s="1" t="s">
        <v>43</v>
      </c>
      <c r="C3079" s="2" t="s">
        <v>115</v>
      </c>
      <c r="D3079" s="1"/>
      <c r="E3079" s="2" t="s">
        <v>2450</v>
      </c>
      <c r="F3079" s="1" t="s">
        <v>4269</v>
      </c>
      <c r="G3079" s="10">
        <v>45762</v>
      </c>
      <c r="H3079" s="1">
        <v>4</v>
      </c>
      <c r="I3079" s="1">
        <v>1290</v>
      </c>
      <c r="J3079" s="10">
        <v>45769</v>
      </c>
      <c r="K3079" s="1" t="s">
        <v>1075</v>
      </c>
      <c r="L3079" s="2"/>
      <c r="M3079" s="10"/>
      <c r="N3079" s="1"/>
      <c r="O3079" s="1"/>
      <c r="P3079" s="2">
        <f>Table1[[#This Row],[PRICE/PO]]*Table1[[#This Row],[Quantity/PO]]</f>
        <v>0</v>
      </c>
      <c r="Q3079" s="2" t="str">
        <f t="shared" ca="1" si="227"/>
        <v>منتهي</v>
      </c>
      <c r="R3079" s="2" t="s">
        <v>2339</v>
      </c>
      <c r="S3079" s="2"/>
      <c r="T3079" s="1" t="str">
        <f t="shared" si="232"/>
        <v/>
      </c>
      <c r="BN3079" s="8">
        <f>D3721</f>
        <v>0</v>
      </c>
    </row>
    <row r="3080" spans="1:66" ht="69" hidden="1" x14ac:dyDescent="0.45">
      <c r="A3080" s="1">
        <f t="shared" si="228"/>
        <v>3067</v>
      </c>
      <c r="B3080" s="1" t="s">
        <v>43</v>
      </c>
      <c r="C3080" s="2" t="s">
        <v>115</v>
      </c>
      <c r="D3080" s="1"/>
      <c r="E3080" s="2" t="s">
        <v>2450</v>
      </c>
      <c r="F3080" s="1" t="s">
        <v>4270</v>
      </c>
      <c r="G3080" s="10">
        <v>45762</v>
      </c>
      <c r="H3080" s="1">
        <v>5</v>
      </c>
      <c r="I3080" s="1">
        <v>1290</v>
      </c>
      <c r="J3080" s="10">
        <v>45769</v>
      </c>
      <c r="K3080" s="1" t="s">
        <v>1075</v>
      </c>
      <c r="L3080" s="2"/>
      <c r="M3080" s="10"/>
      <c r="N3080" s="1"/>
      <c r="O3080" s="1"/>
      <c r="P3080" s="2">
        <f>Table1[[#This Row],[PRICE/PO]]*Table1[[#This Row],[Quantity/PO]]</f>
        <v>0</v>
      </c>
      <c r="Q3080" s="2" t="str">
        <f t="shared" ca="1" si="227"/>
        <v>منتهي</v>
      </c>
      <c r="R3080" s="2" t="s">
        <v>2339</v>
      </c>
      <c r="S3080" s="2"/>
      <c r="T3080" s="1" t="str">
        <f t="shared" si="232"/>
        <v/>
      </c>
      <c r="BN3080" s="8" t="str">
        <f>D3723</f>
        <v>LRD16</v>
      </c>
    </row>
    <row r="3081" spans="1:66" ht="161" hidden="1" x14ac:dyDescent="0.45">
      <c r="A3081" s="1">
        <f t="shared" si="228"/>
        <v>3068</v>
      </c>
      <c r="B3081" s="1" t="s">
        <v>734</v>
      </c>
      <c r="C3081" s="1" t="s">
        <v>534</v>
      </c>
      <c r="D3081" s="1"/>
      <c r="E3081" s="2" t="s">
        <v>4272</v>
      </c>
      <c r="F3081" s="1" t="s">
        <v>4271</v>
      </c>
      <c r="G3081" s="10">
        <v>45762</v>
      </c>
      <c r="H3081" s="1">
        <v>1</v>
      </c>
      <c r="I3081" s="1">
        <v>67200</v>
      </c>
      <c r="J3081" s="10">
        <v>45769</v>
      </c>
      <c r="K3081" s="1"/>
      <c r="L3081" s="2"/>
      <c r="M3081" s="10"/>
      <c r="N3081" s="1"/>
      <c r="O3081" s="1"/>
      <c r="P3081" s="2">
        <f>Table1[[#This Row],[PRICE/PO]]*Table1[[#This Row],[Quantity/PO]]</f>
        <v>0</v>
      </c>
      <c r="Q3081" s="2" t="str">
        <f t="shared" ca="1" si="227"/>
        <v>منتهي</v>
      </c>
      <c r="R3081" s="29" t="s">
        <v>2339</v>
      </c>
      <c r="S3081" s="2"/>
      <c r="T3081" s="1" t="str">
        <f t="shared" si="232"/>
        <v/>
      </c>
      <c r="BN3081" s="8">
        <f>D3724</f>
        <v>49856</v>
      </c>
    </row>
    <row r="3082" spans="1:66" ht="69" hidden="1" x14ac:dyDescent="0.45">
      <c r="A3082" s="1">
        <f t="shared" si="228"/>
        <v>3069</v>
      </c>
      <c r="B3082" s="1" t="s">
        <v>734</v>
      </c>
      <c r="C3082" s="1" t="s">
        <v>1629</v>
      </c>
      <c r="D3082" s="1"/>
      <c r="E3082" s="2" t="s">
        <v>1630</v>
      </c>
      <c r="F3082" s="1" t="s">
        <v>4273</v>
      </c>
      <c r="G3082" s="10">
        <v>45762</v>
      </c>
      <c r="H3082" s="1">
        <v>1</v>
      </c>
      <c r="I3082" s="1">
        <v>42100</v>
      </c>
      <c r="J3082" s="10">
        <v>45769</v>
      </c>
      <c r="K3082" s="1" t="s">
        <v>1077</v>
      </c>
      <c r="L3082" s="2" t="s">
        <v>4347</v>
      </c>
      <c r="M3082" s="10">
        <v>45777</v>
      </c>
      <c r="N3082" s="1">
        <v>1</v>
      </c>
      <c r="O3082" s="1">
        <v>42100</v>
      </c>
      <c r="P3082" s="2">
        <f>Table1[[#This Row],[PRICE/PO]]*Table1[[#This Row],[Quantity/PO]]</f>
        <v>42100</v>
      </c>
      <c r="Q3082" s="2" t="str">
        <f t="shared" ca="1" si="227"/>
        <v>منتهي</v>
      </c>
      <c r="R3082" s="2" t="s">
        <v>2339</v>
      </c>
      <c r="S3082" s="2"/>
      <c r="T3082" s="1" t="str">
        <f t="shared" si="232"/>
        <v/>
      </c>
      <c r="BN3082" s="8">
        <f>D3725</f>
        <v>0</v>
      </c>
    </row>
    <row r="3083" spans="1:66" ht="69" hidden="1" x14ac:dyDescent="0.45">
      <c r="A3083" s="1">
        <f t="shared" si="228"/>
        <v>3070</v>
      </c>
      <c r="B3083" s="1" t="s">
        <v>734</v>
      </c>
      <c r="C3083" s="1" t="s">
        <v>1629</v>
      </c>
      <c r="D3083" s="1"/>
      <c r="E3083" s="2" t="s">
        <v>1630</v>
      </c>
      <c r="F3083" s="1" t="s">
        <v>4273</v>
      </c>
      <c r="G3083" s="10">
        <v>45762</v>
      </c>
      <c r="H3083" s="1"/>
      <c r="I3083" s="1">
        <v>42100</v>
      </c>
      <c r="J3083" s="10">
        <v>45769</v>
      </c>
      <c r="K3083" s="1" t="s">
        <v>1077</v>
      </c>
      <c r="L3083" s="2" t="s">
        <v>4824</v>
      </c>
      <c r="M3083" s="10">
        <v>45795</v>
      </c>
      <c r="N3083" s="1">
        <v>1</v>
      </c>
      <c r="O3083" s="1">
        <v>42100</v>
      </c>
      <c r="P3083" s="2">
        <f>Table1[[#This Row],[PRICE/PO]]*Table1[[#This Row],[Quantity/PO]]</f>
        <v>42100</v>
      </c>
      <c r="Q3083" s="2" t="str">
        <f ca="1">IF(AND($J3083&lt;TODAY(), $J3083&lt;&gt;""), "منتهي", "")</f>
        <v>منتهي</v>
      </c>
      <c r="R3083" s="2" t="s">
        <v>2339</v>
      </c>
      <c r="S3083" s="2"/>
      <c r="T3083" s="1" t="str">
        <f t="shared" si="232"/>
        <v/>
      </c>
      <c r="BN3083" s="8"/>
    </row>
    <row r="3084" spans="1:66" ht="92" hidden="1" x14ac:dyDescent="0.45">
      <c r="A3084" s="1">
        <f t="shared" si="228"/>
        <v>3071</v>
      </c>
      <c r="B3084" s="1" t="s">
        <v>734</v>
      </c>
      <c r="C3084" s="1" t="s">
        <v>704</v>
      </c>
      <c r="D3084" s="1" t="s">
        <v>1060</v>
      </c>
      <c r="E3084" s="2" t="s">
        <v>705</v>
      </c>
      <c r="F3084" s="1" t="s">
        <v>4274</v>
      </c>
      <c r="G3084" s="10">
        <v>45762</v>
      </c>
      <c r="H3084" s="1">
        <v>6</v>
      </c>
      <c r="I3084" s="1">
        <v>1290</v>
      </c>
      <c r="J3084" s="10">
        <v>45769</v>
      </c>
      <c r="K3084" s="1"/>
      <c r="L3084" s="2"/>
      <c r="M3084" s="10"/>
      <c r="N3084" s="1"/>
      <c r="O3084" s="1"/>
      <c r="P3084" s="2">
        <f>Table1[[#This Row],[PRICE/PO]]*Table1[[#This Row],[Quantity/PO]]</f>
        <v>0</v>
      </c>
      <c r="Q3084" s="2" t="str">
        <f t="shared" ca="1" si="227"/>
        <v>منتهي</v>
      </c>
      <c r="R3084" s="2" t="s">
        <v>2339</v>
      </c>
      <c r="S3084" s="2"/>
      <c r="T3084" s="1" t="str">
        <f t="shared" si="232"/>
        <v/>
      </c>
      <c r="BN3084" s="8">
        <f t="shared" ref="BN3084:BN3092" si="233">D3727</f>
        <v>0</v>
      </c>
    </row>
    <row r="3085" spans="1:66" ht="92" hidden="1" x14ac:dyDescent="0.45">
      <c r="A3085" s="1">
        <f t="shared" si="228"/>
        <v>3072</v>
      </c>
      <c r="B3085" s="1" t="s">
        <v>734</v>
      </c>
      <c r="C3085" s="1" t="s">
        <v>1265</v>
      </c>
      <c r="D3085" s="2">
        <v>1000108319</v>
      </c>
      <c r="E3085" s="2" t="s">
        <v>1266</v>
      </c>
      <c r="F3085" s="1" t="s">
        <v>4275</v>
      </c>
      <c r="G3085" s="10">
        <v>45762</v>
      </c>
      <c r="H3085" s="1">
        <v>1</v>
      </c>
      <c r="I3085" s="1" t="s">
        <v>4276</v>
      </c>
      <c r="J3085" s="10">
        <v>45769</v>
      </c>
      <c r="K3085" s="1"/>
      <c r="L3085" s="2"/>
      <c r="M3085" s="10"/>
      <c r="N3085" s="1"/>
      <c r="O3085" s="1"/>
      <c r="P3085" s="2">
        <f>Table1[[#This Row],[PRICE/PO]]*Table1[[#This Row],[Quantity/PO]]</f>
        <v>0</v>
      </c>
      <c r="Q3085" s="2" t="str">
        <f t="shared" ca="1" si="227"/>
        <v>منتهي</v>
      </c>
      <c r="R3085" s="2" t="s">
        <v>2339</v>
      </c>
      <c r="S3085" s="2" t="s">
        <v>4189</v>
      </c>
      <c r="T3085" s="1"/>
      <c r="BN3085" s="8" t="str">
        <f t="shared" si="233"/>
        <v>DLLP-30X-EWL</v>
      </c>
    </row>
    <row r="3086" spans="1:66" ht="69" hidden="1" x14ac:dyDescent="0.45">
      <c r="A3086" s="1">
        <f t="shared" si="228"/>
        <v>3073</v>
      </c>
      <c r="B3086" s="1" t="s">
        <v>734</v>
      </c>
      <c r="C3086" s="1" t="s">
        <v>1799</v>
      </c>
      <c r="D3086" s="1" t="s">
        <v>1798</v>
      </c>
      <c r="E3086" s="2" t="s">
        <v>1800</v>
      </c>
      <c r="F3086" s="1" t="s">
        <v>4277</v>
      </c>
      <c r="G3086" s="10">
        <v>45762</v>
      </c>
      <c r="H3086" s="1">
        <v>1</v>
      </c>
      <c r="I3086" s="1">
        <v>3300</v>
      </c>
      <c r="J3086" s="10">
        <v>45769</v>
      </c>
      <c r="K3086" s="1"/>
      <c r="L3086" s="2"/>
      <c r="M3086" s="10"/>
      <c r="N3086" s="1"/>
      <c r="O3086" s="1"/>
      <c r="P3086" s="2">
        <f>Table1[[#This Row],[PRICE/PO]]*Table1[[#This Row],[Quantity/PO]]</f>
        <v>0</v>
      </c>
      <c r="Q3086" s="2" t="str">
        <f t="shared" ca="1" si="227"/>
        <v>منتهي</v>
      </c>
      <c r="R3086" s="2" t="s">
        <v>2339</v>
      </c>
      <c r="S3086" s="2"/>
      <c r="T3086" s="1" t="str">
        <f t="shared" ref="T3086:T3151" si="234">IF(AND(COUNTIFS($F$14:$F$1012, $F3086, $L$14:$L$1012, "&lt;&gt;")&gt;0, $L3086="", $I3086&lt;&gt;""), 1, "")</f>
        <v/>
      </c>
      <c r="BN3086" s="8">
        <f t="shared" si="233"/>
        <v>0</v>
      </c>
    </row>
    <row r="3087" spans="1:66" ht="46" hidden="1" x14ac:dyDescent="0.45">
      <c r="A3087" s="1">
        <f t="shared" ref="A3087:A3150" si="235">ROW(A3074)</f>
        <v>3074</v>
      </c>
      <c r="B3087" s="1" t="s">
        <v>734</v>
      </c>
      <c r="C3087" s="2" t="s">
        <v>4279</v>
      </c>
      <c r="D3087" s="1"/>
      <c r="E3087" s="2" t="s">
        <v>4280</v>
      </c>
      <c r="F3087" s="1" t="s">
        <v>4278</v>
      </c>
      <c r="G3087" s="10">
        <v>45762</v>
      </c>
      <c r="H3087" s="1">
        <v>2</v>
      </c>
      <c r="I3087" s="1"/>
      <c r="J3087" s="10">
        <v>45769</v>
      </c>
      <c r="K3087" s="1"/>
      <c r="L3087" s="2"/>
      <c r="M3087" s="10"/>
      <c r="N3087" s="1"/>
      <c r="O3087" s="1"/>
      <c r="P3087" s="2">
        <f>Table1[[#This Row],[PRICE/PO]]*Table1[[#This Row],[Quantity/PO]]</f>
        <v>0</v>
      </c>
      <c r="Q3087" s="2" t="str">
        <f t="shared" ca="1" si="227"/>
        <v>منتهي</v>
      </c>
      <c r="R3087" s="2" t="s">
        <v>2339</v>
      </c>
      <c r="S3087" s="2"/>
      <c r="T3087" s="1" t="str">
        <f t="shared" si="234"/>
        <v/>
      </c>
      <c r="BN3087" s="8">
        <f t="shared" si="233"/>
        <v>0</v>
      </c>
    </row>
    <row r="3088" spans="1:66" ht="69" hidden="1" x14ac:dyDescent="0.45">
      <c r="A3088" s="1">
        <f t="shared" si="235"/>
        <v>3075</v>
      </c>
      <c r="B3088" s="1" t="s">
        <v>734</v>
      </c>
      <c r="C3088" s="2" t="s">
        <v>1673</v>
      </c>
      <c r="D3088" s="1" t="s">
        <v>1672</v>
      </c>
      <c r="E3088" s="2" t="s">
        <v>1674</v>
      </c>
      <c r="F3088" s="1" t="s">
        <v>4278</v>
      </c>
      <c r="G3088" s="10">
        <v>45762</v>
      </c>
      <c r="H3088" s="1">
        <v>1</v>
      </c>
      <c r="I3088" s="1"/>
      <c r="J3088" s="10">
        <v>45769</v>
      </c>
      <c r="K3088" s="1"/>
      <c r="L3088" s="2"/>
      <c r="M3088" s="10"/>
      <c r="N3088" s="1"/>
      <c r="O3088" s="1"/>
      <c r="P3088" s="2">
        <f>Table1[[#This Row],[PRICE/PO]]*Table1[[#This Row],[Quantity/PO]]</f>
        <v>0</v>
      </c>
      <c r="Q3088" s="2" t="str">
        <f t="shared" ca="1" si="227"/>
        <v>منتهي</v>
      </c>
      <c r="R3088" s="2" t="s">
        <v>2339</v>
      </c>
      <c r="S3088" s="2"/>
      <c r="T3088" s="1" t="str">
        <f t="shared" si="234"/>
        <v/>
      </c>
      <c r="BN3088" s="8">
        <f t="shared" si="233"/>
        <v>0</v>
      </c>
    </row>
    <row r="3089" spans="1:66" ht="69" hidden="1" x14ac:dyDescent="0.45">
      <c r="A3089" s="1">
        <f t="shared" si="235"/>
        <v>3076</v>
      </c>
      <c r="B3089" s="1" t="s">
        <v>734</v>
      </c>
      <c r="C3089" s="2" t="s">
        <v>1799</v>
      </c>
      <c r="D3089" s="1" t="s">
        <v>1798</v>
      </c>
      <c r="E3089" s="2" t="s">
        <v>1800</v>
      </c>
      <c r="F3089" s="1" t="s">
        <v>4278</v>
      </c>
      <c r="G3089" s="10">
        <v>45762</v>
      </c>
      <c r="H3089" s="1">
        <v>2</v>
      </c>
      <c r="I3089" s="1">
        <v>3300</v>
      </c>
      <c r="J3089" s="10">
        <v>45769</v>
      </c>
      <c r="K3089" s="1"/>
      <c r="L3089" s="2"/>
      <c r="M3089" s="10"/>
      <c r="N3089" s="1"/>
      <c r="O3089" s="1"/>
      <c r="P3089" s="2">
        <f>Table1[[#This Row],[PRICE/PO]]*Table1[[#This Row],[Quantity/PO]]</f>
        <v>0</v>
      </c>
      <c r="Q3089" s="2" t="str">
        <f t="shared" ca="1" si="227"/>
        <v>منتهي</v>
      </c>
      <c r="R3089" s="2" t="s">
        <v>2339</v>
      </c>
      <c r="S3089" s="2"/>
      <c r="T3089" s="1" t="str">
        <f t="shared" si="234"/>
        <v/>
      </c>
      <c r="BN3089" s="8">
        <f t="shared" si="233"/>
        <v>0</v>
      </c>
    </row>
    <row r="3090" spans="1:66" ht="46" hidden="1" x14ac:dyDescent="0.45">
      <c r="A3090" s="1">
        <f t="shared" si="235"/>
        <v>3077</v>
      </c>
      <c r="B3090" s="1" t="s">
        <v>734</v>
      </c>
      <c r="C3090" s="1" t="s">
        <v>36</v>
      </c>
      <c r="D3090" s="1"/>
      <c r="E3090" s="2" t="s">
        <v>687</v>
      </c>
      <c r="F3090" s="1" t="s">
        <v>4281</v>
      </c>
      <c r="G3090" s="10">
        <v>45762</v>
      </c>
      <c r="H3090" s="1">
        <v>3</v>
      </c>
      <c r="I3090" s="1">
        <v>450</v>
      </c>
      <c r="J3090" s="10">
        <v>45766</v>
      </c>
      <c r="K3090" s="1"/>
      <c r="L3090" s="2"/>
      <c r="M3090" s="10"/>
      <c r="N3090" s="1"/>
      <c r="O3090" s="1"/>
      <c r="P3090" s="2">
        <f>Table1[[#This Row],[PRICE/PO]]*Table1[[#This Row],[Quantity/PO]]</f>
        <v>0</v>
      </c>
      <c r="Q3090" s="2" t="str">
        <f t="shared" ca="1" si="227"/>
        <v>منتهي</v>
      </c>
      <c r="R3090" s="2" t="s">
        <v>2339</v>
      </c>
      <c r="S3090" s="2"/>
      <c r="T3090" s="1" t="str">
        <f t="shared" si="234"/>
        <v/>
      </c>
      <c r="BN3090" s="8">
        <f t="shared" si="233"/>
        <v>0</v>
      </c>
    </row>
    <row r="3091" spans="1:66" ht="46" hidden="1" x14ac:dyDescent="0.45">
      <c r="A3091" s="1">
        <f t="shared" si="235"/>
        <v>3078</v>
      </c>
      <c r="B3091" s="1" t="s">
        <v>734</v>
      </c>
      <c r="C3091" s="1" t="s">
        <v>91</v>
      </c>
      <c r="D3091" s="1"/>
      <c r="E3091" s="2" t="s">
        <v>92</v>
      </c>
      <c r="F3091" s="1" t="s">
        <v>4282</v>
      </c>
      <c r="G3091" s="10">
        <v>45762</v>
      </c>
      <c r="H3091" s="1">
        <v>3</v>
      </c>
      <c r="I3091" s="1">
        <v>3300</v>
      </c>
      <c r="J3091" s="10">
        <v>45769</v>
      </c>
      <c r="K3091" s="1"/>
      <c r="L3091" s="2"/>
      <c r="M3091" s="10"/>
      <c r="N3091" s="1"/>
      <c r="O3091" s="1"/>
      <c r="P3091" s="2">
        <f>Table1[[#This Row],[PRICE/PO]]*Table1[[#This Row],[Quantity/PO]]</f>
        <v>0</v>
      </c>
      <c r="Q3091" s="2" t="str">
        <f t="shared" ca="1" si="227"/>
        <v>منتهي</v>
      </c>
      <c r="R3091" s="2" t="s">
        <v>2339</v>
      </c>
      <c r="S3091" s="2"/>
      <c r="T3091" s="1" t="str">
        <f t="shared" si="234"/>
        <v/>
      </c>
      <c r="BN3091" s="8">
        <f t="shared" si="233"/>
        <v>0</v>
      </c>
    </row>
    <row r="3092" spans="1:66" ht="46" hidden="1" x14ac:dyDescent="0.45">
      <c r="A3092" s="1">
        <f t="shared" si="235"/>
        <v>3079</v>
      </c>
      <c r="B3092" s="1" t="s">
        <v>734</v>
      </c>
      <c r="C3092" s="1" t="s">
        <v>36</v>
      </c>
      <c r="D3092" s="1"/>
      <c r="E3092" s="2" t="s">
        <v>687</v>
      </c>
      <c r="F3092" s="1" t="s">
        <v>4283</v>
      </c>
      <c r="G3092" s="10">
        <v>45762</v>
      </c>
      <c r="H3092" s="1">
        <v>3</v>
      </c>
      <c r="I3092" s="1">
        <v>450</v>
      </c>
      <c r="J3092" s="10">
        <v>45769</v>
      </c>
      <c r="K3092" s="1" t="s">
        <v>1076</v>
      </c>
      <c r="L3092" s="2" t="s">
        <v>4340</v>
      </c>
      <c r="M3092" s="10">
        <v>45784</v>
      </c>
      <c r="N3092" s="1">
        <v>3</v>
      </c>
      <c r="O3092" s="1">
        <v>450</v>
      </c>
      <c r="P3092" s="2">
        <f>Table1[[#This Row],[PRICE/PO]]*Table1[[#This Row],[Quantity/PO]]</f>
        <v>1350</v>
      </c>
      <c r="Q3092" s="2" t="str">
        <f t="shared" ca="1" si="227"/>
        <v>منتهي</v>
      </c>
      <c r="R3092" s="2" t="s">
        <v>2339</v>
      </c>
      <c r="S3092" s="2"/>
      <c r="T3092" s="1" t="str">
        <f t="shared" si="234"/>
        <v/>
      </c>
      <c r="BN3092" s="8">
        <f t="shared" si="233"/>
        <v>0</v>
      </c>
    </row>
    <row r="3093" spans="1:66" ht="46" hidden="1" x14ac:dyDescent="0.45">
      <c r="A3093" s="1">
        <f t="shared" si="235"/>
        <v>3080</v>
      </c>
      <c r="B3093" s="1" t="s">
        <v>734</v>
      </c>
      <c r="C3093" s="1" t="s">
        <v>36</v>
      </c>
      <c r="D3093" s="1"/>
      <c r="E3093" s="2" t="s">
        <v>687</v>
      </c>
      <c r="F3093" s="1" t="s">
        <v>4283</v>
      </c>
      <c r="G3093" s="10">
        <v>45762</v>
      </c>
      <c r="H3093" s="1"/>
      <c r="I3093" s="1">
        <v>450</v>
      </c>
      <c r="J3093" s="10">
        <v>45769</v>
      </c>
      <c r="K3093" s="1" t="s">
        <v>1076</v>
      </c>
      <c r="L3093" s="2" t="s">
        <v>4346</v>
      </c>
      <c r="M3093" s="10">
        <v>45781</v>
      </c>
      <c r="N3093" s="1">
        <v>25</v>
      </c>
      <c r="O3093" s="1">
        <v>450</v>
      </c>
      <c r="P3093" s="2">
        <f>Table1[[#This Row],[PRICE/PO]]*Table1[[#This Row],[Quantity/PO]]</f>
        <v>11250</v>
      </c>
      <c r="Q3093" s="2" t="str">
        <f ca="1">IF(AND($J3093&lt;TODAY(), $J3093&lt;&gt;""), "منتهي", "")</f>
        <v>منتهي</v>
      </c>
      <c r="R3093" s="2" t="s">
        <v>2339</v>
      </c>
      <c r="S3093" s="2"/>
      <c r="T3093" s="1" t="str">
        <f t="shared" si="234"/>
        <v/>
      </c>
      <c r="BN3093" s="8"/>
    </row>
    <row r="3094" spans="1:66" ht="46" hidden="1" x14ac:dyDescent="0.45">
      <c r="A3094" s="1">
        <f t="shared" si="235"/>
        <v>3081</v>
      </c>
      <c r="B3094" s="1" t="s">
        <v>734</v>
      </c>
      <c r="C3094" s="1" t="s">
        <v>382</v>
      </c>
      <c r="D3094" s="1"/>
      <c r="E3094" s="2" t="s">
        <v>383</v>
      </c>
      <c r="F3094" s="1" t="s">
        <v>4284</v>
      </c>
      <c r="G3094" s="10">
        <v>45762</v>
      </c>
      <c r="H3094" s="1">
        <v>2</v>
      </c>
      <c r="I3094" s="1">
        <v>9700</v>
      </c>
      <c r="J3094" s="10">
        <v>45769</v>
      </c>
      <c r="K3094" s="1"/>
      <c r="L3094" s="2"/>
      <c r="M3094" s="10"/>
      <c r="N3094" s="1"/>
      <c r="O3094" s="1"/>
      <c r="P3094" s="2">
        <f>Table1[[#This Row],[PRICE/PO]]*Table1[[#This Row],[Quantity/PO]]</f>
        <v>0</v>
      </c>
      <c r="Q3094" s="2" t="str">
        <f t="shared" ca="1" si="227"/>
        <v>منتهي</v>
      </c>
      <c r="R3094" s="2" t="s">
        <v>2339</v>
      </c>
      <c r="S3094" s="2"/>
      <c r="T3094" s="1" t="str">
        <f t="shared" si="234"/>
        <v/>
      </c>
      <c r="BN3094" s="8">
        <f t="shared" ref="BN3094:BN3100" si="236">D3736</f>
        <v>0</v>
      </c>
    </row>
    <row r="3095" spans="1:66" ht="46" hidden="1" x14ac:dyDescent="0.45">
      <c r="A3095" s="1">
        <f t="shared" si="235"/>
        <v>3082</v>
      </c>
      <c r="B3095" s="1" t="s">
        <v>43</v>
      </c>
      <c r="C3095" s="1" t="s">
        <v>84</v>
      </c>
      <c r="D3095" s="1"/>
      <c r="E3095" s="2" t="s">
        <v>2464</v>
      </c>
      <c r="F3095" s="1" t="s">
        <v>4285</v>
      </c>
      <c r="G3095" s="10">
        <v>45762</v>
      </c>
      <c r="H3095" s="1">
        <v>2</v>
      </c>
      <c r="I3095" s="1">
        <v>1725</v>
      </c>
      <c r="J3095" s="10">
        <v>45769</v>
      </c>
      <c r="K3095" s="1"/>
      <c r="L3095" s="2"/>
      <c r="M3095" s="10"/>
      <c r="N3095" s="1"/>
      <c r="O3095" s="1"/>
      <c r="P3095" s="2">
        <f>Table1[[#This Row],[PRICE/PO]]*Table1[[#This Row],[Quantity/PO]]</f>
        <v>0</v>
      </c>
      <c r="Q3095" s="2" t="str">
        <f t="shared" ca="1" si="227"/>
        <v>منتهي</v>
      </c>
      <c r="R3095" s="2" t="s">
        <v>2339</v>
      </c>
      <c r="S3095" s="2"/>
      <c r="T3095" s="1" t="str">
        <f t="shared" si="234"/>
        <v/>
      </c>
      <c r="BN3095" s="8">
        <f t="shared" si="236"/>
        <v>0</v>
      </c>
    </row>
    <row r="3096" spans="1:66" ht="46" hidden="1" x14ac:dyDescent="0.45">
      <c r="A3096" s="1">
        <f t="shared" si="235"/>
        <v>3083</v>
      </c>
      <c r="B3096" s="1" t="s">
        <v>43</v>
      </c>
      <c r="C3096" s="1" t="s">
        <v>84</v>
      </c>
      <c r="D3096" s="1"/>
      <c r="E3096" s="2" t="s">
        <v>2464</v>
      </c>
      <c r="F3096" s="1" t="s">
        <v>4286</v>
      </c>
      <c r="G3096" s="10">
        <v>45762</v>
      </c>
      <c r="H3096" s="1">
        <v>2</v>
      </c>
      <c r="I3096" s="1">
        <v>1725</v>
      </c>
      <c r="J3096" s="10">
        <v>45769</v>
      </c>
      <c r="K3096" s="1"/>
      <c r="L3096" s="2"/>
      <c r="M3096" s="10"/>
      <c r="N3096" s="1"/>
      <c r="O3096" s="1"/>
      <c r="P3096" s="2">
        <f>Table1[[#This Row],[PRICE/PO]]*Table1[[#This Row],[Quantity/PO]]</f>
        <v>0</v>
      </c>
      <c r="Q3096" s="2" t="str">
        <f t="shared" ca="1" si="227"/>
        <v>منتهي</v>
      </c>
      <c r="R3096" s="2" t="s">
        <v>2339</v>
      </c>
      <c r="S3096" s="2"/>
      <c r="T3096" s="1" t="str">
        <f t="shared" si="234"/>
        <v/>
      </c>
      <c r="BN3096" s="8">
        <f t="shared" si="236"/>
        <v>0</v>
      </c>
    </row>
    <row r="3097" spans="1:66" ht="92" hidden="1" x14ac:dyDescent="0.45">
      <c r="A3097" s="1">
        <f t="shared" si="235"/>
        <v>3084</v>
      </c>
      <c r="B3097" s="1" t="s">
        <v>734</v>
      </c>
      <c r="C3097" s="1" t="s">
        <v>704</v>
      </c>
      <c r="D3097" s="1" t="s">
        <v>1060</v>
      </c>
      <c r="E3097" s="2" t="s">
        <v>705</v>
      </c>
      <c r="F3097" s="1" t="s">
        <v>4274</v>
      </c>
      <c r="G3097" s="10">
        <v>45762</v>
      </c>
      <c r="H3097" s="1">
        <v>6</v>
      </c>
      <c r="I3097" s="1">
        <v>1500</v>
      </c>
      <c r="J3097" s="10">
        <v>45769</v>
      </c>
      <c r="K3097" s="1"/>
      <c r="L3097" s="2"/>
      <c r="M3097" s="10"/>
      <c r="N3097" s="1"/>
      <c r="O3097" s="1"/>
      <c r="P3097" s="2">
        <f>Table1[[#This Row],[PRICE/PO]]*Table1[[#This Row],[Quantity/PO]]</f>
        <v>0</v>
      </c>
      <c r="Q3097" s="2" t="str">
        <f t="shared" ca="1" si="227"/>
        <v>منتهي</v>
      </c>
      <c r="R3097" s="2" t="s">
        <v>2339</v>
      </c>
      <c r="S3097" s="2"/>
      <c r="T3097" s="1" t="str">
        <f t="shared" si="234"/>
        <v/>
      </c>
      <c r="BN3097" s="8" t="str">
        <f t="shared" si="236"/>
        <v>6AV2124-0MC01-0AX0</v>
      </c>
    </row>
    <row r="3098" spans="1:66" ht="46" hidden="1" x14ac:dyDescent="0.45">
      <c r="A3098" s="1">
        <f t="shared" si="235"/>
        <v>3085</v>
      </c>
      <c r="B3098" s="1" t="s">
        <v>734</v>
      </c>
      <c r="C3098" s="1" t="s">
        <v>83</v>
      </c>
      <c r="D3098" s="1"/>
      <c r="E3098" s="2" t="s">
        <v>396</v>
      </c>
      <c r="F3098" s="1" t="s">
        <v>4287</v>
      </c>
      <c r="G3098" s="10">
        <v>45762</v>
      </c>
      <c r="H3098" s="1">
        <v>5</v>
      </c>
      <c r="I3098" s="1">
        <v>500</v>
      </c>
      <c r="J3098" s="10">
        <v>45766</v>
      </c>
      <c r="K3098" s="1"/>
      <c r="L3098" s="2"/>
      <c r="M3098" s="10"/>
      <c r="N3098" s="1"/>
      <c r="O3098" s="1"/>
      <c r="P3098" s="2">
        <f>Table1[[#This Row],[PRICE/PO]]*Table1[[#This Row],[Quantity/PO]]</f>
        <v>0</v>
      </c>
      <c r="Q3098" s="2" t="str">
        <f t="shared" ca="1" si="227"/>
        <v>منتهي</v>
      </c>
      <c r="R3098" s="2" t="s">
        <v>2339</v>
      </c>
      <c r="S3098" s="2"/>
      <c r="T3098" s="1" t="str">
        <f t="shared" si="234"/>
        <v/>
      </c>
      <c r="BN3098" s="8" t="str">
        <f t="shared" si="236"/>
        <v>6ES7515-2AM02-0AB0</v>
      </c>
    </row>
    <row r="3099" spans="1:66" ht="69" hidden="1" x14ac:dyDescent="0.45">
      <c r="A3099" s="1">
        <f t="shared" si="235"/>
        <v>3086</v>
      </c>
      <c r="B3099" s="1" t="s">
        <v>734</v>
      </c>
      <c r="C3099" s="1" t="s">
        <v>33</v>
      </c>
      <c r="D3099" s="1" t="s">
        <v>17</v>
      </c>
      <c r="E3099" s="2" t="s">
        <v>698</v>
      </c>
      <c r="F3099" s="1" t="s">
        <v>4288</v>
      </c>
      <c r="G3099" s="10">
        <v>45762</v>
      </c>
      <c r="H3099" s="1">
        <v>2</v>
      </c>
      <c r="I3099" s="1">
        <v>940</v>
      </c>
      <c r="J3099" s="10">
        <v>45769</v>
      </c>
      <c r="K3099" s="1"/>
      <c r="L3099" s="2"/>
      <c r="M3099" s="10"/>
      <c r="N3099" s="1"/>
      <c r="O3099" s="1"/>
      <c r="P3099" s="2">
        <f>Table1[[#This Row],[PRICE/PO]]*Table1[[#This Row],[Quantity/PO]]</f>
        <v>0</v>
      </c>
      <c r="Q3099" s="2" t="str">
        <f t="shared" ca="1" si="227"/>
        <v>منتهي</v>
      </c>
      <c r="R3099" s="2" t="s">
        <v>2339</v>
      </c>
      <c r="S3099" s="2"/>
      <c r="T3099" s="1" t="str">
        <f t="shared" si="234"/>
        <v/>
      </c>
      <c r="BN3099" s="8" t="str">
        <f t="shared" si="236"/>
        <v>6ES7521-1BL00-0AB0</v>
      </c>
    </row>
    <row r="3100" spans="1:66" ht="46" hidden="1" x14ac:dyDescent="0.45">
      <c r="A3100" s="1">
        <f t="shared" si="235"/>
        <v>3087</v>
      </c>
      <c r="B3100" s="1" t="s">
        <v>43</v>
      </c>
      <c r="C3100" s="2" t="s">
        <v>83</v>
      </c>
      <c r="D3100" s="1"/>
      <c r="E3100" s="2" t="s">
        <v>396</v>
      </c>
      <c r="F3100" s="1" t="s">
        <v>4289</v>
      </c>
      <c r="G3100" s="10">
        <v>45762</v>
      </c>
      <c r="H3100" s="1">
        <v>6</v>
      </c>
      <c r="I3100" s="1">
        <v>500</v>
      </c>
      <c r="J3100" s="10">
        <v>45769</v>
      </c>
      <c r="K3100" s="1" t="s">
        <v>1077</v>
      </c>
      <c r="L3100" s="2" t="s">
        <v>4836</v>
      </c>
      <c r="M3100" s="10">
        <v>45799</v>
      </c>
      <c r="N3100" s="1">
        <v>6</v>
      </c>
      <c r="O3100" s="1">
        <v>500</v>
      </c>
      <c r="P3100" s="2">
        <f>Table1[[#This Row],[PRICE/PO]]*Table1[[#This Row],[Quantity/PO]]</f>
        <v>3000</v>
      </c>
      <c r="Q3100" s="2" t="str">
        <f t="shared" ref="Q3100:Q3181" ca="1" si="237">IF(AND($J3100&lt;TODAY(), $J3100&lt;&gt;""), "منتهي", "")</f>
        <v>منتهي</v>
      </c>
      <c r="R3100" s="2" t="s">
        <v>2339</v>
      </c>
      <c r="S3100" s="2"/>
      <c r="T3100" s="1" t="str">
        <f t="shared" si="234"/>
        <v/>
      </c>
      <c r="BN3100" s="8" t="str">
        <f t="shared" si="236"/>
        <v>6ES7522-1BL01-0AB0</v>
      </c>
    </row>
    <row r="3101" spans="1:66" ht="46" hidden="1" x14ac:dyDescent="0.45">
      <c r="A3101" s="1">
        <f t="shared" si="235"/>
        <v>3088</v>
      </c>
      <c r="B3101" s="1" t="s">
        <v>43</v>
      </c>
      <c r="C3101" s="2" t="s">
        <v>83</v>
      </c>
      <c r="D3101" s="51"/>
      <c r="E3101" s="2" t="s">
        <v>396</v>
      </c>
      <c r="F3101" s="1" t="s">
        <v>4289</v>
      </c>
      <c r="G3101" s="10">
        <v>45762</v>
      </c>
      <c r="H3101" s="51"/>
      <c r="I3101" s="1">
        <v>500</v>
      </c>
      <c r="J3101" s="10">
        <v>45769</v>
      </c>
      <c r="K3101" s="1" t="s">
        <v>1077</v>
      </c>
      <c r="L3101" s="52" t="s">
        <v>5138</v>
      </c>
      <c r="M3101" s="10">
        <v>45797</v>
      </c>
      <c r="N3101" s="51">
        <v>1</v>
      </c>
      <c r="O3101" s="51">
        <v>500</v>
      </c>
      <c r="P3101" s="52">
        <f>Table1[[#This Row],[PRICE/PO]]*Table1[[#This Row],[Quantity/PO]]</f>
        <v>500</v>
      </c>
      <c r="Q3101" s="52" t="str">
        <f ca="1">IF(AND($J3101&lt;TODAY(), $J3101&lt;&gt;""), "منتهي", "")</f>
        <v>منتهي</v>
      </c>
      <c r="R3101" s="2" t="s">
        <v>2339</v>
      </c>
      <c r="S3101" s="52"/>
      <c r="T3101" s="51" t="str">
        <f t="shared" si="234"/>
        <v/>
      </c>
      <c r="BN3101" s="8"/>
    </row>
    <row r="3102" spans="1:66" ht="46" hidden="1" x14ac:dyDescent="0.45">
      <c r="A3102" s="1">
        <f t="shared" si="235"/>
        <v>3089</v>
      </c>
      <c r="B3102" s="1" t="s">
        <v>43</v>
      </c>
      <c r="C3102" s="2" t="s">
        <v>83</v>
      </c>
      <c r="D3102" s="51"/>
      <c r="E3102" s="2" t="s">
        <v>396</v>
      </c>
      <c r="F3102" s="1" t="s">
        <v>4289</v>
      </c>
      <c r="G3102" s="10">
        <v>45762</v>
      </c>
      <c r="H3102" s="51"/>
      <c r="I3102" s="1">
        <v>500</v>
      </c>
      <c r="J3102" s="10">
        <v>45769</v>
      </c>
      <c r="K3102" s="1" t="s">
        <v>1077</v>
      </c>
      <c r="L3102" s="52" t="s">
        <v>5139</v>
      </c>
      <c r="M3102" s="10">
        <v>45797</v>
      </c>
      <c r="N3102" s="51">
        <v>18</v>
      </c>
      <c r="O3102" s="51">
        <v>500</v>
      </c>
      <c r="P3102" s="52">
        <f>Table1[[#This Row],[PRICE/PO]]*Table1[[#This Row],[Quantity/PO]]</f>
        <v>9000</v>
      </c>
      <c r="Q3102" s="52" t="str">
        <f ca="1">IF(AND($J3102&lt;TODAY(), $J3102&lt;&gt;""), "منتهي", "")</f>
        <v>منتهي</v>
      </c>
      <c r="R3102" s="2" t="s">
        <v>2339</v>
      </c>
      <c r="S3102" s="52"/>
      <c r="T3102" s="51" t="str">
        <f t="shared" si="234"/>
        <v/>
      </c>
      <c r="BN3102" s="8"/>
    </row>
    <row r="3103" spans="1:66" ht="46" hidden="1" x14ac:dyDescent="0.45">
      <c r="A3103" s="1">
        <f t="shared" si="235"/>
        <v>3090</v>
      </c>
      <c r="B3103" s="1" t="s">
        <v>1404</v>
      </c>
      <c r="C3103" s="2" t="s">
        <v>390</v>
      </c>
      <c r="D3103" s="1"/>
      <c r="E3103" s="2" t="s">
        <v>391</v>
      </c>
      <c r="F3103" s="1" t="s">
        <v>4289</v>
      </c>
      <c r="G3103" s="10">
        <v>45762</v>
      </c>
      <c r="H3103" s="1">
        <v>100</v>
      </c>
      <c r="I3103" s="1"/>
      <c r="J3103" s="10">
        <v>45769</v>
      </c>
      <c r="K3103" s="1"/>
      <c r="L3103" s="2"/>
      <c r="M3103" s="10"/>
      <c r="N3103" s="1"/>
      <c r="O3103" s="1"/>
      <c r="P3103" s="2">
        <f>Table1[[#This Row],[PRICE/PO]]*Table1[[#This Row],[Quantity/PO]]</f>
        <v>0</v>
      </c>
      <c r="Q3103" s="2" t="str">
        <f t="shared" ca="1" si="237"/>
        <v>منتهي</v>
      </c>
      <c r="R3103" s="2" t="s">
        <v>2339</v>
      </c>
      <c r="S3103" s="2"/>
      <c r="T3103" s="1" t="str">
        <f t="shared" si="234"/>
        <v/>
      </c>
      <c r="BN3103" s="8" t="str">
        <f t="shared" ref="BN3103:BN3111" si="238">D3743</f>
        <v>6ES7531-7KF00-0AB0</v>
      </c>
    </row>
    <row r="3104" spans="1:66" ht="46" hidden="1" x14ac:dyDescent="0.45">
      <c r="A3104" s="1">
        <f t="shared" si="235"/>
        <v>3091</v>
      </c>
      <c r="B3104" s="1" t="s">
        <v>43</v>
      </c>
      <c r="C3104" s="2" t="s">
        <v>73</v>
      </c>
      <c r="D3104" s="1"/>
      <c r="E3104" s="2" t="s">
        <v>400</v>
      </c>
      <c r="F3104" s="1" t="s">
        <v>4289</v>
      </c>
      <c r="G3104" s="10">
        <v>45762</v>
      </c>
      <c r="H3104" s="1">
        <v>5</v>
      </c>
      <c r="I3104" s="1">
        <v>22</v>
      </c>
      <c r="J3104" s="10">
        <v>45769</v>
      </c>
      <c r="K3104" s="1"/>
      <c r="L3104" s="2"/>
      <c r="M3104" s="10"/>
      <c r="N3104" s="1"/>
      <c r="O3104" s="1"/>
      <c r="P3104" s="2">
        <f>Table1[[#This Row],[PRICE/PO]]*Table1[[#This Row],[Quantity/PO]]</f>
        <v>0</v>
      </c>
      <c r="Q3104" s="2" t="str">
        <f t="shared" ca="1" si="237"/>
        <v>منتهي</v>
      </c>
      <c r="R3104" s="2" t="s">
        <v>2339</v>
      </c>
      <c r="S3104" s="2"/>
      <c r="T3104" s="1" t="str">
        <f t="shared" si="234"/>
        <v/>
      </c>
      <c r="BN3104" s="8" t="str">
        <f t="shared" si="238"/>
        <v>6ES7532-5HF00-0AB0</v>
      </c>
    </row>
    <row r="3105" spans="1:66" ht="69" hidden="1" x14ac:dyDescent="0.45">
      <c r="A3105" s="1">
        <f t="shared" si="235"/>
        <v>3092</v>
      </c>
      <c r="B3105" s="1" t="s">
        <v>43</v>
      </c>
      <c r="C3105" s="2" t="s">
        <v>406</v>
      </c>
      <c r="D3105" s="1"/>
      <c r="E3105" s="2" t="s">
        <v>407</v>
      </c>
      <c r="F3105" s="1" t="s">
        <v>4289</v>
      </c>
      <c r="G3105" s="10">
        <v>45762</v>
      </c>
      <c r="H3105" s="1">
        <v>20</v>
      </c>
      <c r="I3105" s="1"/>
      <c r="J3105" s="10">
        <v>45769</v>
      </c>
      <c r="K3105" s="1"/>
      <c r="L3105" s="2"/>
      <c r="M3105" s="10"/>
      <c r="N3105" s="1"/>
      <c r="O3105" s="1"/>
      <c r="P3105" s="2">
        <f>Table1[[#This Row],[PRICE/PO]]*Table1[[#This Row],[Quantity/PO]]</f>
        <v>0</v>
      </c>
      <c r="Q3105" s="2" t="str">
        <f t="shared" ca="1" si="237"/>
        <v>منتهي</v>
      </c>
      <c r="R3105" s="2" t="s">
        <v>2339</v>
      </c>
      <c r="S3105" s="2"/>
      <c r="T3105" s="1" t="str">
        <f t="shared" si="234"/>
        <v/>
      </c>
      <c r="BN3105" s="8">
        <f t="shared" si="238"/>
        <v>0</v>
      </c>
    </row>
    <row r="3106" spans="1:66" ht="69" hidden="1" x14ac:dyDescent="0.45">
      <c r="A3106" s="1">
        <f t="shared" si="235"/>
        <v>3093</v>
      </c>
      <c r="B3106" s="1" t="s">
        <v>43</v>
      </c>
      <c r="C3106" s="2" t="s">
        <v>392</v>
      </c>
      <c r="D3106" s="1"/>
      <c r="E3106" s="2" t="s">
        <v>405</v>
      </c>
      <c r="F3106" s="1" t="s">
        <v>4289</v>
      </c>
      <c r="G3106" s="10">
        <v>45762</v>
      </c>
      <c r="H3106" s="1">
        <v>20</v>
      </c>
      <c r="I3106" s="1"/>
      <c r="J3106" s="10">
        <v>45769</v>
      </c>
      <c r="K3106" s="1"/>
      <c r="L3106" s="2"/>
      <c r="M3106" s="10"/>
      <c r="N3106" s="1"/>
      <c r="O3106" s="1"/>
      <c r="P3106" s="2">
        <f>Table1[[#This Row],[PRICE/PO]]*Table1[[#This Row],[Quantity/PO]]</f>
        <v>0</v>
      </c>
      <c r="Q3106" s="2" t="str">
        <f t="shared" ca="1" si="237"/>
        <v>منتهي</v>
      </c>
      <c r="R3106" s="2" t="s">
        <v>2339</v>
      </c>
      <c r="S3106" s="2"/>
      <c r="T3106" s="1" t="str">
        <f t="shared" si="234"/>
        <v/>
      </c>
      <c r="BN3106" s="8">
        <f t="shared" si="238"/>
        <v>0</v>
      </c>
    </row>
    <row r="3107" spans="1:66" ht="46" hidden="1" x14ac:dyDescent="0.45">
      <c r="A3107" s="1">
        <f t="shared" si="235"/>
        <v>3094</v>
      </c>
      <c r="B3107" s="1" t="s">
        <v>43</v>
      </c>
      <c r="C3107" s="2" t="s">
        <v>75</v>
      </c>
      <c r="D3107" s="1"/>
      <c r="E3107" s="2" t="s">
        <v>394</v>
      </c>
      <c r="F3107" s="1" t="s">
        <v>4289</v>
      </c>
      <c r="G3107" s="10">
        <v>45762</v>
      </c>
      <c r="H3107" s="1">
        <v>1</v>
      </c>
      <c r="I3107" s="1">
        <v>575</v>
      </c>
      <c r="J3107" s="10">
        <v>45769</v>
      </c>
      <c r="K3107" s="1"/>
      <c r="L3107" s="2"/>
      <c r="M3107" s="10"/>
      <c r="N3107" s="1"/>
      <c r="O3107" s="1"/>
      <c r="P3107" s="2">
        <f>Table1[[#This Row],[PRICE/PO]]*Table1[[#This Row],[Quantity/PO]]</f>
        <v>0</v>
      </c>
      <c r="Q3107" s="2" t="str">
        <f t="shared" ca="1" si="237"/>
        <v>منتهي</v>
      </c>
      <c r="R3107" s="2" t="s">
        <v>2339</v>
      </c>
      <c r="S3107" s="2"/>
      <c r="T3107" s="1" t="str">
        <f t="shared" si="234"/>
        <v/>
      </c>
      <c r="BN3107" s="8">
        <f t="shared" si="238"/>
        <v>0</v>
      </c>
    </row>
    <row r="3108" spans="1:66" ht="69" hidden="1" x14ac:dyDescent="0.45">
      <c r="A3108" s="1">
        <f t="shared" si="235"/>
        <v>3095</v>
      </c>
      <c r="B3108" s="1" t="s">
        <v>43</v>
      </c>
      <c r="C3108" s="2" t="s">
        <v>2476</v>
      </c>
      <c r="D3108" s="1"/>
      <c r="E3108" s="2" t="s">
        <v>2474</v>
      </c>
      <c r="F3108" s="1" t="s">
        <v>4289</v>
      </c>
      <c r="G3108" s="10">
        <v>45762</v>
      </c>
      <c r="H3108" s="1">
        <v>2</v>
      </c>
      <c r="I3108" s="1" t="s">
        <v>2332</v>
      </c>
      <c r="J3108" s="10">
        <v>45769</v>
      </c>
      <c r="K3108" s="1"/>
      <c r="L3108" s="2"/>
      <c r="M3108" s="10"/>
      <c r="N3108" s="1"/>
      <c r="O3108" s="1"/>
      <c r="P3108" s="2">
        <f>Table1[[#This Row],[PRICE/PO]]*Table1[[#This Row],[Quantity/PO]]</f>
        <v>0</v>
      </c>
      <c r="Q3108" s="2" t="str">
        <f t="shared" ca="1" si="237"/>
        <v>منتهي</v>
      </c>
      <c r="R3108" s="2" t="s">
        <v>2339</v>
      </c>
      <c r="S3108" s="2"/>
      <c r="T3108" s="1" t="str">
        <f t="shared" si="234"/>
        <v/>
      </c>
      <c r="BN3108" s="8" t="str">
        <f t="shared" si="238"/>
        <v>EPS-18R</v>
      </c>
    </row>
    <row r="3109" spans="1:66" ht="46" hidden="1" x14ac:dyDescent="0.45">
      <c r="A3109" s="1">
        <f t="shared" si="235"/>
        <v>3096</v>
      </c>
      <c r="B3109" s="1" t="s">
        <v>43</v>
      </c>
      <c r="C3109" s="2" t="s">
        <v>86</v>
      </c>
      <c r="D3109" s="1"/>
      <c r="E3109" s="2" t="s">
        <v>404</v>
      </c>
      <c r="F3109" s="1" t="s">
        <v>4289</v>
      </c>
      <c r="G3109" s="10">
        <v>45762</v>
      </c>
      <c r="H3109" s="1">
        <v>4</v>
      </c>
      <c r="I3109" s="1">
        <v>100</v>
      </c>
      <c r="J3109" s="10">
        <v>45769</v>
      </c>
      <c r="K3109" s="1"/>
      <c r="L3109" s="2"/>
      <c r="M3109" s="10"/>
      <c r="N3109" s="1"/>
      <c r="O3109" s="1"/>
      <c r="P3109" s="2">
        <f>Table1[[#This Row],[PRICE/PO]]*Table1[[#This Row],[Quantity/PO]]</f>
        <v>0</v>
      </c>
      <c r="Q3109" s="2" t="str">
        <f t="shared" ca="1" si="237"/>
        <v>منتهي</v>
      </c>
      <c r="R3109" s="2" t="s">
        <v>2339</v>
      </c>
      <c r="S3109" s="2"/>
      <c r="T3109" s="1" t="str">
        <f t="shared" si="234"/>
        <v/>
      </c>
      <c r="BN3109" s="8">
        <f t="shared" si="238"/>
        <v>0</v>
      </c>
    </row>
    <row r="3110" spans="1:66" ht="69" hidden="1" x14ac:dyDescent="0.45">
      <c r="A3110" s="1">
        <f t="shared" si="235"/>
        <v>3097</v>
      </c>
      <c r="B3110" s="1" t="s">
        <v>43</v>
      </c>
      <c r="C3110" s="1" t="s">
        <v>65</v>
      </c>
      <c r="D3110" s="1"/>
      <c r="E3110" s="2" t="s">
        <v>2449</v>
      </c>
      <c r="F3110" s="1" t="s">
        <v>4290</v>
      </c>
      <c r="G3110" s="10">
        <v>45762</v>
      </c>
      <c r="H3110" s="1">
        <v>6</v>
      </c>
      <c r="I3110" s="1">
        <v>1300</v>
      </c>
      <c r="J3110" s="10">
        <v>45769</v>
      </c>
      <c r="K3110" s="1"/>
      <c r="L3110" s="2"/>
      <c r="M3110" s="10"/>
      <c r="N3110" s="1"/>
      <c r="O3110" s="1"/>
      <c r="P3110" s="2">
        <f>Table1[[#This Row],[PRICE/PO]]*Table1[[#This Row],[Quantity/PO]]</f>
        <v>0</v>
      </c>
      <c r="Q3110" s="2" t="str">
        <f t="shared" ca="1" si="237"/>
        <v>منتهي</v>
      </c>
      <c r="R3110" s="2" t="s">
        <v>2339</v>
      </c>
      <c r="S3110" s="2"/>
      <c r="T3110" s="1" t="str">
        <f t="shared" si="234"/>
        <v/>
      </c>
      <c r="BN3110" s="8" t="str">
        <f t="shared" si="238"/>
        <v>R134A</v>
      </c>
    </row>
    <row r="3111" spans="1:66" ht="46" hidden="1" x14ac:dyDescent="0.45">
      <c r="A3111" s="1">
        <f t="shared" si="235"/>
        <v>3098</v>
      </c>
      <c r="B3111" s="1" t="s">
        <v>43</v>
      </c>
      <c r="C3111" s="1" t="s">
        <v>65</v>
      </c>
      <c r="D3111" s="1"/>
      <c r="E3111" s="2" t="s">
        <v>96</v>
      </c>
      <c r="F3111" s="1" t="s">
        <v>4291</v>
      </c>
      <c r="G3111" s="10">
        <v>45762</v>
      </c>
      <c r="H3111" s="1">
        <v>1</v>
      </c>
      <c r="I3111" s="1">
        <v>3050</v>
      </c>
      <c r="J3111" s="10">
        <v>45769</v>
      </c>
      <c r="K3111" s="1"/>
      <c r="L3111" s="2"/>
      <c r="M3111" s="10"/>
      <c r="N3111" s="1"/>
      <c r="O3111" s="1"/>
      <c r="P3111" s="2">
        <f>Table1[[#This Row],[PRICE/PO]]*Table1[[#This Row],[Quantity/PO]]</f>
        <v>0</v>
      </c>
      <c r="Q3111" s="2" t="str">
        <f t="shared" ca="1" si="237"/>
        <v>منتهي</v>
      </c>
      <c r="R3111" s="2" t="s">
        <v>2339</v>
      </c>
      <c r="S3111" s="2"/>
      <c r="T3111" s="1" t="str">
        <f t="shared" si="234"/>
        <v/>
      </c>
      <c r="BN3111" s="8">
        <f t="shared" si="238"/>
        <v>0</v>
      </c>
    </row>
    <row r="3112" spans="1:66" ht="46" hidden="1" x14ac:dyDescent="0.45">
      <c r="A3112" s="1">
        <f t="shared" si="235"/>
        <v>3099</v>
      </c>
      <c r="B3112" s="1" t="s">
        <v>734</v>
      </c>
      <c r="C3112" s="1" t="s">
        <v>382</v>
      </c>
      <c r="D3112" s="1"/>
      <c r="E3112" s="2" t="s">
        <v>383</v>
      </c>
      <c r="F3112" s="1" t="s">
        <v>4292</v>
      </c>
      <c r="G3112" s="10">
        <v>45762</v>
      </c>
      <c r="H3112" s="1">
        <v>2</v>
      </c>
      <c r="I3112" s="1">
        <v>9700</v>
      </c>
      <c r="J3112" s="10">
        <v>45769</v>
      </c>
      <c r="K3112" s="1"/>
      <c r="L3112" s="2"/>
      <c r="M3112" s="10"/>
      <c r="N3112" s="1"/>
      <c r="O3112" s="1"/>
      <c r="P3112" s="2">
        <f>Table1[[#This Row],[PRICE/PO]]*Table1[[#This Row],[Quantity/PO]]</f>
        <v>0</v>
      </c>
      <c r="Q3112" s="2" t="str">
        <f t="shared" ca="1" si="237"/>
        <v>منتهي</v>
      </c>
      <c r="R3112" s="2" t="s">
        <v>2339</v>
      </c>
      <c r="S3112" s="2"/>
      <c r="T3112" s="1" t="str">
        <f t="shared" si="234"/>
        <v/>
      </c>
      <c r="BN3112" s="8">
        <f t="shared" ref="BN3112:BN3117" si="239">D3752</f>
        <v>0</v>
      </c>
    </row>
    <row r="3113" spans="1:66" ht="92" hidden="1" x14ac:dyDescent="0.45">
      <c r="A3113" s="1">
        <f t="shared" si="235"/>
        <v>3100</v>
      </c>
      <c r="B3113" s="1" t="s">
        <v>734</v>
      </c>
      <c r="C3113" s="1" t="s">
        <v>678</v>
      </c>
      <c r="D3113" s="1" t="s">
        <v>3570</v>
      </c>
      <c r="E3113" s="2" t="s">
        <v>4294</v>
      </c>
      <c r="F3113" s="1" t="s">
        <v>4293</v>
      </c>
      <c r="G3113" s="10">
        <v>45762</v>
      </c>
      <c r="H3113" s="1">
        <v>1</v>
      </c>
      <c r="I3113" s="1">
        <v>9500</v>
      </c>
      <c r="J3113" s="10">
        <v>45769</v>
      </c>
      <c r="K3113" s="1"/>
      <c r="L3113" s="2"/>
      <c r="M3113" s="10"/>
      <c r="N3113" s="1"/>
      <c r="O3113" s="1"/>
      <c r="P3113" s="2">
        <f>Table1[[#This Row],[PRICE/PO]]*Table1[[#This Row],[Quantity/PO]]</f>
        <v>0</v>
      </c>
      <c r="Q3113" s="2" t="str">
        <f t="shared" ca="1" si="237"/>
        <v>منتهي</v>
      </c>
      <c r="R3113" s="2" t="s">
        <v>2339</v>
      </c>
      <c r="S3113" s="2"/>
      <c r="T3113" s="1" t="str">
        <f t="shared" si="234"/>
        <v/>
      </c>
      <c r="BN3113" s="8">
        <f t="shared" si="239"/>
        <v>0</v>
      </c>
    </row>
    <row r="3114" spans="1:66" ht="69" hidden="1" x14ac:dyDescent="0.45">
      <c r="A3114" s="1">
        <f t="shared" si="235"/>
        <v>3101</v>
      </c>
      <c r="B3114" s="1" t="s">
        <v>734</v>
      </c>
      <c r="C3114" s="1" t="s">
        <v>1629</v>
      </c>
      <c r="D3114" s="1"/>
      <c r="E3114" s="2" t="s">
        <v>1630</v>
      </c>
      <c r="F3114" s="1" t="s">
        <v>4295</v>
      </c>
      <c r="G3114" s="10">
        <v>45762</v>
      </c>
      <c r="H3114" s="1">
        <v>1</v>
      </c>
      <c r="I3114" s="1">
        <v>42100</v>
      </c>
      <c r="J3114" s="10">
        <v>45769</v>
      </c>
      <c r="K3114" s="1" t="s">
        <v>1077</v>
      </c>
      <c r="L3114" s="2" t="s">
        <v>5066</v>
      </c>
      <c r="M3114" s="10">
        <v>45811</v>
      </c>
      <c r="N3114" s="1">
        <v>1</v>
      </c>
      <c r="O3114" s="1">
        <v>42100</v>
      </c>
      <c r="P3114" s="2">
        <f>Table1[[#This Row],[PRICE/PO]]*Table1[[#This Row],[Quantity/PO]]</f>
        <v>42100</v>
      </c>
      <c r="Q3114" s="2" t="str">
        <f t="shared" ca="1" si="237"/>
        <v>منتهي</v>
      </c>
      <c r="R3114" s="2" t="s">
        <v>2339</v>
      </c>
      <c r="S3114" s="2"/>
      <c r="T3114" s="1" t="str">
        <f t="shared" si="234"/>
        <v/>
      </c>
      <c r="BN3114" s="8" t="str">
        <f t="shared" si="239"/>
        <v>410A</v>
      </c>
    </row>
    <row r="3115" spans="1:66" ht="46" hidden="1" x14ac:dyDescent="0.45">
      <c r="A3115" s="1">
        <f t="shared" si="235"/>
        <v>3102</v>
      </c>
      <c r="B3115" s="1" t="s">
        <v>43</v>
      </c>
      <c r="C3115" s="1" t="s">
        <v>684</v>
      </c>
      <c r="D3115" s="1"/>
      <c r="E3115" s="2" t="s">
        <v>2462</v>
      </c>
      <c r="F3115" s="1" t="s">
        <v>4296</v>
      </c>
      <c r="G3115" s="10">
        <v>45762</v>
      </c>
      <c r="H3115" s="1">
        <v>4</v>
      </c>
      <c r="I3115" s="1">
        <v>8500</v>
      </c>
      <c r="J3115" s="10">
        <v>45769</v>
      </c>
      <c r="K3115" s="1" t="s">
        <v>1077</v>
      </c>
      <c r="L3115" s="2" t="s">
        <v>4502</v>
      </c>
      <c r="M3115" s="10">
        <v>45790</v>
      </c>
      <c r="N3115" s="1">
        <v>2</v>
      </c>
      <c r="O3115" s="1">
        <v>8500</v>
      </c>
      <c r="P3115" s="2">
        <f>Table1[[#This Row],[PRICE/PO]]*Table1[[#This Row],[Quantity/PO]]</f>
        <v>17000</v>
      </c>
      <c r="Q3115" s="2" t="str">
        <f t="shared" ca="1" si="237"/>
        <v>منتهي</v>
      </c>
      <c r="R3115" s="2" t="s">
        <v>2339</v>
      </c>
      <c r="S3115" s="2"/>
      <c r="T3115" s="1" t="str">
        <f t="shared" si="234"/>
        <v/>
      </c>
      <c r="BN3115" s="8">
        <f t="shared" si="239"/>
        <v>0</v>
      </c>
    </row>
    <row r="3116" spans="1:66" ht="46" hidden="1" x14ac:dyDescent="0.45">
      <c r="A3116" s="1">
        <f t="shared" si="235"/>
        <v>3103</v>
      </c>
      <c r="B3116" s="1" t="s">
        <v>43</v>
      </c>
      <c r="C3116" s="2" t="s">
        <v>79</v>
      </c>
      <c r="D3116" s="1"/>
      <c r="E3116" s="2" t="s">
        <v>395</v>
      </c>
      <c r="F3116" s="1" t="s">
        <v>4297</v>
      </c>
      <c r="G3116" s="10">
        <v>45762</v>
      </c>
      <c r="H3116" s="1">
        <v>1</v>
      </c>
      <c r="I3116" s="1">
        <v>300</v>
      </c>
      <c r="J3116" s="10">
        <v>45767</v>
      </c>
      <c r="K3116" s="1" t="s">
        <v>1077</v>
      </c>
      <c r="L3116" s="2"/>
      <c r="M3116" s="10"/>
      <c r="N3116" s="1"/>
      <c r="O3116" s="1"/>
      <c r="P3116" s="2">
        <f>Table1[[#This Row],[PRICE/PO]]*Table1[[#This Row],[Quantity/PO]]</f>
        <v>0</v>
      </c>
      <c r="Q3116" s="2" t="str">
        <f t="shared" ca="1" si="237"/>
        <v>منتهي</v>
      </c>
      <c r="R3116" s="2" t="s">
        <v>2339</v>
      </c>
      <c r="S3116" s="2"/>
      <c r="T3116" s="1" t="str">
        <f t="shared" si="234"/>
        <v/>
      </c>
      <c r="BN3116" s="8" t="str">
        <f t="shared" si="239"/>
        <v>R134A</v>
      </c>
    </row>
    <row r="3117" spans="1:66" ht="46" hidden="1" x14ac:dyDescent="0.45">
      <c r="A3117" s="1">
        <f t="shared" si="235"/>
        <v>3104</v>
      </c>
      <c r="B3117" s="1" t="s">
        <v>43</v>
      </c>
      <c r="C3117" s="2" t="s">
        <v>83</v>
      </c>
      <c r="D3117" s="1"/>
      <c r="E3117" s="2" t="s">
        <v>396</v>
      </c>
      <c r="F3117" s="1" t="s">
        <v>4297</v>
      </c>
      <c r="G3117" s="10">
        <v>45762</v>
      </c>
      <c r="H3117" s="1">
        <v>1</v>
      </c>
      <c r="I3117" s="1">
        <v>500</v>
      </c>
      <c r="J3117" s="10">
        <v>45767</v>
      </c>
      <c r="K3117" s="1" t="s">
        <v>1077</v>
      </c>
      <c r="L3117" s="2" t="s">
        <v>4517</v>
      </c>
      <c r="M3117" s="10">
        <v>45791</v>
      </c>
      <c r="N3117" s="1">
        <v>5</v>
      </c>
      <c r="O3117" s="1">
        <v>500</v>
      </c>
      <c r="P3117" s="2">
        <f>Table1[[#This Row],[PRICE/PO]]*Table1[[#This Row],[Quantity/PO]]</f>
        <v>2500</v>
      </c>
      <c r="Q3117" s="2" t="str">
        <f t="shared" ca="1" si="237"/>
        <v>منتهي</v>
      </c>
      <c r="R3117" s="2" t="s">
        <v>2339</v>
      </c>
      <c r="S3117" s="2"/>
      <c r="T3117" s="1" t="str">
        <f t="shared" si="234"/>
        <v/>
      </c>
      <c r="BN3117" s="8">
        <f t="shared" si="239"/>
        <v>0</v>
      </c>
    </row>
    <row r="3118" spans="1:66" ht="23" hidden="1" x14ac:dyDescent="0.45">
      <c r="A3118" s="1">
        <f t="shared" si="235"/>
        <v>3105</v>
      </c>
      <c r="B3118" s="1" t="s">
        <v>43</v>
      </c>
      <c r="C3118" s="2" t="s">
        <v>83</v>
      </c>
      <c r="D3118" s="1"/>
      <c r="E3118" s="2" t="s">
        <v>396</v>
      </c>
      <c r="F3118" s="1" t="s">
        <v>4297</v>
      </c>
      <c r="G3118" s="10">
        <v>45762</v>
      </c>
      <c r="H3118" s="1"/>
      <c r="I3118" s="1">
        <v>500</v>
      </c>
      <c r="J3118" s="10">
        <v>45767</v>
      </c>
      <c r="K3118" s="1" t="s">
        <v>1077</v>
      </c>
      <c r="L3118" s="2" t="s">
        <v>4838</v>
      </c>
      <c r="M3118" s="10">
        <v>45799</v>
      </c>
      <c r="N3118" s="1">
        <v>5</v>
      </c>
      <c r="O3118" s="1">
        <v>500</v>
      </c>
      <c r="P3118" s="2">
        <f>Table1[[#This Row],[PRICE/PO]]*Table1[[#This Row],[Quantity/PO]]</f>
        <v>2500</v>
      </c>
      <c r="Q3118" s="2" t="str">
        <f ca="1">IF(AND($J3118&lt;TODAY(), $J3118&lt;&gt;""), "منتهي", "")</f>
        <v>منتهي</v>
      </c>
      <c r="R3118" s="2"/>
      <c r="S3118" s="2"/>
      <c r="T3118" s="1" t="str">
        <f t="shared" si="234"/>
        <v/>
      </c>
      <c r="BN3118" s="8"/>
    </row>
    <row r="3119" spans="1:66" ht="46" hidden="1" x14ac:dyDescent="0.45">
      <c r="A3119" s="1">
        <f t="shared" si="235"/>
        <v>3106</v>
      </c>
      <c r="B3119" s="1" t="s">
        <v>43</v>
      </c>
      <c r="C3119" s="2" t="s">
        <v>83</v>
      </c>
      <c r="D3119" s="51"/>
      <c r="E3119" s="2" t="s">
        <v>396</v>
      </c>
      <c r="F3119" s="1" t="s">
        <v>4297</v>
      </c>
      <c r="G3119" s="10">
        <v>45762</v>
      </c>
      <c r="H3119" s="51"/>
      <c r="I3119" s="1">
        <v>500</v>
      </c>
      <c r="J3119" s="10">
        <v>45767</v>
      </c>
      <c r="K3119" s="1" t="s">
        <v>1077</v>
      </c>
      <c r="L3119" s="52" t="s">
        <v>5138</v>
      </c>
      <c r="M3119" s="10">
        <v>45797</v>
      </c>
      <c r="N3119" s="51">
        <v>13</v>
      </c>
      <c r="O3119" s="51">
        <v>500</v>
      </c>
      <c r="P3119" s="52">
        <f>Table1[[#This Row],[PRICE/PO]]*Table1[[#This Row],[Quantity/PO]]</f>
        <v>6500</v>
      </c>
      <c r="Q3119" s="52" t="str">
        <f ca="1">IF(AND($J3119&lt;TODAY(), $J3119&lt;&gt;""), "منتهي", "")</f>
        <v>منتهي</v>
      </c>
      <c r="R3119" s="2" t="s">
        <v>2339</v>
      </c>
      <c r="S3119" s="52"/>
      <c r="T3119" s="51" t="str">
        <f t="shared" si="234"/>
        <v/>
      </c>
      <c r="BN3119" s="8"/>
    </row>
    <row r="3120" spans="1:66" ht="46" hidden="1" x14ac:dyDescent="0.45">
      <c r="A3120" s="1">
        <f t="shared" si="235"/>
        <v>3107</v>
      </c>
      <c r="B3120" s="1" t="s">
        <v>43</v>
      </c>
      <c r="C3120" s="2" t="s">
        <v>83</v>
      </c>
      <c r="D3120" s="51"/>
      <c r="E3120" s="2" t="s">
        <v>396</v>
      </c>
      <c r="F3120" s="1" t="s">
        <v>4297</v>
      </c>
      <c r="G3120" s="10">
        <v>45762</v>
      </c>
      <c r="H3120" s="51"/>
      <c r="I3120" s="1">
        <v>500</v>
      </c>
      <c r="J3120" s="10">
        <v>45767</v>
      </c>
      <c r="K3120" s="1" t="s">
        <v>1077</v>
      </c>
      <c r="L3120" s="52" t="s">
        <v>5373</v>
      </c>
      <c r="M3120" s="53">
        <v>45820</v>
      </c>
      <c r="N3120" s="51">
        <f>5+3</f>
        <v>8</v>
      </c>
      <c r="O3120" s="51">
        <v>500</v>
      </c>
      <c r="P3120" s="52">
        <f>Table1[[#This Row],[PRICE/PO]]*Table1[[#This Row],[Quantity/PO]]</f>
        <v>4000</v>
      </c>
      <c r="Q3120" s="52" t="str">
        <f ca="1">IF(AND($J3120&lt;TODAY(), $J3120&lt;&gt;""), "منتهي", "")</f>
        <v>منتهي</v>
      </c>
      <c r="R3120" s="2" t="s">
        <v>2339</v>
      </c>
      <c r="S3120" s="52"/>
      <c r="T3120" s="51" t="str">
        <f t="shared" si="234"/>
        <v/>
      </c>
      <c r="BN3120" s="8"/>
    </row>
    <row r="3121" spans="1:66" ht="46" hidden="1" x14ac:dyDescent="0.45">
      <c r="A3121" s="1">
        <f t="shared" si="235"/>
        <v>3108</v>
      </c>
      <c r="B3121" s="1" t="s">
        <v>43</v>
      </c>
      <c r="C3121" s="2" t="s">
        <v>83</v>
      </c>
      <c r="D3121" s="51"/>
      <c r="E3121" s="2" t="s">
        <v>396</v>
      </c>
      <c r="F3121" s="1" t="s">
        <v>4297</v>
      </c>
      <c r="G3121" s="10">
        <v>45762</v>
      </c>
      <c r="H3121" s="51"/>
      <c r="I3121" s="1">
        <v>500</v>
      </c>
      <c r="J3121" s="10">
        <v>45767</v>
      </c>
      <c r="K3121" s="1" t="s">
        <v>1077</v>
      </c>
      <c r="L3121" s="52" t="s">
        <v>6033</v>
      </c>
      <c r="M3121" s="53">
        <v>45824</v>
      </c>
      <c r="N3121" s="51">
        <f>5+3</f>
        <v>8</v>
      </c>
      <c r="O3121" s="51">
        <v>500</v>
      </c>
      <c r="P3121" s="52">
        <f>Table1[[#This Row],[PRICE/PO]]*Table1[[#This Row],[Quantity/PO]]</f>
        <v>4000</v>
      </c>
      <c r="Q3121" s="52" t="str">
        <f ca="1">IF(AND($J3121&lt;TODAY(), $J3121&lt;&gt;""), "منتهي", "")</f>
        <v>منتهي</v>
      </c>
      <c r="R3121" s="2" t="s">
        <v>2339</v>
      </c>
      <c r="S3121" s="52"/>
      <c r="T3121" s="51" t="str">
        <f t="shared" si="234"/>
        <v/>
      </c>
      <c r="BN3121" s="8"/>
    </row>
    <row r="3122" spans="1:66" ht="46" hidden="1" x14ac:dyDescent="0.45">
      <c r="A3122" s="1">
        <f t="shared" si="235"/>
        <v>3109</v>
      </c>
      <c r="B3122" s="1" t="s">
        <v>1404</v>
      </c>
      <c r="C3122" s="2" t="s">
        <v>390</v>
      </c>
      <c r="D3122" s="1"/>
      <c r="E3122" s="2" t="s">
        <v>391</v>
      </c>
      <c r="F3122" s="1" t="s">
        <v>4297</v>
      </c>
      <c r="G3122" s="10">
        <v>45762</v>
      </c>
      <c r="H3122" s="1">
        <v>100</v>
      </c>
      <c r="I3122" s="1"/>
      <c r="J3122" s="10">
        <v>45767</v>
      </c>
      <c r="K3122" s="1" t="s">
        <v>1077</v>
      </c>
      <c r="L3122" s="2"/>
      <c r="M3122" s="10"/>
      <c r="N3122" s="1"/>
      <c r="O3122" s="1"/>
      <c r="P3122" s="2">
        <f>Table1[[#This Row],[PRICE/PO]]*Table1[[#This Row],[Quantity/PO]]</f>
        <v>0</v>
      </c>
      <c r="Q3122" s="2" t="str">
        <f t="shared" ca="1" si="237"/>
        <v>منتهي</v>
      </c>
      <c r="R3122" s="2" t="s">
        <v>2339</v>
      </c>
      <c r="S3122" s="2"/>
      <c r="T3122" s="1" t="str">
        <f t="shared" si="234"/>
        <v/>
      </c>
      <c r="BN3122" s="8" t="str">
        <f t="shared" ref="BN3122:BN3124" si="240">D3758</f>
        <v>410A</v>
      </c>
    </row>
    <row r="3123" spans="1:66" ht="69" hidden="1" x14ac:dyDescent="0.45">
      <c r="A3123" s="1">
        <f t="shared" si="235"/>
        <v>3110</v>
      </c>
      <c r="B3123" s="1" t="s">
        <v>43</v>
      </c>
      <c r="C3123" s="2" t="s">
        <v>392</v>
      </c>
      <c r="D3123" s="1"/>
      <c r="E3123" s="2" t="s">
        <v>405</v>
      </c>
      <c r="F3123" s="1" t="s">
        <v>4297</v>
      </c>
      <c r="G3123" s="10">
        <v>45762</v>
      </c>
      <c r="H3123" s="1">
        <v>50</v>
      </c>
      <c r="I3123" s="1"/>
      <c r="J3123" s="10">
        <v>45767</v>
      </c>
      <c r="K3123" s="1" t="s">
        <v>1077</v>
      </c>
      <c r="L3123" s="2"/>
      <c r="M3123" s="10"/>
      <c r="N3123" s="1"/>
      <c r="O3123" s="1"/>
      <c r="P3123" s="2">
        <f>Table1[[#This Row],[PRICE/PO]]*Table1[[#This Row],[Quantity/PO]]</f>
        <v>0</v>
      </c>
      <c r="Q3123" s="2" t="str">
        <f t="shared" ca="1" si="237"/>
        <v>منتهي</v>
      </c>
      <c r="R3123" s="2" t="s">
        <v>2339</v>
      </c>
      <c r="S3123" s="2"/>
      <c r="T3123" s="1" t="str">
        <f t="shared" si="234"/>
        <v/>
      </c>
      <c r="BN3123" s="8">
        <f t="shared" si="240"/>
        <v>0</v>
      </c>
    </row>
    <row r="3124" spans="1:66" ht="46" hidden="1" x14ac:dyDescent="0.45">
      <c r="A3124" s="1">
        <f t="shared" si="235"/>
        <v>3111</v>
      </c>
      <c r="B3124" s="1" t="s">
        <v>43</v>
      </c>
      <c r="C3124" s="2" t="s">
        <v>75</v>
      </c>
      <c r="D3124" s="1"/>
      <c r="E3124" s="2" t="s">
        <v>394</v>
      </c>
      <c r="F3124" s="1" t="s">
        <v>4297</v>
      </c>
      <c r="G3124" s="10">
        <v>45762</v>
      </c>
      <c r="H3124" s="1">
        <v>1</v>
      </c>
      <c r="I3124" s="1">
        <v>500</v>
      </c>
      <c r="J3124" s="10">
        <v>45767</v>
      </c>
      <c r="K3124" s="1" t="s">
        <v>1077</v>
      </c>
      <c r="L3124" s="2" t="s">
        <v>4344</v>
      </c>
      <c r="M3124" s="10">
        <v>45782</v>
      </c>
      <c r="N3124" s="1">
        <f>2+1</f>
        <v>3</v>
      </c>
      <c r="O3124" s="1">
        <v>500</v>
      </c>
      <c r="P3124" s="2">
        <f>Table1[[#This Row],[PRICE/PO]]*Table1[[#This Row],[Quantity/PO]]</f>
        <v>1500</v>
      </c>
      <c r="Q3124" s="2" t="str">
        <f t="shared" ca="1" si="237"/>
        <v>منتهي</v>
      </c>
      <c r="R3124" s="2" t="s">
        <v>2339</v>
      </c>
      <c r="S3124" s="2"/>
      <c r="T3124" s="1" t="str">
        <f t="shared" si="234"/>
        <v/>
      </c>
      <c r="BN3124" s="8">
        <f t="shared" si="240"/>
        <v>0</v>
      </c>
    </row>
    <row r="3125" spans="1:66" ht="46" hidden="1" x14ac:dyDescent="0.45">
      <c r="A3125" s="1">
        <f t="shared" si="235"/>
        <v>3112</v>
      </c>
      <c r="B3125" s="1" t="s">
        <v>43</v>
      </c>
      <c r="C3125" s="2" t="s">
        <v>75</v>
      </c>
      <c r="D3125" s="1"/>
      <c r="E3125" s="2" t="s">
        <v>394</v>
      </c>
      <c r="F3125" s="1" t="s">
        <v>4297</v>
      </c>
      <c r="G3125" s="10">
        <v>45762</v>
      </c>
      <c r="H3125" s="1"/>
      <c r="I3125" s="1">
        <v>500</v>
      </c>
      <c r="J3125" s="10">
        <v>45767</v>
      </c>
      <c r="K3125" s="1" t="s">
        <v>1077</v>
      </c>
      <c r="L3125" s="2" t="s">
        <v>4346</v>
      </c>
      <c r="M3125" s="10">
        <v>45781</v>
      </c>
      <c r="N3125" s="1">
        <v>1</v>
      </c>
      <c r="O3125" s="1">
        <v>500</v>
      </c>
      <c r="P3125" s="2">
        <f>Table1[[#This Row],[PRICE/PO]]*Table1[[#This Row],[Quantity/PO]]</f>
        <v>500</v>
      </c>
      <c r="Q3125" s="2" t="str">
        <f t="shared" ref="Q3125:Q3131" ca="1" si="241">IF(AND($J3125&lt;TODAY(), $J3125&lt;&gt;""), "منتهي", "")</f>
        <v>منتهي</v>
      </c>
      <c r="R3125" s="2" t="s">
        <v>2339</v>
      </c>
      <c r="S3125" s="2"/>
      <c r="T3125" s="1" t="str">
        <f t="shared" si="234"/>
        <v/>
      </c>
      <c r="BN3125" s="8"/>
    </row>
    <row r="3126" spans="1:66" ht="46" hidden="1" x14ac:dyDescent="0.45">
      <c r="A3126" s="1">
        <f t="shared" si="235"/>
        <v>3113</v>
      </c>
      <c r="B3126" s="1" t="s">
        <v>43</v>
      </c>
      <c r="C3126" s="2" t="s">
        <v>75</v>
      </c>
      <c r="D3126" s="1"/>
      <c r="E3126" s="2" t="s">
        <v>394</v>
      </c>
      <c r="F3126" s="1" t="s">
        <v>4297</v>
      </c>
      <c r="G3126" s="10">
        <v>45762</v>
      </c>
      <c r="H3126" s="1"/>
      <c r="I3126" s="1">
        <v>500</v>
      </c>
      <c r="J3126" s="10">
        <v>45767</v>
      </c>
      <c r="K3126" s="1" t="s">
        <v>1077</v>
      </c>
      <c r="L3126" s="2" t="s">
        <v>4516</v>
      </c>
      <c r="M3126" s="10">
        <v>45791</v>
      </c>
      <c r="N3126" s="1">
        <v>4</v>
      </c>
      <c r="O3126" s="1">
        <v>500</v>
      </c>
      <c r="P3126" s="2">
        <f>Table1[[#This Row],[PRICE/PO]]*Table1[[#This Row],[Quantity/PO]]</f>
        <v>2000</v>
      </c>
      <c r="Q3126" s="2" t="str">
        <f t="shared" ca="1" si="241"/>
        <v>منتهي</v>
      </c>
      <c r="R3126" s="2" t="s">
        <v>2339</v>
      </c>
      <c r="S3126" s="2"/>
      <c r="T3126" s="1" t="str">
        <f t="shared" si="234"/>
        <v/>
      </c>
      <c r="BN3126" s="8"/>
    </row>
    <row r="3127" spans="1:66" ht="46" hidden="1" x14ac:dyDescent="0.45">
      <c r="A3127" s="1">
        <f t="shared" si="235"/>
        <v>3114</v>
      </c>
      <c r="B3127" s="1" t="s">
        <v>43</v>
      </c>
      <c r="C3127" s="2" t="s">
        <v>75</v>
      </c>
      <c r="D3127" s="51"/>
      <c r="E3127" s="2" t="s">
        <v>394</v>
      </c>
      <c r="F3127" s="1" t="s">
        <v>4297</v>
      </c>
      <c r="G3127" s="10">
        <v>45762</v>
      </c>
      <c r="H3127" s="51"/>
      <c r="I3127" s="1">
        <v>500</v>
      </c>
      <c r="J3127" s="10">
        <v>45767</v>
      </c>
      <c r="K3127" s="51" t="s">
        <v>1077</v>
      </c>
      <c r="L3127" s="52" t="s">
        <v>5138</v>
      </c>
      <c r="M3127" s="10">
        <v>45797</v>
      </c>
      <c r="N3127" s="51">
        <v>2</v>
      </c>
      <c r="O3127" s="51">
        <v>500</v>
      </c>
      <c r="P3127" s="52">
        <f>Table1[[#This Row],[PRICE/PO]]*Table1[[#This Row],[Quantity/PO]]</f>
        <v>1000</v>
      </c>
      <c r="Q3127" s="52" t="str">
        <f t="shared" ca="1" si="241"/>
        <v>منتهي</v>
      </c>
      <c r="R3127" s="2" t="s">
        <v>2339</v>
      </c>
      <c r="S3127" s="52"/>
      <c r="T3127" s="51" t="str">
        <f t="shared" si="234"/>
        <v/>
      </c>
      <c r="BN3127" s="8"/>
    </row>
    <row r="3128" spans="1:66" ht="46" hidden="1" x14ac:dyDescent="0.45">
      <c r="A3128" s="1">
        <f t="shared" si="235"/>
        <v>3115</v>
      </c>
      <c r="B3128" s="1" t="s">
        <v>43</v>
      </c>
      <c r="C3128" s="2" t="s">
        <v>75</v>
      </c>
      <c r="D3128" s="51"/>
      <c r="E3128" s="2" t="s">
        <v>394</v>
      </c>
      <c r="F3128" s="1" t="s">
        <v>4297</v>
      </c>
      <c r="G3128" s="10">
        <v>45762</v>
      </c>
      <c r="H3128" s="51"/>
      <c r="I3128" s="1">
        <v>500</v>
      </c>
      <c r="J3128" s="10">
        <v>45767</v>
      </c>
      <c r="K3128" s="51" t="s">
        <v>1077</v>
      </c>
      <c r="L3128" s="52" t="s">
        <v>5373</v>
      </c>
      <c r="M3128" s="10">
        <v>45820</v>
      </c>
      <c r="N3128" s="51">
        <f>2+2</f>
        <v>4</v>
      </c>
      <c r="O3128" s="51">
        <v>500</v>
      </c>
      <c r="P3128" s="52">
        <f>Table1[[#This Row],[PRICE/PO]]*Table1[[#This Row],[Quantity/PO]]</f>
        <v>2000</v>
      </c>
      <c r="Q3128" s="52" t="str">
        <f t="shared" ca="1" si="241"/>
        <v>منتهي</v>
      </c>
      <c r="R3128" s="2" t="s">
        <v>2339</v>
      </c>
      <c r="S3128" s="52"/>
      <c r="T3128" s="51" t="str">
        <f t="shared" si="234"/>
        <v/>
      </c>
      <c r="BN3128" s="8"/>
    </row>
    <row r="3129" spans="1:66" ht="46" hidden="1" x14ac:dyDescent="0.45">
      <c r="A3129" s="1">
        <f t="shared" si="235"/>
        <v>3116</v>
      </c>
      <c r="B3129" s="1" t="s">
        <v>43</v>
      </c>
      <c r="C3129" s="2" t="s">
        <v>75</v>
      </c>
      <c r="D3129" s="51"/>
      <c r="E3129" s="2" t="s">
        <v>394</v>
      </c>
      <c r="F3129" s="1" t="s">
        <v>4297</v>
      </c>
      <c r="G3129" s="10">
        <v>45762</v>
      </c>
      <c r="H3129" s="51"/>
      <c r="I3129" s="1">
        <v>500</v>
      </c>
      <c r="J3129" s="10">
        <v>45767</v>
      </c>
      <c r="K3129" s="51" t="s">
        <v>1077</v>
      </c>
      <c r="L3129" s="52" t="s">
        <v>6033</v>
      </c>
      <c r="M3129" s="10">
        <v>45824</v>
      </c>
      <c r="N3129" s="51">
        <f>2+2</f>
        <v>4</v>
      </c>
      <c r="O3129" s="51">
        <v>500</v>
      </c>
      <c r="P3129" s="52">
        <f>Table1[[#This Row],[PRICE/PO]]*Table1[[#This Row],[Quantity/PO]]</f>
        <v>2000</v>
      </c>
      <c r="Q3129" s="52" t="str">
        <f t="shared" ca="1" si="241"/>
        <v>منتهي</v>
      </c>
      <c r="R3129" s="2" t="s">
        <v>2339</v>
      </c>
      <c r="S3129" s="52"/>
      <c r="T3129" s="51" t="str">
        <f t="shared" si="234"/>
        <v/>
      </c>
      <c r="BN3129" s="8"/>
    </row>
    <row r="3130" spans="1:66" ht="46" hidden="1" x14ac:dyDescent="0.45">
      <c r="A3130" s="1">
        <f t="shared" si="235"/>
        <v>3117</v>
      </c>
      <c r="B3130" s="1" t="s">
        <v>43</v>
      </c>
      <c r="C3130" s="2" t="s">
        <v>75</v>
      </c>
      <c r="D3130" s="51"/>
      <c r="E3130" s="2" t="s">
        <v>394</v>
      </c>
      <c r="F3130" s="1" t="s">
        <v>4297</v>
      </c>
      <c r="G3130" s="10">
        <v>45762</v>
      </c>
      <c r="H3130" s="51"/>
      <c r="I3130" s="1">
        <v>500</v>
      </c>
      <c r="J3130" s="10">
        <v>45767</v>
      </c>
      <c r="K3130" s="51" t="s">
        <v>1077</v>
      </c>
      <c r="L3130" s="2" t="s">
        <v>6282</v>
      </c>
      <c r="M3130" s="10">
        <v>45824</v>
      </c>
      <c r="N3130" s="51">
        <v>3</v>
      </c>
      <c r="O3130" s="51">
        <v>500</v>
      </c>
      <c r="P3130" s="52">
        <f>Table1[[#This Row],[PRICE/PO]]*Table1[[#This Row],[Quantity/PO]]</f>
        <v>1500</v>
      </c>
      <c r="Q3130" s="52" t="str">
        <f t="shared" ca="1" si="241"/>
        <v>منتهي</v>
      </c>
      <c r="R3130" s="2" t="s">
        <v>2339</v>
      </c>
      <c r="S3130" s="52"/>
      <c r="T3130" s="51" t="str">
        <f t="shared" si="234"/>
        <v/>
      </c>
      <c r="BN3130" s="8"/>
    </row>
    <row r="3131" spans="1:66" ht="46" hidden="1" x14ac:dyDescent="0.45">
      <c r="A3131" s="1">
        <f t="shared" si="235"/>
        <v>3118</v>
      </c>
      <c r="B3131" s="1" t="s">
        <v>43</v>
      </c>
      <c r="C3131" s="2" t="s">
        <v>75</v>
      </c>
      <c r="D3131" s="51"/>
      <c r="E3131" s="2" t="s">
        <v>394</v>
      </c>
      <c r="F3131" s="1" t="s">
        <v>4297</v>
      </c>
      <c r="G3131" s="10">
        <v>45762</v>
      </c>
      <c r="H3131" s="51"/>
      <c r="I3131" s="1">
        <v>500</v>
      </c>
      <c r="J3131" s="10">
        <v>45767</v>
      </c>
      <c r="K3131" s="51" t="s">
        <v>1077</v>
      </c>
      <c r="L3131" s="2" t="s">
        <v>6287</v>
      </c>
      <c r="M3131" s="10">
        <v>45831</v>
      </c>
      <c r="N3131" s="51">
        <v>4</v>
      </c>
      <c r="O3131" s="51">
        <v>500</v>
      </c>
      <c r="P3131" s="52">
        <f>Table1[[#This Row],[PRICE/PO]]*Table1[[#This Row],[Quantity/PO]]</f>
        <v>2000</v>
      </c>
      <c r="Q3131" s="52" t="str">
        <f t="shared" ca="1" si="241"/>
        <v>منتهي</v>
      </c>
      <c r="R3131" s="2" t="s">
        <v>2339</v>
      </c>
      <c r="S3131" s="52"/>
      <c r="T3131" s="51" t="str">
        <f t="shared" si="234"/>
        <v/>
      </c>
      <c r="BN3131" s="8"/>
    </row>
    <row r="3132" spans="1:66" ht="46" hidden="1" x14ac:dyDescent="0.45">
      <c r="A3132" s="1">
        <f t="shared" si="235"/>
        <v>3119</v>
      </c>
      <c r="B3132" s="1" t="s">
        <v>734</v>
      </c>
      <c r="C3132" s="1" t="s">
        <v>1572</v>
      </c>
      <c r="D3132" s="1"/>
      <c r="E3132" s="2" t="s">
        <v>1573</v>
      </c>
      <c r="F3132" s="1" t="s">
        <v>4298</v>
      </c>
      <c r="G3132" s="10">
        <v>45762</v>
      </c>
      <c r="H3132" s="1">
        <v>1</v>
      </c>
      <c r="I3132" s="1">
        <v>900</v>
      </c>
      <c r="J3132" s="10">
        <v>45767</v>
      </c>
      <c r="K3132" s="1"/>
      <c r="L3132" s="2"/>
      <c r="M3132" s="10"/>
      <c r="N3132" s="1"/>
      <c r="O3132" s="1"/>
      <c r="P3132" s="2">
        <f>Table1[[#This Row],[PRICE/PO]]*Table1[[#This Row],[Quantity/PO]]</f>
        <v>0</v>
      </c>
      <c r="Q3132" s="2" t="str">
        <f t="shared" ca="1" si="237"/>
        <v>منتهي</v>
      </c>
      <c r="R3132" s="2" t="s">
        <v>2339</v>
      </c>
      <c r="S3132" s="2"/>
      <c r="T3132" s="1" t="str">
        <f t="shared" si="234"/>
        <v/>
      </c>
      <c r="BN3132" s="8">
        <f t="shared" ref="BN3132" si="242">D3761</f>
        <v>0</v>
      </c>
    </row>
    <row r="3133" spans="1:66" ht="46" hidden="1" x14ac:dyDescent="0.45">
      <c r="A3133" s="1">
        <f t="shared" si="235"/>
        <v>3120</v>
      </c>
      <c r="B3133" s="1" t="s">
        <v>43</v>
      </c>
      <c r="C3133" s="1" t="s">
        <v>684</v>
      </c>
      <c r="D3133" s="1"/>
      <c r="E3133" s="2" t="s">
        <v>2462</v>
      </c>
      <c r="F3133" s="1" t="s">
        <v>4299</v>
      </c>
      <c r="G3133" s="10">
        <v>45762</v>
      </c>
      <c r="H3133" s="1">
        <v>2</v>
      </c>
      <c r="I3133" s="1">
        <v>8500</v>
      </c>
      <c r="J3133" s="10">
        <v>45767</v>
      </c>
      <c r="K3133" s="1" t="s">
        <v>1077</v>
      </c>
      <c r="L3133" s="2" t="s">
        <v>4409</v>
      </c>
      <c r="M3133" s="10">
        <v>45788</v>
      </c>
      <c r="N3133" s="1">
        <v>2</v>
      </c>
      <c r="O3133" s="1">
        <v>8500</v>
      </c>
      <c r="P3133" s="2">
        <f>Table1[[#This Row],[PRICE/PO]]*Table1[[#This Row],[Quantity/PO]]</f>
        <v>17000</v>
      </c>
      <c r="Q3133" s="2" t="str">
        <f t="shared" ca="1" si="237"/>
        <v>منتهي</v>
      </c>
      <c r="R3133" s="2" t="s">
        <v>2339</v>
      </c>
      <c r="S3133" s="2"/>
      <c r="T3133" s="1" t="str">
        <f t="shared" si="234"/>
        <v/>
      </c>
      <c r="BN3133" s="8">
        <f t="shared" ref="BN3133" si="243">D3764</f>
        <v>2102049</v>
      </c>
    </row>
    <row r="3134" spans="1:66" ht="46" hidden="1" x14ac:dyDescent="0.45">
      <c r="A3134" s="1">
        <f t="shared" si="235"/>
        <v>3121</v>
      </c>
      <c r="B3134" s="1" t="s">
        <v>43</v>
      </c>
      <c r="C3134" s="1" t="s">
        <v>84</v>
      </c>
      <c r="D3134" s="1"/>
      <c r="E3134" s="2" t="s">
        <v>2464</v>
      </c>
      <c r="F3134" s="1" t="s">
        <v>4300</v>
      </c>
      <c r="G3134" s="10">
        <v>45762</v>
      </c>
      <c r="H3134" s="1">
        <v>2</v>
      </c>
      <c r="I3134" s="1">
        <v>1725</v>
      </c>
      <c r="J3134" s="10">
        <v>45769</v>
      </c>
      <c r="K3134" s="1"/>
      <c r="L3134" s="2"/>
      <c r="M3134" s="10"/>
      <c r="N3134" s="1"/>
      <c r="O3134" s="1"/>
      <c r="P3134" s="2">
        <f>Table1[[#This Row],[PRICE/PO]]*Table1[[#This Row],[Quantity/PO]]</f>
        <v>0</v>
      </c>
      <c r="Q3134" s="2" t="str">
        <f t="shared" ca="1" si="237"/>
        <v>منتهي</v>
      </c>
      <c r="R3134" s="2" t="s">
        <v>2339</v>
      </c>
      <c r="S3134" s="2"/>
      <c r="T3134" s="1" t="str">
        <f t="shared" si="234"/>
        <v/>
      </c>
      <c r="BN3134" s="8">
        <f>D3766</f>
        <v>0</v>
      </c>
    </row>
    <row r="3135" spans="1:66" ht="92" hidden="1" x14ac:dyDescent="0.45">
      <c r="A3135" s="1">
        <f t="shared" si="235"/>
        <v>3122</v>
      </c>
      <c r="B3135" s="1" t="s">
        <v>734</v>
      </c>
      <c r="C3135" s="2" t="s">
        <v>31</v>
      </c>
      <c r="D3135" s="1" t="s">
        <v>23</v>
      </c>
      <c r="E3135" s="2" t="s">
        <v>618</v>
      </c>
      <c r="F3135" s="1" t="s">
        <v>4301</v>
      </c>
      <c r="G3135" s="10">
        <v>45762</v>
      </c>
      <c r="H3135" s="1">
        <v>3</v>
      </c>
      <c r="I3135" s="1">
        <v>11000</v>
      </c>
      <c r="J3135" s="10">
        <v>45769</v>
      </c>
      <c r="K3135" s="1"/>
      <c r="L3135" s="2" t="s">
        <v>4346</v>
      </c>
      <c r="M3135" s="10">
        <v>45781</v>
      </c>
      <c r="N3135" s="1">
        <v>3</v>
      </c>
      <c r="O3135" s="1">
        <v>11000</v>
      </c>
      <c r="P3135" s="2">
        <f>Table1[[#This Row],[PRICE/PO]]*Table1[[#This Row],[Quantity/PO]]</f>
        <v>33000</v>
      </c>
      <c r="Q3135" s="2" t="str">
        <f t="shared" ca="1" si="237"/>
        <v>منتهي</v>
      </c>
      <c r="R3135" s="2" t="s">
        <v>2339</v>
      </c>
      <c r="S3135" s="2"/>
      <c r="T3135" s="1" t="str">
        <f t="shared" si="234"/>
        <v/>
      </c>
      <c r="BN3135" s="8" t="str">
        <f>D3769</f>
        <v>49.27215.000</v>
      </c>
    </row>
    <row r="3136" spans="1:66" ht="46" hidden="1" x14ac:dyDescent="0.45">
      <c r="A3136" s="1">
        <f t="shared" si="235"/>
        <v>3123</v>
      </c>
      <c r="B3136" s="1" t="s">
        <v>734</v>
      </c>
      <c r="C3136" s="2" t="s">
        <v>37</v>
      </c>
      <c r="D3136" s="1">
        <v>5713</v>
      </c>
      <c r="E3136" s="2" t="s">
        <v>3015</v>
      </c>
      <c r="F3136" s="1" t="s">
        <v>4301</v>
      </c>
      <c r="G3136" s="10">
        <v>45762</v>
      </c>
      <c r="H3136" s="1">
        <v>1</v>
      </c>
      <c r="I3136" s="1"/>
      <c r="J3136" s="10">
        <v>45769</v>
      </c>
      <c r="K3136" s="1"/>
      <c r="L3136" s="2"/>
      <c r="M3136" s="10"/>
      <c r="N3136" s="1"/>
      <c r="O3136" s="1"/>
      <c r="P3136" s="2">
        <f>Table1[[#This Row],[PRICE/PO]]*Table1[[#This Row],[Quantity/PO]]</f>
        <v>0</v>
      </c>
      <c r="Q3136" s="2" t="str">
        <f t="shared" ca="1" si="237"/>
        <v>منتهي</v>
      </c>
      <c r="R3136" s="2" t="s">
        <v>2339</v>
      </c>
      <c r="S3136" s="2"/>
      <c r="T3136" s="1" t="str">
        <f t="shared" si="234"/>
        <v/>
      </c>
      <c r="BN3136" s="8">
        <f>D3770</f>
        <v>0</v>
      </c>
    </row>
    <row r="3137" spans="1:66" ht="115" hidden="1" x14ac:dyDescent="0.45">
      <c r="A3137" s="1">
        <f t="shared" si="235"/>
        <v>3124</v>
      </c>
      <c r="B3137" s="1" t="s">
        <v>734</v>
      </c>
      <c r="C3137" s="2" t="s">
        <v>34</v>
      </c>
      <c r="D3137" s="1" t="s">
        <v>29</v>
      </c>
      <c r="E3137" s="2" t="s">
        <v>543</v>
      </c>
      <c r="F3137" s="1" t="s">
        <v>4301</v>
      </c>
      <c r="G3137" s="10">
        <v>45762</v>
      </c>
      <c r="H3137" s="1">
        <v>2</v>
      </c>
      <c r="I3137" s="1">
        <v>2000</v>
      </c>
      <c r="J3137" s="10">
        <v>45769</v>
      </c>
      <c r="K3137" s="1"/>
      <c r="L3137" s="2"/>
      <c r="M3137" s="10"/>
      <c r="N3137" s="1"/>
      <c r="O3137" s="1"/>
      <c r="P3137" s="2">
        <f>Table1[[#This Row],[PRICE/PO]]*Table1[[#This Row],[Quantity/PO]]</f>
        <v>0</v>
      </c>
      <c r="Q3137" s="2" t="str">
        <f t="shared" ca="1" si="237"/>
        <v>منتهي</v>
      </c>
      <c r="R3137" s="2" t="s">
        <v>2339</v>
      </c>
      <c r="S3137" s="2"/>
      <c r="T3137" s="1" t="str">
        <f t="shared" si="234"/>
        <v/>
      </c>
      <c r="BN3137" s="8" t="str">
        <f>D3771</f>
        <v>61HY50</v>
      </c>
    </row>
    <row r="3138" spans="1:66" ht="46" hidden="1" x14ac:dyDescent="0.45">
      <c r="A3138" s="1">
        <f t="shared" si="235"/>
        <v>3125</v>
      </c>
      <c r="B3138" s="1" t="s">
        <v>734</v>
      </c>
      <c r="C3138" s="2" t="s">
        <v>36</v>
      </c>
      <c r="D3138" s="1"/>
      <c r="E3138" s="2" t="s">
        <v>687</v>
      </c>
      <c r="F3138" s="1" t="s">
        <v>4301</v>
      </c>
      <c r="G3138" s="10">
        <v>45762</v>
      </c>
      <c r="H3138" s="1">
        <v>6</v>
      </c>
      <c r="I3138" s="1">
        <v>450</v>
      </c>
      <c r="J3138" s="10">
        <v>45769</v>
      </c>
      <c r="K3138" s="1"/>
      <c r="L3138" s="2" t="s">
        <v>4345</v>
      </c>
      <c r="M3138" s="10">
        <v>45782</v>
      </c>
      <c r="N3138" s="1">
        <v>6</v>
      </c>
      <c r="O3138" s="1">
        <v>450</v>
      </c>
      <c r="P3138" s="2">
        <f>Table1[[#This Row],[PRICE/PO]]*Table1[[#This Row],[Quantity/PO]]</f>
        <v>2700</v>
      </c>
      <c r="Q3138" s="2" t="str">
        <f t="shared" ca="1" si="237"/>
        <v>منتهي</v>
      </c>
      <c r="R3138" s="2" t="s">
        <v>2339</v>
      </c>
      <c r="S3138" s="2"/>
      <c r="T3138" s="1" t="str">
        <f t="shared" si="234"/>
        <v/>
      </c>
      <c r="BN3138" s="8" t="str">
        <f>D3772</f>
        <v>PSE170-600-70</v>
      </c>
    </row>
    <row r="3139" spans="1:66" ht="46" hidden="1" x14ac:dyDescent="0.45">
      <c r="A3139" s="1">
        <f t="shared" si="235"/>
        <v>3126</v>
      </c>
      <c r="B3139" s="1" t="s">
        <v>734</v>
      </c>
      <c r="C3139" s="2" t="s">
        <v>36</v>
      </c>
      <c r="D3139" s="1"/>
      <c r="E3139" s="2" t="s">
        <v>687</v>
      </c>
      <c r="F3139" s="1" t="s">
        <v>4301</v>
      </c>
      <c r="G3139" s="10">
        <v>45762</v>
      </c>
      <c r="H3139" s="1"/>
      <c r="I3139" s="1">
        <v>450</v>
      </c>
      <c r="J3139" s="10">
        <v>45769</v>
      </c>
      <c r="K3139" s="1"/>
      <c r="L3139" s="2" t="s">
        <v>4890</v>
      </c>
      <c r="M3139" s="10">
        <v>45806</v>
      </c>
      <c r="N3139" s="1">
        <v>15</v>
      </c>
      <c r="O3139" s="1">
        <v>450</v>
      </c>
      <c r="P3139" s="2">
        <f>Table1[[#This Row],[PRICE/PO]]*Table1[[#This Row],[Quantity/PO]]</f>
        <v>6750</v>
      </c>
      <c r="Q3139" s="2" t="str">
        <f t="shared" ca="1" si="237"/>
        <v>منتهي</v>
      </c>
      <c r="R3139" s="2" t="s">
        <v>2339</v>
      </c>
      <c r="S3139" s="2"/>
      <c r="T3139" s="1" t="str">
        <f t="shared" si="234"/>
        <v/>
      </c>
      <c r="BN3139" s="8" t="str">
        <f>D3773</f>
        <v>XB4BS8442</v>
      </c>
    </row>
    <row r="3140" spans="1:66" ht="92" hidden="1" x14ac:dyDescent="0.45">
      <c r="A3140" s="1">
        <f t="shared" si="235"/>
        <v>3127</v>
      </c>
      <c r="B3140" s="1" t="s">
        <v>734</v>
      </c>
      <c r="C3140" s="2" t="s">
        <v>54</v>
      </c>
      <c r="D3140" s="1" t="s">
        <v>2394</v>
      </c>
      <c r="E3140" s="2" t="s">
        <v>600</v>
      </c>
      <c r="F3140" s="1" t="s">
        <v>4301</v>
      </c>
      <c r="G3140" s="10">
        <v>45762</v>
      </c>
      <c r="H3140" s="1">
        <v>3</v>
      </c>
      <c r="I3140" s="1">
        <v>3120</v>
      </c>
      <c r="J3140" s="10">
        <v>45769</v>
      </c>
      <c r="K3140" s="1"/>
      <c r="L3140" s="2" t="s">
        <v>4346</v>
      </c>
      <c r="M3140" s="10">
        <v>45781</v>
      </c>
      <c r="N3140" s="1">
        <v>3</v>
      </c>
      <c r="O3140" s="1">
        <v>3120</v>
      </c>
      <c r="P3140" s="2">
        <f>Table1[[#This Row],[PRICE/PO]]*Table1[[#This Row],[Quantity/PO]]</f>
        <v>9360</v>
      </c>
      <c r="Q3140" s="2" t="str">
        <f t="shared" ca="1" si="237"/>
        <v>منتهي</v>
      </c>
      <c r="R3140" s="2" t="s">
        <v>2339</v>
      </c>
      <c r="S3140" s="2"/>
      <c r="T3140" s="1" t="str">
        <f t="shared" si="234"/>
        <v/>
      </c>
      <c r="BN3140" s="8" t="str">
        <f t="shared" ref="BN3140:BN3141" si="244">D3773</f>
        <v>XB4BS8442</v>
      </c>
    </row>
    <row r="3141" spans="1:66" ht="92" hidden="1" x14ac:dyDescent="0.45">
      <c r="A3141" s="1">
        <f t="shared" si="235"/>
        <v>3128</v>
      </c>
      <c r="B3141" s="1" t="s">
        <v>734</v>
      </c>
      <c r="C3141" s="2" t="s">
        <v>54</v>
      </c>
      <c r="D3141" s="1" t="s">
        <v>2394</v>
      </c>
      <c r="E3141" s="2" t="s">
        <v>600</v>
      </c>
      <c r="F3141" s="1" t="s">
        <v>4301</v>
      </c>
      <c r="G3141" s="10">
        <v>45762</v>
      </c>
      <c r="H3141" s="1"/>
      <c r="I3141" s="1">
        <v>3120</v>
      </c>
      <c r="J3141" s="10">
        <v>45769</v>
      </c>
      <c r="K3141" s="1" t="s">
        <v>1074</v>
      </c>
      <c r="L3141" s="2" t="s">
        <v>4863</v>
      </c>
      <c r="M3141" s="10">
        <v>45804</v>
      </c>
      <c r="N3141" s="1">
        <v>5</v>
      </c>
      <c r="O3141" s="1">
        <v>3120</v>
      </c>
      <c r="P3141" s="2">
        <f>Table1[[#This Row],[PRICE/PO]]*Table1[[#This Row],[Quantity/PO]]</f>
        <v>15600</v>
      </c>
      <c r="Q3141" s="2" t="str">
        <f t="shared" ca="1" si="237"/>
        <v>منتهي</v>
      </c>
      <c r="R3141" s="2" t="s">
        <v>2339</v>
      </c>
      <c r="S3141" s="2"/>
      <c r="T3141" s="1" t="str">
        <f t="shared" si="234"/>
        <v/>
      </c>
      <c r="BN3141" s="8" t="str">
        <f t="shared" si="244"/>
        <v>SDN20-24-100C</v>
      </c>
    </row>
    <row r="3142" spans="1:66" ht="92" hidden="1" x14ac:dyDescent="0.45">
      <c r="A3142" s="1">
        <f t="shared" si="235"/>
        <v>3129</v>
      </c>
      <c r="B3142" s="1" t="s">
        <v>734</v>
      </c>
      <c r="C3142" s="2" t="s">
        <v>54</v>
      </c>
      <c r="D3142" s="1" t="s">
        <v>2394</v>
      </c>
      <c r="E3142" s="2" t="s">
        <v>600</v>
      </c>
      <c r="F3142" s="1" t="s">
        <v>4301</v>
      </c>
      <c r="G3142" s="10">
        <v>45762</v>
      </c>
      <c r="H3142" s="1"/>
      <c r="I3142" s="1">
        <v>3120</v>
      </c>
      <c r="J3142" s="10">
        <v>45769</v>
      </c>
      <c r="K3142" s="1" t="s">
        <v>1074</v>
      </c>
      <c r="L3142" s="2" t="s">
        <v>4890</v>
      </c>
      <c r="M3142" s="10">
        <v>45806</v>
      </c>
      <c r="N3142" s="1">
        <v>2</v>
      </c>
      <c r="O3142" s="1">
        <v>3120</v>
      </c>
      <c r="P3142" s="2">
        <f>Table1[[#This Row],[PRICE/PO]]*Table1[[#This Row],[Quantity/PO]]</f>
        <v>6240</v>
      </c>
      <c r="Q3142" s="2" t="str">
        <f ca="1">IF(AND($J3142&lt;TODAY(), $J3142&lt;&gt;""), "منتهي", "")</f>
        <v>منتهي</v>
      </c>
      <c r="R3142" s="2" t="s">
        <v>2339</v>
      </c>
      <c r="S3142" s="2"/>
      <c r="T3142" s="1" t="str">
        <f t="shared" si="234"/>
        <v/>
      </c>
      <c r="BN3142" s="8"/>
    </row>
    <row r="3143" spans="1:66" ht="46" hidden="1" x14ac:dyDescent="0.45">
      <c r="A3143" s="1">
        <f t="shared" si="235"/>
        <v>3130</v>
      </c>
      <c r="B3143" s="1" t="s">
        <v>734</v>
      </c>
      <c r="C3143" s="2" t="s">
        <v>106</v>
      </c>
      <c r="D3143" s="1">
        <v>56945</v>
      </c>
      <c r="E3143" s="2" t="s">
        <v>702</v>
      </c>
      <c r="F3143" s="1" t="s">
        <v>4301</v>
      </c>
      <c r="G3143" s="10">
        <v>45762</v>
      </c>
      <c r="H3143" s="1">
        <v>2</v>
      </c>
      <c r="I3143" s="1">
        <v>2500</v>
      </c>
      <c r="J3143" s="10">
        <v>45769</v>
      </c>
      <c r="K3143" s="1"/>
      <c r="L3143" s="2"/>
      <c r="M3143" s="10"/>
      <c r="N3143" s="1"/>
      <c r="O3143" s="1"/>
      <c r="P3143" s="2">
        <f>Table1[[#This Row],[PRICE/PO]]*Table1[[#This Row],[Quantity/PO]]</f>
        <v>0</v>
      </c>
      <c r="Q3143" s="2" t="str">
        <f t="shared" ca="1" si="237"/>
        <v>منتهي</v>
      </c>
      <c r="R3143" s="2" t="s">
        <v>2339</v>
      </c>
      <c r="S3143" s="2"/>
      <c r="T3143" s="1" t="str">
        <f t="shared" si="234"/>
        <v/>
      </c>
      <c r="BN3143" s="8" t="str">
        <f t="shared" ref="BN3143:BN3149" si="245">D3774</f>
        <v>SDN20-24-100C</v>
      </c>
    </row>
    <row r="3144" spans="1:66" ht="115" hidden="1" x14ac:dyDescent="0.45">
      <c r="A3144" s="1">
        <f t="shared" si="235"/>
        <v>3131</v>
      </c>
      <c r="B3144" s="1" t="s">
        <v>734</v>
      </c>
      <c r="C3144" s="2" t="s">
        <v>58</v>
      </c>
      <c r="D3144" s="1" t="s">
        <v>2395</v>
      </c>
      <c r="E3144" s="2" t="s">
        <v>608</v>
      </c>
      <c r="F3144" s="1" t="s">
        <v>4301</v>
      </c>
      <c r="G3144" s="10">
        <v>45762</v>
      </c>
      <c r="H3144" s="1">
        <v>3</v>
      </c>
      <c r="I3144" s="1">
        <v>2825</v>
      </c>
      <c r="J3144" s="10">
        <v>45769</v>
      </c>
      <c r="K3144" s="1"/>
      <c r="L3144" s="2"/>
      <c r="M3144" s="10"/>
      <c r="N3144" s="1"/>
      <c r="O3144" s="1"/>
      <c r="P3144" s="2">
        <f>Table1[[#This Row],[PRICE/PO]]*Table1[[#This Row],[Quantity/PO]]</f>
        <v>0</v>
      </c>
      <c r="Q3144" s="2" t="str">
        <f t="shared" ca="1" si="237"/>
        <v>منتهي</v>
      </c>
      <c r="R3144" s="2" t="s">
        <v>2339</v>
      </c>
      <c r="S3144" s="2"/>
      <c r="T3144" s="1" t="str">
        <f t="shared" si="234"/>
        <v/>
      </c>
      <c r="BN3144" s="8" t="str">
        <f t="shared" si="245"/>
        <v>CPC-F001-U03</v>
      </c>
    </row>
    <row r="3145" spans="1:66" ht="69" hidden="1" x14ac:dyDescent="0.45">
      <c r="A3145" s="1">
        <f t="shared" si="235"/>
        <v>3132</v>
      </c>
      <c r="B3145" s="1" t="s">
        <v>734</v>
      </c>
      <c r="C3145" s="2" t="s">
        <v>108</v>
      </c>
      <c r="D3145" s="1"/>
      <c r="E3145" s="2" t="s">
        <v>690</v>
      </c>
      <c r="F3145" s="1" t="s">
        <v>4301</v>
      </c>
      <c r="G3145" s="10">
        <v>45762</v>
      </c>
      <c r="H3145" s="1">
        <v>6</v>
      </c>
      <c r="I3145" s="1">
        <v>400</v>
      </c>
      <c r="J3145" s="10">
        <v>45769</v>
      </c>
      <c r="K3145" s="1"/>
      <c r="L3145" s="2"/>
      <c r="M3145" s="10"/>
      <c r="N3145" s="1"/>
      <c r="O3145" s="1"/>
      <c r="P3145" s="2">
        <f>Table1[[#This Row],[PRICE/PO]]*Table1[[#This Row],[Quantity/PO]]</f>
        <v>0</v>
      </c>
      <c r="Q3145" s="2" t="str">
        <f t="shared" ca="1" si="237"/>
        <v>منتهي</v>
      </c>
      <c r="R3145" s="2" t="s">
        <v>2339</v>
      </c>
      <c r="S3145" s="2"/>
      <c r="T3145" s="1" t="str">
        <f t="shared" si="234"/>
        <v/>
      </c>
      <c r="BN3145" s="8" t="str">
        <f t="shared" si="245"/>
        <v>XB4BS8442</v>
      </c>
    </row>
    <row r="3146" spans="1:66" ht="69" hidden="1" x14ac:dyDescent="0.45">
      <c r="A3146" s="1">
        <f t="shared" si="235"/>
        <v>3133</v>
      </c>
      <c r="B3146" s="1" t="s">
        <v>734</v>
      </c>
      <c r="C3146" s="2" t="s">
        <v>4302</v>
      </c>
      <c r="D3146" s="2" t="s">
        <v>4304</v>
      </c>
      <c r="E3146" s="2" t="s">
        <v>4303</v>
      </c>
      <c r="F3146" s="1" t="s">
        <v>4301</v>
      </c>
      <c r="G3146" s="10">
        <v>45762</v>
      </c>
      <c r="H3146" s="1">
        <v>1</v>
      </c>
      <c r="I3146" s="1"/>
      <c r="J3146" s="10">
        <v>45769</v>
      </c>
      <c r="K3146" s="1"/>
      <c r="L3146" s="2"/>
      <c r="M3146" s="10"/>
      <c r="N3146" s="1"/>
      <c r="O3146" s="1"/>
      <c r="P3146" s="2">
        <f>Table1[[#This Row],[PRICE/PO]]*Table1[[#This Row],[Quantity/PO]]</f>
        <v>0</v>
      </c>
      <c r="Q3146" s="2" t="str">
        <f t="shared" ca="1" si="237"/>
        <v>منتهي</v>
      </c>
      <c r="R3146" s="2" t="s">
        <v>2339</v>
      </c>
      <c r="S3146" s="2"/>
      <c r="T3146" s="1" t="str">
        <f t="shared" si="234"/>
        <v/>
      </c>
      <c r="BN3146" s="8" t="str">
        <f t="shared" si="245"/>
        <v>SDN20-24-100C</v>
      </c>
    </row>
    <row r="3147" spans="1:66" ht="69" hidden="1" x14ac:dyDescent="0.45">
      <c r="A3147" s="1">
        <f t="shared" si="235"/>
        <v>3134</v>
      </c>
      <c r="B3147" s="1" t="s">
        <v>734</v>
      </c>
      <c r="C3147" s="2" t="s">
        <v>4135</v>
      </c>
      <c r="D3147" s="1">
        <v>56148</v>
      </c>
      <c r="E3147" s="2" t="s">
        <v>4134</v>
      </c>
      <c r="F3147" s="1" t="s">
        <v>4301</v>
      </c>
      <c r="G3147" s="10">
        <v>45762</v>
      </c>
      <c r="H3147" s="1">
        <v>1</v>
      </c>
      <c r="I3147" s="1"/>
      <c r="J3147" s="10">
        <v>45769</v>
      </c>
      <c r="K3147" s="1"/>
      <c r="L3147" s="2"/>
      <c r="M3147" s="10"/>
      <c r="N3147" s="1"/>
      <c r="O3147" s="1"/>
      <c r="P3147" s="2">
        <f>Table1[[#This Row],[PRICE/PO]]*Table1[[#This Row],[Quantity/PO]]</f>
        <v>0</v>
      </c>
      <c r="Q3147" s="2" t="str">
        <f t="shared" ca="1" si="237"/>
        <v>منتهي</v>
      </c>
      <c r="R3147" s="2" t="s">
        <v>2339</v>
      </c>
      <c r="S3147" s="2"/>
      <c r="T3147" s="1" t="str">
        <f t="shared" si="234"/>
        <v/>
      </c>
      <c r="BN3147" s="8" t="str">
        <f t="shared" si="245"/>
        <v>EGYFLO1500W-CR-PH</v>
      </c>
    </row>
    <row r="3148" spans="1:66" ht="46" hidden="1" x14ac:dyDescent="0.45">
      <c r="A3148" s="1">
        <f t="shared" si="235"/>
        <v>3135</v>
      </c>
      <c r="B3148" s="1" t="s">
        <v>734</v>
      </c>
      <c r="C3148" s="2" t="s">
        <v>707</v>
      </c>
      <c r="D3148" s="1" t="s">
        <v>3240</v>
      </c>
      <c r="E3148" s="2" t="s">
        <v>708</v>
      </c>
      <c r="F3148" s="1" t="s">
        <v>4301</v>
      </c>
      <c r="G3148" s="10">
        <v>45762</v>
      </c>
      <c r="H3148" s="1">
        <v>1</v>
      </c>
      <c r="I3148" s="1"/>
      <c r="J3148" s="10">
        <v>45769</v>
      </c>
      <c r="K3148" s="1"/>
      <c r="L3148" s="2"/>
      <c r="M3148" s="10"/>
      <c r="N3148" s="1"/>
      <c r="O3148" s="1"/>
      <c r="P3148" s="2">
        <f>Table1[[#This Row],[PRICE/PO]]*Table1[[#This Row],[Quantity/PO]]</f>
        <v>0</v>
      </c>
      <c r="Q3148" s="2" t="str">
        <f t="shared" ca="1" si="237"/>
        <v>منتهي</v>
      </c>
      <c r="R3148" s="2" t="s">
        <v>2339</v>
      </c>
      <c r="S3148" s="2"/>
      <c r="T3148" s="1" t="str">
        <f t="shared" si="234"/>
        <v/>
      </c>
      <c r="BN3148" s="8" t="str">
        <f t="shared" si="245"/>
        <v>LC1D4011T7</v>
      </c>
    </row>
    <row r="3149" spans="1:66" ht="46" hidden="1" x14ac:dyDescent="0.45">
      <c r="A3149" s="1">
        <f t="shared" si="235"/>
        <v>3136</v>
      </c>
      <c r="B3149" s="1" t="s">
        <v>734</v>
      </c>
      <c r="C3149" s="1" t="s">
        <v>36</v>
      </c>
      <c r="D3149" s="1"/>
      <c r="E3149" s="2" t="s">
        <v>687</v>
      </c>
      <c r="F3149" s="1" t="s">
        <v>4305</v>
      </c>
      <c r="G3149" s="10">
        <v>45763</v>
      </c>
      <c r="H3149" s="1">
        <v>6</v>
      </c>
      <c r="I3149" s="1">
        <v>450</v>
      </c>
      <c r="J3149" s="10">
        <v>45770</v>
      </c>
      <c r="K3149" s="1"/>
      <c r="L3149" s="45" t="s">
        <v>4340</v>
      </c>
      <c r="M3149" s="46">
        <v>45784</v>
      </c>
      <c r="N3149" s="1">
        <v>10</v>
      </c>
      <c r="O3149" s="1">
        <v>450</v>
      </c>
      <c r="P3149" s="2">
        <f>Table1[[#This Row],[PRICE/PO]]*Table1[[#This Row],[Quantity/PO]]</f>
        <v>4500</v>
      </c>
      <c r="Q3149" s="2" t="str">
        <f t="shared" ca="1" si="237"/>
        <v>منتهي</v>
      </c>
      <c r="R3149" s="2" t="s">
        <v>2339</v>
      </c>
      <c r="S3149" s="2"/>
      <c r="T3149" s="1" t="str">
        <f t="shared" si="234"/>
        <v/>
      </c>
      <c r="BN3149" s="8" t="str">
        <f t="shared" si="245"/>
        <v>XR10CX=XR10CH</v>
      </c>
    </row>
    <row r="3150" spans="1:66" ht="46" hidden="1" x14ac:dyDescent="0.45">
      <c r="A3150" s="1">
        <f t="shared" si="235"/>
        <v>3137</v>
      </c>
      <c r="B3150" s="1" t="s">
        <v>734</v>
      </c>
      <c r="C3150" s="1" t="s">
        <v>36</v>
      </c>
      <c r="D3150" s="1"/>
      <c r="E3150" s="2" t="s">
        <v>687</v>
      </c>
      <c r="F3150" s="1" t="s">
        <v>4305</v>
      </c>
      <c r="G3150" s="10">
        <v>45763</v>
      </c>
      <c r="H3150" s="1"/>
      <c r="I3150" s="1">
        <v>450</v>
      </c>
      <c r="J3150" s="10">
        <v>45770</v>
      </c>
      <c r="K3150" s="1"/>
      <c r="L3150" s="2" t="s">
        <v>4347</v>
      </c>
      <c r="M3150" s="10">
        <v>45777</v>
      </c>
      <c r="N3150" s="1">
        <v>3</v>
      </c>
      <c r="O3150" s="1">
        <v>450</v>
      </c>
      <c r="P3150" s="2">
        <f>Table1[[#This Row],[PRICE/PO]]*Table1[[#This Row],[Quantity/PO]]</f>
        <v>1350</v>
      </c>
      <c r="Q3150" s="2" t="str">
        <f ca="1">IF(AND($J3150&lt;TODAY(), $J3150&lt;&gt;""), "منتهي", "")</f>
        <v>منتهي</v>
      </c>
      <c r="R3150" s="2" t="s">
        <v>2339</v>
      </c>
      <c r="S3150" s="2"/>
      <c r="T3150" s="1" t="str">
        <f t="shared" si="234"/>
        <v/>
      </c>
      <c r="BN3150" s="8"/>
    </row>
    <row r="3151" spans="1:66" ht="115" hidden="1" x14ac:dyDescent="0.45">
      <c r="A3151" s="1">
        <f t="shared" ref="A3151:A3214" si="246">ROW(A3138)</f>
        <v>3138</v>
      </c>
      <c r="B3151" s="1" t="s">
        <v>734</v>
      </c>
      <c r="C3151" s="2" t="s">
        <v>58</v>
      </c>
      <c r="D3151" s="2" t="s">
        <v>2395</v>
      </c>
      <c r="E3151" s="2" t="s">
        <v>608</v>
      </c>
      <c r="F3151" s="1" t="s">
        <v>4306</v>
      </c>
      <c r="G3151" s="10">
        <v>45763</v>
      </c>
      <c r="H3151" s="1">
        <v>2</v>
      </c>
      <c r="I3151" s="1">
        <v>2825</v>
      </c>
      <c r="J3151" s="10">
        <v>45770</v>
      </c>
      <c r="K3151" s="1"/>
      <c r="L3151" s="2"/>
      <c r="M3151" s="10"/>
      <c r="N3151" s="1"/>
      <c r="O3151" s="1"/>
      <c r="P3151" s="2">
        <f>Table1[[#This Row],[PRICE/PO]]*Table1[[#This Row],[Quantity/PO]]</f>
        <v>0</v>
      </c>
      <c r="Q3151" s="2" t="str">
        <f t="shared" ca="1" si="237"/>
        <v>منتهي</v>
      </c>
      <c r="R3151" s="2" t="s">
        <v>2339</v>
      </c>
      <c r="S3151" s="2"/>
      <c r="T3151" s="1" t="str">
        <f t="shared" si="234"/>
        <v/>
      </c>
      <c r="BN3151" s="8" t="str">
        <f>D3782</f>
        <v>LC1D 32M7</v>
      </c>
    </row>
    <row r="3152" spans="1:66" ht="46" hidden="1" x14ac:dyDescent="0.45">
      <c r="A3152" s="1">
        <f t="shared" si="246"/>
        <v>3139</v>
      </c>
      <c r="B3152" s="1" t="s">
        <v>734</v>
      </c>
      <c r="C3152" s="2" t="s">
        <v>382</v>
      </c>
      <c r="D3152" s="1"/>
      <c r="E3152" s="2" t="s">
        <v>383</v>
      </c>
      <c r="F3152" s="1" t="s">
        <v>4307</v>
      </c>
      <c r="G3152" s="10">
        <v>45763</v>
      </c>
      <c r="H3152" s="1">
        <v>8</v>
      </c>
      <c r="I3152" s="1">
        <v>9500</v>
      </c>
      <c r="J3152" s="10">
        <v>45770</v>
      </c>
      <c r="K3152" s="1"/>
      <c r="L3152" s="2"/>
      <c r="M3152" s="10"/>
      <c r="N3152" s="1"/>
      <c r="O3152" s="1"/>
      <c r="P3152" s="2">
        <f>Table1[[#This Row],[PRICE/PO]]*Table1[[#This Row],[Quantity/PO]]</f>
        <v>0</v>
      </c>
      <c r="Q3152" s="2" t="str">
        <f t="shared" ca="1" si="237"/>
        <v>منتهي</v>
      </c>
      <c r="R3152" s="2" t="s">
        <v>2339</v>
      </c>
      <c r="S3152" s="2"/>
      <c r="T3152" s="1" t="str">
        <f t="shared" ref="T3152:T3215" si="247">IF(AND(COUNTIFS($F$14:$F$1012, $F3152, $L$14:$L$1012, "&lt;&gt;")&gt;0, $L3152="", $I3152&lt;&gt;""), 1, "")</f>
        <v/>
      </c>
      <c r="BN3152" s="8" t="str">
        <f>D3783</f>
        <v>43.24232.000</v>
      </c>
    </row>
    <row r="3153" spans="1:66" ht="69" hidden="1" x14ac:dyDescent="0.45">
      <c r="A3153" s="1">
        <f t="shared" si="246"/>
        <v>3140</v>
      </c>
      <c r="B3153" s="1" t="s">
        <v>734</v>
      </c>
      <c r="C3153" s="2" t="s">
        <v>621</v>
      </c>
      <c r="D3153" s="1">
        <v>3680</v>
      </c>
      <c r="E3153" s="2" t="s">
        <v>622</v>
      </c>
      <c r="F3153" s="1" t="s">
        <v>4324</v>
      </c>
      <c r="G3153" s="10">
        <v>45740</v>
      </c>
      <c r="H3153" s="1">
        <v>2</v>
      </c>
      <c r="I3153" s="1">
        <v>4400</v>
      </c>
      <c r="J3153" s="10">
        <v>45747</v>
      </c>
      <c r="K3153" s="1"/>
      <c r="L3153" s="2" t="s">
        <v>3826</v>
      </c>
      <c r="M3153" s="10">
        <v>45761</v>
      </c>
      <c r="N3153" s="1">
        <v>2</v>
      </c>
      <c r="O3153" s="1">
        <v>4400</v>
      </c>
      <c r="P3153" s="2">
        <f>Table1[[#This Row],[PRICE/PO]]*Table1[[#This Row],[Quantity/PO]]</f>
        <v>8800</v>
      </c>
      <c r="Q3153" s="2" t="str">
        <f t="shared" ca="1" si="237"/>
        <v>منتهي</v>
      </c>
      <c r="R3153" s="2" t="s">
        <v>2339</v>
      </c>
      <c r="S3153" s="2"/>
      <c r="T3153" s="1" t="str">
        <f t="shared" si="247"/>
        <v/>
      </c>
      <c r="BN3153" s="8">
        <f>D3788</f>
        <v>2102156</v>
      </c>
    </row>
    <row r="3154" spans="1:66" ht="46" hidden="1" x14ac:dyDescent="0.45">
      <c r="A3154" s="1">
        <f t="shared" si="246"/>
        <v>3141</v>
      </c>
      <c r="B3154" s="1" t="s">
        <v>734</v>
      </c>
      <c r="C3154" s="2" t="s">
        <v>624</v>
      </c>
      <c r="D3154" s="1" t="s">
        <v>4202</v>
      </c>
      <c r="E3154" s="2" t="s">
        <v>625</v>
      </c>
      <c r="F3154" s="1" t="s">
        <v>4324</v>
      </c>
      <c r="G3154" s="10">
        <v>45740</v>
      </c>
      <c r="H3154" s="1">
        <v>1</v>
      </c>
      <c r="I3154" s="1"/>
      <c r="J3154" s="10">
        <v>45747</v>
      </c>
      <c r="K3154" s="1"/>
      <c r="L3154" s="2"/>
      <c r="M3154" s="10"/>
      <c r="N3154" s="1"/>
      <c r="O3154" s="1"/>
      <c r="P3154" s="2">
        <f>Table1[[#This Row],[PRICE/PO]]*Table1[[#This Row],[Quantity/PO]]</f>
        <v>0</v>
      </c>
      <c r="Q3154" s="2" t="str">
        <f t="shared" ca="1" si="237"/>
        <v>منتهي</v>
      </c>
      <c r="R3154" s="2" t="s">
        <v>2339</v>
      </c>
      <c r="S3154" s="2"/>
      <c r="T3154" s="1" t="str">
        <f t="shared" si="247"/>
        <v/>
      </c>
      <c r="BN3154" s="8">
        <f>D3789</f>
        <v>2102157</v>
      </c>
    </row>
    <row r="3155" spans="1:66" ht="92" hidden="1" x14ac:dyDescent="0.45">
      <c r="A3155" s="1">
        <f t="shared" si="246"/>
        <v>3142</v>
      </c>
      <c r="B3155" s="1" t="s">
        <v>734</v>
      </c>
      <c r="C3155" s="2" t="s">
        <v>629</v>
      </c>
      <c r="D3155" s="1">
        <v>2102049</v>
      </c>
      <c r="E3155" s="2" t="s">
        <v>630</v>
      </c>
      <c r="F3155" s="1" t="s">
        <v>4325</v>
      </c>
      <c r="G3155" s="10">
        <v>45753</v>
      </c>
      <c r="H3155" s="1">
        <v>4</v>
      </c>
      <c r="I3155" s="1">
        <v>3175</v>
      </c>
      <c r="J3155" s="10">
        <v>45756</v>
      </c>
      <c r="K3155" s="1"/>
      <c r="L3155" s="2" t="s">
        <v>3826</v>
      </c>
      <c r="M3155" s="10">
        <v>45761</v>
      </c>
      <c r="N3155" s="1">
        <v>4</v>
      </c>
      <c r="O3155" s="1">
        <v>3175</v>
      </c>
      <c r="P3155" s="2">
        <f>Table1[[#This Row],[PRICE/PO]]*Table1[[#This Row],[Quantity/PO]]</f>
        <v>12700</v>
      </c>
      <c r="Q3155" s="2" t="str">
        <f t="shared" ca="1" si="237"/>
        <v>منتهي</v>
      </c>
      <c r="R3155" s="2" t="s">
        <v>2339</v>
      </c>
      <c r="S3155" s="2"/>
      <c r="T3155" s="1" t="str">
        <f t="shared" si="247"/>
        <v/>
      </c>
      <c r="BN3155" s="8">
        <f>D3790</f>
        <v>35927500</v>
      </c>
    </row>
    <row r="3156" spans="1:66" ht="92" hidden="1" x14ac:dyDescent="0.45">
      <c r="A3156" s="1">
        <f t="shared" si="246"/>
        <v>3143</v>
      </c>
      <c r="B3156" s="1" t="s">
        <v>734</v>
      </c>
      <c r="C3156" s="2" t="s">
        <v>629</v>
      </c>
      <c r="D3156" s="1">
        <v>2102049</v>
      </c>
      <c r="E3156" s="2" t="s">
        <v>630</v>
      </c>
      <c r="F3156" s="1" t="s">
        <v>4325</v>
      </c>
      <c r="G3156" s="10">
        <v>45753</v>
      </c>
      <c r="H3156" s="1"/>
      <c r="I3156" s="1">
        <v>3175</v>
      </c>
      <c r="J3156" s="10">
        <v>45756</v>
      </c>
      <c r="K3156" s="1"/>
      <c r="L3156" s="2" t="s">
        <v>4330</v>
      </c>
      <c r="M3156" s="10">
        <v>45762</v>
      </c>
      <c r="N3156" s="1">
        <v>1</v>
      </c>
      <c r="O3156" s="1">
        <v>3175</v>
      </c>
      <c r="P3156" s="2">
        <f>Table1[[#This Row],[PRICE/PO]]*Table1[[#This Row],[Quantity/PO]]</f>
        <v>3175</v>
      </c>
      <c r="Q3156" s="2" t="str">
        <f ca="1">IF(AND($J3156&lt;TODAY(), $J3156&lt;&gt;""), "منتهي", "")</f>
        <v>منتهي</v>
      </c>
      <c r="R3156" s="2" t="s">
        <v>2339</v>
      </c>
      <c r="S3156" s="2"/>
      <c r="T3156" s="1" t="str">
        <f t="shared" si="247"/>
        <v/>
      </c>
      <c r="BN3156" s="8"/>
    </row>
    <row r="3157" spans="1:66" ht="92" hidden="1" x14ac:dyDescent="0.45">
      <c r="A3157" s="1">
        <f t="shared" si="246"/>
        <v>3144</v>
      </c>
      <c r="B3157" s="1" t="s">
        <v>734</v>
      </c>
      <c r="C3157" s="1" t="s">
        <v>646</v>
      </c>
      <c r="D3157" s="1" t="s">
        <v>645</v>
      </c>
      <c r="E3157" s="2" t="s">
        <v>647</v>
      </c>
      <c r="F3157" s="1" t="s">
        <v>4329</v>
      </c>
      <c r="G3157" s="10">
        <v>45753</v>
      </c>
      <c r="H3157" s="1">
        <v>1</v>
      </c>
      <c r="I3157" s="47">
        <v>6500</v>
      </c>
      <c r="J3157" s="10">
        <v>45760</v>
      </c>
      <c r="K3157" s="1"/>
      <c r="L3157" s="2" t="s">
        <v>4328</v>
      </c>
      <c r="M3157" s="10">
        <v>45762</v>
      </c>
      <c r="N3157" s="1">
        <v>1</v>
      </c>
      <c r="O3157" s="1">
        <v>6500</v>
      </c>
      <c r="P3157" s="2">
        <f>Table1[[#This Row],[PRICE/PO]]*Table1[[#This Row],[Quantity/PO]]</f>
        <v>6500</v>
      </c>
      <c r="Q3157" s="2" t="str">
        <f t="shared" ca="1" si="237"/>
        <v>منتهي</v>
      </c>
      <c r="R3157" s="2" t="s">
        <v>2339</v>
      </c>
      <c r="S3157" s="2"/>
      <c r="T3157" s="1" t="str">
        <f t="shared" si="247"/>
        <v/>
      </c>
      <c r="BN3157" s="8" t="str">
        <f t="shared" ref="BN3157:BN3191" si="248">D3791</f>
        <v>CA7-97-00</v>
      </c>
    </row>
    <row r="3158" spans="1:66" ht="92" hidden="1" x14ac:dyDescent="0.45">
      <c r="A3158" s="1">
        <f t="shared" si="246"/>
        <v>3145</v>
      </c>
      <c r="B3158" s="1" t="s">
        <v>734</v>
      </c>
      <c r="C3158" s="1" t="s">
        <v>646</v>
      </c>
      <c r="D3158" s="1" t="s">
        <v>645</v>
      </c>
      <c r="E3158" s="2" t="s">
        <v>647</v>
      </c>
      <c r="F3158" s="1" t="s">
        <v>4329</v>
      </c>
      <c r="G3158" s="10">
        <v>45753</v>
      </c>
      <c r="H3158" s="1"/>
      <c r="I3158" s="47">
        <v>6500</v>
      </c>
      <c r="J3158" s="10">
        <v>45760</v>
      </c>
      <c r="K3158" s="1"/>
      <c r="L3158" s="2" t="s">
        <v>4330</v>
      </c>
      <c r="M3158" s="10">
        <v>45762</v>
      </c>
      <c r="N3158" s="1">
        <v>1</v>
      </c>
      <c r="O3158" s="1">
        <v>6500</v>
      </c>
      <c r="P3158" s="2">
        <f>Table1[[#This Row],[PRICE/PO]]*Table1[[#This Row],[Quantity/PO]]</f>
        <v>6500</v>
      </c>
      <c r="Q3158" s="2" t="str">
        <f t="shared" ca="1" si="237"/>
        <v>منتهي</v>
      </c>
      <c r="R3158" s="2" t="s">
        <v>2339</v>
      </c>
      <c r="S3158" s="2"/>
      <c r="T3158" s="1" t="str">
        <f t="shared" si="247"/>
        <v/>
      </c>
      <c r="BN3158" s="8" t="str">
        <f t="shared" si="248"/>
        <v>CT7-75-45</v>
      </c>
    </row>
    <row r="3159" spans="1:66" ht="92" hidden="1" x14ac:dyDescent="0.45">
      <c r="A3159" s="1">
        <f t="shared" si="246"/>
        <v>3146</v>
      </c>
      <c r="B3159" s="1" t="s">
        <v>734</v>
      </c>
      <c r="C3159" s="2" t="s">
        <v>2672</v>
      </c>
      <c r="D3159" s="1" t="s">
        <v>2673</v>
      </c>
      <c r="E3159" s="2" t="s">
        <v>2674</v>
      </c>
      <c r="F3159" s="1" t="s">
        <v>4337</v>
      </c>
      <c r="G3159" s="10">
        <v>45775</v>
      </c>
      <c r="H3159" s="1">
        <v>1</v>
      </c>
      <c r="I3159" s="1">
        <v>22500</v>
      </c>
      <c r="J3159" s="10">
        <v>45777</v>
      </c>
      <c r="K3159" s="1" t="s">
        <v>1075</v>
      </c>
      <c r="L3159" s="2" t="s">
        <v>4338</v>
      </c>
      <c r="M3159" s="10">
        <v>45784</v>
      </c>
      <c r="N3159" s="1">
        <v>1</v>
      </c>
      <c r="O3159" s="42">
        <v>21375</v>
      </c>
      <c r="P3159" s="2">
        <f>Table1[[#This Row],[PRICE/PO]]*Table1[[#This Row],[Quantity/PO]]</f>
        <v>21375</v>
      </c>
      <c r="Q3159" s="2" t="str">
        <f t="shared" ca="1" si="237"/>
        <v>منتهي</v>
      </c>
      <c r="R3159" s="2" t="s">
        <v>2355</v>
      </c>
      <c r="S3159" s="2"/>
      <c r="T3159" s="1" t="str">
        <f t="shared" si="247"/>
        <v/>
      </c>
      <c r="BN3159" s="8">
        <f t="shared" si="248"/>
        <v>0</v>
      </c>
    </row>
    <row r="3160" spans="1:66" ht="46" hidden="1" x14ac:dyDescent="0.45">
      <c r="A3160" s="1">
        <f t="shared" si="246"/>
        <v>3147</v>
      </c>
      <c r="B3160" s="1" t="s">
        <v>734</v>
      </c>
      <c r="C3160" s="2" t="s">
        <v>2885</v>
      </c>
      <c r="D3160" s="2" t="s">
        <v>2886</v>
      </c>
      <c r="E3160" s="2" t="s">
        <v>2887</v>
      </c>
      <c r="F3160" s="1" t="s">
        <v>4337</v>
      </c>
      <c r="G3160" s="10">
        <v>45775</v>
      </c>
      <c r="H3160" s="1">
        <v>1</v>
      </c>
      <c r="I3160" s="1"/>
      <c r="J3160" s="10">
        <v>45777</v>
      </c>
      <c r="K3160" s="1" t="s">
        <v>1075</v>
      </c>
      <c r="L3160" s="2"/>
      <c r="M3160" s="10"/>
      <c r="N3160" s="1"/>
      <c r="O3160" s="1"/>
      <c r="P3160" s="2">
        <f>Table1[[#This Row],[PRICE/PO]]*Table1[[#This Row],[Quantity/PO]]</f>
        <v>0</v>
      </c>
      <c r="Q3160" s="2" t="str">
        <f t="shared" ca="1" si="237"/>
        <v>منتهي</v>
      </c>
      <c r="R3160" s="2" t="s">
        <v>2355</v>
      </c>
      <c r="S3160" s="2"/>
      <c r="T3160" s="1" t="str">
        <f t="shared" si="247"/>
        <v/>
      </c>
      <c r="BN3160" s="8">
        <f t="shared" si="248"/>
        <v>0</v>
      </c>
    </row>
    <row r="3161" spans="1:66" ht="46" hidden="1" x14ac:dyDescent="0.45">
      <c r="A3161" s="1">
        <f t="shared" si="246"/>
        <v>3148</v>
      </c>
      <c r="B3161" s="1" t="s">
        <v>734</v>
      </c>
      <c r="C3161" s="2" t="s">
        <v>421</v>
      </c>
      <c r="D3161" s="1"/>
      <c r="E3161" s="2" t="s">
        <v>422</v>
      </c>
      <c r="F3161" s="1" t="s">
        <v>4352</v>
      </c>
      <c r="G3161" s="10">
        <v>45741</v>
      </c>
      <c r="H3161" s="1">
        <v>1</v>
      </c>
      <c r="I3161" s="1"/>
      <c r="J3161" s="10">
        <v>45744</v>
      </c>
      <c r="K3161" s="1" t="s">
        <v>1077</v>
      </c>
      <c r="L3161" s="2"/>
      <c r="M3161" s="10"/>
      <c r="N3161" s="1"/>
      <c r="O3161" s="1"/>
      <c r="P3161" s="2">
        <f>Table1[[#This Row],[PRICE/PO]]*Table1[[#This Row],[Quantity/PO]]</f>
        <v>0</v>
      </c>
      <c r="Q3161" s="2" t="str">
        <f t="shared" ca="1" si="237"/>
        <v>منتهي</v>
      </c>
      <c r="R3161" s="2" t="s">
        <v>2782</v>
      </c>
      <c r="S3161" s="2"/>
      <c r="T3161" s="1" t="str">
        <f t="shared" si="247"/>
        <v/>
      </c>
      <c r="BN3161" s="8">
        <f t="shared" si="248"/>
        <v>0</v>
      </c>
    </row>
    <row r="3162" spans="1:66" ht="46" hidden="1" x14ac:dyDescent="0.45">
      <c r="A3162" s="1">
        <f t="shared" si="246"/>
        <v>3149</v>
      </c>
      <c r="B3162" s="1" t="s">
        <v>734</v>
      </c>
      <c r="C3162" s="2" t="s">
        <v>111</v>
      </c>
      <c r="D3162" s="1"/>
      <c r="E3162" s="2" t="s">
        <v>423</v>
      </c>
      <c r="F3162" s="1" t="s">
        <v>4352</v>
      </c>
      <c r="G3162" s="10">
        <v>45741</v>
      </c>
      <c r="H3162" s="1">
        <v>1</v>
      </c>
      <c r="I3162" s="1">
        <v>1350</v>
      </c>
      <c r="J3162" s="10">
        <v>45744</v>
      </c>
      <c r="K3162" s="1" t="s">
        <v>1077</v>
      </c>
      <c r="L3162" s="2" t="s">
        <v>4342</v>
      </c>
      <c r="M3162" s="10">
        <v>45783</v>
      </c>
      <c r="N3162" s="1">
        <v>1</v>
      </c>
      <c r="O3162" s="1">
        <v>1350</v>
      </c>
      <c r="P3162" s="2">
        <f>Table1[[#This Row],[PRICE/PO]]*Table1[[#This Row],[Quantity/PO]]</f>
        <v>1350</v>
      </c>
      <c r="Q3162" s="2" t="str">
        <f t="shared" ca="1" si="237"/>
        <v>منتهي</v>
      </c>
      <c r="R3162" s="2" t="s">
        <v>2782</v>
      </c>
      <c r="S3162" s="2"/>
      <c r="T3162" s="1" t="str">
        <f t="shared" si="247"/>
        <v/>
      </c>
      <c r="BN3162" s="8" t="str">
        <f t="shared" si="248"/>
        <v>XB7EV04BP</v>
      </c>
    </row>
    <row r="3163" spans="1:66" ht="69" hidden="1" x14ac:dyDescent="0.45">
      <c r="A3163" s="1">
        <f t="shared" si="246"/>
        <v>3150</v>
      </c>
      <c r="B3163" s="1" t="s">
        <v>734</v>
      </c>
      <c r="C3163" s="2" t="s">
        <v>424</v>
      </c>
      <c r="D3163" s="1"/>
      <c r="E3163" s="2" t="s">
        <v>425</v>
      </c>
      <c r="F3163" s="1" t="s">
        <v>4352</v>
      </c>
      <c r="G3163" s="10">
        <v>45741</v>
      </c>
      <c r="H3163" s="1">
        <v>2</v>
      </c>
      <c r="I3163" s="1"/>
      <c r="J3163" s="10">
        <v>45744</v>
      </c>
      <c r="K3163" s="1" t="s">
        <v>1077</v>
      </c>
      <c r="L3163" s="2"/>
      <c r="M3163" s="10"/>
      <c r="N3163" s="1"/>
      <c r="O3163" s="1"/>
      <c r="P3163" s="2">
        <f>Table1[[#This Row],[PRICE/PO]]*Table1[[#This Row],[Quantity/PO]]</f>
        <v>0</v>
      </c>
      <c r="Q3163" s="2" t="str">
        <f t="shared" ca="1" si="237"/>
        <v>منتهي</v>
      </c>
      <c r="R3163" s="2" t="s">
        <v>2782</v>
      </c>
      <c r="S3163" s="2"/>
      <c r="T3163" s="1" t="str">
        <f t="shared" si="247"/>
        <v/>
      </c>
      <c r="BN3163" s="8" t="str">
        <f t="shared" si="248"/>
        <v>XB7EV03BP</v>
      </c>
    </row>
    <row r="3164" spans="1:66" ht="92" hidden="1" x14ac:dyDescent="0.45">
      <c r="A3164" s="1">
        <f t="shared" si="246"/>
        <v>3151</v>
      </c>
      <c r="B3164" s="1" t="s">
        <v>43</v>
      </c>
      <c r="C3164" s="2" t="s">
        <v>4353</v>
      </c>
      <c r="D3164" s="1"/>
      <c r="E3164" s="2" t="s">
        <v>4360</v>
      </c>
      <c r="F3164" s="1" t="s">
        <v>4351</v>
      </c>
      <c r="G3164" s="10">
        <v>45784</v>
      </c>
      <c r="H3164" s="1">
        <v>2</v>
      </c>
      <c r="I3164" s="1"/>
      <c r="J3164" s="10">
        <v>45788</v>
      </c>
      <c r="K3164" s="1"/>
      <c r="L3164" s="2"/>
      <c r="M3164" s="10"/>
      <c r="N3164" s="1"/>
      <c r="O3164" s="1"/>
      <c r="P3164" s="2">
        <f>Table1[[#This Row],[PRICE/PO]]*Table1[[#This Row],[Quantity/PO]]</f>
        <v>0</v>
      </c>
      <c r="Q3164" s="2" t="str">
        <f t="shared" ca="1" si="237"/>
        <v>منتهي</v>
      </c>
      <c r="R3164" s="2" t="s">
        <v>2339</v>
      </c>
      <c r="S3164" s="2"/>
      <c r="T3164" s="1" t="str">
        <f t="shared" si="247"/>
        <v/>
      </c>
      <c r="BN3164" s="8">
        <f t="shared" si="248"/>
        <v>2902037</v>
      </c>
    </row>
    <row r="3165" spans="1:66" ht="92" hidden="1" x14ac:dyDescent="0.45">
      <c r="A3165" s="1">
        <f t="shared" si="246"/>
        <v>3152</v>
      </c>
      <c r="B3165" s="1" t="s">
        <v>43</v>
      </c>
      <c r="C3165" s="1" t="s">
        <v>4354</v>
      </c>
      <c r="D3165" s="1"/>
      <c r="E3165" s="2" t="s">
        <v>4361</v>
      </c>
      <c r="F3165" s="1" t="s">
        <v>4351</v>
      </c>
      <c r="G3165" s="10">
        <v>45784</v>
      </c>
      <c r="H3165" s="1">
        <v>2</v>
      </c>
      <c r="I3165" s="1"/>
      <c r="J3165" s="10">
        <v>45788</v>
      </c>
      <c r="K3165" s="1"/>
      <c r="L3165" s="2"/>
      <c r="M3165" s="10"/>
      <c r="N3165" s="1"/>
      <c r="O3165" s="1"/>
      <c r="P3165" s="2">
        <f>Table1[[#This Row],[PRICE/PO]]*Table1[[#This Row],[Quantity/PO]]</f>
        <v>0</v>
      </c>
      <c r="Q3165" s="2" t="str">
        <f t="shared" ca="1" si="237"/>
        <v>منتهي</v>
      </c>
      <c r="R3165" s="2" t="s">
        <v>2339</v>
      </c>
      <c r="S3165" s="2"/>
      <c r="T3165" s="1" t="str">
        <f t="shared" si="247"/>
        <v/>
      </c>
      <c r="BN3165" s="8">
        <f t="shared" si="248"/>
        <v>2987969</v>
      </c>
    </row>
    <row r="3166" spans="1:66" ht="92" hidden="1" x14ac:dyDescent="0.45">
      <c r="A3166" s="1">
        <f t="shared" si="246"/>
        <v>3153</v>
      </c>
      <c r="B3166" s="1" t="s">
        <v>43</v>
      </c>
      <c r="C3166" s="1" t="s">
        <v>4355</v>
      </c>
      <c r="D3166" s="1"/>
      <c r="E3166" s="2" t="s">
        <v>4362</v>
      </c>
      <c r="F3166" s="1" t="s">
        <v>4351</v>
      </c>
      <c r="G3166" s="10">
        <v>45784</v>
      </c>
      <c r="H3166" s="1">
        <v>2</v>
      </c>
      <c r="I3166" s="1"/>
      <c r="J3166" s="10">
        <v>45788</v>
      </c>
      <c r="K3166" s="1"/>
      <c r="L3166" s="2"/>
      <c r="M3166" s="10"/>
      <c r="N3166" s="1"/>
      <c r="O3166" s="1"/>
      <c r="P3166" s="2">
        <f>Table1[[#This Row],[PRICE/PO]]*Table1[[#This Row],[Quantity/PO]]</f>
        <v>0</v>
      </c>
      <c r="Q3166" s="2" t="str">
        <f t="shared" ca="1" si="237"/>
        <v>منتهي</v>
      </c>
      <c r="R3166" s="2" t="s">
        <v>2339</v>
      </c>
      <c r="S3166" s="2"/>
      <c r="T3166" s="1" t="str">
        <f t="shared" si="247"/>
        <v/>
      </c>
      <c r="BN3166" s="8">
        <f t="shared" si="248"/>
        <v>3059812</v>
      </c>
    </row>
    <row r="3167" spans="1:66" ht="92" hidden="1" x14ac:dyDescent="0.45">
      <c r="A3167" s="1">
        <f t="shared" si="246"/>
        <v>3154</v>
      </c>
      <c r="B3167" s="1" t="s">
        <v>43</v>
      </c>
      <c r="C3167" s="1" t="s">
        <v>4356</v>
      </c>
      <c r="D3167" s="1" t="s">
        <v>4358</v>
      </c>
      <c r="E3167" s="2" t="s">
        <v>4363</v>
      </c>
      <c r="F3167" s="1" t="s">
        <v>4351</v>
      </c>
      <c r="G3167" s="10">
        <v>45784</v>
      </c>
      <c r="H3167" s="1">
        <v>2</v>
      </c>
      <c r="I3167" s="1"/>
      <c r="J3167" s="10">
        <v>45788</v>
      </c>
      <c r="K3167" s="1"/>
      <c r="L3167" s="2"/>
      <c r="M3167" s="10"/>
      <c r="N3167" s="1"/>
      <c r="O3167" s="1"/>
      <c r="P3167" s="2">
        <f>Table1[[#This Row],[PRICE/PO]]*Table1[[#This Row],[Quantity/PO]]</f>
        <v>0</v>
      </c>
      <c r="Q3167" s="2" t="str">
        <f t="shared" ca="1" si="237"/>
        <v>منتهي</v>
      </c>
      <c r="R3167" s="2" t="s">
        <v>2339</v>
      </c>
      <c r="S3167" s="2"/>
      <c r="T3167" s="1" t="str">
        <f t="shared" si="247"/>
        <v/>
      </c>
      <c r="BN3167" s="8">
        <f t="shared" si="248"/>
        <v>3246010</v>
      </c>
    </row>
    <row r="3168" spans="1:66" ht="92" hidden="1" x14ac:dyDescent="0.45">
      <c r="A3168" s="1">
        <f t="shared" si="246"/>
        <v>3155</v>
      </c>
      <c r="B3168" s="1" t="s">
        <v>43</v>
      </c>
      <c r="C3168" s="1" t="s">
        <v>4357</v>
      </c>
      <c r="D3168" s="1" t="s">
        <v>4359</v>
      </c>
      <c r="E3168" s="2" t="s">
        <v>4364</v>
      </c>
      <c r="F3168" s="1" t="s">
        <v>4351</v>
      </c>
      <c r="G3168" s="10">
        <v>45784</v>
      </c>
      <c r="H3168" s="1">
        <v>2</v>
      </c>
      <c r="I3168" s="1"/>
      <c r="J3168" s="10">
        <v>45788</v>
      </c>
      <c r="K3168" s="1"/>
      <c r="L3168" s="2"/>
      <c r="M3168" s="10"/>
      <c r="N3168" s="1"/>
      <c r="O3168" s="1"/>
      <c r="P3168" s="2">
        <f>Table1[[#This Row],[PRICE/PO]]*Table1[[#This Row],[Quantity/PO]]</f>
        <v>0</v>
      </c>
      <c r="Q3168" s="2" t="str">
        <f t="shared" ca="1" si="237"/>
        <v>منتهي</v>
      </c>
      <c r="R3168" s="2" t="s">
        <v>2339</v>
      </c>
      <c r="S3168" s="2"/>
      <c r="T3168" s="1" t="str">
        <f t="shared" si="247"/>
        <v/>
      </c>
      <c r="BN3168" s="8">
        <f t="shared" si="248"/>
        <v>3246117</v>
      </c>
    </row>
    <row r="3169" spans="1:66" ht="46" hidden="1" x14ac:dyDescent="0.45">
      <c r="A3169" s="1">
        <f t="shared" si="246"/>
        <v>3156</v>
      </c>
      <c r="B3169" s="1" t="s">
        <v>43</v>
      </c>
      <c r="C3169" s="2" t="s">
        <v>4366</v>
      </c>
      <c r="D3169" s="1"/>
      <c r="E3169" s="2" t="s">
        <v>4368</v>
      </c>
      <c r="F3169" s="1" t="s">
        <v>4365</v>
      </c>
      <c r="G3169" s="10">
        <v>45784</v>
      </c>
      <c r="H3169" s="1">
        <v>3</v>
      </c>
      <c r="I3169" s="1"/>
      <c r="J3169" s="10">
        <v>45788</v>
      </c>
      <c r="K3169" s="1"/>
      <c r="L3169" s="2"/>
      <c r="M3169" s="10"/>
      <c r="N3169" s="1"/>
      <c r="O3169" s="1"/>
      <c r="P3169" s="2">
        <f>Table1[[#This Row],[PRICE/PO]]*Table1[[#This Row],[Quantity/PO]]</f>
        <v>0</v>
      </c>
      <c r="Q3169" s="2" t="str">
        <f t="shared" ca="1" si="237"/>
        <v>منتهي</v>
      </c>
      <c r="R3169" s="2" t="s">
        <v>2339</v>
      </c>
      <c r="S3169" s="2"/>
      <c r="T3169" s="1" t="str">
        <f t="shared" si="247"/>
        <v/>
      </c>
      <c r="BN3169" s="8">
        <f t="shared" si="248"/>
        <v>3246434</v>
      </c>
    </row>
    <row r="3170" spans="1:66" ht="46" hidden="1" x14ac:dyDescent="0.45">
      <c r="A3170" s="1">
        <f t="shared" si="246"/>
        <v>3157</v>
      </c>
      <c r="B3170" s="1" t="s">
        <v>43</v>
      </c>
      <c r="C3170" s="2" t="s">
        <v>4367</v>
      </c>
      <c r="D3170" s="1"/>
      <c r="E3170" s="2" t="s">
        <v>4369</v>
      </c>
      <c r="F3170" s="1" t="s">
        <v>4365</v>
      </c>
      <c r="G3170" s="10">
        <v>45784</v>
      </c>
      <c r="H3170" s="1">
        <v>2</v>
      </c>
      <c r="I3170" s="1"/>
      <c r="J3170" s="10">
        <v>45788</v>
      </c>
      <c r="K3170" s="1"/>
      <c r="L3170" s="2"/>
      <c r="M3170" s="10"/>
      <c r="N3170" s="1"/>
      <c r="O3170" s="1"/>
      <c r="P3170" s="2">
        <f>Table1[[#This Row],[PRICE/PO]]*Table1[[#This Row],[Quantity/PO]]</f>
        <v>0</v>
      </c>
      <c r="Q3170" s="2" t="str">
        <f t="shared" ca="1" si="237"/>
        <v>منتهي</v>
      </c>
      <c r="R3170" s="2" t="s">
        <v>2339</v>
      </c>
      <c r="S3170" s="2"/>
      <c r="T3170" s="1" t="str">
        <f t="shared" si="247"/>
        <v/>
      </c>
      <c r="BN3170" s="8">
        <f t="shared" si="248"/>
        <v>3246966</v>
      </c>
    </row>
    <row r="3171" spans="1:66" ht="46" hidden="1" x14ac:dyDescent="0.45">
      <c r="A3171" s="1">
        <f t="shared" si="246"/>
        <v>3158</v>
      </c>
      <c r="B3171" s="1" t="s">
        <v>43</v>
      </c>
      <c r="C3171" s="1" t="s">
        <v>4367</v>
      </c>
      <c r="D3171" s="1"/>
      <c r="E3171" s="2" t="s">
        <v>4369</v>
      </c>
      <c r="F3171" s="1" t="s">
        <v>4370</v>
      </c>
      <c r="G3171" s="10">
        <v>45784</v>
      </c>
      <c r="H3171" s="1">
        <v>4</v>
      </c>
      <c r="I3171" s="1"/>
      <c r="J3171" s="10">
        <v>45788</v>
      </c>
      <c r="K3171" s="1"/>
      <c r="L3171" s="2"/>
      <c r="M3171" s="10"/>
      <c r="N3171" s="1"/>
      <c r="O3171" s="1"/>
      <c r="P3171" s="2">
        <f>Table1[[#This Row],[PRICE/PO]]*Table1[[#This Row],[Quantity/PO]]</f>
        <v>0</v>
      </c>
      <c r="Q3171" s="2" t="str">
        <f t="shared" ca="1" si="237"/>
        <v>منتهي</v>
      </c>
      <c r="R3171" s="2" t="s">
        <v>2339</v>
      </c>
      <c r="S3171" s="2"/>
      <c r="T3171" s="1" t="str">
        <f t="shared" si="247"/>
        <v/>
      </c>
      <c r="BN3171" s="8" t="str">
        <f t="shared" si="248"/>
        <v>CPC-F001-U03</v>
      </c>
    </row>
    <row r="3172" spans="1:66" ht="69" hidden="1" x14ac:dyDescent="0.45">
      <c r="A3172" s="1">
        <f t="shared" si="246"/>
        <v>3159</v>
      </c>
      <c r="B3172" s="1" t="s">
        <v>734</v>
      </c>
      <c r="C3172" s="2" t="s">
        <v>1699</v>
      </c>
      <c r="D3172" s="1"/>
      <c r="E3172" s="2" t="s">
        <v>1701</v>
      </c>
      <c r="F3172" s="1" t="s">
        <v>4371</v>
      </c>
      <c r="G3172" s="10">
        <v>45784</v>
      </c>
      <c r="H3172" s="1">
        <v>4</v>
      </c>
      <c r="I3172" s="1"/>
      <c r="J3172" s="10">
        <v>45790</v>
      </c>
      <c r="K3172" s="1"/>
      <c r="L3172" s="2"/>
      <c r="M3172" s="10"/>
      <c r="N3172" s="1"/>
      <c r="O3172" s="1"/>
      <c r="P3172" s="2">
        <f>Table1[[#This Row],[PRICE/PO]]*Table1[[#This Row],[Quantity/PO]]</f>
        <v>0</v>
      </c>
      <c r="Q3172" s="2" t="str">
        <f t="shared" ca="1" si="237"/>
        <v>منتهي</v>
      </c>
      <c r="R3172" s="2" t="s">
        <v>2339</v>
      </c>
      <c r="S3172" s="2"/>
      <c r="T3172" s="1" t="str">
        <f t="shared" si="247"/>
        <v/>
      </c>
      <c r="BN3172" s="8" t="str">
        <f t="shared" si="248"/>
        <v>CPC-F001-U03</v>
      </c>
    </row>
    <row r="3173" spans="1:66" ht="46" hidden="1" x14ac:dyDescent="0.45">
      <c r="A3173" s="1">
        <f t="shared" si="246"/>
        <v>3160</v>
      </c>
      <c r="B3173" s="1" t="s">
        <v>734</v>
      </c>
      <c r="C3173" s="2" t="s">
        <v>1705</v>
      </c>
      <c r="D3173" s="1"/>
      <c r="E3173" s="2" t="s">
        <v>1706</v>
      </c>
      <c r="F3173" s="1" t="s">
        <v>4371</v>
      </c>
      <c r="G3173" s="10">
        <v>45784</v>
      </c>
      <c r="H3173" s="1">
        <v>4</v>
      </c>
      <c r="I3173" s="1"/>
      <c r="J3173" s="10">
        <v>45790</v>
      </c>
      <c r="K3173" s="1"/>
      <c r="L3173" s="2"/>
      <c r="M3173" s="10"/>
      <c r="N3173" s="1"/>
      <c r="O3173" s="1"/>
      <c r="P3173" s="2">
        <f>Table1[[#This Row],[PRICE/PO]]*Table1[[#This Row],[Quantity/PO]]</f>
        <v>0</v>
      </c>
      <c r="Q3173" s="2" t="str">
        <f t="shared" ca="1" si="237"/>
        <v>منتهي</v>
      </c>
      <c r="R3173" s="2"/>
      <c r="S3173" s="2"/>
      <c r="T3173" s="1" t="str">
        <f t="shared" si="247"/>
        <v/>
      </c>
      <c r="BN3173" s="8">
        <f t="shared" si="248"/>
        <v>3247159</v>
      </c>
    </row>
    <row r="3174" spans="1:66" ht="46" hidden="1" x14ac:dyDescent="0.45">
      <c r="A3174" s="1">
        <f t="shared" si="246"/>
        <v>3161</v>
      </c>
      <c r="B3174" s="1" t="s">
        <v>734</v>
      </c>
      <c r="C3174" s="2" t="s">
        <v>1707</v>
      </c>
      <c r="D3174" s="1">
        <v>50912</v>
      </c>
      <c r="E3174" s="2" t="s">
        <v>1708</v>
      </c>
      <c r="F3174" s="1" t="s">
        <v>4371</v>
      </c>
      <c r="G3174" s="10">
        <v>45784</v>
      </c>
      <c r="H3174" s="1">
        <v>2</v>
      </c>
      <c r="I3174" s="1"/>
      <c r="J3174" s="10">
        <v>45790</v>
      </c>
      <c r="K3174" s="1"/>
      <c r="L3174" s="2"/>
      <c r="M3174" s="10"/>
      <c r="N3174" s="1"/>
      <c r="O3174" s="1"/>
      <c r="P3174" s="2">
        <f>Table1[[#This Row],[PRICE/PO]]*Table1[[#This Row],[Quantity/PO]]</f>
        <v>0</v>
      </c>
      <c r="Q3174" s="2" t="str">
        <f t="shared" ca="1" si="237"/>
        <v>منتهي</v>
      </c>
      <c r="R3174" s="2"/>
      <c r="S3174" s="2"/>
      <c r="T3174" s="1" t="str">
        <f t="shared" si="247"/>
        <v/>
      </c>
      <c r="BN3174" s="8" t="str">
        <f t="shared" si="248"/>
        <v>ZBZ1605</v>
      </c>
    </row>
    <row r="3175" spans="1:66" ht="92" hidden="1" x14ac:dyDescent="0.45">
      <c r="A3175" s="1">
        <f t="shared" si="246"/>
        <v>3162</v>
      </c>
      <c r="B3175" s="1" t="s">
        <v>734</v>
      </c>
      <c r="C3175" s="2" t="s">
        <v>4373</v>
      </c>
      <c r="D3175" s="1" t="s">
        <v>4380</v>
      </c>
      <c r="E3175" s="2" t="s">
        <v>4376</v>
      </c>
      <c r="F3175" s="1" t="s">
        <v>4372</v>
      </c>
      <c r="G3175" s="10">
        <v>45784</v>
      </c>
      <c r="H3175" s="1">
        <v>2</v>
      </c>
      <c r="I3175" s="1"/>
      <c r="J3175" s="10">
        <v>45791</v>
      </c>
      <c r="K3175" s="1"/>
      <c r="L3175" s="2"/>
      <c r="M3175" s="10"/>
      <c r="N3175" s="1"/>
      <c r="O3175" s="1"/>
      <c r="P3175" s="2">
        <f>Table1[[#This Row],[PRICE/PO]]*Table1[[#This Row],[Quantity/PO]]</f>
        <v>0</v>
      </c>
      <c r="Q3175" s="2" t="str">
        <f t="shared" ca="1" si="237"/>
        <v>منتهي</v>
      </c>
      <c r="R3175" s="2" t="s">
        <v>2904</v>
      </c>
      <c r="S3175" s="2"/>
      <c r="T3175" s="1" t="str">
        <f t="shared" si="247"/>
        <v/>
      </c>
      <c r="BN3175" s="8" t="str">
        <f t="shared" si="248"/>
        <v>43.24232.000</v>
      </c>
    </row>
    <row r="3176" spans="1:66" ht="23" hidden="1" x14ac:dyDescent="0.45">
      <c r="A3176" s="1">
        <f t="shared" si="246"/>
        <v>3163</v>
      </c>
      <c r="B3176" s="1" t="s">
        <v>734</v>
      </c>
      <c r="C3176" s="2" t="s">
        <v>4374</v>
      </c>
      <c r="D3176" s="1"/>
      <c r="E3176" s="2" t="s">
        <v>4377</v>
      </c>
      <c r="F3176" s="1" t="s">
        <v>4372</v>
      </c>
      <c r="G3176" s="10">
        <v>45784</v>
      </c>
      <c r="H3176" s="1">
        <v>1</v>
      </c>
      <c r="I3176" s="1"/>
      <c r="J3176" s="10">
        <v>45791</v>
      </c>
      <c r="K3176" s="1"/>
      <c r="L3176" s="2"/>
      <c r="M3176" s="10"/>
      <c r="N3176" s="1"/>
      <c r="O3176" s="1"/>
      <c r="P3176" s="2">
        <f>Table1[[#This Row],[PRICE/PO]]*Table1[[#This Row],[Quantity/PO]]</f>
        <v>0</v>
      </c>
      <c r="Q3176" s="2" t="str">
        <f t="shared" ca="1" si="237"/>
        <v>منتهي</v>
      </c>
      <c r="R3176" s="2" t="s">
        <v>2904</v>
      </c>
      <c r="S3176" s="2"/>
      <c r="T3176" s="1" t="str">
        <f t="shared" si="247"/>
        <v/>
      </c>
      <c r="BN3176" s="8">
        <f t="shared" si="248"/>
        <v>2101220</v>
      </c>
    </row>
    <row r="3177" spans="1:66" ht="92" hidden="1" x14ac:dyDescent="0.45">
      <c r="A3177" s="1">
        <f t="shared" si="246"/>
        <v>3164</v>
      </c>
      <c r="B3177" s="1" t="s">
        <v>734</v>
      </c>
      <c r="C3177" s="2" t="s">
        <v>4375</v>
      </c>
      <c r="D3177" s="2" t="s">
        <v>4379</v>
      </c>
      <c r="E3177" s="2" t="s">
        <v>4378</v>
      </c>
      <c r="F3177" s="1" t="s">
        <v>4372</v>
      </c>
      <c r="G3177" s="10">
        <v>45784</v>
      </c>
      <c r="H3177" s="1">
        <v>1</v>
      </c>
      <c r="I3177" s="1"/>
      <c r="J3177" s="10">
        <v>45791</v>
      </c>
      <c r="K3177" s="1"/>
      <c r="L3177" s="2"/>
      <c r="M3177" s="10"/>
      <c r="N3177" s="1"/>
      <c r="O3177" s="1"/>
      <c r="P3177" s="2">
        <f>Table1[[#This Row],[PRICE/PO]]*Table1[[#This Row],[Quantity/PO]]</f>
        <v>0</v>
      </c>
      <c r="Q3177" s="2" t="str">
        <f t="shared" ca="1" si="237"/>
        <v>منتهي</v>
      </c>
      <c r="R3177" s="2" t="s">
        <v>2904</v>
      </c>
      <c r="S3177" s="2"/>
      <c r="T3177" s="1" t="str">
        <f t="shared" si="247"/>
        <v/>
      </c>
      <c r="BN3177" s="8">
        <f t="shared" si="248"/>
        <v>0</v>
      </c>
    </row>
    <row r="3178" spans="1:66" ht="46" hidden="1" x14ac:dyDescent="0.45">
      <c r="A3178" s="1">
        <f t="shared" si="246"/>
        <v>3165</v>
      </c>
      <c r="B3178" s="1" t="s">
        <v>734</v>
      </c>
      <c r="C3178" s="1" t="s">
        <v>4382</v>
      </c>
      <c r="D3178" s="1"/>
      <c r="E3178" s="2" t="s">
        <v>4383</v>
      </c>
      <c r="F3178" s="1" t="s">
        <v>4381</v>
      </c>
      <c r="G3178" s="10">
        <v>45784</v>
      </c>
      <c r="H3178" s="1">
        <v>4</v>
      </c>
      <c r="I3178" s="1"/>
      <c r="J3178" s="10">
        <v>45790</v>
      </c>
      <c r="K3178" s="1"/>
      <c r="L3178" s="2"/>
      <c r="M3178" s="10"/>
      <c r="N3178" s="1"/>
      <c r="O3178" s="1"/>
      <c r="P3178" s="2">
        <f>Table1[[#This Row],[PRICE/PO]]*Table1[[#This Row],[Quantity/PO]]</f>
        <v>0</v>
      </c>
      <c r="Q3178" s="2" t="str">
        <f t="shared" ca="1" si="237"/>
        <v>منتهي</v>
      </c>
      <c r="R3178" s="2" t="s">
        <v>2430</v>
      </c>
      <c r="S3178" s="2"/>
      <c r="T3178" s="1" t="str">
        <f t="shared" si="247"/>
        <v/>
      </c>
      <c r="BN3178" s="8">
        <f t="shared" si="248"/>
        <v>54840</v>
      </c>
    </row>
    <row r="3179" spans="1:66" ht="46" hidden="1" x14ac:dyDescent="0.45">
      <c r="A3179" s="1">
        <f t="shared" si="246"/>
        <v>3166</v>
      </c>
      <c r="B3179" s="1" t="s">
        <v>734</v>
      </c>
      <c r="C3179" s="1" t="s">
        <v>4387</v>
      </c>
      <c r="D3179" s="1" t="s">
        <v>4385</v>
      </c>
      <c r="E3179" s="2" t="s">
        <v>4386</v>
      </c>
      <c r="F3179" s="1" t="s">
        <v>4384</v>
      </c>
      <c r="G3179" s="10">
        <v>45784</v>
      </c>
      <c r="H3179" s="1">
        <v>1</v>
      </c>
      <c r="I3179" s="1"/>
      <c r="J3179" s="10">
        <v>45789</v>
      </c>
      <c r="K3179" s="1"/>
      <c r="L3179" s="2"/>
      <c r="M3179" s="10"/>
      <c r="N3179" s="1"/>
      <c r="O3179" s="1"/>
      <c r="P3179" s="2">
        <f>Table1[[#This Row],[PRICE/PO]]*Table1[[#This Row],[Quantity/PO]]</f>
        <v>0</v>
      </c>
      <c r="Q3179" s="2" t="str">
        <f t="shared" ca="1" si="237"/>
        <v>منتهي</v>
      </c>
      <c r="R3179" s="2" t="s">
        <v>2430</v>
      </c>
      <c r="S3179" s="2"/>
      <c r="T3179" s="1" t="str">
        <f t="shared" si="247"/>
        <v/>
      </c>
      <c r="BN3179" s="8" t="str">
        <f t="shared" si="248"/>
        <v>LC1D 25M7</v>
      </c>
    </row>
    <row r="3180" spans="1:66" ht="46" hidden="1" x14ac:dyDescent="0.45">
      <c r="A3180" s="1">
        <f t="shared" si="246"/>
        <v>3167</v>
      </c>
      <c r="B3180" s="1" t="s">
        <v>734</v>
      </c>
      <c r="C3180" s="1" t="s">
        <v>1905</v>
      </c>
      <c r="D3180" s="1" t="s">
        <v>1904</v>
      </c>
      <c r="E3180" s="2" t="s">
        <v>3027</v>
      </c>
      <c r="F3180" s="1" t="s">
        <v>4384</v>
      </c>
      <c r="G3180" s="10">
        <v>45784</v>
      </c>
      <c r="H3180" s="1">
        <v>3</v>
      </c>
      <c r="I3180" s="1"/>
      <c r="J3180" s="10">
        <v>45789</v>
      </c>
      <c r="K3180" s="1"/>
      <c r="L3180" s="2"/>
      <c r="M3180" s="10"/>
      <c r="N3180" s="1"/>
      <c r="O3180" s="1"/>
      <c r="P3180" s="2">
        <f>Table1[[#This Row],[PRICE/PO]]*Table1[[#This Row],[Quantity/PO]]</f>
        <v>0</v>
      </c>
      <c r="Q3180" s="2" t="str">
        <f t="shared" ca="1" si="237"/>
        <v>منتهي</v>
      </c>
      <c r="R3180" s="2" t="s">
        <v>2430</v>
      </c>
      <c r="S3180" s="2"/>
      <c r="T3180" s="1" t="str">
        <f t="shared" si="247"/>
        <v/>
      </c>
      <c r="BN3180" s="8">
        <f t="shared" si="248"/>
        <v>0</v>
      </c>
    </row>
    <row r="3181" spans="1:66" ht="69" hidden="1" x14ac:dyDescent="0.45">
      <c r="A3181" s="1">
        <f t="shared" si="246"/>
        <v>3168</v>
      </c>
      <c r="B3181" s="1" t="s">
        <v>734</v>
      </c>
      <c r="C3181" s="2" t="s">
        <v>4389</v>
      </c>
      <c r="D3181" s="1"/>
      <c r="E3181" s="2" t="s">
        <v>4390</v>
      </c>
      <c r="F3181" s="1" t="s">
        <v>4388</v>
      </c>
      <c r="G3181" s="10">
        <v>45784</v>
      </c>
      <c r="H3181" s="1">
        <v>200</v>
      </c>
      <c r="I3181" s="1"/>
      <c r="J3181" s="10">
        <v>45790</v>
      </c>
      <c r="K3181" s="1"/>
      <c r="L3181" s="2"/>
      <c r="M3181" s="10"/>
      <c r="N3181" s="1"/>
      <c r="O3181" s="1"/>
      <c r="P3181" s="2">
        <f>Table1[[#This Row],[PRICE/PO]]*Table1[[#This Row],[Quantity/PO]]</f>
        <v>0</v>
      </c>
      <c r="Q3181" s="2" t="str">
        <f t="shared" ca="1" si="237"/>
        <v>منتهي</v>
      </c>
      <c r="R3181" s="2" t="s">
        <v>2430</v>
      </c>
      <c r="S3181" s="2"/>
      <c r="T3181" s="1" t="str">
        <f t="shared" si="247"/>
        <v/>
      </c>
      <c r="BN3181" s="8" t="str">
        <f t="shared" si="248"/>
        <v>UXL40-12</v>
      </c>
    </row>
    <row r="3182" spans="1:66" ht="69" hidden="1" x14ac:dyDescent="0.45">
      <c r="A3182" s="1">
        <f t="shared" si="246"/>
        <v>3169</v>
      </c>
      <c r="B3182" s="1" t="s">
        <v>734</v>
      </c>
      <c r="C3182" s="1" t="s">
        <v>4135</v>
      </c>
      <c r="D3182" s="1">
        <v>56148</v>
      </c>
      <c r="E3182" s="2" t="s">
        <v>4134</v>
      </c>
      <c r="F3182" s="1" t="s">
        <v>4391</v>
      </c>
      <c r="G3182" s="10">
        <v>45785</v>
      </c>
      <c r="H3182" s="1">
        <v>1</v>
      </c>
      <c r="I3182" s="1"/>
      <c r="J3182" s="10">
        <v>45790</v>
      </c>
      <c r="K3182" s="1"/>
      <c r="L3182" s="2"/>
      <c r="M3182" s="10"/>
      <c r="N3182" s="1"/>
      <c r="O3182" s="1"/>
      <c r="P3182" s="2">
        <f>Table1[[#This Row],[PRICE/PO]]*Table1[[#This Row],[Quantity/PO]]</f>
        <v>0</v>
      </c>
      <c r="Q3182" s="2" t="str">
        <f t="shared" ref="Q3182:Q3248" ca="1" si="249">IF(AND($J3182&lt;TODAY(), $J3182&lt;&gt;""), "منتهي", "")</f>
        <v>منتهي</v>
      </c>
      <c r="R3182" s="2" t="s">
        <v>2339</v>
      </c>
      <c r="S3182" s="2"/>
      <c r="T3182" s="1" t="str">
        <f t="shared" si="247"/>
        <v/>
      </c>
      <c r="BN3182" s="8" t="str">
        <f t="shared" si="248"/>
        <v>ER34615</v>
      </c>
    </row>
    <row r="3183" spans="1:66" ht="115" hidden="1" x14ac:dyDescent="0.45">
      <c r="A3183" s="1">
        <f t="shared" si="246"/>
        <v>3170</v>
      </c>
      <c r="B3183" s="1" t="s">
        <v>734</v>
      </c>
      <c r="C3183" s="1" t="s">
        <v>547</v>
      </c>
      <c r="D3183" s="41">
        <v>243133040311</v>
      </c>
      <c r="E3183" s="2" t="s">
        <v>548</v>
      </c>
      <c r="F3183" s="1" t="s">
        <v>4392</v>
      </c>
      <c r="G3183" s="10">
        <v>45785</v>
      </c>
      <c r="H3183" s="1">
        <v>3</v>
      </c>
      <c r="I3183" s="1"/>
      <c r="J3183" s="10">
        <v>45790</v>
      </c>
      <c r="K3183" s="1"/>
      <c r="L3183" s="2"/>
      <c r="M3183" s="10"/>
      <c r="N3183" s="1"/>
      <c r="O3183" s="1"/>
      <c r="P3183" s="2">
        <f>Table1[[#This Row],[PRICE/PO]]*Table1[[#This Row],[Quantity/PO]]</f>
        <v>0</v>
      </c>
      <c r="Q3183" s="2" t="str">
        <f t="shared" ca="1" si="249"/>
        <v>منتهي</v>
      </c>
      <c r="R3183" s="2" t="s">
        <v>2339</v>
      </c>
      <c r="S3183" s="2"/>
      <c r="T3183" s="1" t="str">
        <f t="shared" si="247"/>
        <v/>
      </c>
      <c r="BN3183" s="8">
        <f t="shared" si="248"/>
        <v>0</v>
      </c>
    </row>
    <row r="3184" spans="1:66" ht="46" hidden="1" x14ac:dyDescent="0.45">
      <c r="A3184" s="1">
        <f t="shared" si="246"/>
        <v>3171</v>
      </c>
      <c r="B3184" s="1" t="s">
        <v>734</v>
      </c>
      <c r="C3184" s="2" t="s">
        <v>2918</v>
      </c>
      <c r="D3184" s="1" t="s">
        <v>2919</v>
      </c>
      <c r="E3184" s="2" t="s">
        <v>2920</v>
      </c>
      <c r="F3184" s="1" t="s">
        <v>4393</v>
      </c>
      <c r="G3184" s="10">
        <v>45785</v>
      </c>
      <c r="H3184" s="1">
        <v>1</v>
      </c>
      <c r="I3184" s="1"/>
      <c r="J3184" s="10">
        <v>45789</v>
      </c>
      <c r="K3184" s="1"/>
      <c r="L3184" s="2"/>
      <c r="M3184" s="10"/>
      <c r="N3184" s="1"/>
      <c r="O3184" s="1"/>
      <c r="P3184" s="2">
        <f>Table1[[#This Row],[PRICE/PO]]*Table1[[#This Row],[Quantity/PO]]</f>
        <v>0</v>
      </c>
      <c r="Q3184" s="2" t="str">
        <f t="shared" ca="1" si="249"/>
        <v>منتهي</v>
      </c>
      <c r="R3184" s="2" t="s">
        <v>2782</v>
      </c>
      <c r="S3184" s="2"/>
      <c r="T3184" s="1" t="str">
        <f t="shared" si="247"/>
        <v/>
      </c>
      <c r="BN3184" s="8">
        <f t="shared" si="248"/>
        <v>0</v>
      </c>
    </row>
    <row r="3185" spans="1:66" ht="69" hidden="1" x14ac:dyDescent="0.45">
      <c r="A3185" s="1">
        <f t="shared" si="246"/>
        <v>3172</v>
      </c>
      <c r="B3185" s="1" t="s">
        <v>734</v>
      </c>
      <c r="C3185" s="2" t="s">
        <v>2921</v>
      </c>
      <c r="D3185" s="1" t="s">
        <v>2922</v>
      </c>
      <c r="E3185" s="2" t="s">
        <v>2923</v>
      </c>
      <c r="F3185" s="1" t="s">
        <v>4393</v>
      </c>
      <c r="G3185" s="10">
        <v>45785</v>
      </c>
      <c r="H3185" s="1">
        <v>1</v>
      </c>
      <c r="I3185" s="1"/>
      <c r="J3185" s="10">
        <v>45789</v>
      </c>
      <c r="K3185" s="1"/>
      <c r="L3185" s="2"/>
      <c r="M3185" s="10"/>
      <c r="N3185" s="1"/>
      <c r="O3185" s="1"/>
      <c r="P3185" s="2">
        <f>Table1[[#This Row],[PRICE/PO]]*Table1[[#This Row],[Quantity/PO]]</f>
        <v>0</v>
      </c>
      <c r="Q3185" s="2" t="str">
        <f t="shared" ca="1" si="249"/>
        <v>منتهي</v>
      </c>
      <c r="R3185" s="2" t="s">
        <v>2782</v>
      </c>
      <c r="S3185" s="2"/>
      <c r="T3185" s="1" t="str">
        <f t="shared" si="247"/>
        <v/>
      </c>
      <c r="BN3185" s="8">
        <f t="shared" si="248"/>
        <v>0</v>
      </c>
    </row>
    <row r="3186" spans="1:66" ht="46" hidden="1" x14ac:dyDescent="0.45">
      <c r="A3186" s="1">
        <f t="shared" si="246"/>
        <v>3173</v>
      </c>
      <c r="B3186" s="1" t="s">
        <v>734</v>
      </c>
      <c r="C3186" s="2" t="s">
        <v>2924</v>
      </c>
      <c r="D3186" s="1" t="s">
        <v>2925</v>
      </c>
      <c r="E3186" s="2" t="s">
        <v>2926</v>
      </c>
      <c r="F3186" s="1" t="s">
        <v>4393</v>
      </c>
      <c r="G3186" s="10">
        <v>45785</v>
      </c>
      <c r="H3186" s="1">
        <v>2</v>
      </c>
      <c r="I3186" s="1"/>
      <c r="J3186" s="10">
        <v>45789</v>
      </c>
      <c r="K3186" s="1"/>
      <c r="L3186" s="2"/>
      <c r="M3186" s="10"/>
      <c r="N3186" s="1"/>
      <c r="O3186" s="1"/>
      <c r="P3186" s="2">
        <f>Table1[[#This Row],[PRICE/PO]]*Table1[[#This Row],[Quantity/PO]]</f>
        <v>0</v>
      </c>
      <c r="Q3186" s="2" t="str">
        <f t="shared" ca="1" si="249"/>
        <v>منتهي</v>
      </c>
      <c r="R3186" s="2" t="s">
        <v>2782</v>
      </c>
      <c r="S3186" s="2"/>
      <c r="T3186" s="1" t="str">
        <f t="shared" si="247"/>
        <v/>
      </c>
      <c r="BN3186" s="8">
        <f t="shared" si="248"/>
        <v>0</v>
      </c>
    </row>
    <row r="3187" spans="1:66" ht="46" hidden="1" x14ac:dyDescent="0.45">
      <c r="A3187" s="1">
        <f t="shared" si="246"/>
        <v>3174</v>
      </c>
      <c r="B3187" s="1" t="s">
        <v>734</v>
      </c>
      <c r="C3187" s="2" t="s">
        <v>2928</v>
      </c>
      <c r="D3187" s="1" t="s">
        <v>2927</v>
      </c>
      <c r="E3187" s="2" t="s">
        <v>2929</v>
      </c>
      <c r="F3187" s="1" t="s">
        <v>4393</v>
      </c>
      <c r="G3187" s="10">
        <v>45785</v>
      </c>
      <c r="H3187" s="1">
        <v>2</v>
      </c>
      <c r="I3187" s="1"/>
      <c r="J3187" s="10">
        <v>45789</v>
      </c>
      <c r="K3187" s="1"/>
      <c r="L3187" s="2"/>
      <c r="M3187" s="10"/>
      <c r="N3187" s="1"/>
      <c r="O3187" s="1"/>
      <c r="P3187" s="2">
        <f>Table1[[#This Row],[PRICE/PO]]*Table1[[#This Row],[Quantity/PO]]</f>
        <v>0</v>
      </c>
      <c r="Q3187" s="2" t="str">
        <f t="shared" ca="1" si="249"/>
        <v>منتهي</v>
      </c>
      <c r="R3187" s="2" t="s">
        <v>2782</v>
      </c>
      <c r="S3187" s="2"/>
      <c r="T3187" s="1" t="str">
        <f t="shared" si="247"/>
        <v/>
      </c>
      <c r="BN3187" s="8">
        <f t="shared" si="248"/>
        <v>0</v>
      </c>
    </row>
    <row r="3188" spans="1:66" ht="138" hidden="1" x14ac:dyDescent="0.45">
      <c r="A3188" s="1">
        <f t="shared" si="246"/>
        <v>3175</v>
      </c>
      <c r="B3188" s="1" t="s">
        <v>734</v>
      </c>
      <c r="C3188" s="2" t="s">
        <v>2810</v>
      </c>
      <c r="D3188" s="1" t="s">
        <v>2811</v>
      </c>
      <c r="E3188" s="2" t="s">
        <v>2812</v>
      </c>
      <c r="F3188" s="1" t="s">
        <v>4393</v>
      </c>
      <c r="G3188" s="10">
        <v>45785</v>
      </c>
      <c r="H3188" s="1">
        <v>100</v>
      </c>
      <c r="I3188" s="1"/>
      <c r="J3188" s="10">
        <v>45789</v>
      </c>
      <c r="K3188" s="1"/>
      <c r="L3188" s="2"/>
      <c r="M3188" s="10"/>
      <c r="N3188" s="1"/>
      <c r="O3188" s="1"/>
      <c r="P3188" s="2">
        <f>Table1[[#This Row],[PRICE/PO]]*Table1[[#This Row],[Quantity/PO]]</f>
        <v>0</v>
      </c>
      <c r="Q3188" s="2" t="str">
        <f t="shared" ca="1" si="249"/>
        <v>منتهي</v>
      </c>
      <c r="R3188" s="2" t="s">
        <v>2782</v>
      </c>
      <c r="S3188" s="2"/>
      <c r="T3188" s="1" t="str">
        <f t="shared" si="247"/>
        <v/>
      </c>
      <c r="BN3188" s="8" t="str">
        <f t="shared" si="248"/>
        <v>ER34615</v>
      </c>
    </row>
    <row r="3189" spans="1:66" ht="46" hidden="1" x14ac:dyDescent="0.45">
      <c r="A3189" s="1">
        <f t="shared" si="246"/>
        <v>3176</v>
      </c>
      <c r="B3189" s="1" t="s">
        <v>734</v>
      </c>
      <c r="C3189" s="1" t="s">
        <v>2548</v>
      </c>
      <c r="D3189" s="1" t="s">
        <v>2547</v>
      </c>
      <c r="E3189" s="2" t="s">
        <v>2549</v>
      </c>
      <c r="F3189" s="1" t="s">
        <v>4394</v>
      </c>
      <c r="G3189" s="10">
        <v>45785</v>
      </c>
      <c r="H3189" s="1">
        <v>2</v>
      </c>
      <c r="I3189" s="1"/>
      <c r="J3189" s="10">
        <v>45794</v>
      </c>
      <c r="K3189" s="1"/>
      <c r="L3189" s="2"/>
      <c r="M3189" s="10"/>
      <c r="N3189" s="1"/>
      <c r="O3189" s="1"/>
      <c r="P3189" s="2">
        <f>Table1[[#This Row],[PRICE/PO]]*Table1[[#This Row],[Quantity/PO]]</f>
        <v>0</v>
      </c>
      <c r="Q3189" s="2" t="str">
        <f t="shared" ca="1" si="249"/>
        <v>منتهي</v>
      </c>
      <c r="R3189" s="2" t="s">
        <v>2370</v>
      </c>
      <c r="S3189" s="2"/>
      <c r="T3189" s="1" t="str">
        <f t="shared" si="247"/>
        <v/>
      </c>
      <c r="BN3189" s="8" t="str">
        <f t="shared" si="248"/>
        <v>LC1D25BD</v>
      </c>
    </row>
    <row r="3190" spans="1:66" ht="69" hidden="1" x14ac:dyDescent="0.45">
      <c r="A3190" s="1">
        <f t="shared" si="246"/>
        <v>3177</v>
      </c>
      <c r="B3190" s="1" t="s">
        <v>734</v>
      </c>
      <c r="C3190" s="1" t="s">
        <v>4396</v>
      </c>
      <c r="D3190" s="1">
        <v>13374742</v>
      </c>
      <c r="E3190" s="2" t="s">
        <v>4397</v>
      </c>
      <c r="F3190" s="1" t="s">
        <v>4395</v>
      </c>
      <c r="G3190" s="10">
        <v>45788</v>
      </c>
      <c r="H3190" s="1">
        <v>1</v>
      </c>
      <c r="I3190" s="1"/>
      <c r="J3190" s="10">
        <v>45791</v>
      </c>
      <c r="K3190" s="1" t="s">
        <v>1075</v>
      </c>
      <c r="L3190" s="2"/>
      <c r="M3190" s="10"/>
      <c r="N3190" s="1"/>
      <c r="O3190" s="1"/>
      <c r="P3190" s="2">
        <f>Table1[[#This Row],[PRICE/PO]]*Table1[[#This Row],[Quantity/PO]]</f>
        <v>0</v>
      </c>
      <c r="Q3190" s="2" t="str">
        <f t="shared" ca="1" si="249"/>
        <v>منتهي</v>
      </c>
      <c r="R3190" s="2" t="s">
        <v>2355</v>
      </c>
      <c r="S3190" s="2"/>
      <c r="T3190" s="1" t="str">
        <f t="shared" si="247"/>
        <v/>
      </c>
      <c r="BN3190" s="8" t="str">
        <f t="shared" si="248"/>
        <v>LC1D25B7</v>
      </c>
    </row>
    <row r="3191" spans="1:66" ht="46" hidden="1" x14ac:dyDescent="0.45">
      <c r="A3191" s="1">
        <f t="shared" si="246"/>
        <v>3178</v>
      </c>
      <c r="B3191" s="1" t="s">
        <v>734</v>
      </c>
      <c r="C3191" s="1" t="s">
        <v>4028</v>
      </c>
      <c r="D3191" s="1"/>
      <c r="E3191" s="2" t="s">
        <v>4027</v>
      </c>
      <c r="F3191" s="1" t="s">
        <v>4398</v>
      </c>
      <c r="G3191" s="10">
        <v>45788</v>
      </c>
      <c r="H3191" s="1">
        <v>5</v>
      </c>
      <c r="I3191" s="1">
        <v>275</v>
      </c>
      <c r="J3191" s="10">
        <v>45791</v>
      </c>
      <c r="K3191" s="1" t="s">
        <v>1075</v>
      </c>
      <c r="L3191" s="2" t="s">
        <v>4834</v>
      </c>
      <c r="M3191" s="10">
        <v>45798</v>
      </c>
      <c r="N3191" s="1">
        <v>5</v>
      </c>
      <c r="O3191" s="1">
        <v>275</v>
      </c>
      <c r="P3191" s="2">
        <f>Table1[[#This Row],[PRICE/PO]]*Table1[[#This Row],[Quantity/PO]]</f>
        <v>1375</v>
      </c>
      <c r="Q3191" s="2" t="str">
        <f t="shared" ca="1" si="249"/>
        <v>منتهي</v>
      </c>
      <c r="R3191" s="2" t="s">
        <v>2355</v>
      </c>
      <c r="S3191" s="2"/>
      <c r="T3191" s="1" t="str">
        <f t="shared" si="247"/>
        <v/>
      </c>
      <c r="BN3191" s="8" t="str">
        <f t="shared" si="248"/>
        <v>12T084</v>
      </c>
    </row>
    <row r="3192" spans="1:66" ht="69" hidden="1" x14ac:dyDescent="0.45">
      <c r="A3192" s="1">
        <f t="shared" si="246"/>
        <v>3179</v>
      </c>
      <c r="B3192" s="1" t="s">
        <v>734</v>
      </c>
      <c r="C3192" s="1" t="s">
        <v>2297</v>
      </c>
      <c r="D3192" s="1"/>
      <c r="E3192" s="2" t="s">
        <v>2298</v>
      </c>
      <c r="F3192" s="1" t="s">
        <v>4399</v>
      </c>
      <c r="G3192" s="10">
        <v>45788</v>
      </c>
      <c r="H3192" s="1">
        <v>2</v>
      </c>
      <c r="I3192" s="50">
        <v>73000</v>
      </c>
      <c r="J3192" s="10">
        <v>45791</v>
      </c>
      <c r="K3192" s="1"/>
      <c r="L3192" s="2"/>
      <c r="M3192" s="10"/>
      <c r="N3192" s="1"/>
      <c r="O3192" s="1"/>
      <c r="P3192" s="2">
        <f>Table1[[#This Row],[PRICE/PO]]*Table1[[#This Row],[Quantity/PO]]</f>
        <v>0</v>
      </c>
      <c r="Q3192" s="2" t="str">
        <f t="shared" ca="1" si="249"/>
        <v>منتهي</v>
      </c>
      <c r="R3192" s="2" t="s">
        <v>2355</v>
      </c>
      <c r="S3192" s="2"/>
      <c r="T3192" s="1" t="str">
        <f t="shared" si="247"/>
        <v/>
      </c>
      <c r="BN3192" s="8" t="str">
        <f t="shared" ref="BN3192:BN3198" si="250">D3826</f>
        <v>PM-12</v>
      </c>
    </row>
    <row r="3193" spans="1:66" ht="92" hidden="1" x14ac:dyDescent="0.45">
      <c r="A3193" s="1">
        <f t="shared" si="246"/>
        <v>3180</v>
      </c>
      <c r="B3193" s="1" t="s">
        <v>734</v>
      </c>
      <c r="C3193" s="1" t="s">
        <v>4401</v>
      </c>
      <c r="D3193" s="1" t="s">
        <v>4402</v>
      </c>
      <c r="E3193" s="2" t="s">
        <v>4403</v>
      </c>
      <c r="F3193" s="1" t="s">
        <v>4400</v>
      </c>
      <c r="G3193" s="10">
        <v>45788</v>
      </c>
      <c r="H3193" s="1">
        <v>2</v>
      </c>
      <c r="I3193" s="1"/>
      <c r="J3193" s="10">
        <v>45791</v>
      </c>
      <c r="K3193" s="1"/>
      <c r="L3193" s="2"/>
      <c r="M3193" s="10"/>
      <c r="N3193" s="1"/>
      <c r="O3193" s="1"/>
      <c r="P3193" s="2">
        <f>Table1[[#This Row],[PRICE/PO]]*Table1[[#This Row],[Quantity/PO]]</f>
        <v>0</v>
      </c>
      <c r="Q3193" s="2" t="str">
        <f t="shared" ca="1" si="249"/>
        <v>منتهي</v>
      </c>
      <c r="R3193" s="2" t="s">
        <v>2370</v>
      </c>
      <c r="S3193" s="2"/>
      <c r="T3193" s="1" t="str">
        <f t="shared" si="247"/>
        <v/>
      </c>
      <c r="BN3193" s="8" t="str">
        <f t="shared" si="250"/>
        <v>KD-B2130</v>
      </c>
    </row>
    <row r="3194" spans="1:66" ht="46" hidden="1" x14ac:dyDescent="0.45">
      <c r="A3194" s="1">
        <f t="shared" si="246"/>
        <v>3181</v>
      </c>
      <c r="B3194" s="1" t="s">
        <v>734</v>
      </c>
      <c r="C3194" s="2" t="s">
        <v>4018</v>
      </c>
      <c r="D3194" s="1"/>
      <c r="E3194" s="2" t="s">
        <v>4016</v>
      </c>
      <c r="F3194" s="1" t="s">
        <v>4404</v>
      </c>
      <c r="G3194" s="10">
        <v>45788</v>
      </c>
      <c r="H3194" s="1">
        <v>10</v>
      </c>
      <c r="I3194" s="1"/>
      <c r="J3194" s="10">
        <v>45791</v>
      </c>
      <c r="K3194" s="1"/>
      <c r="L3194" s="2"/>
      <c r="M3194" s="10"/>
      <c r="N3194" s="1"/>
      <c r="O3194" s="1"/>
      <c r="P3194" s="2">
        <f>Table1[[#This Row],[PRICE/PO]]*Table1[[#This Row],[Quantity/PO]]</f>
        <v>0</v>
      </c>
      <c r="Q3194" s="2" t="str">
        <f t="shared" ca="1" si="249"/>
        <v>منتهي</v>
      </c>
      <c r="R3194" s="2" t="s">
        <v>2370</v>
      </c>
      <c r="S3194" s="2"/>
      <c r="T3194" s="1" t="str">
        <f t="shared" si="247"/>
        <v/>
      </c>
      <c r="BN3194" s="8">
        <f t="shared" si="250"/>
        <v>2400321</v>
      </c>
    </row>
    <row r="3195" spans="1:66" ht="69" hidden="1" x14ac:dyDescent="0.45">
      <c r="A3195" s="1">
        <f t="shared" si="246"/>
        <v>3182</v>
      </c>
      <c r="B3195" s="1" t="s">
        <v>734</v>
      </c>
      <c r="C3195" s="1" t="s">
        <v>3931</v>
      </c>
      <c r="D3195" s="1"/>
      <c r="E3195" s="2" t="s">
        <v>3937</v>
      </c>
      <c r="F3195" s="1" t="s">
        <v>4405</v>
      </c>
      <c r="G3195" s="10">
        <v>45788</v>
      </c>
      <c r="H3195" s="1">
        <v>4</v>
      </c>
      <c r="I3195" s="1"/>
      <c r="J3195" s="10">
        <v>45804</v>
      </c>
      <c r="K3195" s="1"/>
      <c r="L3195" s="2"/>
      <c r="M3195" s="10"/>
      <c r="N3195" s="1"/>
      <c r="O3195" s="1"/>
      <c r="P3195" s="2">
        <f>Table1[[#This Row],[PRICE/PO]]*Table1[[#This Row],[Quantity/PO]]</f>
        <v>0</v>
      </c>
      <c r="Q3195" s="2" t="str">
        <f t="shared" ca="1" si="249"/>
        <v>منتهي</v>
      </c>
      <c r="R3195" s="2" t="s">
        <v>2370</v>
      </c>
      <c r="S3195" s="2"/>
      <c r="T3195" s="1" t="str">
        <f t="shared" si="247"/>
        <v/>
      </c>
      <c r="BN3195" s="8">
        <f t="shared" si="250"/>
        <v>0</v>
      </c>
    </row>
    <row r="3196" spans="1:66" ht="92" hidden="1" x14ac:dyDescent="0.45">
      <c r="A3196" s="1">
        <f t="shared" si="246"/>
        <v>3183</v>
      </c>
      <c r="B3196" s="1" t="s">
        <v>734</v>
      </c>
      <c r="C3196" s="2" t="s">
        <v>4019</v>
      </c>
      <c r="D3196" s="1" t="s">
        <v>4407</v>
      </c>
      <c r="E3196" s="2" t="s">
        <v>4014</v>
      </c>
      <c r="F3196" s="1" t="s">
        <v>4406</v>
      </c>
      <c r="G3196" s="10">
        <v>45788</v>
      </c>
      <c r="H3196" s="1">
        <v>6</v>
      </c>
      <c r="I3196" s="1"/>
      <c r="J3196" s="10">
        <v>45805</v>
      </c>
      <c r="K3196" s="1" t="s">
        <v>1074</v>
      </c>
      <c r="L3196" s="2"/>
      <c r="M3196" s="10"/>
      <c r="N3196" s="1"/>
      <c r="O3196" s="1"/>
      <c r="P3196" s="2">
        <f>Table1[[#This Row],[PRICE/PO]]*Table1[[#This Row],[Quantity/PO]]</f>
        <v>0</v>
      </c>
      <c r="Q3196" s="2" t="str">
        <f t="shared" ca="1" si="249"/>
        <v>منتهي</v>
      </c>
      <c r="R3196" s="2" t="s">
        <v>2370</v>
      </c>
      <c r="S3196" s="2"/>
      <c r="T3196" s="1" t="str">
        <f t="shared" si="247"/>
        <v/>
      </c>
      <c r="BN3196" s="8">
        <f t="shared" si="250"/>
        <v>0</v>
      </c>
    </row>
    <row r="3197" spans="1:66" ht="69" hidden="1" x14ac:dyDescent="0.45">
      <c r="A3197" s="1">
        <f t="shared" si="246"/>
        <v>3184</v>
      </c>
      <c r="B3197" s="1" t="s">
        <v>734</v>
      </c>
      <c r="C3197" s="1" t="s">
        <v>115</v>
      </c>
      <c r="D3197" s="1"/>
      <c r="E3197" s="2" t="s">
        <v>2450</v>
      </c>
      <c r="F3197" s="1" t="s">
        <v>4408</v>
      </c>
      <c r="G3197" s="10">
        <v>45788</v>
      </c>
      <c r="H3197" s="1">
        <v>6</v>
      </c>
      <c r="I3197" s="1">
        <v>1250</v>
      </c>
      <c r="J3197" s="10">
        <v>45791</v>
      </c>
      <c r="K3197" s="1" t="s">
        <v>1075</v>
      </c>
      <c r="L3197" s="2"/>
      <c r="M3197" s="10"/>
      <c r="N3197" s="1"/>
      <c r="O3197" s="1"/>
      <c r="P3197" s="2">
        <f>Table1[[#This Row],[PRICE/PO]]*Table1[[#This Row],[Quantity/PO]]</f>
        <v>0</v>
      </c>
      <c r="Q3197" s="2" t="str">
        <f t="shared" ca="1" si="249"/>
        <v>منتهي</v>
      </c>
      <c r="R3197" s="2" t="s">
        <v>2339</v>
      </c>
      <c r="S3197" s="2"/>
      <c r="T3197" s="1" t="str">
        <f t="shared" si="247"/>
        <v/>
      </c>
      <c r="BN3197" s="8">
        <f t="shared" si="250"/>
        <v>0</v>
      </c>
    </row>
    <row r="3198" spans="1:66" ht="115" hidden="1" x14ac:dyDescent="0.45">
      <c r="A3198" s="1">
        <f t="shared" si="246"/>
        <v>3185</v>
      </c>
      <c r="B3198" s="1" t="s">
        <v>734</v>
      </c>
      <c r="C3198" s="1" t="s">
        <v>534</v>
      </c>
      <c r="D3198" s="1"/>
      <c r="E3198" s="2" t="s">
        <v>2217</v>
      </c>
      <c r="F3198" s="1" t="s">
        <v>4410</v>
      </c>
      <c r="G3198" s="10">
        <v>45753</v>
      </c>
      <c r="H3198" s="1">
        <v>1</v>
      </c>
      <c r="I3198" s="1">
        <v>65500</v>
      </c>
      <c r="J3198" s="10">
        <v>45760</v>
      </c>
      <c r="K3198" s="1" t="s">
        <v>1077</v>
      </c>
      <c r="L3198" s="2" t="s">
        <v>4409</v>
      </c>
      <c r="M3198" s="10">
        <v>45788</v>
      </c>
      <c r="N3198" s="1">
        <v>1</v>
      </c>
      <c r="O3198" s="1">
        <v>65000</v>
      </c>
      <c r="P3198" s="2">
        <f>Table1[[#This Row],[PRICE/PO]]*Table1[[#This Row],[Quantity/PO]]</f>
        <v>65000</v>
      </c>
      <c r="Q3198" s="2" t="str">
        <f t="shared" ca="1" si="249"/>
        <v>منتهي</v>
      </c>
      <c r="R3198" s="2" t="s">
        <v>2339</v>
      </c>
      <c r="S3198" s="2"/>
      <c r="T3198" s="1" t="str">
        <f t="shared" si="247"/>
        <v/>
      </c>
      <c r="BN3198" s="8" t="str">
        <f t="shared" si="250"/>
        <v>PH330G2C- TKTS</v>
      </c>
    </row>
    <row r="3199" spans="1:66" ht="69" hidden="1" x14ac:dyDescent="0.45">
      <c r="A3199" s="1">
        <f t="shared" si="246"/>
        <v>3186</v>
      </c>
      <c r="B3199" s="1" t="s">
        <v>43</v>
      </c>
      <c r="C3199" s="1" t="s">
        <v>65</v>
      </c>
      <c r="D3199" s="1"/>
      <c r="E3199" s="2" t="s">
        <v>2449</v>
      </c>
      <c r="F3199" s="1" t="s">
        <v>4414</v>
      </c>
      <c r="G3199" s="10">
        <v>45784</v>
      </c>
      <c r="H3199" s="1">
        <v>6</v>
      </c>
      <c r="I3199" s="1">
        <v>1275</v>
      </c>
      <c r="J3199" s="10">
        <v>45789</v>
      </c>
      <c r="K3199" s="1" t="s">
        <v>1077</v>
      </c>
      <c r="L3199" s="2"/>
      <c r="M3199" s="10"/>
      <c r="N3199" s="1"/>
      <c r="O3199" s="1"/>
      <c r="P3199" s="2">
        <f>Table1[[#This Row],[PRICE/PO]]*Table1[[#This Row],[Quantity/PO]]</f>
        <v>0</v>
      </c>
      <c r="Q3199" s="2" t="str">
        <f t="shared" ca="1" si="249"/>
        <v>منتهي</v>
      </c>
      <c r="R3199" s="2" t="s">
        <v>2339</v>
      </c>
      <c r="S3199" s="2"/>
      <c r="T3199" s="1" t="str">
        <f t="shared" si="247"/>
        <v/>
      </c>
      <c r="BN3199" s="8">
        <f>D3834</f>
        <v>2400572</v>
      </c>
    </row>
    <row r="3200" spans="1:66" ht="69" hidden="1" x14ac:dyDescent="0.45">
      <c r="A3200" s="1">
        <f t="shared" si="246"/>
        <v>3187</v>
      </c>
      <c r="B3200" s="1" t="s">
        <v>43</v>
      </c>
      <c r="C3200" s="2" t="s">
        <v>115</v>
      </c>
      <c r="D3200" s="1"/>
      <c r="E3200" s="2" t="s">
        <v>2450</v>
      </c>
      <c r="F3200" s="1" t="s">
        <v>4415</v>
      </c>
      <c r="G3200" s="10">
        <v>45784</v>
      </c>
      <c r="H3200" s="1">
        <v>2</v>
      </c>
      <c r="I3200" s="1">
        <v>1250</v>
      </c>
      <c r="J3200" s="10">
        <v>45789</v>
      </c>
      <c r="K3200" s="1" t="s">
        <v>1077</v>
      </c>
      <c r="L3200" s="2"/>
      <c r="M3200" s="10"/>
      <c r="N3200" s="1"/>
      <c r="O3200" s="1"/>
      <c r="P3200" s="2">
        <f>Table1[[#This Row],[PRICE/PO]]*Table1[[#This Row],[Quantity/PO]]</f>
        <v>0</v>
      </c>
      <c r="Q3200" s="2" t="str">
        <f t="shared" ca="1" si="249"/>
        <v>منتهي</v>
      </c>
      <c r="R3200" s="2" t="s">
        <v>2339</v>
      </c>
      <c r="S3200" s="2"/>
      <c r="T3200" s="1" t="str">
        <f t="shared" si="247"/>
        <v/>
      </c>
      <c r="BN3200" s="8" t="str">
        <f t="shared" ref="BN3200:BN3208" si="251">D3837</f>
        <v>MaxRunCapacitors</v>
      </c>
    </row>
    <row r="3201" spans="1:66" ht="46" hidden="1" x14ac:dyDescent="0.45">
      <c r="A3201" s="1">
        <f t="shared" si="246"/>
        <v>3188</v>
      </c>
      <c r="B3201" s="1" t="s">
        <v>43</v>
      </c>
      <c r="C3201" s="2" t="s">
        <v>84</v>
      </c>
      <c r="D3201" s="1"/>
      <c r="E3201" s="2" t="s">
        <v>2464</v>
      </c>
      <c r="F3201" s="1" t="s">
        <v>4415</v>
      </c>
      <c r="G3201" s="10">
        <v>45784</v>
      </c>
      <c r="H3201" s="1">
        <v>2</v>
      </c>
      <c r="I3201" s="1">
        <v>1650</v>
      </c>
      <c r="J3201" s="10">
        <v>45789</v>
      </c>
      <c r="K3201" s="1" t="s">
        <v>1077</v>
      </c>
      <c r="L3201" s="2"/>
      <c r="M3201" s="10"/>
      <c r="N3201" s="1"/>
      <c r="O3201" s="1"/>
      <c r="P3201" s="2">
        <f>Table1[[#This Row],[PRICE/PO]]*Table1[[#This Row],[Quantity/PO]]</f>
        <v>0</v>
      </c>
      <c r="Q3201" s="2" t="str">
        <f t="shared" ca="1" si="249"/>
        <v>منتهي</v>
      </c>
      <c r="R3201" s="2" t="s">
        <v>2339</v>
      </c>
      <c r="S3201" s="2"/>
      <c r="T3201" s="1" t="str">
        <f t="shared" si="247"/>
        <v/>
      </c>
      <c r="BN3201" s="8" t="str">
        <f t="shared" si="251"/>
        <v>NF2505891291</v>
      </c>
    </row>
    <row r="3202" spans="1:66" ht="69" hidden="1" x14ac:dyDescent="0.45">
      <c r="A3202" s="1">
        <f t="shared" si="246"/>
        <v>3189</v>
      </c>
      <c r="B3202" s="1" t="s">
        <v>734</v>
      </c>
      <c r="C3202" s="1" t="s">
        <v>887</v>
      </c>
      <c r="D3202" s="1"/>
      <c r="E3202" s="2" t="s">
        <v>188</v>
      </c>
      <c r="F3202" s="1" t="s">
        <v>4416</v>
      </c>
      <c r="G3202" s="10">
        <v>45784</v>
      </c>
      <c r="H3202" s="1">
        <v>4</v>
      </c>
      <c r="I3202" s="1">
        <v>800</v>
      </c>
      <c r="J3202" s="10">
        <v>45789</v>
      </c>
      <c r="K3202" s="1" t="s">
        <v>1074</v>
      </c>
      <c r="L3202" s="2"/>
      <c r="M3202" s="10"/>
      <c r="N3202" s="1"/>
      <c r="O3202" s="1"/>
      <c r="P3202" s="2">
        <f>Table1[[#This Row],[PRICE/PO]]*Table1[[#This Row],[Quantity/PO]]</f>
        <v>0</v>
      </c>
      <c r="Q3202" s="2" t="str">
        <f t="shared" ca="1" si="249"/>
        <v>منتهي</v>
      </c>
      <c r="R3202" s="2" t="s">
        <v>2430</v>
      </c>
      <c r="S3202" s="2"/>
      <c r="T3202" s="1" t="str">
        <f t="shared" si="247"/>
        <v/>
      </c>
      <c r="BN3202" s="8" t="str">
        <f t="shared" si="251"/>
        <v>RL323-3MAF</v>
      </c>
    </row>
    <row r="3203" spans="1:66" ht="46" hidden="1" x14ac:dyDescent="0.45">
      <c r="A3203" s="1">
        <f t="shared" si="246"/>
        <v>3190</v>
      </c>
      <c r="B3203" s="1" t="s">
        <v>734</v>
      </c>
      <c r="C3203" s="1" t="s">
        <v>3333</v>
      </c>
      <c r="D3203" s="1"/>
      <c r="E3203" s="2" t="s">
        <v>3334</v>
      </c>
      <c r="F3203" s="1" t="s">
        <v>4416</v>
      </c>
      <c r="G3203" s="10">
        <v>45784</v>
      </c>
      <c r="H3203" s="1">
        <v>3</v>
      </c>
      <c r="I3203" s="1"/>
      <c r="J3203" s="10">
        <v>45789</v>
      </c>
      <c r="K3203" s="1" t="s">
        <v>1074</v>
      </c>
      <c r="L3203" s="2"/>
      <c r="M3203" s="10"/>
      <c r="N3203" s="1"/>
      <c r="O3203" s="1"/>
      <c r="P3203" s="2">
        <f>Table1[[#This Row],[PRICE/PO]]*Table1[[#This Row],[Quantity/PO]]</f>
        <v>0</v>
      </c>
      <c r="Q3203" s="2" t="str">
        <f t="shared" ca="1" si="249"/>
        <v>منتهي</v>
      </c>
      <c r="R3203" s="2" t="s">
        <v>2430</v>
      </c>
      <c r="S3203" s="2"/>
      <c r="T3203" s="1" t="str">
        <f t="shared" si="247"/>
        <v/>
      </c>
      <c r="BN3203" s="8" t="str">
        <f t="shared" si="251"/>
        <v>015-00240</v>
      </c>
    </row>
    <row r="3204" spans="1:66" ht="69" hidden="1" x14ac:dyDescent="0.45">
      <c r="A3204" s="1">
        <f t="shared" si="246"/>
        <v>3191</v>
      </c>
      <c r="B3204" s="1" t="s">
        <v>734</v>
      </c>
      <c r="C3204" s="1" t="s">
        <v>4417</v>
      </c>
      <c r="D3204" s="1" t="s">
        <v>4418</v>
      </c>
      <c r="E3204" s="2" t="s">
        <v>4419</v>
      </c>
      <c r="F3204" s="1" t="s">
        <v>4416</v>
      </c>
      <c r="G3204" s="10">
        <v>45784</v>
      </c>
      <c r="H3204" s="1">
        <v>10</v>
      </c>
      <c r="I3204" s="1"/>
      <c r="J3204" s="10">
        <v>45789</v>
      </c>
      <c r="K3204" s="1" t="s">
        <v>1074</v>
      </c>
      <c r="L3204" s="2"/>
      <c r="M3204" s="10"/>
      <c r="N3204" s="1"/>
      <c r="O3204" s="1"/>
      <c r="P3204" s="2">
        <f>Table1[[#This Row],[PRICE/PO]]*Table1[[#This Row],[Quantity/PO]]</f>
        <v>0</v>
      </c>
      <c r="Q3204" s="2" t="str">
        <f t="shared" ca="1" si="249"/>
        <v>منتهي</v>
      </c>
      <c r="R3204" s="2" t="s">
        <v>2430</v>
      </c>
      <c r="S3204" s="2"/>
      <c r="T3204" s="1" t="str">
        <f t="shared" si="247"/>
        <v/>
      </c>
      <c r="BN3204" s="8">
        <f t="shared" si="251"/>
        <v>0</v>
      </c>
    </row>
    <row r="3205" spans="1:66" ht="69" hidden="1" x14ac:dyDescent="0.45">
      <c r="A3205" s="1">
        <f t="shared" si="246"/>
        <v>3192</v>
      </c>
      <c r="B3205" s="1" t="s">
        <v>734</v>
      </c>
      <c r="C3205" s="1" t="s">
        <v>866</v>
      </c>
      <c r="D3205" s="1"/>
      <c r="E3205" s="2" t="s">
        <v>867</v>
      </c>
      <c r="F3205" s="1" t="s">
        <v>4416</v>
      </c>
      <c r="G3205" s="10">
        <v>45784</v>
      </c>
      <c r="H3205" s="1">
        <v>100</v>
      </c>
      <c r="I3205" s="1">
        <v>510</v>
      </c>
      <c r="J3205" s="10">
        <v>45789</v>
      </c>
      <c r="K3205" s="1" t="s">
        <v>1074</v>
      </c>
      <c r="L3205" s="2"/>
      <c r="M3205" s="10"/>
      <c r="N3205" s="1"/>
      <c r="O3205" s="1"/>
      <c r="P3205" s="2">
        <f>Table1[[#This Row],[PRICE/PO]]*Table1[[#This Row],[Quantity/PO]]</f>
        <v>0</v>
      </c>
      <c r="Q3205" s="2" t="str">
        <f t="shared" ca="1" si="249"/>
        <v>منتهي</v>
      </c>
      <c r="R3205" s="2" t="s">
        <v>2430</v>
      </c>
      <c r="S3205" s="2"/>
      <c r="T3205" s="1" t="str">
        <f t="shared" si="247"/>
        <v/>
      </c>
      <c r="BN3205" s="8" t="str">
        <f t="shared" si="251"/>
        <v>023Z4523</v>
      </c>
    </row>
    <row r="3206" spans="1:66" ht="92" hidden="1" x14ac:dyDescent="0.45">
      <c r="A3206" s="1">
        <f t="shared" si="246"/>
        <v>3193</v>
      </c>
      <c r="B3206" s="1" t="s">
        <v>734</v>
      </c>
      <c r="C3206" s="1" t="s">
        <v>4421</v>
      </c>
      <c r="D3206" s="1">
        <v>633</v>
      </c>
      <c r="E3206" s="2" t="s">
        <v>4422</v>
      </c>
      <c r="F3206" s="1" t="s">
        <v>4420</v>
      </c>
      <c r="G3206" s="10">
        <v>45784</v>
      </c>
      <c r="H3206" s="1">
        <v>1</v>
      </c>
      <c r="I3206" s="47">
        <v>1550</v>
      </c>
      <c r="J3206" s="10">
        <v>45791</v>
      </c>
      <c r="K3206" s="1" t="s">
        <v>1075</v>
      </c>
      <c r="L3206" s="2" t="s">
        <v>4828</v>
      </c>
      <c r="M3206" s="10">
        <v>45795</v>
      </c>
      <c r="N3206" s="1">
        <v>1</v>
      </c>
      <c r="O3206" s="1">
        <v>1550</v>
      </c>
      <c r="P3206" s="2">
        <f>Table1[[#This Row],[PRICE/PO]]*Table1[[#This Row],[Quantity/PO]]</f>
        <v>1550</v>
      </c>
      <c r="Q3206" s="2" t="str">
        <f t="shared" ca="1" si="249"/>
        <v>منتهي</v>
      </c>
      <c r="R3206" s="2" t="s">
        <v>2339</v>
      </c>
      <c r="S3206" s="2"/>
      <c r="T3206" s="1" t="str">
        <f t="shared" si="247"/>
        <v/>
      </c>
      <c r="BN3206" s="8">
        <f t="shared" si="251"/>
        <v>0</v>
      </c>
    </row>
    <row r="3207" spans="1:66" ht="46" hidden="1" x14ac:dyDescent="0.45">
      <c r="A3207" s="1">
        <f t="shared" si="246"/>
        <v>3194</v>
      </c>
      <c r="B3207" s="1" t="s">
        <v>734</v>
      </c>
      <c r="C3207" s="1" t="s">
        <v>1734</v>
      </c>
      <c r="D3207" s="1">
        <v>48817</v>
      </c>
      <c r="E3207" s="2" t="s">
        <v>2397</v>
      </c>
      <c r="F3207" s="1" t="s">
        <v>4424</v>
      </c>
      <c r="G3207" s="10">
        <v>45784</v>
      </c>
      <c r="H3207" s="1">
        <v>2</v>
      </c>
      <c r="I3207" s="1">
        <v>1200</v>
      </c>
      <c r="J3207" s="10">
        <v>45789</v>
      </c>
      <c r="K3207" s="1" t="s">
        <v>1075</v>
      </c>
      <c r="L3207" s="2" t="s">
        <v>4517</v>
      </c>
      <c r="M3207" s="10">
        <v>45791</v>
      </c>
      <c r="N3207" s="1">
        <v>2</v>
      </c>
      <c r="O3207" s="1">
        <v>1200</v>
      </c>
      <c r="P3207" s="2">
        <f>Table1[[#This Row],[PRICE/PO]]*Table1[[#This Row],[Quantity/PO]]</f>
        <v>2400</v>
      </c>
      <c r="Q3207" s="2" t="str">
        <f t="shared" ca="1" si="249"/>
        <v>منتهي</v>
      </c>
      <c r="R3207" s="2" t="s">
        <v>2339</v>
      </c>
      <c r="S3207" s="2"/>
      <c r="T3207" s="1" t="str">
        <f t="shared" si="247"/>
        <v/>
      </c>
      <c r="BN3207" s="8">
        <f t="shared" si="251"/>
        <v>0</v>
      </c>
    </row>
    <row r="3208" spans="1:66" ht="46" hidden="1" x14ac:dyDescent="0.45">
      <c r="A3208" s="1">
        <f t="shared" si="246"/>
        <v>3195</v>
      </c>
      <c r="B3208" s="1" t="s">
        <v>734</v>
      </c>
      <c r="C3208" s="1" t="s">
        <v>1734</v>
      </c>
      <c r="D3208" s="1">
        <v>48817</v>
      </c>
      <c r="E3208" s="2" t="s">
        <v>2397</v>
      </c>
      <c r="F3208" s="1" t="s">
        <v>4424</v>
      </c>
      <c r="G3208" s="10">
        <v>45784</v>
      </c>
      <c r="H3208" s="1"/>
      <c r="I3208" s="1">
        <v>1200</v>
      </c>
      <c r="J3208" s="10">
        <v>45789</v>
      </c>
      <c r="K3208" s="1" t="s">
        <v>1075</v>
      </c>
      <c r="L3208" s="2" t="s">
        <v>5139</v>
      </c>
      <c r="M3208" s="10">
        <v>45797</v>
      </c>
      <c r="N3208" s="1">
        <v>2</v>
      </c>
      <c r="O3208" s="1">
        <v>1200</v>
      </c>
      <c r="P3208" s="2">
        <f>Table1[[#This Row],[PRICE/PO]]*Table1[[#This Row],[Quantity/PO]]</f>
        <v>2400</v>
      </c>
      <c r="Q3208" s="2" t="str">
        <f t="shared" ca="1" si="249"/>
        <v>منتهي</v>
      </c>
      <c r="R3208" s="2" t="s">
        <v>2339</v>
      </c>
      <c r="S3208" s="2"/>
      <c r="T3208" s="1" t="str">
        <f t="shared" si="247"/>
        <v/>
      </c>
      <c r="BN3208" s="8" t="str">
        <f t="shared" si="251"/>
        <v>TS-093</v>
      </c>
    </row>
    <row r="3209" spans="1:66" ht="46" hidden="1" x14ac:dyDescent="0.45">
      <c r="A3209" s="1">
        <f t="shared" si="246"/>
        <v>3196</v>
      </c>
      <c r="B3209" s="1" t="s">
        <v>734</v>
      </c>
      <c r="C3209" s="2" t="s">
        <v>879</v>
      </c>
      <c r="D3209" s="1"/>
      <c r="E3209" s="2" t="s">
        <v>195</v>
      </c>
      <c r="F3209" s="1" t="s">
        <v>4425</v>
      </c>
      <c r="G3209" s="10">
        <v>45784</v>
      </c>
      <c r="H3209" s="1">
        <v>50</v>
      </c>
      <c r="I3209" s="1">
        <v>10</v>
      </c>
      <c r="J3209" s="10">
        <v>45789</v>
      </c>
      <c r="K3209" s="1" t="s">
        <v>1074</v>
      </c>
      <c r="L3209" s="2"/>
      <c r="M3209" s="10"/>
      <c r="N3209" s="1"/>
      <c r="O3209" s="1"/>
      <c r="P3209" s="2">
        <f>Table1[[#This Row],[PRICE/PO]]*Table1[[#This Row],[Quantity/PO]]</f>
        <v>0</v>
      </c>
      <c r="Q3209" s="2" t="str">
        <f t="shared" ca="1" si="249"/>
        <v>منتهي</v>
      </c>
      <c r="R3209" s="2" t="s">
        <v>2430</v>
      </c>
      <c r="S3209" s="2"/>
      <c r="T3209" s="1" t="str">
        <f t="shared" si="247"/>
        <v/>
      </c>
      <c r="BN3209" s="8" t="str">
        <f t="shared" ref="BN3209:BN3214" si="252">D3845</f>
        <v>TS-093</v>
      </c>
    </row>
    <row r="3210" spans="1:66" ht="46" hidden="1" x14ac:dyDescent="0.45">
      <c r="A3210" s="1">
        <f t="shared" si="246"/>
        <v>3197</v>
      </c>
      <c r="B3210" s="1" t="s">
        <v>734</v>
      </c>
      <c r="C3210" s="2" t="s">
        <v>880</v>
      </c>
      <c r="D3210" s="1"/>
      <c r="E3210" s="2" t="s">
        <v>197</v>
      </c>
      <c r="F3210" s="1" t="s">
        <v>4425</v>
      </c>
      <c r="G3210" s="10">
        <v>45784</v>
      </c>
      <c r="H3210" s="1">
        <v>50</v>
      </c>
      <c r="I3210" s="1">
        <v>6</v>
      </c>
      <c r="J3210" s="10">
        <v>45789</v>
      </c>
      <c r="K3210" s="1" t="s">
        <v>1074</v>
      </c>
      <c r="L3210" s="2"/>
      <c r="M3210" s="10"/>
      <c r="N3210" s="1"/>
      <c r="O3210" s="1"/>
      <c r="P3210" s="2">
        <f>Table1[[#This Row],[PRICE/PO]]*Table1[[#This Row],[Quantity/PO]]</f>
        <v>0</v>
      </c>
      <c r="Q3210" s="2" t="str">
        <f t="shared" ca="1" si="249"/>
        <v>منتهي</v>
      </c>
      <c r="R3210" s="2" t="s">
        <v>2430</v>
      </c>
      <c r="S3210" s="2"/>
      <c r="T3210" s="1" t="str">
        <f t="shared" si="247"/>
        <v/>
      </c>
      <c r="BN3210" s="8" t="str">
        <f t="shared" si="252"/>
        <v>M8E-LSG-40-EWL</v>
      </c>
    </row>
    <row r="3211" spans="1:66" ht="46" hidden="1" x14ac:dyDescent="0.45">
      <c r="A3211" s="1">
        <f t="shared" si="246"/>
        <v>3198</v>
      </c>
      <c r="B3211" s="1" t="s">
        <v>734</v>
      </c>
      <c r="C3211" s="2" t="s">
        <v>881</v>
      </c>
      <c r="D3211" s="1"/>
      <c r="E3211" s="2" t="s">
        <v>208</v>
      </c>
      <c r="F3211" s="1" t="s">
        <v>4425</v>
      </c>
      <c r="G3211" s="10">
        <v>45784</v>
      </c>
      <c r="H3211" s="1">
        <v>50</v>
      </c>
      <c r="I3211" s="1">
        <v>34</v>
      </c>
      <c r="J3211" s="10">
        <v>45789</v>
      </c>
      <c r="K3211" s="1" t="s">
        <v>1074</v>
      </c>
      <c r="L3211" s="2" t="s">
        <v>5371</v>
      </c>
      <c r="M3211" s="10">
        <v>45820</v>
      </c>
      <c r="N3211" s="1">
        <v>100</v>
      </c>
      <c r="O3211" s="1">
        <v>34</v>
      </c>
      <c r="P3211" s="2">
        <f>Table1[[#This Row],[PRICE/PO]]*Table1[[#This Row],[Quantity/PO]]</f>
        <v>3400</v>
      </c>
      <c r="Q3211" s="2" t="str">
        <f t="shared" ca="1" si="249"/>
        <v>منتهي</v>
      </c>
      <c r="R3211" s="2" t="s">
        <v>2430</v>
      </c>
      <c r="S3211" s="2"/>
      <c r="T3211" s="1" t="str">
        <f t="shared" si="247"/>
        <v/>
      </c>
      <c r="BN3211" s="8" t="str">
        <f t="shared" si="252"/>
        <v>R23591</v>
      </c>
    </row>
    <row r="3212" spans="1:66" ht="46" hidden="1" x14ac:dyDescent="0.45">
      <c r="A3212" s="1">
        <f t="shared" si="246"/>
        <v>3199</v>
      </c>
      <c r="B3212" s="1" t="s">
        <v>734</v>
      </c>
      <c r="C3212" s="2" t="s">
        <v>2158</v>
      </c>
      <c r="D3212" s="1"/>
      <c r="E3212" s="2" t="s">
        <v>2159</v>
      </c>
      <c r="F3212" s="1" t="s">
        <v>4425</v>
      </c>
      <c r="G3212" s="10">
        <v>45784</v>
      </c>
      <c r="H3212" s="1">
        <v>50</v>
      </c>
      <c r="I3212" s="1"/>
      <c r="J3212" s="10">
        <v>45789</v>
      </c>
      <c r="K3212" s="1" t="s">
        <v>1074</v>
      </c>
      <c r="L3212" s="2"/>
      <c r="M3212" s="10"/>
      <c r="N3212" s="1"/>
      <c r="O3212" s="1"/>
      <c r="P3212" s="2">
        <f>Table1[[#This Row],[PRICE/PO]]*Table1[[#This Row],[Quantity/PO]]</f>
        <v>0</v>
      </c>
      <c r="Q3212" s="2" t="str">
        <f t="shared" ca="1" si="249"/>
        <v>منتهي</v>
      </c>
      <c r="R3212" s="2" t="s">
        <v>2430</v>
      </c>
      <c r="S3212" s="2"/>
      <c r="T3212" s="1" t="str">
        <f t="shared" si="247"/>
        <v/>
      </c>
      <c r="BN3212" s="8" t="str">
        <f t="shared" si="252"/>
        <v>C22673</v>
      </c>
    </row>
    <row r="3213" spans="1:66" ht="69" hidden="1" x14ac:dyDescent="0.45">
      <c r="A3213" s="1">
        <f t="shared" si="246"/>
        <v>3200</v>
      </c>
      <c r="B3213" s="1" t="s">
        <v>734</v>
      </c>
      <c r="C3213" s="2" t="s">
        <v>868</v>
      </c>
      <c r="D3213" s="1"/>
      <c r="E3213" s="2" t="s">
        <v>869</v>
      </c>
      <c r="F3213" s="1" t="s">
        <v>4425</v>
      </c>
      <c r="G3213" s="10">
        <v>45784</v>
      </c>
      <c r="H3213" s="1">
        <v>50</v>
      </c>
      <c r="I3213" s="1">
        <v>63</v>
      </c>
      <c r="J3213" s="10">
        <v>45789</v>
      </c>
      <c r="K3213" s="1" t="s">
        <v>1074</v>
      </c>
      <c r="L3213" s="2" t="s">
        <v>4833</v>
      </c>
      <c r="M3213" s="10">
        <v>45798</v>
      </c>
      <c r="N3213" s="1">
        <v>50</v>
      </c>
      <c r="O3213" s="1">
        <v>63</v>
      </c>
      <c r="P3213" s="2">
        <f>Table1[[#This Row],[PRICE/PO]]*Table1[[#This Row],[Quantity/PO]]</f>
        <v>3150</v>
      </c>
      <c r="Q3213" s="2" t="str">
        <f t="shared" ca="1" si="249"/>
        <v>منتهي</v>
      </c>
      <c r="R3213" s="2" t="s">
        <v>2430</v>
      </c>
      <c r="S3213" s="2"/>
      <c r="T3213" s="1" t="str">
        <f t="shared" si="247"/>
        <v/>
      </c>
      <c r="BN3213" s="8">
        <f t="shared" si="252"/>
        <v>0</v>
      </c>
    </row>
    <row r="3214" spans="1:66" ht="69" hidden="1" x14ac:dyDescent="0.45">
      <c r="A3214" s="1">
        <f t="shared" si="246"/>
        <v>3201</v>
      </c>
      <c r="B3214" s="1" t="s">
        <v>734</v>
      </c>
      <c r="C3214" s="2" t="s">
        <v>868</v>
      </c>
      <c r="D3214" s="1"/>
      <c r="E3214" s="2" t="s">
        <v>869</v>
      </c>
      <c r="F3214" s="1" t="s">
        <v>4425</v>
      </c>
      <c r="G3214" s="10">
        <v>45784</v>
      </c>
      <c r="H3214" s="1"/>
      <c r="I3214" s="1">
        <v>63</v>
      </c>
      <c r="J3214" s="10">
        <v>45789</v>
      </c>
      <c r="K3214" s="1" t="s">
        <v>1074</v>
      </c>
      <c r="L3214" s="2" t="s">
        <v>5344</v>
      </c>
      <c r="M3214" s="10">
        <v>45819</v>
      </c>
      <c r="N3214" s="1">
        <v>50</v>
      </c>
      <c r="O3214" s="1">
        <v>63</v>
      </c>
      <c r="P3214" s="2">
        <f>Table1[[#This Row],[PRICE/PO]]*Table1[[#This Row],[Quantity/PO]]</f>
        <v>3150</v>
      </c>
      <c r="Q3214" s="2" t="str">
        <f t="shared" ca="1" si="249"/>
        <v>منتهي</v>
      </c>
      <c r="R3214" s="2" t="s">
        <v>2430</v>
      </c>
      <c r="S3214" s="2"/>
      <c r="T3214" s="1" t="str">
        <f t="shared" si="247"/>
        <v/>
      </c>
      <c r="BN3214" s="8">
        <f t="shared" si="252"/>
        <v>0</v>
      </c>
    </row>
    <row r="3215" spans="1:66" ht="69" hidden="1" x14ac:dyDescent="0.45">
      <c r="A3215" s="1">
        <f t="shared" ref="A3215:A3278" si="253">ROW(A3202)</f>
        <v>3202</v>
      </c>
      <c r="B3215" s="1" t="s">
        <v>734</v>
      </c>
      <c r="C3215" s="2" t="s">
        <v>868</v>
      </c>
      <c r="D3215" s="1"/>
      <c r="E3215" s="2" t="s">
        <v>869</v>
      </c>
      <c r="F3215" s="1" t="s">
        <v>4425</v>
      </c>
      <c r="G3215" s="10">
        <v>45784</v>
      </c>
      <c r="H3215" s="1"/>
      <c r="I3215" s="1">
        <v>63</v>
      </c>
      <c r="J3215" s="10">
        <v>45789</v>
      </c>
      <c r="K3215" s="1" t="s">
        <v>1074</v>
      </c>
      <c r="L3215" s="2" t="s">
        <v>6037</v>
      </c>
      <c r="M3215" s="10">
        <v>45834</v>
      </c>
      <c r="N3215" s="1">
        <v>100</v>
      </c>
      <c r="O3215" s="1">
        <v>63</v>
      </c>
      <c r="P3215" s="2">
        <f>Table1[[#This Row],[PRICE/PO]]*Table1[[#This Row],[Quantity/PO]]</f>
        <v>6300</v>
      </c>
      <c r="Q3215" s="2" t="str">
        <f t="shared" ca="1" si="249"/>
        <v>منتهي</v>
      </c>
      <c r="R3215" s="2" t="s">
        <v>2430</v>
      </c>
      <c r="S3215" s="2"/>
      <c r="T3215" s="1" t="str">
        <f t="shared" si="247"/>
        <v/>
      </c>
      <c r="BN3215" s="8">
        <f t="shared" ref="BN3215" si="254">D3851</f>
        <v>0</v>
      </c>
    </row>
    <row r="3216" spans="1:66" ht="46" hidden="1" x14ac:dyDescent="0.45">
      <c r="A3216" s="1">
        <f t="shared" si="253"/>
        <v>3203</v>
      </c>
      <c r="B3216" s="1" t="s">
        <v>734</v>
      </c>
      <c r="C3216" s="2" t="s">
        <v>4427</v>
      </c>
      <c r="D3216" s="1"/>
      <c r="E3216" s="2" t="s">
        <v>4429</v>
      </c>
      <c r="F3216" s="1" t="s">
        <v>4425</v>
      </c>
      <c r="G3216" s="10">
        <v>45784</v>
      </c>
      <c r="H3216" s="1">
        <v>30</v>
      </c>
      <c r="I3216" s="1"/>
      <c r="J3216" s="10">
        <v>45789</v>
      </c>
      <c r="K3216" s="1" t="s">
        <v>1074</v>
      </c>
      <c r="L3216" s="2"/>
      <c r="M3216" s="10"/>
      <c r="N3216" s="1"/>
      <c r="O3216" s="1"/>
      <c r="P3216" s="2">
        <f>Table1[[#This Row],[PRICE/PO]]*Table1[[#This Row],[Quantity/PO]]</f>
        <v>0</v>
      </c>
      <c r="Q3216" s="2" t="str">
        <f t="shared" ca="1" si="249"/>
        <v>منتهي</v>
      </c>
      <c r="R3216" s="2" t="s">
        <v>2430</v>
      </c>
      <c r="S3216" s="2"/>
      <c r="T3216" s="1" t="str">
        <f t="shared" ref="T3216:T3281" si="255">IF(AND(COUNTIFS($F$14:$F$1012, $F3216, $L$14:$L$1012, "&lt;&gt;")&gt;0, $L3216="", $I3216&lt;&gt;""), 1, "")</f>
        <v/>
      </c>
      <c r="BN3216" s="8">
        <f t="shared" ref="BN3216:BN3254" si="256">D3850</f>
        <v>0</v>
      </c>
    </row>
    <row r="3217" spans="1:66" ht="46" hidden="1" x14ac:dyDescent="0.45">
      <c r="A3217" s="1">
        <f t="shared" si="253"/>
        <v>3204</v>
      </c>
      <c r="B3217" s="1" t="s">
        <v>734</v>
      </c>
      <c r="C3217" s="2" t="s">
        <v>957</v>
      </c>
      <c r="D3217" s="1"/>
      <c r="E3217" s="2" t="s">
        <v>958</v>
      </c>
      <c r="F3217" s="1" t="s">
        <v>4425</v>
      </c>
      <c r="G3217" s="10">
        <v>45784</v>
      </c>
      <c r="H3217" s="1">
        <v>20</v>
      </c>
      <c r="I3217" s="1"/>
      <c r="J3217" s="10">
        <v>45789</v>
      </c>
      <c r="K3217" s="1" t="s">
        <v>1074</v>
      </c>
      <c r="L3217" s="2"/>
      <c r="M3217" s="10"/>
      <c r="N3217" s="1"/>
      <c r="O3217" s="1"/>
      <c r="P3217" s="2">
        <f>Table1[[#This Row],[PRICE/PO]]*Table1[[#This Row],[Quantity/PO]]</f>
        <v>0</v>
      </c>
      <c r="Q3217" s="2" t="str">
        <f t="shared" ca="1" si="249"/>
        <v>منتهي</v>
      </c>
      <c r="R3217" s="2" t="s">
        <v>2430</v>
      </c>
      <c r="S3217" s="2"/>
      <c r="T3217" s="1" t="str">
        <f t="shared" si="255"/>
        <v/>
      </c>
      <c r="BN3217" s="8">
        <f t="shared" si="256"/>
        <v>0</v>
      </c>
    </row>
    <row r="3218" spans="1:66" ht="46" hidden="1" x14ac:dyDescent="0.45">
      <c r="A3218" s="1">
        <f t="shared" si="253"/>
        <v>3205</v>
      </c>
      <c r="B3218" s="1" t="s">
        <v>734</v>
      </c>
      <c r="C3218" s="2" t="s">
        <v>960</v>
      </c>
      <c r="D3218" s="1"/>
      <c r="E3218" s="2" t="s">
        <v>961</v>
      </c>
      <c r="F3218" s="1" t="s">
        <v>4425</v>
      </c>
      <c r="G3218" s="10">
        <v>45784</v>
      </c>
      <c r="H3218" s="1">
        <v>50</v>
      </c>
      <c r="I3218" s="1"/>
      <c r="J3218" s="10">
        <v>45789</v>
      </c>
      <c r="K3218" s="1" t="s">
        <v>1074</v>
      </c>
      <c r="L3218" s="2"/>
      <c r="M3218" s="10"/>
      <c r="N3218" s="1"/>
      <c r="O3218" s="1"/>
      <c r="P3218" s="2">
        <f>Table1[[#This Row],[PRICE/PO]]*Table1[[#This Row],[Quantity/PO]]</f>
        <v>0</v>
      </c>
      <c r="Q3218" s="2" t="str">
        <f t="shared" ca="1" si="249"/>
        <v>منتهي</v>
      </c>
      <c r="R3218" s="2" t="s">
        <v>2430</v>
      </c>
      <c r="S3218" s="2"/>
      <c r="T3218" s="1" t="str">
        <f t="shared" si="255"/>
        <v/>
      </c>
      <c r="BN3218" s="8">
        <f t="shared" si="256"/>
        <v>0</v>
      </c>
    </row>
    <row r="3219" spans="1:66" ht="69" hidden="1" x14ac:dyDescent="0.45">
      <c r="A3219" s="1">
        <f t="shared" si="253"/>
        <v>3206</v>
      </c>
      <c r="B3219" s="1" t="s">
        <v>734</v>
      </c>
      <c r="C3219" s="2" t="s">
        <v>4428</v>
      </c>
      <c r="D3219" s="1" t="s">
        <v>4426</v>
      </c>
      <c r="E3219" s="2" t="s">
        <v>4430</v>
      </c>
      <c r="F3219" s="1" t="s">
        <v>4425</v>
      </c>
      <c r="G3219" s="10">
        <v>45784</v>
      </c>
      <c r="H3219" s="1">
        <v>1</v>
      </c>
      <c r="I3219" s="1"/>
      <c r="J3219" s="10">
        <v>45789</v>
      </c>
      <c r="K3219" s="1" t="s">
        <v>1074</v>
      </c>
      <c r="L3219" s="2"/>
      <c r="M3219" s="10"/>
      <c r="N3219" s="1"/>
      <c r="O3219" s="1"/>
      <c r="P3219" s="2">
        <f>Table1[[#This Row],[PRICE/PO]]*Table1[[#This Row],[Quantity/PO]]</f>
        <v>0</v>
      </c>
      <c r="Q3219" s="2" t="str">
        <f t="shared" ca="1" si="249"/>
        <v>منتهي</v>
      </c>
      <c r="R3219" s="2" t="s">
        <v>2430</v>
      </c>
      <c r="S3219" s="2"/>
      <c r="T3219" s="1" t="str">
        <f t="shared" si="255"/>
        <v/>
      </c>
      <c r="BN3219" s="8">
        <f t="shared" si="256"/>
        <v>0</v>
      </c>
    </row>
    <row r="3220" spans="1:66" ht="46" hidden="1" x14ac:dyDescent="0.45">
      <c r="A3220" s="1">
        <f t="shared" si="253"/>
        <v>3207</v>
      </c>
      <c r="B3220" s="1" t="s">
        <v>734</v>
      </c>
      <c r="C3220" s="2" t="s">
        <v>879</v>
      </c>
      <c r="D3220" s="1"/>
      <c r="E3220" s="2" t="s">
        <v>195</v>
      </c>
      <c r="F3220" s="1" t="s">
        <v>4425</v>
      </c>
      <c r="G3220" s="10">
        <v>45784</v>
      </c>
      <c r="H3220" s="1">
        <v>70</v>
      </c>
      <c r="I3220" s="1"/>
      <c r="J3220" s="10">
        <v>45789</v>
      </c>
      <c r="K3220" s="1" t="s">
        <v>1074</v>
      </c>
      <c r="L3220" s="2"/>
      <c r="M3220" s="10"/>
      <c r="N3220" s="1"/>
      <c r="O3220" s="1"/>
      <c r="P3220" s="2">
        <f>Table1[[#This Row],[PRICE/PO]]*Table1[[#This Row],[Quantity/PO]]</f>
        <v>0</v>
      </c>
      <c r="Q3220" s="2" t="str">
        <f t="shared" ca="1" si="249"/>
        <v>منتهي</v>
      </c>
      <c r="R3220" s="2" t="s">
        <v>2430</v>
      </c>
      <c r="S3220" s="2"/>
      <c r="T3220" s="1" t="str">
        <f t="shared" si="255"/>
        <v/>
      </c>
      <c r="BN3220" s="8">
        <f t="shared" si="256"/>
        <v>0</v>
      </c>
    </row>
    <row r="3221" spans="1:66" ht="46" hidden="1" x14ac:dyDescent="0.45">
      <c r="A3221" s="1">
        <f t="shared" si="253"/>
        <v>3208</v>
      </c>
      <c r="B3221" s="1" t="s">
        <v>734</v>
      </c>
      <c r="C3221" s="2" t="s">
        <v>4427</v>
      </c>
      <c r="D3221" s="1"/>
      <c r="E3221" s="2" t="s">
        <v>4429</v>
      </c>
      <c r="F3221" s="1" t="s">
        <v>4425</v>
      </c>
      <c r="G3221" s="10">
        <v>45784</v>
      </c>
      <c r="H3221" s="1">
        <v>100</v>
      </c>
      <c r="I3221" s="1"/>
      <c r="J3221" s="10">
        <v>45789</v>
      </c>
      <c r="K3221" s="1" t="s">
        <v>1074</v>
      </c>
      <c r="L3221" s="2"/>
      <c r="M3221" s="10"/>
      <c r="N3221" s="1"/>
      <c r="O3221" s="1"/>
      <c r="P3221" s="2">
        <f>Table1[[#This Row],[PRICE/PO]]*Table1[[#This Row],[Quantity/PO]]</f>
        <v>0</v>
      </c>
      <c r="Q3221" s="2" t="str">
        <f t="shared" ca="1" si="249"/>
        <v>منتهي</v>
      </c>
      <c r="R3221" s="2" t="s">
        <v>2430</v>
      </c>
      <c r="S3221" s="2"/>
      <c r="T3221" s="1" t="str">
        <f t="shared" si="255"/>
        <v/>
      </c>
      <c r="BN3221" s="8" t="str">
        <f t="shared" si="256"/>
        <v>023Z4523</v>
      </c>
    </row>
    <row r="3222" spans="1:66" ht="69" hidden="1" x14ac:dyDescent="0.45">
      <c r="A3222" s="1">
        <f t="shared" si="253"/>
        <v>3209</v>
      </c>
      <c r="B3222" s="1" t="s">
        <v>734</v>
      </c>
      <c r="C3222" s="2" t="s">
        <v>877</v>
      </c>
      <c r="D3222" s="1"/>
      <c r="E3222" s="2" t="s">
        <v>191</v>
      </c>
      <c r="F3222" s="1" t="s">
        <v>4425</v>
      </c>
      <c r="G3222" s="10">
        <v>45784</v>
      </c>
      <c r="H3222" s="1">
        <v>70</v>
      </c>
      <c r="I3222" s="1"/>
      <c r="J3222" s="10">
        <v>45789</v>
      </c>
      <c r="K3222" s="1" t="s">
        <v>1074</v>
      </c>
      <c r="L3222" s="2"/>
      <c r="M3222" s="10"/>
      <c r="N3222" s="1"/>
      <c r="O3222" s="1"/>
      <c r="P3222" s="2">
        <f>Table1[[#This Row],[PRICE/PO]]*Table1[[#This Row],[Quantity/PO]]</f>
        <v>0</v>
      </c>
      <c r="Q3222" s="2" t="str">
        <f t="shared" ca="1" si="249"/>
        <v>منتهي</v>
      </c>
      <c r="R3222" s="2" t="s">
        <v>2430</v>
      </c>
      <c r="S3222" s="2"/>
      <c r="T3222" s="1" t="str">
        <f t="shared" si="255"/>
        <v/>
      </c>
      <c r="BN3222" s="8" t="str">
        <f t="shared" si="256"/>
        <v>060-124166</v>
      </c>
    </row>
    <row r="3223" spans="1:66" ht="46" hidden="1" x14ac:dyDescent="0.45">
      <c r="A3223" s="1">
        <f t="shared" si="253"/>
        <v>3210</v>
      </c>
      <c r="B3223" s="1" t="s">
        <v>734</v>
      </c>
      <c r="C3223" s="2" t="s">
        <v>878</v>
      </c>
      <c r="D3223" s="1"/>
      <c r="E3223" s="2" t="s">
        <v>223</v>
      </c>
      <c r="F3223" s="1" t="s">
        <v>4425</v>
      </c>
      <c r="G3223" s="10">
        <v>45784</v>
      </c>
      <c r="H3223" s="1">
        <v>70</v>
      </c>
      <c r="I3223" s="1"/>
      <c r="J3223" s="10">
        <v>45789</v>
      </c>
      <c r="K3223" s="1" t="s">
        <v>1074</v>
      </c>
      <c r="L3223" s="2"/>
      <c r="M3223" s="10"/>
      <c r="N3223" s="1"/>
      <c r="O3223" s="1"/>
      <c r="P3223" s="2">
        <f>Table1[[#This Row],[PRICE/PO]]*Table1[[#This Row],[Quantity/PO]]</f>
        <v>0</v>
      </c>
      <c r="Q3223" s="2" t="str">
        <f t="shared" ca="1" si="249"/>
        <v>منتهي</v>
      </c>
      <c r="R3223" s="2" t="s">
        <v>2430</v>
      </c>
      <c r="S3223" s="2"/>
      <c r="T3223" s="1" t="str">
        <f t="shared" si="255"/>
        <v/>
      </c>
      <c r="BN3223" s="8" t="str">
        <f t="shared" si="256"/>
        <v>ART 642</v>
      </c>
    </row>
    <row r="3224" spans="1:66" ht="46" hidden="1" x14ac:dyDescent="0.45">
      <c r="A3224" s="1">
        <f t="shared" si="253"/>
        <v>3211</v>
      </c>
      <c r="B3224" s="1" t="s">
        <v>734</v>
      </c>
      <c r="C3224" s="2" t="s">
        <v>882</v>
      </c>
      <c r="D3224" s="1"/>
      <c r="E3224" s="2" t="s">
        <v>194</v>
      </c>
      <c r="F3224" s="1" t="s">
        <v>4425</v>
      </c>
      <c r="G3224" s="10">
        <v>45784</v>
      </c>
      <c r="H3224" s="1">
        <v>100</v>
      </c>
      <c r="I3224" s="1"/>
      <c r="J3224" s="10">
        <v>45789</v>
      </c>
      <c r="K3224" s="1" t="s">
        <v>1074</v>
      </c>
      <c r="L3224" s="2"/>
      <c r="M3224" s="10"/>
      <c r="N3224" s="1"/>
      <c r="O3224" s="1"/>
      <c r="P3224" s="2">
        <f>Table1[[#This Row],[PRICE/PO]]*Table1[[#This Row],[Quantity/PO]]</f>
        <v>0</v>
      </c>
      <c r="Q3224" s="2" t="str">
        <f t="shared" ca="1" si="249"/>
        <v>منتهي</v>
      </c>
      <c r="R3224" s="2" t="s">
        <v>2430</v>
      </c>
      <c r="S3224" s="2"/>
      <c r="T3224" s="1" t="str">
        <f t="shared" si="255"/>
        <v/>
      </c>
      <c r="BN3224" s="8" t="str">
        <f t="shared" si="256"/>
        <v>068-2007</v>
      </c>
    </row>
    <row r="3225" spans="1:66" ht="69" hidden="1" x14ac:dyDescent="0.45">
      <c r="A3225" s="1">
        <f t="shared" si="253"/>
        <v>3212</v>
      </c>
      <c r="B3225" s="1" t="s">
        <v>734</v>
      </c>
      <c r="C3225" s="2" t="s">
        <v>887</v>
      </c>
      <c r="D3225" s="1"/>
      <c r="E3225" s="2" t="s">
        <v>188</v>
      </c>
      <c r="F3225" s="1" t="s">
        <v>4425</v>
      </c>
      <c r="G3225" s="10">
        <v>45784</v>
      </c>
      <c r="H3225" s="1">
        <v>2</v>
      </c>
      <c r="I3225" s="1"/>
      <c r="J3225" s="10">
        <v>45789</v>
      </c>
      <c r="K3225" s="1" t="s">
        <v>1074</v>
      </c>
      <c r="L3225" s="2"/>
      <c r="M3225" s="10"/>
      <c r="N3225" s="1"/>
      <c r="O3225" s="1"/>
      <c r="P3225" s="2">
        <f>Table1[[#This Row],[PRICE/PO]]*Table1[[#This Row],[Quantity/PO]]</f>
        <v>0</v>
      </c>
      <c r="Q3225" s="2" t="str">
        <f t="shared" ca="1" si="249"/>
        <v>منتهي</v>
      </c>
      <c r="R3225" s="2" t="s">
        <v>2430</v>
      </c>
      <c r="S3225" s="2"/>
      <c r="T3225" s="1" t="str">
        <f t="shared" si="255"/>
        <v/>
      </c>
      <c r="BN3225" s="8">
        <f t="shared" si="256"/>
        <v>0</v>
      </c>
    </row>
    <row r="3226" spans="1:66" ht="23" hidden="1" x14ac:dyDescent="0.45">
      <c r="A3226" s="1">
        <f t="shared" si="253"/>
        <v>3213</v>
      </c>
      <c r="B3226" s="1" t="s">
        <v>734</v>
      </c>
      <c r="C3226" s="2" t="s">
        <v>2093</v>
      </c>
      <c r="D3226" s="1"/>
      <c r="E3226" s="2" t="s">
        <v>199</v>
      </c>
      <c r="F3226" s="1" t="s">
        <v>4425</v>
      </c>
      <c r="G3226" s="10">
        <v>45784</v>
      </c>
      <c r="H3226" s="1">
        <v>100</v>
      </c>
      <c r="I3226" s="1"/>
      <c r="J3226" s="10">
        <v>45789</v>
      </c>
      <c r="K3226" s="1" t="s">
        <v>1074</v>
      </c>
      <c r="L3226" s="2"/>
      <c r="M3226" s="10"/>
      <c r="N3226" s="1"/>
      <c r="O3226" s="1"/>
      <c r="P3226" s="2">
        <f>Table1[[#This Row],[PRICE/PO]]*Table1[[#This Row],[Quantity/PO]]</f>
        <v>0</v>
      </c>
      <c r="Q3226" s="2" t="str">
        <f t="shared" ca="1" si="249"/>
        <v>منتهي</v>
      </c>
      <c r="R3226" s="2" t="s">
        <v>2430</v>
      </c>
      <c r="S3226" s="2"/>
      <c r="T3226" s="1" t="str">
        <f t="shared" si="255"/>
        <v/>
      </c>
      <c r="BN3226" s="8" t="str">
        <f t="shared" si="256"/>
        <v>A9R81440</v>
      </c>
    </row>
    <row r="3227" spans="1:66" ht="46" hidden="1" x14ac:dyDescent="0.45">
      <c r="A3227" s="1">
        <f t="shared" si="253"/>
        <v>3214</v>
      </c>
      <c r="B3227" s="1" t="s">
        <v>734</v>
      </c>
      <c r="C3227" s="2" t="s">
        <v>872</v>
      </c>
      <c r="D3227" s="1"/>
      <c r="E3227" s="2" t="s">
        <v>202</v>
      </c>
      <c r="F3227" s="1" t="s">
        <v>4425</v>
      </c>
      <c r="G3227" s="10">
        <v>45784</v>
      </c>
      <c r="H3227" s="1">
        <v>100</v>
      </c>
      <c r="I3227" s="1"/>
      <c r="J3227" s="10">
        <v>45789</v>
      </c>
      <c r="K3227" s="1" t="s">
        <v>1074</v>
      </c>
      <c r="L3227" s="2"/>
      <c r="M3227" s="10"/>
      <c r="N3227" s="1"/>
      <c r="O3227" s="1"/>
      <c r="P3227" s="2">
        <f>Table1[[#This Row],[PRICE/PO]]*Table1[[#This Row],[Quantity/PO]]</f>
        <v>0</v>
      </c>
      <c r="Q3227" s="2" t="str">
        <f t="shared" ca="1" si="249"/>
        <v>منتهي</v>
      </c>
      <c r="R3227" s="2" t="s">
        <v>2430</v>
      </c>
      <c r="S3227" s="2"/>
      <c r="T3227" s="1" t="str">
        <f t="shared" si="255"/>
        <v/>
      </c>
      <c r="BN3227" s="8">
        <f t="shared" si="256"/>
        <v>0</v>
      </c>
    </row>
    <row r="3228" spans="1:66" ht="69" hidden="1" x14ac:dyDescent="0.45">
      <c r="A3228" s="1">
        <f t="shared" si="253"/>
        <v>3215</v>
      </c>
      <c r="B3228" s="1" t="s">
        <v>734</v>
      </c>
      <c r="C3228" s="1" t="s">
        <v>953</v>
      </c>
      <c r="D3228" s="1"/>
      <c r="E3228" s="2" t="s">
        <v>954</v>
      </c>
      <c r="F3228" s="1" t="s">
        <v>4425</v>
      </c>
      <c r="G3228" s="10">
        <v>45784</v>
      </c>
      <c r="H3228" s="1">
        <v>100</v>
      </c>
      <c r="I3228" s="1"/>
      <c r="J3228" s="10">
        <v>45789</v>
      </c>
      <c r="K3228" s="1" t="s">
        <v>1074</v>
      </c>
      <c r="L3228" s="2"/>
      <c r="M3228" s="10"/>
      <c r="N3228" s="1"/>
      <c r="O3228" s="1"/>
      <c r="P3228" s="2">
        <f>Table1[[#This Row],[PRICE/PO]]*Table1[[#This Row],[Quantity/PO]]</f>
        <v>0</v>
      </c>
      <c r="Q3228" s="2" t="str">
        <f t="shared" ca="1" si="249"/>
        <v>منتهي</v>
      </c>
      <c r="R3228" s="2" t="s">
        <v>2430</v>
      </c>
      <c r="S3228" s="2"/>
      <c r="T3228" s="1" t="str">
        <f t="shared" si="255"/>
        <v/>
      </c>
      <c r="BN3228" s="8">
        <f t="shared" si="256"/>
        <v>0</v>
      </c>
    </row>
    <row r="3229" spans="1:66" ht="46" hidden="1" x14ac:dyDescent="0.45">
      <c r="A3229" s="1">
        <f t="shared" si="253"/>
        <v>3216</v>
      </c>
      <c r="B3229" s="1" t="s">
        <v>734</v>
      </c>
      <c r="C3229" s="2" t="s">
        <v>2299</v>
      </c>
      <c r="D3229" s="1">
        <v>2503106</v>
      </c>
      <c r="E3229" s="2" t="s">
        <v>2300</v>
      </c>
      <c r="F3229" s="1" t="s">
        <v>4432</v>
      </c>
      <c r="G3229" s="10">
        <v>45753</v>
      </c>
      <c r="H3229" s="1">
        <v>2</v>
      </c>
      <c r="I3229" s="1">
        <v>325</v>
      </c>
      <c r="J3229" s="10">
        <v>45756</v>
      </c>
      <c r="K3229" s="1" t="s">
        <v>1075</v>
      </c>
      <c r="L3229" s="2" t="s">
        <v>4431</v>
      </c>
      <c r="M3229" s="10">
        <v>45789</v>
      </c>
      <c r="N3229" s="1">
        <v>2</v>
      </c>
      <c r="O3229" s="1">
        <v>325</v>
      </c>
      <c r="P3229" s="2">
        <f>Table1[[#This Row],[PRICE/PO]]*Table1[[#This Row],[Quantity/PO]]</f>
        <v>650</v>
      </c>
      <c r="Q3229" s="2" t="str">
        <f t="shared" ca="1" si="249"/>
        <v>منتهي</v>
      </c>
      <c r="R3229" s="2" t="s">
        <v>2355</v>
      </c>
      <c r="S3229" s="2"/>
      <c r="T3229" s="1" t="str">
        <f t="shared" si="255"/>
        <v/>
      </c>
      <c r="BN3229" s="8" t="str">
        <f t="shared" si="256"/>
        <v>A9F77440</v>
      </c>
    </row>
    <row r="3230" spans="1:66" ht="46" hidden="1" x14ac:dyDescent="0.45">
      <c r="A3230" s="1">
        <f t="shared" si="253"/>
        <v>3217</v>
      </c>
      <c r="B3230" s="1" t="s">
        <v>734</v>
      </c>
      <c r="C3230" s="2" t="s">
        <v>2301</v>
      </c>
      <c r="D3230" s="1">
        <v>305100611</v>
      </c>
      <c r="E3230" s="2" t="s">
        <v>2302</v>
      </c>
      <c r="F3230" s="1" t="s">
        <v>4432</v>
      </c>
      <c r="G3230" s="10">
        <v>45753</v>
      </c>
      <c r="H3230" s="1">
        <v>2</v>
      </c>
      <c r="I3230" s="1">
        <v>350</v>
      </c>
      <c r="J3230" s="10">
        <v>45756</v>
      </c>
      <c r="K3230" s="1" t="s">
        <v>1075</v>
      </c>
      <c r="L3230" s="2" t="s">
        <v>4431</v>
      </c>
      <c r="M3230" s="10">
        <v>45789</v>
      </c>
      <c r="N3230" s="1">
        <v>2</v>
      </c>
      <c r="O3230" s="1">
        <v>350</v>
      </c>
      <c r="P3230" s="2">
        <f>Table1[[#This Row],[PRICE/PO]]*Table1[[#This Row],[Quantity/PO]]</f>
        <v>700</v>
      </c>
      <c r="Q3230" s="2" t="str">
        <f t="shared" ca="1" si="249"/>
        <v>منتهي</v>
      </c>
      <c r="R3230" s="2" t="s">
        <v>2355</v>
      </c>
      <c r="S3230" s="2"/>
      <c r="T3230" s="1" t="str">
        <f t="shared" si="255"/>
        <v/>
      </c>
      <c r="BN3230" s="8" t="str">
        <f t="shared" si="256"/>
        <v>A9F94220</v>
      </c>
    </row>
    <row r="3231" spans="1:66" ht="46" hidden="1" x14ac:dyDescent="0.45">
      <c r="A3231" s="1">
        <f t="shared" si="253"/>
        <v>3218</v>
      </c>
      <c r="B3231" s="1" t="s">
        <v>734</v>
      </c>
      <c r="C3231" s="2" t="s">
        <v>2304</v>
      </c>
      <c r="D3231" s="1" t="s">
        <v>2303</v>
      </c>
      <c r="E3231" s="2" t="s">
        <v>2305</v>
      </c>
      <c r="F3231" s="1" t="s">
        <v>4432</v>
      </c>
      <c r="G3231" s="10">
        <v>45753</v>
      </c>
      <c r="H3231" s="1">
        <v>2</v>
      </c>
      <c r="I3231" s="1">
        <v>325</v>
      </c>
      <c r="J3231" s="10">
        <v>45756</v>
      </c>
      <c r="K3231" s="1" t="s">
        <v>1075</v>
      </c>
      <c r="L3231" s="2" t="s">
        <v>4431</v>
      </c>
      <c r="M3231" s="10">
        <v>45789</v>
      </c>
      <c r="N3231" s="1">
        <v>2</v>
      </c>
      <c r="O3231" s="1">
        <v>325</v>
      </c>
      <c r="P3231" s="2">
        <f>Table1[[#This Row],[PRICE/PO]]*Table1[[#This Row],[Quantity/PO]]</f>
        <v>650</v>
      </c>
      <c r="Q3231" s="2" t="str">
        <f t="shared" ca="1" si="249"/>
        <v>منتهي</v>
      </c>
      <c r="R3231" s="2" t="s">
        <v>2355</v>
      </c>
      <c r="S3231" s="2"/>
      <c r="T3231" s="1" t="str">
        <f t="shared" si="255"/>
        <v/>
      </c>
      <c r="BN3231" s="8" t="str">
        <f t="shared" si="256"/>
        <v>A9K24225</v>
      </c>
    </row>
    <row r="3232" spans="1:66" ht="69" hidden="1" x14ac:dyDescent="0.45">
      <c r="A3232" s="1">
        <f t="shared" si="253"/>
        <v>3219</v>
      </c>
      <c r="B3232" s="1" t="s">
        <v>734</v>
      </c>
      <c r="C3232" s="2" t="s">
        <v>1303</v>
      </c>
      <c r="D3232" s="1" t="s">
        <v>2893</v>
      </c>
      <c r="E3232" s="2" t="s">
        <v>2894</v>
      </c>
      <c r="F3232" s="1" t="s">
        <v>4432</v>
      </c>
      <c r="G3232" s="10">
        <v>45753</v>
      </c>
      <c r="H3232" s="1">
        <v>2</v>
      </c>
      <c r="I3232" s="1"/>
      <c r="J3232" s="10">
        <v>45756</v>
      </c>
      <c r="K3232" s="1" t="s">
        <v>1075</v>
      </c>
      <c r="L3232" s="2"/>
      <c r="M3232" s="10"/>
      <c r="N3232" s="1"/>
      <c r="O3232" s="1"/>
      <c r="P3232" s="2">
        <f>Table1[[#This Row],[PRICE/PO]]*Table1[[#This Row],[Quantity/PO]]</f>
        <v>0</v>
      </c>
      <c r="Q3232" s="2" t="str">
        <f t="shared" ca="1" si="249"/>
        <v>منتهي</v>
      </c>
      <c r="R3232" s="2" t="s">
        <v>2355</v>
      </c>
      <c r="S3232" s="2"/>
      <c r="T3232" s="1" t="str">
        <f t="shared" si="255"/>
        <v/>
      </c>
      <c r="BN3232" s="8" t="str">
        <f t="shared" si="256"/>
        <v>A9F93216</v>
      </c>
    </row>
    <row r="3233" spans="1:66" ht="69" hidden="1" x14ac:dyDescent="0.45">
      <c r="A3233" s="1">
        <f t="shared" si="253"/>
        <v>3220</v>
      </c>
      <c r="B3233" s="1" t="s">
        <v>734</v>
      </c>
      <c r="C3233" s="2" t="s">
        <v>1344</v>
      </c>
      <c r="D3233" s="1">
        <v>412812</v>
      </c>
      <c r="E3233" s="2" t="s">
        <v>1345</v>
      </c>
      <c r="F3233" s="1" t="s">
        <v>4432</v>
      </c>
      <c r="G3233" s="10">
        <v>45753</v>
      </c>
      <c r="H3233" s="1">
        <v>1</v>
      </c>
      <c r="I3233" s="1">
        <v>22250</v>
      </c>
      <c r="J3233" s="10">
        <v>45756</v>
      </c>
      <c r="K3233" s="1" t="s">
        <v>1075</v>
      </c>
      <c r="L3233" s="2"/>
      <c r="M3233" s="10"/>
      <c r="N3233" s="1"/>
      <c r="O3233" s="1"/>
      <c r="P3233" s="2">
        <f>Table1[[#This Row],[PRICE/PO]]*Table1[[#This Row],[Quantity/PO]]</f>
        <v>0</v>
      </c>
      <c r="Q3233" s="2" t="str">
        <f t="shared" ca="1" si="249"/>
        <v>منتهي</v>
      </c>
      <c r="R3233" s="2" t="s">
        <v>2355</v>
      </c>
      <c r="S3233" s="2"/>
      <c r="T3233" s="1" t="str">
        <f t="shared" si="255"/>
        <v/>
      </c>
      <c r="BN3233" s="8" t="str">
        <f t="shared" si="256"/>
        <v>A9K24232</v>
      </c>
    </row>
    <row r="3234" spans="1:66" ht="115" hidden="1" x14ac:dyDescent="0.45">
      <c r="A3234" s="1">
        <f t="shared" si="253"/>
        <v>3221</v>
      </c>
      <c r="B3234" s="1" t="s">
        <v>734</v>
      </c>
      <c r="C3234" s="2" t="s">
        <v>4433</v>
      </c>
      <c r="D3234" s="1" t="s">
        <v>4435</v>
      </c>
      <c r="E3234" s="2" t="s">
        <v>4434</v>
      </c>
      <c r="F3234" s="1" t="s">
        <v>4432</v>
      </c>
      <c r="G3234" s="10">
        <v>45753</v>
      </c>
      <c r="H3234" s="1">
        <v>4</v>
      </c>
      <c r="I3234" s="1">
        <v>1700</v>
      </c>
      <c r="J3234" s="10">
        <v>45756</v>
      </c>
      <c r="K3234" s="1" t="s">
        <v>1075</v>
      </c>
      <c r="L3234" s="2"/>
      <c r="M3234" s="10"/>
      <c r="N3234" s="1"/>
      <c r="O3234" s="1"/>
      <c r="P3234" s="2">
        <f>Table1[[#This Row],[PRICE/PO]]*Table1[[#This Row],[Quantity/PO]]</f>
        <v>0</v>
      </c>
      <c r="Q3234" s="2" t="str">
        <f t="shared" ca="1" si="249"/>
        <v>منتهي</v>
      </c>
      <c r="R3234" s="2" t="s">
        <v>2355</v>
      </c>
      <c r="S3234" s="2"/>
      <c r="T3234" s="1" t="str">
        <f t="shared" si="255"/>
        <v/>
      </c>
      <c r="BN3234" s="8" t="str">
        <f t="shared" si="256"/>
        <v xml:space="preserve"> </v>
      </c>
    </row>
    <row r="3235" spans="1:66" ht="46" hidden="1" x14ac:dyDescent="0.45">
      <c r="A3235" s="1">
        <f t="shared" si="253"/>
        <v>3222</v>
      </c>
      <c r="B3235" s="1" t="s">
        <v>734</v>
      </c>
      <c r="C3235" s="2" t="s">
        <v>2897</v>
      </c>
      <c r="D3235" s="1"/>
      <c r="E3235" s="2" t="s">
        <v>2898</v>
      </c>
      <c r="F3235" s="1" t="s">
        <v>4432</v>
      </c>
      <c r="G3235" s="10">
        <v>45753</v>
      </c>
      <c r="H3235" s="1">
        <v>1</v>
      </c>
      <c r="I3235" s="1"/>
      <c r="J3235" s="10">
        <v>45756</v>
      </c>
      <c r="K3235" s="1" t="s">
        <v>1075</v>
      </c>
      <c r="L3235" s="2"/>
      <c r="M3235" s="10"/>
      <c r="N3235" s="1"/>
      <c r="O3235" s="1"/>
      <c r="P3235" s="2">
        <f>Table1[[#This Row],[PRICE/PO]]*Table1[[#This Row],[Quantity/PO]]</f>
        <v>0</v>
      </c>
      <c r="Q3235" s="2" t="str">
        <f t="shared" ca="1" si="249"/>
        <v>منتهي</v>
      </c>
      <c r="R3235" s="2" t="s">
        <v>2355</v>
      </c>
      <c r="S3235" s="2"/>
      <c r="T3235" s="1" t="str">
        <f t="shared" si="255"/>
        <v/>
      </c>
      <c r="BN3235" s="8">
        <f t="shared" si="256"/>
        <v>0</v>
      </c>
    </row>
    <row r="3236" spans="1:66" ht="46" hidden="1" x14ac:dyDescent="0.45">
      <c r="A3236" s="1">
        <f t="shared" si="253"/>
        <v>3223</v>
      </c>
      <c r="B3236" s="1" t="s">
        <v>734</v>
      </c>
      <c r="C3236" s="2" t="s">
        <v>1334</v>
      </c>
      <c r="D3236" s="1"/>
      <c r="E3236" s="2" t="s">
        <v>1335</v>
      </c>
      <c r="F3236" s="1" t="s">
        <v>4432</v>
      </c>
      <c r="G3236" s="10">
        <v>45753</v>
      </c>
      <c r="H3236" s="1">
        <v>5</v>
      </c>
      <c r="I3236" s="1"/>
      <c r="J3236" s="10">
        <v>45756</v>
      </c>
      <c r="K3236" s="1" t="s">
        <v>1075</v>
      </c>
      <c r="L3236" s="2"/>
      <c r="M3236" s="10"/>
      <c r="N3236" s="1"/>
      <c r="O3236" s="1"/>
      <c r="P3236" s="2">
        <f>Table1[[#This Row],[PRICE/PO]]*Table1[[#This Row],[Quantity/PO]]</f>
        <v>0</v>
      </c>
      <c r="Q3236" s="2" t="str">
        <f t="shared" ca="1" si="249"/>
        <v>منتهي</v>
      </c>
      <c r="R3236" s="2" t="s">
        <v>2355</v>
      </c>
      <c r="S3236" s="2"/>
      <c r="T3236" s="1" t="str">
        <f t="shared" si="255"/>
        <v/>
      </c>
      <c r="BN3236" s="8">
        <f t="shared" si="256"/>
        <v>0</v>
      </c>
    </row>
    <row r="3237" spans="1:66" ht="46" hidden="1" x14ac:dyDescent="0.45">
      <c r="A3237" s="1">
        <f t="shared" si="253"/>
        <v>3224</v>
      </c>
      <c r="B3237" s="1" t="s">
        <v>734</v>
      </c>
      <c r="C3237" s="2" t="s">
        <v>1336</v>
      </c>
      <c r="D3237" s="1"/>
      <c r="E3237" s="2" t="s">
        <v>1337</v>
      </c>
      <c r="F3237" s="1" t="s">
        <v>4432</v>
      </c>
      <c r="G3237" s="10">
        <v>45753</v>
      </c>
      <c r="H3237" s="1">
        <v>8</v>
      </c>
      <c r="I3237" s="1"/>
      <c r="J3237" s="10">
        <v>45756</v>
      </c>
      <c r="K3237" s="1" t="s">
        <v>1075</v>
      </c>
      <c r="L3237" s="2"/>
      <c r="M3237" s="10"/>
      <c r="N3237" s="1"/>
      <c r="O3237" s="1"/>
      <c r="P3237" s="2">
        <f>Table1[[#This Row],[PRICE/PO]]*Table1[[#This Row],[Quantity/PO]]</f>
        <v>0</v>
      </c>
      <c r="Q3237" s="2" t="str">
        <f t="shared" ca="1" si="249"/>
        <v>منتهي</v>
      </c>
      <c r="R3237" s="2" t="s">
        <v>2355</v>
      </c>
      <c r="S3237" s="2"/>
      <c r="T3237" s="1" t="str">
        <f t="shared" si="255"/>
        <v/>
      </c>
      <c r="BN3237" s="8">
        <f t="shared" si="256"/>
        <v>0</v>
      </c>
    </row>
    <row r="3238" spans="1:66" ht="46" hidden="1" x14ac:dyDescent="0.45">
      <c r="A3238" s="1">
        <f t="shared" si="253"/>
        <v>3225</v>
      </c>
      <c r="B3238" s="1" t="s">
        <v>734</v>
      </c>
      <c r="C3238" s="2" t="s">
        <v>3813</v>
      </c>
      <c r="D3238" s="1" t="s">
        <v>3814</v>
      </c>
      <c r="E3238" s="2" t="s">
        <v>3815</v>
      </c>
      <c r="F3238" s="1" t="s">
        <v>4432</v>
      </c>
      <c r="G3238" s="10">
        <v>45753</v>
      </c>
      <c r="H3238" s="1">
        <v>1</v>
      </c>
      <c r="I3238" s="1"/>
      <c r="J3238" s="10">
        <v>45756</v>
      </c>
      <c r="K3238" s="1" t="s">
        <v>1075</v>
      </c>
      <c r="L3238" s="2"/>
      <c r="M3238" s="10"/>
      <c r="N3238" s="1"/>
      <c r="O3238" s="1"/>
      <c r="P3238" s="2">
        <f>Table1[[#This Row],[PRICE/PO]]*Table1[[#This Row],[Quantity/PO]]</f>
        <v>0</v>
      </c>
      <c r="Q3238" s="2" t="str">
        <f t="shared" ca="1" si="249"/>
        <v>منتهي</v>
      </c>
      <c r="R3238" s="2" t="s">
        <v>2355</v>
      </c>
      <c r="S3238" s="2"/>
      <c r="T3238" s="1" t="str">
        <f t="shared" si="255"/>
        <v/>
      </c>
      <c r="BN3238" s="8">
        <f t="shared" si="256"/>
        <v>0</v>
      </c>
    </row>
    <row r="3239" spans="1:66" ht="138" hidden="1" x14ac:dyDescent="0.45">
      <c r="A3239" s="1">
        <f t="shared" si="253"/>
        <v>3226</v>
      </c>
      <c r="B3239" s="1" t="s">
        <v>734</v>
      </c>
      <c r="C3239" s="1" t="s">
        <v>2457</v>
      </c>
      <c r="D3239" s="1" t="s">
        <v>2456</v>
      </c>
      <c r="E3239" s="2" t="s">
        <v>2934</v>
      </c>
      <c r="F3239" s="1" t="s">
        <v>4437</v>
      </c>
      <c r="G3239" s="10">
        <v>45789</v>
      </c>
      <c r="H3239" s="1">
        <v>4</v>
      </c>
      <c r="I3239" s="1"/>
      <c r="J3239" s="10">
        <v>45791</v>
      </c>
      <c r="K3239" s="1" t="s">
        <v>1074</v>
      </c>
      <c r="L3239" s="2"/>
      <c r="M3239" s="10"/>
      <c r="N3239" s="1"/>
      <c r="O3239" s="1"/>
      <c r="P3239" s="2">
        <f>Table1[[#This Row],[PRICE/PO]]*Table1[[#This Row],[Quantity/PO]]</f>
        <v>0</v>
      </c>
      <c r="Q3239" s="2" t="str">
        <f t="shared" ca="1" si="249"/>
        <v>منتهي</v>
      </c>
      <c r="R3239" s="2" t="s">
        <v>2370</v>
      </c>
      <c r="S3239" s="2"/>
      <c r="T3239" s="1" t="str">
        <f t="shared" si="255"/>
        <v/>
      </c>
      <c r="BN3239" s="8">
        <f t="shared" si="256"/>
        <v>0</v>
      </c>
    </row>
    <row r="3240" spans="1:66" ht="69" hidden="1" x14ac:dyDescent="0.45">
      <c r="A3240" s="1">
        <f t="shared" si="253"/>
        <v>3227</v>
      </c>
      <c r="B3240" s="1" t="s">
        <v>734</v>
      </c>
      <c r="C3240" s="1" t="s">
        <v>485</v>
      </c>
      <c r="D3240" s="2" t="s">
        <v>2121</v>
      </c>
      <c r="E3240" s="2" t="s">
        <v>486</v>
      </c>
      <c r="F3240" s="1" t="s">
        <v>4438</v>
      </c>
      <c r="G3240" s="10">
        <v>45789</v>
      </c>
      <c r="H3240" s="1">
        <v>10</v>
      </c>
      <c r="I3240" s="1"/>
      <c r="J3240" s="10">
        <v>45791</v>
      </c>
      <c r="K3240" s="1" t="s">
        <v>1074</v>
      </c>
      <c r="L3240" s="2"/>
      <c r="M3240" s="10"/>
      <c r="N3240" s="1"/>
      <c r="O3240" s="1"/>
      <c r="P3240" s="2">
        <f>Table1[[#This Row],[PRICE/PO]]*Table1[[#This Row],[Quantity/PO]]</f>
        <v>0</v>
      </c>
      <c r="Q3240" s="2" t="str">
        <f t="shared" ca="1" si="249"/>
        <v>منتهي</v>
      </c>
      <c r="R3240" s="2" t="s">
        <v>2370</v>
      </c>
      <c r="S3240" s="2"/>
      <c r="T3240" s="1" t="str">
        <f t="shared" si="255"/>
        <v/>
      </c>
      <c r="BN3240" s="8">
        <f t="shared" si="256"/>
        <v>0</v>
      </c>
    </row>
    <row r="3241" spans="1:66" ht="69" hidden="1" x14ac:dyDescent="0.45">
      <c r="A3241" s="1">
        <f t="shared" si="253"/>
        <v>3228</v>
      </c>
      <c r="B3241" s="1" t="s">
        <v>734</v>
      </c>
      <c r="C3241" s="1" t="s">
        <v>1787</v>
      </c>
      <c r="D3241" s="1">
        <v>179</v>
      </c>
      <c r="E3241" s="2" t="s">
        <v>1788</v>
      </c>
      <c r="F3241" s="1" t="s">
        <v>4439</v>
      </c>
      <c r="G3241" s="10">
        <v>45789</v>
      </c>
      <c r="H3241" s="1">
        <v>2</v>
      </c>
      <c r="I3241" s="1"/>
      <c r="J3241" s="10">
        <v>45791</v>
      </c>
      <c r="K3241" s="1" t="s">
        <v>1077</v>
      </c>
      <c r="L3241" s="2"/>
      <c r="M3241" s="10"/>
      <c r="N3241" s="1"/>
      <c r="O3241" s="1"/>
      <c r="P3241" s="2">
        <f>Table1[[#This Row],[PRICE/PO]]*Table1[[#This Row],[Quantity/PO]]</f>
        <v>0</v>
      </c>
      <c r="Q3241" s="2" t="str">
        <f t="shared" ca="1" si="249"/>
        <v>منتهي</v>
      </c>
      <c r="R3241" s="2" t="s">
        <v>2339</v>
      </c>
      <c r="S3241" s="2"/>
      <c r="T3241" s="1" t="str">
        <f t="shared" si="255"/>
        <v/>
      </c>
      <c r="BN3241" s="8">
        <f t="shared" si="256"/>
        <v>115070</v>
      </c>
    </row>
    <row r="3242" spans="1:66" ht="46" hidden="1" x14ac:dyDescent="0.45">
      <c r="A3242" s="1">
        <f t="shared" si="253"/>
        <v>3229</v>
      </c>
      <c r="B3242" s="1" t="s">
        <v>734</v>
      </c>
      <c r="C3242" s="1" t="s">
        <v>4441</v>
      </c>
      <c r="D3242" s="1" t="s">
        <v>4442</v>
      </c>
      <c r="E3242" s="2" t="s">
        <v>4443</v>
      </c>
      <c r="F3242" s="1" t="s">
        <v>4440</v>
      </c>
      <c r="G3242" s="10">
        <v>45789</v>
      </c>
      <c r="H3242" s="1">
        <v>30</v>
      </c>
      <c r="I3242" s="1"/>
      <c r="J3242" s="10">
        <v>45794</v>
      </c>
      <c r="K3242" s="1" t="s">
        <v>1077</v>
      </c>
      <c r="L3242" s="2"/>
      <c r="M3242" s="10"/>
      <c r="N3242" s="1"/>
      <c r="O3242" s="1"/>
      <c r="P3242" s="2">
        <f>Table1[[#This Row],[PRICE/PO]]*Table1[[#This Row],[Quantity/PO]]</f>
        <v>0</v>
      </c>
      <c r="Q3242" s="2" t="str">
        <f t="shared" ca="1" si="249"/>
        <v>منتهي</v>
      </c>
      <c r="R3242" s="2" t="s">
        <v>2370</v>
      </c>
      <c r="S3242" s="2"/>
      <c r="T3242" s="1" t="str">
        <f t="shared" si="255"/>
        <v/>
      </c>
      <c r="BN3242" s="8" t="str">
        <f t="shared" si="256"/>
        <v>OVA44013</v>
      </c>
    </row>
    <row r="3243" spans="1:66" ht="92" hidden="1" x14ac:dyDescent="0.45">
      <c r="A3243" s="1">
        <f t="shared" si="253"/>
        <v>3230</v>
      </c>
      <c r="B3243" s="1" t="s">
        <v>734</v>
      </c>
      <c r="C3243" s="1" t="s">
        <v>4445</v>
      </c>
      <c r="D3243" s="1"/>
      <c r="E3243" s="2" t="s">
        <v>4448</v>
      </c>
      <c r="F3243" s="1" t="s">
        <v>4444</v>
      </c>
      <c r="G3243" s="10">
        <v>45789</v>
      </c>
      <c r="H3243" s="1">
        <v>2</v>
      </c>
      <c r="I3243" s="1">
        <v>100</v>
      </c>
      <c r="J3243" s="10">
        <v>45791</v>
      </c>
      <c r="K3243" s="1" t="s">
        <v>1075</v>
      </c>
      <c r="L3243" s="2" t="s">
        <v>5342</v>
      </c>
      <c r="M3243" s="10">
        <v>45820</v>
      </c>
      <c r="N3243" s="1">
        <v>2</v>
      </c>
      <c r="O3243" s="1">
        <v>100</v>
      </c>
      <c r="P3243" s="2">
        <f>Table1[[#This Row],[PRICE/PO]]*Table1[[#This Row],[Quantity/PO]]</f>
        <v>200</v>
      </c>
      <c r="Q3243" s="2" t="str">
        <f t="shared" ca="1" si="249"/>
        <v>منتهي</v>
      </c>
      <c r="R3243" s="2" t="s">
        <v>2355</v>
      </c>
      <c r="S3243" s="2"/>
      <c r="T3243" s="1" t="str">
        <f t="shared" si="255"/>
        <v/>
      </c>
      <c r="BN3243" s="8">
        <f t="shared" si="256"/>
        <v>0</v>
      </c>
    </row>
    <row r="3244" spans="1:66" ht="115" hidden="1" x14ac:dyDescent="0.45">
      <c r="A3244" s="1">
        <f t="shared" si="253"/>
        <v>3231</v>
      </c>
      <c r="B3244" s="1" t="s">
        <v>734</v>
      </c>
      <c r="C3244" s="1" t="s">
        <v>4446</v>
      </c>
      <c r="D3244" s="1" t="s">
        <v>4447</v>
      </c>
      <c r="E3244" s="2" t="s">
        <v>4449</v>
      </c>
      <c r="F3244" s="1" t="s">
        <v>4444</v>
      </c>
      <c r="G3244" s="10">
        <v>45789</v>
      </c>
      <c r="H3244" s="1">
        <v>2</v>
      </c>
      <c r="I3244" s="1"/>
      <c r="J3244" s="10">
        <v>45791</v>
      </c>
      <c r="K3244" s="1" t="s">
        <v>1075</v>
      </c>
      <c r="L3244" s="2"/>
      <c r="M3244" s="10"/>
      <c r="N3244" s="1"/>
      <c r="O3244" s="1"/>
      <c r="P3244" s="2">
        <f>Table1[[#This Row],[PRICE/PO]]*Table1[[#This Row],[Quantity/PO]]</f>
        <v>0</v>
      </c>
      <c r="Q3244" s="2" t="str">
        <f t="shared" ca="1" si="249"/>
        <v>منتهي</v>
      </c>
      <c r="R3244" s="2" t="s">
        <v>2355</v>
      </c>
      <c r="S3244" s="2"/>
      <c r="T3244" s="1" t="str">
        <f t="shared" si="255"/>
        <v/>
      </c>
      <c r="BN3244" s="8">
        <f t="shared" si="256"/>
        <v>0</v>
      </c>
    </row>
    <row r="3245" spans="1:66" ht="138" hidden="1" x14ac:dyDescent="0.45">
      <c r="A3245" s="1">
        <f t="shared" si="253"/>
        <v>3232</v>
      </c>
      <c r="B3245" s="1" t="s">
        <v>734</v>
      </c>
      <c r="C3245" s="1" t="s">
        <v>680</v>
      </c>
      <c r="D3245" s="1"/>
      <c r="E3245" s="2" t="s">
        <v>2621</v>
      </c>
      <c r="F3245" s="1" t="s">
        <v>4450</v>
      </c>
      <c r="G3245" s="10">
        <v>45789</v>
      </c>
      <c r="H3245" s="1">
        <v>1</v>
      </c>
      <c r="I3245" s="1"/>
      <c r="J3245" s="10">
        <v>45792</v>
      </c>
      <c r="K3245" s="1" t="s">
        <v>1077</v>
      </c>
      <c r="L3245" s="2"/>
      <c r="M3245" s="10"/>
      <c r="N3245" s="1"/>
      <c r="O3245" s="1"/>
      <c r="P3245" s="2">
        <f>Table1[[#This Row],[PRICE/PO]]*Table1[[#This Row],[Quantity/PO]]</f>
        <v>0</v>
      </c>
      <c r="Q3245" s="2" t="str">
        <f t="shared" ca="1" si="249"/>
        <v>منتهي</v>
      </c>
      <c r="R3245" s="2" t="s">
        <v>2339</v>
      </c>
      <c r="S3245" s="2"/>
      <c r="T3245" s="1" t="str">
        <f t="shared" si="255"/>
        <v/>
      </c>
      <c r="BN3245" s="8" t="str">
        <f t="shared" si="256"/>
        <v>S4E420-AU03-8</v>
      </c>
    </row>
    <row r="3246" spans="1:66" ht="69" hidden="1" x14ac:dyDescent="0.45">
      <c r="A3246" s="1">
        <f t="shared" si="253"/>
        <v>3233</v>
      </c>
      <c r="B3246" s="1" t="s">
        <v>734</v>
      </c>
      <c r="C3246" s="1" t="s">
        <v>1048</v>
      </c>
      <c r="D3246" s="1" t="s">
        <v>1047</v>
      </c>
      <c r="E3246" s="2" t="s">
        <v>1049</v>
      </c>
      <c r="F3246" s="1" t="s">
        <v>4452</v>
      </c>
      <c r="G3246" s="10">
        <v>45770</v>
      </c>
      <c r="H3246" s="1">
        <v>2</v>
      </c>
      <c r="I3246" s="1">
        <v>1300</v>
      </c>
      <c r="J3246" s="10">
        <v>45792</v>
      </c>
      <c r="K3246" s="1" t="s">
        <v>1077</v>
      </c>
      <c r="L3246" s="2" t="s">
        <v>6050</v>
      </c>
      <c r="M3246" s="10">
        <v>45824</v>
      </c>
      <c r="N3246" s="1">
        <v>2</v>
      </c>
      <c r="O3246" s="1">
        <v>1300</v>
      </c>
      <c r="P3246" s="2">
        <f>Table1[[#This Row],[PRICE/PO]]*Table1[[#This Row],[Quantity/PO]]</f>
        <v>2600</v>
      </c>
      <c r="Q3246" s="2" t="str">
        <f t="shared" ca="1" si="249"/>
        <v>منتهي</v>
      </c>
      <c r="R3246" s="2" t="s">
        <v>2681</v>
      </c>
      <c r="S3246" s="2"/>
      <c r="T3246" s="1" t="str">
        <f t="shared" si="255"/>
        <v/>
      </c>
      <c r="BN3246" s="8">
        <f t="shared" si="256"/>
        <v>0</v>
      </c>
    </row>
    <row r="3247" spans="1:66" ht="69" hidden="1" x14ac:dyDescent="0.45">
      <c r="A3247" s="1">
        <f t="shared" si="253"/>
        <v>3234</v>
      </c>
      <c r="B3247" s="1" t="s">
        <v>734</v>
      </c>
      <c r="C3247" s="1" t="s">
        <v>1064</v>
      </c>
      <c r="D3247" s="1" t="s">
        <v>4453</v>
      </c>
      <c r="E3247" s="2" t="s">
        <v>4454</v>
      </c>
      <c r="F3247" s="1" t="s">
        <v>4452</v>
      </c>
      <c r="G3247" s="10">
        <v>45770</v>
      </c>
      <c r="H3247" s="1">
        <v>1</v>
      </c>
      <c r="I3247" s="1">
        <v>700</v>
      </c>
      <c r="J3247" s="10">
        <v>45792</v>
      </c>
      <c r="K3247" s="1" t="s">
        <v>1077</v>
      </c>
      <c r="L3247" s="2" t="s">
        <v>6050</v>
      </c>
      <c r="M3247" s="10">
        <v>45824</v>
      </c>
      <c r="N3247" s="1">
        <v>1</v>
      </c>
      <c r="O3247" s="1">
        <v>700</v>
      </c>
      <c r="P3247" s="2">
        <f>Table1[[#This Row],[PRICE/PO]]*Table1[[#This Row],[Quantity/PO]]</f>
        <v>700</v>
      </c>
      <c r="Q3247" s="2" t="str">
        <f t="shared" ca="1" si="249"/>
        <v>منتهي</v>
      </c>
      <c r="R3247" s="2" t="s">
        <v>2681</v>
      </c>
      <c r="S3247" s="2"/>
      <c r="T3247" s="1" t="str">
        <f t="shared" si="255"/>
        <v/>
      </c>
      <c r="BN3247" s="8">
        <f t="shared" si="256"/>
        <v>0</v>
      </c>
    </row>
    <row r="3248" spans="1:66" ht="69" hidden="1" x14ac:dyDescent="0.45">
      <c r="A3248" s="1">
        <f t="shared" si="253"/>
        <v>3235</v>
      </c>
      <c r="B3248" s="1" t="s">
        <v>734</v>
      </c>
      <c r="C3248" s="1" t="s">
        <v>4135</v>
      </c>
      <c r="D3248" s="1">
        <v>56148</v>
      </c>
      <c r="E3248" s="2" t="s">
        <v>4134</v>
      </c>
      <c r="F3248" s="1" t="s">
        <v>4455</v>
      </c>
      <c r="G3248" s="10">
        <v>45762</v>
      </c>
      <c r="H3248" s="1">
        <v>1</v>
      </c>
      <c r="I3248" s="1"/>
      <c r="J3248" s="10">
        <v>45791</v>
      </c>
      <c r="K3248" s="1" t="s">
        <v>1077</v>
      </c>
      <c r="L3248" s="2"/>
      <c r="M3248" s="10"/>
      <c r="N3248" s="1"/>
      <c r="O3248" s="1"/>
      <c r="P3248" s="2">
        <f>Table1[[#This Row],[PRICE/PO]]*Table1[[#This Row],[Quantity/PO]]</f>
        <v>0</v>
      </c>
      <c r="Q3248" s="2" t="str">
        <f t="shared" ca="1" si="249"/>
        <v>منتهي</v>
      </c>
      <c r="R3248" s="2" t="s">
        <v>2339</v>
      </c>
      <c r="S3248" s="2"/>
      <c r="T3248" s="1" t="str">
        <f t="shared" si="255"/>
        <v/>
      </c>
      <c r="BN3248" s="8">
        <f t="shared" si="256"/>
        <v>0</v>
      </c>
    </row>
    <row r="3249" spans="1:66" ht="46" hidden="1" x14ac:dyDescent="0.45">
      <c r="A3249" s="1">
        <f t="shared" si="253"/>
        <v>3236</v>
      </c>
      <c r="B3249" s="1" t="s">
        <v>734</v>
      </c>
      <c r="C3249" s="1" t="s">
        <v>1657</v>
      </c>
      <c r="D3249" s="1" t="s">
        <v>2067</v>
      </c>
      <c r="E3249" s="2" t="s">
        <v>1656</v>
      </c>
      <c r="F3249" s="1" t="s">
        <v>4456</v>
      </c>
      <c r="G3249" s="10">
        <v>45763</v>
      </c>
      <c r="H3249" s="1">
        <v>1</v>
      </c>
      <c r="I3249" s="1"/>
      <c r="J3249" s="10">
        <v>45803</v>
      </c>
      <c r="K3249" s="1" t="s">
        <v>1074</v>
      </c>
      <c r="L3249" s="2"/>
      <c r="M3249" s="10"/>
      <c r="N3249" s="1"/>
      <c r="O3249" s="1"/>
      <c r="P3249" s="2">
        <f>Table1[[#This Row],[PRICE/PO]]*Table1[[#This Row],[Quantity/PO]]</f>
        <v>0</v>
      </c>
      <c r="Q3249" s="2" t="str">
        <f t="shared" ref="Q3249:Q3268" ca="1" si="257">IF(AND($J3249&lt;TODAY(), $J3249&lt;&gt;""), "منتهي", "")</f>
        <v>منتهي</v>
      </c>
      <c r="R3249" s="2" t="s">
        <v>2370</v>
      </c>
      <c r="S3249" s="2"/>
      <c r="T3249" s="1" t="str">
        <f t="shared" si="255"/>
        <v/>
      </c>
      <c r="BN3249" s="8">
        <f t="shared" si="256"/>
        <v>0</v>
      </c>
    </row>
    <row r="3250" spans="1:66" ht="69" hidden="1" x14ac:dyDescent="0.45">
      <c r="A3250" s="1">
        <f t="shared" si="253"/>
        <v>3237</v>
      </c>
      <c r="B3250" s="1" t="s">
        <v>734</v>
      </c>
      <c r="C3250" s="1" t="s">
        <v>1661</v>
      </c>
      <c r="D3250" s="1" t="s">
        <v>1660</v>
      </c>
      <c r="E3250" s="2" t="s">
        <v>1662</v>
      </c>
      <c r="F3250" s="1" t="s">
        <v>4456</v>
      </c>
      <c r="G3250" s="10">
        <v>45763</v>
      </c>
      <c r="H3250" s="1">
        <v>1</v>
      </c>
      <c r="I3250" s="1"/>
      <c r="J3250" s="10">
        <v>45803</v>
      </c>
      <c r="K3250" s="1" t="s">
        <v>1074</v>
      </c>
      <c r="L3250" s="2"/>
      <c r="M3250" s="10"/>
      <c r="N3250" s="1"/>
      <c r="O3250" s="1"/>
      <c r="P3250" s="2">
        <f>Table1[[#This Row],[PRICE/PO]]*Table1[[#This Row],[Quantity/PO]]</f>
        <v>0</v>
      </c>
      <c r="Q3250" s="2" t="str">
        <f t="shared" ca="1" si="257"/>
        <v>منتهي</v>
      </c>
      <c r="R3250" s="2" t="s">
        <v>2370</v>
      </c>
      <c r="S3250" s="2"/>
      <c r="T3250" s="1" t="str">
        <f t="shared" si="255"/>
        <v/>
      </c>
      <c r="BN3250" s="8">
        <f t="shared" si="256"/>
        <v>0</v>
      </c>
    </row>
    <row r="3251" spans="1:66" ht="69" hidden="1" x14ac:dyDescent="0.45">
      <c r="A3251" s="1">
        <f t="shared" si="253"/>
        <v>3238</v>
      </c>
      <c r="B3251" s="1" t="s">
        <v>734</v>
      </c>
      <c r="C3251" s="2" t="s">
        <v>3760</v>
      </c>
      <c r="D3251" s="1">
        <v>2300460</v>
      </c>
      <c r="E3251" s="2" t="s">
        <v>3761</v>
      </c>
      <c r="F3251" s="1" t="s">
        <v>4457</v>
      </c>
      <c r="G3251" s="10">
        <v>45789</v>
      </c>
      <c r="H3251" s="1">
        <v>8</v>
      </c>
      <c r="I3251" s="1">
        <v>23</v>
      </c>
      <c r="J3251" s="10">
        <v>45791</v>
      </c>
      <c r="K3251" s="1" t="s">
        <v>1077</v>
      </c>
      <c r="L3251" s="2" t="s">
        <v>4834</v>
      </c>
      <c r="M3251" s="10">
        <v>45798</v>
      </c>
      <c r="N3251" s="1">
        <v>8</v>
      </c>
      <c r="O3251" s="1">
        <v>23</v>
      </c>
      <c r="P3251" s="2">
        <f>Table1[[#This Row],[PRICE/PO]]*Table1[[#This Row],[Quantity/PO]]</f>
        <v>184</v>
      </c>
      <c r="Q3251" s="2" t="str">
        <f t="shared" ca="1" si="257"/>
        <v>منتهي</v>
      </c>
      <c r="R3251" s="2" t="s">
        <v>2355</v>
      </c>
      <c r="S3251" s="2"/>
      <c r="T3251" s="1" t="str">
        <f t="shared" si="255"/>
        <v/>
      </c>
      <c r="BN3251" s="8">
        <f t="shared" si="256"/>
        <v>0</v>
      </c>
    </row>
    <row r="3252" spans="1:66" ht="69" hidden="1" x14ac:dyDescent="0.45">
      <c r="A3252" s="1">
        <f t="shared" si="253"/>
        <v>3239</v>
      </c>
      <c r="B3252" s="1" t="s">
        <v>734</v>
      </c>
      <c r="C3252" s="2" t="s">
        <v>3762</v>
      </c>
      <c r="D3252" s="1">
        <v>2300463</v>
      </c>
      <c r="E3252" s="2" t="s">
        <v>3763</v>
      </c>
      <c r="F3252" s="1" t="s">
        <v>4457</v>
      </c>
      <c r="G3252" s="10">
        <v>45789</v>
      </c>
      <c r="H3252" s="1">
        <v>8</v>
      </c>
      <c r="I3252" s="1">
        <v>33</v>
      </c>
      <c r="J3252" s="10">
        <v>45791</v>
      </c>
      <c r="K3252" s="1" t="s">
        <v>1077</v>
      </c>
      <c r="L3252" s="2" t="s">
        <v>4834</v>
      </c>
      <c r="M3252" s="10">
        <v>45798</v>
      </c>
      <c r="N3252" s="1">
        <v>8</v>
      </c>
      <c r="O3252" s="1">
        <v>33</v>
      </c>
      <c r="P3252" s="2">
        <f>Table1[[#This Row],[PRICE/PO]]*Table1[[#This Row],[Quantity/PO]]</f>
        <v>264</v>
      </c>
      <c r="Q3252" s="2" t="str">
        <f t="shared" ca="1" si="257"/>
        <v>منتهي</v>
      </c>
      <c r="R3252" s="2" t="s">
        <v>2355</v>
      </c>
      <c r="S3252" s="2"/>
      <c r="T3252" s="1" t="str">
        <f t="shared" si="255"/>
        <v/>
      </c>
      <c r="BN3252" s="8">
        <f t="shared" si="256"/>
        <v>0</v>
      </c>
    </row>
    <row r="3253" spans="1:66" ht="69" hidden="1" x14ac:dyDescent="0.45">
      <c r="A3253" s="1">
        <f t="shared" si="253"/>
        <v>3240</v>
      </c>
      <c r="B3253" s="1" t="s">
        <v>734</v>
      </c>
      <c r="C3253" s="2" t="s">
        <v>3846</v>
      </c>
      <c r="D3253" s="1">
        <v>2300462</v>
      </c>
      <c r="E3253" s="2" t="s">
        <v>3833</v>
      </c>
      <c r="F3253" s="1" t="s">
        <v>4457</v>
      </c>
      <c r="G3253" s="10">
        <v>45789</v>
      </c>
      <c r="H3253" s="1">
        <v>8</v>
      </c>
      <c r="I3253" s="1">
        <v>37</v>
      </c>
      <c r="J3253" s="10">
        <v>45791</v>
      </c>
      <c r="K3253" s="1" t="s">
        <v>1077</v>
      </c>
      <c r="L3253" s="2" t="s">
        <v>4834</v>
      </c>
      <c r="M3253" s="10">
        <v>45798</v>
      </c>
      <c r="N3253" s="1">
        <v>8</v>
      </c>
      <c r="O3253" s="1">
        <v>37</v>
      </c>
      <c r="P3253" s="2">
        <f>Table1[[#This Row],[PRICE/PO]]*Table1[[#This Row],[Quantity/PO]]</f>
        <v>296</v>
      </c>
      <c r="Q3253" s="2" t="str">
        <f t="shared" ca="1" si="257"/>
        <v>منتهي</v>
      </c>
      <c r="R3253" s="2" t="s">
        <v>2355</v>
      </c>
      <c r="S3253" s="2"/>
      <c r="T3253" s="1" t="str">
        <f t="shared" si="255"/>
        <v/>
      </c>
      <c r="BN3253" s="8">
        <f t="shared" si="256"/>
        <v>0</v>
      </c>
    </row>
    <row r="3254" spans="1:66" ht="69" hidden="1" x14ac:dyDescent="0.45">
      <c r="A3254" s="1">
        <f t="shared" si="253"/>
        <v>3241</v>
      </c>
      <c r="B3254" s="1" t="s">
        <v>734</v>
      </c>
      <c r="C3254" s="2" t="s">
        <v>3846</v>
      </c>
      <c r="D3254" s="1">
        <v>2300462</v>
      </c>
      <c r="E3254" s="2" t="s">
        <v>3833</v>
      </c>
      <c r="F3254" s="1" t="s">
        <v>4457</v>
      </c>
      <c r="G3254" s="10">
        <v>45789</v>
      </c>
      <c r="H3254" s="1"/>
      <c r="I3254" s="1">
        <v>37</v>
      </c>
      <c r="J3254" s="10">
        <v>45791</v>
      </c>
      <c r="K3254" s="1" t="s">
        <v>1077</v>
      </c>
      <c r="L3254" s="2" t="s">
        <v>6031</v>
      </c>
      <c r="M3254" s="10">
        <v>45825</v>
      </c>
      <c r="N3254" s="1">
        <v>4</v>
      </c>
      <c r="O3254" s="1">
        <v>37</v>
      </c>
      <c r="P3254" s="2">
        <f>Table1[[#This Row],[PRICE/PO]]*Table1[[#This Row],[Quantity/PO]]</f>
        <v>148</v>
      </c>
      <c r="Q3254" s="2" t="str">
        <f t="shared" ca="1" si="257"/>
        <v>منتهي</v>
      </c>
      <c r="R3254" s="2" t="s">
        <v>2355</v>
      </c>
      <c r="S3254" s="2"/>
      <c r="T3254" s="1" t="str">
        <f t="shared" si="255"/>
        <v/>
      </c>
      <c r="BN3254" s="8">
        <f t="shared" si="256"/>
        <v>0</v>
      </c>
    </row>
    <row r="3255" spans="1:66" ht="69" hidden="1" x14ac:dyDescent="0.45">
      <c r="A3255" s="1">
        <f t="shared" si="253"/>
        <v>3242</v>
      </c>
      <c r="B3255" s="1" t="s">
        <v>734</v>
      </c>
      <c r="C3255" s="2" t="s">
        <v>3847</v>
      </c>
      <c r="D3255" s="1">
        <v>2300402</v>
      </c>
      <c r="E3255" s="2" t="s">
        <v>3834</v>
      </c>
      <c r="F3255" s="1" t="s">
        <v>4457</v>
      </c>
      <c r="G3255" s="10">
        <v>45789</v>
      </c>
      <c r="H3255" s="1">
        <v>8</v>
      </c>
      <c r="I3255" s="1">
        <v>28</v>
      </c>
      <c r="J3255" s="10">
        <v>45791</v>
      </c>
      <c r="K3255" s="1" t="s">
        <v>1077</v>
      </c>
      <c r="L3255" s="2"/>
      <c r="M3255" s="10"/>
      <c r="N3255" s="1"/>
      <c r="O3255" s="1"/>
      <c r="P3255" s="2">
        <f>Table1[[#This Row],[PRICE/PO]]*Table1[[#This Row],[Quantity/PO]]</f>
        <v>0</v>
      </c>
      <c r="Q3255" s="2" t="str">
        <f t="shared" ca="1" si="257"/>
        <v>منتهي</v>
      </c>
      <c r="R3255" s="2" t="s">
        <v>2355</v>
      </c>
      <c r="S3255" s="2"/>
      <c r="T3255" s="1" t="str">
        <f t="shared" si="255"/>
        <v/>
      </c>
      <c r="BN3255" s="8">
        <f>D3888</f>
        <v>0</v>
      </c>
    </row>
    <row r="3256" spans="1:66" ht="92" hidden="1" x14ac:dyDescent="0.45">
      <c r="A3256" s="1">
        <f t="shared" si="253"/>
        <v>3243</v>
      </c>
      <c r="B3256" s="1" t="s">
        <v>734</v>
      </c>
      <c r="C3256" s="2" t="s">
        <v>2272</v>
      </c>
      <c r="D3256" s="1">
        <v>2400321</v>
      </c>
      <c r="E3256" s="2" t="s">
        <v>3474</v>
      </c>
      <c r="F3256" s="1" t="s">
        <v>4457</v>
      </c>
      <c r="G3256" s="10">
        <v>45789</v>
      </c>
      <c r="H3256" s="1">
        <v>5</v>
      </c>
      <c r="I3256" s="1">
        <v>325</v>
      </c>
      <c r="J3256" s="10">
        <v>45791</v>
      </c>
      <c r="K3256" s="1" t="s">
        <v>1075</v>
      </c>
      <c r="L3256" s="2" t="s">
        <v>5342</v>
      </c>
      <c r="M3256" s="10">
        <v>45818</v>
      </c>
      <c r="N3256" s="1">
        <v>5</v>
      </c>
      <c r="O3256" s="1">
        <v>325</v>
      </c>
      <c r="P3256" s="2">
        <f>Table1[[#This Row],[PRICE/PO]]*Table1[[#This Row],[Quantity/PO]]</f>
        <v>1625</v>
      </c>
      <c r="Q3256" s="2" t="str">
        <f t="shared" ca="1" si="257"/>
        <v>منتهي</v>
      </c>
      <c r="R3256" s="2" t="s">
        <v>2355</v>
      </c>
      <c r="S3256" s="2"/>
      <c r="T3256" s="1" t="str">
        <f t="shared" si="255"/>
        <v/>
      </c>
      <c r="BN3256" s="8" t="str">
        <f>D3889</f>
        <v>43.24232.000</v>
      </c>
    </row>
    <row r="3257" spans="1:66" ht="92" hidden="1" x14ac:dyDescent="0.45">
      <c r="A3257" s="1">
        <f t="shared" si="253"/>
        <v>3244</v>
      </c>
      <c r="B3257" s="1" t="s">
        <v>734</v>
      </c>
      <c r="C3257" s="2" t="s">
        <v>2272</v>
      </c>
      <c r="D3257" s="1">
        <v>2400321</v>
      </c>
      <c r="E3257" s="2" t="s">
        <v>3474</v>
      </c>
      <c r="F3257" s="1" t="s">
        <v>4457</v>
      </c>
      <c r="G3257" s="10">
        <v>45789</v>
      </c>
      <c r="H3257" s="1"/>
      <c r="I3257" s="1">
        <v>325</v>
      </c>
      <c r="J3257" s="10">
        <v>45791</v>
      </c>
      <c r="K3257" s="1" t="s">
        <v>1075</v>
      </c>
      <c r="L3257" s="2" t="s">
        <v>6031</v>
      </c>
      <c r="M3257" s="10">
        <v>45825</v>
      </c>
      <c r="N3257" s="1">
        <v>5</v>
      </c>
      <c r="O3257" s="1">
        <v>325</v>
      </c>
      <c r="P3257" s="2">
        <f>Table1[[#This Row],[PRICE/PO]]*Table1[[#This Row],[Quantity/PO]]</f>
        <v>1625</v>
      </c>
      <c r="Q3257" s="2" t="str">
        <f t="shared" ca="1" si="257"/>
        <v>منتهي</v>
      </c>
      <c r="R3257" s="2" t="s">
        <v>2355</v>
      </c>
      <c r="S3257" s="2"/>
      <c r="T3257" s="1" t="str">
        <f t="shared" si="255"/>
        <v/>
      </c>
      <c r="BN3257" s="8" t="str">
        <f>D3890</f>
        <v>55.34052.010</v>
      </c>
    </row>
    <row r="3258" spans="1:66" ht="92" hidden="1" x14ac:dyDescent="0.45">
      <c r="A3258" s="1">
        <f t="shared" si="253"/>
        <v>3245</v>
      </c>
      <c r="B3258" s="1" t="s">
        <v>734</v>
      </c>
      <c r="C3258" s="2" t="s">
        <v>3848</v>
      </c>
      <c r="D3258" s="1">
        <v>2600731</v>
      </c>
      <c r="E3258" s="2" t="s">
        <v>3835</v>
      </c>
      <c r="F3258" s="1" t="s">
        <v>4457</v>
      </c>
      <c r="G3258" s="10">
        <v>45789</v>
      </c>
      <c r="H3258" s="1">
        <v>1</v>
      </c>
      <c r="I3258" s="1">
        <v>725</v>
      </c>
      <c r="J3258" s="10">
        <v>45791</v>
      </c>
      <c r="K3258" s="1" t="s">
        <v>1077</v>
      </c>
      <c r="L3258" s="2" t="s">
        <v>5342</v>
      </c>
      <c r="M3258" s="10">
        <v>45818</v>
      </c>
      <c r="N3258" s="1">
        <v>1</v>
      </c>
      <c r="O3258" s="1">
        <v>725</v>
      </c>
      <c r="P3258" s="2">
        <f>Table1[[#This Row],[PRICE/PO]]*Table1[[#This Row],[Quantity/PO]]</f>
        <v>725</v>
      </c>
      <c r="Q3258" s="2" t="str">
        <f t="shared" ca="1" si="257"/>
        <v>منتهي</v>
      </c>
      <c r="R3258" s="2" t="s">
        <v>2355</v>
      </c>
      <c r="S3258" s="2"/>
      <c r="T3258" s="1" t="str">
        <f t="shared" si="255"/>
        <v/>
      </c>
      <c r="BN3258" s="8" t="str">
        <f t="shared" ref="BN3258:BN3260" si="258">D3890</f>
        <v>55.34052.010</v>
      </c>
    </row>
    <row r="3259" spans="1:66" ht="92" hidden="1" x14ac:dyDescent="0.45">
      <c r="A3259" s="1">
        <f t="shared" si="253"/>
        <v>3246</v>
      </c>
      <c r="B3259" s="1" t="s">
        <v>734</v>
      </c>
      <c r="C3259" s="2" t="s">
        <v>3845</v>
      </c>
      <c r="D3259" s="1">
        <v>1500122</v>
      </c>
      <c r="E3259" s="2" t="s">
        <v>3836</v>
      </c>
      <c r="F3259" s="1" t="s">
        <v>4457</v>
      </c>
      <c r="G3259" s="10">
        <v>45789</v>
      </c>
      <c r="H3259" s="1">
        <v>1</v>
      </c>
      <c r="I3259" s="1">
        <v>7500</v>
      </c>
      <c r="J3259" s="10">
        <v>45791</v>
      </c>
      <c r="K3259" s="1" t="s">
        <v>1077</v>
      </c>
      <c r="L3259" s="2" t="s">
        <v>5342</v>
      </c>
      <c r="M3259" s="10">
        <v>45818</v>
      </c>
      <c r="N3259" s="1">
        <f>2+1</f>
        <v>3</v>
      </c>
      <c r="O3259" s="1">
        <v>7500</v>
      </c>
      <c r="P3259" s="2">
        <f>Table1[[#This Row],[PRICE/PO]]*Table1[[#This Row],[Quantity/PO]]</f>
        <v>22500</v>
      </c>
      <c r="Q3259" s="2" t="str">
        <f t="shared" ca="1" si="257"/>
        <v>منتهي</v>
      </c>
      <c r="R3259" s="2" t="s">
        <v>2355</v>
      </c>
      <c r="S3259" s="2"/>
      <c r="T3259" s="1" t="str">
        <f t="shared" si="255"/>
        <v/>
      </c>
      <c r="BN3259" s="8" t="str">
        <f t="shared" si="258"/>
        <v>P/N :FG4T2/2 4</v>
      </c>
    </row>
    <row r="3260" spans="1:66" ht="69" hidden="1" x14ac:dyDescent="0.45">
      <c r="A3260" s="1">
        <f t="shared" si="253"/>
        <v>3247</v>
      </c>
      <c r="B3260" s="1" t="s">
        <v>734</v>
      </c>
      <c r="C3260" s="2" t="s">
        <v>3754</v>
      </c>
      <c r="D3260" s="1">
        <v>36316721</v>
      </c>
      <c r="E3260" s="2" t="s">
        <v>3755</v>
      </c>
      <c r="F3260" s="1" t="s">
        <v>4457</v>
      </c>
      <c r="G3260" s="10">
        <v>45789</v>
      </c>
      <c r="H3260" s="1">
        <v>1</v>
      </c>
      <c r="I3260" s="1">
        <v>725</v>
      </c>
      <c r="J3260" s="10">
        <v>45791</v>
      </c>
      <c r="K3260" s="1" t="s">
        <v>1077</v>
      </c>
      <c r="L3260" s="2"/>
      <c r="M3260" s="10"/>
      <c r="N3260" s="1"/>
      <c r="O3260" s="1"/>
      <c r="P3260" s="2">
        <f>Table1[[#This Row],[PRICE/PO]]*Table1[[#This Row],[Quantity/PO]]</f>
        <v>0</v>
      </c>
      <c r="Q3260" s="2" t="str">
        <f t="shared" ca="1" si="257"/>
        <v>منتهي</v>
      </c>
      <c r="R3260" s="2" t="s">
        <v>2355</v>
      </c>
      <c r="S3260" s="2"/>
      <c r="T3260" s="1" t="str">
        <f t="shared" si="255"/>
        <v/>
      </c>
      <c r="BN3260" s="8">
        <f t="shared" si="258"/>
        <v>0</v>
      </c>
    </row>
    <row r="3261" spans="1:66" ht="69" hidden="1" x14ac:dyDescent="0.45">
      <c r="A3261" s="1">
        <f t="shared" si="253"/>
        <v>3248</v>
      </c>
      <c r="B3261" s="1" t="s">
        <v>734</v>
      </c>
      <c r="C3261" s="2" t="s">
        <v>3756</v>
      </c>
      <c r="D3261" s="1">
        <v>2400393</v>
      </c>
      <c r="E3261" s="2" t="s">
        <v>3757</v>
      </c>
      <c r="F3261" s="1" t="s">
        <v>4457</v>
      </c>
      <c r="G3261" s="10">
        <v>45789</v>
      </c>
      <c r="H3261" s="1">
        <v>1</v>
      </c>
      <c r="I3261" s="1">
        <v>325</v>
      </c>
      <c r="J3261" s="10">
        <v>45791</v>
      </c>
      <c r="K3261" s="1" t="s">
        <v>1077</v>
      </c>
      <c r="L3261" s="2" t="s">
        <v>5342</v>
      </c>
      <c r="M3261" s="10">
        <v>45818</v>
      </c>
      <c r="N3261" s="1">
        <v>1</v>
      </c>
      <c r="O3261" s="1">
        <v>325</v>
      </c>
      <c r="P3261" s="2">
        <f>Table1[[#This Row],[PRICE/PO]]*Table1[[#This Row],[Quantity/PO]]</f>
        <v>325</v>
      </c>
      <c r="Q3261" s="2" t="str">
        <f t="shared" ca="1" si="257"/>
        <v>منتهي</v>
      </c>
      <c r="R3261" s="2" t="s">
        <v>2355</v>
      </c>
      <c r="S3261" s="2"/>
      <c r="T3261" s="1" t="str">
        <f t="shared" si="255"/>
        <v/>
      </c>
      <c r="BN3261" s="8">
        <f>D3893</f>
        <v>2102037</v>
      </c>
    </row>
    <row r="3262" spans="1:66" ht="69" hidden="1" x14ac:dyDescent="0.45">
      <c r="A3262" s="1">
        <f t="shared" si="253"/>
        <v>3249</v>
      </c>
      <c r="B3262" s="1" t="s">
        <v>734</v>
      </c>
      <c r="C3262" s="2" t="s">
        <v>3758</v>
      </c>
      <c r="D3262" s="1">
        <v>2400572</v>
      </c>
      <c r="E3262" s="2" t="s">
        <v>3837</v>
      </c>
      <c r="F3262" s="1" t="s">
        <v>4457</v>
      </c>
      <c r="G3262" s="10">
        <v>45789</v>
      </c>
      <c r="H3262" s="1">
        <v>5</v>
      </c>
      <c r="I3262" s="1">
        <v>325</v>
      </c>
      <c r="J3262" s="10">
        <v>45791</v>
      </c>
      <c r="K3262" s="1" t="s">
        <v>1074</v>
      </c>
      <c r="L3262" s="2" t="s">
        <v>5342</v>
      </c>
      <c r="M3262" s="10">
        <v>45818</v>
      </c>
      <c r="N3262" s="1">
        <v>5</v>
      </c>
      <c r="O3262" s="1">
        <v>325</v>
      </c>
      <c r="P3262" s="2">
        <f>Table1[[#This Row],[PRICE/PO]]*Table1[[#This Row],[Quantity/PO]]</f>
        <v>1625</v>
      </c>
      <c r="Q3262" s="2" t="str">
        <f t="shared" ca="1" si="257"/>
        <v>منتهي</v>
      </c>
      <c r="R3262" s="2" t="s">
        <v>2355</v>
      </c>
      <c r="S3262" s="2"/>
      <c r="T3262" s="1" t="str">
        <f t="shared" si="255"/>
        <v/>
      </c>
      <c r="BN3262" s="8" t="str">
        <f>D3894</f>
        <v>SC15G</v>
      </c>
    </row>
    <row r="3263" spans="1:66" ht="92" hidden="1" x14ac:dyDescent="0.45">
      <c r="A3263" s="1">
        <f t="shared" si="253"/>
        <v>3250</v>
      </c>
      <c r="B3263" s="1" t="s">
        <v>734</v>
      </c>
      <c r="C3263" s="2" t="s">
        <v>3844</v>
      </c>
      <c r="D3263" s="1">
        <v>36316319</v>
      </c>
      <c r="E3263" s="2" t="s">
        <v>3838</v>
      </c>
      <c r="F3263" s="1" t="s">
        <v>4457</v>
      </c>
      <c r="G3263" s="10">
        <v>45789</v>
      </c>
      <c r="H3263" s="1">
        <v>1</v>
      </c>
      <c r="I3263" s="1">
        <v>400</v>
      </c>
      <c r="J3263" s="10">
        <v>45791</v>
      </c>
      <c r="K3263" s="1" t="s">
        <v>1077</v>
      </c>
      <c r="L3263" s="2" t="s">
        <v>5342</v>
      </c>
      <c r="M3263" s="10">
        <v>45818</v>
      </c>
      <c r="N3263" s="1">
        <v>1</v>
      </c>
      <c r="O3263" s="1">
        <v>3000</v>
      </c>
      <c r="P3263" s="2">
        <f>Table1[[#This Row],[PRICE/PO]]*Table1[[#This Row],[Quantity/PO]]</f>
        <v>3000</v>
      </c>
      <c r="Q3263" s="2" t="str">
        <f t="shared" ca="1" si="257"/>
        <v>منتهي</v>
      </c>
      <c r="R3263" s="2" t="s">
        <v>2355</v>
      </c>
      <c r="S3263" s="2"/>
      <c r="T3263" s="1" t="str">
        <f t="shared" si="255"/>
        <v/>
      </c>
      <c r="BN3263" s="8">
        <f>D3895</f>
        <v>3046025</v>
      </c>
    </row>
    <row r="3264" spans="1:66" ht="69" hidden="1" x14ac:dyDescent="0.45">
      <c r="A3264" s="1">
        <f t="shared" si="253"/>
        <v>3251</v>
      </c>
      <c r="B3264" s="1" t="s">
        <v>734</v>
      </c>
      <c r="C3264" s="2" t="s">
        <v>3760</v>
      </c>
      <c r="D3264" s="1">
        <v>2300460</v>
      </c>
      <c r="E3264" s="2" t="s">
        <v>3761</v>
      </c>
      <c r="F3264" s="1" t="s">
        <v>4457</v>
      </c>
      <c r="G3264" s="10">
        <v>45789</v>
      </c>
      <c r="H3264" s="1">
        <v>1</v>
      </c>
      <c r="I3264" s="1">
        <v>25</v>
      </c>
      <c r="J3264" s="10">
        <v>45791</v>
      </c>
      <c r="K3264" s="1" t="s">
        <v>1077</v>
      </c>
      <c r="L3264" s="2" t="s">
        <v>5342</v>
      </c>
      <c r="M3264" s="10">
        <v>45818</v>
      </c>
      <c r="N3264" s="1">
        <v>1</v>
      </c>
      <c r="O3264" s="1">
        <v>23</v>
      </c>
      <c r="P3264" s="2">
        <f>Table1[[#This Row],[PRICE/PO]]*Table1[[#This Row],[Quantity/PO]]</f>
        <v>23</v>
      </c>
      <c r="Q3264" s="2" t="str">
        <f t="shared" ca="1" si="257"/>
        <v>منتهي</v>
      </c>
      <c r="R3264" s="2" t="s">
        <v>2355</v>
      </c>
      <c r="S3264" s="2"/>
      <c r="T3264" s="1" t="str">
        <f t="shared" si="255"/>
        <v/>
      </c>
      <c r="BN3264" s="8" t="str">
        <f>D3896</f>
        <v>SC15G</v>
      </c>
    </row>
    <row r="3265" spans="1:66" ht="69" hidden="1" x14ac:dyDescent="0.45">
      <c r="A3265" s="1">
        <f t="shared" si="253"/>
        <v>3252</v>
      </c>
      <c r="B3265" s="1" t="s">
        <v>734</v>
      </c>
      <c r="C3265" s="2" t="s">
        <v>3760</v>
      </c>
      <c r="D3265" s="1">
        <v>2300460</v>
      </c>
      <c r="E3265" s="2" t="s">
        <v>3761</v>
      </c>
      <c r="F3265" s="1" t="s">
        <v>4457</v>
      </c>
      <c r="G3265" s="10">
        <v>45789</v>
      </c>
      <c r="H3265" s="1"/>
      <c r="I3265" s="1">
        <v>25</v>
      </c>
      <c r="J3265" s="10">
        <v>45791</v>
      </c>
      <c r="K3265" s="1" t="s">
        <v>1077</v>
      </c>
      <c r="L3265" s="2" t="s">
        <v>6309</v>
      </c>
      <c r="M3265" s="10">
        <v>45847</v>
      </c>
      <c r="N3265" s="1">
        <v>1</v>
      </c>
      <c r="O3265" s="1">
        <v>23</v>
      </c>
      <c r="P3265" s="2">
        <f>Table1[[#This Row],[PRICE/PO]]*Table1[[#This Row],[Quantity/PO]]</f>
        <v>23</v>
      </c>
      <c r="Q3265" s="2" t="str">
        <f t="shared" ca="1" si="257"/>
        <v>منتهي</v>
      </c>
      <c r="R3265" s="2" t="s">
        <v>2355</v>
      </c>
      <c r="S3265" s="2"/>
      <c r="T3265" s="1" t="str">
        <f t="shared" si="255"/>
        <v/>
      </c>
      <c r="BN3265" s="8" t="str">
        <f>D3897</f>
        <v>RC10-10F</v>
      </c>
    </row>
    <row r="3266" spans="1:66" ht="69" hidden="1" x14ac:dyDescent="0.45">
      <c r="A3266" s="1">
        <f t="shared" si="253"/>
        <v>3253</v>
      </c>
      <c r="B3266" s="1" t="s">
        <v>734</v>
      </c>
      <c r="C3266" s="2" t="s">
        <v>3762</v>
      </c>
      <c r="D3266" s="1">
        <v>2300463</v>
      </c>
      <c r="E3266" s="2" t="s">
        <v>3763</v>
      </c>
      <c r="F3266" s="1" t="s">
        <v>4457</v>
      </c>
      <c r="G3266" s="10">
        <v>45789</v>
      </c>
      <c r="H3266" s="1">
        <v>1</v>
      </c>
      <c r="I3266" s="1">
        <v>35</v>
      </c>
      <c r="J3266" s="10">
        <v>45791</v>
      </c>
      <c r="K3266" s="1" t="s">
        <v>1077</v>
      </c>
      <c r="L3266" s="2" t="s">
        <v>5342</v>
      </c>
      <c r="M3266" s="10">
        <v>45818</v>
      </c>
      <c r="N3266" s="1">
        <v>1</v>
      </c>
      <c r="O3266" s="1">
        <v>33</v>
      </c>
      <c r="P3266" s="2">
        <f>Table1[[#This Row],[PRICE/PO]]*Table1[[#This Row],[Quantity/PO]]</f>
        <v>33</v>
      </c>
      <c r="Q3266" s="2" t="str">
        <f t="shared" ca="1" si="257"/>
        <v>منتهي</v>
      </c>
      <c r="R3266" s="2" t="s">
        <v>2355</v>
      </c>
      <c r="S3266" s="2"/>
      <c r="T3266" s="1" t="str">
        <f t="shared" si="255"/>
        <v/>
      </c>
      <c r="BN3266" s="8" t="str">
        <f>D3897</f>
        <v>RC10-10F</v>
      </c>
    </row>
    <row r="3267" spans="1:66" ht="69" hidden="1" x14ac:dyDescent="0.45">
      <c r="A3267" s="1">
        <f t="shared" si="253"/>
        <v>3254</v>
      </c>
      <c r="B3267" s="1" t="s">
        <v>734</v>
      </c>
      <c r="C3267" s="2" t="s">
        <v>1344</v>
      </c>
      <c r="D3267" s="1">
        <v>412812</v>
      </c>
      <c r="E3267" s="2" t="s">
        <v>1345</v>
      </c>
      <c r="F3267" s="1" t="s">
        <v>4457</v>
      </c>
      <c r="G3267" s="10">
        <v>45789</v>
      </c>
      <c r="H3267" s="1">
        <v>2</v>
      </c>
      <c r="I3267" s="1">
        <v>22500</v>
      </c>
      <c r="J3267" s="10">
        <v>45791</v>
      </c>
      <c r="K3267" s="1" t="s">
        <v>1077</v>
      </c>
      <c r="L3267" s="2"/>
      <c r="M3267" s="10"/>
      <c r="N3267" s="1"/>
      <c r="O3267" s="1"/>
      <c r="P3267" s="2">
        <f>Table1[[#This Row],[PRICE/PO]]*Table1[[#This Row],[Quantity/PO]]</f>
        <v>0</v>
      </c>
      <c r="Q3267" s="2" t="str">
        <f t="shared" ca="1" si="257"/>
        <v>منتهي</v>
      </c>
      <c r="R3267" s="2" t="s">
        <v>2355</v>
      </c>
      <c r="S3267" s="2"/>
      <c r="T3267" s="1" t="str">
        <f t="shared" si="255"/>
        <v/>
      </c>
      <c r="BN3267" s="8">
        <f>D3898</f>
        <v>0</v>
      </c>
    </row>
    <row r="3268" spans="1:66" ht="69" hidden="1" x14ac:dyDescent="0.45">
      <c r="A3268" s="1">
        <f t="shared" si="253"/>
        <v>3255</v>
      </c>
      <c r="B3268" s="1" t="s">
        <v>734</v>
      </c>
      <c r="C3268" s="2" t="s">
        <v>3843</v>
      </c>
      <c r="D3268" s="1" t="s">
        <v>3839</v>
      </c>
      <c r="E3268" s="2" t="s">
        <v>3840</v>
      </c>
      <c r="F3268" s="1" t="s">
        <v>4457</v>
      </c>
      <c r="G3268" s="10">
        <v>45789</v>
      </c>
      <c r="H3268" s="1">
        <v>1</v>
      </c>
      <c r="I3268" s="1">
        <v>450</v>
      </c>
      <c r="J3268" s="10">
        <v>45791</v>
      </c>
      <c r="K3268" s="1" t="s">
        <v>1077</v>
      </c>
      <c r="L3268" s="2" t="s">
        <v>5343</v>
      </c>
      <c r="M3268" s="10">
        <v>45818</v>
      </c>
      <c r="N3268" s="1">
        <v>1</v>
      </c>
      <c r="O3268" s="1">
        <v>450</v>
      </c>
      <c r="P3268" s="2">
        <f>Table1[[#This Row],[PRICE/PO]]*Table1[[#This Row],[Quantity/PO]]</f>
        <v>450</v>
      </c>
      <c r="Q3268" s="2" t="str">
        <f t="shared" ca="1" si="257"/>
        <v>منتهي</v>
      </c>
      <c r="R3268" s="2" t="s">
        <v>2355</v>
      </c>
      <c r="S3268" s="2"/>
      <c r="T3268" s="1" t="str">
        <f t="shared" si="255"/>
        <v/>
      </c>
      <c r="BN3268" s="8">
        <f>D3899</f>
        <v>0</v>
      </c>
    </row>
    <row r="3269" spans="1:66" ht="46" hidden="1" x14ac:dyDescent="0.45">
      <c r="A3269" s="1">
        <f t="shared" si="253"/>
        <v>3256</v>
      </c>
      <c r="B3269" s="1" t="s">
        <v>734</v>
      </c>
      <c r="C3269" s="2" t="s">
        <v>3842</v>
      </c>
      <c r="D3269" s="1" t="s">
        <v>3850</v>
      </c>
      <c r="E3269" s="2" t="s">
        <v>3841</v>
      </c>
      <c r="F3269" s="1" t="s">
        <v>4457</v>
      </c>
      <c r="G3269" s="10">
        <v>45789</v>
      </c>
      <c r="H3269" s="1">
        <v>1</v>
      </c>
      <c r="I3269" s="1">
        <v>7500</v>
      </c>
      <c r="J3269" s="10">
        <v>45791</v>
      </c>
      <c r="K3269" s="1" t="s">
        <v>1077</v>
      </c>
      <c r="L3269" s="2" t="s">
        <v>5343</v>
      </c>
      <c r="M3269" s="10">
        <v>45818</v>
      </c>
      <c r="N3269" s="1">
        <v>1</v>
      </c>
      <c r="O3269" s="1">
        <v>7500</v>
      </c>
      <c r="P3269" s="2">
        <f>Table1[[#This Row],[PRICE/PO]]*Table1[[#This Row],[Quantity/PO]]</f>
        <v>7500</v>
      </c>
      <c r="Q3269" s="2" t="str">
        <f t="shared" ref="Q3269:Q3334" ca="1" si="259">IF(AND($J3269&lt;TODAY(), $J3269&lt;&gt;""), "منتهي", "")</f>
        <v>منتهي</v>
      </c>
      <c r="R3269" s="2" t="s">
        <v>2355</v>
      </c>
      <c r="S3269" s="2"/>
      <c r="T3269" s="1" t="str">
        <f t="shared" si="255"/>
        <v/>
      </c>
      <c r="BN3269" s="8">
        <f>D3900</f>
        <v>0</v>
      </c>
    </row>
    <row r="3270" spans="1:66" ht="46" hidden="1" x14ac:dyDescent="0.45">
      <c r="A3270" s="1">
        <f t="shared" si="253"/>
        <v>3257</v>
      </c>
      <c r="B3270" s="1" t="s">
        <v>734</v>
      </c>
      <c r="C3270" s="2" t="s">
        <v>3842</v>
      </c>
      <c r="D3270" s="1" t="s">
        <v>3850</v>
      </c>
      <c r="E3270" s="2" t="s">
        <v>3841</v>
      </c>
      <c r="F3270" s="1" t="s">
        <v>4457</v>
      </c>
      <c r="G3270" s="10">
        <v>45789</v>
      </c>
      <c r="H3270" s="1"/>
      <c r="I3270" s="1">
        <v>7500</v>
      </c>
      <c r="J3270" s="10">
        <v>45791</v>
      </c>
      <c r="K3270" s="1" t="s">
        <v>1077</v>
      </c>
      <c r="L3270" s="2" t="s">
        <v>6284</v>
      </c>
      <c r="M3270" s="10">
        <v>45827</v>
      </c>
      <c r="N3270" s="1">
        <v>1</v>
      </c>
      <c r="O3270" s="1">
        <v>7500</v>
      </c>
      <c r="P3270" s="2">
        <f>Table1[[#This Row],[PRICE/PO]]*Table1[[#This Row],[Quantity/PO]]</f>
        <v>7500</v>
      </c>
      <c r="Q3270" s="2" t="str">
        <f t="shared" ca="1" si="259"/>
        <v>منتهي</v>
      </c>
      <c r="R3270" s="2" t="s">
        <v>2355</v>
      </c>
      <c r="S3270" s="2"/>
      <c r="T3270" s="1" t="str">
        <f t="shared" si="255"/>
        <v/>
      </c>
      <c r="BN3270" s="8" t="str">
        <f>D3901</f>
        <v>060-117166</v>
      </c>
    </row>
    <row r="3271" spans="1:66" ht="46" hidden="1" x14ac:dyDescent="0.45">
      <c r="A3271" s="1">
        <f t="shared" si="253"/>
        <v>3258</v>
      </c>
      <c r="B3271" s="1" t="s">
        <v>734</v>
      </c>
      <c r="C3271" s="1" t="s">
        <v>4465</v>
      </c>
      <c r="D3271" s="1" t="s">
        <v>4462</v>
      </c>
      <c r="E3271" s="2" t="s">
        <v>4459</v>
      </c>
      <c r="F3271" s="1" t="s">
        <v>4458</v>
      </c>
      <c r="G3271" s="10">
        <v>45790</v>
      </c>
      <c r="H3271" s="1">
        <v>1</v>
      </c>
      <c r="I3271" s="1"/>
      <c r="J3271" s="10">
        <v>45817</v>
      </c>
      <c r="K3271" s="1" t="s">
        <v>1074</v>
      </c>
      <c r="L3271" s="2"/>
      <c r="M3271" s="10"/>
      <c r="N3271" s="1"/>
      <c r="O3271" s="1"/>
      <c r="P3271" s="2">
        <f>Table1[[#This Row],[PRICE/PO]]*Table1[[#This Row],[Quantity/PO]]</f>
        <v>0</v>
      </c>
      <c r="Q3271" s="2" t="str">
        <f t="shared" ca="1" si="259"/>
        <v>منتهي</v>
      </c>
      <c r="R3271" s="2" t="s">
        <v>2430</v>
      </c>
      <c r="S3271" s="2"/>
      <c r="T3271" s="1" t="str">
        <f t="shared" si="255"/>
        <v/>
      </c>
      <c r="BN3271" s="8" t="str">
        <f t="shared" ref="BN3271:BN3292" si="260">D3901</f>
        <v>060-117166</v>
      </c>
    </row>
    <row r="3272" spans="1:66" ht="46" hidden="1" x14ac:dyDescent="0.45">
      <c r="A3272" s="1">
        <f t="shared" si="253"/>
        <v>3259</v>
      </c>
      <c r="B3272" s="1" t="s">
        <v>734</v>
      </c>
      <c r="C3272" s="1" t="s">
        <v>4466</v>
      </c>
      <c r="D3272" s="1" t="s">
        <v>4463</v>
      </c>
      <c r="E3272" s="2" t="s">
        <v>4460</v>
      </c>
      <c r="F3272" s="1" t="s">
        <v>4458</v>
      </c>
      <c r="G3272" s="10">
        <v>45790</v>
      </c>
      <c r="H3272" s="1">
        <v>1</v>
      </c>
      <c r="I3272" s="1"/>
      <c r="J3272" s="10">
        <v>45817</v>
      </c>
      <c r="K3272" s="1" t="s">
        <v>1074</v>
      </c>
      <c r="L3272" s="2"/>
      <c r="M3272" s="10"/>
      <c r="N3272" s="1"/>
      <c r="O3272" s="1"/>
      <c r="P3272" s="2">
        <f>Table1[[#This Row],[PRICE/PO]]*Table1[[#This Row],[Quantity/PO]]</f>
        <v>0</v>
      </c>
      <c r="Q3272" s="2" t="str">
        <f t="shared" ca="1" si="259"/>
        <v>منتهي</v>
      </c>
      <c r="R3272" s="2" t="s">
        <v>2430</v>
      </c>
      <c r="S3272" s="2"/>
      <c r="T3272" s="1" t="str">
        <f t="shared" si="255"/>
        <v/>
      </c>
      <c r="BN3272" s="8" t="str">
        <f t="shared" si="260"/>
        <v>LV429407</v>
      </c>
    </row>
    <row r="3273" spans="1:66" ht="46" hidden="1" x14ac:dyDescent="0.45">
      <c r="A3273" s="1">
        <f t="shared" si="253"/>
        <v>3260</v>
      </c>
      <c r="B3273" s="1" t="s">
        <v>734</v>
      </c>
      <c r="C3273" s="1" t="s">
        <v>4467</v>
      </c>
      <c r="D3273" s="1" t="s">
        <v>4464</v>
      </c>
      <c r="E3273" s="2" t="s">
        <v>4461</v>
      </c>
      <c r="F3273" s="1" t="s">
        <v>4458</v>
      </c>
      <c r="G3273" s="10">
        <v>45790</v>
      </c>
      <c r="H3273" s="1">
        <v>3</v>
      </c>
      <c r="I3273" s="1"/>
      <c r="J3273" s="10">
        <v>45817</v>
      </c>
      <c r="K3273" s="1" t="s">
        <v>1074</v>
      </c>
      <c r="L3273" s="2"/>
      <c r="M3273" s="10"/>
      <c r="N3273" s="1"/>
      <c r="O3273" s="1"/>
      <c r="P3273" s="2">
        <f>Table1[[#This Row],[PRICE/PO]]*Table1[[#This Row],[Quantity/PO]]</f>
        <v>0</v>
      </c>
      <c r="Q3273" s="2" t="str">
        <f t="shared" ca="1" si="259"/>
        <v>منتهي</v>
      </c>
      <c r="R3273" s="2" t="s">
        <v>2430</v>
      </c>
      <c r="S3273" s="2"/>
      <c r="T3273" s="1" t="str">
        <f t="shared" si="255"/>
        <v/>
      </c>
      <c r="BN3273" s="8" t="str">
        <f t="shared" si="260"/>
        <v>E000-24602</v>
      </c>
    </row>
    <row r="3274" spans="1:66" ht="46" hidden="1" x14ac:dyDescent="0.45">
      <c r="A3274" s="1">
        <f t="shared" si="253"/>
        <v>3261</v>
      </c>
      <c r="B3274" s="1" t="s">
        <v>734</v>
      </c>
      <c r="C3274" s="1" t="s">
        <v>4489</v>
      </c>
      <c r="D3274" s="1" t="s">
        <v>4479</v>
      </c>
      <c r="E3274" s="2" t="s">
        <v>4469</v>
      </c>
      <c r="F3274" s="1" t="s">
        <v>4468</v>
      </c>
      <c r="G3274" s="10">
        <v>45790</v>
      </c>
      <c r="H3274" s="1">
        <v>1</v>
      </c>
      <c r="I3274" s="1"/>
      <c r="J3274" s="10">
        <v>45801</v>
      </c>
      <c r="K3274" s="1" t="s">
        <v>1074</v>
      </c>
      <c r="L3274" s="2"/>
      <c r="M3274" s="10"/>
      <c r="N3274" s="1"/>
      <c r="O3274" s="1"/>
      <c r="P3274" s="2">
        <f>Table1[[#This Row],[PRICE/PO]]*Table1[[#This Row],[Quantity/PO]]</f>
        <v>0</v>
      </c>
      <c r="Q3274" s="2" t="str">
        <f t="shared" ca="1" si="259"/>
        <v>منتهي</v>
      </c>
      <c r="R3274" s="2" t="s">
        <v>2430</v>
      </c>
      <c r="S3274" s="2"/>
      <c r="T3274" s="1" t="str">
        <f t="shared" si="255"/>
        <v/>
      </c>
      <c r="BN3274" s="8">
        <f t="shared" si="260"/>
        <v>0</v>
      </c>
    </row>
    <row r="3275" spans="1:66" ht="46" hidden="1" x14ac:dyDescent="0.45">
      <c r="A3275" s="1">
        <f t="shared" si="253"/>
        <v>3262</v>
      </c>
      <c r="B3275" s="1" t="s">
        <v>734</v>
      </c>
      <c r="C3275" s="1" t="s">
        <v>4490</v>
      </c>
      <c r="D3275" s="1" t="s">
        <v>4480</v>
      </c>
      <c r="E3275" s="2" t="s">
        <v>4470</v>
      </c>
      <c r="F3275" s="1" t="s">
        <v>4468</v>
      </c>
      <c r="G3275" s="10">
        <v>45790</v>
      </c>
      <c r="H3275" s="1">
        <v>4</v>
      </c>
      <c r="I3275" s="1"/>
      <c r="J3275" s="10">
        <v>45801</v>
      </c>
      <c r="K3275" s="1" t="s">
        <v>1074</v>
      </c>
      <c r="L3275" s="2"/>
      <c r="M3275" s="10"/>
      <c r="N3275" s="1"/>
      <c r="O3275" s="1"/>
      <c r="P3275" s="2">
        <f>Table1[[#This Row],[PRICE/PO]]*Table1[[#This Row],[Quantity/PO]]</f>
        <v>0</v>
      </c>
      <c r="Q3275" s="2" t="str">
        <f t="shared" ca="1" si="259"/>
        <v>منتهي</v>
      </c>
      <c r="R3275" s="2" t="s">
        <v>2430</v>
      </c>
      <c r="S3275" s="2"/>
      <c r="T3275" s="1" t="str">
        <f t="shared" si="255"/>
        <v/>
      </c>
      <c r="BN3275" s="8">
        <f t="shared" si="260"/>
        <v>0</v>
      </c>
    </row>
    <row r="3276" spans="1:66" ht="46" hidden="1" x14ac:dyDescent="0.45">
      <c r="A3276" s="1">
        <f t="shared" si="253"/>
        <v>3263</v>
      </c>
      <c r="B3276" s="1" t="s">
        <v>734</v>
      </c>
      <c r="C3276" s="1" t="s">
        <v>4491</v>
      </c>
      <c r="D3276" s="1" t="s">
        <v>4481</v>
      </c>
      <c r="E3276" s="2" t="s">
        <v>4471</v>
      </c>
      <c r="F3276" s="1" t="s">
        <v>4468</v>
      </c>
      <c r="G3276" s="10">
        <v>45790</v>
      </c>
      <c r="H3276" s="1">
        <v>2</v>
      </c>
      <c r="I3276" s="1"/>
      <c r="J3276" s="10">
        <v>45801</v>
      </c>
      <c r="K3276" s="1" t="s">
        <v>1074</v>
      </c>
      <c r="L3276" s="2"/>
      <c r="M3276" s="10"/>
      <c r="N3276" s="1"/>
      <c r="O3276" s="1"/>
      <c r="P3276" s="2">
        <f>Table1[[#This Row],[PRICE/PO]]*Table1[[#This Row],[Quantity/PO]]</f>
        <v>0</v>
      </c>
      <c r="Q3276" s="2" t="str">
        <f t="shared" ca="1" si="259"/>
        <v>منتهي</v>
      </c>
      <c r="R3276" s="2" t="s">
        <v>2430</v>
      </c>
      <c r="S3276" s="2"/>
      <c r="T3276" s="1" t="str">
        <f t="shared" si="255"/>
        <v/>
      </c>
      <c r="BN3276" s="8">
        <f t="shared" si="260"/>
        <v>0</v>
      </c>
    </row>
    <row r="3277" spans="1:66" ht="46" hidden="1" x14ac:dyDescent="0.45">
      <c r="A3277" s="1">
        <f t="shared" si="253"/>
        <v>3264</v>
      </c>
      <c r="B3277" s="1" t="s">
        <v>734</v>
      </c>
      <c r="C3277" s="1" t="s">
        <v>4492</v>
      </c>
      <c r="D3277" s="1" t="s">
        <v>4482</v>
      </c>
      <c r="E3277" s="2" t="s">
        <v>4472</v>
      </c>
      <c r="F3277" s="1" t="s">
        <v>4468</v>
      </c>
      <c r="G3277" s="10">
        <v>45790</v>
      </c>
      <c r="H3277" s="1">
        <v>1</v>
      </c>
      <c r="I3277" s="1"/>
      <c r="J3277" s="10">
        <v>45801</v>
      </c>
      <c r="K3277" s="1" t="s">
        <v>1074</v>
      </c>
      <c r="L3277" s="2"/>
      <c r="M3277" s="10"/>
      <c r="N3277" s="1"/>
      <c r="O3277" s="1"/>
      <c r="P3277" s="2">
        <f>Table1[[#This Row],[PRICE/PO]]*Table1[[#This Row],[Quantity/PO]]</f>
        <v>0</v>
      </c>
      <c r="Q3277" s="2" t="str">
        <f t="shared" ca="1" si="259"/>
        <v>منتهي</v>
      </c>
      <c r="R3277" s="2" t="s">
        <v>2430</v>
      </c>
      <c r="S3277" s="2"/>
      <c r="T3277" s="1" t="str">
        <f t="shared" si="255"/>
        <v/>
      </c>
      <c r="BN3277" s="8" t="str">
        <f t="shared" si="260"/>
        <v>HRES03-450</v>
      </c>
    </row>
    <row r="3278" spans="1:66" ht="46" hidden="1" x14ac:dyDescent="0.45">
      <c r="A3278" s="1">
        <f t="shared" si="253"/>
        <v>3265</v>
      </c>
      <c r="B3278" s="1" t="s">
        <v>734</v>
      </c>
      <c r="C3278" s="1" t="s">
        <v>4493</v>
      </c>
      <c r="D3278" s="1" t="s">
        <v>4483</v>
      </c>
      <c r="E3278" s="2" t="s">
        <v>4473</v>
      </c>
      <c r="F3278" s="1" t="s">
        <v>4468</v>
      </c>
      <c r="G3278" s="10">
        <v>45790</v>
      </c>
      <c r="H3278" s="1">
        <v>1</v>
      </c>
      <c r="I3278" s="1"/>
      <c r="J3278" s="10">
        <v>45801</v>
      </c>
      <c r="K3278" s="1" t="s">
        <v>1074</v>
      </c>
      <c r="L3278" s="2"/>
      <c r="M3278" s="10"/>
      <c r="N3278" s="1"/>
      <c r="O3278" s="1"/>
      <c r="P3278" s="2">
        <f>Table1[[#This Row],[PRICE/PO]]*Table1[[#This Row],[Quantity/PO]]</f>
        <v>0</v>
      </c>
      <c r="Q3278" s="2" t="str">
        <f t="shared" ca="1" si="259"/>
        <v>منتهي</v>
      </c>
      <c r="R3278" s="2" t="s">
        <v>2430</v>
      </c>
      <c r="S3278" s="2"/>
      <c r="T3278" s="1" t="str">
        <f t="shared" si="255"/>
        <v/>
      </c>
      <c r="BN3278" s="8" t="str">
        <f t="shared" si="260"/>
        <v>UNO-67-500-4D</v>
      </c>
    </row>
    <row r="3279" spans="1:66" ht="46" hidden="1" x14ac:dyDescent="0.45">
      <c r="A3279" s="1">
        <f t="shared" ref="A3279:A3342" si="261">ROW(A3266)</f>
        <v>3266</v>
      </c>
      <c r="B3279" s="1" t="s">
        <v>734</v>
      </c>
      <c r="C3279" s="1" t="s">
        <v>4494</v>
      </c>
      <c r="D3279" s="1" t="s">
        <v>4484</v>
      </c>
      <c r="E3279" s="2" t="s">
        <v>4474</v>
      </c>
      <c r="F3279" s="1" t="s">
        <v>4468</v>
      </c>
      <c r="G3279" s="10">
        <v>45790</v>
      </c>
      <c r="H3279" s="1">
        <v>1</v>
      </c>
      <c r="I3279" s="1"/>
      <c r="J3279" s="10">
        <v>45801</v>
      </c>
      <c r="K3279" s="1" t="s">
        <v>1074</v>
      </c>
      <c r="L3279" s="2"/>
      <c r="M3279" s="10"/>
      <c r="N3279" s="1"/>
      <c r="O3279" s="1"/>
      <c r="P3279" s="2">
        <f>Table1[[#This Row],[PRICE/PO]]*Table1[[#This Row],[Quantity/PO]]</f>
        <v>0</v>
      </c>
      <c r="Q3279" s="2" t="str">
        <f t="shared" ca="1" si="259"/>
        <v>منتهي</v>
      </c>
      <c r="R3279" s="2" t="s">
        <v>2430</v>
      </c>
      <c r="S3279" s="2"/>
      <c r="T3279" s="1" t="str">
        <f t="shared" si="255"/>
        <v/>
      </c>
      <c r="BN3279" s="8">
        <f t="shared" si="260"/>
        <v>0</v>
      </c>
    </row>
    <row r="3280" spans="1:66" ht="46" hidden="1" x14ac:dyDescent="0.45">
      <c r="A3280" s="1">
        <f t="shared" si="261"/>
        <v>3267</v>
      </c>
      <c r="B3280" s="1" t="s">
        <v>734</v>
      </c>
      <c r="C3280" s="1" t="s">
        <v>4495</v>
      </c>
      <c r="D3280" s="1" t="s">
        <v>4485</v>
      </c>
      <c r="E3280" s="2" t="s">
        <v>4475</v>
      </c>
      <c r="F3280" s="1" t="s">
        <v>4468</v>
      </c>
      <c r="G3280" s="10">
        <v>45790</v>
      </c>
      <c r="H3280" s="1">
        <v>2</v>
      </c>
      <c r="I3280" s="1"/>
      <c r="J3280" s="10">
        <v>45801</v>
      </c>
      <c r="K3280" s="1" t="s">
        <v>1074</v>
      </c>
      <c r="L3280" s="2"/>
      <c r="M3280" s="10"/>
      <c r="N3280" s="1"/>
      <c r="O3280" s="1"/>
      <c r="P3280" s="2">
        <f>Table1[[#This Row],[PRICE/PO]]*Table1[[#This Row],[Quantity/PO]]</f>
        <v>0</v>
      </c>
      <c r="Q3280" s="2" t="str">
        <f t="shared" ca="1" si="259"/>
        <v>منتهي</v>
      </c>
      <c r="R3280" s="2" t="s">
        <v>2430</v>
      </c>
      <c r="S3280" s="2"/>
      <c r="T3280" s="1" t="str">
        <f t="shared" si="255"/>
        <v/>
      </c>
      <c r="BN3280" s="8">
        <f t="shared" si="260"/>
        <v>0</v>
      </c>
    </row>
    <row r="3281" spans="1:66" ht="46" hidden="1" x14ac:dyDescent="0.45">
      <c r="A3281" s="1">
        <f t="shared" si="261"/>
        <v>3268</v>
      </c>
      <c r="B3281" s="1" t="s">
        <v>734</v>
      </c>
      <c r="C3281" s="1" t="s">
        <v>4496</v>
      </c>
      <c r="D3281" s="1" t="s">
        <v>4486</v>
      </c>
      <c r="E3281" s="2" t="s">
        <v>4476</v>
      </c>
      <c r="F3281" s="1" t="s">
        <v>4468</v>
      </c>
      <c r="G3281" s="10">
        <v>45790</v>
      </c>
      <c r="H3281" s="1">
        <v>2</v>
      </c>
      <c r="I3281" s="1"/>
      <c r="J3281" s="10">
        <v>45801</v>
      </c>
      <c r="K3281" s="1" t="s">
        <v>1074</v>
      </c>
      <c r="L3281" s="2"/>
      <c r="M3281" s="10"/>
      <c r="N3281" s="1"/>
      <c r="O3281" s="1"/>
      <c r="P3281" s="2">
        <f>Table1[[#This Row],[PRICE/PO]]*Table1[[#This Row],[Quantity/PO]]</f>
        <v>0</v>
      </c>
      <c r="Q3281" s="2" t="str">
        <f t="shared" ca="1" si="259"/>
        <v>منتهي</v>
      </c>
      <c r="R3281" s="2" t="s">
        <v>2430</v>
      </c>
      <c r="S3281" s="2"/>
      <c r="T3281" s="1" t="str">
        <f t="shared" si="255"/>
        <v/>
      </c>
      <c r="BN3281" s="8">
        <f t="shared" si="260"/>
        <v>0</v>
      </c>
    </row>
    <row r="3282" spans="1:66" ht="69" hidden="1" x14ac:dyDescent="0.45">
      <c r="A3282" s="1">
        <f t="shared" si="261"/>
        <v>3269</v>
      </c>
      <c r="B3282" s="1" t="s">
        <v>734</v>
      </c>
      <c r="C3282" s="1" t="s">
        <v>4497</v>
      </c>
      <c r="D3282" s="1" t="s">
        <v>4487</v>
      </c>
      <c r="E3282" s="2" t="s">
        <v>4477</v>
      </c>
      <c r="F3282" s="1" t="s">
        <v>4468</v>
      </c>
      <c r="G3282" s="10">
        <v>45790</v>
      </c>
      <c r="H3282" s="1">
        <v>1</v>
      </c>
      <c r="I3282" s="1"/>
      <c r="J3282" s="10">
        <v>45801</v>
      </c>
      <c r="K3282" s="1" t="s">
        <v>1074</v>
      </c>
      <c r="L3282" s="2"/>
      <c r="M3282" s="10"/>
      <c r="N3282" s="1"/>
      <c r="O3282" s="1"/>
      <c r="P3282" s="2">
        <f>Table1[[#This Row],[PRICE/PO]]*Table1[[#This Row],[Quantity/PO]]</f>
        <v>0</v>
      </c>
      <c r="Q3282" s="2" t="str">
        <f t="shared" ca="1" si="259"/>
        <v>منتهي</v>
      </c>
      <c r="R3282" s="2" t="s">
        <v>2430</v>
      </c>
      <c r="S3282" s="2"/>
      <c r="T3282" s="1" t="str">
        <f t="shared" ref="T3282:T3347" si="262">IF(AND(COUNTIFS($F$14:$F$1012, $F3282, $L$14:$L$1012, "&lt;&gt;")&gt;0, $L3282="", $I3282&lt;&gt;""), 1, "")</f>
        <v/>
      </c>
      <c r="BN3282" s="8">
        <f t="shared" si="260"/>
        <v>0</v>
      </c>
    </row>
    <row r="3283" spans="1:66" ht="69" hidden="1" x14ac:dyDescent="0.45">
      <c r="A3283" s="1">
        <f t="shared" si="261"/>
        <v>3270</v>
      </c>
      <c r="B3283" s="1" t="s">
        <v>734</v>
      </c>
      <c r="C3283" s="1" t="s">
        <v>4498</v>
      </c>
      <c r="D3283" s="1" t="s">
        <v>4488</v>
      </c>
      <c r="E3283" s="2" t="s">
        <v>4478</v>
      </c>
      <c r="F3283" s="1" t="s">
        <v>4468</v>
      </c>
      <c r="G3283" s="10">
        <v>45790</v>
      </c>
      <c r="H3283" s="1">
        <v>2</v>
      </c>
      <c r="I3283" s="1"/>
      <c r="J3283" s="10">
        <v>45801</v>
      </c>
      <c r="K3283" s="1" t="s">
        <v>1074</v>
      </c>
      <c r="L3283" s="2"/>
      <c r="M3283" s="10"/>
      <c r="N3283" s="1"/>
      <c r="O3283" s="1"/>
      <c r="P3283" s="2">
        <f>Table1[[#This Row],[PRICE/PO]]*Table1[[#This Row],[Quantity/PO]]</f>
        <v>0</v>
      </c>
      <c r="Q3283" s="2" t="str">
        <f t="shared" ca="1" si="259"/>
        <v>منتهي</v>
      </c>
      <c r="R3283" s="2" t="s">
        <v>2430</v>
      </c>
      <c r="S3283" s="2"/>
      <c r="T3283" s="1" t="str">
        <f t="shared" si="262"/>
        <v/>
      </c>
      <c r="BN3283" s="8">
        <f t="shared" si="260"/>
        <v>0</v>
      </c>
    </row>
    <row r="3284" spans="1:66" ht="69" hidden="1" x14ac:dyDescent="0.45">
      <c r="A3284" s="1">
        <f t="shared" si="261"/>
        <v>3271</v>
      </c>
      <c r="B3284" s="1" t="s">
        <v>43</v>
      </c>
      <c r="C3284" s="1" t="s">
        <v>115</v>
      </c>
      <c r="D3284" s="1"/>
      <c r="E3284" s="2" t="s">
        <v>4501</v>
      </c>
      <c r="F3284" s="1" t="s">
        <v>4500</v>
      </c>
      <c r="G3284" s="10">
        <v>45790</v>
      </c>
      <c r="H3284" s="1">
        <v>5</v>
      </c>
      <c r="I3284" s="1">
        <v>1240</v>
      </c>
      <c r="J3284" s="10">
        <v>45792</v>
      </c>
      <c r="K3284" s="1" t="s">
        <v>1077</v>
      </c>
      <c r="L3284" s="2"/>
      <c r="M3284" s="10"/>
      <c r="N3284" s="1"/>
      <c r="O3284" s="1"/>
      <c r="P3284" s="2">
        <f>Table1[[#This Row],[PRICE/PO]]*Table1[[#This Row],[Quantity/PO]]</f>
        <v>0</v>
      </c>
      <c r="Q3284" s="2" t="str">
        <f t="shared" ca="1" si="259"/>
        <v>منتهي</v>
      </c>
      <c r="R3284" s="2" t="s">
        <v>2339</v>
      </c>
      <c r="S3284" s="2"/>
      <c r="T3284" s="1" t="str">
        <f t="shared" si="262"/>
        <v/>
      </c>
      <c r="BN3284" s="8">
        <f t="shared" si="260"/>
        <v>0</v>
      </c>
    </row>
    <row r="3285" spans="1:66" ht="46" hidden="1" x14ac:dyDescent="0.45">
      <c r="A3285" s="1">
        <f t="shared" si="261"/>
        <v>3272</v>
      </c>
      <c r="B3285" s="1" t="s">
        <v>734</v>
      </c>
      <c r="C3285" s="1" t="s">
        <v>4037</v>
      </c>
      <c r="D3285" s="1">
        <v>2400362</v>
      </c>
      <c r="E3285" s="2" t="s">
        <v>4039</v>
      </c>
      <c r="F3285" s="1" t="s">
        <v>4505</v>
      </c>
      <c r="G3285" s="10">
        <v>45790</v>
      </c>
      <c r="H3285" s="1">
        <v>6</v>
      </c>
      <c r="I3285" s="1">
        <v>325</v>
      </c>
      <c r="J3285" s="10">
        <v>45794</v>
      </c>
      <c r="K3285" s="1" t="s">
        <v>1074</v>
      </c>
      <c r="L3285" s="2"/>
      <c r="M3285" s="10"/>
      <c r="N3285" s="1"/>
      <c r="O3285" s="1"/>
      <c r="P3285" s="2">
        <f>Table1[[#This Row],[PRICE/PO]]*Table1[[#This Row],[Quantity/PO]]</f>
        <v>0</v>
      </c>
      <c r="Q3285" s="2" t="str">
        <f t="shared" ca="1" si="259"/>
        <v>منتهي</v>
      </c>
      <c r="R3285" s="2" t="s">
        <v>2355</v>
      </c>
      <c r="S3285" s="2"/>
      <c r="T3285" s="1" t="str">
        <f t="shared" si="262"/>
        <v/>
      </c>
      <c r="BN3285" s="8">
        <f t="shared" si="260"/>
        <v>0</v>
      </c>
    </row>
    <row r="3286" spans="1:66" ht="46" hidden="1" x14ac:dyDescent="0.45">
      <c r="A3286" s="1">
        <f t="shared" si="261"/>
        <v>3273</v>
      </c>
      <c r="B3286" s="1" t="s">
        <v>734</v>
      </c>
      <c r="C3286" s="1" t="s">
        <v>4038</v>
      </c>
      <c r="D3286" s="1" t="s">
        <v>4040</v>
      </c>
      <c r="E3286" s="2" t="s">
        <v>4041</v>
      </c>
      <c r="F3286" s="1" t="s">
        <v>4505</v>
      </c>
      <c r="G3286" s="10">
        <v>45790</v>
      </c>
      <c r="H3286" s="1">
        <v>1</v>
      </c>
      <c r="I3286" s="1"/>
      <c r="J3286" s="10">
        <v>45794</v>
      </c>
      <c r="K3286" s="1" t="s">
        <v>1075</v>
      </c>
      <c r="L3286" s="2"/>
      <c r="M3286" s="10"/>
      <c r="N3286" s="1"/>
      <c r="O3286" s="1"/>
      <c r="P3286" s="2">
        <f>Table1[[#This Row],[PRICE/PO]]*Table1[[#This Row],[Quantity/PO]]</f>
        <v>0</v>
      </c>
      <c r="Q3286" s="2" t="str">
        <f t="shared" ca="1" si="259"/>
        <v>منتهي</v>
      </c>
      <c r="R3286" s="2" t="s">
        <v>2355</v>
      </c>
      <c r="S3286" s="2"/>
      <c r="T3286" s="1" t="str">
        <f t="shared" si="262"/>
        <v/>
      </c>
      <c r="BN3286" s="8">
        <f t="shared" si="260"/>
        <v>0</v>
      </c>
    </row>
    <row r="3287" spans="1:66" ht="69" hidden="1" x14ac:dyDescent="0.45">
      <c r="A3287" s="1">
        <f t="shared" si="261"/>
        <v>3274</v>
      </c>
      <c r="B3287" s="1" t="s">
        <v>734</v>
      </c>
      <c r="C3287" s="1" t="s">
        <v>4036</v>
      </c>
      <c r="D3287" s="1">
        <v>1500237</v>
      </c>
      <c r="E3287" s="2" t="s">
        <v>4042</v>
      </c>
      <c r="F3287" s="1" t="s">
        <v>4506</v>
      </c>
      <c r="G3287" s="10">
        <v>45790</v>
      </c>
      <c r="H3287" s="1">
        <v>4</v>
      </c>
      <c r="I3287" s="1">
        <v>6400</v>
      </c>
      <c r="J3287" s="10">
        <v>45794</v>
      </c>
      <c r="K3287" s="1" t="s">
        <v>1075</v>
      </c>
      <c r="L3287" s="2"/>
      <c r="M3287" s="10"/>
      <c r="N3287" s="1"/>
      <c r="O3287" s="1"/>
      <c r="P3287" s="2">
        <f>Table1[[#This Row],[PRICE/PO]]*Table1[[#This Row],[Quantity/PO]]</f>
        <v>0</v>
      </c>
      <c r="Q3287" s="2" t="str">
        <f t="shared" ca="1" si="259"/>
        <v>منتهي</v>
      </c>
      <c r="R3287" s="2" t="s">
        <v>2355</v>
      </c>
      <c r="S3287" s="2"/>
      <c r="T3287" s="1" t="str">
        <f t="shared" si="262"/>
        <v/>
      </c>
      <c r="BN3287" s="8">
        <f t="shared" si="260"/>
        <v>0</v>
      </c>
    </row>
    <row r="3288" spans="1:66" ht="46" hidden="1" x14ac:dyDescent="0.45">
      <c r="A3288" s="1">
        <f t="shared" si="261"/>
        <v>3275</v>
      </c>
      <c r="B3288" s="1" t="s">
        <v>734</v>
      </c>
      <c r="C3288" s="2" t="s">
        <v>4035</v>
      </c>
      <c r="D3288" s="1" t="s">
        <v>4043</v>
      </c>
      <c r="E3288" s="2" t="s">
        <v>4044</v>
      </c>
      <c r="F3288" s="1" t="s">
        <v>4506</v>
      </c>
      <c r="G3288" s="10">
        <v>45790</v>
      </c>
      <c r="H3288" s="1">
        <v>4</v>
      </c>
      <c r="I3288" s="1">
        <v>700</v>
      </c>
      <c r="J3288" s="10">
        <v>45794</v>
      </c>
      <c r="K3288" s="1" t="s">
        <v>1075</v>
      </c>
      <c r="L3288" s="2"/>
      <c r="M3288" s="10"/>
      <c r="N3288" s="1"/>
      <c r="O3288" s="1"/>
      <c r="P3288" s="2">
        <f>Table1[[#This Row],[PRICE/PO]]*Table1[[#This Row],[Quantity/PO]]</f>
        <v>0</v>
      </c>
      <c r="Q3288" s="2" t="str">
        <f t="shared" ca="1" si="259"/>
        <v>منتهي</v>
      </c>
      <c r="R3288" s="2" t="s">
        <v>2355</v>
      </c>
      <c r="S3288" s="2"/>
      <c r="T3288" s="1" t="str">
        <f t="shared" si="262"/>
        <v/>
      </c>
      <c r="BN3288" s="8">
        <f t="shared" si="260"/>
        <v>0</v>
      </c>
    </row>
    <row r="3289" spans="1:66" ht="46" hidden="1" x14ac:dyDescent="0.45">
      <c r="A3289" s="1">
        <f t="shared" si="261"/>
        <v>3276</v>
      </c>
      <c r="B3289" s="1" t="s">
        <v>734</v>
      </c>
      <c r="C3289" s="2" t="s">
        <v>4034</v>
      </c>
      <c r="D3289" s="1">
        <v>15013071</v>
      </c>
      <c r="E3289" s="2" t="s">
        <v>4045</v>
      </c>
      <c r="F3289" s="1" t="s">
        <v>4506</v>
      </c>
      <c r="G3289" s="10">
        <v>45790</v>
      </c>
      <c r="H3289" s="1">
        <v>1</v>
      </c>
      <c r="I3289" s="1"/>
      <c r="J3289" s="10">
        <v>45794</v>
      </c>
      <c r="K3289" s="1" t="s">
        <v>1075</v>
      </c>
      <c r="L3289" s="2"/>
      <c r="M3289" s="10"/>
      <c r="N3289" s="1"/>
      <c r="O3289" s="1"/>
      <c r="P3289" s="2">
        <f>Table1[[#This Row],[PRICE/PO]]*Table1[[#This Row],[Quantity/PO]]</f>
        <v>0</v>
      </c>
      <c r="Q3289" s="2" t="str">
        <f t="shared" ca="1" si="259"/>
        <v>منتهي</v>
      </c>
      <c r="R3289" s="2" t="s">
        <v>2355</v>
      </c>
      <c r="S3289" s="2"/>
      <c r="T3289" s="1" t="str">
        <f t="shared" si="262"/>
        <v/>
      </c>
      <c r="BN3289" s="8">
        <f t="shared" si="260"/>
        <v>0</v>
      </c>
    </row>
    <row r="3290" spans="1:66" ht="46" hidden="1" x14ac:dyDescent="0.45">
      <c r="A3290" s="1">
        <f t="shared" si="261"/>
        <v>3277</v>
      </c>
      <c r="B3290" s="1" t="s">
        <v>734</v>
      </c>
      <c r="C3290" s="2" t="s">
        <v>4033</v>
      </c>
      <c r="D3290" s="1">
        <v>3063070</v>
      </c>
      <c r="E3290" s="2" t="s">
        <v>4046</v>
      </c>
      <c r="F3290" s="1" t="s">
        <v>4506</v>
      </c>
      <c r="G3290" s="10">
        <v>45790</v>
      </c>
      <c r="H3290" s="1">
        <v>2</v>
      </c>
      <c r="I3290" s="1"/>
      <c r="J3290" s="10">
        <v>45794</v>
      </c>
      <c r="K3290" s="1" t="s">
        <v>1075</v>
      </c>
      <c r="L3290" s="2"/>
      <c r="M3290" s="10"/>
      <c r="N3290" s="1"/>
      <c r="O3290" s="1"/>
      <c r="P3290" s="2">
        <f>Table1[[#This Row],[PRICE/PO]]*Table1[[#This Row],[Quantity/PO]]</f>
        <v>0</v>
      </c>
      <c r="Q3290" s="2" t="str">
        <f t="shared" ca="1" si="259"/>
        <v>منتهي</v>
      </c>
      <c r="R3290" s="2" t="s">
        <v>2355</v>
      </c>
      <c r="S3290" s="2"/>
      <c r="T3290" s="1" t="str">
        <f t="shared" si="262"/>
        <v/>
      </c>
      <c r="BN3290" s="8">
        <f t="shared" si="260"/>
        <v>0</v>
      </c>
    </row>
    <row r="3291" spans="1:66" ht="46" hidden="1" x14ac:dyDescent="0.45">
      <c r="A3291" s="1">
        <f t="shared" si="261"/>
        <v>3278</v>
      </c>
      <c r="B3291" s="1" t="s">
        <v>734</v>
      </c>
      <c r="C3291" s="2" t="s">
        <v>4032</v>
      </c>
      <c r="D3291" s="1">
        <v>33000038</v>
      </c>
      <c r="E3291" s="2" t="s">
        <v>4047</v>
      </c>
      <c r="F3291" s="1" t="s">
        <v>4506</v>
      </c>
      <c r="G3291" s="10">
        <v>45790</v>
      </c>
      <c r="H3291" s="1">
        <v>5</v>
      </c>
      <c r="I3291" s="1">
        <v>325</v>
      </c>
      <c r="J3291" s="10">
        <v>45794</v>
      </c>
      <c r="K3291" s="1" t="s">
        <v>1075</v>
      </c>
      <c r="L3291" s="2"/>
      <c r="M3291" s="10"/>
      <c r="N3291" s="1"/>
      <c r="O3291" s="1"/>
      <c r="P3291" s="2">
        <f>Table1[[#This Row],[PRICE/PO]]*Table1[[#This Row],[Quantity/PO]]</f>
        <v>0</v>
      </c>
      <c r="Q3291" s="2" t="str">
        <f t="shared" ca="1" si="259"/>
        <v>منتهي</v>
      </c>
      <c r="R3291" s="2" t="s">
        <v>2355</v>
      </c>
      <c r="S3291" s="2"/>
      <c r="T3291" s="1" t="str">
        <f t="shared" si="262"/>
        <v/>
      </c>
      <c r="BN3291" s="8">
        <f t="shared" si="260"/>
        <v>0</v>
      </c>
    </row>
    <row r="3292" spans="1:66" ht="92" hidden="1" x14ac:dyDescent="0.45">
      <c r="A3292" s="1">
        <f t="shared" si="261"/>
        <v>3279</v>
      </c>
      <c r="B3292" s="1" t="s">
        <v>734</v>
      </c>
      <c r="C3292" s="2" t="s">
        <v>4031</v>
      </c>
      <c r="D3292" s="1">
        <v>7100147</v>
      </c>
      <c r="E3292" s="2" t="s">
        <v>4048</v>
      </c>
      <c r="F3292" s="1" t="s">
        <v>4506</v>
      </c>
      <c r="G3292" s="10">
        <v>45790</v>
      </c>
      <c r="H3292" s="1">
        <v>4</v>
      </c>
      <c r="I3292" s="1"/>
      <c r="J3292" s="10">
        <v>45794</v>
      </c>
      <c r="K3292" s="1" t="s">
        <v>1075</v>
      </c>
      <c r="L3292" s="2"/>
      <c r="M3292" s="10"/>
      <c r="N3292" s="1"/>
      <c r="O3292" s="1"/>
      <c r="P3292" s="2">
        <f>Table1[[#This Row],[PRICE/PO]]*Table1[[#This Row],[Quantity/PO]]</f>
        <v>0</v>
      </c>
      <c r="Q3292" s="2" t="str">
        <f t="shared" ca="1" si="259"/>
        <v>منتهي</v>
      </c>
      <c r="R3292" s="2" t="s">
        <v>2355</v>
      </c>
      <c r="S3292" s="2"/>
      <c r="T3292" s="1" t="str">
        <f t="shared" si="262"/>
        <v/>
      </c>
      <c r="BN3292" s="8">
        <f t="shared" si="260"/>
        <v>0</v>
      </c>
    </row>
    <row r="3293" spans="1:66" ht="92" hidden="1" x14ac:dyDescent="0.45">
      <c r="A3293" s="1">
        <f t="shared" si="261"/>
        <v>3280</v>
      </c>
      <c r="B3293" s="1" t="s">
        <v>734</v>
      </c>
      <c r="C3293" s="1" t="s">
        <v>3845</v>
      </c>
      <c r="D3293" s="1">
        <v>1500122</v>
      </c>
      <c r="E3293" s="2" t="s">
        <v>3836</v>
      </c>
      <c r="F3293" s="1" t="s">
        <v>4507</v>
      </c>
      <c r="G3293" s="10">
        <v>45791</v>
      </c>
      <c r="H3293" s="1">
        <v>2</v>
      </c>
      <c r="I3293" s="1">
        <v>7500</v>
      </c>
      <c r="J3293" s="10">
        <v>45795</v>
      </c>
      <c r="K3293" s="1" t="s">
        <v>1075</v>
      </c>
      <c r="L3293" s="2"/>
      <c r="M3293" s="10"/>
      <c r="N3293" s="1"/>
      <c r="O3293" s="1"/>
      <c r="P3293" s="2">
        <f>Table1[[#This Row],[PRICE/PO]]*Table1[[#This Row],[Quantity/PO]]</f>
        <v>0</v>
      </c>
      <c r="Q3293" s="2" t="str">
        <f t="shared" ca="1" si="259"/>
        <v>منتهي</v>
      </c>
      <c r="R3293" s="2" t="s">
        <v>2355</v>
      </c>
      <c r="S3293" s="2"/>
      <c r="T3293" s="1" t="str">
        <f t="shared" si="262"/>
        <v/>
      </c>
      <c r="BN3293" s="8">
        <f>D3924</f>
        <v>0</v>
      </c>
    </row>
    <row r="3294" spans="1:66" ht="92" hidden="1" x14ac:dyDescent="0.45">
      <c r="A3294" s="1">
        <f t="shared" si="261"/>
        <v>3281</v>
      </c>
      <c r="B3294" s="1" t="s">
        <v>734</v>
      </c>
      <c r="C3294" s="1" t="s">
        <v>2275</v>
      </c>
      <c r="D3294" s="1">
        <v>2501438</v>
      </c>
      <c r="E3294" s="2" t="s">
        <v>2276</v>
      </c>
      <c r="F3294" s="1" t="s">
        <v>4507</v>
      </c>
      <c r="G3294" s="10">
        <v>45791</v>
      </c>
      <c r="H3294" s="1">
        <v>6</v>
      </c>
      <c r="I3294" s="1">
        <v>325</v>
      </c>
      <c r="J3294" s="10">
        <v>45795</v>
      </c>
      <c r="K3294" s="1" t="s">
        <v>1075</v>
      </c>
      <c r="L3294" s="2"/>
      <c r="M3294" s="10"/>
      <c r="N3294" s="1"/>
      <c r="O3294" s="1"/>
      <c r="P3294" s="2">
        <f>Table1[[#This Row],[PRICE/PO]]*Table1[[#This Row],[Quantity/PO]]</f>
        <v>0</v>
      </c>
      <c r="Q3294" s="2" t="str">
        <f t="shared" ca="1" si="259"/>
        <v>منتهي</v>
      </c>
      <c r="R3294" s="2" t="s">
        <v>2355</v>
      </c>
      <c r="S3294" s="2"/>
      <c r="T3294" s="1" t="str">
        <f t="shared" si="262"/>
        <v/>
      </c>
      <c r="BN3294" s="8">
        <f>D3925</f>
        <v>0</v>
      </c>
    </row>
    <row r="3295" spans="1:66" ht="92" hidden="1" x14ac:dyDescent="0.45">
      <c r="A3295" s="1">
        <f t="shared" si="261"/>
        <v>3282</v>
      </c>
      <c r="B3295" s="1" t="s">
        <v>734</v>
      </c>
      <c r="C3295" s="1" t="s">
        <v>4056</v>
      </c>
      <c r="D3295" s="1">
        <v>2804231</v>
      </c>
      <c r="E3295" s="2" t="s">
        <v>4052</v>
      </c>
      <c r="F3295" s="1" t="s">
        <v>4507</v>
      </c>
      <c r="G3295" s="10">
        <v>45791</v>
      </c>
      <c r="H3295" s="1">
        <v>3</v>
      </c>
      <c r="I3295" s="1">
        <v>700</v>
      </c>
      <c r="J3295" s="10">
        <v>45795</v>
      </c>
      <c r="K3295" s="1" t="s">
        <v>1075</v>
      </c>
      <c r="L3295" s="2" t="s">
        <v>6031</v>
      </c>
      <c r="M3295" s="10">
        <v>45825</v>
      </c>
      <c r="N3295" s="1">
        <v>2</v>
      </c>
      <c r="O3295" s="1">
        <v>700</v>
      </c>
      <c r="P3295" s="2">
        <f>Table1[[#This Row],[PRICE/PO]]*Table1[[#This Row],[Quantity/PO]]</f>
        <v>1400</v>
      </c>
      <c r="Q3295" s="2" t="str">
        <f t="shared" ca="1" si="259"/>
        <v>منتهي</v>
      </c>
      <c r="R3295" s="2" t="s">
        <v>2355</v>
      </c>
      <c r="S3295" s="2"/>
      <c r="T3295" s="1" t="str">
        <f t="shared" si="262"/>
        <v/>
      </c>
      <c r="BN3295" s="8">
        <f>D3926</f>
        <v>0</v>
      </c>
    </row>
    <row r="3296" spans="1:66" ht="92" hidden="1" x14ac:dyDescent="0.45">
      <c r="A3296" s="1">
        <f t="shared" si="261"/>
        <v>3283</v>
      </c>
      <c r="B3296" s="1" t="s">
        <v>734</v>
      </c>
      <c r="C3296" s="1" t="s">
        <v>4056</v>
      </c>
      <c r="D3296" s="1">
        <v>2804231</v>
      </c>
      <c r="E3296" s="2" t="s">
        <v>4052</v>
      </c>
      <c r="F3296" s="1" t="s">
        <v>4507</v>
      </c>
      <c r="G3296" s="10">
        <v>45791</v>
      </c>
      <c r="H3296" s="1"/>
      <c r="I3296" s="1">
        <v>700</v>
      </c>
      <c r="J3296" s="10">
        <v>45795</v>
      </c>
      <c r="K3296" s="1" t="s">
        <v>1075</v>
      </c>
      <c r="L3296" s="2" t="s">
        <v>6307</v>
      </c>
      <c r="M3296" s="10">
        <v>45847</v>
      </c>
      <c r="N3296" s="1">
        <v>4</v>
      </c>
      <c r="O3296" s="1">
        <v>700</v>
      </c>
      <c r="P3296" s="2">
        <f>Table1[[#This Row],[PRICE/PO]]*Table1[[#This Row],[Quantity/PO]]</f>
        <v>2800</v>
      </c>
      <c r="Q3296" s="2" t="str">
        <f t="shared" ca="1" si="259"/>
        <v>منتهي</v>
      </c>
      <c r="R3296" s="2" t="s">
        <v>2355</v>
      </c>
      <c r="S3296" s="2"/>
      <c r="T3296" s="1" t="str">
        <f t="shared" si="262"/>
        <v/>
      </c>
      <c r="BN3296" s="8">
        <f>D3927</f>
        <v>0</v>
      </c>
    </row>
    <row r="3297" spans="1:66" ht="92" hidden="1" x14ac:dyDescent="0.45">
      <c r="A3297" s="1">
        <f t="shared" si="261"/>
        <v>3284</v>
      </c>
      <c r="B3297" s="1" t="s">
        <v>734</v>
      </c>
      <c r="C3297" s="1" t="s">
        <v>1269</v>
      </c>
      <c r="D3297" s="1">
        <v>2400379</v>
      </c>
      <c r="E3297" s="2" t="s">
        <v>4053</v>
      </c>
      <c r="F3297" s="1" t="s">
        <v>4507</v>
      </c>
      <c r="G3297" s="10">
        <v>45791</v>
      </c>
      <c r="H3297" s="1">
        <v>10</v>
      </c>
      <c r="I3297" s="1">
        <v>325</v>
      </c>
      <c r="J3297" s="10">
        <v>45795</v>
      </c>
      <c r="K3297" s="1" t="s">
        <v>1075</v>
      </c>
      <c r="L3297" s="2"/>
      <c r="M3297" s="10"/>
      <c r="N3297" s="1"/>
      <c r="O3297" s="1"/>
      <c r="P3297" s="2">
        <f>Table1[[#This Row],[PRICE/PO]]*Table1[[#This Row],[Quantity/PO]]</f>
        <v>0</v>
      </c>
      <c r="Q3297" s="2" t="str">
        <f t="shared" ca="1" si="259"/>
        <v>منتهي</v>
      </c>
      <c r="R3297" s="2" t="s">
        <v>2355</v>
      </c>
      <c r="S3297" s="2"/>
      <c r="T3297" s="1" t="str">
        <f t="shared" si="262"/>
        <v/>
      </c>
      <c r="BN3297" s="8">
        <f>D3927</f>
        <v>0</v>
      </c>
    </row>
    <row r="3298" spans="1:66" ht="69" hidden="1" x14ac:dyDescent="0.45">
      <c r="A3298" s="1">
        <f t="shared" si="261"/>
        <v>3285</v>
      </c>
      <c r="B3298" s="1" t="s">
        <v>734</v>
      </c>
      <c r="C3298" s="1" t="s">
        <v>4057</v>
      </c>
      <c r="D3298" s="1">
        <v>2600408</v>
      </c>
      <c r="E3298" s="2" t="s">
        <v>4054</v>
      </c>
      <c r="F3298" s="1" t="s">
        <v>4507</v>
      </c>
      <c r="G3298" s="10">
        <v>45791</v>
      </c>
      <c r="H3298" s="1">
        <v>6</v>
      </c>
      <c r="I3298" s="1">
        <v>580</v>
      </c>
      <c r="J3298" s="10">
        <v>45795</v>
      </c>
      <c r="K3298" s="1" t="s">
        <v>1075</v>
      </c>
      <c r="L3298" s="2" t="s">
        <v>5136</v>
      </c>
      <c r="M3298" s="10">
        <v>45811</v>
      </c>
      <c r="N3298" s="1">
        <v>6</v>
      </c>
      <c r="O3298" s="1">
        <v>580</v>
      </c>
      <c r="P3298" s="2">
        <f>Table1[[#This Row],[PRICE/PO]]*Table1[[#This Row],[Quantity/PO]]</f>
        <v>3480</v>
      </c>
      <c r="Q3298" s="2" t="str">
        <f t="shared" ca="1" si="259"/>
        <v>منتهي</v>
      </c>
      <c r="R3298" s="2" t="s">
        <v>2355</v>
      </c>
      <c r="S3298" s="2"/>
      <c r="T3298" s="1" t="str">
        <f t="shared" si="262"/>
        <v/>
      </c>
      <c r="BN3298" s="8">
        <f>D3928</f>
        <v>0</v>
      </c>
    </row>
    <row r="3299" spans="1:66" ht="69" hidden="1" x14ac:dyDescent="0.45">
      <c r="A3299" s="1">
        <f t="shared" si="261"/>
        <v>3286</v>
      </c>
      <c r="B3299" s="1" t="s">
        <v>734</v>
      </c>
      <c r="C3299" s="1" t="s">
        <v>830</v>
      </c>
      <c r="D3299" s="1" t="s">
        <v>4090</v>
      </c>
      <c r="E3299" s="2" t="s">
        <v>831</v>
      </c>
      <c r="F3299" s="1" t="s">
        <v>4507</v>
      </c>
      <c r="G3299" s="10">
        <v>45791</v>
      </c>
      <c r="H3299" s="1">
        <v>5</v>
      </c>
      <c r="I3299" s="1">
        <v>6500</v>
      </c>
      <c r="J3299" s="10">
        <v>45795</v>
      </c>
      <c r="K3299" s="1" t="s">
        <v>1075</v>
      </c>
      <c r="L3299" s="2" t="s">
        <v>5136</v>
      </c>
      <c r="M3299" s="10">
        <v>45811</v>
      </c>
      <c r="N3299" s="1">
        <v>6</v>
      </c>
      <c r="O3299" s="1">
        <v>6500</v>
      </c>
      <c r="P3299" s="2">
        <f>Table1[[#This Row],[PRICE/PO]]*Table1[[#This Row],[Quantity/PO]]</f>
        <v>39000</v>
      </c>
      <c r="Q3299" s="2" t="str">
        <f t="shared" ca="1" si="259"/>
        <v>منتهي</v>
      </c>
      <c r="R3299" s="2" t="s">
        <v>2355</v>
      </c>
      <c r="S3299" s="2"/>
      <c r="T3299" s="1" t="str">
        <f t="shared" si="262"/>
        <v/>
      </c>
      <c r="BN3299" s="8">
        <f>D3929</f>
        <v>0</v>
      </c>
    </row>
    <row r="3300" spans="1:66" ht="69" hidden="1" x14ac:dyDescent="0.45">
      <c r="A3300" s="1">
        <f t="shared" si="261"/>
        <v>3287</v>
      </c>
      <c r="B3300" s="1" t="s">
        <v>734</v>
      </c>
      <c r="C3300" s="1" t="s">
        <v>830</v>
      </c>
      <c r="D3300" s="1" t="s">
        <v>4090</v>
      </c>
      <c r="E3300" s="2" t="s">
        <v>831</v>
      </c>
      <c r="F3300" s="1" t="s">
        <v>4507</v>
      </c>
      <c r="G3300" s="10">
        <v>45791</v>
      </c>
      <c r="H3300" s="1"/>
      <c r="I3300" s="1">
        <v>6500</v>
      </c>
      <c r="J3300" s="10">
        <v>45795</v>
      </c>
      <c r="K3300" s="1" t="s">
        <v>1075</v>
      </c>
      <c r="L3300" s="2" t="s">
        <v>6283</v>
      </c>
      <c r="M3300" s="10">
        <v>45827</v>
      </c>
      <c r="N3300" s="1">
        <v>2</v>
      </c>
      <c r="O3300" s="1">
        <v>6500</v>
      </c>
      <c r="P3300" s="2">
        <f>Table1[[#This Row],[PRICE/PO]]*Table1[[#This Row],[Quantity/PO]]</f>
        <v>13000</v>
      </c>
      <c r="Q3300" s="2" t="str">
        <f t="shared" ca="1" si="259"/>
        <v>منتهي</v>
      </c>
      <c r="R3300" s="2" t="s">
        <v>2355</v>
      </c>
      <c r="S3300" s="2"/>
      <c r="T3300" s="1" t="str">
        <f t="shared" si="262"/>
        <v/>
      </c>
      <c r="BN3300" s="8" t="str">
        <f>D3930</f>
        <v>SWDcbs164</v>
      </c>
    </row>
    <row r="3301" spans="1:66" ht="69" hidden="1" x14ac:dyDescent="0.45">
      <c r="A3301" s="1">
        <f t="shared" si="261"/>
        <v>3288</v>
      </c>
      <c r="B3301" s="1" t="s">
        <v>734</v>
      </c>
      <c r="C3301" s="1" t="s">
        <v>1940</v>
      </c>
      <c r="D3301" s="1"/>
      <c r="E3301" s="2" t="s">
        <v>1941</v>
      </c>
      <c r="F3301" s="1" t="s">
        <v>4508</v>
      </c>
      <c r="G3301" s="10">
        <v>45791</v>
      </c>
      <c r="H3301" s="1">
        <v>6</v>
      </c>
      <c r="I3301" s="1"/>
      <c r="J3301" s="10">
        <v>45794</v>
      </c>
      <c r="K3301" s="1" t="s">
        <v>1074</v>
      </c>
      <c r="L3301" s="2"/>
      <c r="M3301" s="10"/>
      <c r="N3301" s="1"/>
      <c r="O3301" s="1"/>
      <c r="P3301" s="2">
        <f>Table1[[#This Row],[PRICE/PO]]*Table1[[#This Row],[Quantity/PO]]</f>
        <v>0</v>
      </c>
      <c r="Q3301" s="2" t="str">
        <f t="shared" ca="1" si="259"/>
        <v>منتهي</v>
      </c>
      <c r="R3301" s="2" t="s">
        <v>2370</v>
      </c>
      <c r="S3301" s="2"/>
      <c r="T3301" s="1" t="str">
        <f t="shared" si="262"/>
        <v/>
      </c>
      <c r="BN3301" s="8" t="str">
        <f t="shared" ref="BN3301:BN3327" si="263">D3930</f>
        <v>SWDcbs164</v>
      </c>
    </row>
    <row r="3302" spans="1:66" ht="69" hidden="1" x14ac:dyDescent="0.45">
      <c r="A3302" s="1">
        <f t="shared" si="261"/>
        <v>3289</v>
      </c>
      <c r="B3302" s="1" t="s">
        <v>734</v>
      </c>
      <c r="C3302" s="1" t="s">
        <v>1944</v>
      </c>
      <c r="D3302" s="1"/>
      <c r="E3302" s="2" t="s">
        <v>1945</v>
      </c>
      <c r="F3302" s="1" t="s">
        <v>4508</v>
      </c>
      <c r="G3302" s="10">
        <v>45791</v>
      </c>
      <c r="H3302" s="1">
        <v>6</v>
      </c>
      <c r="I3302" s="1"/>
      <c r="J3302" s="10">
        <v>45794</v>
      </c>
      <c r="K3302" s="1" t="s">
        <v>1074</v>
      </c>
      <c r="L3302" s="2"/>
      <c r="M3302" s="10"/>
      <c r="N3302" s="1"/>
      <c r="O3302" s="1"/>
      <c r="P3302" s="2">
        <f>Table1[[#This Row],[PRICE/PO]]*Table1[[#This Row],[Quantity/PO]]</f>
        <v>0</v>
      </c>
      <c r="Q3302" s="2" t="str">
        <f t="shared" ca="1" si="259"/>
        <v>منتهي</v>
      </c>
      <c r="R3302" s="2" t="s">
        <v>2370</v>
      </c>
      <c r="S3302" s="2"/>
      <c r="T3302" s="1" t="str">
        <f t="shared" si="262"/>
        <v/>
      </c>
      <c r="BN3302" s="8">
        <f t="shared" si="263"/>
        <v>0</v>
      </c>
    </row>
    <row r="3303" spans="1:66" ht="46" hidden="1" x14ac:dyDescent="0.45">
      <c r="A3303" s="1">
        <f t="shared" si="261"/>
        <v>3290</v>
      </c>
      <c r="B3303" s="1" t="s">
        <v>734</v>
      </c>
      <c r="C3303" s="1" t="s">
        <v>3898</v>
      </c>
      <c r="D3303" s="1" t="s">
        <v>3899</v>
      </c>
      <c r="E3303" s="2" t="s">
        <v>3900</v>
      </c>
      <c r="F3303" s="1" t="s">
        <v>4508</v>
      </c>
      <c r="G3303" s="10">
        <v>45791</v>
      </c>
      <c r="H3303" s="1">
        <v>16</v>
      </c>
      <c r="I3303" s="1"/>
      <c r="J3303" s="10">
        <v>45794</v>
      </c>
      <c r="K3303" s="1" t="s">
        <v>1074</v>
      </c>
      <c r="L3303" s="2"/>
      <c r="M3303" s="10"/>
      <c r="N3303" s="1"/>
      <c r="O3303" s="1"/>
      <c r="P3303" s="2">
        <f>Table1[[#This Row],[PRICE/PO]]*Table1[[#This Row],[Quantity/PO]]</f>
        <v>0</v>
      </c>
      <c r="Q3303" s="2" t="str">
        <f t="shared" ca="1" si="259"/>
        <v>منتهي</v>
      </c>
      <c r="R3303" s="2" t="s">
        <v>2370</v>
      </c>
      <c r="S3303" s="2"/>
      <c r="T3303" s="1" t="str">
        <f t="shared" si="262"/>
        <v/>
      </c>
      <c r="BN3303" s="8">
        <f t="shared" si="263"/>
        <v>0</v>
      </c>
    </row>
    <row r="3304" spans="1:66" ht="69" hidden="1" x14ac:dyDescent="0.45">
      <c r="A3304" s="1">
        <f t="shared" si="261"/>
        <v>3291</v>
      </c>
      <c r="B3304" s="1" t="s">
        <v>734</v>
      </c>
      <c r="C3304" s="1" t="s">
        <v>682</v>
      </c>
      <c r="D3304" s="1"/>
      <c r="E3304" s="2" t="s">
        <v>4510</v>
      </c>
      <c r="F3304" s="1" t="s">
        <v>4509</v>
      </c>
      <c r="G3304" s="10">
        <v>45791</v>
      </c>
      <c r="H3304" s="1">
        <v>1</v>
      </c>
      <c r="I3304" s="1">
        <v>3400</v>
      </c>
      <c r="J3304" s="10">
        <v>45797</v>
      </c>
      <c r="K3304" s="1" t="s">
        <v>1077</v>
      </c>
      <c r="L3304" s="2"/>
      <c r="M3304" s="10"/>
      <c r="N3304" s="1"/>
      <c r="O3304" s="1"/>
      <c r="P3304" s="2">
        <f>Table1[[#This Row],[PRICE/PO]]*Table1[[#This Row],[Quantity/PO]]</f>
        <v>0</v>
      </c>
      <c r="Q3304" s="2" t="str">
        <f t="shared" ca="1" si="259"/>
        <v>منتهي</v>
      </c>
      <c r="R3304" s="2" t="s">
        <v>2339</v>
      </c>
      <c r="S3304" s="2"/>
      <c r="T3304" s="1" t="str">
        <f t="shared" si="262"/>
        <v/>
      </c>
      <c r="BN3304" s="8">
        <f t="shared" si="263"/>
        <v>572118</v>
      </c>
    </row>
    <row r="3305" spans="1:66" ht="46" hidden="1" x14ac:dyDescent="0.45">
      <c r="A3305" s="1">
        <f t="shared" si="261"/>
        <v>3292</v>
      </c>
      <c r="B3305" s="1" t="s">
        <v>734</v>
      </c>
      <c r="C3305" s="1" t="s">
        <v>478</v>
      </c>
      <c r="D3305" s="1"/>
      <c r="E3305" s="2" t="s">
        <v>479</v>
      </c>
      <c r="F3305" s="1" t="s">
        <v>4511</v>
      </c>
      <c r="G3305" s="10">
        <v>45791</v>
      </c>
      <c r="H3305" s="1">
        <v>25</v>
      </c>
      <c r="I3305" s="1"/>
      <c r="J3305" s="10">
        <v>45794</v>
      </c>
      <c r="K3305" s="1" t="s">
        <v>1074</v>
      </c>
      <c r="L3305" s="2"/>
      <c r="M3305" s="10"/>
      <c r="N3305" s="1"/>
      <c r="O3305" s="1"/>
      <c r="P3305" s="2">
        <f>Table1[[#This Row],[PRICE/PO]]*Table1[[#This Row],[Quantity/PO]]</f>
        <v>0</v>
      </c>
      <c r="Q3305" s="2" t="str">
        <f t="shared" ca="1" si="259"/>
        <v>منتهي</v>
      </c>
      <c r="R3305" s="2" t="s">
        <v>2370</v>
      </c>
      <c r="S3305" s="2"/>
      <c r="T3305" s="1" t="str">
        <f t="shared" si="262"/>
        <v/>
      </c>
      <c r="BN3305" s="8" t="str">
        <f t="shared" si="263"/>
        <v>A5G05060</v>
      </c>
    </row>
    <row r="3306" spans="1:66" ht="46" hidden="1" x14ac:dyDescent="0.45">
      <c r="A3306" s="1">
        <f t="shared" si="261"/>
        <v>3293</v>
      </c>
      <c r="B3306" s="1" t="s">
        <v>734</v>
      </c>
      <c r="C3306" s="1" t="s">
        <v>480</v>
      </c>
      <c r="D3306" s="1"/>
      <c r="E3306" s="2" t="s">
        <v>481</v>
      </c>
      <c r="F3306" s="1" t="s">
        <v>4511</v>
      </c>
      <c r="G3306" s="10">
        <v>45791</v>
      </c>
      <c r="H3306" s="1">
        <v>25</v>
      </c>
      <c r="I3306" s="1"/>
      <c r="J3306" s="10">
        <v>45794</v>
      </c>
      <c r="K3306" s="1" t="s">
        <v>1074</v>
      </c>
      <c r="L3306" s="2"/>
      <c r="M3306" s="10"/>
      <c r="N3306" s="1"/>
      <c r="O3306" s="1"/>
      <c r="P3306" s="2">
        <f>Table1[[#This Row],[PRICE/PO]]*Table1[[#This Row],[Quantity/PO]]</f>
        <v>0</v>
      </c>
      <c r="Q3306" s="2" t="str">
        <f t="shared" ca="1" si="259"/>
        <v>منتهي</v>
      </c>
      <c r="R3306" s="2" t="s">
        <v>2370</v>
      </c>
      <c r="S3306" s="2"/>
      <c r="T3306" s="1" t="str">
        <f t="shared" si="262"/>
        <v/>
      </c>
      <c r="BN3306" s="8">
        <f t="shared" si="263"/>
        <v>0</v>
      </c>
    </row>
    <row r="3307" spans="1:66" ht="92" hidden="1" x14ac:dyDescent="0.45">
      <c r="A3307" s="1">
        <f t="shared" si="261"/>
        <v>3294</v>
      </c>
      <c r="B3307" s="1" t="s">
        <v>734</v>
      </c>
      <c r="C3307" s="1" t="s">
        <v>3983</v>
      </c>
      <c r="D3307" s="1" t="s">
        <v>3984</v>
      </c>
      <c r="E3307" s="2" t="s">
        <v>3985</v>
      </c>
      <c r="F3307" s="1" t="s">
        <v>4511</v>
      </c>
      <c r="G3307" s="10">
        <v>45791</v>
      </c>
      <c r="H3307" s="1">
        <v>4</v>
      </c>
      <c r="I3307" s="1"/>
      <c r="J3307" s="10">
        <v>45794</v>
      </c>
      <c r="K3307" s="1" t="s">
        <v>1074</v>
      </c>
      <c r="L3307" s="2"/>
      <c r="M3307" s="10"/>
      <c r="N3307" s="1"/>
      <c r="O3307" s="1"/>
      <c r="P3307" s="2">
        <f>Table1[[#This Row],[PRICE/PO]]*Table1[[#This Row],[Quantity/PO]]</f>
        <v>0</v>
      </c>
      <c r="Q3307" s="2" t="str">
        <f t="shared" ca="1" si="259"/>
        <v>منتهي</v>
      </c>
      <c r="R3307" s="2" t="s">
        <v>2370</v>
      </c>
      <c r="S3307" s="2"/>
      <c r="T3307" s="1" t="str">
        <f t="shared" si="262"/>
        <v/>
      </c>
      <c r="BN3307" s="8">
        <f t="shared" si="263"/>
        <v>0</v>
      </c>
    </row>
    <row r="3308" spans="1:66" ht="69" hidden="1" x14ac:dyDescent="0.45">
      <c r="A3308" s="1">
        <f t="shared" si="261"/>
        <v>3295</v>
      </c>
      <c r="B3308" s="1" t="s">
        <v>734</v>
      </c>
      <c r="C3308" s="1" t="s">
        <v>3988</v>
      </c>
      <c r="D3308" s="1" t="s">
        <v>3986</v>
      </c>
      <c r="E3308" s="2" t="s">
        <v>3987</v>
      </c>
      <c r="F3308" s="1" t="s">
        <v>4511</v>
      </c>
      <c r="G3308" s="10">
        <v>45791</v>
      </c>
      <c r="H3308" s="1">
        <v>10</v>
      </c>
      <c r="I3308" s="1"/>
      <c r="J3308" s="10">
        <v>45794</v>
      </c>
      <c r="K3308" s="1" t="s">
        <v>1074</v>
      </c>
      <c r="L3308" s="2"/>
      <c r="M3308" s="10"/>
      <c r="N3308" s="1"/>
      <c r="O3308" s="1"/>
      <c r="P3308" s="2">
        <f>Table1[[#This Row],[PRICE/PO]]*Table1[[#This Row],[Quantity/PO]]</f>
        <v>0</v>
      </c>
      <c r="Q3308" s="2" t="str">
        <f t="shared" ca="1" si="259"/>
        <v>منتهي</v>
      </c>
      <c r="R3308" s="2" t="s">
        <v>2370</v>
      </c>
      <c r="S3308" s="2"/>
      <c r="T3308" s="1" t="str">
        <f t="shared" si="262"/>
        <v/>
      </c>
      <c r="BN3308" s="8" t="str">
        <f t="shared" si="263"/>
        <v>BGKT-5.5</v>
      </c>
    </row>
    <row r="3309" spans="1:66" ht="69" hidden="1" x14ac:dyDescent="0.45">
      <c r="A3309" s="1">
        <f t="shared" si="261"/>
        <v>3296</v>
      </c>
      <c r="B3309" s="1" t="s">
        <v>734</v>
      </c>
      <c r="C3309" s="1" t="s">
        <v>3994</v>
      </c>
      <c r="D3309" s="1" t="s">
        <v>3992</v>
      </c>
      <c r="E3309" s="2" t="s">
        <v>3993</v>
      </c>
      <c r="F3309" s="1" t="s">
        <v>4511</v>
      </c>
      <c r="G3309" s="10">
        <v>45791</v>
      </c>
      <c r="H3309" s="1">
        <v>1</v>
      </c>
      <c r="I3309" s="1"/>
      <c r="J3309" s="10">
        <v>45794</v>
      </c>
      <c r="K3309" s="1" t="s">
        <v>1074</v>
      </c>
      <c r="L3309" s="2"/>
      <c r="M3309" s="10"/>
      <c r="N3309" s="1"/>
      <c r="O3309" s="1"/>
      <c r="P3309" s="2">
        <f>Table1[[#This Row],[PRICE/PO]]*Table1[[#This Row],[Quantity/PO]]</f>
        <v>0</v>
      </c>
      <c r="Q3309" s="2" t="str">
        <f t="shared" ca="1" si="259"/>
        <v>منتهي</v>
      </c>
      <c r="R3309" s="2" t="s">
        <v>2370</v>
      </c>
      <c r="S3309" s="2"/>
      <c r="T3309" s="1" t="str">
        <f t="shared" si="262"/>
        <v/>
      </c>
      <c r="BN3309" s="8">
        <f t="shared" si="263"/>
        <v>0</v>
      </c>
    </row>
    <row r="3310" spans="1:66" ht="46" hidden="1" x14ac:dyDescent="0.45">
      <c r="A3310" s="1">
        <f t="shared" si="261"/>
        <v>3297</v>
      </c>
      <c r="B3310" s="1" t="s">
        <v>734</v>
      </c>
      <c r="C3310" s="1" t="s">
        <v>3995</v>
      </c>
      <c r="D3310" s="1" t="s">
        <v>3996</v>
      </c>
      <c r="E3310" s="2" t="s">
        <v>3997</v>
      </c>
      <c r="F3310" s="1" t="s">
        <v>4511</v>
      </c>
      <c r="G3310" s="10">
        <v>45791</v>
      </c>
      <c r="H3310" s="1">
        <v>5</v>
      </c>
      <c r="I3310" s="1"/>
      <c r="J3310" s="10">
        <v>45794</v>
      </c>
      <c r="K3310" s="1" t="s">
        <v>1074</v>
      </c>
      <c r="L3310" s="2"/>
      <c r="M3310" s="10"/>
      <c r="N3310" s="1"/>
      <c r="O3310" s="1"/>
      <c r="P3310" s="2">
        <f>Table1[[#This Row],[PRICE/PO]]*Table1[[#This Row],[Quantity/PO]]</f>
        <v>0</v>
      </c>
      <c r="Q3310" s="2" t="str">
        <f t="shared" ca="1" si="259"/>
        <v>منتهي</v>
      </c>
      <c r="R3310" s="2" t="s">
        <v>2370</v>
      </c>
      <c r="S3310" s="2"/>
      <c r="T3310" s="1" t="str">
        <f t="shared" si="262"/>
        <v/>
      </c>
      <c r="BN3310" s="8" t="str">
        <f t="shared" si="263"/>
        <v>SWDcbs164</v>
      </c>
    </row>
    <row r="3311" spans="1:66" ht="46" hidden="1" x14ac:dyDescent="0.45">
      <c r="A3311" s="1">
        <f t="shared" si="261"/>
        <v>3298</v>
      </c>
      <c r="B3311" s="1" t="s">
        <v>734</v>
      </c>
      <c r="C3311" s="1" t="s">
        <v>4513</v>
      </c>
      <c r="D3311" s="1" t="s">
        <v>4514</v>
      </c>
      <c r="E3311" s="2" t="s">
        <v>4515</v>
      </c>
      <c r="F3311" s="1" t="s">
        <v>4512</v>
      </c>
      <c r="G3311" s="10">
        <v>45791</v>
      </c>
      <c r="H3311" s="1">
        <v>2</v>
      </c>
      <c r="I3311" s="1"/>
      <c r="J3311" s="10">
        <v>45804</v>
      </c>
      <c r="K3311" s="1" t="s">
        <v>1074</v>
      </c>
      <c r="L3311" s="2"/>
      <c r="M3311" s="10"/>
      <c r="N3311" s="1"/>
      <c r="O3311" s="1"/>
      <c r="P3311" s="2">
        <f>Table1[[#This Row],[PRICE/PO]]*Table1[[#This Row],[Quantity/PO]]</f>
        <v>0</v>
      </c>
      <c r="Q3311" s="2" t="str">
        <f t="shared" ca="1" si="259"/>
        <v>منتهي</v>
      </c>
      <c r="R3311" s="2" t="s">
        <v>2370</v>
      </c>
      <c r="S3311" s="2"/>
      <c r="T3311" s="1" t="str">
        <f t="shared" si="262"/>
        <v/>
      </c>
      <c r="BN3311" s="8">
        <f t="shared" si="263"/>
        <v>0</v>
      </c>
    </row>
    <row r="3312" spans="1:66" ht="92" hidden="1" x14ac:dyDescent="0.45">
      <c r="A3312" s="1">
        <f t="shared" si="261"/>
        <v>3299</v>
      </c>
      <c r="B3312" s="1" t="s">
        <v>734</v>
      </c>
      <c r="C3312" s="1" t="s">
        <v>3620</v>
      </c>
      <c r="D3312" s="1" t="s">
        <v>3621</v>
      </c>
      <c r="E3312" s="2" t="s">
        <v>3622</v>
      </c>
      <c r="F3312" s="1" t="s">
        <v>4518</v>
      </c>
      <c r="G3312" s="10">
        <v>45791</v>
      </c>
      <c r="H3312" s="1">
        <v>1</v>
      </c>
      <c r="I3312" s="1">
        <v>22500</v>
      </c>
      <c r="J3312" s="10">
        <v>45794</v>
      </c>
      <c r="K3312" s="1" t="s">
        <v>1074</v>
      </c>
      <c r="L3312" s="2"/>
      <c r="M3312" s="10"/>
      <c r="N3312" s="1"/>
      <c r="O3312" s="1"/>
      <c r="P3312" s="2">
        <f>Table1[[#This Row],[PRICE/PO]]*Table1[[#This Row],[Quantity/PO]]</f>
        <v>0</v>
      </c>
      <c r="Q3312" s="2" t="str">
        <f t="shared" ca="1" si="259"/>
        <v>منتهي</v>
      </c>
      <c r="R3312" s="2" t="s">
        <v>2370</v>
      </c>
      <c r="S3312" s="2"/>
      <c r="T3312" s="1" t="str">
        <f t="shared" si="262"/>
        <v/>
      </c>
      <c r="BN3312" s="8" t="str">
        <f t="shared" si="263"/>
        <v>SWDcbs164</v>
      </c>
    </row>
    <row r="3313" spans="1:66" ht="69" hidden="1" x14ac:dyDescent="0.45">
      <c r="A3313" s="1">
        <f t="shared" si="261"/>
        <v>3300</v>
      </c>
      <c r="B3313" s="1" t="s">
        <v>734</v>
      </c>
      <c r="C3313" s="1" t="s">
        <v>4519</v>
      </c>
      <c r="D3313" s="1" t="s">
        <v>4520</v>
      </c>
      <c r="E3313" s="2" t="s">
        <v>4521</v>
      </c>
      <c r="F3313" s="1" t="s">
        <v>4518</v>
      </c>
      <c r="G3313" s="10">
        <v>45791</v>
      </c>
      <c r="H3313" s="1">
        <v>1</v>
      </c>
      <c r="I3313" s="1"/>
      <c r="J3313" s="10">
        <v>45794</v>
      </c>
      <c r="K3313" s="1" t="s">
        <v>1074</v>
      </c>
      <c r="L3313" s="2"/>
      <c r="M3313" s="10"/>
      <c r="N3313" s="1"/>
      <c r="O3313" s="1"/>
      <c r="P3313" s="2">
        <f>Table1[[#This Row],[PRICE/PO]]*Table1[[#This Row],[Quantity/PO]]</f>
        <v>0</v>
      </c>
      <c r="Q3313" s="2" t="str">
        <f t="shared" ca="1" si="259"/>
        <v>منتهي</v>
      </c>
      <c r="R3313" s="2" t="s">
        <v>2370</v>
      </c>
      <c r="S3313" s="2"/>
      <c r="T3313" s="1" t="str">
        <f t="shared" si="262"/>
        <v/>
      </c>
      <c r="BN3313" s="8" t="str">
        <f t="shared" si="263"/>
        <v>A9R41463</v>
      </c>
    </row>
    <row r="3314" spans="1:66" ht="69" hidden="1" x14ac:dyDescent="0.45">
      <c r="A3314" s="1">
        <f t="shared" si="261"/>
        <v>3301</v>
      </c>
      <c r="B3314" s="1" t="s">
        <v>734</v>
      </c>
      <c r="C3314" s="1" t="s">
        <v>3929</v>
      </c>
      <c r="D3314" s="1"/>
      <c r="E3314" s="2" t="s">
        <v>3936</v>
      </c>
      <c r="F3314" s="1" t="s">
        <v>4518</v>
      </c>
      <c r="G3314" s="10">
        <v>45791</v>
      </c>
      <c r="H3314" s="1">
        <v>20</v>
      </c>
      <c r="I3314" s="1"/>
      <c r="J3314" s="10">
        <v>45794</v>
      </c>
      <c r="K3314" s="1" t="s">
        <v>1074</v>
      </c>
      <c r="L3314" s="2"/>
      <c r="M3314" s="10"/>
      <c r="N3314" s="1"/>
      <c r="O3314" s="1"/>
      <c r="P3314" s="2">
        <f>Table1[[#This Row],[PRICE/PO]]*Table1[[#This Row],[Quantity/PO]]</f>
        <v>0</v>
      </c>
      <c r="Q3314" s="2" t="str">
        <f t="shared" ca="1" si="259"/>
        <v>منتهي</v>
      </c>
      <c r="R3314" s="2" t="s">
        <v>2370</v>
      </c>
      <c r="S3314" s="2"/>
      <c r="T3314" s="1" t="str">
        <f t="shared" si="262"/>
        <v/>
      </c>
      <c r="BN3314" s="8">
        <f t="shared" si="263"/>
        <v>0</v>
      </c>
    </row>
    <row r="3315" spans="1:66" ht="115" hidden="1" x14ac:dyDescent="0.45">
      <c r="A3315" s="1">
        <f t="shared" si="261"/>
        <v>3302</v>
      </c>
      <c r="B3315" s="1" t="s">
        <v>734</v>
      </c>
      <c r="C3315" s="1" t="s">
        <v>1618</v>
      </c>
      <c r="D3315" s="1" t="s">
        <v>1616</v>
      </c>
      <c r="E3315" s="2" t="s">
        <v>3776</v>
      </c>
      <c r="F3315" s="1" t="s">
        <v>4518</v>
      </c>
      <c r="G3315" s="10">
        <v>45791</v>
      </c>
      <c r="H3315" s="1">
        <v>5</v>
      </c>
      <c r="I3315" s="1"/>
      <c r="J3315" s="10">
        <v>45794</v>
      </c>
      <c r="K3315" s="1" t="s">
        <v>1074</v>
      </c>
      <c r="L3315" s="2"/>
      <c r="M3315" s="10"/>
      <c r="N3315" s="1"/>
      <c r="O3315" s="1"/>
      <c r="P3315" s="2">
        <f>Table1[[#This Row],[PRICE/PO]]*Table1[[#This Row],[Quantity/PO]]</f>
        <v>0</v>
      </c>
      <c r="Q3315" s="2" t="str">
        <f t="shared" ca="1" si="259"/>
        <v>منتهي</v>
      </c>
      <c r="R3315" s="2" t="s">
        <v>2370</v>
      </c>
      <c r="S3315" s="2"/>
      <c r="T3315" s="1" t="str">
        <f t="shared" si="262"/>
        <v/>
      </c>
      <c r="BN3315" s="8">
        <f t="shared" si="263"/>
        <v>0</v>
      </c>
    </row>
    <row r="3316" spans="1:66" ht="92" hidden="1" x14ac:dyDescent="0.45">
      <c r="A3316" s="1">
        <f t="shared" si="261"/>
        <v>3303</v>
      </c>
      <c r="B3316" s="1" t="s">
        <v>734</v>
      </c>
      <c r="C3316" s="1" t="s">
        <v>1620</v>
      </c>
      <c r="D3316" s="1" t="s">
        <v>1619</v>
      </c>
      <c r="E3316" s="2" t="s">
        <v>3377</v>
      </c>
      <c r="F3316" s="1" t="s">
        <v>4518</v>
      </c>
      <c r="G3316" s="10">
        <v>45791</v>
      </c>
      <c r="H3316" s="1">
        <v>5</v>
      </c>
      <c r="I3316" s="1">
        <v>850</v>
      </c>
      <c r="J3316" s="10">
        <v>45794</v>
      </c>
      <c r="K3316" s="1" t="s">
        <v>1074</v>
      </c>
      <c r="L3316" s="2"/>
      <c r="M3316" s="10"/>
      <c r="N3316" s="1"/>
      <c r="O3316" s="1"/>
      <c r="P3316" s="2">
        <f>Table1[[#This Row],[PRICE/PO]]*Table1[[#This Row],[Quantity/PO]]</f>
        <v>0</v>
      </c>
      <c r="Q3316" s="2" t="str">
        <f t="shared" ca="1" si="259"/>
        <v>منتهي</v>
      </c>
      <c r="R3316" s="2" t="s">
        <v>2370</v>
      </c>
      <c r="S3316" s="2"/>
      <c r="T3316" s="1" t="str">
        <f t="shared" si="262"/>
        <v/>
      </c>
      <c r="BN3316" s="8">
        <f t="shared" si="263"/>
        <v>0</v>
      </c>
    </row>
    <row r="3317" spans="1:66" ht="115" hidden="1" x14ac:dyDescent="0.45">
      <c r="A3317" s="1">
        <f t="shared" si="261"/>
        <v>3304</v>
      </c>
      <c r="B3317" s="1" t="s">
        <v>734</v>
      </c>
      <c r="C3317" s="1" t="s">
        <v>1623</v>
      </c>
      <c r="D3317" s="1" t="s">
        <v>1995</v>
      </c>
      <c r="E3317" s="2" t="s">
        <v>3376</v>
      </c>
      <c r="F3317" s="1" t="s">
        <v>4518</v>
      </c>
      <c r="G3317" s="10">
        <v>45791</v>
      </c>
      <c r="H3317" s="1">
        <v>5</v>
      </c>
      <c r="I3317" s="1">
        <v>850</v>
      </c>
      <c r="J3317" s="10">
        <v>45794</v>
      </c>
      <c r="K3317" s="1" t="s">
        <v>1074</v>
      </c>
      <c r="L3317" s="2"/>
      <c r="M3317" s="10"/>
      <c r="N3317" s="1"/>
      <c r="O3317" s="1"/>
      <c r="P3317" s="2">
        <f>Table1[[#This Row],[PRICE/PO]]*Table1[[#This Row],[Quantity/PO]]</f>
        <v>0</v>
      </c>
      <c r="Q3317" s="2" t="str">
        <f t="shared" ca="1" si="259"/>
        <v>منتهي</v>
      </c>
      <c r="R3317" s="2" t="s">
        <v>2370</v>
      </c>
      <c r="S3317" s="2"/>
      <c r="T3317" s="1" t="str">
        <f t="shared" si="262"/>
        <v/>
      </c>
      <c r="BN3317" s="8">
        <f t="shared" si="263"/>
        <v>0</v>
      </c>
    </row>
    <row r="3318" spans="1:66" ht="69" hidden="1" x14ac:dyDescent="0.45">
      <c r="A3318" s="1">
        <f t="shared" si="261"/>
        <v>3305</v>
      </c>
      <c r="B3318" s="1" t="s">
        <v>734</v>
      </c>
      <c r="C3318" s="1" t="s">
        <v>3673</v>
      </c>
      <c r="D3318" s="1"/>
      <c r="E3318" s="2" t="s">
        <v>3933</v>
      </c>
      <c r="F3318" s="1" t="s">
        <v>4522</v>
      </c>
      <c r="G3318" s="10">
        <v>45791</v>
      </c>
      <c r="H3318" s="1">
        <v>50</v>
      </c>
      <c r="I3318" s="1"/>
      <c r="J3318" s="10">
        <v>45795</v>
      </c>
      <c r="K3318" s="1" t="s">
        <v>1074</v>
      </c>
      <c r="L3318" s="2"/>
      <c r="M3318" s="10"/>
      <c r="N3318" s="1"/>
      <c r="O3318" s="1"/>
      <c r="P3318" s="2">
        <f>Table1[[#This Row],[PRICE/PO]]*Table1[[#This Row],[Quantity/PO]]</f>
        <v>0</v>
      </c>
      <c r="Q3318" s="2" t="str">
        <f t="shared" ca="1" si="259"/>
        <v>منتهي</v>
      </c>
      <c r="R3318" s="2" t="s">
        <v>2370</v>
      </c>
      <c r="S3318" s="2"/>
      <c r="T3318" s="1" t="str">
        <f t="shared" si="262"/>
        <v/>
      </c>
      <c r="BN3318" s="8">
        <f t="shared" si="263"/>
        <v>0</v>
      </c>
    </row>
    <row r="3319" spans="1:66" ht="46" hidden="1" x14ac:dyDescent="0.45">
      <c r="A3319" s="1">
        <f t="shared" si="261"/>
        <v>3306</v>
      </c>
      <c r="B3319" s="1" t="s">
        <v>734</v>
      </c>
      <c r="C3319" s="1" t="s">
        <v>3930</v>
      </c>
      <c r="D3319" s="1" t="s">
        <v>3938</v>
      </c>
      <c r="E3319" s="2" t="s">
        <v>3939</v>
      </c>
      <c r="F3319" s="1" t="s">
        <v>4522</v>
      </c>
      <c r="G3319" s="10">
        <v>45791</v>
      </c>
      <c r="H3319" s="1">
        <v>2</v>
      </c>
      <c r="I3319" s="1"/>
      <c r="J3319" s="10">
        <v>45795</v>
      </c>
      <c r="K3319" s="1" t="s">
        <v>1074</v>
      </c>
      <c r="L3319" s="2"/>
      <c r="M3319" s="10"/>
      <c r="N3319" s="1"/>
      <c r="O3319" s="1"/>
      <c r="P3319" s="2">
        <f>Table1[[#This Row],[PRICE/PO]]*Table1[[#This Row],[Quantity/PO]]</f>
        <v>0</v>
      </c>
      <c r="Q3319" s="2" t="str">
        <f t="shared" ca="1" si="259"/>
        <v>منتهي</v>
      </c>
      <c r="R3319" s="2" t="s">
        <v>2370</v>
      </c>
      <c r="S3319" s="2"/>
      <c r="T3319" s="1" t="str">
        <f t="shared" si="262"/>
        <v/>
      </c>
      <c r="BN3319" s="8">
        <f t="shared" si="263"/>
        <v>1104169</v>
      </c>
    </row>
    <row r="3320" spans="1:66" ht="115" hidden="1" x14ac:dyDescent="0.45">
      <c r="A3320" s="1">
        <f t="shared" si="261"/>
        <v>3307</v>
      </c>
      <c r="B3320" s="1" t="s">
        <v>43</v>
      </c>
      <c r="C3320" s="1" t="s">
        <v>4526</v>
      </c>
      <c r="D3320" s="1" t="s">
        <v>4528</v>
      </c>
      <c r="E3320" s="2" t="s">
        <v>4524</v>
      </c>
      <c r="F3320" s="1" t="s">
        <v>4523</v>
      </c>
      <c r="G3320" s="10">
        <v>45791</v>
      </c>
      <c r="H3320" s="1">
        <v>1</v>
      </c>
      <c r="I3320" s="1"/>
      <c r="J3320" s="10">
        <v>45808</v>
      </c>
      <c r="K3320" s="1" t="s">
        <v>1075</v>
      </c>
      <c r="L3320" s="2"/>
      <c r="M3320" s="10"/>
      <c r="N3320" s="1"/>
      <c r="O3320" s="1"/>
      <c r="P3320" s="2">
        <f>Table1[[#This Row],[PRICE/PO]]*Table1[[#This Row],[Quantity/PO]]</f>
        <v>0</v>
      </c>
      <c r="Q3320" s="2" t="str">
        <f t="shared" ca="1" si="259"/>
        <v>منتهي</v>
      </c>
      <c r="R3320" s="2" t="s">
        <v>2339</v>
      </c>
      <c r="S3320" s="2"/>
      <c r="T3320" s="1" t="str">
        <f t="shared" si="262"/>
        <v/>
      </c>
      <c r="BN3320" s="8">
        <f t="shared" si="263"/>
        <v>0</v>
      </c>
    </row>
    <row r="3321" spans="1:66" ht="92" hidden="1" x14ac:dyDescent="0.45">
      <c r="A3321" s="1">
        <f t="shared" si="261"/>
        <v>3308</v>
      </c>
      <c r="B3321" s="1" t="s">
        <v>43</v>
      </c>
      <c r="C3321" s="1" t="s">
        <v>4527</v>
      </c>
      <c r="D3321" s="1" t="s">
        <v>4529</v>
      </c>
      <c r="E3321" s="2" t="s">
        <v>4525</v>
      </c>
      <c r="F3321" s="1" t="s">
        <v>4523</v>
      </c>
      <c r="G3321" s="10">
        <v>45791</v>
      </c>
      <c r="H3321" s="1">
        <v>1</v>
      </c>
      <c r="I3321" s="1"/>
      <c r="J3321" s="10">
        <v>45808</v>
      </c>
      <c r="K3321" s="1" t="s">
        <v>1075</v>
      </c>
      <c r="L3321" s="2"/>
      <c r="M3321" s="10"/>
      <c r="N3321" s="1"/>
      <c r="O3321" s="1"/>
      <c r="P3321" s="2">
        <f>Table1[[#This Row],[PRICE/PO]]*Table1[[#This Row],[Quantity/PO]]</f>
        <v>0</v>
      </c>
      <c r="Q3321" s="2" t="str">
        <f t="shared" ca="1" si="259"/>
        <v>منتهي</v>
      </c>
      <c r="R3321" s="2" t="s">
        <v>2339</v>
      </c>
      <c r="S3321" s="2"/>
      <c r="T3321" s="1" t="str">
        <f t="shared" si="262"/>
        <v/>
      </c>
      <c r="BN3321" s="8">
        <f t="shared" si="263"/>
        <v>0</v>
      </c>
    </row>
    <row r="3322" spans="1:66" ht="161" hidden="1" x14ac:dyDescent="0.45">
      <c r="A3322" s="1">
        <f t="shared" si="261"/>
        <v>3309</v>
      </c>
      <c r="B3322" s="1" t="s">
        <v>734</v>
      </c>
      <c r="C3322" s="2" t="s">
        <v>536</v>
      </c>
      <c r="D3322" s="1" t="s">
        <v>537</v>
      </c>
      <c r="E3322" s="2" t="s">
        <v>4531</v>
      </c>
      <c r="F3322" s="1" t="s">
        <v>4530</v>
      </c>
      <c r="G3322" s="10">
        <v>45791</v>
      </c>
      <c r="H3322" s="1">
        <v>200</v>
      </c>
      <c r="I3322" s="1"/>
      <c r="J3322" s="10">
        <v>45794</v>
      </c>
      <c r="K3322" s="1" t="s">
        <v>1074</v>
      </c>
      <c r="L3322" s="2"/>
      <c r="M3322" s="10"/>
      <c r="N3322" s="1"/>
      <c r="O3322" s="1"/>
      <c r="P3322" s="2">
        <f>Table1[[#This Row],[PRICE/PO]]*Table1[[#This Row],[Quantity/PO]]</f>
        <v>0</v>
      </c>
      <c r="Q3322" s="2" t="str">
        <f t="shared" ca="1" si="259"/>
        <v>منتهي</v>
      </c>
      <c r="R3322" s="2" t="s">
        <v>2370</v>
      </c>
      <c r="S3322" s="2"/>
      <c r="T3322" s="1" t="str">
        <f t="shared" si="262"/>
        <v/>
      </c>
      <c r="BN3322" s="8" t="str">
        <f t="shared" si="263"/>
        <v>A5G03015</v>
      </c>
    </row>
    <row r="3323" spans="1:66" ht="92" hidden="1" x14ac:dyDescent="0.45">
      <c r="A3323" s="1">
        <f t="shared" si="261"/>
        <v>3310</v>
      </c>
      <c r="B3323" s="1" t="s">
        <v>734</v>
      </c>
      <c r="C3323" s="1" t="s">
        <v>4534</v>
      </c>
      <c r="D3323" s="1" t="s">
        <v>4535</v>
      </c>
      <c r="E3323" s="2" t="s">
        <v>4536</v>
      </c>
      <c r="F3323" s="1" t="s">
        <v>4532</v>
      </c>
      <c r="G3323" s="10">
        <v>45791</v>
      </c>
      <c r="H3323" s="1">
        <v>1</v>
      </c>
      <c r="I3323" s="1"/>
      <c r="J3323" s="10">
        <v>45796</v>
      </c>
      <c r="K3323" s="1" t="s">
        <v>1075</v>
      </c>
      <c r="L3323" s="2"/>
      <c r="M3323" s="10"/>
      <c r="N3323" s="1"/>
      <c r="O3323" s="1"/>
      <c r="P3323" s="2">
        <f>Table1[[#This Row],[PRICE/PO]]*Table1[[#This Row],[Quantity/PO]]</f>
        <v>0</v>
      </c>
      <c r="Q3323" s="2" t="str">
        <f t="shared" ca="1" si="259"/>
        <v>منتهي</v>
      </c>
      <c r="R3323" s="2" t="s">
        <v>4533</v>
      </c>
      <c r="S3323" s="2"/>
      <c r="T3323" s="1" t="str">
        <f t="shared" si="262"/>
        <v/>
      </c>
      <c r="BN3323" s="8" t="str">
        <f t="shared" si="263"/>
        <v>3C14</v>
      </c>
    </row>
    <row r="3324" spans="1:66" ht="69" hidden="1" x14ac:dyDescent="0.45">
      <c r="A3324" s="1">
        <f t="shared" si="261"/>
        <v>3311</v>
      </c>
      <c r="B3324" s="1" t="s">
        <v>734</v>
      </c>
      <c r="C3324" s="1" t="s">
        <v>4135</v>
      </c>
      <c r="D3324" s="1">
        <v>56148</v>
      </c>
      <c r="E3324" s="2" t="s">
        <v>4134</v>
      </c>
      <c r="F3324" s="1" t="s">
        <v>4537</v>
      </c>
      <c r="G3324" s="10">
        <v>45792</v>
      </c>
      <c r="H3324" s="1">
        <v>1</v>
      </c>
      <c r="I3324" s="1"/>
      <c r="J3324" s="10">
        <v>45798</v>
      </c>
      <c r="K3324" s="1" t="s">
        <v>1074</v>
      </c>
      <c r="L3324" s="2"/>
      <c r="M3324" s="10"/>
      <c r="N3324" s="1"/>
      <c r="O3324" s="1"/>
      <c r="P3324" s="2">
        <f>Table1[[#This Row],[PRICE/PO]]*Table1[[#This Row],[Quantity/PO]]</f>
        <v>0</v>
      </c>
      <c r="Q3324" s="2" t="str">
        <f t="shared" ca="1" si="259"/>
        <v>منتهي</v>
      </c>
      <c r="R3324" s="2" t="s">
        <v>2339</v>
      </c>
      <c r="S3324" s="2"/>
      <c r="T3324" s="1" t="str">
        <f t="shared" si="262"/>
        <v/>
      </c>
      <c r="BN3324" s="8" t="str">
        <f t="shared" si="263"/>
        <v>4C10</v>
      </c>
    </row>
    <row r="3325" spans="1:66" ht="46" hidden="1" x14ac:dyDescent="0.45">
      <c r="A3325" s="1">
        <f t="shared" si="261"/>
        <v>3312</v>
      </c>
      <c r="B3325" s="1" t="s">
        <v>734</v>
      </c>
      <c r="C3325" s="2" t="s">
        <v>4539</v>
      </c>
      <c r="D3325" s="1" t="s">
        <v>4544</v>
      </c>
      <c r="E3325" s="2" t="s">
        <v>4549</v>
      </c>
      <c r="F3325" s="1" t="s">
        <v>4538</v>
      </c>
      <c r="G3325" s="10">
        <v>45792</v>
      </c>
      <c r="H3325" s="1">
        <v>72</v>
      </c>
      <c r="I3325" s="1"/>
      <c r="J3325" s="10">
        <v>45796</v>
      </c>
      <c r="K3325" s="1" t="s">
        <v>1074</v>
      </c>
      <c r="L3325" s="2"/>
      <c r="M3325" s="10"/>
      <c r="N3325" s="1"/>
      <c r="O3325" s="1"/>
      <c r="P3325" s="2">
        <f>Table1[[#This Row],[PRICE/PO]]*Table1[[#This Row],[Quantity/PO]]</f>
        <v>0</v>
      </c>
      <c r="Q3325" s="2" t="str">
        <f t="shared" ca="1" si="259"/>
        <v>منتهي</v>
      </c>
      <c r="R3325" s="2" t="s">
        <v>2430</v>
      </c>
      <c r="S3325" s="2"/>
      <c r="T3325" s="1" t="str">
        <f t="shared" si="262"/>
        <v/>
      </c>
      <c r="BN3325" s="8" t="str">
        <f t="shared" si="263"/>
        <v>10C14</v>
      </c>
    </row>
    <row r="3326" spans="1:66" ht="46" hidden="1" x14ac:dyDescent="0.45">
      <c r="A3326" s="1">
        <f t="shared" si="261"/>
        <v>3313</v>
      </c>
      <c r="B3326" s="1" t="s">
        <v>734</v>
      </c>
      <c r="C3326" s="2" t="s">
        <v>4540</v>
      </c>
      <c r="D3326" s="1" t="s">
        <v>4545</v>
      </c>
      <c r="E3326" s="2" t="s">
        <v>4550</v>
      </c>
      <c r="F3326" s="1" t="s">
        <v>4538</v>
      </c>
      <c r="G3326" s="10">
        <v>45792</v>
      </c>
      <c r="H3326" s="1">
        <v>1</v>
      </c>
      <c r="I3326" s="1"/>
      <c r="J3326" s="10">
        <v>45796</v>
      </c>
      <c r="K3326" s="1" t="s">
        <v>1074</v>
      </c>
      <c r="L3326" s="2"/>
      <c r="M3326" s="10"/>
      <c r="N3326" s="1"/>
      <c r="O3326" s="1"/>
      <c r="P3326" s="2">
        <f>Table1[[#This Row],[PRICE/PO]]*Table1[[#This Row],[Quantity/PO]]</f>
        <v>0</v>
      </c>
      <c r="Q3326" s="2" t="str">
        <f t="shared" ca="1" si="259"/>
        <v>منتهي</v>
      </c>
      <c r="R3326" s="2" t="s">
        <v>2430</v>
      </c>
      <c r="S3326" s="2"/>
      <c r="T3326" s="1" t="str">
        <f t="shared" si="262"/>
        <v/>
      </c>
      <c r="BN3326" s="8" t="str">
        <f t="shared" si="263"/>
        <v>3C12</v>
      </c>
    </row>
    <row r="3327" spans="1:66" ht="46" hidden="1" x14ac:dyDescent="0.45">
      <c r="A3327" s="1">
        <f t="shared" si="261"/>
        <v>3314</v>
      </c>
      <c r="B3327" s="1" t="s">
        <v>734</v>
      </c>
      <c r="C3327" s="2" t="s">
        <v>4541</v>
      </c>
      <c r="D3327" s="1" t="s">
        <v>4546</v>
      </c>
      <c r="E3327" s="2" t="s">
        <v>4551</v>
      </c>
      <c r="F3327" s="1" t="s">
        <v>4538</v>
      </c>
      <c r="G3327" s="10">
        <v>45792</v>
      </c>
      <c r="H3327" s="1">
        <v>10</v>
      </c>
      <c r="I3327" s="1"/>
      <c r="J3327" s="10">
        <v>45796</v>
      </c>
      <c r="K3327" s="1" t="s">
        <v>1074</v>
      </c>
      <c r="L3327" s="2"/>
      <c r="M3327" s="10"/>
      <c r="N3327" s="1"/>
      <c r="O3327" s="1"/>
      <c r="P3327" s="2">
        <f>Table1[[#This Row],[PRICE/PO]]*Table1[[#This Row],[Quantity/PO]]</f>
        <v>0</v>
      </c>
      <c r="Q3327" s="2" t="str">
        <f t="shared" ca="1" si="259"/>
        <v>منتهي</v>
      </c>
      <c r="R3327" s="2" t="s">
        <v>2430</v>
      </c>
      <c r="S3327" s="2"/>
      <c r="T3327" s="1" t="str">
        <f t="shared" si="262"/>
        <v/>
      </c>
      <c r="BN3327" s="8">
        <f t="shared" si="263"/>
        <v>37102517</v>
      </c>
    </row>
    <row r="3328" spans="1:66" ht="115" hidden="1" x14ac:dyDescent="0.45">
      <c r="A3328" s="1">
        <f t="shared" si="261"/>
        <v>3315</v>
      </c>
      <c r="B3328" s="1" t="s">
        <v>734</v>
      </c>
      <c r="C3328" s="2" t="s">
        <v>4542</v>
      </c>
      <c r="D3328" s="1" t="s">
        <v>4547</v>
      </c>
      <c r="E3328" s="2" t="s">
        <v>4552</v>
      </c>
      <c r="F3328" s="1" t="s">
        <v>4538</v>
      </c>
      <c r="G3328" s="10">
        <v>45792</v>
      </c>
      <c r="H3328" s="1">
        <v>10</v>
      </c>
      <c r="I3328" s="1"/>
      <c r="J3328" s="10">
        <v>45796</v>
      </c>
      <c r="K3328" s="1" t="s">
        <v>1074</v>
      </c>
      <c r="L3328" s="2"/>
      <c r="M3328" s="10"/>
      <c r="N3328" s="1"/>
      <c r="O3328" s="1"/>
      <c r="P3328" s="2">
        <f>Table1[[#This Row],[PRICE/PO]]*Table1[[#This Row],[Quantity/PO]]</f>
        <v>0</v>
      </c>
      <c r="Q3328" s="2" t="str">
        <f t="shared" ca="1" si="259"/>
        <v>منتهي</v>
      </c>
      <c r="R3328" s="2" t="s">
        <v>2430</v>
      </c>
      <c r="S3328" s="2"/>
      <c r="T3328" s="1" t="str">
        <f t="shared" si="262"/>
        <v/>
      </c>
      <c r="BN3328" s="8">
        <f t="shared" ref="BN3328:BN3359" si="264">D3957</f>
        <v>0</v>
      </c>
    </row>
    <row r="3329" spans="1:66" ht="69" hidden="1" x14ac:dyDescent="0.45">
      <c r="A3329" s="1">
        <f t="shared" si="261"/>
        <v>3316</v>
      </c>
      <c r="B3329" s="1" t="s">
        <v>734</v>
      </c>
      <c r="C3329" s="2" t="s">
        <v>4543</v>
      </c>
      <c r="D3329" s="1" t="s">
        <v>4548</v>
      </c>
      <c r="E3329" s="2" t="s">
        <v>4553</v>
      </c>
      <c r="F3329" s="1" t="s">
        <v>4538</v>
      </c>
      <c r="G3329" s="10">
        <v>45792</v>
      </c>
      <c r="H3329" s="1">
        <v>20</v>
      </c>
      <c r="I3329" s="1"/>
      <c r="J3329" s="10">
        <v>45796</v>
      </c>
      <c r="K3329" s="1" t="s">
        <v>1074</v>
      </c>
      <c r="L3329" s="2"/>
      <c r="M3329" s="10"/>
      <c r="N3329" s="1"/>
      <c r="O3329" s="1"/>
      <c r="P3329" s="2">
        <f>Table1[[#This Row],[PRICE/PO]]*Table1[[#This Row],[Quantity/PO]]</f>
        <v>0</v>
      </c>
      <c r="Q3329" s="2" t="str">
        <f t="shared" ca="1" si="259"/>
        <v>منتهي</v>
      </c>
      <c r="R3329" s="2" t="s">
        <v>2430</v>
      </c>
      <c r="S3329" s="2"/>
      <c r="T3329" s="1" t="str">
        <f t="shared" si="262"/>
        <v/>
      </c>
      <c r="BN3329" s="8" t="str">
        <f t="shared" si="264"/>
        <v>A5G0525</v>
      </c>
    </row>
    <row r="3330" spans="1:66" ht="46" hidden="1" x14ac:dyDescent="0.45">
      <c r="A3330" s="1">
        <f t="shared" si="261"/>
        <v>3317</v>
      </c>
      <c r="B3330" s="1" t="s">
        <v>734</v>
      </c>
      <c r="C3330" s="1" t="s">
        <v>3437</v>
      </c>
      <c r="D3330" s="1" t="s">
        <v>3439</v>
      </c>
      <c r="E3330" s="2" t="s">
        <v>3438</v>
      </c>
      <c r="F3330" s="1" t="s">
        <v>4554</v>
      </c>
      <c r="G3330" s="10">
        <v>45792</v>
      </c>
      <c r="H3330" s="1">
        <v>12</v>
      </c>
      <c r="I3330" s="1"/>
      <c r="J3330" s="10">
        <v>45796</v>
      </c>
      <c r="K3330" s="1" t="s">
        <v>1074</v>
      </c>
      <c r="L3330" s="2"/>
      <c r="M3330" s="10"/>
      <c r="N3330" s="1"/>
      <c r="O3330" s="1"/>
      <c r="P3330" s="2">
        <f>Table1[[#This Row],[PRICE/PO]]*Table1[[#This Row],[Quantity/PO]]</f>
        <v>0</v>
      </c>
      <c r="Q3330" s="2" t="str">
        <f t="shared" ca="1" si="259"/>
        <v>منتهي</v>
      </c>
      <c r="R3330" s="2" t="s">
        <v>2430</v>
      </c>
      <c r="S3330" s="2"/>
      <c r="T3330" s="1" t="str">
        <f t="shared" si="262"/>
        <v/>
      </c>
      <c r="BN3330" s="8">
        <f t="shared" si="264"/>
        <v>26086</v>
      </c>
    </row>
    <row r="3331" spans="1:66" ht="115" hidden="1" x14ac:dyDescent="0.45">
      <c r="A3331" s="1">
        <f t="shared" si="261"/>
        <v>3318</v>
      </c>
      <c r="B3331" s="1" t="s">
        <v>734</v>
      </c>
      <c r="C3331" s="1" t="s">
        <v>3866</v>
      </c>
      <c r="D3331" s="1" t="s">
        <v>3867</v>
      </c>
      <c r="E3331" s="2" t="s">
        <v>3868</v>
      </c>
      <c r="F3331" s="1" t="s">
        <v>4555</v>
      </c>
      <c r="G3331" s="10">
        <v>45792</v>
      </c>
      <c r="H3331" s="1">
        <v>1</v>
      </c>
      <c r="I3331" s="1">
        <v>3200</v>
      </c>
      <c r="J3331" s="10">
        <v>45798</v>
      </c>
      <c r="K3331" s="1" t="s">
        <v>1077</v>
      </c>
      <c r="L3331" s="2" t="s">
        <v>5345</v>
      </c>
      <c r="M3331" s="10">
        <v>45819</v>
      </c>
      <c r="N3331" s="1">
        <v>1</v>
      </c>
      <c r="O3331" s="1">
        <v>3200</v>
      </c>
      <c r="P3331" s="2">
        <f>Table1[[#This Row],[PRICE/PO]]*Table1[[#This Row],[Quantity/PO]]</f>
        <v>3200</v>
      </c>
      <c r="Q3331" s="2" t="str">
        <f t="shared" ca="1" si="259"/>
        <v>منتهي</v>
      </c>
      <c r="R3331" s="2" t="s">
        <v>2339</v>
      </c>
      <c r="S3331" s="2"/>
      <c r="T3331" s="1" t="str">
        <f t="shared" si="262"/>
        <v/>
      </c>
      <c r="BN3331" s="8" t="str">
        <f t="shared" si="264"/>
        <v>XB7EV07BP</v>
      </c>
    </row>
    <row r="3332" spans="1:66" ht="69" hidden="1" x14ac:dyDescent="0.45">
      <c r="A3332" s="1">
        <f t="shared" si="261"/>
        <v>3319</v>
      </c>
      <c r="B3332" s="1" t="s">
        <v>43</v>
      </c>
      <c r="C3332" s="1" t="s">
        <v>682</v>
      </c>
      <c r="D3332" s="1"/>
      <c r="E3332" s="2" t="s">
        <v>4510</v>
      </c>
      <c r="F3332" s="1" t="s">
        <v>4556</v>
      </c>
      <c r="G3332" s="10">
        <v>45792</v>
      </c>
      <c r="H3332" s="1">
        <v>1</v>
      </c>
      <c r="I3332" s="1">
        <v>3500</v>
      </c>
      <c r="J3332" s="10">
        <v>45798</v>
      </c>
      <c r="K3332" s="1" t="s">
        <v>1077</v>
      </c>
      <c r="L3332" s="2"/>
      <c r="M3332" s="10"/>
      <c r="N3332" s="1"/>
      <c r="O3332" s="1"/>
      <c r="P3332" s="2">
        <f>Table1[[#This Row],[PRICE/PO]]*Table1[[#This Row],[Quantity/PO]]</f>
        <v>0</v>
      </c>
      <c r="Q3332" s="2" t="str">
        <f t="shared" ca="1" si="259"/>
        <v>منتهي</v>
      </c>
      <c r="R3332" s="2" t="s">
        <v>2339</v>
      </c>
      <c r="S3332" s="2"/>
      <c r="T3332" s="1" t="str">
        <f t="shared" si="262"/>
        <v/>
      </c>
      <c r="BN3332" s="8" t="str">
        <f t="shared" si="264"/>
        <v>XB7EV08BP</v>
      </c>
    </row>
    <row r="3333" spans="1:66" ht="69" hidden="1" x14ac:dyDescent="0.45">
      <c r="A3333" s="1">
        <f t="shared" si="261"/>
        <v>3320</v>
      </c>
      <c r="B3333" s="1" t="s">
        <v>43</v>
      </c>
      <c r="C3333" s="1" t="s">
        <v>682</v>
      </c>
      <c r="D3333" s="1"/>
      <c r="E3333" s="2" t="s">
        <v>4510</v>
      </c>
      <c r="F3333" s="1" t="s">
        <v>4557</v>
      </c>
      <c r="G3333" s="10">
        <v>45792</v>
      </c>
      <c r="H3333" s="1">
        <v>1</v>
      </c>
      <c r="I3333" s="1">
        <v>3500</v>
      </c>
      <c r="J3333" s="10">
        <v>45798</v>
      </c>
      <c r="K3333" s="1" t="s">
        <v>1077</v>
      </c>
      <c r="L3333" s="2"/>
      <c r="M3333" s="10"/>
      <c r="N3333" s="1"/>
      <c r="O3333" s="1"/>
      <c r="P3333" s="2">
        <f>Table1[[#This Row],[PRICE/PO]]*Table1[[#This Row],[Quantity/PO]]</f>
        <v>0</v>
      </c>
      <c r="Q3333" s="2" t="str">
        <f t="shared" ca="1" si="259"/>
        <v>منتهي</v>
      </c>
      <c r="R3333" s="2" t="s">
        <v>2339</v>
      </c>
      <c r="S3333" s="2"/>
      <c r="T3333" s="1" t="str">
        <f t="shared" si="262"/>
        <v/>
      </c>
      <c r="BN3333" s="8" t="str">
        <f t="shared" si="264"/>
        <v>NSYSM20860</v>
      </c>
    </row>
    <row r="3334" spans="1:66" ht="69" hidden="1" x14ac:dyDescent="0.45">
      <c r="A3334" s="1">
        <f t="shared" si="261"/>
        <v>3321</v>
      </c>
      <c r="B3334" s="1" t="s">
        <v>43</v>
      </c>
      <c r="C3334" s="1" t="s">
        <v>4252</v>
      </c>
      <c r="D3334" s="1"/>
      <c r="E3334" s="2" t="s">
        <v>4249</v>
      </c>
      <c r="F3334" s="1" t="s">
        <v>4558</v>
      </c>
      <c r="G3334" s="10">
        <v>45795</v>
      </c>
      <c r="H3334" s="1">
        <v>200</v>
      </c>
      <c r="I3334" s="1">
        <v>15</v>
      </c>
      <c r="J3334" s="10">
        <v>45798</v>
      </c>
      <c r="K3334" s="1" t="s">
        <v>1074</v>
      </c>
      <c r="L3334" s="2"/>
      <c r="M3334" s="10"/>
      <c r="N3334" s="1"/>
      <c r="O3334" s="1"/>
      <c r="P3334" s="2">
        <f>Table1[[#This Row],[PRICE/PO]]*Table1[[#This Row],[Quantity/PO]]</f>
        <v>0</v>
      </c>
      <c r="Q3334" s="2" t="str">
        <f t="shared" ca="1" si="259"/>
        <v>منتهي</v>
      </c>
      <c r="R3334" s="2" t="s">
        <v>2430</v>
      </c>
      <c r="S3334" s="2"/>
      <c r="T3334" s="1" t="str">
        <f t="shared" si="262"/>
        <v/>
      </c>
      <c r="BN3334" s="8">
        <f t="shared" si="264"/>
        <v>2967620</v>
      </c>
    </row>
    <row r="3335" spans="1:66" ht="92" hidden="1" x14ac:dyDescent="0.45">
      <c r="A3335" s="1">
        <f t="shared" si="261"/>
        <v>3322</v>
      </c>
      <c r="B3335" s="1" t="s">
        <v>734</v>
      </c>
      <c r="C3335" s="2" t="s">
        <v>1269</v>
      </c>
      <c r="D3335" s="1">
        <v>2400379</v>
      </c>
      <c r="E3335" s="2" t="s">
        <v>4053</v>
      </c>
      <c r="F3335" s="1" t="s">
        <v>4559</v>
      </c>
      <c r="G3335" s="10">
        <v>45795</v>
      </c>
      <c r="H3335" s="1">
        <v>3</v>
      </c>
      <c r="I3335" s="1">
        <v>300</v>
      </c>
      <c r="J3335" s="10">
        <v>45798</v>
      </c>
      <c r="K3335" s="1" t="s">
        <v>1075</v>
      </c>
      <c r="L3335" s="2"/>
      <c r="M3335" s="10"/>
      <c r="N3335" s="1"/>
      <c r="O3335" s="1"/>
      <c r="P3335" s="2">
        <f>Table1[[#This Row],[PRICE/PO]]*Table1[[#This Row],[Quantity/PO]]</f>
        <v>0</v>
      </c>
      <c r="Q3335" s="2" t="str">
        <f t="shared" ref="Q3335:Q3407" ca="1" si="265">IF(AND($J3335&lt;TODAY(), $J3335&lt;&gt;""), "منتهي", "")</f>
        <v>منتهي</v>
      </c>
      <c r="R3335" s="2" t="s">
        <v>2355</v>
      </c>
      <c r="S3335" s="2"/>
      <c r="T3335" s="1" t="str">
        <f t="shared" si="262"/>
        <v/>
      </c>
      <c r="BN3335" s="8" t="str">
        <f t="shared" si="264"/>
        <v>NSYSM20860</v>
      </c>
    </row>
    <row r="3336" spans="1:66" ht="46" hidden="1" x14ac:dyDescent="0.45">
      <c r="A3336" s="1">
        <f t="shared" si="261"/>
        <v>3323</v>
      </c>
      <c r="B3336" s="1" t="s">
        <v>734</v>
      </c>
      <c r="C3336" s="2" t="s">
        <v>3764</v>
      </c>
      <c r="D3336" s="1"/>
      <c r="E3336" s="2" t="s">
        <v>3765</v>
      </c>
      <c r="F3336" s="1" t="s">
        <v>4559</v>
      </c>
      <c r="G3336" s="10">
        <v>45795</v>
      </c>
      <c r="H3336" s="1">
        <v>1</v>
      </c>
      <c r="I3336" s="1">
        <v>275</v>
      </c>
      <c r="J3336" s="10">
        <v>45798</v>
      </c>
      <c r="K3336" s="1" t="s">
        <v>1075</v>
      </c>
      <c r="L3336" s="2"/>
      <c r="M3336" s="10"/>
      <c r="N3336" s="1"/>
      <c r="O3336" s="1"/>
      <c r="P3336" s="2">
        <f>Table1[[#This Row],[PRICE/PO]]*Table1[[#This Row],[Quantity/PO]]</f>
        <v>0</v>
      </c>
      <c r="Q3336" s="2" t="str">
        <f t="shared" ca="1" si="265"/>
        <v>منتهي</v>
      </c>
      <c r="R3336" s="2" t="s">
        <v>2355</v>
      </c>
      <c r="S3336" s="2"/>
      <c r="T3336" s="1" t="str">
        <f t="shared" si="262"/>
        <v/>
      </c>
      <c r="BN3336" s="8" t="str">
        <f t="shared" si="264"/>
        <v>XB7EV07BP</v>
      </c>
    </row>
    <row r="3337" spans="1:66" ht="92" hidden="1" x14ac:dyDescent="0.45">
      <c r="A3337" s="1">
        <f t="shared" si="261"/>
        <v>3324</v>
      </c>
      <c r="B3337" s="1" t="s">
        <v>734</v>
      </c>
      <c r="C3337" s="2" t="s">
        <v>1269</v>
      </c>
      <c r="D3337" s="1">
        <v>2400379</v>
      </c>
      <c r="E3337" s="2" t="s">
        <v>4053</v>
      </c>
      <c r="F3337" s="1" t="s">
        <v>4559</v>
      </c>
      <c r="G3337" s="10">
        <v>45795</v>
      </c>
      <c r="H3337" s="1">
        <v>10</v>
      </c>
      <c r="I3337" s="1">
        <v>300</v>
      </c>
      <c r="J3337" s="10">
        <v>45798</v>
      </c>
      <c r="K3337" s="1" t="s">
        <v>1075</v>
      </c>
      <c r="L3337" s="2"/>
      <c r="M3337" s="10"/>
      <c r="N3337" s="1"/>
      <c r="O3337" s="1"/>
      <c r="P3337" s="2">
        <f>Table1[[#This Row],[PRICE/PO]]*Table1[[#This Row],[Quantity/PO]]</f>
        <v>0</v>
      </c>
      <c r="Q3337" s="2" t="str">
        <f t="shared" ca="1" si="265"/>
        <v>منتهي</v>
      </c>
      <c r="R3337" s="2" t="s">
        <v>2355</v>
      </c>
      <c r="S3337" s="2"/>
      <c r="T3337" s="1" t="str">
        <f t="shared" si="262"/>
        <v/>
      </c>
      <c r="BN3337" s="8" t="str">
        <f t="shared" si="264"/>
        <v>XB7EV08BP</v>
      </c>
    </row>
    <row r="3338" spans="1:66" ht="46" hidden="1" x14ac:dyDescent="0.45">
      <c r="A3338" s="1">
        <f t="shared" si="261"/>
        <v>3325</v>
      </c>
      <c r="B3338" s="1" t="s">
        <v>734</v>
      </c>
      <c r="C3338" s="1" t="s">
        <v>3764</v>
      </c>
      <c r="D3338" s="1"/>
      <c r="E3338" s="1" t="s">
        <v>3765</v>
      </c>
      <c r="F3338" s="1" t="s">
        <v>4559</v>
      </c>
      <c r="G3338" s="10">
        <v>45795</v>
      </c>
      <c r="H3338" s="1">
        <v>3</v>
      </c>
      <c r="I3338" s="1">
        <v>275</v>
      </c>
      <c r="J3338" s="10">
        <v>45798</v>
      </c>
      <c r="K3338" s="1" t="s">
        <v>1075</v>
      </c>
      <c r="L3338" s="2"/>
      <c r="M3338" s="10"/>
      <c r="N3338" s="1"/>
      <c r="O3338" s="1"/>
      <c r="P3338" s="2">
        <f>Table1[[#This Row],[PRICE/PO]]*Table1[[#This Row],[Quantity/PO]]</f>
        <v>0</v>
      </c>
      <c r="Q3338" s="2" t="str">
        <f t="shared" ca="1" si="265"/>
        <v>منتهي</v>
      </c>
      <c r="R3338" s="2" t="s">
        <v>2355</v>
      </c>
      <c r="S3338" s="2"/>
      <c r="T3338" s="1" t="str">
        <f t="shared" si="262"/>
        <v/>
      </c>
      <c r="BN3338" s="8" t="str">
        <f t="shared" si="264"/>
        <v>ZPEKL-1620-332PN</v>
      </c>
    </row>
    <row r="3339" spans="1:66" ht="69" hidden="1" x14ac:dyDescent="0.45">
      <c r="A3339" s="1">
        <f t="shared" si="261"/>
        <v>3326</v>
      </c>
      <c r="B3339" s="1" t="s">
        <v>734</v>
      </c>
      <c r="C3339" s="1" t="s">
        <v>2104</v>
      </c>
      <c r="D3339" s="1">
        <v>101860310</v>
      </c>
      <c r="E3339" s="2" t="s">
        <v>2103</v>
      </c>
      <c r="F3339" s="1" t="s">
        <v>4560</v>
      </c>
      <c r="G3339" s="10">
        <v>45795</v>
      </c>
      <c r="H3339" s="1">
        <v>1</v>
      </c>
      <c r="I3339" s="1">
        <v>106200</v>
      </c>
      <c r="J3339" s="10">
        <v>45801</v>
      </c>
      <c r="K3339" s="1" t="s">
        <v>1074</v>
      </c>
      <c r="L3339" s="2"/>
      <c r="M3339" s="10"/>
      <c r="N3339" s="1"/>
      <c r="O3339" s="1"/>
      <c r="P3339" s="2">
        <f>Table1[[#This Row],[PRICE/PO]]*Table1[[#This Row],[Quantity/PO]]</f>
        <v>0</v>
      </c>
      <c r="Q3339" s="2" t="str">
        <f t="shared" ca="1" si="265"/>
        <v>منتهي</v>
      </c>
      <c r="R3339" s="2" t="s">
        <v>2430</v>
      </c>
      <c r="S3339" s="2"/>
      <c r="T3339" s="1" t="str">
        <f t="shared" si="262"/>
        <v/>
      </c>
      <c r="BN3339" s="8" t="str">
        <f t="shared" si="264"/>
        <v>4C</v>
      </c>
    </row>
    <row r="3340" spans="1:66" ht="69" hidden="1" x14ac:dyDescent="0.45">
      <c r="A3340" s="1">
        <f t="shared" si="261"/>
        <v>3327</v>
      </c>
      <c r="B3340" s="1" t="s">
        <v>734</v>
      </c>
      <c r="C3340" s="1" t="s">
        <v>2137</v>
      </c>
      <c r="D3340" s="1" t="s">
        <v>2138</v>
      </c>
      <c r="E3340" s="2" t="s">
        <v>2136</v>
      </c>
      <c r="F3340" s="1" t="s">
        <v>4561</v>
      </c>
      <c r="G3340" s="10">
        <v>45795</v>
      </c>
      <c r="H3340" s="1">
        <v>4</v>
      </c>
      <c r="I3340" s="1"/>
      <c r="J3340" s="10">
        <v>45798</v>
      </c>
      <c r="K3340" s="1" t="s">
        <v>1074</v>
      </c>
      <c r="L3340" s="2"/>
      <c r="M3340" s="10"/>
      <c r="N3340" s="1"/>
      <c r="O3340" s="1"/>
      <c r="P3340" s="2">
        <f>Table1[[#This Row],[PRICE/PO]]*Table1[[#This Row],[Quantity/PO]]</f>
        <v>0</v>
      </c>
      <c r="Q3340" s="2" t="str">
        <f t="shared" ca="1" si="265"/>
        <v>منتهي</v>
      </c>
      <c r="R3340" s="2" t="s">
        <v>2430</v>
      </c>
      <c r="S3340" s="2"/>
      <c r="T3340" s="1" t="str">
        <f t="shared" si="262"/>
        <v/>
      </c>
      <c r="BN3340" s="8" t="str">
        <f t="shared" si="264"/>
        <v>WITH 4OUTLET</v>
      </c>
    </row>
    <row r="3341" spans="1:66" ht="69" hidden="1" x14ac:dyDescent="0.45">
      <c r="A3341" s="1">
        <f t="shared" si="261"/>
        <v>3328</v>
      </c>
      <c r="B3341" s="1" t="s">
        <v>734</v>
      </c>
      <c r="C3341" s="1" t="s">
        <v>2146</v>
      </c>
      <c r="D3341" s="1" t="s">
        <v>2145</v>
      </c>
      <c r="E3341" s="2" t="s">
        <v>2147</v>
      </c>
      <c r="F3341" s="1" t="s">
        <v>4561</v>
      </c>
      <c r="G3341" s="10">
        <v>45795</v>
      </c>
      <c r="H3341" s="1">
        <v>4</v>
      </c>
      <c r="I3341" s="1"/>
      <c r="J3341" s="10">
        <v>45798</v>
      </c>
      <c r="K3341" s="1" t="s">
        <v>1074</v>
      </c>
      <c r="L3341" s="2"/>
      <c r="M3341" s="10"/>
      <c r="N3341" s="1"/>
      <c r="O3341" s="1"/>
      <c r="P3341" s="2">
        <f>Table1[[#This Row],[PRICE/PO]]*Table1[[#This Row],[Quantity/PO]]</f>
        <v>0</v>
      </c>
      <c r="Q3341" s="2" t="str">
        <f t="shared" ca="1" si="265"/>
        <v>منتهي</v>
      </c>
      <c r="R3341" s="2" t="s">
        <v>2430</v>
      </c>
      <c r="S3341" s="2"/>
      <c r="T3341" s="1" t="str">
        <f t="shared" si="262"/>
        <v/>
      </c>
      <c r="BN3341" s="8">
        <f t="shared" si="264"/>
        <v>0</v>
      </c>
    </row>
    <row r="3342" spans="1:66" ht="69" hidden="1" x14ac:dyDescent="0.45">
      <c r="A3342" s="1">
        <f t="shared" si="261"/>
        <v>3329</v>
      </c>
      <c r="B3342" s="1" t="s">
        <v>734</v>
      </c>
      <c r="C3342" s="1" t="s">
        <v>4562</v>
      </c>
      <c r="D3342" s="1"/>
      <c r="E3342" s="2" t="s">
        <v>4565</v>
      </c>
      <c r="F3342" s="1" t="s">
        <v>4561</v>
      </c>
      <c r="G3342" s="10">
        <v>45795</v>
      </c>
      <c r="H3342" s="1">
        <v>4</v>
      </c>
      <c r="I3342" s="1"/>
      <c r="J3342" s="10">
        <v>45798</v>
      </c>
      <c r="K3342" s="1" t="s">
        <v>1074</v>
      </c>
      <c r="L3342" s="2"/>
      <c r="M3342" s="10"/>
      <c r="N3342" s="1"/>
      <c r="O3342" s="1"/>
      <c r="P3342" s="2">
        <f>Table1[[#This Row],[PRICE/PO]]*Table1[[#This Row],[Quantity/PO]]</f>
        <v>0</v>
      </c>
      <c r="Q3342" s="2" t="str">
        <f t="shared" ca="1" si="265"/>
        <v>منتهي</v>
      </c>
      <c r="R3342" s="2" t="s">
        <v>2430</v>
      </c>
      <c r="S3342" s="2"/>
      <c r="T3342" s="1" t="str">
        <f t="shared" si="262"/>
        <v/>
      </c>
      <c r="BN3342" s="8" t="str">
        <f>E3970</f>
        <v>MULTI-SOCKET ADAPTOR 5 OUTLET 5/250
VOLTS WITH INDICATOR LIGHT AND FUSED</v>
      </c>
    </row>
    <row r="3343" spans="1:66" ht="69" hidden="1" x14ac:dyDescent="0.45">
      <c r="A3343" s="1">
        <f t="shared" ref="A3343:A3406" si="266">ROW(A3330)</f>
        <v>3330</v>
      </c>
      <c r="B3343" s="1" t="s">
        <v>734</v>
      </c>
      <c r="C3343" s="1" t="s">
        <v>771</v>
      </c>
      <c r="D3343" s="1" t="s">
        <v>770</v>
      </c>
      <c r="E3343" s="2" t="s">
        <v>4566</v>
      </c>
      <c r="F3343" s="1" t="s">
        <v>4561</v>
      </c>
      <c r="G3343" s="10">
        <v>45795</v>
      </c>
      <c r="H3343" s="1">
        <v>20</v>
      </c>
      <c r="I3343" s="1"/>
      <c r="J3343" s="10">
        <v>45798</v>
      </c>
      <c r="K3343" s="1" t="s">
        <v>1074</v>
      </c>
      <c r="L3343" s="2"/>
      <c r="M3343" s="10"/>
      <c r="N3343" s="1"/>
      <c r="O3343" s="1"/>
      <c r="P3343" s="2">
        <f>Table1[[#This Row],[PRICE/PO]]*Table1[[#This Row],[Quantity/PO]]</f>
        <v>0</v>
      </c>
      <c r="Q3343" s="2" t="str">
        <f t="shared" ca="1" si="265"/>
        <v>منتهي</v>
      </c>
      <c r="R3343" s="2" t="s">
        <v>2430</v>
      </c>
      <c r="S3343" s="2"/>
      <c r="T3343" s="1" t="str">
        <f t="shared" si="262"/>
        <v/>
      </c>
      <c r="BN3343" s="8" t="str">
        <f t="shared" si="264"/>
        <v>G6</v>
      </c>
    </row>
    <row r="3344" spans="1:66" ht="69" hidden="1" x14ac:dyDescent="0.45">
      <c r="A3344" s="1">
        <f t="shared" si="266"/>
        <v>3331</v>
      </c>
      <c r="B3344" s="1" t="s">
        <v>734</v>
      </c>
      <c r="C3344" s="1" t="s">
        <v>4563</v>
      </c>
      <c r="D3344" s="1"/>
      <c r="E3344" s="2" t="s">
        <v>4567</v>
      </c>
      <c r="F3344" s="1" t="s">
        <v>4561</v>
      </c>
      <c r="G3344" s="10">
        <v>45795</v>
      </c>
      <c r="H3344" s="1">
        <v>100</v>
      </c>
      <c r="I3344" s="1"/>
      <c r="J3344" s="10">
        <v>45798</v>
      </c>
      <c r="K3344" s="1" t="s">
        <v>1074</v>
      </c>
      <c r="L3344" s="2"/>
      <c r="M3344" s="10"/>
      <c r="N3344" s="1"/>
      <c r="O3344" s="1"/>
      <c r="P3344" s="2">
        <f>Table1[[#This Row],[PRICE/PO]]*Table1[[#This Row],[Quantity/PO]]</f>
        <v>0</v>
      </c>
      <c r="Q3344" s="2" t="str">
        <f t="shared" ca="1" si="265"/>
        <v>منتهي</v>
      </c>
      <c r="R3344" s="2" t="s">
        <v>2430</v>
      </c>
      <c r="S3344" s="2"/>
      <c r="T3344" s="1" t="str">
        <f t="shared" si="262"/>
        <v/>
      </c>
      <c r="BN3344" s="8" t="str">
        <f t="shared" si="264"/>
        <v>ACP1534CD</v>
      </c>
    </row>
    <row r="3345" spans="1:66" ht="69" hidden="1" x14ac:dyDescent="0.45">
      <c r="A3345" s="1">
        <f t="shared" si="266"/>
        <v>3332</v>
      </c>
      <c r="B3345" s="1" t="s">
        <v>734</v>
      </c>
      <c r="C3345" s="2" t="s">
        <v>4564</v>
      </c>
      <c r="D3345" s="1"/>
      <c r="E3345" s="2" t="s">
        <v>4568</v>
      </c>
      <c r="F3345" s="1" t="s">
        <v>4561</v>
      </c>
      <c r="G3345" s="10">
        <v>45795</v>
      </c>
      <c r="H3345" s="1">
        <v>100</v>
      </c>
      <c r="I3345" s="1"/>
      <c r="J3345" s="10">
        <v>45798</v>
      </c>
      <c r="K3345" s="1" t="s">
        <v>1074</v>
      </c>
      <c r="L3345" s="2"/>
      <c r="M3345" s="10"/>
      <c r="N3345" s="1"/>
      <c r="O3345" s="1"/>
      <c r="P3345" s="2">
        <f>Table1[[#This Row],[PRICE/PO]]*Table1[[#This Row],[Quantity/PO]]</f>
        <v>0</v>
      </c>
      <c r="Q3345" s="2" t="str">
        <f t="shared" ca="1" si="265"/>
        <v>منتهي</v>
      </c>
      <c r="R3345" s="2" t="s">
        <v>2430</v>
      </c>
      <c r="S3345" s="2"/>
      <c r="T3345" s="1" t="str">
        <f t="shared" si="262"/>
        <v/>
      </c>
      <c r="BN3345" s="8" t="str">
        <f t="shared" si="264"/>
        <v>LLP-40X-EWL</v>
      </c>
    </row>
    <row r="3346" spans="1:66" ht="69" hidden="1" x14ac:dyDescent="0.45">
      <c r="A3346" s="1">
        <f t="shared" si="266"/>
        <v>3333</v>
      </c>
      <c r="B3346" s="1" t="s">
        <v>734</v>
      </c>
      <c r="C3346" s="1" t="s">
        <v>4570</v>
      </c>
      <c r="D3346" s="1" t="s">
        <v>4571</v>
      </c>
      <c r="E3346" s="2" t="s">
        <v>4572</v>
      </c>
      <c r="F3346" s="1" t="s">
        <v>4569</v>
      </c>
      <c r="G3346" s="10">
        <v>45795</v>
      </c>
      <c r="H3346" s="1">
        <v>1</v>
      </c>
      <c r="I3346" s="1"/>
      <c r="J3346" s="10">
        <v>45802</v>
      </c>
      <c r="K3346" s="1" t="s">
        <v>1074</v>
      </c>
      <c r="L3346" s="2"/>
      <c r="M3346" s="10"/>
      <c r="N3346" s="1"/>
      <c r="O3346" s="1"/>
      <c r="P3346" s="2">
        <f>Table1[[#This Row],[PRICE/PO]]*Table1[[#This Row],[Quantity/PO]]</f>
        <v>0</v>
      </c>
      <c r="Q3346" s="2" t="str">
        <f t="shared" ca="1" si="265"/>
        <v>منتهي</v>
      </c>
      <c r="R3346" s="2" t="s">
        <v>2430</v>
      </c>
      <c r="S3346" s="2"/>
      <c r="T3346" s="1" t="str">
        <f t="shared" si="262"/>
        <v/>
      </c>
      <c r="BN3346" s="8" t="str">
        <f t="shared" si="264"/>
        <v>DLLP-40X-EWL</v>
      </c>
    </row>
    <row r="3347" spans="1:66" ht="46" hidden="1" x14ac:dyDescent="0.45">
      <c r="A3347" s="1">
        <f t="shared" si="266"/>
        <v>3334</v>
      </c>
      <c r="B3347" s="1" t="s">
        <v>734</v>
      </c>
      <c r="C3347" s="1" t="s">
        <v>4086</v>
      </c>
      <c r="D3347" s="1"/>
      <c r="E3347" s="2" t="s">
        <v>4087</v>
      </c>
      <c r="F3347" s="1" t="s">
        <v>4573</v>
      </c>
      <c r="G3347" s="10">
        <v>45795</v>
      </c>
      <c r="H3347" s="1">
        <v>2</v>
      </c>
      <c r="I3347" s="1"/>
      <c r="J3347" s="10">
        <v>45797</v>
      </c>
      <c r="K3347" s="1" t="s">
        <v>1075</v>
      </c>
      <c r="L3347" s="2"/>
      <c r="M3347" s="10"/>
      <c r="N3347" s="1"/>
      <c r="O3347" s="1"/>
      <c r="P3347" s="2">
        <f>Table1[[#This Row],[PRICE/PO]]*Table1[[#This Row],[Quantity/PO]]</f>
        <v>0</v>
      </c>
      <c r="Q3347" s="2" t="str">
        <f t="shared" ca="1" si="265"/>
        <v>منتهي</v>
      </c>
      <c r="R3347" s="2" t="s">
        <v>2355</v>
      </c>
      <c r="S3347" s="2"/>
      <c r="T3347" s="1" t="str">
        <f t="shared" si="262"/>
        <v/>
      </c>
      <c r="BN3347" s="8" t="str">
        <f t="shared" si="264"/>
        <v>090.07.714</v>
      </c>
    </row>
    <row r="3348" spans="1:66" ht="92" hidden="1" x14ac:dyDescent="0.45">
      <c r="A3348" s="1">
        <f t="shared" si="266"/>
        <v>3335</v>
      </c>
      <c r="B3348" s="1" t="s">
        <v>734</v>
      </c>
      <c r="C3348" s="2" t="s">
        <v>3425</v>
      </c>
      <c r="D3348" s="1" t="s">
        <v>3426</v>
      </c>
      <c r="E3348" s="2" t="s">
        <v>3427</v>
      </c>
      <c r="F3348" s="1" t="s">
        <v>4574</v>
      </c>
      <c r="G3348" s="10">
        <v>45795</v>
      </c>
      <c r="H3348" s="1">
        <v>1</v>
      </c>
      <c r="I3348" s="1">
        <v>127700</v>
      </c>
      <c r="J3348" s="10">
        <v>45802</v>
      </c>
      <c r="K3348" s="1" t="s">
        <v>1074</v>
      </c>
      <c r="L3348" s="2"/>
      <c r="M3348" s="10"/>
      <c r="N3348" s="1"/>
      <c r="O3348" s="1"/>
      <c r="P3348" s="2">
        <f>Table1[[#This Row],[PRICE/PO]]*Table1[[#This Row],[Quantity/PO]]</f>
        <v>0</v>
      </c>
      <c r="Q3348" s="2" t="str">
        <f t="shared" ca="1" si="265"/>
        <v>منتهي</v>
      </c>
      <c r="R3348" s="2" t="s">
        <v>3250</v>
      </c>
      <c r="S3348" s="2"/>
      <c r="T3348" s="1" t="str">
        <f t="shared" ref="T3348:T3415" si="267">IF(AND(COUNTIFS($F$14:$F$1012, $F3348, $L$14:$L$1012, "&lt;&gt;")&gt;0, $L3348="", $I3348&lt;&gt;""), 1, "")</f>
        <v/>
      </c>
      <c r="BN3348" s="8" t="str">
        <f t="shared" si="264"/>
        <v>160.25.497</v>
      </c>
    </row>
    <row r="3349" spans="1:66" ht="115" hidden="1" x14ac:dyDescent="0.45">
      <c r="A3349" s="1">
        <f t="shared" si="266"/>
        <v>3336</v>
      </c>
      <c r="B3349" s="1" t="s">
        <v>734</v>
      </c>
      <c r="C3349" s="2" t="s">
        <v>4578</v>
      </c>
      <c r="D3349" s="1" t="s">
        <v>4581</v>
      </c>
      <c r="E3349" s="2" t="s">
        <v>4576</v>
      </c>
      <c r="F3349" s="1" t="s">
        <v>4574</v>
      </c>
      <c r="G3349" s="10">
        <v>45795</v>
      </c>
      <c r="H3349" s="1">
        <v>1</v>
      </c>
      <c r="I3349" s="1">
        <v>117500</v>
      </c>
      <c r="J3349" s="10">
        <v>45802</v>
      </c>
      <c r="K3349" s="1" t="s">
        <v>1074</v>
      </c>
      <c r="L3349" s="2"/>
      <c r="M3349" s="10"/>
      <c r="N3349" s="1"/>
      <c r="O3349" s="1"/>
      <c r="P3349" s="2">
        <f>Table1[[#This Row],[PRICE/PO]]*Table1[[#This Row],[Quantity/PO]]</f>
        <v>0</v>
      </c>
      <c r="Q3349" s="2" t="str">
        <f t="shared" ca="1" si="265"/>
        <v>منتهي</v>
      </c>
      <c r="R3349" s="2" t="s">
        <v>3250</v>
      </c>
      <c r="S3349" s="2"/>
      <c r="T3349" s="1" t="str">
        <f t="shared" si="267"/>
        <v/>
      </c>
      <c r="BN3349" s="8" t="str">
        <f t="shared" si="264"/>
        <v>160.25.503</v>
      </c>
    </row>
    <row r="3350" spans="1:66" ht="92" hidden="1" x14ac:dyDescent="0.45">
      <c r="A3350" s="1">
        <f t="shared" si="266"/>
        <v>3337</v>
      </c>
      <c r="B3350" s="1" t="s">
        <v>734</v>
      </c>
      <c r="C3350" s="2" t="s">
        <v>4579</v>
      </c>
      <c r="D3350" s="1" t="s">
        <v>4582</v>
      </c>
      <c r="E3350" s="2" t="s">
        <v>4577</v>
      </c>
      <c r="F3350" s="1" t="s">
        <v>4574</v>
      </c>
      <c r="G3350" s="10">
        <v>45795</v>
      </c>
      <c r="H3350" s="1">
        <v>4</v>
      </c>
      <c r="I3350" s="1">
        <v>15600</v>
      </c>
      <c r="J3350" s="10">
        <v>45802</v>
      </c>
      <c r="K3350" s="1" t="s">
        <v>1074</v>
      </c>
      <c r="L3350" s="2"/>
      <c r="M3350" s="10"/>
      <c r="N3350" s="1"/>
      <c r="O3350" s="1"/>
      <c r="P3350" s="2">
        <f>Table1[[#This Row],[PRICE/PO]]*Table1[[#This Row],[Quantity/PO]]</f>
        <v>0</v>
      </c>
      <c r="Q3350" s="2" t="str">
        <f t="shared" ca="1" si="265"/>
        <v>منتهي</v>
      </c>
      <c r="R3350" s="2" t="s">
        <v>3250</v>
      </c>
      <c r="S3350" s="2"/>
      <c r="T3350" s="1" t="str">
        <f t="shared" si="267"/>
        <v/>
      </c>
      <c r="BN3350" s="8" t="str">
        <f t="shared" si="264"/>
        <v>160.70.161</v>
      </c>
    </row>
    <row r="3351" spans="1:66" ht="92" hidden="1" x14ac:dyDescent="0.45">
      <c r="A3351" s="1">
        <f t="shared" si="266"/>
        <v>3338</v>
      </c>
      <c r="B3351" s="1" t="s">
        <v>734</v>
      </c>
      <c r="C3351" s="2" t="s">
        <v>4580</v>
      </c>
      <c r="D3351" s="1" t="s">
        <v>4583</v>
      </c>
      <c r="E3351" s="2" t="s">
        <v>4575</v>
      </c>
      <c r="F3351" s="1" t="s">
        <v>4574</v>
      </c>
      <c r="G3351" s="10">
        <v>45795</v>
      </c>
      <c r="H3351" s="1">
        <v>3</v>
      </c>
      <c r="I3351" s="1">
        <v>25400</v>
      </c>
      <c r="J3351" s="10">
        <v>45802</v>
      </c>
      <c r="K3351" s="1" t="s">
        <v>1074</v>
      </c>
      <c r="L3351" s="2"/>
      <c r="M3351" s="10"/>
      <c r="N3351" s="1"/>
      <c r="O3351" s="1"/>
      <c r="P3351" s="2">
        <f>Table1[[#This Row],[PRICE/PO]]*Table1[[#This Row],[Quantity/PO]]</f>
        <v>0</v>
      </c>
      <c r="Q3351" s="2" t="str">
        <f t="shared" ca="1" si="265"/>
        <v>منتهي</v>
      </c>
      <c r="R3351" s="2" t="s">
        <v>3250</v>
      </c>
      <c r="S3351" s="2"/>
      <c r="T3351" s="1" t="str">
        <f t="shared" si="267"/>
        <v/>
      </c>
      <c r="BN3351" s="8" t="str">
        <f t="shared" si="264"/>
        <v>160.70.164</v>
      </c>
    </row>
    <row r="3352" spans="1:66" ht="92" hidden="1" x14ac:dyDescent="0.45">
      <c r="A3352" s="1">
        <f t="shared" si="266"/>
        <v>3339</v>
      </c>
      <c r="B3352" s="1" t="s">
        <v>734</v>
      </c>
      <c r="C3352" s="2" t="s">
        <v>3555</v>
      </c>
      <c r="D3352" s="1" t="s">
        <v>3557</v>
      </c>
      <c r="E3352" s="2" t="s">
        <v>3560</v>
      </c>
      <c r="F3352" s="1" t="s">
        <v>4574</v>
      </c>
      <c r="G3352" s="10">
        <v>45795</v>
      </c>
      <c r="H3352" s="1">
        <v>2</v>
      </c>
      <c r="I3352" s="1">
        <v>32500</v>
      </c>
      <c r="J3352" s="10">
        <v>45802</v>
      </c>
      <c r="K3352" s="1" t="s">
        <v>1074</v>
      </c>
      <c r="L3352" s="2"/>
      <c r="M3352" s="10"/>
      <c r="N3352" s="1"/>
      <c r="O3352" s="1"/>
      <c r="P3352" s="2">
        <f>Table1[[#This Row],[PRICE/PO]]*Table1[[#This Row],[Quantity/PO]]</f>
        <v>0</v>
      </c>
      <c r="Q3352" s="2" t="str">
        <f t="shared" ca="1" si="265"/>
        <v>منتهي</v>
      </c>
      <c r="R3352" s="2" t="s">
        <v>3250</v>
      </c>
      <c r="S3352" s="2"/>
      <c r="T3352" s="1" t="str">
        <f t="shared" si="267"/>
        <v/>
      </c>
      <c r="BN3352" s="8" t="str">
        <f t="shared" si="264"/>
        <v>160.95.016</v>
      </c>
    </row>
    <row r="3353" spans="1:66" ht="92" hidden="1" x14ac:dyDescent="0.45">
      <c r="A3353" s="1">
        <f t="shared" si="266"/>
        <v>3340</v>
      </c>
      <c r="B3353" s="1" t="s">
        <v>734</v>
      </c>
      <c r="C3353" s="2" t="s">
        <v>3556</v>
      </c>
      <c r="D3353" s="1" t="s">
        <v>3558</v>
      </c>
      <c r="E3353" s="2" t="s">
        <v>3559</v>
      </c>
      <c r="F3353" s="1" t="s">
        <v>4574</v>
      </c>
      <c r="G3353" s="10">
        <v>45795</v>
      </c>
      <c r="H3353" s="1">
        <v>3</v>
      </c>
      <c r="I3353" s="1">
        <v>35600</v>
      </c>
      <c r="J3353" s="10">
        <v>45802</v>
      </c>
      <c r="K3353" s="1" t="s">
        <v>1074</v>
      </c>
      <c r="L3353" s="2"/>
      <c r="M3353" s="10"/>
      <c r="N3353" s="1"/>
      <c r="O3353" s="1"/>
      <c r="P3353" s="2">
        <f>Table1[[#This Row],[PRICE/PO]]*Table1[[#This Row],[Quantity/PO]]</f>
        <v>0</v>
      </c>
      <c r="Q3353" s="2" t="str">
        <f t="shared" ca="1" si="265"/>
        <v>منتهي</v>
      </c>
      <c r="R3353" s="2" t="s">
        <v>3250</v>
      </c>
      <c r="S3353" s="2"/>
      <c r="T3353" s="1" t="str">
        <f t="shared" si="267"/>
        <v/>
      </c>
      <c r="BN3353" s="8" t="str">
        <f t="shared" si="264"/>
        <v>080.10.015</v>
      </c>
    </row>
    <row r="3354" spans="1:66" ht="69" hidden="1" x14ac:dyDescent="0.45">
      <c r="A3354" s="1">
        <f t="shared" si="266"/>
        <v>3341</v>
      </c>
      <c r="B3354" s="1" t="s">
        <v>734</v>
      </c>
      <c r="C3354" s="2" t="s">
        <v>4586</v>
      </c>
      <c r="D3354" s="1">
        <v>2500260</v>
      </c>
      <c r="E3354" s="2" t="s">
        <v>4587</v>
      </c>
      <c r="F3354" s="1" t="s">
        <v>4584</v>
      </c>
      <c r="G3354" s="10">
        <v>45795</v>
      </c>
      <c r="H3354" s="1">
        <v>1</v>
      </c>
      <c r="I3354" s="1"/>
      <c r="J3354" s="10">
        <v>45798</v>
      </c>
      <c r="K3354" s="1" t="s">
        <v>1075</v>
      </c>
      <c r="L3354" s="2"/>
      <c r="M3354" s="10"/>
      <c r="N3354" s="1"/>
      <c r="O3354" s="1"/>
      <c r="P3354" s="2">
        <f>Table1[[#This Row],[PRICE/PO]]*Table1[[#This Row],[Quantity/PO]]</f>
        <v>0</v>
      </c>
      <c r="Q3354" s="2" t="str">
        <f t="shared" ca="1" si="265"/>
        <v>منتهي</v>
      </c>
      <c r="R3354" s="2" t="s">
        <v>3250</v>
      </c>
      <c r="S3354" s="2"/>
      <c r="T3354" s="1" t="str">
        <f t="shared" si="267"/>
        <v/>
      </c>
      <c r="BN3354" s="8" t="str">
        <f t="shared" si="264"/>
        <v>220.05.520</v>
      </c>
    </row>
    <row r="3355" spans="1:66" ht="69" hidden="1" x14ac:dyDescent="0.45">
      <c r="A3355" s="1">
        <f t="shared" si="266"/>
        <v>3342</v>
      </c>
      <c r="B3355" s="1" t="s">
        <v>734</v>
      </c>
      <c r="C3355" s="2" t="s">
        <v>4585</v>
      </c>
      <c r="D3355" s="1">
        <v>3505058</v>
      </c>
      <c r="E3355" s="2" t="s">
        <v>4588</v>
      </c>
      <c r="F3355" s="1" t="s">
        <v>4584</v>
      </c>
      <c r="G3355" s="10">
        <v>45795</v>
      </c>
      <c r="H3355" s="1">
        <v>1</v>
      </c>
      <c r="I3355" s="1"/>
      <c r="J3355" s="10">
        <v>45798</v>
      </c>
      <c r="K3355" s="1" t="s">
        <v>1075</v>
      </c>
      <c r="L3355" s="2"/>
      <c r="M3355" s="10"/>
      <c r="N3355" s="1"/>
      <c r="O3355" s="1"/>
      <c r="P3355" s="2">
        <f>Table1[[#This Row],[PRICE/PO]]*Table1[[#This Row],[Quantity/PO]]</f>
        <v>0</v>
      </c>
      <c r="Q3355" s="2" t="str">
        <f t="shared" ca="1" si="265"/>
        <v>منتهي</v>
      </c>
      <c r="R3355" s="2" t="s">
        <v>2355</v>
      </c>
      <c r="S3355" s="2"/>
      <c r="T3355" s="1" t="str">
        <f t="shared" si="267"/>
        <v/>
      </c>
      <c r="BN3355" s="8" t="str">
        <f t="shared" si="264"/>
        <v>150.05.172</v>
      </c>
    </row>
    <row r="3356" spans="1:66" ht="69" hidden="1" x14ac:dyDescent="0.45">
      <c r="A3356" s="1">
        <f t="shared" si="266"/>
        <v>3343</v>
      </c>
      <c r="B3356" s="1" t="s">
        <v>734</v>
      </c>
      <c r="C3356" s="2" t="s">
        <v>4082</v>
      </c>
      <c r="D3356" s="1">
        <v>2400558</v>
      </c>
      <c r="E3356" s="2" t="s">
        <v>4067</v>
      </c>
      <c r="F3356" s="1" t="s">
        <v>4584</v>
      </c>
      <c r="G3356" s="10">
        <v>45795</v>
      </c>
      <c r="H3356" s="1">
        <v>1</v>
      </c>
      <c r="I3356" s="1"/>
      <c r="J3356" s="10">
        <v>45798</v>
      </c>
      <c r="K3356" s="1" t="s">
        <v>1075</v>
      </c>
      <c r="L3356" s="2"/>
      <c r="M3356" s="10"/>
      <c r="N3356" s="1"/>
      <c r="O3356" s="1"/>
      <c r="P3356" s="2">
        <f>Table1[[#This Row],[PRICE/PO]]*Table1[[#This Row],[Quantity/PO]]</f>
        <v>0</v>
      </c>
      <c r="Q3356" s="2" t="str">
        <f t="shared" ca="1" si="265"/>
        <v>منتهي</v>
      </c>
      <c r="R3356" s="2" t="s">
        <v>2355</v>
      </c>
      <c r="S3356" s="2"/>
      <c r="T3356" s="1" t="str">
        <f t="shared" si="267"/>
        <v/>
      </c>
      <c r="BN3356" s="8" t="str">
        <f t="shared" si="264"/>
        <v>130.25.258</v>
      </c>
    </row>
    <row r="3357" spans="1:66" ht="92" hidden="1" x14ac:dyDescent="0.45">
      <c r="A3357" s="1">
        <f t="shared" si="266"/>
        <v>3344</v>
      </c>
      <c r="B3357" s="1" t="s">
        <v>734</v>
      </c>
      <c r="C3357" s="2" t="s">
        <v>2275</v>
      </c>
      <c r="D3357" s="1">
        <v>2501438</v>
      </c>
      <c r="E3357" s="2" t="s">
        <v>2276</v>
      </c>
      <c r="F3357" s="1" t="s">
        <v>4584</v>
      </c>
      <c r="G3357" s="10">
        <v>45795</v>
      </c>
      <c r="H3357" s="1">
        <v>2</v>
      </c>
      <c r="I3357" s="1"/>
      <c r="J3357" s="10">
        <v>45798</v>
      </c>
      <c r="K3357" s="1" t="s">
        <v>1075</v>
      </c>
      <c r="L3357" s="2"/>
      <c r="M3357" s="10"/>
      <c r="N3357" s="1"/>
      <c r="O3357" s="1"/>
      <c r="P3357" s="2">
        <f>Table1[[#This Row],[PRICE/PO]]*Table1[[#This Row],[Quantity/PO]]</f>
        <v>0</v>
      </c>
      <c r="Q3357" s="2" t="str">
        <f t="shared" ca="1" si="265"/>
        <v>منتهي</v>
      </c>
      <c r="R3357" s="2" t="s">
        <v>2355</v>
      </c>
      <c r="S3357" s="2"/>
      <c r="T3357" s="1" t="str">
        <f t="shared" si="267"/>
        <v/>
      </c>
      <c r="BN3357" s="8" t="str">
        <f t="shared" si="264"/>
        <v>130.25.510</v>
      </c>
    </row>
    <row r="3358" spans="1:66" ht="92" hidden="1" x14ac:dyDescent="0.45">
      <c r="A3358" s="1">
        <f t="shared" si="266"/>
        <v>3345</v>
      </c>
      <c r="B3358" s="1" t="s">
        <v>734</v>
      </c>
      <c r="C3358" s="2" t="s">
        <v>4056</v>
      </c>
      <c r="D3358" s="1">
        <v>2804231</v>
      </c>
      <c r="E3358" s="2" t="s">
        <v>4052</v>
      </c>
      <c r="F3358" s="1" t="s">
        <v>4584</v>
      </c>
      <c r="G3358" s="10">
        <v>45795</v>
      </c>
      <c r="H3358" s="1">
        <v>2</v>
      </c>
      <c r="I3358" s="1"/>
      <c r="J3358" s="10">
        <v>45798</v>
      </c>
      <c r="K3358" s="1" t="s">
        <v>1075</v>
      </c>
      <c r="L3358" s="2"/>
      <c r="M3358" s="10"/>
      <c r="N3358" s="1"/>
      <c r="O3358" s="1"/>
      <c r="P3358" s="2">
        <f>Table1[[#This Row],[PRICE/PO]]*Table1[[#This Row],[Quantity/PO]]</f>
        <v>0</v>
      </c>
      <c r="Q3358" s="2" t="str">
        <f t="shared" ca="1" si="265"/>
        <v>منتهي</v>
      </c>
      <c r="R3358" s="2" t="s">
        <v>2355</v>
      </c>
      <c r="S3358" s="2"/>
      <c r="T3358" s="1" t="str">
        <f t="shared" si="267"/>
        <v/>
      </c>
      <c r="BN3358" s="8">
        <f t="shared" si="264"/>
        <v>0</v>
      </c>
    </row>
    <row r="3359" spans="1:66" ht="92" hidden="1" x14ac:dyDescent="0.45">
      <c r="A3359" s="1">
        <f t="shared" si="266"/>
        <v>3346</v>
      </c>
      <c r="B3359" s="1" t="s">
        <v>734</v>
      </c>
      <c r="C3359" s="2" t="s">
        <v>2272</v>
      </c>
      <c r="D3359" s="1">
        <v>2400321</v>
      </c>
      <c r="E3359" s="2" t="s">
        <v>3474</v>
      </c>
      <c r="F3359" s="1" t="s">
        <v>4584</v>
      </c>
      <c r="G3359" s="10">
        <v>45795</v>
      </c>
      <c r="H3359" s="1">
        <v>5</v>
      </c>
      <c r="I3359" s="1"/>
      <c r="J3359" s="10">
        <v>45798</v>
      </c>
      <c r="K3359" s="1" t="s">
        <v>1075</v>
      </c>
      <c r="L3359" s="2"/>
      <c r="M3359" s="10"/>
      <c r="N3359" s="1"/>
      <c r="O3359" s="1"/>
      <c r="P3359" s="2">
        <f>Table1[[#This Row],[PRICE/PO]]*Table1[[#This Row],[Quantity/PO]]</f>
        <v>0</v>
      </c>
      <c r="Q3359" s="2" t="str">
        <f t="shared" ca="1" si="265"/>
        <v>منتهي</v>
      </c>
      <c r="R3359" s="2" t="s">
        <v>2355</v>
      </c>
      <c r="S3359" s="2"/>
      <c r="T3359" s="1" t="str">
        <f t="shared" si="267"/>
        <v/>
      </c>
      <c r="BN3359" s="8">
        <f t="shared" si="264"/>
        <v>0</v>
      </c>
    </row>
    <row r="3360" spans="1:66" ht="69" hidden="1" x14ac:dyDescent="0.45">
      <c r="A3360" s="1">
        <f t="shared" si="266"/>
        <v>3347</v>
      </c>
      <c r="B3360" s="1" t="s">
        <v>734</v>
      </c>
      <c r="C3360" s="2" t="s">
        <v>3846</v>
      </c>
      <c r="D3360" s="1">
        <v>2300462</v>
      </c>
      <c r="E3360" s="2" t="s">
        <v>3833</v>
      </c>
      <c r="F3360" s="1" t="s">
        <v>4584</v>
      </c>
      <c r="G3360" s="10">
        <v>45795</v>
      </c>
      <c r="H3360" s="1">
        <v>4</v>
      </c>
      <c r="I3360" s="1"/>
      <c r="J3360" s="10">
        <v>45798</v>
      </c>
      <c r="K3360" s="1" t="s">
        <v>1075</v>
      </c>
      <c r="L3360" s="2"/>
      <c r="M3360" s="10"/>
      <c r="N3360" s="1"/>
      <c r="O3360" s="1"/>
      <c r="P3360" s="2">
        <f>Table1[[#This Row],[PRICE/PO]]*Table1[[#This Row],[Quantity/PO]]</f>
        <v>0</v>
      </c>
      <c r="Q3360" s="2" t="str">
        <f t="shared" ca="1" si="265"/>
        <v>منتهي</v>
      </c>
      <c r="R3360" s="2" t="s">
        <v>2355</v>
      </c>
      <c r="S3360" s="2"/>
      <c r="T3360" s="1" t="str">
        <f t="shared" si="267"/>
        <v/>
      </c>
      <c r="BN3360" s="8" t="str">
        <f t="shared" ref="BN3360:BN3372" si="268">D3989</f>
        <v>CG125125S</v>
      </c>
    </row>
    <row r="3361" spans="1:66" ht="69" hidden="1" x14ac:dyDescent="0.45">
      <c r="A3361" s="1">
        <f t="shared" si="266"/>
        <v>3348</v>
      </c>
      <c r="B3361" s="1" t="s">
        <v>734</v>
      </c>
      <c r="C3361" s="2" t="s">
        <v>3847</v>
      </c>
      <c r="D3361" s="1">
        <v>2300402</v>
      </c>
      <c r="E3361" s="2" t="s">
        <v>3834</v>
      </c>
      <c r="F3361" s="1" t="s">
        <v>4584</v>
      </c>
      <c r="G3361" s="10">
        <v>45795</v>
      </c>
      <c r="H3361" s="1">
        <v>4</v>
      </c>
      <c r="I3361" s="1"/>
      <c r="J3361" s="10">
        <v>45798</v>
      </c>
      <c r="K3361" s="1" t="s">
        <v>1075</v>
      </c>
      <c r="L3361" s="2"/>
      <c r="M3361" s="10"/>
      <c r="N3361" s="1"/>
      <c r="O3361" s="1"/>
      <c r="P3361" s="2">
        <f>Table1[[#This Row],[PRICE/PO]]*Table1[[#This Row],[Quantity/PO]]</f>
        <v>0</v>
      </c>
      <c r="Q3361" s="2" t="str">
        <f t="shared" ca="1" si="265"/>
        <v>منتهي</v>
      </c>
      <c r="R3361" s="2" t="s">
        <v>2355</v>
      </c>
      <c r="S3361" s="2"/>
      <c r="T3361" s="1" t="str">
        <f t="shared" si="267"/>
        <v/>
      </c>
      <c r="BN3361" s="8" t="str">
        <f t="shared" si="268"/>
        <v>230.95.951</v>
      </c>
    </row>
    <row r="3362" spans="1:66" ht="69" hidden="1" x14ac:dyDescent="0.45">
      <c r="A3362" s="1">
        <f t="shared" si="266"/>
        <v>3349</v>
      </c>
      <c r="B3362" s="1" t="s">
        <v>734</v>
      </c>
      <c r="C3362" s="2" t="s">
        <v>3758</v>
      </c>
      <c r="D3362" s="1">
        <v>2400572</v>
      </c>
      <c r="E3362" s="2" t="s">
        <v>3759</v>
      </c>
      <c r="F3362" s="1" t="s">
        <v>4584</v>
      </c>
      <c r="G3362" s="10">
        <v>45795</v>
      </c>
      <c r="H3362" s="1">
        <v>2</v>
      </c>
      <c r="I3362" s="1"/>
      <c r="J3362" s="10">
        <v>45798</v>
      </c>
      <c r="K3362" s="1" t="s">
        <v>1074</v>
      </c>
      <c r="L3362" s="2"/>
      <c r="M3362" s="10"/>
      <c r="N3362" s="1"/>
      <c r="O3362" s="1"/>
      <c r="P3362" s="2">
        <f>Table1[[#This Row],[PRICE/PO]]*Table1[[#This Row],[Quantity/PO]]</f>
        <v>0</v>
      </c>
      <c r="Q3362" s="2" t="str">
        <f t="shared" ca="1" si="265"/>
        <v>منتهي</v>
      </c>
      <c r="R3362" s="2" t="s">
        <v>2355</v>
      </c>
      <c r="S3362" s="2"/>
      <c r="T3362" s="1" t="str">
        <f t="shared" si="267"/>
        <v/>
      </c>
      <c r="BN3362" s="8" t="str">
        <f t="shared" si="268"/>
        <v>230.95.954</v>
      </c>
    </row>
    <row r="3363" spans="1:66" ht="69" hidden="1" x14ac:dyDescent="0.45">
      <c r="A3363" s="1">
        <f t="shared" si="266"/>
        <v>3350</v>
      </c>
      <c r="B3363" s="1" t="s">
        <v>734</v>
      </c>
      <c r="C3363" s="2" t="s">
        <v>97</v>
      </c>
      <c r="D3363" s="1">
        <v>2102018</v>
      </c>
      <c r="E3363" s="2" t="s">
        <v>688</v>
      </c>
      <c r="F3363" s="1" t="s">
        <v>4592</v>
      </c>
      <c r="G3363" s="10">
        <v>45795</v>
      </c>
      <c r="H3363" s="1">
        <v>6</v>
      </c>
      <c r="I3363" s="1">
        <v>375</v>
      </c>
      <c r="J3363" s="10">
        <v>45799</v>
      </c>
      <c r="K3363" s="1" t="s">
        <v>1076</v>
      </c>
      <c r="L3363" s="2"/>
      <c r="M3363" s="10"/>
      <c r="N3363" s="1"/>
      <c r="O3363" s="1"/>
      <c r="P3363" s="2">
        <f>Table1[[#This Row],[PRICE/PO]]*Table1[[#This Row],[Quantity/PO]]</f>
        <v>0</v>
      </c>
      <c r="Q3363" s="2" t="str">
        <f t="shared" ca="1" si="265"/>
        <v>منتهي</v>
      </c>
      <c r="R3363" s="2" t="s">
        <v>2339</v>
      </c>
      <c r="S3363" s="2"/>
      <c r="T3363" s="1" t="str">
        <f t="shared" si="267"/>
        <v/>
      </c>
      <c r="BN3363" s="8" t="str">
        <f t="shared" si="268"/>
        <v>230.95.942</v>
      </c>
    </row>
    <row r="3364" spans="1:66" ht="69" hidden="1" x14ac:dyDescent="0.45">
      <c r="A3364" s="1">
        <f t="shared" si="266"/>
        <v>3351</v>
      </c>
      <c r="B3364" s="1" t="s">
        <v>734</v>
      </c>
      <c r="C3364" s="1" t="s">
        <v>108</v>
      </c>
      <c r="D3364" s="1"/>
      <c r="E3364" s="2" t="s">
        <v>690</v>
      </c>
      <c r="F3364" s="1" t="s">
        <v>4592</v>
      </c>
      <c r="G3364" s="10">
        <v>45795</v>
      </c>
      <c r="H3364" s="1">
        <v>3</v>
      </c>
      <c r="I3364" s="1">
        <v>375</v>
      </c>
      <c r="J3364" s="10">
        <v>45799</v>
      </c>
      <c r="K3364" s="1" t="s">
        <v>1076</v>
      </c>
      <c r="L3364" s="2"/>
      <c r="M3364" s="10"/>
      <c r="N3364" s="1"/>
      <c r="O3364" s="1"/>
      <c r="P3364" s="2">
        <f>Table1[[#This Row],[PRICE/PO]]*Table1[[#This Row],[Quantity/PO]]</f>
        <v>0</v>
      </c>
      <c r="Q3364" s="2" t="str">
        <f t="shared" ca="1" si="265"/>
        <v>منتهي</v>
      </c>
      <c r="R3364" s="2" t="s">
        <v>2339</v>
      </c>
      <c r="S3364" s="2"/>
      <c r="T3364" s="1" t="str">
        <f t="shared" si="267"/>
        <v/>
      </c>
      <c r="BN3364" s="8" t="str">
        <f t="shared" si="268"/>
        <v>230.95.333</v>
      </c>
    </row>
    <row r="3365" spans="1:66" ht="46" hidden="1" x14ac:dyDescent="0.45">
      <c r="A3365" s="1">
        <f t="shared" si="266"/>
        <v>3352</v>
      </c>
      <c r="B3365" s="1" t="s">
        <v>734</v>
      </c>
      <c r="C3365" s="1" t="s">
        <v>382</v>
      </c>
      <c r="D3365" s="1"/>
      <c r="E3365" s="2" t="s">
        <v>383</v>
      </c>
      <c r="F3365" s="1" t="s">
        <v>4590</v>
      </c>
      <c r="G3365" s="10">
        <v>45795</v>
      </c>
      <c r="H3365" s="1">
        <v>2</v>
      </c>
      <c r="I3365" s="1">
        <v>9000</v>
      </c>
      <c r="J3365" s="10">
        <v>45802</v>
      </c>
      <c r="K3365" s="1" t="s">
        <v>1076</v>
      </c>
      <c r="L3365" s="2"/>
      <c r="M3365" s="10"/>
      <c r="N3365" s="1"/>
      <c r="O3365" s="1"/>
      <c r="P3365" s="2">
        <f>Table1[[#This Row],[PRICE/PO]]*Table1[[#This Row],[Quantity/PO]]</f>
        <v>0</v>
      </c>
      <c r="Q3365" s="2" t="str">
        <f t="shared" ca="1" si="265"/>
        <v>منتهي</v>
      </c>
      <c r="R3365" s="2" t="s">
        <v>2339</v>
      </c>
      <c r="S3365" s="2"/>
      <c r="T3365" s="1" t="str">
        <f t="shared" si="267"/>
        <v/>
      </c>
      <c r="BN3365" s="8">
        <f t="shared" si="268"/>
        <v>0</v>
      </c>
    </row>
    <row r="3366" spans="1:66" ht="46" hidden="1" x14ac:dyDescent="0.45">
      <c r="A3366" s="1">
        <f t="shared" si="266"/>
        <v>3353</v>
      </c>
      <c r="B3366" s="1" t="s">
        <v>734</v>
      </c>
      <c r="C3366" s="1" t="s">
        <v>149</v>
      </c>
      <c r="D3366" s="1"/>
      <c r="E3366" s="2" t="s">
        <v>4211</v>
      </c>
      <c r="F3366" s="1" t="s">
        <v>4591</v>
      </c>
      <c r="G3366" s="10">
        <v>45795</v>
      </c>
      <c r="H3366" s="1">
        <v>5</v>
      </c>
      <c r="I3366" s="1">
        <v>250</v>
      </c>
      <c r="J3366" s="10">
        <v>45802</v>
      </c>
      <c r="K3366" s="1" t="s">
        <v>1076</v>
      </c>
      <c r="L3366" s="2"/>
      <c r="M3366" s="10"/>
      <c r="N3366" s="1"/>
      <c r="O3366" s="1"/>
      <c r="P3366" s="2">
        <f>Table1[[#This Row],[PRICE/PO]]*Table1[[#This Row],[Quantity/PO]]</f>
        <v>0</v>
      </c>
      <c r="Q3366" s="2" t="str">
        <f t="shared" ca="1" si="265"/>
        <v>منتهي</v>
      </c>
      <c r="R3366" s="2" t="s">
        <v>2339</v>
      </c>
      <c r="S3366" s="2"/>
      <c r="T3366" s="1" t="str">
        <f t="shared" si="267"/>
        <v/>
      </c>
      <c r="BN3366" s="8" t="str">
        <f t="shared" si="268"/>
        <v>BS1113TV</v>
      </c>
    </row>
    <row r="3367" spans="1:66" ht="46" hidden="1" x14ac:dyDescent="0.45">
      <c r="A3367" s="1">
        <f t="shared" si="266"/>
        <v>3354</v>
      </c>
      <c r="B3367" s="1" t="s">
        <v>734</v>
      </c>
      <c r="C3367" s="1" t="s">
        <v>861</v>
      </c>
      <c r="D3367" s="1" t="s">
        <v>189</v>
      </c>
      <c r="E3367" s="2" t="s">
        <v>216</v>
      </c>
      <c r="F3367" s="1" t="s">
        <v>4589</v>
      </c>
      <c r="G3367" s="10">
        <v>45795</v>
      </c>
      <c r="H3367" s="1">
        <v>3</v>
      </c>
      <c r="I3367" s="1">
        <v>4050</v>
      </c>
      <c r="J3367" s="10">
        <v>45798</v>
      </c>
      <c r="K3367" s="1" t="s">
        <v>1074</v>
      </c>
      <c r="L3367" s="2" t="s">
        <v>4917</v>
      </c>
      <c r="M3367" s="10">
        <v>45810</v>
      </c>
      <c r="N3367" s="1">
        <v>3</v>
      </c>
      <c r="O3367" s="1">
        <v>4050</v>
      </c>
      <c r="P3367" s="2">
        <f>Table1[[#This Row],[PRICE/PO]]*Table1[[#This Row],[Quantity/PO]]</f>
        <v>12150</v>
      </c>
      <c r="Q3367" s="2" t="str">
        <f t="shared" ca="1" si="265"/>
        <v>منتهي</v>
      </c>
      <c r="R3367" s="2" t="s">
        <v>2430</v>
      </c>
      <c r="S3367" s="2"/>
      <c r="T3367" s="1" t="str">
        <f t="shared" si="267"/>
        <v/>
      </c>
      <c r="BN3367" s="8">
        <f t="shared" si="268"/>
        <v>572004</v>
      </c>
    </row>
    <row r="3368" spans="1:66" ht="46" hidden="1" x14ac:dyDescent="0.45">
      <c r="A3368" s="1">
        <f t="shared" si="266"/>
        <v>3355</v>
      </c>
      <c r="B3368" s="1" t="s">
        <v>734</v>
      </c>
      <c r="C3368" s="1" t="s">
        <v>861</v>
      </c>
      <c r="D3368" s="1" t="s">
        <v>189</v>
      </c>
      <c r="E3368" s="2" t="s">
        <v>216</v>
      </c>
      <c r="F3368" s="1" t="s">
        <v>4589</v>
      </c>
      <c r="G3368" s="10">
        <v>45795</v>
      </c>
      <c r="H3368" s="1">
        <v>2</v>
      </c>
      <c r="I3368" s="1">
        <v>4050</v>
      </c>
      <c r="J3368" s="10">
        <v>45798</v>
      </c>
      <c r="K3368" s="1" t="s">
        <v>1074</v>
      </c>
      <c r="L3368" s="2" t="s">
        <v>4917</v>
      </c>
      <c r="M3368" s="10">
        <v>45810</v>
      </c>
      <c r="N3368" s="1">
        <v>2</v>
      </c>
      <c r="O3368" s="1">
        <v>4050</v>
      </c>
      <c r="P3368" s="2">
        <f>Table1[[#This Row],[PRICE/PO]]*Table1[[#This Row],[Quantity/PO]]</f>
        <v>8100</v>
      </c>
      <c r="Q3368" s="2" t="str">
        <f t="shared" ca="1" si="265"/>
        <v>منتهي</v>
      </c>
      <c r="R3368" s="2" t="s">
        <v>2430</v>
      </c>
      <c r="S3368" s="2"/>
      <c r="T3368" s="1" t="str">
        <f t="shared" si="267"/>
        <v/>
      </c>
      <c r="BN3368" s="8">
        <f t="shared" si="268"/>
        <v>680632</v>
      </c>
    </row>
    <row r="3369" spans="1:66" ht="46" hidden="1" x14ac:dyDescent="0.45">
      <c r="A3369" s="1">
        <f t="shared" si="266"/>
        <v>3356</v>
      </c>
      <c r="B3369" s="1" t="s">
        <v>734</v>
      </c>
      <c r="C3369" s="1" t="s">
        <v>4593</v>
      </c>
      <c r="D3369" s="1"/>
      <c r="E3369" s="2" t="s">
        <v>4594</v>
      </c>
      <c r="F3369" s="1" t="s">
        <v>4589</v>
      </c>
      <c r="G3369" s="10">
        <v>45795</v>
      </c>
      <c r="H3369" s="1">
        <v>3</v>
      </c>
      <c r="I3369" s="1"/>
      <c r="J3369" s="10">
        <v>45798</v>
      </c>
      <c r="K3369" s="1" t="s">
        <v>1074</v>
      </c>
      <c r="L3369" s="2"/>
      <c r="M3369" s="10"/>
      <c r="N3369" s="1"/>
      <c r="O3369" s="1"/>
      <c r="P3369" s="2">
        <f>Table1[[#This Row],[PRICE/PO]]*Table1[[#This Row],[Quantity/PO]]</f>
        <v>0</v>
      </c>
      <c r="Q3369" s="2" t="str">
        <f t="shared" ca="1" si="265"/>
        <v>منتهي</v>
      </c>
      <c r="R3369" s="2" t="s">
        <v>2430</v>
      </c>
      <c r="S3369" s="2"/>
      <c r="T3369" s="1" t="str">
        <f t="shared" si="267"/>
        <v/>
      </c>
      <c r="BN3369" s="8">
        <f t="shared" si="268"/>
        <v>572341</v>
      </c>
    </row>
    <row r="3370" spans="1:66" ht="46" hidden="1" x14ac:dyDescent="0.45">
      <c r="A3370" s="1">
        <f t="shared" si="266"/>
        <v>3357</v>
      </c>
      <c r="B3370" s="1" t="s">
        <v>734</v>
      </c>
      <c r="C3370" s="1" t="s">
        <v>882</v>
      </c>
      <c r="D3370" s="1"/>
      <c r="E3370" s="2" t="s">
        <v>194</v>
      </c>
      <c r="F3370" s="1" t="s">
        <v>4589</v>
      </c>
      <c r="G3370" s="10">
        <v>45795</v>
      </c>
      <c r="H3370" s="1">
        <v>50</v>
      </c>
      <c r="I3370" s="1"/>
      <c r="J3370" s="10">
        <v>45798</v>
      </c>
      <c r="K3370" s="1" t="s">
        <v>1074</v>
      </c>
      <c r="L3370" s="2"/>
      <c r="M3370" s="10"/>
      <c r="N3370" s="1"/>
      <c r="O3370" s="1"/>
      <c r="P3370" s="2">
        <f>Table1[[#This Row],[PRICE/PO]]*Table1[[#This Row],[Quantity/PO]]</f>
        <v>0</v>
      </c>
      <c r="Q3370" s="2" t="str">
        <f t="shared" ca="1" si="265"/>
        <v>منتهي</v>
      </c>
      <c r="R3370" s="2" t="s">
        <v>2430</v>
      </c>
      <c r="S3370" s="2"/>
      <c r="T3370" s="1" t="str">
        <f t="shared" si="267"/>
        <v/>
      </c>
      <c r="BN3370" s="8">
        <f t="shared" si="268"/>
        <v>0</v>
      </c>
    </row>
    <row r="3371" spans="1:66" ht="46" hidden="1" x14ac:dyDescent="0.45">
      <c r="A3371" s="1">
        <f t="shared" si="266"/>
        <v>3358</v>
      </c>
      <c r="B3371" s="1" t="s">
        <v>734</v>
      </c>
      <c r="C3371" s="1" t="s">
        <v>861</v>
      </c>
      <c r="D3371" s="1" t="s">
        <v>189</v>
      </c>
      <c r="E3371" s="2" t="s">
        <v>216</v>
      </c>
      <c r="F3371" s="1" t="s">
        <v>4589</v>
      </c>
      <c r="G3371" s="10">
        <v>45795</v>
      </c>
      <c r="H3371" s="1">
        <v>2</v>
      </c>
      <c r="I3371" s="1">
        <v>4050</v>
      </c>
      <c r="J3371" s="10">
        <v>45798</v>
      </c>
      <c r="K3371" s="1" t="s">
        <v>1074</v>
      </c>
      <c r="L3371" s="2" t="s">
        <v>5043</v>
      </c>
      <c r="M3371" s="10">
        <v>45810</v>
      </c>
      <c r="N3371" s="1">
        <v>2</v>
      </c>
      <c r="O3371" s="1">
        <v>4050</v>
      </c>
      <c r="P3371" s="2">
        <f>Table1[[#This Row],[PRICE/PO]]*Table1[[#This Row],[Quantity/PO]]</f>
        <v>8100</v>
      </c>
      <c r="Q3371" s="2" t="str">
        <f t="shared" ca="1" si="265"/>
        <v>منتهي</v>
      </c>
      <c r="R3371" s="2" t="s">
        <v>2430</v>
      </c>
      <c r="S3371" s="2"/>
      <c r="T3371" s="1" t="str">
        <f t="shared" si="267"/>
        <v/>
      </c>
      <c r="BN3371" s="8">
        <f t="shared" si="268"/>
        <v>0</v>
      </c>
    </row>
    <row r="3372" spans="1:66" ht="46" hidden="1" x14ac:dyDescent="0.45">
      <c r="A3372" s="1">
        <f t="shared" si="266"/>
        <v>3359</v>
      </c>
      <c r="B3372" s="1" t="s">
        <v>734</v>
      </c>
      <c r="C3372" s="1" t="s">
        <v>861</v>
      </c>
      <c r="D3372" s="1" t="s">
        <v>189</v>
      </c>
      <c r="E3372" s="2" t="s">
        <v>216</v>
      </c>
      <c r="F3372" s="1" t="s">
        <v>4589</v>
      </c>
      <c r="G3372" s="10">
        <v>45795</v>
      </c>
      <c r="H3372" s="1">
        <v>2</v>
      </c>
      <c r="I3372" s="1">
        <v>4050</v>
      </c>
      <c r="J3372" s="10">
        <v>45798</v>
      </c>
      <c r="K3372" s="1" t="s">
        <v>1074</v>
      </c>
      <c r="L3372" s="2" t="s">
        <v>6042</v>
      </c>
      <c r="M3372" s="10">
        <v>45838</v>
      </c>
      <c r="N3372" s="1">
        <v>2</v>
      </c>
      <c r="O3372" s="1">
        <v>4050</v>
      </c>
      <c r="P3372" s="2">
        <f>Table1[[#This Row],[PRICE/PO]]*Table1[[#This Row],[Quantity/PO]]</f>
        <v>8100</v>
      </c>
      <c r="Q3372" s="2" t="str">
        <f t="shared" ca="1" si="265"/>
        <v>منتهي</v>
      </c>
      <c r="R3372" s="2" t="s">
        <v>2430</v>
      </c>
      <c r="S3372" s="2"/>
      <c r="T3372" s="1" t="str">
        <f t="shared" si="267"/>
        <v/>
      </c>
      <c r="BN3372" s="8">
        <f t="shared" si="268"/>
        <v>576040</v>
      </c>
    </row>
    <row r="3373" spans="1:66" ht="46" hidden="1" x14ac:dyDescent="0.45">
      <c r="A3373" s="1">
        <f t="shared" si="266"/>
        <v>3360</v>
      </c>
      <c r="B3373" s="1" t="s">
        <v>734</v>
      </c>
      <c r="C3373" s="1" t="s">
        <v>944</v>
      </c>
      <c r="D3373" s="1"/>
      <c r="E3373" s="2" t="s">
        <v>945</v>
      </c>
      <c r="F3373" s="1" t="s">
        <v>4589</v>
      </c>
      <c r="G3373" s="10">
        <v>45795</v>
      </c>
      <c r="H3373" s="1">
        <v>100</v>
      </c>
      <c r="I3373" s="1"/>
      <c r="J3373" s="10">
        <v>45798</v>
      </c>
      <c r="K3373" s="1" t="s">
        <v>1074</v>
      </c>
      <c r="L3373" s="2"/>
      <c r="M3373" s="10"/>
      <c r="N3373" s="1"/>
      <c r="O3373" s="1"/>
      <c r="P3373" s="2">
        <f>Table1[[#This Row],[PRICE/PO]]*Table1[[#This Row],[Quantity/PO]]</f>
        <v>0</v>
      </c>
      <c r="Q3373" s="2" t="str">
        <f t="shared" ca="1" si="265"/>
        <v>منتهي</v>
      </c>
      <c r="R3373" s="2" t="s">
        <v>2430</v>
      </c>
      <c r="S3373" s="2"/>
      <c r="T3373" s="1" t="str">
        <f t="shared" si="267"/>
        <v/>
      </c>
      <c r="BN3373" s="8">
        <f t="shared" ref="BN3373:BN3376" si="269">D4002</f>
        <v>575010</v>
      </c>
    </row>
    <row r="3374" spans="1:66" ht="46" hidden="1" x14ac:dyDescent="0.45">
      <c r="A3374" s="1">
        <f t="shared" si="266"/>
        <v>3361</v>
      </c>
      <c r="B3374" s="1" t="s">
        <v>1404</v>
      </c>
      <c r="C3374" s="1" t="s">
        <v>872</v>
      </c>
      <c r="D3374" s="1"/>
      <c r="E3374" s="2" t="s">
        <v>202</v>
      </c>
      <c r="F3374" s="1" t="s">
        <v>4589</v>
      </c>
      <c r="G3374" s="10">
        <v>45795</v>
      </c>
      <c r="H3374" s="1">
        <v>50</v>
      </c>
      <c r="I3374" s="1">
        <v>350</v>
      </c>
      <c r="J3374" s="10">
        <v>45798</v>
      </c>
      <c r="K3374" s="1" t="s">
        <v>1074</v>
      </c>
      <c r="L3374" s="2"/>
      <c r="M3374" s="10"/>
      <c r="N3374" s="1"/>
      <c r="O3374" s="1"/>
      <c r="P3374" s="2">
        <f>Table1[[#This Row],[PRICE/PO]]*Table1[[#This Row],[Quantity/PO]]</f>
        <v>0</v>
      </c>
      <c r="Q3374" s="2" t="str">
        <f t="shared" ca="1" si="265"/>
        <v>منتهي</v>
      </c>
      <c r="R3374" s="2" t="s">
        <v>2430</v>
      </c>
      <c r="S3374" s="2"/>
      <c r="T3374" s="1" t="str">
        <f t="shared" si="267"/>
        <v/>
      </c>
      <c r="BN3374" s="8">
        <f t="shared" si="269"/>
        <v>0</v>
      </c>
    </row>
    <row r="3375" spans="1:66" ht="46" hidden="1" x14ac:dyDescent="0.45">
      <c r="A3375" s="1">
        <f t="shared" si="266"/>
        <v>3362</v>
      </c>
      <c r="B3375" s="1" t="s">
        <v>43</v>
      </c>
      <c r="C3375" s="1" t="s">
        <v>84</v>
      </c>
      <c r="D3375" s="1"/>
      <c r="E3375" s="2" t="s">
        <v>2464</v>
      </c>
      <c r="F3375" s="1" t="s">
        <v>4595</v>
      </c>
      <c r="G3375" s="10">
        <v>45795</v>
      </c>
      <c r="H3375" s="1">
        <v>3</v>
      </c>
      <c r="I3375" s="1">
        <v>1250</v>
      </c>
      <c r="J3375" s="10">
        <v>45798</v>
      </c>
      <c r="K3375" s="1" t="s">
        <v>1077</v>
      </c>
      <c r="L3375" s="2" t="s">
        <v>4807</v>
      </c>
      <c r="M3375" s="10">
        <v>45802</v>
      </c>
      <c r="N3375" s="1">
        <v>1</v>
      </c>
      <c r="O3375" s="1">
        <v>1250</v>
      </c>
      <c r="P3375" s="2">
        <f>Table1[[#This Row],[PRICE/PO]]*Table1[[#This Row],[Quantity/PO]]</f>
        <v>1250</v>
      </c>
      <c r="Q3375" s="2" t="str">
        <f t="shared" ca="1" si="265"/>
        <v>منتهي</v>
      </c>
      <c r="R3375" s="2" t="s">
        <v>2339</v>
      </c>
      <c r="S3375" s="2"/>
      <c r="T3375" s="1" t="str">
        <f t="shared" si="267"/>
        <v/>
      </c>
      <c r="BN3375" s="8">
        <f t="shared" si="269"/>
        <v>576011</v>
      </c>
    </row>
    <row r="3376" spans="1:66" ht="46" hidden="1" x14ac:dyDescent="0.45">
      <c r="A3376" s="1">
        <f t="shared" si="266"/>
        <v>3363</v>
      </c>
      <c r="B3376" s="1" t="s">
        <v>43</v>
      </c>
      <c r="C3376" s="1" t="s">
        <v>84</v>
      </c>
      <c r="D3376" s="1"/>
      <c r="E3376" s="2" t="s">
        <v>2464</v>
      </c>
      <c r="F3376" s="1" t="s">
        <v>4595</v>
      </c>
      <c r="G3376" s="10">
        <v>45795</v>
      </c>
      <c r="H3376" s="1"/>
      <c r="I3376" s="1">
        <v>1250</v>
      </c>
      <c r="J3376" s="10">
        <v>45798</v>
      </c>
      <c r="K3376" s="1" t="s">
        <v>1077</v>
      </c>
      <c r="L3376" s="2" t="s">
        <v>4863</v>
      </c>
      <c r="M3376" s="10">
        <v>45804</v>
      </c>
      <c r="N3376" s="1">
        <v>1</v>
      </c>
      <c r="O3376" s="1">
        <v>1250</v>
      </c>
      <c r="P3376" s="2">
        <f>Table1[[#This Row],[PRICE/PO]]*Table1[[#This Row],[Quantity/PO]]</f>
        <v>1250</v>
      </c>
      <c r="Q3376" s="2" t="str">
        <f t="shared" ca="1" si="265"/>
        <v>منتهي</v>
      </c>
      <c r="R3376" s="2" t="s">
        <v>2339</v>
      </c>
      <c r="S3376" s="2"/>
      <c r="T3376" s="1" t="str">
        <f t="shared" si="267"/>
        <v/>
      </c>
      <c r="BN3376" s="8">
        <f t="shared" si="269"/>
        <v>575030</v>
      </c>
    </row>
    <row r="3377" spans="1:66" ht="46" hidden="1" x14ac:dyDescent="0.45">
      <c r="A3377" s="1">
        <f t="shared" si="266"/>
        <v>3364</v>
      </c>
      <c r="B3377" s="1" t="s">
        <v>43</v>
      </c>
      <c r="C3377" s="1" t="s">
        <v>84</v>
      </c>
      <c r="D3377" s="1"/>
      <c r="E3377" s="2" t="s">
        <v>2464</v>
      </c>
      <c r="F3377" s="1" t="s">
        <v>4595</v>
      </c>
      <c r="G3377" s="10">
        <v>45795</v>
      </c>
      <c r="H3377" s="1"/>
      <c r="I3377" s="1">
        <v>1250</v>
      </c>
      <c r="J3377" s="10">
        <v>45798</v>
      </c>
      <c r="K3377" s="1" t="s">
        <v>1077</v>
      </c>
      <c r="L3377" s="2" t="s">
        <v>6034</v>
      </c>
      <c r="M3377" s="10">
        <v>45824</v>
      </c>
      <c r="N3377" s="1">
        <v>2</v>
      </c>
      <c r="O3377" s="1">
        <v>1250</v>
      </c>
      <c r="P3377" s="2">
        <f>Table1[[#This Row],[PRICE/PO]]*Table1[[#This Row],[Quantity/PO]]</f>
        <v>2500</v>
      </c>
      <c r="Q3377" s="2" t="str">
        <f t="shared" ca="1" si="265"/>
        <v>منتهي</v>
      </c>
      <c r="R3377" s="2" t="s">
        <v>2339</v>
      </c>
      <c r="S3377" s="2"/>
      <c r="T3377" s="1" t="str">
        <f t="shared" si="267"/>
        <v/>
      </c>
      <c r="BN3377" s="8">
        <f t="shared" ref="BN3377" si="270">D4006</f>
        <v>0</v>
      </c>
    </row>
    <row r="3378" spans="1:66" ht="46" hidden="1" x14ac:dyDescent="0.45">
      <c r="A3378" s="1">
        <f t="shared" si="266"/>
        <v>3365</v>
      </c>
      <c r="B3378" s="1" t="s">
        <v>43</v>
      </c>
      <c r="C3378" s="1" t="s">
        <v>84</v>
      </c>
      <c r="D3378" s="1"/>
      <c r="E3378" s="2" t="s">
        <v>2464</v>
      </c>
      <c r="F3378" s="1" t="s">
        <v>4595</v>
      </c>
      <c r="G3378" s="10">
        <v>45795</v>
      </c>
      <c r="H3378" s="1"/>
      <c r="I3378" s="1">
        <v>1250</v>
      </c>
      <c r="J3378" s="10">
        <v>45798</v>
      </c>
      <c r="K3378" s="1" t="s">
        <v>1077</v>
      </c>
      <c r="L3378" s="2" t="s">
        <v>6293</v>
      </c>
      <c r="M3378" s="10">
        <v>45832</v>
      </c>
      <c r="N3378" s="1">
        <v>5</v>
      </c>
      <c r="O3378" s="1">
        <v>1250</v>
      </c>
      <c r="P3378" s="2">
        <f>Table1[[#This Row],[PRICE/PO]]*Table1[[#This Row],[Quantity/PO]]</f>
        <v>6250</v>
      </c>
      <c r="Q3378" s="2" t="str">
        <f t="shared" ca="1" si="265"/>
        <v>منتهي</v>
      </c>
      <c r="R3378" s="2" t="s">
        <v>2339</v>
      </c>
      <c r="S3378" s="2"/>
      <c r="T3378" s="1" t="str">
        <f t="shared" si="267"/>
        <v/>
      </c>
      <c r="BN3378" s="8">
        <f t="shared" ref="BN3378" si="271">D4007</f>
        <v>0</v>
      </c>
    </row>
    <row r="3379" spans="1:66" ht="46" hidden="1" x14ac:dyDescent="0.45">
      <c r="A3379" s="1">
        <f t="shared" si="266"/>
        <v>3366</v>
      </c>
      <c r="B3379" s="1" t="s">
        <v>734</v>
      </c>
      <c r="C3379" s="2" t="s">
        <v>124</v>
      </c>
      <c r="D3379" s="1"/>
      <c r="E3379" s="2" t="s">
        <v>824</v>
      </c>
      <c r="F3379" s="1" t="s">
        <v>4596</v>
      </c>
      <c r="G3379" s="10">
        <v>45795</v>
      </c>
      <c r="H3379" s="1">
        <v>2</v>
      </c>
      <c r="I3379" s="1">
        <v>4450</v>
      </c>
      <c r="J3379" s="10">
        <v>45797</v>
      </c>
      <c r="K3379" s="1" t="s">
        <v>1077</v>
      </c>
      <c r="L3379" s="2" t="s">
        <v>5136</v>
      </c>
      <c r="M3379" s="10">
        <v>45811</v>
      </c>
      <c r="N3379" s="1">
        <v>2</v>
      </c>
      <c r="O3379" s="1">
        <v>4450</v>
      </c>
      <c r="P3379" s="2">
        <f>Table1[[#This Row],[PRICE/PO]]*Table1[[#This Row],[Quantity/PO]]</f>
        <v>8900</v>
      </c>
      <c r="Q3379" s="2" t="str">
        <f t="shared" ca="1" si="265"/>
        <v>منتهي</v>
      </c>
      <c r="R3379" s="2" t="s">
        <v>2355</v>
      </c>
      <c r="S3379" s="2"/>
      <c r="T3379" s="1" t="str">
        <f t="shared" si="267"/>
        <v/>
      </c>
      <c r="BN3379" s="8">
        <f t="shared" ref="BN3379:BN3387" si="272">D4005</f>
        <v>575030</v>
      </c>
    </row>
    <row r="3380" spans="1:66" ht="46" hidden="1" x14ac:dyDescent="0.45">
      <c r="A3380" s="1">
        <f t="shared" si="266"/>
        <v>3367</v>
      </c>
      <c r="B3380" s="1" t="s">
        <v>734</v>
      </c>
      <c r="C3380" s="2" t="s">
        <v>124</v>
      </c>
      <c r="D3380" s="1"/>
      <c r="E3380" s="2" t="s">
        <v>824</v>
      </c>
      <c r="F3380" s="1" t="s">
        <v>4596</v>
      </c>
      <c r="G3380" s="10">
        <v>45795</v>
      </c>
      <c r="H3380" s="1">
        <v>5</v>
      </c>
      <c r="I3380" s="1">
        <v>4450</v>
      </c>
      <c r="J3380" s="10">
        <v>45797</v>
      </c>
      <c r="K3380" s="1" t="s">
        <v>1077</v>
      </c>
      <c r="L3380" s="2" t="s">
        <v>5136</v>
      </c>
      <c r="M3380" s="10">
        <v>45811</v>
      </c>
      <c r="N3380" s="1">
        <v>5</v>
      </c>
      <c r="O3380" s="1">
        <v>4450</v>
      </c>
      <c r="P3380" s="2">
        <f>Table1[[#This Row],[PRICE/PO]]*Table1[[#This Row],[Quantity/PO]]</f>
        <v>22250</v>
      </c>
      <c r="Q3380" s="2" t="str">
        <f t="shared" ca="1" si="265"/>
        <v>منتهي</v>
      </c>
      <c r="R3380" s="2" t="s">
        <v>2355</v>
      </c>
      <c r="S3380" s="2"/>
      <c r="T3380" s="1" t="str">
        <f t="shared" si="267"/>
        <v/>
      </c>
      <c r="BN3380" s="8">
        <f t="shared" si="272"/>
        <v>0</v>
      </c>
    </row>
    <row r="3381" spans="1:66" ht="46" hidden="1" x14ac:dyDescent="0.45">
      <c r="A3381" s="1">
        <f t="shared" si="266"/>
        <v>3368</v>
      </c>
      <c r="B3381" s="1" t="s">
        <v>734</v>
      </c>
      <c r="C3381" s="2" t="s">
        <v>118</v>
      </c>
      <c r="D3381" s="1" t="s">
        <v>117</v>
      </c>
      <c r="E3381" s="2" t="s">
        <v>826</v>
      </c>
      <c r="F3381" s="1" t="s">
        <v>4596</v>
      </c>
      <c r="G3381" s="10">
        <v>45795</v>
      </c>
      <c r="H3381" s="1">
        <v>2</v>
      </c>
      <c r="I3381" s="1">
        <v>4400</v>
      </c>
      <c r="J3381" s="10">
        <v>45797</v>
      </c>
      <c r="K3381" s="1" t="s">
        <v>1077</v>
      </c>
      <c r="L3381" s="2" t="s">
        <v>5062</v>
      </c>
      <c r="M3381" s="10">
        <v>45811</v>
      </c>
      <c r="N3381" s="1">
        <v>2</v>
      </c>
      <c r="O3381" s="1">
        <v>4400</v>
      </c>
      <c r="P3381" s="2">
        <f>Table1[[#This Row],[PRICE/PO]]*Table1[[#This Row],[Quantity/PO]]</f>
        <v>8800</v>
      </c>
      <c r="Q3381" s="2" t="str">
        <f t="shared" ca="1" si="265"/>
        <v>منتهي</v>
      </c>
      <c r="R3381" s="2" t="s">
        <v>2355</v>
      </c>
      <c r="S3381" s="2"/>
      <c r="T3381" s="1" t="str">
        <f t="shared" si="267"/>
        <v/>
      </c>
      <c r="BN3381" s="8">
        <f t="shared" si="272"/>
        <v>0</v>
      </c>
    </row>
    <row r="3382" spans="1:66" ht="46" hidden="1" x14ac:dyDescent="0.45">
      <c r="A3382" s="1">
        <f t="shared" si="266"/>
        <v>3369</v>
      </c>
      <c r="B3382" s="1" t="s">
        <v>734</v>
      </c>
      <c r="C3382" s="2" t="s">
        <v>133</v>
      </c>
      <c r="D3382" s="1" t="s">
        <v>132</v>
      </c>
      <c r="E3382" s="2" t="s">
        <v>822</v>
      </c>
      <c r="F3382" s="1" t="s">
        <v>4596</v>
      </c>
      <c r="G3382" s="10">
        <v>45795</v>
      </c>
      <c r="H3382" s="1">
        <v>2</v>
      </c>
      <c r="I3382" s="1">
        <v>4700</v>
      </c>
      <c r="J3382" s="10">
        <v>45797</v>
      </c>
      <c r="K3382" s="1" t="s">
        <v>1077</v>
      </c>
      <c r="L3382" s="2"/>
      <c r="M3382" s="10"/>
      <c r="N3382" s="1"/>
      <c r="O3382" s="1"/>
      <c r="P3382" s="2">
        <f>Table1[[#This Row],[PRICE/PO]]*Table1[[#This Row],[Quantity/PO]]</f>
        <v>0</v>
      </c>
      <c r="Q3382" s="2" t="str">
        <f t="shared" ca="1" si="265"/>
        <v>منتهي</v>
      </c>
      <c r="R3382" s="2" t="s">
        <v>2355</v>
      </c>
      <c r="S3382" s="2"/>
      <c r="T3382" s="1" t="str">
        <f t="shared" si="267"/>
        <v/>
      </c>
      <c r="BN3382" s="8">
        <f t="shared" si="272"/>
        <v>0</v>
      </c>
    </row>
    <row r="3383" spans="1:66" ht="46" hidden="1" x14ac:dyDescent="0.45">
      <c r="A3383" s="1">
        <f t="shared" si="266"/>
        <v>3370</v>
      </c>
      <c r="B3383" s="1" t="s">
        <v>734</v>
      </c>
      <c r="C3383" s="2" t="s">
        <v>127</v>
      </c>
      <c r="D3383" s="1"/>
      <c r="E3383" s="2" t="s">
        <v>973</v>
      </c>
      <c r="F3383" s="1" t="s">
        <v>4596</v>
      </c>
      <c r="G3383" s="10">
        <v>45795</v>
      </c>
      <c r="H3383" s="1">
        <v>2</v>
      </c>
      <c r="I3383" s="1">
        <v>4000</v>
      </c>
      <c r="J3383" s="10">
        <v>45797</v>
      </c>
      <c r="K3383" s="1" t="s">
        <v>1077</v>
      </c>
      <c r="L3383" s="2" t="s">
        <v>5064</v>
      </c>
      <c r="M3383" s="10">
        <v>45811</v>
      </c>
      <c r="N3383" s="1">
        <v>2</v>
      </c>
      <c r="O3383" s="1">
        <v>4000</v>
      </c>
      <c r="P3383" s="2">
        <f>Table1[[#This Row],[PRICE/PO]]*Table1[[#This Row],[Quantity/PO]]</f>
        <v>8000</v>
      </c>
      <c r="Q3383" s="2" t="str">
        <f t="shared" ca="1" si="265"/>
        <v>منتهي</v>
      </c>
      <c r="R3383" s="2" t="s">
        <v>2355</v>
      </c>
      <c r="S3383" s="2"/>
      <c r="T3383" s="1" t="str">
        <f t="shared" si="267"/>
        <v/>
      </c>
      <c r="BN3383" s="8">
        <f t="shared" si="272"/>
        <v>0</v>
      </c>
    </row>
    <row r="3384" spans="1:66" ht="46" hidden="1" x14ac:dyDescent="0.45">
      <c r="A3384" s="1">
        <f t="shared" si="266"/>
        <v>3371</v>
      </c>
      <c r="B3384" s="1" t="s">
        <v>734</v>
      </c>
      <c r="C3384" s="2" t="s">
        <v>124</v>
      </c>
      <c r="D3384" s="1"/>
      <c r="E3384" s="2" t="s">
        <v>824</v>
      </c>
      <c r="F3384" s="1" t="s">
        <v>4596</v>
      </c>
      <c r="G3384" s="10">
        <v>45795</v>
      </c>
      <c r="H3384" s="1">
        <v>5</v>
      </c>
      <c r="I3384" s="1">
        <v>4450</v>
      </c>
      <c r="J3384" s="10">
        <v>45797</v>
      </c>
      <c r="K3384" s="1" t="s">
        <v>1077</v>
      </c>
      <c r="L3384" s="2" t="s">
        <v>5062</v>
      </c>
      <c r="M3384" s="10">
        <v>45811</v>
      </c>
      <c r="N3384" s="1">
        <v>4</v>
      </c>
      <c r="O3384" s="1">
        <v>4450</v>
      </c>
      <c r="P3384" s="2">
        <f>Table1[[#This Row],[PRICE/PO]]*Table1[[#This Row],[Quantity/PO]]</f>
        <v>17800</v>
      </c>
      <c r="Q3384" s="2" t="str">
        <f t="shared" ca="1" si="265"/>
        <v>منتهي</v>
      </c>
      <c r="R3384" s="2" t="s">
        <v>2355</v>
      </c>
      <c r="S3384" s="2"/>
      <c r="T3384" s="1" t="str">
        <f t="shared" si="267"/>
        <v/>
      </c>
      <c r="BN3384" s="8">
        <f t="shared" si="272"/>
        <v>0</v>
      </c>
    </row>
    <row r="3385" spans="1:66" ht="46" hidden="1" x14ac:dyDescent="0.45">
      <c r="A3385" s="1">
        <f t="shared" si="266"/>
        <v>3372</v>
      </c>
      <c r="B3385" s="1" t="s">
        <v>734</v>
      </c>
      <c r="C3385" s="2" t="s">
        <v>133</v>
      </c>
      <c r="D3385" s="1" t="s">
        <v>132</v>
      </c>
      <c r="E3385" s="2" t="s">
        <v>822</v>
      </c>
      <c r="F3385" s="1" t="s">
        <v>4596</v>
      </c>
      <c r="G3385" s="10">
        <v>45795</v>
      </c>
      <c r="H3385" s="1">
        <v>1</v>
      </c>
      <c r="I3385" s="1">
        <v>4700</v>
      </c>
      <c r="J3385" s="10">
        <v>45797</v>
      </c>
      <c r="K3385" s="1" t="s">
        <v>1077</v>
      </c>
      <c r="L3385" s="2"/>
      <c r="M3385" s="10"/>
      <c r="N3385" s="1"/>
      <c r="O3385" s="1"/>
      <c r="P3385" s="2">
        <f>Table1[[#This Row],[PRICE/PO]]*Table1[[#This Row],[Quantity/PO]]</f>
        <v>0</v>
      </c>
      <c r="Q3385" s="2" t="str">
        <f t="shared" ca="1" si="265"/>
        <v>منتهي</v>
      </c>
      <c r="R3385" s="2" t="s">
        <v>2355</v>
      </c>
      <c r="S3385" s="2"/>
      <c r="T3385" s="1" t="str">
        <f t="shared" si="267"/>
        <v/>
      </c>
      <c r="BN3385" s="8">
        <f t="shared" si="272"/>
        <v>0</v>
      </c>
    </row>
    <row r="3386" spans="1:66" ht="46" hidden="1" x14ac:dyDescent="0.45">
      <c r="A3386" s="1">
        <f t="shared" si="266"/>
        <v>3373</v>
      </c>
      <c r="B3386" s="1" t="s">
        <v>734</v>
      </c>
      <c r="C3386" s="2" t="s">
        <v>118</v>
      </c>
      <c r="D3386" s="1" t="s">
        <v>117</v>
      </c>
      <c r="E3386" s="2" t="s">
        <v>826</v>
      </c>
      <c r="F3386" s="1" t="s">
        <v>4596</v>
      </c>
      <c r="G3386" s="10">
        <v>45795</v>
      </c>
      <c r="H3386" s="1">
        <v>5</v>
      </c>
      <c r="I3386" s="1">
        <v>4400</v>
      </c>
      <c r="J3386" s="10">
        <v>45797</v>
      </c>
      <c r="K3386" s="1" t="s">
        <v>1077</v>
      </c>
      <c r="L3386" s="2" t="s">
        <v>5064</v>
      </c>
      <c r="M3386" s="10">
        <v>45811</v>
      </c>
      <c r="N3386" s="1">
        <v>2</v>
      </c>
      <c r="O3386" s="1">
        <v>4400</v>
      </c>
      <c r="P3386" s="2">
        <f>Table1[[#This Row],[PRICE/PO]]*Table1[[#This Row],[Quantity/PO]]</f>
        <v>8800</v>
      </c>
      <c r="Q3386" s="2" t="str">
        <f t="shared" ca="1" si="265"/>
        <v>منتهي</v>
      </c>
      <c r="R3386" s="2" t="s">
        <v>2355</v>
      </c>
      <c r="S3386" s="2"/>
      <c r="T3386" s="1" t="str">
        <f t="shared" si="267"/>
        <v/>
      </c>
      <c r="BN3386" s="8">
        <f t="shared" si="272"/>
        <v>0</v>
      </c>
    </row>
    <row r="3387" spans="1:66" ht="46" hidden="1" x14ac:dyDescent="0.45">
      <c r="A3387" s="1">
        <f t="shared" si="266"/>
        <v>3374</v>
      </c>
      <c r="B3387" s="1" t="s">
        <v>734</v>
      </c>
      <c r="C3387" s="2" t="s">
        <v>118</v>
      </c>
      <c r="D3387" s="1" t="s">
        <v>117</v>
      </c>
      <c r="E3387" s="2" t="s">
        <v>826</v>
      </c>
      <c r="F3387" s="1" t="s">
        <v>4596</v>
      </c>
      <c r="G3387" s="10">
        <v>45795</v>
      </c>
      <c r="H3387" s="1"/>
      <c r="I3387" s="1">
        <v>4400</v>
      </c>
      <c r="J3387" s="10">
        <v>45797</v>
      </c>
      <c r="K3387" s="1" t="s">
        <v>1077</v>
      </c>
      <c r="L3387" s="2" t="s">
        <v>5342</v>
      </c>
      <c r="M3387" s="10">
        <v>45818</v>
      </c>
      <c r="N3387" s="1">
        <v>5</v>
      </c>
      <c r="O3387" s="1">
        <v>4400</v>
      </c>
      <c r="P3387" s="2">
        <f>Table1[[#This Row],[PRICE/PO]]*Table1[[#This Row],[Quantity/PO]]</f>
        <v>22000</v>
      </c>
      <c r="Q3387" s="2" t="str">
        <f t="shared" ca="1" si="265"/>
        <v>منتهي</v>
      </c>
      <c r="R3387" s="2" t="s">
        <v>2355</v>
      </c>
      <c r="S3387" s="2"/>
      <c r="T3387" s="1" t="str">
        <f t="shared" si="267"/>
        <v/>
      </c>
      <c r="BN3387" s="8">
        <f t="shared" si="272"/>
        <v>0</v>
      </c>
    </row>
    <row r="3388" spans="1:66" ht="46" hidden="1" x14ac:dyDescent="0.45">
      <c r="A3388" s="1">
        <f t="shared" si="266"/>
        <v>3375</v>
      </c>
      <c r="B3388" s="1" t="s">
        <v>734</v>
      </c>
      <c r="C3388" s="2" t="s">
        <v>118</v>
      </c>
      <c r="D3388" s="1" t="s">
        <v>117</v>
      </c>
      <c r="E3388" s="2" t="s">
        <v>826</v>
      </c>
      <c r="F3388" s="1" t="s">
        <v>4596</v>
      </c>
      <c r="G3388" s="10">
        <v>45795</v>
      </c>
      <c r="H3388" s="1"/>
      <c r="I3388" s="1">
        <v>4400</v>
      </c>
      <c r="J3388" s="10">
        <v>45797</v>
      </c>
      <c r="K3388" s="1" t="s">
        <v>1077</v>
      </c>
      <c r="L3388" s="2" t="s">
        <v>6283</v>
      </c>
      <c r="M3388" s="10">
        <v>45827</v>
      </c>
      <c r="N3388" s="1">
        <v>1</v>
      </c>
      <c r="O3388" s="1">
        <v>4400</v>
      </c>
      <c r="P3388" s="2">
        <f>Table1[[#This Row],[PRICE/PO]]*Table1[[#This Row],[Quantity/PO]]</f>
        <v>4400</v>
      </c>
      <c r="Q3388" s="2" t="str">
        <f t="shared" ca="1" si="265"/>
        <v>منتهي</v>
      </c>
      <c r="R3388" s="2" t="s">
        <v>2355</v>
      </c>
      <c r="S3388" s="2"/>
      <c r="T3388" s="1" t="str">
        <f t="shared" si="267"/>
        <v/>
      </c>
      <c r="BN3388" s="8">
        <f t="shared" ref="BN3388" si="273">D4014</f>
        <v>0</v>
      </c>
    </row>
    <row r="3389" spans="1:66" ht="46" hidden="1" x14ac:dyDescent="0.45">
      <c r="A3389" s="1">
        <f t="shared" si="266"/>
        <v>3376</v>
      </c>
      <c r="B3389" s="1" t="s">
        <v>734</v>
      </c>
      <c r="C3389" s="2" t="s">
        <v>118</v>
      </c>
      <c r="D3389" s="1" t="s">
        <v>117</v>
      </c>
      <c r="E3389" s="2" t="s">
        <v>826</v>
      </c>
      <c r="F3389" s="1" t="s">
        <v>4596</v>
      </c>
      <c r="G3389" s="10">
        <v>45795</v>
      </c>
      <c r="H3389" s="1"/>
      <c r="I3389" s="1">
        <v>4400</v>
      </c>
      <c r="J3389" s="10">
        <v>45797</v>
      </c>
      <c r="K3389" s="1" t="s">
        <v>1077</v>
      </c>
      <c r="L3389" s="2" t="s">
        <v>6283</v>
      </c>
      <c r="M3389" s="10">
        <v>45827</v>
      </c>
      <c r="N3389" s="1">
        <v>3</v>
      </c>
      <c r="O3389" s="1">
        <v>4400</v>
      </c>
      <c r="P3389" s="2">
        <f>Table1[[#This Row],[PRICE/PO]]*Table1[[#This Row],[Quantity/PO]]</f>
        <v>13200</v>
      </c>
      <c r="Q3389" s="2" t="str">
        <f t="shared" ca="1" si="265"/>
        <v>منتهي</v>
      </c>
      <c r="R3389" s="2" t="s">
        <v>2355</v>
      </c>
      <c r="S3389" s="2"/>
      <c r="T3389" s="1" t="str">
        <f t="shared" si="267"/>
        <v/>
      </c>
      <c r="BN3389" s="8">
        <f t="shared" ref="BN3389" si="274">D4015</f>
        <v>0</v>
      </c>
    </row>
    <row r="3390" spans="1:66" ht="46" hidden="1" x14ac:dyDescent="0.45">
      <c r="A3390" s="1">
        <f t="shared" si="266"/>
        <v>3377</v>
      </c>
      <c r="B3390" s="1" t="s">
        <v>734</v>
      </c>
      <c r="C3390" s="2" t="s">
        <v>4599</v>
      </c>
      <c r="D3390" s="1" t="s">
        <v>4598</v>
      </c>
      <c r="E3390" s="2" t="s">
        <v>4597</v>
      </c>
      <c r="F3390" s="1" t="s">
        <v>4596</v>
      </c>
      <c r="G3390" s="10">
        <v>45795</v>
      </c>
      <c r="H3390" s="1">
        <v>2</v>
      </c>
      <c r="I3390" s="1"/>
      <c r="J3390" s="10">
        <v>45797</v>
      </c>
      <c r="K3390" s="1" t="s">
        <v>1077</v>
      </c>
      <c r="L3390" s="2"/>
      <c r="M3390" s="10"/>
      <c r="N3390" s="1"/>
      <c r="O3390" s="1"/>
      <c r="P3390" s="2">
        <f>Table1[[#This Row],[PRICE/PO]]*Table1[[#This Row],[Quantity/PO]]</f>
        <v>0</v>
      </c>
      <c r="Q3390" s="2" t="str">
        <f t="shared" ca="1" si="265"/>
        <v>منتهي</v>
      </c>
      <c r="R3390" s="2" t="s">
        <v>2355</v>
      </c>
      <c r="S3390" s="2"/>
      <c r="T3390" s="1" t="str">
        <f t="shared" si="267"/>
        <v/>
      </c>
      <c r="BN3390" s="8">
        <f>D4013</f>
        <v>0</v>
      </c>
    </row>
    <row r="3391" spans="1:66" ht="46" hidden="1" x14ac:dyDescent="0.45">
      <c r="A3391" s="1">
        <f t="shared" si="266"/>
        <v>3378</v>
      </c>
      <c r="B3391" s="1" t="s">
        <v>734</v>
      </c>
      <c r="C3391" s="2" t="s">
        <v>124</v>
      </c>
      <c r="D3391" s="1"/>
      <c r="E3391" s="2" t="s">
        <v>824</v>
      </c>
      <c r="F3391" s="1" t="s">
        <v>4596</v>
      </c>
      <c r="G3391" s="10">
        <v>45795</v>
      </c>
      <c r="H3391" s="1">
        <v>5</v>
      </c>
      <c r="I3391" s="1">
        <v>4450</v>
      </c>
      <c r="J3391" s="10">
        <v>45797</v>
      </c>
      <c r="K3391" s="1" t="s">
        <v>1077</v>
      </c>
      <c r="L3391" s="2" t="s">
        <v>5064</v>
      </c>
      <c r="M3391" s="10">
        <v>45811</v>
      </c>
      <c r="N3391" s="1">
        <v>5</v>
      </c>
      <c r="O3391" s="1">
        <v>4450</v>
      </c>
      <c r="P3391" s="2">
        <f>Table1[[#This Row],[PRICE/PO]]*Table1[[#This Row],[Quantity/PO]]</f>
        <v>22250</v>
      </c>
      <c r="Q3391" s="2" t="str">
        <f t="shared" ca="1" si="265"/>
        <v>منتهي</v>
      </c>
      <c r="R3391" s="2" t="s">
        <v>2355</v>
      </c>
      <c r="S3391" s="2"/>
      <c r="T3391" s="1" t="str">
        <f t="shared" si="267"/>
        <v/>
      </c>
      <c r="BN3391" s="8">
        <f>D4014</f>
        <v>0</v>
      </c>
    </row>
    <row r="3392" spans="1:66" ht="46" hidden="1" x14ac:dyDescent="0.45">
      <c r="A3392" s="1">
        <f t="shared" si="266"/>
        <v>3379</v>
      </c>
      <c r="B3392" s="1" t="s">
        <v>734</v>
      </c>
      <c r="C3392" s="2" t="s">
        <v>124</v>
      </c>
      <c r="D3392" s="1"/>
      <c r="E3392" s="2" t="s">
        <v>824</v>
      </c>
      <c r="F3392" s="1" t="s">
        <v>4596</v>
      </c>
      <c r="G3392" s="10">
        <v>45795</v>
      </c>
      <c r="H3392" s="1"/>
      <c r="I3392" s="1">
        <v>4450</v>
      </c>
      <c r="J3392" s="10">
        <v>45797</v>
      </c>
      <c r="K3392" s="1" t="s">
        <v>1077</v>
      </c>
      <c r="L3392" s="2" t="s">
        <v>5342</v>
      </c>
      <c r="M3392" s="10">
        <v>45818</v>
      </c>
      <c r="N3392" s="1">
        <v>5</v>
      </c>
      <c r="O3392" s="1">
        <v>4450</v>
      </c>
      <c r="P3392" s="2">
        <f>Table1[[#This Row],[PRICE/PO]]*Table1[[#This Row],[Quantity/PO]]</f>
        <v>22250</v>
      </c>
      <c r="Q3392" s="2" t="str">
        <f t="shared" ca="1" si="265"/>
        <v>منتهي</v>
      </c>
      <c r="R3392" s="2" t="s">
        <v>2355</v>
      </c>
      <c r="S3392" s="2"/>
      <c r="T3392" s="1" t="str">
        <f t="shared" si="267"/>
        <v/>
      </c>
      <c r="BN3392" s="8">
        <f>D4015</f>
        <v>0</v>
      </c>
    </row>
    <row r="3393" spans="1:66" ht="46" hidden="1" x14ac:dyDescent="0.45">
      <c r="A3393" s="1">
        <f t="shared" si="266"/>
        <v>3380</v>
      </c>
      <c r="B3393" s="1" t="s">
        <v>734</v>
      </c>
      <c r="C3393" s="2" t="s">
        <v>124</v>
      </c>
      <c r="D3393" s="1"/>
      <c r="E3393" s="2" t="s">
        <v>824</v>
      </c>
      <c r="F3393" s="1" t="s">
        <v>4596</v>
      </c>
      <c r="G3393" s="10">
        <v>45795</v>
      </c>
      <c r="H3393" s="1"/>
      <c r="I3393" s="1">
        <v>4450</v>
      </c>
      <c r="J3393" s="10">
        <v>45797</v>
      </c>
      <c r="K3393" s="1" t="s">
        <v>1077</v>
      </c>
      <c r="L3393" s="2" t="s">
        <v>5343</v>
      </c>
      <c r="M3393" s="10">
        <v>45818</v>
      </c>
      <c r="N3393" s="1">
        <v>4</v>
      </c>
      <c r="O3393" s="1">
        <v>4450</v>
      </c>
      <c r="P3393" s="2">
        <f>Table1[[#This Row],[PRICE/PO]]*Table1[[#This Row],[Quantity/PO]]</f>
        <v>17800</v>
      </c>
      <c r="Q3393" s="2" t="str">
        <f t="shared" ca="1" si="265"/>
        <v>منتهي</v>
      </c>
      <c r="R3393" s="2" t="s">
        <v>2355</v>
      </c>
      <c r="S3393" s="2"/>
      <c r="T3393" s="1" t="str">
        <f t="shared" si="267"/>
        <v/>
      </c>
      <c r="BN3393" s="8">
        <f>D4016</f>
        <v>0</v>
      </c>
    </row>
    <row r="3394" spans="1:66" ht="46" hidden="1" x14ac:dyDescent="0.45">
      <c r="A3394" s="1">
        <f t="shared" si="266"/>
        <v>3381</v>
      </c>
      <c r="B3394" s="1" t="s">
        <v>734</v>
      </c>
      <c r="C3394" s="2" t="s">
        <v>133</v>
      </c>
      <c r="D3394" s="1" t="s">
        <v>132</v>
      </c>
      <c r="E3394" s="2" t="s">
        <v>822</v>
      </c>
      <c r="F3394" s="1" t="s">
        <v>4596</v>
      </c>
      <c r="G3394" s="10">
        <v>45795</v>
      </c>
      <c r="H3394" s="1">
        <v>5</v>
      </c>
      <c r="I3394" s="1">
        <v>4700</v>
      </c>
      <c r="J3394" s="10">
        <v>45797</v>
      </c>
      <c r="K3394" s="1" t="s">
        <v>1077</v>
      </c>
      <c r="L3394" s="2"/>
      <c r="M3394" s="10"/>
      <c r="N3394" s="1"/>
      <c r="O3394" s="1"/>
      <c r="P3394" s="2">
        <f>Table1[[#This Row],[PRICE/PO]]*Table1[[#This Row],[Quantity/PO]]</f>
        <v>0</v>
      </c>
      <c r="Q3394" s="2" t="str">
        <f t="shared" ca="1" si="265"/>
        <v>منتهي</v>
      </c>
      <c r="R3394" s="2" t="s">
        <v>2355</v>
      </c>
      <c r="S3394" s="2"/>
      <c r="T3394" s="1" t="str">
        <f t="shared" si="267"/>
        <v/>
      </c>
      <c r="BN3394" s="8">
        <f>D4015</f>
        <v>0</v>
      </c>
    </row>
    <row r="3395" spans="1:66" ht="46" hidden="1" x14ac:dyDescent="0.45">
      <c r="A3395" s="1">
        <f t="shared" si="266"/>
        <v>3382</v>
      </c>
      <c r="B3395" s="1" t="s">
        <v>734</v>
      </c>
      <c r="C3395" s="2" t="s">
        <v>137</v>
      </c>
      <c r="D3395" s="1"/>
      <c r="E3395" s="2" t="s">
        <v>828</v>
      </c>
      <c r="F3395" s="1" t="s">
        <v>4596</v>
      </c>
      <c r="G3395" s="10">
        <v>45795</v>
      </c>
      <c r="H3395" s="1">
        <v>2</v>
      </c>
      <c r="I3395" s="1"/>
      <c r="J3395" s="10">
        <v>45797</v>
      </c>
      <c r="K3395" s="1" t="s">
        <v>1077</v>
      </c>
      <c r="L3395" s="2"/>
      <c r="M3395" s="10"/>
      <c r="N3395" s="1"/>
      <c r="O3395" s="1"/>
      <c r="P3395" s="2">
        <f>Table1[[#This Row],[PRICE/PO]]*Table1[[#This Row],[Quantity/PO]]</f>
        <v>0</v>
      </c>
      <c r="Q3395" s="2" t="str">
        <f t="shared" ca="1" si="265"/>
        <v>منتهي</v>
      </c>
      <c r="R3395" s="2" t="s">
        <v>2355</v>
      </c>
      <c r="S3395" s="2"/>
      <c r="T3395" s="1" t="str">
        <f t="shared" si="267"/>
        <v/>
      </c>
      <c r="BN3395" s="8">
        <f>D4016</f>
        <v>0</v>
      </c>
    </row>
    <row r="3396" spans="1:66" ht="46" hidden="1" x14ac:dyDescent="0.45">
      <c r="A3396" s="1">
        <f t="shared" si="266"/>
        <v>3383</v>
      </c>
      <c r="B3396" s="1" t="s">
        <v>734</v>
      </c>
      <c r="C3396" s="2" t="s">
        <v>127</v>
      </c>
      <c r="D3396" s="1"/>
      <c r="E3396" s="2" t="s">
        <v>973</v>
      </c>
      <c r="F3396" s="1" t="s">
        <v>4596</v>
      </c>
      <c r="G3396" s="10">
        <v>45795</v>
      </c>
      <c r="H3396" s="1">
        <v>3</v>
      </c>
      <c r="I3396" s="1">
        <v>4000</v>
      </c>
      <c r="J3396" s="10">
        <v>45797</v>
      </c>
      <c r="K3396" s="1" t="s">
        <v>1077</v>
      </c>
      <c r="L3396" s="2" t="s">
        <v>5342</v>
      </c>
      <c r="M3396" s="10">
        <v>45818</v>
      </c>
      <c r="N3396" s="1">
        <v>3</v>
      </c>
      <c r="O3396" s="1">
        <v>4000</v>
      </c>
      <c r="P3396" s="2">
        <f>Table1[[#This Row],[PRICE/PO]]*Table1[[#This Row],[Quantity/PO]]</f>
        <v>12000</v>
      </c>
      <c r="Q3396" s="2" t="str">
        <f t="shared" ca="1" si="265"/>
        <v>منتهي</v>
      </c>
      <c r="R3396" s="2" t="s">
        <v>2355</v>
      </c>
      <c r="S3396" s="2"/>
      <c r="T3396" s="1" t="str">
        <f t="shared" si="267"/>
        <v/>
      </c>
      <c r="BN3396" s="8">
        <f>D4017</f>
        <v>190198</v>
      </c>
    </row>
    <row r="3397" spans="1:66" ht="46" hidden="1" x14ac:dyDescent="0.45">
      <c r="A3397" s="1">
        <f t="shared" si="266"/>
        <v>3384</v>
      </c>
      <c r="B3397" s="1" t="s">
        <v>734</v>
      </c>
      <c r="C3397" s="2" t="s">
        <v>127</v>
      </c>
      <c r="D3397" s="1"/>
      <c r="E3397" s="2" t="s">
        <v>973</v>
      </c>
      <c r="F3397" s="1" t="s">
        <v>4596</v>
      </c>
      <c r="G3397" s="10">
        <v>45795</v>
      </c>
      <c r="H3397" s="1"/>
      <c r="I3397" s="1">
        <v>4000</v>
      </c>
      <c r="J3397" s="10">
        <v>45797</v>
      </c>
      <c r="K3397" s="1" t="s">
        <v>1077</v>
      </c>
      <c r="L3397" s="2" t="s">
        <v>6038</v>
      </c>
      <c r="M3397" s="10">
        <v>45834</v>
      </c>
      <c r="N3397" s="1">
        <v>3</v>
      </c>
      <c r="O3397" s="1">
        <v>4000</v>
      </c>
      <c r="P3397" s="2">
        <f>Table1[[#This Row],[PRICE/PO]]*Table1[[#This Row],[Quantity/PO]]</f>
        <v>12000</v>
      </c>
      <c r="Q3397" s="2" t="str">
        <f t="shared" ca="1" si="265"/>
        <v>منتهي</v>
      </c>
      <c r="R3397" s="2" t="s">
        <v>2355</v>
      </c>
      <c r="S3397" s="2"/>
      <c r="T3397" s="1" t="str">
        <f t="shared" si="267"/>
        <v/>
      </c>
      <c r="BN3397" s="8">
        <f>D4018</f>
        <v>2400580</v>
      </c>
    </row>
    <row r="3398" spans="1:66" ht="46" hidden="1" x14ac:dyDescent="0.45">
      <c r="A3398" s="1">
        <f t="shared" si="266"/>
        <v>3385</v>
      </c>
      <c r="B3398" s="1" t="s">
        <v>734</v>
      </c>
      <c r="C3398" s="2" t="s">
        <v>137</v>
      </c>
      <c r="D3398" s="1"/>
      <c r="E3398" s="2" t="s">
        <v>828</v>
      </c>
      <c r="F3398" s="1" t="s">
        <v>4596</v>
      </c>
      <c r="G3398" s="10">
        <v>45795</v>
      </c>
      <c r="H3398" s="1">
        <v>3</v>
      </c>
      <c r="I3398" s="1"/>
      <c r="J3398" s="10">
        <v>45797</v>
      </c>
      <c r="K3398" s="1" t="s">
        <v>1077</v>
      </c>
      <c r="L3398" s="2"/>
      <c r="M3398" s="10"/>
      <c r="N3398" s="1"/>
      <c r="O3398" s="1"/>
      <c r="P3398" s="2">
        <f>Table1[[#This Row],[PRICE/PO]]*Table1[[#This Row],[Quantity/PO]]</f>
        <v>0</v>
      </c>
      <c r="Q3398" s="2" t="str">
        <f t="shared" ca="1" si="265"/>
        <v>منتهي</v>
      </c>
      <c r="R3398" s="2" t="s">
        <v>2355</v>
      </c>
      <c r="S3398" s="2"/>
      <c r="T3398" s="1" t="str">
        <f t="shared" si="267"/>
        <v/>
      </c>
      <c r="BN3398" s="8">
        <f t="shared" ref="BN3398:BN3399" si="275">D4018</f>
        <v>2400580</v>
      </c>
    </row>
    <row r="3399" spans="1:66" ht="46" hidden="1" x14ac:dyDescent="0.45">
      <c r="A3399" s="1">
        <f t="shared" si="266"/>
        <v>3386</v>
      </c>
      <c r="B3399" s="1" t="s">
        <v>734</v>
      </c>
      <c r="C3399" s="2" t="s">
        <v>124</v>
      </c>
      <c r="D3399" s="1"/>
      <c r="E3399" s="2" t="s">
        <v>824</v>
      </c>
      <c r="F3399" s="1" t="s">
        <v>4596</v>
      </c>
      <c r="G3399" s="10">
        <v>45795</v>
      </c>
      <c r="H3399" s="1">
        <v>4</v>
      </c>
      <c r="I3399" s="1">
        <v>4450</v>
      </c>
      <c r="J3399" s="10">
        <v>45797</v>
      </c>
      <c r="K3399" s="1" t="s">
        <v>1077</v>
      </c>
      <c r="L3399" s="2" t="s">
        <v>4852</v>
      </c>
      <c r="M3399" s="10">
        <v>45804</v>
      </c>
      <c r="N3399" s="1">
        <v>4</v>
      </c>
      <c r="O3399" s="1">
        <v>4450</v>
      </c>
      <c r="P3399" s="2">
        <f>Table1[[#This Row],[PRICE/PO]]*Table1[[#This Row],[Quantity/PO]]</f>
        <v>17800</v>
      </c>
      <c r="Q3399" s="2" t="str">
        <f t="shared" ca="1" si="265"/>
        <v>منتهي</v>
      </c>
      <c r="R3399" s="2" t="s">
        <v>2355</v>
      </c>
      <c r="S3399" s="2"/>
      <c r="T3399" s="1" t="str">
        <f t="shared" si="267"/>
        <v/>
      </c>
      <c r="BN3399" s="8">
        <f t="shared" si="275"/>
        <v>2400321</v>
      </c>
    </row>
    <row r="3400" spans="1:66" ht="46" hidden="1" x14ac:dyDescent="0.45">
      <c r="A3400" s="1">
        <f t="shared" si="266"/>
        <v>3387</v>
      </c>
      <c r="B3400" s="1" t="s">
        <v>734</v>
      </c>
      <c r="C3400" s="2" t="s">
        <v>124</v>
      </c>
      <c r="D3400" s="1"/>
      <c r="E3400" s="2" t="s">
        <v>824</v>
      </c>
      <c r="F3400" s="1" t="s">
        <v>4596</v>
      </c>
      <c r="G3400" s="10">
        <v>45795</v>
      </c>
      <c r="H3400" s="1">
        <v>10</v>
      </c>
      <c r="I3400" s="1">
        <v>4450</v>
      </c>
      <c r="J3400" s="10">
        <v>45797</v>
      </c>
      <c r="K3400" s="1" t="s">
        <v>1077</v>
      </c>
      <c r="L3400" s="2" t="s">
        <v>5065</v>
      </c>
      <c r="M3400" s="10">
        <v>45811</v>
      </c>
      <c r="N3400" s="1">
        <v>10</v>
      </c>
      <c r="O3400" s="1">
        <v>4450</v>
      </c>
      <c r="P3400" s="2">
        <f>Table1[[#This Row],[PRICE/PO]]*Table1[[#This Row],[Quantity/PO]]</f>
        <v>44500</v>
      </c>
      <c r="Q3400" s="2" t="str">
        <f t="shared" ca="1" si="265"/>
        <v>منتهي</v>
      </c>
      <c r="R3400" s="2" t="s">
        <v>2355</v>
      </c>
      <c r="S3400" s="2"/>
      <c r="T3400" s="1" t="str">
        <f t="shared" si="267"/>
        <v/>
      </c>
      <c r="BN3400" s="8">
        <f t="shared" ref="BN3400:BN3414" si="276">D4021</f>
        <v>4032316</v>
      </c>
    </row>
    <row r="3401" spans="1:66" ht="46" hidden="1" x14ac:dyDescent="0.45">
      <c r="A3401" s="1">
        <f t="shared" si="266"/>
        <v>3388</v>
      </c>
      <c r="B3401" s="1" t="s">
        <v>734</v>
      </c>
      <c r="C3401" s="2" t="s">
        <v>133</v>
      </c>
      <c r="D3401" s="1" t="s">
        <v>132</v>
      </c>
      <c r="E3401" s="2" t="s">
        <v>822</v>
      </c>
      <c r="F3401" s="1" t="s">
        <v>4596</v>
      </c>
      <c r="G3401" s="10">
        <v>45795</v>
      </c>
      <c r="H3401" s="1">
        <v>8</v>
      </c>
      <c r="I3401" s="1">
        <v>4700</v>
      </c>
      <c r="J3401" s="10">
        <v>45797</v>
      </c>
      <c r="K3401" s="1" t="s">
        <v>1077</v>
      </c>
      <c r="L3401" s="2"/>
      <c r="M3401" s="10"/>
      <c r="N3401" s="1"/>
      <c r="O3401" s="1"/>
      <c r="P3401" s="2">
        <f>Table1[[#This Row],[PRICE/PO]]*Table1[[#This Row],[Quantity/PO]]</f>
        <v>0</v>
      </c>
      <c r="Q3401" s="2" t="str">
        <f t="shared" ca="1" si="265"/>
        <v>منتهي</v>
      </c>
      <c r="R3401" s="2" t="s">
        <v>2355</v>
      </c>
      <c r="S3401" s="2"/>
      <c r="T3401" s="1" t="str">
        <f t="shared" si="267"/>
        <v/>
      </c>
      <c r="BN3401" s="8" t="str">
        <f t="shared" si="276"/>
        <v>DCL163</v>
      </c>
    </row>
    <row r="3402" spans="1:66" ht="46" hidden="1" x14ac:dyDescent="0.45">
      <c r="A3402" s="1">
        <f t="shared" si="266"/>
        <v>3389</v>
      </c>
      <c r="B3402" s="1" t="s">
        <v>734</v>
      </c>
      <c r="C3402" s="2" t="s">
        <v>4088</v>
      </c>
      <c r="D3402" s="1"/>
      <c r="E3402" s="2" t="s">
        <v>4601</v>
      </c>
      <c r="F3402" s="1" t="s">
        <v>4600</v>
      </c>
      <c r="G3402" s="10">
        <v>45795</v>
      </c>
      <c r="H3402" s="1">
        <v>4</v>
      </c>
      <c r="I3402" s="1">
        <v>6400</v>
      </c>
      <c r="J3402" s="10">
        <v>45797</v>
      </c>
      <c r="K3402" s="1" t="s">
        <v>1075</v>
      </c>
      <c r="L3402" s="2"/>
      <c r="M3402" s="10"/>
      <c r="N3402" s="1"/>
      <c r="O3402" s="1"/>
      <c r="P3402" s="2">
        <f>Table1[[#This Row],[PRICE/PO]]*Table1[[#This Row],[Quantity/PO]]</f>
        <v>0</v>
      </c>
      <c r="Q3402" s="2" t="str">
        <f t="shared" ca="1" si="265"/>
        <v>منتهي</v>
      </c>
      <c r="R3402" s="2" t="s">
        <v>2355</v>
      </c>
      <c r="S3402" s="2"/>
      <c r="T3402" s="1" t="str">
        <f t="shared" si="267"/>
        <v/>
      </c>
      <c r="BN3402" s="8">
        <f t="shared" si="276"/>
        <v>2801338</v>
      </c>
    </row>
    <row r="3403" spans="1:66" ht="69" hidden="1" x14ac:dyDescent="0.45">
      <c r="A3403" s="1">
        <f t="shared" si="266"/>
        <v>3390</v>
      </c>
      <c r="B3403" s="1" t="s">
        <v>734</v>
      </c>
      <c r="C3403" s="2" t="s">
        <v>4586</v>
      </c>
      <c r="D3403" s="1">
        <v>2500260</v>
      </c>
      <c r="E3403" s="2" t="s">
        <v>4587</v>
      </c>
      <c r="F3403" s="1" t="s">
        <v>4600</v>
      </c>
      <c r="G3403" s="10">
        <v>45795</v>
      </c>
      <c r="H3403" s="1">
        <v>2</v>
      </c>
      <c r="I3403" s="1"/>
      <c r="J3403" s="10">
        <v>45797</v>
      </c>
      <c r="K3403" s="1" t="s">
        <v>1075</v>
      </c>
      <c r="L3403" s="2"/>
      <c r="M3403" s="10"/>
      <c r="N3403" s="1"/>
      <c r="O3403" s="1"/>
      <c r="P3403" s="2">
        <f>Table1[[#This Row],[PRICE/PO]]*Table1[[#This Row],[Quantity/PO]]</f>
        <v>0</v>
      </c>
      <c r="Q3403" s="2" t="str">
        <f t="shared" ca="1" si="265"/>
        <v>منتهي</v>
      </c>
      <c r="R3403" s="2" t="s">
        <v>2355</v>
      </c>
      <c r="S3403" s="2"/>
      <c r="T3403" s="1" t="str">
        <f t="shared" si="267"/>
        <v/>
      </c>
      <c r="BN3403" s="8">
        <f t="shared" si="276"/>
        <v>2300402</v>
      </c>
    </row>
    <row r="3404" spans="1:66" ht="69" hidden="1" x14ac:dyDescent="0.45">
      <c r="A3404" s="1">
        <f t="shared" si="266"/>
        <v>3391</v>
      </c>
      <c r="B3404" s="1" t="s">
        <v>734</v>
      </c>
      <c r="C3404" s="2" t="s">
        <v>4082</v>
      </c>
      <c r="D3404" s="1">
        <v>2400558</v>
      </c>
      <c r="E3404" s="2" t="s">
        <v>4067</v>
      </c>
      <c r="F3404" s="1" t="s">
        <v>4600</v>
      </c>
      <c r="G3404" s="10">
        <v>45795</v>
      </c>
      <c r="H3404" s="1">
        <v>2</v>
      </c>
      <c r="I3404" s="1"/>
      <c r="J3404" s="10">
        <v>45797</v>
      </c>
      <c r="K3404" s="1" t="s">
        <v>1075</v>
      </c>
      <c r="L3404" s="2"/>
      <c r="M3404" s="10"/>
      <c r="N3404" s="1"/>
      <c r="O3404" s="1"/>
      <c r="P3404" s="2">
        <f>Table1[[#This Row],[PRICE/PO]]*Table1[[#This Row],[Quantity/PO]]</f>
        <v>0</v>
      </c>
      <c r="Q3404" s="2" t="str">
        <f t="shared" ca="1" si="265"/>
        <v>منتهي</v>
      </c>
      <c r="R3404" s="2" t="s">
        <v>2355</v>
      </c>
      <c r="S3404" s="2"/>
      <c r="T3404" s="1" t="str">
        <f t="shared" si="267"/>
        <v/>
      </c>
      <c r="BN3404" s="8">
        <f t="shared" si="276"/>
        <v>2101209</v>
      </c>
    </row>
    <row r="3405" spans="1:66" ht="69" hidden="1" x14ac:dyDescent="0.45">
      <c r="A3405" s="1">
        <f t="shared" si="266"/>
        <v>3392</v>
      </c>
      <c r="B3405" s="1" t="s">
        <v>734</v>
      </c>
      <c r="C3405" s="2" t="s">
        <v>4081</v>
      </c>
      <c r="D3405" s="1">
        <v>2801338</v>
      </c>
      <c r="E3405" s="2" t="s">
        <v>4068</v>
      </c>
      <c r="F3405" s="1" t="s">
        <v>4600</v>
      </c>
      <c r="G3405" s="10">
        <v>45795</v>
      </c>
      <c r="H3405" s="1">
        <v>4</v>
      </c>
      <c r="I3405" s="1"/>
      <c r="J3405" s="10">
        <v>45797</v>
      </c>
      <c r="K3405" s="1" t="s">
        <v>1075</v>
      </c>
      <c r="L3405" s="2"/>
      <c r="M3405" s="10"/>
      <c r="N3405" s="1"/>
      <c r="O3405" s="1"/>
      <c r="P3405" s="2">
        <f>Table1[[#This Row],[PRICE/PO]]*Table1[[#This Row],[Quantity/PO]]</f>
        <v>0</v>
      </c>
      <c r="Q3405" s="2" t="str">
        <f t="shared" ca="1" si="265"/>
        <v>منتهي</v>
      </c>
      <c r="R3405" s="2" t="s">
        <v>2355</v>
      </c>
      <c r="S3405" s="2"/>
      <c r="T3405" s="1" t="str">
        <f t="shared" si="267"/>
        <v/>
      </c>
      <c r="BN3405" s="8">
        <f t="shared" si="276"/>
        <v>22262600</v>
      </c>
    </row>
    <row r="3406" spans="1:66" ht="46" hidden="1" x14ac:dyDescent="0.45">
      <c r="A3406" s="1">
        <f t="shared" si="266"/>
        <v>3393</v>
      </c>
      <c r="B3406" s="1" t="s">
        <v>734</v>
      </c>
      <c r="C3406" s="2" t="s">
        <v>4080</v>
      </c>
      <c r="D3406" s="1">
        <v>2801348</v>
      </c>
      <c r="E3406" s="2" t="s">
        <v>4069</v>
      </c>
      <c r="F3406" s="1" t="s">
        <v>4600</v>
      </c>
      <c r="G3406" s="10">
        <v>45795</v>
      </c>
      <c r="H3406" s="1">
        <v>4</v>
      </c>
      <c r="I3406" s="1"/>
      <c r="J3406" s="10">
        <v>45797</v>
      </c>
      <c r="K3406" s="1" t="s">
        <v>1075</v>
      </c>
      <c r="L3406" s="2"/>
      <c r="M3406" s="10"/>
      <c r="N3406" s="1"/>
      <c r="O3406" s="1"/>
      <c r="P3406" s="2">
        <f>Table1[[#This Row],[PRICE/PO]]*Table1[[#This Row],[Quantity/PO]]</f>
        <v>0</v>
      </c>
      <c r="Q3406" s="2" t="str">
        <f t="shared" ca="1" si="265"/>
        <v>منتهي</v>
      </c>
      <c r="R3406" s="2" t="s">
        <v>2355</v>
      </c>
      <c r="S3406" s="2"/>
      <c r="T3406" s="1" t="str">
        <f t="shared" si="267"/>
        <v/>
      </c>
      <c r="BN3406" s="8" t="str">
        <f t="shared" si="276"/>
        <v>MKC-03</v>
      </c>
    </row>
    <row r="3407" spans="1:66" ht="92" hidden="1" x14ac:dyDescent="0.45">
      <c r="A3407" s="1">
        <f t="shared" ref="A3407:A3470" si="277">ROW(A3394)</f>
        <v>3394</v>
      </c>
      <c r="B3407" s="1" t="s">
        <v>734</v>
      </c>
      <c r="C3407" s="2" t="s">
        <v>2275</v>
      </c>
      <c r="D3407" s="1">
        <v>2501438</v>
      </c>
      <c r="E3407" s="2" t="s">
        <v>2276</v>
      </c>
      <c r="F3407" s="1" t="s">
        <v>4600</v>
      </c>
      <c r="G3407" s="10">
        <v>45795</v>
      </c>
      <c r="H3407" s="1">
        <v>5</v>
      </c>
      <c r="I3407" s="1">
        <v>300</v>
      </c>
      <c r="J3407" s="10">
        <v>45797</v>
      </c>
      <c r="K3407" s="1" t="s">
        <v>1075</v>
      </c>
      <c r="L3407" s="2"/>
      <c r="M3407" s="10"/>
      <c r="N3407" s="1"/>
      <c r="O3407" s="1"/>
      <c r="P3407" s="2">
        <f>Table1[[#This Row],[PRICE/PO]]*Table1[[#This Row],[Quantity/PO]]</f>
        <v>0</v>
      </c>
      <c r="Q3407" s="2" t="str">
        <f t="shared" ca="1" si="265"/>
        <v>منتهي</v>
      </c>
      <c r="R3407" s="2" t="s">
        <v>2355</v>
      </c>
      <c r="S3407" s="2"/>
      <c r="T3407" s="1" t="str">
        <f t="shared" si="267"/>
        <v/>
      </c>
      <c r="BN3407" s="8" t="str">
        <f t="shared" si="276"/>
        <v>P250000-9694-25</v>
      </c>
    </row>
    <row r="3408" spans="1:66" ht="69" hidden="1" x14ac:dyDescent="0.45">
      <c r="A3408" s="1">
        <f t="shared" si="277"/>
        <v>3395</v>
      </c>
      <c r="B3408" s="1" t="s">
        <v>734</v>
      </c>
      <c r="C3408" s="2" t="s">
        <v>3478</v>
      </c>
      <c r="D3408" s="1">
        <v>2804129</v>
      </c>
      <c r="E3408" s="2" t="s">
        <v>3479</v>
      </c>
      <c r="F3408" s="1" t="s">
        <v>4600</v>
      </c>
      <c r="G3408" s="10">
        <v>45795</v>
      </c>
      <c r="H3408" s="1">
        <v>2</v>
      </c>
      <c r="I3408" s="1"/>
      <c r="J3408" s="10">
        <v>45797</v>
      </c>
      <c r="K3408" s="1" t="s">
        <v>1075</v>
      </c>
      <c r="L3408" s="2"/>
      <c r="M3408" s="10"/>
      <c r="N3408" s="1"/>
      <c r="O3408" s="1"/>
      <c r="P3408" s="2">
        <f>Table1[[#This Row],[PRICE/PO]]*Table1[[#This Row],[Quantity/PO]]</f>
        <v>0</v>
      </c>
      <c r="Q3408" s="2" t="str">
        <f t="shared" ref="Q3408:Q3472" ca="1" si="278">IF(AND($J3408&lt;TODAY(), $J3408&lt;&gt;""), "منتهي", "")</f>
        <v>منتهي</v>
      </c>
      <c r="R3408" s="2" t="s">
        <v>2355</v>
      </c>
      <c r="S3408" s="2"/>
      <c r="T3408" s="1" t="str">
        <f t="shared" si="267"/>
        <v/>
      </c>
      <c r="BN3408" s="8" t="str">
        <f t="shared" si="276"/>
        <v>P250000-9694-26</v>
      </c>
    </row>
    <row r="3409" spans="1:66" ht="69" hidden="1" x14ac:dyDescent="0.45">
      <c r="A3409" s="1">
        <f t="shared" si="277"/>
        <v>3396</v>
      </c>
      <c r="B3409" s="1" t="s">
        <v>734</v>
      </c>
      <c r="C3409" s="2" t="s">
        <v>4607</v>
      </c>
      <c r="D3409" s="1">
        <v>2500257</v>
      </c>
      <c r="E3409" s="2" t="s">
        <v>4602</v>
      </c>
      <c r="F3409" s="1" t="s">
        <v>4600</v>
      </c>
      <c r="G3409" s="10">
        <v>45795</v>
      </c>
      <c r="H3409" s="1">
        <v>2</v>
      </c>
      <c r="I3409" s="1"/>
      <c r="J3409" s="10">
        <v>45797</v>
      </c>
      <c r="K3409" s="1" t="s">
        <v>1075</v>
      </c>
      <c r="L3409" s="2"/>
      <c r="M3409" s="10"/>
      <c r="N3409" s="1"/>
      <c r="O3409" s="1"/>
      <c r="P3409" s="2">
        <f>Table1[[#This Row],[PRICE/PO]]*Table1[[#This Row],[Quantity/PO]]</f>
        <v>0</v>
      </c>
      <c r="Q3409" s="2" t="str">
        <f t="shared" ca="1" si="278"/>
        <v>منتهي</v>
      </c>
      <c r="R3409" s="2" t="s">
        <v>2355</v>
      </c>
      <c r="S3409" s="2"/>
      <c r="T3409" s="1" t="str">
        <f t="shared" si="267"/>
        <v/>
      </c>
      <c r="BN3409" s="8" t="str">
        <f t="shared" si="276"/>
        <v>P250000-9694-28</v>
      </c>
    </row>
    <row r="3410" spans="1:66" ht="69" hidden="1" x14ac:dyDescent="0.45">
      <c r="A3410" s="1">
        <f t="shared" si="277"/>
        <v>3397</v>
      </c>
      <c r="B3410" s="1" t="s">
        <v>734</v>
      </c>
      <c r="C3410" s="2" t="s">
        <v>4606</v>
      </c>
      <c r="D3410" s="1">
        <v>2502758</v>
      </c>
      <c r="E3410" s="2" t="s">
        <v>4603</v>
      </c>
      <c r="F3410" s="1" t="s">
        <v>4600</v>
      </c>
      <c r="G3410" s="10">
        <v>45795</v>
      </c>
      <c r="H3410" s="1">
        <v>2</v>
      </c>
      <c r="I3410" s="1"/>
      <c r="J3410" s="10">
        <v>45797</v>
      </c>
      <c r="K3410" s="1" t="s">
        <v>1075</v>
      </c>
      <c r="L3410" s="2"/>
      <c r="M3410" s="10"/>
      <c r="N3410" s="1"/>
      <c r="O3410" s="1"/>
      <c r="P3410" s="2">
        <f>Table1[[#This Row],[PRICE/PO]]*Table1[[#This Row],[Quantity/PO]]</f>
        <v>0</v>
      </c>
      <c r="Q3410" s="2" t="str">
        <f t="shared" ca="1" si="278"/>
        <v>منتهي</v>
      </c>
      <c r="R3410" s="2" t="s">
        <v>2355</v>
      </c>
      <c r="S3410" s="2"/>
      <c r="T3410" s="1" t="str">
        <f t="shared" si="267"/>
        <v/>
      </c>
      <c r="BN3410" s="8" t="str">
        <f t="shared" si="276"/>
        <v>P250000-9694-31</v>
      </c>
    </row>
    <row r="3411" spans="1:66" ht="46" hidden="1" x14ac:dyDescent="0.45">
      <c r="A3411" s="1">
        <f t="shared" si="277"/>
        <v>3398</v>
      </c>
      <c r="B3411" s="1" t="s">
        <v>734</v>
      </c>
      <c r="C3411" s="2" t="s">
        <v>4605</v>
      </c>
      <c r="D3411" s="1">
        <v>2508825</v>
      </c>
      <c r="E3411" s="2" t="s">
        <v>4604</v>
      </c>
      <c r="F3411" s="1" t="s">
        <v>4600</v>
      </c>
      <c r="G3411" s="10">
        <v>45795</v>
      </c>
      <c r="H3411" s="1">
        <v>2</v>
      </c>
      <c r="I3411" s="1"/>
      <c r="J3411" s="10">
        <v>45797</v>
      </c>
      <c r="K3411" s="1" t="s">
        <v>1075</v>
      </c>
      <c r="L3411" s="2"/>
      <c r="M3411" s="10"/>
      <c r="N3411" s="1"/>
      <c r="O3411" s="1"/>
      <c r="P3411" s="2">
        <f>Table1[[#This Row],[PRICE/PO]]*Table1[[#This Row],[Quantity/PO]]</f>
        <v>0</v>
      </c>
      <c r="Q3411" s="2" t="str">
        <f t="shared" ca="1" si="278"/>
        <v>منتهي</v>
      </c>
      <c r="R3411" s="2" t="s">
        <v>2355</v>
      </c>
      <c r="S3411" s="2"/>
      <c r="T3411" s="1" t="str">
        <f t="shared" si="267"/>
        <v/>
      </c>
      <c r="BN3411" s="8" t="str">
        <f t="shared" si="276"/>
        <v>P250002-0002-64</v>
      </c>
    </row>
    <row r="3412" spans="1:66" ht="69" hidden="1" x14ac:dyDescent="0.45">
      <c r="A3412" s="1">
        <f t="shared" si="277"/>
        <v>3399</v>
      </c>
      <c r="B3412" s="1" t="s">
        <v>734</v>
      </c>
      <c r="C3412" s="2" t="s">
        <v>2900</v>
      </c>
      <c r="D3412" s="1" t="s">
        <v>2901</v>
      </c>
      <c r="E3412" s="2" t="s">
        <v>2902</v>
      </c>
      <c r="F3412" s="1" t="s">
        <v>4608</v>
      </c>
      <c r="G3412" s="10">
        <v>45795</v>
      </c>
      <c r="H3412" s="1">
        <v>4</v>
      </c>
      <c r="I3412" s="1">
        <v>525</v>
      </c>
      <c r="J3412" s="10">
        <v>45798</v>
      </c>
      <c r="K3412" s="1" t="s">
        <v>1075</v>
      </c>
      <c r="L3412" s="2" t="s">
        <v>5064</v>
      </c>
      <c r="M3412" s="10">
        <v>45811</v>
      </c>
      <c r="N3412" s="1">
        <v>4</v>
      </c>
      <c r="O3412" s="1">
        <v>525</v>
      </c>
      <c r="P3412" s="2">
        <f>Table1[[#This Row],[PRICE/PO]]*Table1[[#This Row],[Quantity/PO]]</f>
        <v>2100</v>
      </c>
      <c r="Q3412" s="2" t="str">
        <f t="shared" ca="1" si="278"/>
        <v>منتهي</v>
      </c>
      <c r="R3412" s="2" t="s">
        <v>2355</v>
      </c>
      <c r="S3412" s="2"/>
      <c r="T3412" s="1" t="str">
        <f t="shared" si="267"/>
        <v/>
      </c>
      <c r="BN3412" s="8" t="str">
        <f t="shared" si="276"/>
        <v>P250002-0002-67</v>
      </c>
    </row>
    <row r="3413" spans="1:66" ht="69" hidden="1" x14ac:dyDescent="0.45">
      <c r="A3413" s="1">
        <f t="shared" si="277"/>
        <v>3400</v>
      </c>
      <c r="B3413" s="1" t="s">
        <v>734</v>
      </c>
      <c r="C3413" s="2" t="s">
        <v>830</v>
      </c>
      <c r="D3413" s="1" t="s">
        <v>4609</v>
      </c>
      <c r="E3413" s="2" t="s">
        <v>831</v>
      </c>
      <c r="F3413" s="1" t="s">
        <v>4608</v>
      </c>
      <c r="G3413" s="10">
        <v>45795</v>
      </c>
      <c r="H3413" s="1">
        <v>3</v>
      </c>
      <c r="I3413" s="1">
        <v>6500</v>
      </c>
      <c r="J3413" s="10">
        <v>45798</v>
      </c>
      <c r="K3413" s="1" t="s">
        <v>1075</v>
      </c>
      <c r="L3413" s="2" t="s">
        <v>5064</v>
      </c>
      <c r="M3413" s="10">
        <v>45811</v>
      </c>
      <c r="N3413" s="1">
        <v>3</v>
      </c>
      <c r="O3413" s="1">
        <v>6500</v>
      </c>
      <c r="P3413" s="2">
        <f>Table1[[#This Row],[PRICE/PO]]*Table1[[#This Row],[Quantity/PO]]</f>
        <v>19500</v>
      </c>
      <c r="Q3413" s="2" t="str">
        <f t="shared" ca="1" si="278"/>
        <v>منتهي</v>
      </c>
      <c r="R3413" s="2" t="s">
        <v>2355</v>
      </c>
      <c r="S3413" s="2"/>
      <c r="T3413" s="1" t="str">
        <f t="shared" si="267"/>
        <v/>
      </c>
      <c r="BN3413" s="8" t="str">
        <f t="shared" si="276"/>
        <v>P250002-0002-68</v>
      </c>
    </row>
    <row r="3414" spans="1:66" ht="69" hidden="1" x14ac:dyDescent="0.45">
      <c r="A3414" s="1">
        <f t="shared" si="277"/>
        <v>3401</v>
      </c>
      <c r="B3414" s="1" t="s">
        <v>734</v>
      </c>
      <c r="C3414" s="2" t="s">
        <v>830</v>
      </c>
      <c r="D3414" s="1" t="s">
        <v>4609</v>
      </c>
      <c r="E3414" s="2" t="s">
        <v>831</v>
      </c>
      <c r="F3414" s="1" t="s">
        <v>4608</v>
      </c>
      <c r="G3414" s="10">
        <v>45795</v>
      </c>
      <c r="H3414" s="1"/>
      <c r="I3414" s="1">
        <v>6500</v>
      </c>
      <c r="J3414" s="10">
        <v>45798</v>
      </c>
      <c r="K3414" s="1" t="s">
        <v>1075</v>
      </c>
      <c r="L3414" s="2" t="s">
        <v>6309</v>
      </c>
      <c r="M3414" s="10">
        <v>45847</v>
      </c>
      <c r="N3414" s="1">
        <v>1</v>
      </c>
      <c r="O3414" s="1">
        <v>6500</v>
      </c>
      <c r="P3414" s="2">
        <f>Table1[[#This Row],[PRICE/PO]]*Table1[[#This Row],[Quantity/PO]]</f>
        <v>6500</v>
      </c>
      <c r="Q3414" s="2" t="str">
        <f t="shared" ca="1" si="278"/>
        <v>منتهي</v>
      </c>
      <c r="R3414" s="2" t="s">
        <v>2355</v>
      </c>
      <c r="S3414" s="2"/>
      <c r="T3414" s="1" t="str">
        <f t="shared" si="267"/>
        <v/>
      </c>
      <c r="BN3414" s="8" t="str">
        <f t="shared" si="276"/>
        <v>P250002-0002-70</v>
      </c>
    </row>
    <row r="3415" spans="1:66" ht="69" hidden="1" x14ac:dyDescent="0.45">
      <c r="A3415" s="1">
        <f t="shared" si="277"/>
        <v>3402</v>
      </c>
      <c r="B3415" s="1" t="s">
        <v>734</v>
      </c>
      <c r="C3415" s="2" t="s">
        <v>4616</v>
      </c>
      <c r="D3415" s="1">
        <v>2804126</v>
      </c>
      <c r="E3415" s="2" t="s">
        <v>4610</v>
      </c>
      <c r="F3415" s="1" t="s">
        <v>4608</v>
      </c>
      <c r="G3415" s="10">
        <v>45795</v>
      </c>
      <c r="H3415" s="1">
        <v>6</v>
      </c>
      <c r="I3415" s="1"/>
      <c r="J3415" s="10">
        <v>45798</v>
      </c>
      <c r="K3415" s="1" t="s">
        <v>1075</v>
      </c>
      <c r="L3415" s="2"/>
      <c r="M3415" s="10"/>
      <c r="N3415" s="1"/>
      <c r="O3415" s="1"/>
      <c r="P3415" s="2">
        <f>Table1[[#This Row],[PRICE/PO]]*Table1[[#This Row],[Quantity/PO]]</f>
        <v>0</v>
      </c>
      <c r="Q3415" s="2" t="str">
        <f t="shared" ca="1" si="278"/>
        <v>منتهي</v>
      </c>
      <c r="R3415" s="2" t="s">
        <v>2355</v>
      </c>
      <c r="S3415" s="2"/>
      <c r="T3415" s="1" t="str">
        <f t="shared" si="267"/>
        <v/>
      </c>
      <c r="BN3415" s="8" t="str">
        <f t="shared" ref="BN3415:BN3418" si="279">D4035</f>
        <v>P250002-0002-70</v>
      </c>
    </row>
    <row r="3416" spans="1:66" ht="69" hidden="1" x14ac:dyDescent="0.45">
      <c r="A3416" s="1">
        <f t="shared" si="277"/>
        <v>3403</v>
      </c>
      <c r="B3416" s="1" t="s">
        <v>734</v>
      </c>
      <c r="C3416" s="2" t="s">
        <v>4606</v>
      </c>
      <c r="D3416" s="1">
        <v>2502758</v>
      </c>
      <c r="E3416" s="2" t="s">
        <v>4603</v>
      </c>
      <c r="F3416" s="1" t="s">
        <v>4608</v>
      </c>
      <c r="G3416" s="10">
        <v>45795</v>
      </c>
      <c r="H3416" s="1">
        <v>2</v>
      </c>
      <c r="I3416" s="1"/>
      <c r="J3416" s="10">
        <v>45798</v>
      </c>
      <c r="K3416" s="1" t="s">
        <v>1075</v>
      </c>
      <c r="L3416" s="2"/>
      <c r="M3416" s="10"/>
      <c r="N3416" s="1"/>
      <c r="O3416" s="1"/>
      <c r="P3416" s="2">
        <f>Table1[[#This Row],[PRICE/PO]]*Table1[[#This Row],[Quantity/PO]]</f>
        <v>0</v>
      </c>
      <c r="Q3416" s="2" t="str">
        <f t="shared" ca="1" si="278"/>
        <v>منتهي</v>
      </c>
      <c r="R3416" s="2" t="s">
        <v>2355</v>
      </c>
      <c r="S3416" s="2"/>
      <c r="T3416" s="1" t="str">
        <f t="shared" ref="T3416:T3479" si="280">IF(AND(COUNTIFS($F$14:$F$1012, $F3416, $L$14:$L$1012, "&lt;&gt;")&gt;0, $L3416="", $I3416&lt;&gt;""), 1, "")</f>
        <v/>
      </c>
      <c r="BN3416" s="8" t="str">
        <f t="shared" si="279"/>
        <v>P250000-9694-23</v>
      </c>
    </row>
    <row r="3417" spans="1:66" ht="69" hidden="1" x14ac:dyDescent="0.45">
      <c r="A3417" s="1">
        <f t="shared" si="277"/>
        <v>3404</v>
      </c>
      <c r="B3417" s="1" t="s">
        <v>734</v>
      </c>
      <c r="C3417" s="2" t="s">
        <v>4615</v>
      </c>
      <c r="D3417" s="1">
        <v>2400580</v>
      </c>
      <c r="E3417" s="2" t="s">
        <v>4611</v>
      </c>
      <c r="F3417" s="1" t="s">
        <v>4608</v>
      </c>
      <c r="G3417" s="10">
        <v>45795</v>
      </c>
      <c r="H3417" s="1">
        <v>5</v>
      </c>
      <c r="I3417" s="1"/>
      <c r="J3417" s="10">
        <v>45798</v>
      </c>
      <c r="K3417" s="1" t="s">
        <v>1075</v>
      </c>
      <c r="L3417" s="2"/>
      <c r="M3417" s="10"/>
      <c r="N3417" s="1"/>
      <c r="O3417" s="1"/>
      <c r="P3417" s="2">
        <f>Table1[[#This Row],[PRICE/PO]]*Table1[[#This Row],[Quantity/PO]]</f>
        <v>0</v>
      </c>
      <c r="Q3417" s="2" t="str">
        <f t="shared" ca="1" si="278"/>
        <v>منتهي</v>
      </c>
      <c r="R3417" s="2" t="s">
        <v>2355</v>
      </c>
      <c r="S3417" s="2"/>
      <c r="T3417" s="1" t="str">
        <f t="shared" si="280"/>
        <v/>
      </c>
      <c r="BN3417" s="8" t="str">
        <f t="shared" si="279"/>
        <v>P250000-9694-27</v>
      </c>
    </row>
    <row r="3418" spans="1:66" ht="46" hidden="1" x14ac:dyDescent="0.45">
      <c r="A3418" s="1">
        <f t="shared" si="277"/>
        <v>3405</v>
      </c>
      <c r="B3418" s="1" t="s">
        <v>734</v>
      </c>
      <c r="C3418" s="2" t="s">
        <v>2900</v>
      </c>
      <c r="D3418" s="1" t="s">
        <v>2901</v>
      </c>
      <c r="E3418" s="2" t="s">
        <v>4612</v>
      </c>
      <c r="F3418" s="1" t="s">
        <v>4608</v>
      </c>
      <c r="G3418" s="10">
        <v>45795</v>
      </c>
      <c r="H3418" s="1">
        <v>4</v>
      </c>
      <c r="I3418" s="1">
        <v>525</v>
      </c>
      <c r="J3418" s="10">
        <v>45798</v>
      </c>
      <c r="K3418" s="1" t="s">
        <v>1075</v>
      </c>
      <c r="L3418" s="2" t="s">
        <v>6041</v>
      </c>
      <c r="M3418" s="10">
        <v>45838</v>
      </c>
      <c r="N3418" s="1">
        <v>4</v>
      </c>
      <c r="O3418" s="1">
        <v>525</v>
      </c>
      <c r="P3418" s="2">
        <f>Table1[[#This Row],[PRICE/PO]]*Table1[[#This Row],[Quantity/PO]]</f>
        <v>2100</v>
      </c>
      <c r="Q3418" s="2" t="str">
        <f t="shared" ca="1" si="278"/>
        <v>منتهي</v>
      </c>
      <c r="R3418" s="2" t="s">
        <v>2355</v>
      </c>
      <c r="S3418" s="2"/>
      <c r="T3418" s="1" t="str">
        <f t="shared" si="280"/>
        <v/>
      </c>
      <c r="BN3418" s="8">
        <f t="shared" si="279"/>
        <v>0</v>
      </c>
    </row>
    <row r="3419" spans="1:66" ht="69" hidden="1" x14ac:dyDescent="0.45">
      <c r="A3419" s="1">
        <f t="shared" si="277"/>
        <v>3406</v>
      </c>
      <c r="B3419" s="1" t="s">
        <v>734</v>
      </c>
      <c r="C3419" s="2" t="s">
        <v>4615</v>
      </c>
      <c r="D3419" s="1">
        <v>2400580</v>
      </c>
      <c r="E3419" s="2" t="s">
        <v>4611</v>
      </c>
      <c r="F3419" s="1" t="s">
        <v>4608</v>
      </c>
      <c r="G3419" s="10">
        <v>45795</v>
      </c>
      <c r="H3419" s="1">
        <v>5</v>
      </c>
      <c r="I3419" s="1"/>
      <c r="J3419" s="10">
        <v>45798</v>
      </c>
      <c r="K3419" s="1" t="s">
        <v>1075</v>
      </c>
      <c r="L3419" s="2"/>
      <c r="M3419" s="10"/>
      <c r="N3419" s="1"/>
      <c r="O3419" s="1"/>
      <c r="P3419" s="2">
        <f>Table1[[#This Row],[PRICE/PO]]*Table1[[#This Row],[Quantity/PO]]</f>
        <v>0</v>
      </c>
      <c r="Q3419" s="2" t="str">
        <f t="shared" ca="1" si="278"/>
        <v>منتهي</v>
      </c>
      <c r="R3419" s="2" t="s">
        <v>2355</v>
      </c>
      <c r="S3419" s="2"/>
      <c r="T3419" s="1" t="str">
        <f t="shared" si="280"/>
        <v/>
      </c>
      <c r="BN3419" s="8" t="str">
        <f t="shared" ref="BN3419:BN3465" si="281">D4040</f>
        <v>SC15G</v>
      </c>
    </row>
    <row r="3420" spans="1:66" ht="69" hidden="1" x14ac:dyDescent="0.45">
      <c r="A3420" s="1">
        <f t="shared" si="277"/>
        <v>3407</v>
      </c>
      <c r="B3420" s="1" t="s">
        <v>734</v>
      </c>
      <c r="C3420" s="2" t="s">
        <v>1269</v>
      </c>
      <c r="D3420" s="1">
        <v>2400379</v>
      </c>
      <c r="E3420" s="2" t="s">
        <v>4055</v>
      </c>
      <c r="F3420" s="1" t="s">
        <v>4608</v>
      </c>
      <c r="G3420" s="10">
        <v>45795</v>
      </c>
      <c r="H3420" s="1">
        <v>5</v>
      </c>
      <c r="I3420" s="1">
        <v>275</v>
      </c>
      <c r="J3420" s="10">
        <v>45798</v>
      </c>
      <c r="K3420" s="1" t="s">
        <v>1075</v>
      </c>
      <c r="L3420" s="2"/>
      <c r="M3420" s="10"/>
      <c r="N3420" s="1"/>
      <c r="O3420" s="1"/>
      <c r="P3420" s="2">
        <f>Table1[[#This Row],[PRICE/PO]]*Table1[[#This Row],[Quantity/PO]]</f>
        <v>0</v>
      </c>
      <c r="Q3420" s="2" t="str">
        <f t="shared" ca="1" si="278"/>
        <v>منتهي</v>
      </c>
      <c r="R3420" s="2" t="s">
        <v>2355</v>
      </c>
      <c r="S3420" s="2"/>
      <c r="T3420" s="1" t="str">
        <f t="shared" si="280"/>
        <v/>
      </c>
      <c r="BN3420" s="8" t="str">
        <f t="shared" si="281"/>
        <v>11.33454.247</v>
      </c>
    </row>
    <row r="3421" spans="1:66" ht="69" hidden="1" x14ac:dyDescent="0.45">
      <c r="A3421" s="1">
        <f t="shared" si="277"/>
        <v>3408</v>
      </c>
      <c r="B3421" s="1" t="s">
        <v>734</v>
      </c>
      <c r="C3421" s="2" t="s">
        <v>4614</v>
      </c>
      <c r="D3421" s="1">
        <v>2400321</v>
      </c>
      <c r="E3421" s="2" t="s">
        <v>4613</v>
      </c>
      <c r="F3421" s="1" t="s">
        <v>4608</v>
      </c>
      <c r="G3421" s="10">
        <v>45795</v>
      </c>
      <c r="H3421" s="1">
        <v>10</v>
      </c>
      <c r="I3421" s="1">
        <v>350</v>
      </c>
      <c r="J3421" s="10">
        <v>45798</v>
      </c>
      <c r="K3421" s="1" t="s">
        <v>1075</v>
      </c>
      <c r="L3421" s="2" t="s">
        <v>4852</v>
      </c>
      <c r="M3421" s="10">
        <v>45804</v>
      </c>
      <c r="N3421" s="1">
        <v>10</v>
      </c>
      <c r="O3421" s="1">
        <v>350</v>
      </c>
      <c r="P3421" s="2">
        <f>Table1[[#This Row],[PRICE/PO]]*Table1[[#This Row],[Quantity/PO]]</f>
        <v>3500</v>
      </c>
      <c r="Q3421" s="2" t="str">
        <f t="shared" ca="1" si="278"/>
        <v>منتهي</v>
      </c>
      <c r="R3421" s="2" t="s">
        <v>2355</v>
      </c>
      <c r="S3421" s="2"/>
      <c r="T3421" s="1" t="str">
        <f t="shared" si="280"/>
        <v/>
      </c>
      <c r="BN3421" s="8" t="str">
        <f t="shared" si="281"/>
        <v>018F6251</v>
      </c>
    </row>
    <row r="3422" spans="1:66" ht="46" hidden="1" x14ac:dyDescent="0.45">
      <c r="A3422" s="1">
        <f t="shared" si="277"/>
        <v>3409</v>
      </c>
      <c r="B3422" s="1" t="s">
        <v>734</v>
      </c>
      <c r="C3422" s="1" t="s">
        <v>4618</v>
      </c>
      <c r="D3422" s="1">
        <v>3398187</v>
      </c>
      <c r="E3422" s="2" t="s">
        <v>4619</v>
      </c>
      <c r="F3422" s="1" t="s">
        <v>4617</v>
      </c>
      <c r="G3422" s="10">
        <v>45792</v>
      </c>
      <c r="H3422" s="1">
        <v>1</v>
      </c>
      <c r="I3422" s="1"/>
      <c r="J3422" s="10">
        <v>45804</v>
      </c>
      <c r="K3422" s="1" t="s">
        <v>1074</v>
      </c>
      <c r="L3422" s="2"/>
      <c r="M3422" s="10"/>
      <c r="N3422" s="1"/>
      <c r="O3422" s="1"/>
      <c r="P3422" s="2">
        <f>Table1[[#This Row],[PRICE/PO]]*Table1[[#This Row],[Quantity/PO]]</f>
        <v>0</v>
      </c>
      <c r="Q3422" s="2" t="str">
        <f t="shared" ca="1" si="278"/>
        <v>منتهي</v>
      </c>
      <c r="R3422" s="2" t="s">
        <v>2430</v>
      </c>
      <c r="S3422" s="2"/>
      <c r="T3422" s="1" t="str">
        <f t="shared" si="280"/>
        <v/>
      </c>
      <c r="BN3422" s="8">
        <f t="shared" si="281"/>
        <v>2102169</v>
      </c>
    </row>
    <row r="3423" spans="1:66" ht="46" hidden="1" x14ac:dyDescent="0.45">
      <c r="A3423" s="1">
        <f t="shared" si="277"/>
        <v>3410</v>
      </c>
      <c r="B3423" s="1" t="s">
        <v>734</v>
      </c>
      <c r="C3423" s="2" t="s">
        <v>3870</v>
      </c>
      <c r="D3423" s="1">
        <v>170984</v>
      </c>
      <c r="E3423" s="2" t="s">
        <v>3871</v>
      </c>
      <c r="F3423" s="1" t="s">
        <v>3869</v>
      </c>
      <c r="G3423" s="10">
        <v>45781</v>
      </c>
      <c r="H3423" s="1">
        <v>12</v>
      </c>
      <c r="I3423" s="1"/>
      <c r="J3423" s="10">
        <v>45801</v>
      </c>
      <c r="K3423" s="1" t="s">
        <v>1076</v>
      </c>
      <c r="L3423" s="2"/>
      <c r="M3423" s="10"/>
      <c r="N3423" s="1"/>
      <c r="O3423" s="1"/>
      <c r="P3423" s="2">
        <f>Table1[[#This Row],[PRICE/PO]]*Table1[[#This Row],[Quantity/PO]]</f>
        <v>0</v>
      </c>
      <c r="Q3423" s="2" t="str">
        <f t="shared" ca="1" si="278"/>
        <v>منتهي</v>
      </c>
      <c r="R3423" s="2" t="s">
        <v>2339</v>
      </c>
      <c r="S3423" s="2"/>
      <c r="T3423" s="1" t="str">
        <f t="shared" si="280"/>
        <v/>
      </c>
      <c r="BN3423" s="8">
        <f t="shared" si="281"/>
        <v>0</v>
      </c>
    </row>
    <row r="3424" spans="1:66" ht="69" hidden="1" x14ac:dyDescent="0.45">
      <c r="A3424" s="1">
        <f t="shared" si="277"/>
        <v>3411</v>
      </c>
      <c r="B3424" s="1" t="s">
        <v>43</v>
      </c>
      <c r="C3424" s="1" t="s">
        <v>4621</v>
      </c>
      <c r="D3424" s="1"/>
      <c r="E3424" s="2" t="s">
        <v>4622</v>
      </c>
      <c r="F3424" s="1" t="s">
        <v>4620</v>
      </c>
      <c r="G3424" s="10">
        <v>45784</v>
      </c>
      <c r="H3424" s="1">
        <v>1</v>
      </c>
      <c r="I3424" s="1"/>
      <c r="J3424" s="10">
        <v>45811</v>
      </c>
      <c r="K3424" s="1" t="s">
        <v>1077</v>
      </c>
      <c r="L3424" s="2"/>
      <c r="M3424" s="10"/>
      <c r="N3424" s="1"/>
      <c r="O3424" s="1"/>
      <c r="P3424" s="2">
        <f>Table1[[#This Row],[PRICE/PO]]*Table1[[#This Row],[Quantity/PO]]</f>
        <v>0</v>
      </c>
      <c r="Q3424" s="2" t="str">
        <f t="shared" ca="1" si="278"/>
        <v>منتهي</v>
      </c>
      <c r="R3424" s="2" t="s">
        <v>2339</v>
      </c>
      <c r="S3424" s="2"/>
      <c r="T3424" s="1" t="str">
        <f t="shared" si="280"/>
        <v/>
      </c>
      <c r="BN3424" s="8">
        <f t="shared" si="281"/>
        <v>1104162</v>
      </c>
    </row>
    <row r="3425" spans="1:66" ht="69" hidden="1" x14ac:dyDescent="0.45">
      <c r="A3425" s="1">
        <f t="shared" si="277"/>
        <v>3412</v>
      </c>
      <c r="B3425" s="1" t="s">
        <v>43</v>
      </c>
      <c r="C3425" s="1" t="s">
        <v>4621</v>
      </c>
      <c r="D3425" s="1"/>
      <c r="E3425" s="2" t="s">
        <v>4622</v>
      </c>
      <c r="F3425" s="1" t="s">
        <v>4623</v>
      </c>
      <c r="G3425" s="10">
        <v>45791</v>
      </c>
      <c r="H3425" s="1">
        <v>1</v>
      </c>
      <c r="I3425" s="1"/>
      <c r="J3425" s="10">
        <v>45803</v>
      </c>
      <c r="K3425" s="1" t="s">
        <v>1077</v>
      </c>
      <c r="L3425" s="2"/>
      <c r="M3425" s="10"/>
      <c r="N3425" s="1"/>
      <c r="O3425" s="1"/>
      <c r="P3425" s="2">
        <f>Table1[[#This Row],[PRICE/PO]]*Table1[[#This Row],[Quantity/PO]]</f>
        <v>0</v>
      </c>
      <c r="Q3425" s="2" t="str">
        <f t="shared" ca="1" si="278"/>
        <v>منتهي</v>
      </c>
      <c r="R3425" s="2" t="s">
        <v>2339</v>
      </c>
      <c r="S3425" s="2"/>
      <c r="T3425" s="1" t="str">
        <f t="shared" si="280"/>
        <v/>
      </c>
      <c r="BN3425" s="8" t="str">
        <f t="shared" si="281"/>
        <v>43.24232.000</v>
      </c>
    </row>
    <row r="3426" spans="1:66" ht="46" hidden="1" x14ac:dyDescent="0.45">
      <c r="A3426" s="1">
        <f t="shared" si="277"/>
        <v>3413</v>
      </c>
      <c r="B3426" s="1" t="s">
        <v>734</v>
      </c>
      <c r="C3426" s="1" t="s">
        <v>382</v>
      </c>
      <c r="D3426" s="1"/>
      <c r="E3426" s="2" t="s">
        <v>383</v>
      </c>
      <c r="F3426" s="1" t="s">
        <v>4624</v>
      </c>
      <c r="G3426" s="10">
        <v>45795</v>
      </c>
      <c r="H3426" s="1">
        <v>2</v>
      </c>
      <c r="I3426" s="1">
        <v>9000</v>
      </c>
      <c r="J3426" s="10">
        <v>45802</v>
      </c>
      <c r="K3426" s="1" t="s">
        <v>1076</v>
      </c>
      <c r="L3426" s="2"/>
      <c r="M3426" s="10"/>
      <c r="N3426" s="1"/>
      <c r="O3426" s="1"/>
      <c r="P3426" s="2">
        <f>Table1[[#This Row],[PRICE/PO]]*Table1[[#This Row],[Quantity/PO]]</f>
        <v>0</v>
      </c>
      <c r="Q3426" s="2" t="str">
        <f t="shared" ca="1" si="278"/>
        <v>منتهي</v>
      </c>
      <c r="R3426" s="2" t="s">
        <v>2339</v>
      </c>
      <c r="S3426" s="2"/>
      <c r="T3426" s="1" t="str">
        <f t="shared" si="280"/>
        <v/>
      </c>
      <c r="BN3426" s="8">
        <f t="shared" si="281"/>
        <v>0</v>
      </c>
    </row>
    <row r="3427" spans="1:66" ht="23" hidden="1" x14ac:dyDescent="0.45">
      <c r="A3427" s="1">
        <f t="shared" si="277"/>
        <v>3414</v>
      </c>
      <c r="B3427" s="1" t="s">
        <v>734</v>
      </c>
      <c r="C3427" s="1" t="s">
        <v>1954</v>
      </c>
      <c r="D3427" s="1" t="s">
        <v>1953</v>
      </c>
      <c r="E3427" s="2" t="s">
        <v>1955</v>
      </c>
      <c r="F3427" s="1" t="s">
        <v>4625</v>
      </c>
      <c r="G3427" s="10">
        <v>45796</v>
      </c>
      <c r="H3427" s="1">
        <v>200</v>
      </c>
      <c r="I3427" s="1"/>
      <c r="J3427" s="10">
        <v>45798</v>
      </c>
      <c r="K3427" s="1" t="s">
        <v>1077</v>
      </c>
      <c r="L3427" s="2"/>
      <c r="M3427" s="10"/>
      <c r="N3427" s="1"/>
      <c r="O3427" s="1"/>
      <c r="P3427" s="2">
        <f>Table1[[#This Row],[PRICE/PO]]*Table1[[#This Row],[Quantity/PO]]</f>
        <v>0</v>
      </c>
      <c r="Q3427" s="2" t="str">
        <f t="shared" ca="1" si="278"/>
        <v>منتهي</v>
      </c>
      <c r="R3427" s="2" t="s">
        <v>2370</v>
      </c>
      <c r="S3427" s="2"/>
      <c r="T3427" s="1" t="str">
        <f t="shared" si="280"/>
        <v/>
      </c>
      <c r="BN3427" s="8">
        <f t="shared" si="281"/>
        <v>0</v>
      </c>
    </row>
    <row r="3428" spans="1:66" ht="46" hidden="1" x14ac:dyDescent="0.45">
      <c r="A3428" s="1">
        <f t="shared" si="277"/>
        <v>3415</v>
      </c>
      <c r="B3428" s="1" t="s">
        <v>1957</v>
      </c>
      <c r="C3428" s="1" t="s">
        <v>1959</v>
      </c>
      <c r="D3428" s="1" t="s">
        <v>4626</v>
      </c>
      <c r="E3428" s="2" t="s">
        <v>1958</v>
      </c>
      <c r="F3428" s="1" t="s">
        <v>4625</v>
      </c>
      <c r="G3428" s="10">
        <v>45796</v>
      </c>
      <c r="H3428" s="1">
        <v>100</v>
      </c>
      <c r="I3428" s="1"/>
      <c r="J3428" s="10">
        <v>45798</v>
      </c>
      <c r="K3428" s="1" t="s">
        <v>1077</v>
      </c>
      <c r="L3428" s="2"/>
      <c r="M3428" s="10"/>
      <c r="N3428" s="1"/>
      <c r="O3428" s="1"/>
      <c r="P3428" s="2">
        <f>Table1[[#This Row],[PRICE/PO]]*Table1[[#This Row],[Quantity/PO]]</f>
        <v>0</v>
      </c>
      <c r="Q3428" s="2" t="str">
        <f t="shared" ca="1" si="278"/>
        <v>منتهي</v>
      </c>
      <c r="R3428" s="2" t="s">
        <v>2370</v>
      </c>
      <c r="S3428" s="2"/>
      <c r="T3428" s="1" t="str">
        <f t="shared" si="280"/>
        <v/>
      </c>
      <c r="BN3428" s="8">
        <f t="shared" si="281"/>
        <v>0</v>
      </c>
    </row>
    <row r="3429" spans="1:66" ht="46" hidden="1" x14ac:dyDescent="0.45">
      <c r="A3429" s="1">
        <f t="shared" si="277"/>
        <v>3416</v>
      </c>
      <c r="B3429" s="1" t="s">
        <v>734</v>
      </c>
      <c r="C3429" s="2" t="s">
        <v>2918</v>
      </c>
      <c r="D3429" s="1" t="s">
        <v>2919</v>
      </c>
      <c r="E3429" s="2" t="s">
        <v>2920</v>
      </c>
      <c r="F3429" s="1" t="s">
        <v>4627</v>
      </c>
      <c r="G3429" s="10">
        <v>45796</v>
      </c>
      <c r="H3429" s="1">
        <v>1</v>
      </c>
      <c r="I3429" s="1"/>
      <c r="J3429" s="10">
        <v>45798</v>
      </c>
      <c r="K3429" s="1" t="s">
        <v>1077</v>
      </c>
      <c r="L3429" s="2"/>
      <c r="M3429" s="10"/>
      <c r="N3429" s="1"/>
      <c r="O3429" s="1"/>
      <c r="P3429" s="2">
        <f>Table1[[#This Row],[PRICE/PO]]*Table1[[#This Row],[Quantity/PO]]</f>
        <v>0</v>
      </c>
      <c r="Q3429" s="2" t="str">
        <f t="shared" ca="1" si="278"/>
        <v>منتهي</v>
      </c>
      <c r="R3429" s="2" t="s">
        <v>2782</v>
      </c>
      <c r="S3429" s="2"/>
      <c r="T3429" s="1" t="str">
        <f t="shared" si="280"/>
        <v/>
      </c>
      <c r="BN3429" s="8" t="str">
        <f t="shared" si="281"/>
        <v>P250000-9694-30</v>
      </c>
    </row>
    <row r="3430" spans="1:66" ht="69" hidden="1" x14ac:dyDescent="0.45">
      <c r="A3430" s="1">
        <f t="shared" si="277"/>
        <v>3417</v>
      </c>
      <c r="B3430" s="1" t="s">
        <v>734</v>
      </c>
      <c r="C3430" s="2" t="s">
        <v>2921</v>
      </c>
      <c r="D3430" s="1" t="s">
        <v>2922</v>
      </c>
      <c r="E3430" s="2" t="s">
        <v>2923</v>
      </c>
      <c r="F3430" s="1" t="s">
        <v>4627</v>
      </c>
      <c r="G3430" s="10">
        <v>45796</v>
      </c>
      <c r="H3430" s="1">
        <v>1</v>
      </c>
      <c r="I3430" s="1"/>
      <c r="J3430" s="10">
        <v>45798</v>
      </c>
      <c r="K3430" s="1" t="s">
        <v>1077</v>
      </c>
      <c r="L3430" s="2"/>
      <c r="M3430" s="10"/>
      <c r="N3430" s="1"/>
      <c r="O3430" s="1"/>
      <c r="P3430" s="2">
        <f>Table1[[#This Row],[PRICE/PO]]*Table1[[#This Row],[Quantity/PO]]</f>
        <v>0</v>
      </c>
      <c r="Q3430" s="2" t="str">
        <f t="shared" ca="1" si="278"/>
        <v>منتهي</v>
      </c>
      <c r="R3430" s="2" t="s">
        <v>2782</v>
      </c>
      <c r="S3430" s="2"/>
      <c r="T3430" s="1" t="str">
        <f t="shared" si="280"/>
        <v/>
      </c>
      <c r="BN3430" s="8" t="str">
        <f t="shared" si="281"/>
        <v>P250000-9694-21</v>
      </c>
    </row>
    <row r="3431" spans="1:66" ht="46" hidden="1" x14ac:dyDescent="0.45">
      <c r="A3431" s="1">
        <f t="shared" si="277"/>
        <v>3418</v>
      </c>
      <c r="B3431" s="1" t="s">
        <v>734</v>
      </c>
      <c r="C3431" s="2" t="s">
        <v>2924</v>
      </c>
      <c r="D3431" s="1" t="s">
        <v>2925</v>
      </c>
      <c r="E3431" s="2" t="s">
        <v>2926</v>
      </c>
      <c r="F3431" s="1" t="s">
        <v>4627</v>
      </c>
      <c r="G3431" s="10">
        <v>45796</v>
      </c>
      <c r="H3431" s="1">
        <v>2</v>
      </c>
      <c r="I3431" s="1"/>
      <c r="J3431" s="10">
        <v>45798</v>
      </c>
      <c r="K3431" s="1" t="s">
        <v>1077</v>
      </c>
      <c r="L3431" s="2"/>
      <c r="M3431" s="10"/>
      <c r="N3431" s="1"/>
      <c r="O3431" s="1"/>
      <c r="P3431" s="2">
        <f>Table1[[#This Row],[PRICE/PO]]*Table1[[#This Row],[Quantity/PO]]</f>
        <v>0</v>
      </c>
      <c r="Q3431" s="2" t="str">
        <f t="shared" ca="1" si="278"/>
        <v>منتهي</v>
      </c>
      <c r="R3431" s="2" t="s">
        <v>2782</v>
      </c>
      <c r="S3431" s="2"/>
      <c r="T3431" s="1" t="str">
        <f t="shared" si="280"/>
        <v/>
      </c>
      <c r="BN3431" s="8" t="str">
        <f t="shared" si="281"/>
        <v>P250002-0002-85</v>
      </c>
    </row>
    <row r="3432" spans="1:66" ht="46" hidden="1" x14ac:dyDescent="0.45">
      <c r="A3432" s="1">
        <f t="shared" si="277"/>
        <v>3419</v>
      </c>
      <c r="B3432" s="1" t="s">
        <v>734</v>
      </c>
      <c r="C3432" s="2" t="s">
        <v>2928</v>
      </c>
      <c r="D3432" s="1" t="s">
        <v>2927</v>
      </c>
      <c r="E3432" s="2" t="s">
        <v>2929</v>
      </c>
      <c r="F3432" s="1" t="s">
        <v>4627</v>
      </c>
      <c r="G3432" s="10">
        <v>45796</v>
      </c>
      <c r="H3432" s="1">
        <v>2</v>
      </c>
      <c r="I3432" s="1"/>
      <c r="J3432" s="10">
        <v>45798</v>
      </c>
      <c r="K3432" s="1" t="s">
        <v>1077</v>
      </c>
      <c r="L3432" s="2"/>
      <c r="M3432" s="10"/>
      <c r="N3432" s="1"/>
      <c r="O3432" s="1"/>
      <c r="P3432" s="2">
        <f>Table1[[#This Row],[PRICE/PO]]*Table1[[#This Row],[Quantity/PO]]</f>
        <v>0</v>
      </c>
      <c r="Q3432" s="2" t="str">
        <f t="shared" ca="1" si="278"/>
        <v>منتهي</v>
      </c>
      <c r="R3432" s="2" t="s">
        <v>2782</v>
      </c>
      <c r="S3432" s="2"/>
      <c r="T3432" s="1" t="str">
        <f t="shared" si="280"/>
        <v/>
      </c>
      <c r="BN3432" s="8" t="str">
        <f t="shared" si="281"/>
        <v>P250002-0002-66</v>
      </c>
    </row>
    <row r="3433" spans="1:66" ht="138" hidden="1" x14ac:dyDescent="0.45">
      <c r="A3433" s="1">
        <f t="shared" si="277"/>
        <v>3420</v>
      </c>
      <c r="B3433" s="1" t="s">
        <v>734</v>
      </c>
      <c r="C3433" s="2" t="s">
        <v>2810</v>
      </c>
      <c r="D3433" s="1" t="s">
        <v>2811</v>
      </c>
      <c r="E3433" s="2" t="s">
        <v>2812</v>
      </c>
      <c r="F3433" s="1" t="s">
        <v>4627</v>
      </c>
      <c r="G3433" s="10">
        <v>45796</v>
      </c>
      <c r="H3433" s="1">
        <v>100</v>
      </c>
      <c r="I3433" s="1"/>
      <c r="J3433" s="10">
        <v>45798</v>
      </c>
      <c r="K3433" s="1" t="s">
        <v>1077</v>
      </c>
      <c r="L3433" s="2"/>
      <c r="M3433" s="10"/>
      <c r="N3433" s="1"/>
      <c r="O3433" s="1"/>
      <c r="P3433" s="2">
        <f>Table1[[#This Row],[PRICE/PO]]*Table1[[#This Row],[Quantity/PO]]</f>
        <v>0</v>
      </c>
      <c r="Q3433" s="2" t="str">
        <f t="shared" ca="1" si="278"/>
        <v>منتهي</v>
      </c>
      <c r="R3433" s="2" t="s">
        <v>2782</v>
      </c>
      <c r="S3433" s="2"/>
      <c r="T3433" s="1" t="str">
        <f t="shared" si="280"/>
        <v/>
      </c>
      <c r="BN3433" s="8">
        <f t="shared" si="281"/>
        <v>0</v>
      </c>
    </row>
    <row r="3434" spans="1:66" ht="161" hidden="1" x14ac:dyDescent="0.45">
      <c r="A3434" s="1">
        <f t="shared" si="277"/>
        <v>3421</v>
      </c>
      <c r="B3434" s="1" t="s">
        <v>734</v>
      </c>
      <c r="C3434" s="2" t="s">
        <v>530</v>
      </c>
      <c r="D3434" s="1"/>
      <c r="E3434" s="2" t="s">
        <v>531</v>
      </c>
      <c r="F3434" s="1" t="s">
        <v>4628</v>
      </c>
      <c r="G3434" s="10">
        <v>45796</v>
      </c>
      <c r="H3434" s="1">
        <v>1</v>
      </c>
      <c r="I3434" s="1"/>
      <c r="J3434" s="10">
        <v>45803</v>
      </c>
      <c r="K3434" s="1" t="s">
        <v>1077</v>
      </c>
      <c r="L3434" s="2"/>
      <c r="M3434" s="10"/>
      <c r="N3434" s="1"/>
      <c r="O3434" s="1"/>
      <c r="P3434" s="2">
        <f>Table1[[#This Row],[PRICE/PO]]*Table1[[#This Row],[Quantity/PO]]</f>
        <v>0</v>
      </c>
      <c r="Q3434" s="2" t="str">
        <f t="shared" ca="1" si="278"/>
        <v>منتهي</v>
      </c>
      <c r="R3434" s="2" t="s">
        <v>2339</v>
      </c>
      <c r="S3434" s="2"/>
      <c r="T3434" s="1" t="str">
        <f t="shared" si="280"/>
        <v/>
      </c>
      <c r="BN3434" s="8">
        <f t="shared" si="281"/>
        <v>0</v>
      </c>
    </row>
    <row r="3435" spans="1:66" ht="69" hidden="1" x14ac:dyDescent="0.45">
      <c r="A3435" s="1">
        <f t="shared" si="277"/>
        <v>3422</v>
      </c>
      <c r="B3435" s="1" t="s">
        <v>734</v>
      </c>
      <c r="C3435" s="2" t="s">
        <v>1637</v>
      </c>
      <c r="D3435" s="1"/>
      <c r="E3435" s="2" t="s">
        <v>1638</v>
      </c>
      <c r="F3435" s="1" t="s">
        <v>4628</v>
      </c>
      <c r="G3435" s="10">
        <v>45796</v>
      </c>
      <c r="H3435" s="1">
        <v>1</v>
      </c>
      <c r="I3435" s="1"/>
      <c r="J3435" s="10">
        <v>45803</v>
      </c>
      <c r="K3435" s="1" t="s">
        <v>1077</v>
      </c>
      <c r="L3435" s="2"/>
      <c r="M3435" s="10"/>
      <c r="N3435" s="1"/>
      <c r="O3435" s="1"/>
      <c r="P3435" s="2">
        <f>Table1[[#This Row],[PRICE/PO]]*Table1[[#This Row],[Quantity/PO]]</f>
        <v>0</v>
      </c>
      <c r="Q3435" s="2" t="str">
        <f t="shared" ca="1" si="278"/>
        <v>منتهي</v>
      </c>
      <c r="R3435" s="2" t="s">
        <v>2339</v>
      </c>
      <c r="S3435" s="2"/>
      <c r="T3435" s="1" t="str">
        <f t="shared" si="280"/>
        <v/>
      </c>
      <c r="BN3435" s="8">
        <f t="shared" si="281"/>
        <v>0</v>
      </c>
    </row>
    <row r="3436" spans="1:66" ht="161" hidden="1" x14ac:dyDescent="0.45">
      <c r="A3436" s="1">
        <f t="shared" si="277"/>
        <v>3423</v>
      </c>
      <c r="B3436" s="1" t="s">
        <v>734</v>
      </c>
      <c r="C3436" s="2" t="s">
        <v>1639</v>
      </c>
      <c r="D3436" s="1"/>
      <c r="E3436" s="2" t="s">
        <v>1640</v>
      </c>
      <c r="F3436" s="1" t="s">
        <v>4628</v>
      </c>
      <c r="G3436" s="10">
        <v>45796</v>
      </c>
      <c r="H3436" s="1">
        <v>1</v>
      </c>
      <c r="I3436" s="1"/>
      <c r="J3436" s="10">
        <v>45803</v>
      </c>
      <c r="K3436" s="1" t="s">
        <v>1077</v>
      </c>
      <c r="L3436" s="2"/>
      <c r="M3436" s="10"/>
      <c r="N3436" s="1"/>
      <c r="O3436" s="1"/>
      <c r="P3436" s="2">
        <f>Table1[[#This Row],[PRICE/PO]]*Table1[[#This Row],[Quantity/PO]]</f>
        <v>0</v>
      </c>
      <c r="Q3436" s="2" t="str">
        <f t="shared" ca="1" si="278"/>
        <v>منتهي</v>
      </c>
      <c r="R3436" s="2" t="s">
        <v>2339</v>
      </c>
      <c r="S3436" s="2"/>
      <c r="T3436" s="1" t="str">
        <f t="shared" si="280"/>
        <v/>
      </c>
      <c r="BN3436" s="8" t="str">
        <f t="shared" si="281"/>
        <v>VPA15044</v>
      </c>
    </row>
    <row r="3437" spans="1:66" ht="69" hidden="1" x14ac:dyDescent="0.45">
      <c r="A3437" s="1">
        <f t="shared" si="277"/>
        <v>3424</v>
      </c>
      <c r="B3437" s="1" t="s">
        <v>734</v>
      </c>
      <c r="C3437" s="2" t="s">
        <v>1641</v>
      </c>
      <c r="D3437" s="1"/>
      <c r="E3437" s="2" t="s">
        <v>1642</v>
      </c>
      <c r="F3437" s="1" t="s">
        <v>4628</v>
      </c>
      <c r="G3437" s="10">
        <v>45796</v>
      </c>
      <c r="H3437" s="1">
        <v>1</v>
      </c>
      <c r="I3437" s="1"/>
      <c r="J3437" s="10">
        <v>45803</v>
      </c>
      <c r="K3437" s="1" t="s">
        <v>1077</v>
      </c>
      <c r="L3437" s="2"/>
      <c r="M3437" s="10"/>
      <c r="N3437" s="1"/>
      <c r="O3437" s="1"/>
      <c r="P3437" s="2">
        <f>Table1[[#This Row],[PRICE/PO]]*Table1[[#This Row],[Quantity/PO]]</f>
        <v>0</v>
      </c>
      <c r="Q3437" s="2" t="str">
        <f t="shared" ca="1" si="278"/>
        <v>منتهي</v>
      </c>
      <c r="R3437" s="2" t="s">
        <v>2339</v>
      </c>
      <c r="S3437" s="2"/>
      <c r="T3437" s="1" t="str">
        <f t="shared" si="280"/>
        <v/>
      </c>
      <c r="BN3437" s="8" t="str">
        <f t="shared" si="281"/>
        <v>VRA15044</v>
      </c>
    </row>
    <row r="3438" spans="1:66" ht="115" hidden="1" x14ac:dyDescent="0.45">
      <c r="A3438" s="1">
        <f t="shared" si="277"/>
        <v>3425</v>
      </c>
      <c r="B3438" s="1" t="s">
        <v>734</v>
      </c>
      <c r="C3438" s="2" t="s">
        <v>1646</v>
      </c>
      <c r="D3438" s="1"/>
      <c r="E3438" s="2" t="s">
        <v>1645</v>
      </c>
      <c r="F3438" s="1" t="s">
        <v>4628</v>
      </c>
      <c r="G3438" s="10">
        <v>45796</v>
      </c>
      <c r="H3438" s="1">
        <v>1</v>
      </c>
      <c r="I3438" s="1"/>
      <c r="J3438" s="10">
        <v>45803</v>
      </c>
      <c r="K3438" s="1" t="s">
        <v>1077</v>
      </c>
      <c r="L3438" s="2"/>
      <c r="M3438" s="10"/>
      <c r="N3438" s="1"/>
      <c r="O3438" s="1"/>
      <c r="P3438" s="2">
        <f>Table1[[#This Row],[PRICE/PO]]*Table1[[#This Row],[Quantity/PO]]</f>
        <v>0</v>
      </c>
      <c r="Q3438" s="2" t="str">
        <f t="shared" ca="1" si="278"/>
        <v>منتهي</v>
      </c>
      <c r="R3438" s="2" t="s">
        <v>2339</v>
      </c>
      <c r="S3438" s="2"/>
      <c r="T3438" s="1" t="str">
        <f t="shared" si="280"/>
        <v/>
      </c>
      <c r="BN3438" s="8">
        <f t="shared" si="281"/>
        <v>0</v>
      </c>
    </row>
    <row r="3439" spans="1:66" ht="138" hidden="1" x14ac:dyDescent="0.45">
      <c r="A3439" s="1">
        <f t="shared" si="277"/>
        <v>3426</v>
      </c>
      <c r="B3439" s="1" t="s">
        <v>734</v>
      </c>
      <c r="C3439" s="2" t="s">
        <v>1647</v>
      </c>
      <c r="D3439" s="1"/>
      <c r="E3439" s="2" t="s">
        <v>1648</v>
      </c>
      <c r="F3439" s="1" t="s">
        <v>4628</v>
      </c>
      <c r="G3439" s="10">
        <v>45796</v>
      </c>
      <c r="H3439" s="1">
        <v>1</v>
      </c>
      <c r="I3439" s="1"/>
      <c r="J3439" s="10">
        <v>45803</v>
      </c>
      <c r="K3439" s="1" t="s">
        <v>1077</v>
      </c>
      <c r="L3439" s="2"/>
      <c r="M3439" s="10"/>
      <c r="N3439" s="1"/>
      <c r="O3439" s="1"/>
      <c r="P3439" s="2">
        <f>Table1[[#This Row],[PRICE/PO]]*Table1[[#This Row],[Quantity/PO]]</f>
        <v>0</v>
      </c>
      <c r="Q3439" s="2" t="str">
        <f t="shared" ca="1" si="278"/>
        <v>منتهي</v>
      </c>
      <c r="R3439" s="2" t="s">
        <v>2339</v>
      </c>
      <c r="S3439" s="2"/>
      <c r="T3439" s="1" t="str">
        <f t="shared" si="280"/>
        <v/>
      </c>
      <c r="BN3439" s="8" t="str">
        <f t="shared" si="281"/>
        <v>SC15G</v>
      </c>
    </row>
    <row r="3440" spans="1:66" ht="69" hidden="1" x14ac:dyDescent="0.45">
      <c r="A3440" s="1">
        <f t="shared" si="277"/>
        <v>3427</v>
      </c>
      <c r="B3440" s="1" t="s">
        <v>734</v>
      </c>
      <c r="C3440" s="1" t="s">
        <v>644</v>
      </c>
      <c r="D3440" s="1">
        <v>2101041</v>
      </c>
      <c r="E3440" s="2" t="s">
        <v>643</v>
      </c>
      <c r="F3440" s="1" t="s">
        <v>4629</v>
      </c>
      <c r="G3440" s="10">
        <v>45796</v>
      </c>
      <c r="H3440" s="1">
        <v>1</v>
      </c>
      <c r="I3440" s="1">
        <v>525</v>
      </c>
      <c r="J3440" s="10">
        <v>45803</v>
      </c>
      <c r="K3440" s="1" t="s">
        <v>1077</v>
      </c>
      <c r="L3440" s="2" t="s">
        <v>5068</v>
      </c>
      <c r="M3440" s="10">
        <v>45811</v>
      </c>
      <c r="N3440" s="1">
        <v>1</v>
      </c>
      <c r="O3440" s="1">
        <v>525</v>
      </c>
      <c r="P3440" s="2">
        <f>Table1[[#This Row],[PRICE/PO]]*Table1[[#This Row],[Quantity/PO]]</f>
        <v>525</v>
      </c>
      <c r="Q3440" s="2" t="str">
        <f t="shared" ca="1" si="278"/>
        <v>منتهي</v>
      </c>
      <c r="R3440" s="2" t="s">
        <v>2339</v>
      </c>
      <c r="S3440" s="2"/>
      <c r="T3440" s="1" t="str">
        <f t="shared" si="280"/>
        <v/>
      </c>
      <c r="BN3440" s="8" t="str">
        <f t="shared" si="281"/>
        <v>11.33454.247</v>
      </c>
    </row>
    <row r="3441" spans="1:66" ht="46" hidden="1" x14ac:dyDescent="0.45">
      <c r="A3441" s="1">
        <f t="shared" si="277"/>
        <v>3428</v>
      </c>
      <c r="B3441" s="1" t="s">
        <v>734</v>
      </c>
      <c r="C3441" s="2" t="s">
        <v>712</v>
      </c>
      <c r="D3441" s="1">
        <v>1104162</v>
      </c>
      <c r="E3441" s="2" t="s">
        <v>713</v>
      </c>
      <c r="F3441" s="1" t="s">
        <v>4629</v>
      </c>
      <c r="G3441" s="10">
        <v>45796</v>
      </c>
      <c r="H3441" s="1">
        <v>2</v>
      </c>
      <c r="I3441" s="1">
        <v>145</v>
      </c>
      <c r="J3441" s="10">
        <v>45803</v>
      </c>
      <c r="K3441" s="1" t="s">
        <v>1077</v>
      </c>
      <c r="L3441" s="2"/>
      <c r="M3441" s="10"/>
      <c r="N3441" s="1"/>
      <c r="O3441" s="1"/>
      <c r="P3441" s="2">
        <f>Table1[[#This Row],[PRICE/PO]]*Table1[[#This Row],[Quantity/PO]]</f>
        <v>0</v>
      </c>
      <c r="Q3441" s="2" t="str">
        <f t="shared" ca="1" si="278"/>
        <v>منتهي</v>
      </c>
      <c r="R3441" s="2" t="s">
        <v>2339</v>
      </c>
      <c r="S3441" s="2"/>
      <c r="T3441" s="1" t="str">
        <f t="shared" si="280"/>
        <v/>
      </c>
      <c r="BN3441" s="8" t="str">
        <f t="shared" si="281"/>
        <v>FZEEL-86656</v>
      </c>
    </row>
    <row r="3442" spans="1:66" ht="92" hidden="1" x14ac:dyDescent="0.45">
      <c r="A3442" s="1">
        <f t="shared" si="277"/>
        <v>3429</v>
      </c>
      <c r="B3442" s="1" t="s">
        <v>734</v>
      </c>
      <c r="C3442" s="1" t="s">
        <v>646</v>
      </c>
      <c r="D3442" s="1" t="s">
        <v>645</v>
      </c>
      <c r="E3442" s="2" t="s">
        <v>647</v>
      </c>
      <c r="F3442" s="1" t="s">
        <v>4629</v>
      </c>
      <c r="G3442" s="10">
        <v>45796</v>
      </c>
      <c r="H3442" s="1">
        <v>1</v>
      </c>
      <c r="I3442" s="1">
        <v>17500</v>
      </c>
      <c r="J3442" s="10">
        <v>45803</v>
      </c>
      <c r="K3442" s="1" t="s">
        <v>1077</v>
      </c>
      <c r="L3442" s="2"/>
      <c r="M3442" s="10"/>
      <c r="N3442" s="1"/>
      <c r="O3442" s="1"/>
      <c r="P3442" s="2">
        <f>Table1[[#This Row],[PRICE/PO]]*Table1[[#This Row],[Quantity/PO]]</f>
        <v>0</v>
      </c>
      <c r="Q3442" s="2" t="str">
        <f t="shared" ca="1" si="278"/>
        <v>منتهي</v>
      </c>
      <c r="R3442" s="2" t="s">
        <v>2339</v>
      </c>
      <c r="S3442" s="2"/>
      <c r="T3442" s="1" t="str">
        <f t="shared" si="280"/>
        <v/>
      </c>
      <c r="BN3442" s="8" t="str">
        <f t="shared" si="281"/>
        <v>FZGMK-86655</v>
      </c>
    </row>
    <row r="3443" spans="1:66" ht="92" hidden="1" x14ac:dyDescent="0.45">
      <c r="A3443" s="1">
        <f t="shared" si="277"/>
        <v>3430</v>
      </c>
      <c r="B3443" s="1" t="s">
        <v>734</v>
      </c>
      <c r="C3443" s="2" t="s">
        <v>3019</v>
      </c>
      <c r="D3443" s="1">
        <v>2102147</v>
      </c>
      <c r="E3443" s="2" t="s">
        <v>3016</v>
      </c>
      <c r="F3443" s="1" t="s">
        <v>4629</v>
      </c>
      <c r="G3443" s="10">
        <v>45796</v>
      </c>
      <c r="H3443" s="1">
        <v>2</v>
      </c>
      <c r="I3443" s="1">
        <v>185</v>
      </c>
      <c r="J3443" s="10">
        <v>45803</v>
      </c>
      <c r="K3443" s="1" t="s">
        <v>1077</v>
      </c>
      <c r="L3443" s="2" t="s">
        <v>5068</v>
      </c>
      <c r="M3443" s="10">
        <v>45811</v>
      </c>
      <c r="N3443" s="1">
        <v>2</v>
      </c>
      <c r="O3443" s="1">
        <v>185</v>
      </c>
      <c r="P3443" s="2">
        <f>Table1[[#This Row],[PRICE/PO]]*Table1[[#This Row],[Quantity/PO]]</f>
        <v>370</v>
      </c>
      <c r="Q3443" s="2" t="str">
        <f t="shared" ca="1" si="278"/>
        <v>منتهي</v>
      </c>
      <c r="R3443" s="2" t="s">
        <v>2339</v>
      </c>
      <c r="S3443" s="2"/>
      <c r="T3443" s="1" t="str">
        <f t="shared" si="280"/>
        <v/>
      </c>
      <c r="BN3443" s="8" t="str">
        <f t="shared" si="281"/>
        <v>FZGEL-71800</v>
      </c>
    </row>
    <row r="3444" spans="1:66" ht="69" hidden="1" x14ac:dyDescent="0.45">
      <c r="A3444" s="1">
        <f t="shared" si="277"/>
        <v>3431</v>
      </c>
      <c r="B3444" s="1" t="s">
        <v>734</v>
      </c>
      <c r="C3444" s="1" t="s">
        <v>4631</v>
      </c>
      <c r="D3444" s="1">
        <v>2102009</v>
      </c>
      <c r="E3444" s="2" t="s">
        <v>4630</v>
      </c>
      <c r="F3444" s="1" t="s">
        <v>4629</v>
      </c>
      <c r="G3444" s="10">
        <v>45796</v>
      </c>
      <c r="H3444" s="1">
        <v>2</v>
      </c>
      <c r="I3444" s="1"/>
      <c r="J3444" s="10">
        <v>45803</v>
      </c>
      <c r="K3444" s="1" t="s">
        <v>1077</v>
      </c>
      <c r="L3444" s="2"/>
      <c r="M3444" s="10"/>
      <c r="N3444" s="1"/>
      <c r="O3444" s="1"/>
      <c r="P3444" s="2">
        <f>Table1[[#This Row],[PRICE/PO]]*Table1[[#This Row],[Quantity/PO]]</f>
        <v>0</v>
      </c>
      <c r="Q3444" s="2" t="str">
        <f t="shared" ca="1" si="278"/>
        <v>منتهي</v>
      </c>
      <c r="R3444" s="2" t="s">
        <v>2339</v>
      </c>
      <c r="S3444" s="2"/>
      <c r="T3444" s="1" t="str">
        <f t="shared" si="280"/>
        <v/>
      </c>
      <c r="BN3444" s="8" t="str">
        <f t="shared" si="281"/>
        <v>FFVXA-53618</v>
      </c>
    </row>
    <row r="3445" spans="1:66" ht="115" hidden="1" x14ac:dyDescent="0.45">
      <c r="A3445" s="1">
        <f t="shared" si="277"/>
        <v>3432</v>
      </c>
      <c r="B3445" s="1" t="s">
        <v>734</v>
      </c>
      <c r="C3445" s="1" t="s">
        <v>636</v>
      </c>
      <c r="D3445" s="1">
        <v>2101039</v>
      </c>
      <c r="E3445" s="2" t="s">
        <v>637</v>
      </c>
      <c r="F3445" s="1" t="s">
        <v>4629</v>
      </c>
      <c r="G3445" s="10">
        <v>45796</v>
      </c>
      <c r="H3445" s="1">
        <v>1</v>
      </c>
      <c r="I3445" s="1">
        <v>825</v>
      </c>
      <c r="J3445" s="10">
        <v>45803</v>
      </c>
      <c r="K3445" s="1" t="s">
        <v>1077</v>
      </c>
      <c r="L3445" s="2" t="s">
        <v>5068</v>
      </c>
      <c r="M3445" s="10">
        <v>45811</v>
      </c>
      <c r="N3445" s="1">
        <v>1</v>
      </c>
      <c r="O3445" s="1">
        <v>825</v>
      </c>
      <c r="P3445" s="2">
        <f>Table1[[#This Row],[PRICE/PO]]*Table1[[#This Row],[Quantity/PO]]</f>
        <v>825</v>
      </c>
      <c r="Q3445" s="2" t="str">
        <f t="shared" ca="1" si="278"/>
        <v>منتهي</v>
      </c>
      <c r="R3445" s="2" t="s">
        <v>2339</v>
      </c>
      <c r="S3445" s="2"/>
      <c r="T3445" s="1" t="str">
        <f t="shared" si="280"/>
        <v/>
      </c>
      <c r="BN3445" s="8" t="str">
        <f t="shared" si="281"/>
        <v>A9R41463</v>
      </c>
    </row>
    <row r="3446" spans="1:66" ht="69" hidden="1" x14ac:dyDescent="0.45">
      <c r="A3446" s="1">
        <f t="shared" si="277"/>
        <v>3433</v>
      </c>
      <c r="B3446" s="1" t="s">
        <v>734</v>
      </c>
      <c r="C3446" s="2" t="s">
        <v>1967</v>
      </c>
      <c r="D3446" s="1" t="s">
        <v>1966</v>
      </c>
      <c r="E3446" s="2" t="s">
        <v>1968</v>
      </c>
      <c r="F3446" s="1" t="s">
        <v>4632</v>
      </c>
      <c r="G3446" s="10">
        <v>45796</v>
      </c>
      <c r="H3446" s="1">
        <v>3</v>
      </c>
      <c r="I3446" s="1">
        <v>6375</v>
      </c>
      <c r="J3446" s="10">
        <v>45801</v>
      </c>
      <c r="K3446" s="1" t="s">
        <v>1077</v>
      </c>
      <c r="L3446" s="2"/>
      <c r="M3446" s="10"/>
      <c r="N3446" s="1"/>
      <c r="O3446" s="1"/>
      <c r="P3446" s="2">
        <f>Table1[[#This Row],[PRICE/PO]]*Table1[[#This Row],[Quantity/PO]]</f>
        <v>0</v>
      </c>
      <c r="Q3446" s="2" t="str">
        <f t="shared" ca="1" si="278"/>
        <v>منتهي</v>
      </c>
      <c r="R3446" s="2" t="s">
        <v>2370</v>
      </c>
      <c r="S3446" s="2"/>
      <c r="T3446" s="1" t="str">
        <f t="shared" si="280"/>
        <v/>
      </c>
      <c r="BN3446" s="8" t="str">
        <f t="shared" si="281"/>
        <v>LM-550A2BH/PC</v>
      </c>
    </row>
    <row r="3447" spans="1:66" ht="69" hidden="1" x14ac:dyDescent="0.45">
      <c r="A3447" s="1">
        <f t="shared" si="277"/>
        <v>3434</v>
      </c>
      <c r="B3447" s="1" t="s">
        <v>734</v>
      </c>
      <c r="C3447" s="2" t="s">
        <v>2454</v>
      </c>
      <c r="D3447" s="1" t="s">
        <v>2452</v>
      </c>
      <c r="E3447" s="2" t="s">
        <v>2453</v>
      </c>
      <c r="F3447" s="1" t="s">
        <v>4632</v>
      </c>
      <c r="G3447" s="10">
        <v>45796</v>
      </c>
      <c r="H3447" s="1">
        <v>3</v>
      </c>
      <c r="I3447" s="1">
        <v>3850</v>
      </c>
      <c r="J3447" s="10">
        <v>45801</v>
      </c>
      <c r="K3447" s="1" t="s">
        <v>1077</v>
      </c>
      <c r="L3447" s="2"/>
      <c r="M3447" s="10"/>
      <c r="N3447" s="1"/>
      <c r="O3447" s="1"/>
      <c r="P3447" s="2">
        <f>Table1[[#This Row],[PRICE/PO]]*Table1[[#This Row],[Quantity/PO]]</f>
        <v>0</v>
      </c>
      <c r="Q3447" s="2" t="str">
        <f t="shared" ca="1" si="278"/>
        <v>منتهي</v>
      </c>
      <c r="R3447" s="2" t="s">
        <v>2370</v>
      </c>
      <c r="S3447" s="2"/>
      <c r="T3447" s="1" t="str">
        <f t="shared" si="280"/>
        <v/>
      </c>
      <c r="BN3447" s="8" t="str">
        <f t="shared" si="281"/>
        <v>NW16H1HHF3P2E</v>
      </c>
    </row>
    <row r="3448" spans="1:66" ht="69" hidden="1" x14ac:dyDescent="0.45">
      <c r="A3448" s="1">
        <f t="shared" si="277"/>
        <v>3435</v>
      </c>
      <c r="B3448" s="1" t="s">
        <v>734</v>
      </c>
      <c r="C3448" s="2" t="s">
        <v>2008</v>
      </c>
      <c r="D3448" s="1" t="s">
        <v>2007</v>
      </c>
      <c r="E3448" s="2" t="s">
        <v>2009</v>
      </c>
      <c r="F3448" s="1" t="s">
        <v>4632</v>
      </c>
      <c r="G3448" s="10">
        <v>45796</v>
      </c>
      <c r="H3448" s="1">
        <v>5</v>
      </c>
      <c r="I3448" s="1"/>
      <c r="J3448" s="10">
        <v>45801</v>
      </c>
      <c r="K3448" s="1" t="s">
        <v>1077</v>
      </c>
      <c r="L3448" s="2"/>
      <c r="M3448" s="10"/>
      <c r="N3448" s="1"/>
      <c r="O3448" s="1"/>
      <c r="P3448" s="2">
        <f>Table1[[#This Row],[PRICE/PO]]*Table1[[#This Row],[Quantity/PO]]</f>
        <v>0</v>
      </c>
      <c r="Q3448" s="2" t="str">
        <f t="shared" ca="1" si="278"/>
        <v>منتهي</v>
      </c>
      <c r="R3448" s="2" t="s">
        <v>2370</v>
      </c>
      <c r="S3448" s="2"/>
      <c r="T3448" s="1" t="str">
        <f t="shared" si="280"/>
        <v/>
      </c>
      <c r="BN3448" s="8">
        <f t="shared" si="281"/>
        <v>33010026</v>
      </c>
    </row>
    <row r="3449" spans="1:66" ht="69" hidden="1" x14ac:dyDescent="0.45">
      <c r="A3449" s="1">
        <f t="shared" si="277"/>
        <v>3436</v>
      </c>
      <c r="B3449" s="1" t="s">
        <v>734</v>
      </c>
      <c r="C3449" s="2" t="s">
        <v>4633</v>
      </c>
      <c r="D3449" s="1" t="s">
        <v>4638</v>
      </c>
      <c r="E3449" s="2" t="s">
        <v>4641</v>
      </c>
      <c r="F3449" s="1" t="s">
        <v>4632</v>
      </c>
      <c r="G3449" s="10">
        <v>45796</v>
      </c>
      <c r="H3449" s="1">
        <v>50</v>
      </c>
      <c r="I3449" s="1"/>
      <c r="J3449" s="10">
        <v>45801</v>
      </c>
      <c r="K3449" s="1" t="s">
        <v>1077</v>
      </c>
      <c r="L3449" s="2"/>
      <c r="M3449" s="10"/>
      <c r="N3449" s="1"/>
      <c r="O3449" s="1"/>
      <c r="P3449" s="2">
        <f>Table1[[#This Row],[PRICE/PO]]*Table1[[#This Row],[Quantity/PO]]</f>
        <v>0</v>
      </c>
      <c r="Q3449" s="2" t="str">
        <f t="shared" ca="1" si="278"/>
        <v>منتهي</v>
      </c>
      <c r="R3449" s="2" t="s">
        <v>2370</v>
      </c>
      <c r="S3449" s="2"/>
      <c r="T3449" s="1" t="str">
        <f t="shared" si="280"/>
        <v/>
      </c>
      <c r="BN3449" s="8">
        <f t="shared" si="281"/>
        <v>30135289</v>
      </c>
    </row>
    <row r="3450" spans="1:66" ht="92" hidden="1" x14ac:dyDescent="0.45">
      <c r="A3450" s="1">
        <f t="shared" si="277"/>
        <v>3437</v>
      </c>
      <c r="B3450" s="1" t="s">
        <v>734</v>
      </c>
      <c r="C3450" s="2" t="s">
        <v>4634</v>
      </c>
      <c r="D3450" s="1" t="s">
        <v>4640</v>
      </c>
      <c r="E3450" s="2" t="s">
        <v>4642</v>
      </c>
      <c r="F3450" s="1" t="s">
        <v>4632</v>
      </c>
      <c r="G3450" s="10">
        <v>45796</v>
      </c>
      <c r="H3450" s="1">
        <v>1000</v>
      </c>
      <c r="I3450" s="1"/>
      <c r="J3450" s="10">
        <v>45801</v>
      </c>
      <c r="K3450" s="1" t="s">
        <v>1077</v>
      </c>
      <c r="L3450" s="2"/>
      <c r="M3450" s="10"/>
      <c r="N3450" s="1"/>
      <c r="O3450" s="1"/>
      <c r="P3450" s="2">
        <f>Table1[[#This Row],[PRICE/PO]]*Table1[[#This Row],[Quantity/PO]]</f>
        <v>0</v>
      </c>
      <c r="Q3450" s="2" t="str">
        <f t="shared" ca="1" si="278"/>
        <v>منتهي</v>
      </c>
      <c r="R3450" s="2" t="s">
        <v>2370</v>
      </c>
      <c r="S3450" s="2"/>
      <c r="T3450" s="1" t="str">
        <f t="shared" si="280"/>
        <v/>
      </c>
      <c r="BN3450" s="8">
        <f t="shared" si="281"/>
        <v>43110237</v>
      </c>
    </row>
    <row r="3451" spans="1:66" ht="69" hidden="1" x14ac:dyDescent="0.45">
      <c r="A3451" s="1">
        <f t="shared" si="277"/>
        <v>3438</v>
      </c>
      <c r="B3451" s="1" t="s">
        <v>734</v>
      </c>
      <c r="C3451" s="2" t="s">
        <v>1967</v>
      </c>
      <c r="D3451" s="1" t="s">
        <v>1966</v>
      </c>
      <c r="E3451" s="2" t="s">
        <v>1968</v>
      </c>
      <c r="F3451" s="1" t="s">
        <v>4632</v>
      </c>
      <c r="G3451" s="10">
        <v>45796</v>
      </c>
      <c r="H3451" s="1">
        <v>8</v>
      </c>
      <c r="I3451" s="1">
        <v>6375</v>
      </c>
      <c r="J3451" s="10">
        <v>45801</v>
      </c>
      <c r="K3451" s="1" t="s">
        <v>1077</v>
      </c>
      <c r="L3451" s="2"/>
      <c r="M3451" s="10"/>
      <c r="N3451" s="1"/>
      <c r="O3451" s="1"/>
      <c r="P3451" s="2">
        <f>Table1[[#This Row],[PRICE/PO]]*Table1[[#This Row],[Quantity/PO]]</f>
        <v>0</v>
      </c>
      <c r="Q3451" s="2" t="str">
        <f t="shared" ca="1" si="278"/>
        <v>منتهي</v>
      </c>
      <c r="R3451" s="2" t="s">
        <v>2370</v>
      </c>
      <c r="S3451" s="2"/>
      <c r="T3451" s="1" t="str">
        <f t="shared" si="280"/>
        <v/>
      </c>
      <c r="BN3451" s="8">
        <f t="shared" si="281"/>
        <v>390000451</v>
      </c>
    </row>
    <row r="3452" spans="1:66" ht="23" hidden="1" x14ac:dyDescent="0.45">
      <c r="A3452" s="1">
        <f t="shared" si="277"/>
        <v>3439</v>
      </c>
      <c r="B3452" s="1" t="s">
        <v>734</v>
      </c>
      <c r="C3452" s="2" t="s">
        <v>4635</v>
      </c>
      <c r="D3452" s="1"/>
      <c r="E3452" s="2" t="s">
        <v>4643</v>
      </c>
      <c r="F3452" s="1" t="s">
        <v>4632</v>
      </c>
      <c r="G3452" s="10">
        <v>45796</v>
      </c>
      <c r="H3452" s="1">
        <v>50</v>
      </c>
      <c r="I3452" s="1"/>
      <c r="J3452" s="10">
        <v>45801</v>
      </c>
      <c r="K3452" s="1" t="s">
        <v>1077</v>
      </c>
      <c r="L3452" s="2"/>
      <c r="M3452" s="10"/>
      <c r="N3452" s="1"/>
      <c r="O3452" s="1"/>
      <c r="P3452" s="2">
        <f>Table1[[#This Row],[PRICE/PO]]*Table1[[#This Row],[Quantity/PO]]</f>
        <v>0</v>
      </c>
      <c r="Q3452" s="2" t="str">
        <f t="shared" ca="1" si="278"/>
        <v>منتهي</v>
      </c>
      <c r="R3452" s="2" t="s">
        <v>2370</v>
      </c>
      <c r="S3452" s="2"/>
      <c r="T3452" s="1" t="str">
        <f t="shared" si="280"/>
        <v/>
      </c>
      <c r="BN3452" s="8">
        <f t="shared" si="281"/>
        <v>15012116</v>
      </c>
    </row>
    <row r="3453" spans="1:66" ht="115" hidden="1" x14ac:dyDescent="0.45">
      <c r="A3453" s="1">
        <f t="shared" si="277"/>
        <v>3440</v>
      </c>
      <c r="B3453" s="1" t="s">
        <v>734</v>
      </c>
      <c r="C3453" s="2" t="s">
        <v>4636</v>
      </c>
      <c r="D3453" s="1">
        <v>3246434</v>
      </c>
      <c r="E3453" s="2" t="s">
        <v>4644</v>
      </c>
      <c r="F3453" s="1" t="s">
        <v>4632</v>
      </c>
      <c r="G3453" s="10">
        <v>45796</v>
      </c>
      <c r="H3453" s="1">
        <v>50</v>
      </c>
      <c r="I3453" s="1"/>
      <c r="J3453" s="10">
        <v>45801</v>
      </c>
      <c r="K3453" s="1" t="s">
        <v>1077</v>
      </c>
      <c r="L3453" s="2"/>
      <c r="M3453" s="10"/>
      <c r="N3453" s="1"/>
      <c r="O3453" s="1"/>
      <c r="P3453" s="2">
        <f>Table1[[#This Row],[PRICE/PO]]*Table1[[#This Row],[Quantity/PO]]</f>
        <v>0</v>
      </c>
      <c r="Q3453" s="2" t="str">
        <f t="shared" ca="1" si="278"/>
        <v>منتهي</v>
      </c>
      <c r="R3453" s="2" t="s">
        <v>2370</v>
      </c>
      <c r="S3453" s="2"/>
      <c r="T3453" s="1" t="str">
        <f t="shared" si="280"/>
        <v/>
      </c>
      <c r="BN3453" s="8">
        <f t="shared" si="281"/>
        <v>10352019</v>
      </c>
    </row>
    <row r="3454" spans="1:66" ht="92" hidden="1" x14ac:dyDescent="0.45">
      <c r="A3454" s="1">
        <f t="shared" si="277"/>
        <v>3441</v>
      </c>
      <c r="B3454" s="1" t="s">
        <v>734</v>
      </c>
      <c r="C3454" s="2" t="s">
        <v>4637</v>
      </c>
      <c r="D3454" s="1">
        <v>3247159</v>
      </c>
      <c r="E3454" s="2" t="s">
        <v>4645</v>
      </c>
      <c r="F3454" s="1" t="s">
        <v>4632</v>
      </c>
      <c r="G3454" s="10">
        <v>45796</v>
      </c>
      <c r="H3454" s="1">
        <v>5</v>
      </c>
      <c r="I3454" s="1"/>
      <c r="J3454" s="10">
        <v>45801</v>
      </c>
      <c r="K3454" s="1" t="s">
        <v>1077</v>
      </c>
      <c r="L3454" s="2"/>
      <c r="M3454" s="10"/>
      <c r="N3454" s="1"/>
      <c r="O3454" s="1"/>
      <c r="P3454" s="2">
        <f>Table1[[#This Row],[PRICE/PO]]*Table1[[#This Row],[Quantity/PO]]</f>
        <v>0</v>
      </c>
      <c r="Q3454" s="2" t="str">
        <f t="shared" ca="1" si="278"/>
        <v>منتهي</v>
      </c>
      <c r="R3454" s="2" t="s">
        <v>2370</v>
      </c>
      <c r="S3454" s="2"/>
      <c r="T3454" s="1" t="str">
        <f t="shared" si="280"/>
        <v/>
      </c>
      <c r="BN3454" s="8" t="str">
        <f t="shared" si="281"/>
        <v>3CE3344E</v>
      </c>
    </row>
    <row r="3455" spans="1:66" ht="69" hidden="1" x14ac:dyDescent="0.45">
      <c r="A3455" s="1">
        <f t="shared" si="277"/>
        <v>3442</v>
      </c>
      <c r="B3455" s="1" t="s">
        <v>734</v>
      </c>
      <c r="C3455" s="2" t="s">
        <v>3143</v>
      </c>
      <c r="D3455" s="1" t="s">
        <v>3141</v>
      </c>
      <c r="E3455" s="2" t="s">
        <v>3142</v>
      </c>
      <c r="F3455" s="1" t="s">
        <v>4632</v>
      </c>
      <c r="G3455" s="10">
        <v>45796</v>
      </c>
      <c r="H3455" s="1">
        <v>15</v>
      </c>
      <c r="I3455" s="1"/>
      <c r="J3455" s="10">
        <v>45801</v>
      </c>
      <c r="K3455" s="1" t="s">
        <v>1077</v>
      </c>
      <c r="L3455" s="2"/>
      <c r="M3455" s="10"/>
      <c r="N3455" s="1"/>
      <c r="O3455" s="1"/>
      <c r="P3455" s="2">
        <f>Table1[[#This Row],[PRICE/PO]]*Table1[[#This Row],[Quantity/PO]]</f>
        <v>0</v>
      </c>
      <c r="Q3455" s="2" t="str">
        <f t="shared" ca="1" si="278"/>
        <v>منتهي</v>
      </c>
      <c r="R3455" s="2" t="s">
        <v>2370</v>
      </c>
      <c r="S3455" s="2"/>
      <c r="T3455" s="1" t="str">
        <f t="shared" si="280"/>
        <v/>
      </c>
      <c r="BN3455" s="8" t="str">
        <f t="shared" si="281"/>
        <v>SFCAP5440</v>
      </c>
    </row>
    <row r="3456" spans="1:66" ht="69" hidden="1" x14ac:dyDescent="0.45">
      <c r="A3456" s="1">
        <f t="shared" si="277"/>
        <v>3443</v>
      </c>
      <c r="B3456" s="1" t="s">
        <v>734</v>
      </c>
      <c r="C3456" s="2" t="s">
        <v>3146</v>
      </c>
      <c r="D3456" s="1" t="s">
        <v>3145</v>
      </c>
      <c r="E3456" s="2" t="s">
        <v>3147</v>
      </c>
      <c r="F3456" s="1" t="s">
        <v>4632</v>
      </c>
      <c r="G3456" s="10">
        <v>45796</v>
      </c>
      <c r="H3456" s="1">
        <v>15</v>
      </c>
      <c r="I3456" s="1"/>
      <c r="J3456" s="10">
        <v>45801</v>
      </c>
      <c r="K3456" s="1" t="s">
        <v>1077</v>
      </c>
      <c r="L3456" s="2"/>
      <c r="M3456" s="10"/>
      <c r="N3456" s="1"/>
      <c r="O3456" s="1"/>
      <c r="P3456" s="2">
        <f>Table1[[#This Row],[PRICE/PO]]*Table1[[#This Row],[Quantity/PO]]</f>
        <v>0</v>
      </c>
      <c r="Q3456" s="2" t="str">
        <f t="shared" ca="1" si="278"/>
        <v>منتهي</v>
      </c>
      <c r="R3456" s="2" t="s">
        <v>2370</v>
      </c>
      <c r="S3456" s="2"/>
      <c r="T3456" s="1" t="str">
        <f t="shared" si="280"/>
        <v/>
      </c>
      <c r="BN3456" s="8" t="str">
        <f t="shared" si="281"/>
        <v/>
      </c>
    </row>
    <row r="3457" spans="1:66" ht="69" hidden="1" x14ac:dyDescent="0.45">
      <c r="A3457" s="1">
        <f t="shared" si="277"/>
        <v>3444</v>
      </c>
      <c r="B3457" s="1" t="s">
        <v>734</v>
      </c>
      <c r="C3457" s="2" t="s">
        <v>3151</v>
      </c>
      <c r="D3457" s="1" t="s">
        <v>3152</v>
      </c>
      <c r="E3457" s="2" t="s">
        <v>3153</v>
      </c>
      <c r="F3457" s="1" t="s">
        <v>4632</v>
      </c>
      <c r="G3457" s="10">
        <v>45796</v>
      </c>
      <c r="H3457" s="1">
        <v>15</v>
      </c>
      <c r="I3457" s="1"/>
      <c r="J3457" s="10">
        <v>45801</v>
      </c>
      <c r="K3457" s="1" t="s">
        <v>1077</v>
      </c>
      <c r="L3457" s="2"/>
      <c r="M3457" s="10"/>
      <c r="N3457" s="1"/>
      <c r="O3457" s="1"/>
      <c r="P3457" s="2">
        <f>Table1[[#This Row],[PRICE/PO]]*Table1[[#This Row],[Quantity/PO]]</f>
        <v>0</v>
      </c>
      <c r="Q3457" s="2" t="str">
        <f t="shared" ca="1" si="278"/>
        <v>منتهي</v>
      </c>
      <c r="R3457" s="2" t="s">
        <v>2370</v>
      </c>
      <c r="S3457" s="2"/>
      <c r="T3457" s="1" t="str">
        <f t="shared" si="280"/>
        <v/>
      </c>
      <c r="BN3457" s="8" t="str">
        <f t="shared" si="281"/>
        <v>170984</v>
      </c>
    </row>
    <row r="3458" spans="1:66" ht="69" hidden="1" x14ac:dyDescent="0.45">
      <c r="A3458" s="1">
        <f t="shared" si="277"/>
        <v>3445</v>
      </c>
      <c r="B3458" s="1" t="s">
        <v>734</v>
      </c>
      <c r="C3458" s="2" t="s">
        <v>3154</v>
      </c>
      <c r="D3458" s="1" t="s">
        <v>3155</v>
      </c>
      <c r="E3458" s="2" t="s">
        <v>3156</v>
      </c>
      <c r="F3458" s="1" t="s">
        <v>4632</v>
      </c>
      <c r="G3458" s="10">
        <v>45796</v>
      </c>
      <c r="H3458" s="1">
        <v>15</v>
      </c>
      <c r="I3458" s="1"/>
      <c r="J3458" s="10">
        <v>45801</v>
      </c>
      <c r="K3458" s="1" t="s">
        <v>1077</v>
      </c>
      <c r="L3458" s="2"/>
      <c r="M3458" s="10"/>
      <c r="N3458" s="1"/>
      <c r="O3458" s="1"/>
      <c r="P3458" s="2">
        <f>Table1[[#This Row],[PRICE/PO]]*Table1[[#This Row],[Quantity/PO]]</f>
        <v>0</v>
      </c>
      <c r="Q3458" s="2" t="str">
        <f t="shared" ca="1" si="278"/>
        <v>منتهي</v>
      </c>
      <c r="R3458" s="2" t="s">
        <v>2370</v>
      </c>
      <c r="S3458" s="2"/>
      <c r="T3458" s="1" t="str">
        <f t="shared" si="280"/>
        <v/>
      </c>
      <c r="BN3458" s="8" t="str">
        <f t="shared" si="281"/>
        <v>A5G05060</v>
      </c>
    </row>
    <row r="3459" spans="1:66" ht="69" hidden="1" x14ac:dyDescent="0.45">
      <c r="A3459" s="1">
        <f t="shared" si="277"/>
        <v>3446</v>
      </c>
      <c r="B3459" s="1" t="s">
        <v>734</v>
      </c>
      <c r="C3459" s="2" t="s">
        <v>3157</v>
      </c>
      <c r="D3459" s="1" t="s">
        <v>3158</v>
      </c>
      <c r="E3459" s="2" t="s">
        <v>3159</v>
      </c>
      <c r="F3459" s="1" t="s">
        <v>4632</v>
      </c>
      <c r="G3459" s="10">
        <v>45796</v>
      </c>
      <c r="H3459" s="1">
        <v>15</v>
      </c>
      <c r="I3459" s="1"/>
      <c r="J3459" s="10">
        <v>45801</v>
      </c>
      <c r="K3459" s="1" t="s">
        <v>1077</v>
      </c>
      <c r="L3459" s="2"/>
      <c r="M3459" s="10"/>
      <c r="N3459" s="1"/>
      <c r="O3459" s="1"/>
      <c r="P3459" s="2">
        <f>Table1[[#This Row],[PRICE/PO]]*Table1[[#This Row],[Quantity/PO]]</f>
        <v>0</v>
      </c>
      <c r="Q3459" s="2" t="str">
        <f t="shared" ca="1" si="278"/>
        <v>منتهي</v>
      </c>
      <c r="R3459" s="2" t="s">
        <v>2370</v>
      </c>
      <c r="S3459" s="2"/>
      <c r="T3459" s="1" t="str">
        <f t="shared" si="280"/>
        <v/>
      </c>
      <c r="BN3459" s="8" t="str">
        <f t="shared" si="281"/>
        <v/>
      </c>
    </row>
    <row r="3460" spans="1:66" ht="69" hidden="1" x14ac:dyDescent="0.45">
      <c r="A3460" s="1">
        <f t="shared" si="277"/>
        <v>3447</v>
      </c>
      <c r="B3460" s="1" t="s">
        <v>734</v>
      </c>
      <c r="C3460" s="2" t="s">
        <v>3162</v>
      </c>
      <c r="D3460" s="2" t="s">
        <v>3160</v>
      </c>
      <c r="E3460" s="2" t="s">
        <v>4646</v>
      </c>
      <c r="F3460" s="1" t="s">
        <v>4632</v>
      </c>
      <c r="G3460" s="10">
        <v>45796</v>
      </c>
      <c r="H3460" s="1">
        <v>15</v>
      </c>
      <c r="I3460" s="1"/>
      <c r="J3460" s="10">
        <v>45801</v>
      </c>
      <c r="K3460" s="1" t="s">
        <v>1077</v>
      </c>
      <c r="L3460" s="2"/>
      <c r="M3460" s="10"/>
      <c r="N3460" s="1"/>
      <c r="O3460" s="1"/>
      <c r="P3460" s="2">
        <f>Table1[[#This Row],[PRICE/PO]]*Table1[[#This Row],[Quantity/PO]]</f>
        <v>0</v>
      </c>
      <c r="Q3460" s="2" t="str">
        <f t="shared" ca="1" si="278"/>
        <v>منتهي</v>
      </c>
      <c r="R3460" s="2" t="s">
        <v>2370</v>
      </c>
      <c r="S3460" s="2"/>
      <c r="T3460" s="1" t="str">
        <f t="shared" si="280"/>
        <v/>
      </c>
      <c r="BN3460" s="8" t="str">
        <f t="shared" si="281"/>
        <v>2102169</v>
      </c>
    </row>
    <row r="3461" spans="1:66" ht="92" hidden="1" x14ac:dyDescent="0.45">
      <c r="A3461" s="1">
        <f t="shared" si="277"/>
        <v>3448</v>
      </c>
      <c r="B3461" s="1" t="s">
        <v>734</v>
      </c>
      <c r="C3461" s="2" t="s">
        <v>3183</v>
      </c>
      <c r="D3461" s="1" t="s">
        <v>3184</v>
      </c>
      <c r="E3461" s="2" t="s">
        <v>3185</v>
      </c>
      <c r="F3461" s="1" t="s">
        <v>4632</v>
      </c>
      <c r="G3461" s="10">
        <v>45796</v>
      </c>
      <c r="H3461" s="1">
        <v>15</v>
      </c>
      <c r="I3461" s="1"/>
      <c r="J3461" s="10">
        <v>45801</v>
      </c>
      <c r="K3461" s="1" t="s">
        <v>1077</v>
      </c>
      <c r="L3461" s="2"/>
      <c r="M3461" s="10"/>
      <c r="N3461" s="1"/>
      <c r="O3461" s="1"/>
      <c r="P3461" s="2">
        <f>Table1[[#This Row],[PRICE/PO]]*Table1[[#This Row],[Quantity/PO]]</f>
        <v>0</v>
      </c>
      <c r="Q3461" s="2" t="str">
        <f t="shared" ca="1" si="278"/>
        <v>منتهي</v>
      </c>
      <c r="R3461" s="2" t="s">
        <v>2370</v>
      </c>
      <c r="S3461" s="2"/>
      <c r="T3461" s="1" t="str">
        <f t="shared" si="280"/>
        <v/>
      </c>
      <c r="BN3461" s="8" t="str">
        <f t="shared" si="281"/>
        <v/>
      </c>
    </row>
    <row r="3462" spans="1:66" ht="92" hidden="1" x14ac:dyDescent="0.45">
      <c r="A3462" s="1">
        <f t="shared" si="277"/>
        <v>3449</v>
      </c>
      <c r="B3462" s="1" t="s">
        <v>734</v>
      </c>
      <c r="C3462" s="2" t="s">
        <v>3148</v>
      </c>
      <c r="D3462" s="1" t="s">
        <v>3149</v>
      </c>
      <c r="E3462" s="2" t="s">
        <v>3150</v>
      </c>
      <c r="F3462" s="1" t="s">
        <v>4632</v>
      </c>
      <c r="G3462" s="10">
        <v>45796</v>
      </c>
      <c r="H3462" s="1">
        <v>15</v>
      </c>
      <c r="I3462" s="1"/>
      <c r="J3462" s="10">
        <v>45801</v>
      </c>
      <c r="K3462" s="1" t="s">
        <v>1077</v>
      </c>
      <c r="L3462" s="2"/>
      <c r="M3462" s="10"/>
      <c r="N3462" s="1"/>
      <c r="O3462" s="1"/>
      <c r="P3462" s="2">
        <f>Table1[[#This Row],[PRICE/PO]]*Table1[[#This Row],[Quantity/PO]]</f>
        <v>0</v>
      </c>
      <c r="Q3462" s="2" t="str">
        <f t="shared" ca="1" si="278"/>
        <v>منتهي</v>
      </c>
      <c r="R3462" s="2" t="s">
        <v>2370</v>
      </c>
      <c r="S3462" s="2"/>
      <c r="T3462" s="1" t="str">
        <f t="shared" si="280"/>
        <v/>
      </c>
      <c r="BN3462" s="8" t="str">
        <f t="shared" si="281"/>
        <v>22KZ93</v>
      </c>
    </row>
    <row r="3463" spans="1:66" ht="46" hidden="1" x14ac:dyDescent="0.45">
      <c r="A3463" s="1">
        <f t="shared" si="277"/>
        <v>3450</v>
      </c>
      <c r="B3463" s="1" t="s">
        <v>734</v>
      </c>
      <c r="C3463" s="2" t="s">
        <v>1680</v>
      </c>
      <c r="D3463" s="1"/>
      <c r="E3463" s="2" t="s">
        <v>1679</v>
      </c>
      <c r="F3463" s="1" t="s">
        <v>4647</v>
      </c>
      <c r="G3463" s="10">
        <v>45796</v>
      </c>
      <c r="H3463" s="1">
        <v>1</v>
      </c>
      <c r="I3463" s="1">
        <v>1210</v>
      </c>
      <c r="J3463" s="10">
        <v>45803</v>
      </c>
      <c r="K3463" s="1" t="s">
        <v>1077</v>
      </c>
      <c r="L3463" s="2"/>
      <c r="M3463" s="10"/>
      <c r="N3463" s="1"/>
      <c r="O3463" s="1"/>
      <c r="P3463" s="2">
        <f>Table1[[#This Row],[PRICE/PO]]*Table1[[#This Row],[Quantity/PO]]</f>
        <v>0</v>
      </c>
      <c r="Q3463" s="2" t="str">
        <f t="shared" ca="1" si="278"/>
        <v>منتهي</v>
      </c>
      <c r="R3463" s="2" t="s">
        <v>2339</v>
      </c>
      <c r="S3463" s="2"/>
      <c r="T3463" s="1" t="str">
        <f t="shared" si="280"/>
        <v/>
      </c>
      <c r="BN3463" s="8" t="str">
        <f t="shared" si="281"/>
        <v>V6EPB-S-S-5-S</v>
      </c>
    </row>
    <row r="3464" spans="1:66" ht="46" hidden="1" x14ac:dyDescent="0.45">
      <c r="A3464" s="1">
        <f t="shared" si="277"/>
        <v>3451</v>
      </c>
      <c r="B3464" s="1" t="s">
        <v>734</v>
      </c>
      <c r="C3464" s="2" t="s">
        <v>1681</v>
      </c>
      <c r="D3464" s="1"/>
      <c r="E3464" s="2" t="s">
        <v>1682</v>
      </c>
      <c r="F3464" s="1" t="s">
        <v>4647</v>
      </c>
      <c r="G3464" s="10">
        <v>45796</v>
      </c>
      <c r="H3464" s="1">
        <v>2</v>
      </c>
      <c r="I3464" s="1">
        <v>1850</v>
      </c>
      <c r="J3464" s="10">
        <v>45803</v>
      </c>
      <c r="K3464" s="1" t="s">
        <v>1077</v>
      </c>
      <c r="L3464" s="2"/>
      <c r="M3464" s="10"/>
      <c r="N3464" s="1"/>
      <c r="O3464" s="1"/>
      <c r="P3464" s="2">
        <f>Table1[[#This Row],[PRICE/PO]]*Table1[[#This Row],[Quantity/PO]]</f>
        <v>0</v>
      </c>
      <c r="Q3464" s="2" t="str">
        <f t="shared" ca="1" si="278"/>
        <v>منتهي</v>
      </c>
      <c r="R3464" s="2" t="s">
        <v>2339</v>
      </c>
      <c r="S3464" s="2"/>
      <c r="T3464" s="1" t="str">
        <f t="shared" si="280"/>
        <v/>
      </c>
      <c r="BN3464" s="8" t="str">
        <f t="shared" si="281"/>
        <v>QP2-15-130920</v>
      </c>
    </row>
    <row r="3465" spans="1:66" ht="23" hidden="1" x14ac:dyDescent="0.45">
      <c r="A3465" s="1">
        <f t="shared" si="277"/>
        <v>3452</v>
      </c>
      <c r="B3465" s="1" t="s">
        <v>734</v>
      </c>
      <c r="C3465" s="2" t="s">
        <v>4635</v>
      </c>
      <c r="D3465" s="1"/>
      <c r="E3465" s="2" t="s">
        <v>4643</v>
      </c>
      <c r="F3465" s="1" t="s">
        <v>4648</v>
      </c>
      <c r="G3465" s="10">
        <v>45796</v>
      </c>
      <c r="H3465" s="1">
        <v>100</v>
      </c>
      <c r="I3465" s="1"/>
      <c r="J3465" s="10">
        <v>45801</v>
      </c>
      <c r="K3465" s="1" t="s">
        <v>1077</v>
      </c>
      <c r="L3465" s="2"/>
      <c r="M3465" s="10"/>
      <c r="N3465" s="1"/>
      <c r="O3465" s="1"/>
      <c r="P3465" s="2">
        <f>Table1[[#This Row],[PRICE/PO]]*Table1[[#This Row],[Quantity/PO]]</f>
        <v>0</v>
      </c>
      <c r="Q3465" s="2" t="str">
        <f t="shared" ca="1" si="278"/>
        <v>منتهي</v>
      </c>
      <c r="R3465" s="2" t="s">
        <v>2370</v>
      </c>
      <c r="S3465" s="2"/>
      <c r="T3465" s="1" t="str">
        <f t="shared" si="280"/>
        <v/>
      </c>
      <c r="BN3465" s="8" t="str">
        <f t="shared" si="281"/>
        <v>DRB16Y161A1 AM 1BK-2*271</v>
      </c>
    </row>
    <row r="3466" spans="1:66" ht="69" hidden="1" x14ac:dyDescent="0.45">
      <c r="A3466" s="1">
        <f t="shared" si="277"/>
        <v>3453</v>
      </c>
      <c r="B3466" s="1" t="s">
        <v>734</v>
      </c>
      <c r="C3466" s="2" t="s">
        <v>4667</v>
      </c>
      <c r="D3466" s="1"/>
      <c r="E3466" s="2" t="s">
        <v>4649</v>
      </c>
      <c r="F3466" s="1" t="s">
        <v>4648</v>
      </c>
      <c r="G3466" s="10">
        <v>45796</v>
      </c>
      <c r="H3466" s="1">
        <v>2</v>
      </c>
      <c r="I3466" s="1"/>
      <c r="J3466" s="10">
        <v>45801</v>
      </c>
      <c r="K3466" s="1" t="s">
        <v>1077</v>
      </c>
      <c r="L3466" s="2"/>
      <c r="M3466" s="10"/>
      <c r="N3466" s="1"/>
      <c r="O3466" s="1"/>
      <c r="P3466" s="2">
        <f>Table1[[#This Row],[PRICE/PO]]*Table1[[#This Row],[Quantity/PO]]</f>
        <v>0</v>
      </c>
      <c r="Q3466" s="2" t="str">
        <f t="shared" ca="1" si="278"/>
        <v>منتهي</v>
      </c>
      <c r="R3466" s="2" t="s">
        <v>2370</v>
      </c>
      <c r="S3466" s="2"/>
      <c r="T3466" s="1" t="str">
        <f t="shared" si="280"/>
        <v/>
      </c>
      <c r="BN3466" s="8" t="str">
        <f t="shared" ref="BN3466:BN3479" si="282">D4087</f>
        <v/>
      </c>
    </row>
    <row r="3467" spans="1:66" ht="46" hidden="1" x14ac:dyDescent="0.45">
      <c r="A3467" s="1">
        <f t="shared" si="277"/>
        <v>3454</v>
      </c>
      <c r="B3467" s="1" t="s">
        <v>734</v>
      </c>
      <c r="C3467" s="2" t="s">
        <v>4668</v>
      </c>
      <c r="D3467" s="2" t="s">
        <v>4660</v>
      </c>
      <c r="E3467" s="2" t="s">
        <v>4650</v>
      </c>
      <c r="F3467" s="1" t="s">
        <v>4648</v>
      </c>
      <c r="G3467" s="10">
        <v>45796</v>
      </c>
      <c r="H3467" s="1">
        <v>10</v>
      </c>
      <c r="I3467" s="1"/>
      <c r="J3467" s="10">
        <v>45801</v>
      </c>
      <c r="K3467" s="1" t="s">
        <v>1077</v>
      </c>
      <c r="L3467" s="2"/>
      <c r="M3467" s="10"/>
      <c r="N3467" s="1"/>
      <c r="O3467" s="1"/>
      <c r="P3467" s="2">
        <f>Table1[[#This Row],[PRICE/PO]]*Table1[[#This Row],[Quantity/PO]]</f>
        <v>0</v>
      </c>
      <c r="Q3467" s="2" t="str">
        <f t="shared" ca="1" si="278"/>
        <v>منتهي</v>
      </c>
      <c r="R3467" s="2" t="s">
        <v>2370</v>
      </c>
      <c r="S3467" s="2"/>
      <c r="T3467" s="1" t="str">
        <f t="shared" si="280"/>
        <v/>
      </c>
      <c r="BN3467" s="8" t="str">
        <f t="shared" si="282"/>
        <v>3246117</v>
      </c>
    </row>
    <row r="3468" spans="1:66" ht="69" hidden="1" x14ac:dyDescent="0.45">
      <c r="A3468" s="1">
        <f t="shared" si="277"/>
        <v>3455</v>
      </c>
      <c r="B3468" s="1" t="s">
        <v>734</v>
      </c>
      <c r="C3468" s="2" t="s">
        <v>4669</v>
      </c>
      <c r="D3468" s="2" t="s">
        <v>4661</v>
      </c>
      <c r="E3468" s="2" t="s">
        <v>4651</v>
      </c>
      <c r="F3468" s="1" t="s">
        <v>4648</v>
      </c>
      <c r="G3468" s="10">
        <v>45796</v>
      </c>
      <c r="H3468" s="1">
        <v>10</v>
      </c>
      <c r="I3468" s="1"/>
      <c r="J3468" s="10">
        <v>45801</v>
      </c>
      <c r="K3468" s="1" t="s">
        <v>1077</v>
      </c>
      <c r="L3468" s="2"/>
      <c r="M3468" s="10"/>
      <c r="N3468" s="1"/>
      <c r="O3468" s="1"/>
      <c r="P3468" s="2">
        <f>Table1[[#This Row],[PRICE/PO]]*Table1[[#This Row],[Quantity/PO]]</f>
        <v>0</v>
      </c>
      <c r="Q3468" s="2" t="str">
        <f t="shared" ca="1" si="278"/>
        <v>منتهي</v>
      </c>
      <c r="R3468" s="2" t="s">
        <v>2370</v>
      </c>
      <c r="S3468" s="2"/>
      <c r="T3468" s="1" t="str">
        <f t="shared" si="280"/>
        <v/>
      </c>
      <c r="BN3468" s="8" t="str">
        <f t="shared" si="282"/>
        <v>3246966</v>
      </c>
    </row>
    <row r="3469" spans="1:66" ht="161" hidden="1" x14ac:dyDescent="0.45">
      <c r="A3469" s="1">
        <f t="shared" si="277"/>
        <v>3456</v>
      </c>
      <c r="B3469" s="1" t="s">
        <v>734</v>
      </c>
      <c r="C3469" s="2" t="s">
        <v>4670</v>
      </c>
      <c r="D3469" s="1">
        <v>2902037</v>
      </c>
      <c r="E3469" s="2" t="s">
        <v>4652</v>
      </c>
      <c r="F3469" s="1" t="s">
        <v>4648</v>
      </c>
      <c r="G3469" s="10">
        <v>45796</v>
      </c>
      <c r="H3469" s="1">
        <v>25</v>
      </c>
      <c r="I3469" s="1"/>
      <c r="J3469" s="10">
        <v>45801</v>
      </c>
      <c r="K3469" s="1" t="s">
        <v>1077</v>
      </c>
      <c r="L3469" s="2"/>
      <c r="M3469" s="10"/>
      <c r="N3469" s="1"/>
      <c r="O3469" s="1"/>
      <c r="P3469" s="2">
        <f>Table1[[#This Row],[PRICE/PO]]*Table1[[#This Row],[Quantity/PO]]</f>
        <v>0</v>
      </c>
      <c r="Q3469" s="2" t="str">
        <f t="shared" ca="1" si="278"/>
        <v>منتهي</v>
      </c>
      <c r="R3469" s="2" t="s">
        <v>2370</v>
      </c>
      <c r="S3469" s="2"/>
      <c r="T3469" s="1" t="str">
        <f t="shared" si="280"/>
        <v/>
      </c>
      <c r="BN3469" s="8" t="str">
        <f t="shared" si="282"/>
        <v/>
      </c>
    </row>
    <row r="3470" spans="1:66" ht="138" hidden="1" x14ac:dyDescent="0.45">
      <c r="A3470" s="1">
        <f t="shared" si="277"/>
        <v>3457</v>
      </c>
      <c r="B3470" s="1" t="s">
        <v>734</v>
      </c>
      <c r="C3470" s="2" t="s">
        <v>3667</v>
      </c>
      <c r="D3470" s="1">
        <v>2987969</v>
      </c>
      <c r="E3470" s="2" t="s">
        <v>3664</v>
      </c>
      <c r="F3470" s="1" t="s">
        <v>4648</v>
      </c>
      <c r="G3470" s="10">
        <v>45796</v>
      </c>
      <c r="H3470" s="1">
        <v>50</v>
      </c>
      <c r="I3470" s="1"/>
      <c r="J3470" s="10">
        <v>45801</v>
      </c>
      <c r="K3470" s="1" t="s">
        <v>1077</v>
      </c>
      <c r="L3470" s="2"/>
      <c r="M3470" s="10"/>
      <c r="N3470" s="1"/>
      <c r="O3470" s="1"/>
      <c r="P3470" s="2">
        <f>Table1[[#This Row],[PRICE/PO]]*Table1[[#This Row],[Quantity/PO]]</f>
        <v>0</v>
      </c>
      <c r="Q3470" s="2" t="str">
        <f t="shared" ca="1" si="278"/>
        <v>منتهي</v>
      </c>
      <c r="R3470" s="2" t="s">
        <v>2370</v>
      </c>
      <c r="S3470" s="2"/>
      <c r="T3470" s="1" t="str">
        <f t="shared" si="280"/>
        <v/>
      </c>
      <c r="BN3470" s="8" t="str">
        <f t="shared" si="282"/>
        <v/>
      </c>
    </row>
    <row r="3471" spans="1:66" ht="69" hidden="1" x14ac:dyDescent="0.45">
      <c r="A3471" s="1">
        <f t="shared" ref="A3471:A3534" si="283">ROW(A3458)</f>
        <v>3458</v>
      </c>
      <c r="B3471" s="1" t="s">
        <v>734</v>
      </c>
      <c r="C3471" s="2" t="s">
        <v>4671</v>
      </c>
      <c r="D3471" s="1">
        <v>3059812</v>
      </c>
      <c r="E3471" s="2" t="s">
        <v>4653</v>
      </c>
      <c r="F3471" s="1" t="s">
        <v>4648</v>
      </c>
      <c r="G3471" s="10">
        <v>45796</v>
      </c>
      <c r="H3471" s="1">
        <v>50</v>
      </c>
      <c r="I3471" s="1"/>
      <c r="J3471" s="10">
        <v>45801</v>
      </c>
      <c r="K3471" s="1" t="s">
        <v>1077</v>
      </c>
      <c r="L3471" s="2"/>
      <c r="M3471" s="10"/>
      <c r="N3471" s="1"/>
      <c r="O3471" s="1"/>
      <c r="P3471" s="2">
        <f>Table1[[#This Row],[PRICE/PO]]*Table1[[#This Row],[Quantity/PO]]</f>
        <v>0</v>
      </c>
      <c r="Q3471" s="2" t="str">
        <f t="shared" ca="1" si="278"/>
        <v>منتهي</v>
      </c>
      <c r="R3471" s="2" t="s">
        <v>2370</v>
      </c>
      <c r="S3471" s="2"/>
      <c r="T3471" s="1" t="str">
        <f t="shared" si="280"/>
        <v/>
      </c>
      <c r="BN3471" s="8" t="str">
        <f t="shared" si="282"/>
        <v>H335</v>
      </c>
    </row>
    <row r="3472" spans="1:66" ht="115" hidden="1" x14ac:dyDescent="0.45">
      <c r="A3472" s="1">
        <f t="shared" si="283"/>
        <v>3459</v>
      </c>
      <c r="B3472" s="1" t="s">
        <v>734</v>
      </c>
      <c r="C3472" s="2" t="s">
        <v>4672</v>
      </c>
      <c r="D3472" s="1">
        <v>3246010</v>
      </c>
      <c r="E3472" s="2" t="s">
        <v>4654</v>
      </c>
      <c r="F3472" s="1" t="s">
        <v>4648</v>
      </c>
      <c r="G3472" s="10">
        <v>45796</v>
      </c>
      <c r="H3472" s="1">
        <v>500</v>
      </c>
      <c r="I3472" s="1"/>
      <c r="J3472" s="10">
        <v>45801</v>
      </c>
      <c r="K3472" s="1" t="s">
        <v>1077</v>
      </c>
      <c r="L3472" s="2"/>
      <c r="M3472" s="10"/>
      <c r="N3472" s="1"/>
      <c r="O3472" s="1"/>
      <c r="P3472" s="2">
        <f>Table1[[#This Row],[PRICE/PO]]*Table1[[#This Row],[Quantity/PO]]</f>
        <v>0</v>
      </c>
      <c r="Q3472" s="2" t="str">
        <f t="shared" ca="1" si="278"/>
        <v>منتهي</v>
      </c>
      <c r="R3472" s="2" t="s">
        <v>2370</v>
      </c>
      <c r="S3472" s="2"/>
      <c r="T3472" s="1" t="str">
        <f t="shared" si="280"/>
        <v/>
      </c>
      <c r="BN3472" s="8" t="str">
        <f t="shared" si="282"/>
        <v/>
      </c>
    </row>
    <row r="3473" spans="1:66" ht="69" hidden="1" x14ac:dyDescent="0.45">
      <c r="A3473" s="1">
        <f t="shared" si="283"/>
        <v>3460</v>
      </c>
      <c r="B3473" s="1" t="s">
        <v>734</v>
      </c>
      <c r="C3473" s="2" t="s">
        <v>4673</v>
      </c>
      <c r="D3473" s="1">
        <v>3246117</v>
      </c>
      <c r="E3473" s="2" t="s">
        <v>4655</v>
      </c>
      <c r="F3473" s="1" t="s">
        <v>4648</v>
      </c>
      <c r="G3473" s="10">
        <v>45796</v>
      </c>
      <c r="H3473" s="1">
        <v>50</v>
      </c>
      <c r="I3473" s="1"/>
      <c r="J3473" s="10">
        <v>45801</v>
      </c>
      <c r="K3473" s="1" t="s">
        <v>1077</v>
      </c>
      <c r="L3473" s="2"/>
      <c r="M3473" s="10"/>
      <c r="N3473" s="1"/>
      <c r="O3473" s="1"/>
      <c r="P3473" s="2">
        <f>Table1[[#This Row],[PRICE/PO]]*Table1[[#This Row],[Quantity/PO]]</f>
        <v>0</v>
      </c>
      <c r="Q3473" s="2" t="str">
        <f t="shared" ref="Q3473:Q3538" ca="1" si="284">IF(AND($J3473&lt;TODAY(), $J3473&lt;&gt;""), "منتهي", "")</f>
        <v>منتهي</v>
      </c>
      <c r="R3473" s="2" t="s">
        <v>2370</v>
      </c>
      <c r="S3473" s="2"/>
      <c r="T3473" s="1" t="str">
        <f t="shared" si="280"/>
        <v/>
      </c>
      <c r="BN3473" s="8" t="str">
        <f t="shared" si="282"/>
        <v>SKU: GAHZLY_357398</v>
      </c>
    </row>
    <row r="3474" spans="1:66" ht="115" hidden="1" x14ac:dyDescent="0.45">
      <c r="A3474" s="1">
        <f t="shared" si="283"/>
        <v>3461</v>
      </c>
      <c r="B3474" s="1" t="s">
        <v>734</v>
      </c>
      <c r="C3474" s="2" t="s">
        <v>4636</v>
      </c>
      <c r="D3474" s="1">
        <v>3246434</v>
      </c>
      <c r="E3474" s="2" t="s">
        <v>4644</v>
      </c>
      <c r="F3474" s="1" t="s">
        <v>4648</v>
      </c>
      <c r="G3474" s="10">
        <v>45796</v>
      </c>
      <c r="H3474" s="1">
        <v>400</v>
      </c>
      <c r="I3474" s="1"/>
      <c r="J3474" s="10">
        <v>45801</v>
      </c>
      <c r="K3474" s="1" t="s">
        <v>1077</v>
      </c>
      <c r="L3474" s="2"/>
      <c r="M3474" s="10"/>
      <c r="N3474" s="1"/>
      <c r="O3474" s="1"/>
      <c r="P3474" s="2">
        <f>Table1[[#This Row],[PRICE/PO]]*Table1[[#This Row],[Quantity/PO]]</f>
        <v>0</v>
      </c>
      <c r="Q3474" s="2" t="str">
        <f t="shared" ca="1" si="284"/>
        <v>منتهي</v>
      </c>
      <c r="R3474" s="2" t="s">
        <v>2370</v>
      </c>
      <c r="S3474" s="2"/>
      <c r="T3474" s="1" t="str">
        <f t="shared" si="280"/>
        <v/>
      </c>
      <c r="BN3474" s="8" t="str">
        <f t="shared" si="282"/>
        <v>CR17345</v>
      </c>
    </row>
    <row r="3475" spans="1:66" ht="69" hidden="1" x14ac:dyDescent="0.45">
      <c r="A3475" s="1">
        <f t="shared" si="283"/>
        <v>3462</v>
      </c>
      <c r="B3475" s="1" t="s">
        <v>734</v>
      </c>
      <c r="C3475" s="2" t="s">
        <v>4666</v>
      </c>
      <c r="D3475" s="1">
        <v>3246966</v>
      </c>
      <c r="E3475" s="2" t="s">
        <v>4656</v>
      </c>
      <c r="F3475" s="1" t="s">
        <v>4648</v>
      </c>
      <c r="G3475" s="10">
        <v>45796</v>
      </c>
      <c r="H3475" s="1">
        <v>50</v>
      </c>
      <c r="I3475" s="1"/>
      <c r="J3475" s="10">
        <v>45801</v>
      </c>
      <c r="K3475" s="1" t="s">
        <v>1077</v>
      </c>
      <c r="L3475" s="2"/>
      <c r="M3475" s="10"/>
      <c r="N3475" s="1"/>
      <c r="O3475" s="1"/>
      <c r="P3475" s="2">
        <f>Table1[[#This Row],[PRICE/PO]]*Table1[[#This Row],[Quantity/PO]]</f>
        <v>0</v>
      </c>
      <c r="Q3475" s="2" t="str">
        <f t="shared" ca="1" si="284"/>
        <v>منتهي</v>
      </c>
      <c r="R3475" s="2" t="s">
        <v>2370</v>
      </c>
      <c r="S3475" s="2"/>
      <c r="T3475" s="1" t="str">
        <f t="shared" si="280"/>
        <v/>
      </c>
      <c r="BN3475" s="8" t="str">
        <f t="shared" si="282"/>
        <v>4PKE5</v>
      </c>
    </row>
    <row r="3476" spans="1:66" ht="92" hidden="1" x14ac:dyDescent="0.45">
      <c r="A3476" s="1">
        <f t="shared" si="283"/>
        <v>3463</v>
      </c>
      <c r="B3476" s="1" t="s">
        <v>734</v>
      </c>
      <c r="C3476" s="2" t="s">
        <v>4634</v>
      </c>
      <c r="D3476" s="2" t="s">
        <v>4639</v>
      </c>
      <c r="E3476" s="2" t="s">
        <v>4642</v>
      </c>
      <c r="F3476" s="1" t="s">
        <v>4648</v>
      </c>
      <c r="G3476" s="10">
        <v>45796</v>
      </c>
      <c r="H3476" s="1">
        <v>100</v>
      </c>
      <c r="I3476" s="1"/>
      <c r="J3476" s="10">
        <v>45801</v>
      </c>
      <c r="K3476" s="1" t="s">
        <v>1077</v>
      </c>
      <c r="L3476" s="2"/>
      <c r="M3476" s="10"/>
      <c r="N3476" s="1"/>
      <c r="O3476" s="1"/>
      <c r="P3476" s="2">
        <f>Table1[[#This Row],[PRICE/PO]]*Table1[[#This Row],[Quantity/PO]]</f>
        <v>0</v>
      </c>
      <c r="Q3476" s="2" t="str">
        <f t="shared" ca="1" si="284"/>
        <v>منتهي</v>
      </c>
      <c r="R3476" s="2" t="s">
        <v>2370</v>
      </c>
      <c r="S3476" s="2"/>
      <c r="T3476" s="1" t="str">
        <f t="shared" si="280"/>
        <v/>
      </c>
      <c r="BN3476" s="8" t="str">
        <f t="shared" si="282"/>
        <v>NSN # 6230 01-653-2577</v>
      </c>
    </row>
    <row r="3477" spans="1:66" ht="92" hidden="1" x14ac:dyDescent="0.45">
      <c r="A3477" s="1">
        <f t="shared" si="283"/>
        <v>3464</v>
      </c>
      <c r="B3477" s="1" t="s">
        <v>734</v>
      </c>
      <c r="C3477" s="2" t="s">
        <v>4665</v>
      </c>
      <c r="D3477" s="2" t="s">
        <v>4639</v>
      </c>
      <c r="E3477" s="2" t="s">
        <v>4657</v>
      </c>
      <c r="F3477" s="1" t="s">
        <v>4648</v>
      </c>
      <c r="G3477" s="10">
        <v>45796</v>
      </c>
      <c r="H3477" s="1">
        <v>500</v>
      </c>
      <c r="I3477" s="1"/>
      <c r="J3477" s="10">
        <v>45801</v>
      </c>
      <c r="K3477" s="1" t="s">
        <v>1077</v>
      </c>
      <c r="L3477" s="2"/>
      <c r="M3477" s="10"/>
      <c r="N3477" s="1"/>
      <c r="O3477" s="1"/>
      <c r="P3477" s="2">
        <f>Table1[[#This Row],[PRICE/PO]]*Table1[[#This Row],[Quantity/PO]]</f>
        <v>0</v>
      </c>
      <c r="Q3477" s="2" t="str">
        <f t="shared" ca="1" si="284"/>
        <v>منتهي</v>
      </c>
      <c r="R3477" s="2" t="s">
        <v>2370</v>
      </c>
      <c r="S3477" s="2"/>
      <c r="T3477" s="1" t="str">
        <f t="shared" si="280"/>
        <v/>
      </c>
      <c r="BN3477" s="8" t="str">
        <f t="shared" si="282"/>
        <v>A9D87432</v>
      </c>
    </row>
    <row r="3478" spans="1:66" ht="115" hidden="1" x14ac:dyDescent="0.45">
      <c r="A3478" s="1">
        <f t="shared" si="283"/>
        <v>3465</v>
      </c>
      <c r="B3478" s="1" t="s">
        <v>734</v>
      </c>
      <c r="C3478" s="2" t="s">
        <v>4664</v>
      </c>
      <c r="D3478" s="2" t="s">
        <v>4639</v>
      </c>
      <c r="E3478" s="2" t="s">
        <v>4658</v>
      </c>
      <c r="F3478" s="1" t="s">
        <v>4648</v>
      </c>
      <c r="G3478" s="10">
        <v>45796</v>
      </c>
      <c r="H3478" s="1">
        <v>200</v>
      </c>
      <c r="I3478" s="1"/>
      <c r="J3478" s="10">
        <v>45801</v>
      </c>
      <c r="K3478" s="1" t="s">
        <v>1077</v>
      </c>
      <c r="L3478" s="2"/>
      <c r="M3478" s="10"/>
      <c r="N3478" s="1"/>
      <c r="O3478" s="1"/>
      <c r="P3478" s="2">
        <f>Table1[[#This Row],[PRICE/PO]]*Table1[[#This Row],[Quantity/PO]]</f>
        <v>0</v>
      </c>
      <c r="Q3478" s="2" t="str">
        <f t="shared" ca="1" si="284"/>
        <v>منتهي</v>
      </c>
      <c r="R3478" s="2" t="s">
        <v>2370</v>
      </c>
      <c r="S3478" s="2"/>
      <c r="T3478" s="1" t="str">
        <f t="shared" si="280"/>
        <v/>
      </c>
      <c r="BN3478" s="8" t="str">
        <f t="shared" si="282"/>
        <v/>
      </c>
    </row>
    <row r="3479" spans="1:66" ht="92" hidden="1" x14ac:dyDescent="0.45">
      <c r="A3479" s="1">
        <f t="shared" si="283"/>
        <v>3466</v>
      </c>
      <c r="B3479" s="1" t="s">
        <v>734</v>
      </c>
      <c r="C3479" s="2" t="s">
        <v>4637</v>
      </c>
      <c r="D3479" s="1">
        <v>3247159</v>
      </c>
      <c r="E3479" s="2" t="s">
        <v>4645</v>
      </c>
      <c r="F3479" s="1" t="s">
        <v>4648</v>
      </c>
      <c r="G3479" s="10">
        <v>45796</v>
      </c>
      <c r="H3479" s="1">
        <v>50</v>
      </c>
      <c r="I3479" s="1"/>
      <c r="J3479" s="10">
        <v>45801</v>
      </c>
      <c r="K3479" s="1" t="s">
        <v>1077</v>
      </c>
      <c r="L3479" s="2"/>
      <c r="M3479" s="10"/>
      <c r="N3479" s="1"/>
      <c r="O3479" s="1"/>
      <c r="P3479" s="2">
        <f>Table1[[#This Row],[PRICE/PO]]*Table1[[#This Row],[Quantity/PO]]</f>
        <v>0</v>
      </c>
      <c r="Q3479" s="2" t="str">
        <f t="shared" ca="1" si="284"/>
        <v>منتهي</v>
      </c>
      <c r="R3479" s="2" t="s">
        <v>2370</v>
      </c>
      <c r="S3479" s="2"/>
      <c r="T3479" s="1" t="str">
        <f t="shared" si="280"/>
        <v/>
      </c>
      <c r="BN3479" s="8" t="str">
        <f t="shared" si="282"/>
        <v/>
      </c>
    </row>
    <row r="3480" spans="1:66" ht="69" hidden="1" x14ac:dyDescent="0.45">
      <c r="A3480" s="1">
        <f t="shared" si="283"/>
        <v>3467</v>
      </c>
      <c r="B3480" s="1" t="s">
        <v>734</v>
      </c>
      <c r="C3480" s="2" t="s">
        <v>4663</v>
      </c>
      <c r="D3480" s="1" t="s">
        <v>4662</v>
      </c>
      <c r="E3480" s="2" t="s">
        <v>4659</v>
      </c>
      <c r="F3480" s="1" t="s">
        <v>4648</v>
      </c>
      <c r="G3480" s="10">
        <v>45796</v>
      </c>
      <c r="H3480" s="1">
        <v>4</v>
      </c>
      <c r="I3480" s="1"/>
      <c r="J3480" s="10">
        <v>45801</v>
      </c>
      <c r="K3480" s="1" t="s">
        <v>1077</v>
      </c>
      <c r="L3480" s="2"/>
      <c r="M3480" s="10"/>
      <c r="N3480" s="1"/>
      <c r="O3480" s="1"/>
      <c r="P3480" s="2">
        <f>Table1[[#This Row],[PRICE/PO]]*Table1[[#This Row],[Quantity/PO]]</f>
        <v>0</v>
      </c>
      <c r="Q3480" s="2" t="str">
        <f t="shared" ca="1" si="284"/>
        <v>منتهي</v>
      </c>
      <c r="R3480" s="2" t="s">
        <v>2370</v>
      </c>
      <c r="S3480" s="2"/>
      <c r="T3480" s="1" t="str">
        <f t="shared" ref="T3480:T3543" si="285">IF(AND(COUNTIFS($F$14:$F$1012, $F3480, $L$14:$L$1012, "&lt;&gt;")&gt;0, $L3480="", $I3480&lt;&gt;""), 1, "")</f>
        <v/>
      </c>
      <c r="BN3480" s="8" t="e">
        <f>#REF!</f>
        <v>#REF!</v>
      </c>
    </row>
    <row r="3481" spans="1:66" ht="23" hidden="1" x14ac:dyDescent="0.45">
      <c r="A3481" s="1">
        <f t="shared" si="283"/>
        <v>3468</v>
      </c>
      <c r="B3481" s="1" t="s">
        <v>734</v>
      </c>
      <c r="C3481" s="2" t="s">
        <v>4676</v>
      </c>
      <c r="D3481" s="1"/>
      <c r="E3481" s="2" t="s">
        <v>4678</v>
      </c>
      <c r="F3481" s="1" t="s">
        <v>4674</v>
      </c>
      <c r="G3481" s="10">
        <v>45796</v>
      </c>
      <c r="H3481" s="1">
        <v>25</v>
      </c>
      <c r="I3481" s="1"/>
      <c r="J3481" s="10">
        <v>45801</v>
      </c>
      <c r="K3481" s="1" t="s">
        <v>1077</v>
      </c>
      <c r="L3481" s="2"/>
      <c r="M3481" s="10"/>
      <c r="N3481" s="1"/>
      <c r="O3481" s="1"/>
      <c r="P3481" s="2">
        <f>Table1[[#This Row],[PRICE/PO]]*Table1[[#This Row],[Quantity/PO]]</f>
        <v>0</v>
      </c>
      <c r="Q3481" s="2" t="str">
        <f t="shared" ca="1" si="284"/>
        <v>منتهي</v>
      </c>
      <c r="R3481" s="2" t="s">
        <v>2370</v>
      </c>
      <c r="S3481" s="2"/>
      <c r="T3481" s="1" t="str">
        <f t="shared" si="285"/>
        <v/>
      </c>
      <c r="BN3481" s="8" t="str">
        <f t="shared" ref="BN3481:BN3487" si="286">D4101</f>
        <v>M8E-LSG-40-EWL</v>
      </c>
    </row>
    <row r="3482" spans="1:66" ht="115" hidden="1" x14ac:dyDescent="0.45">
      <c r="A3482" s="1">
        <f t="shared" si="283"/>
        <v>3469</v>
      </c>
      <c r="B3482" s="1" t="s">
        <v>734</v>
      </c>
      <c r="C3482" s="2" t="s">
        <v>2603</v>
      </c>
      <c r="D3482" s="2" t="s">
        <v>2602</v>
      </c>
      <c r="E3482" s="2" t="s">
        <v>2604</v>
      </c>
      <c r="F3482" s="1" t="s">
        <v>4674</v>
      </c>
      <c r="G3482" s="10">
        <v>45796</v>
      </c>
      <c r="H3482" s="1">
        <v>4</v>
      </c>
      <c r="I3482" s="1"/>
      <c r="J3482" s="10">
        <v>45801</v>
      </c>
      <c r="K3482" s="1" t="s">
        <v>1077</v>
      </c>
      <c r="L3482" s="2"/>
      <c r="M3482" s="10"/>
      <c r="N3482" s="1"/>
      <c r="O3482" s="1"/>
      <c r="P3482" s="2">
        <f>Table1[[#This Row],[PRICE/PO]]*Table1[[#This Row],[Quantity/PO]]</f>
        <v>0</v>
      </c>
      <c r="Q3482" s="2" t="str">
        <f t="shared" ca="1" si="284"/>
        <v>منتهي</v>
      </c>
      <c r="R3482" s="2" t="s">
        <v>2370</v>
      </c>
      <c r="S3482" s="2"/>
      <c r="T3482" s="1" t="str">
        <f t="shared" si="285"/>
        <v/>
      </c>
      <c r="BN3482" s="8" t="str">
        <f t="shared" si="286"/>
        <v>015-00240</v>
      </c>
    </row>
    <row r="3483" spans="1:66" ht="69" hidden="1" x14ac:dyDescent="0.45">
      <c r="A3483" s="1">
        <f t="shared" si="283"/>
        <v>3470</v>
      </c>
      <c r="B3483" s="1" t="s">
        <v>734</v>
      </c>
      <c r="C3483" s="2" t="s">
        <v>3189</v>
      </c>
      <c r="D3483" s="1"/>
      <c r="E3483" s="2" t="s">
        <v>3190</v>
      </c>
      <c r="F3483" s="1" t="s">
        <v>4674</v>
      </c>
      <c r="G3483" s="10">
        <v>45796</v>
      </c>
      <c r="H3483" s="1">
        <v>3</v>
      </c>
      <c r="I3483" s="1"/>
      <c r="J3483" s="10">
        <v>45801</v>
      </c>
      <c r="K3483" s="1" t="s">
        <v>1077</v>
      </c>
      <c r="L3483" s="2"/>
      <c r="M3483" s="10"/>
      <c r="N3483" s="1"/>
      <c r="O3483" s="1"/>
      <c r="P3483" s="2">
        <f>Table1[[#This Row],[PRICE/PO]]*Table1[[#This Row],[Quantity/PO]]</f>
        <v>0</v>
      </c>
      <c r="Q3483" s="2" t="str">
        <f t="shared" ca="1" si="284"/>
        <v>منتهي</v>
      </c>
      <c r="R3483" s="2" t="s">
        <v>2370</v>
      </c>
      <c r="S3483" s="2"/>
      <c r="T3483" s="1" t="str">
        <f t="shared" si="285"/>
        <v/>
      </c>
      <c r="BN3483" s="8" t="str">
        <f t="shared" si="286"/>
        <v/>
      </c>
    </row>
    <row r="3484" spans="1:66" ht="46" hidden="1" x14ac:dyDescent="0.45">
      <c r="A3484" s="1">
        <f t="shared" si="283"/>
        <v>3471</v>
      </c>
      <c r="B3484" s="1" t="s">
        <v>734</v>
      </c>
      <c r="C3484" s="2" t="s">
        <v>4677</v>
      </c>
      <c r="D3484" s="1" t="s">
        <v>4675</v>
      </c>
      <c r="E3484" s="2" t="s">
        <v>4679</v>
      </c>
      <c r="F3484" s="1" t="s">
        <v>4674</v>
      </c>
      <c r="G3484" s="10">
        <v>45796</v>
      </c>
      <c r="H3484" s="1">
        <v>2</v>
      </c>
      <c r="I3484" s="1"/>
      <c r="J3484" s="10">
        <v>45801</v>
      </c>
      <c r="K3484" s="1" t="s">
        <v>1077</v>
      </c>
      <c r="L3484" s="2"/>
      <c r="M3484" s="10"/>
      <c r="N3484" s="1"/>
      <c r="O3484" s="1"/>
      <c r="P3484" s="2">
        <f>Table1[[#This Row],[PRICE/PO]]*Table1[[#This Row],[Quantity/PO]]</f>
        <v>0</v>
      </c>
      <c r="Q3484" s="2" t="str">
        <f t="shared" ca="1" si="284"/>
        <v>منتهي</v>
      </c>
      <c r="R3484" s="2" t="s">
        <v>2370</v>
      </c>
      <c r="S3484" s="2"/>
      <c r="T3484" s="1" t="str">
        <f t="shared" si="285"/>
        <v/>
      </c>
      <c r="BN3484" s="8" t="str">
        <f t="shared" si="286"/>
        <v>RL323-3MAF</v>
      </c>
    </row>
    <row r="3485" spans="1:66" ht="46" hidden="1" x14ac:dyDescent="0.45">
      <c r="A3485" s="1">
        <f t="shared" si="283"/>
        <v>3472</v>
      </c>
      <c r="B3485" s="1" t="s">
        <v>734</v>
      </c>
      <c r="C3485" s="2" t="s">
        <v>3594</v>
      </c>
      <c r="D3485" s="1"/>
      <c r="E3485" s="2" t="s">
        <v>4006</v>
      </c>
      <c r="F3485" s="1" t="s">
        <v>4674</v>
      </c>
      <c r="G3485" s="10">
        <v>45796</v>
      </c>
      <c r="H3485" s="1">
        <v>30</v>
      </c>
      <c r="I3485" s="1"/>
      <c r="J3485" s="10">
        <v>45801</v>
      </c>
      <c r="K3485" s="1" t="s">
        <v>1077</v>
      </c>
      <c r="L3485" s="2"/>
      <c r="M3485" s="10"/>
      <c r="N3485" s="1"/>
      <c r="O3485" s="1"/>
      <c r="P3485" s="2">
        <f>Table1[[#This Row],[PRICE/PO]]*Table1[[#This Row],[Quantity/PO]]</f>
        <v>0</v>
      </c>
      <c r="Q3485" s="2" t="str">
        <f t="shared" ca="1" si="284"/>
        <v>منتهي</v>
      </c>
      <c r="R3485" s="2" t="s">
        <v>2370</v>
      </c>
      <c r="S3485" s="2"/>
      <c r="T3485" s="1" t="str">
        <f t="shared" si="285"/>
        <v/>
      </c>
      <c r="BN3485" s="8" t="str">
        <f t="shared" si="286"/>
        <v>CB640</v>
      </c>
    </row>
    <row r="3486" spans="1:66" ht="46" hidden="1" x14ac:dyDescent="0.45">
      <c r="A3486" s="1">
        <f t="shared" si="283"/>
        <v>3473</v>
      </c>
      <c r="B3486" s="1" t="s">
        <v>734</v>
      </c>
      <c r="C3486" s="2" t="s">
        <v>2575</v>
      </c>
      <c r="D3486" s="1">
        <v>91605</v>
      </c>
      <c r="E3486" s="2" t="s">
        <v>2576</v>
      </c>
      <c r="F3486" s="1" t="s">
        <v>4674</v>
      </c>
      <c r="G3486" s="10">
        <v>45796</v>
      </c>
      <c r="H3486" s="1">
        <v>2</v>
      </c>
      <c r="I3486" s="1">
        <v>580</v>
      </c>
      <c r="J3486" s="10">
        <v>45801</v>
      </c>
      <c r="K3486" s="1" t="s">
        <v>1077</v>
      </c>
      <c r="L3486" s="2" t="s">
        <v>4900</v>
      </c>
      <c r="M3486" s="10">
        <v>45809</v>
      </c>
      <c r="N3486" s="1">
        <v>2</v>
      </c>
      <c r="O3486" s="1">
        <v>580</v>
      </c>
      <c r="P3486" s="2">
        <f>Table1[[#This Row],[PRICE/PO]]*Table1[[#This Row],[Quantity/PO]]</f>
        <v>1160</v>
      </c>
      <c r="Q3486" s="2" t="str">
        <f t="shared" ca="1" si="284"/>
        <v>منتهي</v>
      </c>
      <c r="R3486" s="2" t="s">
        <v>2370</v>
      </c>
      <c r="S3486" s="2"/>
      <c r="T3486" s="1" t="str">
        <f t="shared" si="285"/>
        <v/>
      </c>
      <c r="BN3486" s="8" t="str">
        <f t="shared" si="286"/>
        <v/>
      </c>
    </row>
    <row r="3487" spans="1:66" ht="46" hidden="1" x14ac:dyDescent="0.45">
      <c r="A3487" s="1">
        <f t="shared" si="283"/>
        <v>3474</v>
      </c>
      <c r="B3487" s="1" t="s">
        <v>734</v>
      </c>
      <c r="C3487" s="2" t="s">
        <v>2575</v>
      </c>
      <c r="D3487" s="1">
        <v>91605</v>
      </c>
      <c r="E3487" s="2" t="s">
        <v>2576</v>
      </c>
      <c r="F3487" s="1" t="s">
        <v>4674</v>
      </c>
      <c r="G3487" s="10">
        <v>45796</v>
      </c>
      <c r="H3487" s="1"/>
      <c r="I3487" s="1">
        <v>580</v>
      </c>
      <c r="J3487" s="10">
        <v>45801</v>
      </c>
      <c r="K3487" s="1" t="s">
        <v>1077</v>
      </c>
      <c r="L3487" s="2" t="s">
        <v>6030</v>
      </c>
      <c r="M3487" s="10">
        <v>45826</v>
      </c>
      <c r="N3487" s="1">
        <v>4</v>
      </c>
      <c r="O3487" s="1">
        <v>580</v>
      </c>
      <c r="P3487" s="2">
        <f>Table1[[#This Row],[PRICE/PO]]*Table1[[#This Row],[Quantity/PO]]</f>
        <v>2320</v>
      </c>
      <c r="Q3487" s="2" t="str">
        <f t="shared" ca="1" si="284"/>
        <v>منتهي</v>
      </c>
      <c r="R3487" s="2" t="s">
        <v>2370</v>
      </c>
      <c r="S3487" s="2"/>
      <c r="T3487" s="1" t="str">
        <f t="shared" si="285"/>
        <v/>
      </c>
      <c r="BN3487" s="8" t="str">
        <f t="shared" si="286"/>
        <v/>
      </c>
    </row>
    <row r="3488" spans="1:66" ht="23" hidden="1" x14ac:dyDescent="0.45">
      <c r="A3488" s="1">
        <f t="shared" si="283"/>
        <v>3475</v>
      </c>
      <c r="B3488" s="1" t="s">
        <v>734</v>
      </c>
      <c r="C3488" s="2" t="s">
        <v>4635</v>
      </c>
      <c r="D3488" s="1"/>
      <c r="E3488" s="2" t="s">
        <v>4643</v>
      </c>
      <c r="F3488" s="1" t="s">
        <v>4674</v>
      </c>
      <c r="G3488" s="10">
        <v>45796</v>
      </c>
      <c r="H3488" s="1">
        <v>50</v>
      </c>
      <c r="I3488" s="1"/>
      <c r="J3488" s="10">
        <v>45801</v>
      </c>
      <c r="K3488" s="1" t="s">
        <v>1077</v>
      </c>
      <c r="L3488" s="2"/>
      <c r="M3488" s="10"/>
      <c r="N3488" s="1"/>
      <c r="O3488" s="1"/>
      <c r="P3488" s="2">
        <f>Table1[[#This Row],[PRICE/PO]]*Table1[[#This Row],[Quantity/PO]]</f>
        <v>0</v>
      </c>
      <c r="Q3488" s="2" t="str">
        <f t="shared" ca="1" si="284"/>
        <v>منتهي</v>
      </c>
      <c r="R3488" s="2" t="s">
        <v>2370</v>
      </c>
      <c r="S3488" s="2"/>
      <c r="T3488" s="1" t="str">
        <f t="shared" si="285"/>
        <v/>
      </c>
      <c r="BN3488" s="8" t="str">
        <f t="shared" ref="BN3488:BN3513" si="287">D4107</f>
        <v/>
      </c>
    </row>
    <row r="3489" spans="1:66" ht="115" hidden="1" x14ac:dyDescent="0.45">
      <c r="A3489" s="1">
        <f t="shared" si="283"/>
        <v>3476</v>
      </c>
      <c r="B3489" s="1" t="s">
        <v>734</v>
      </c>
      <c r="C3489" s="2" t="s">
        <v>4636</v>
      </c>
      <c r="D3489" s="1">
        <v>3246434</v>
      </c>
      <c r="E3489" s="2" t="s">
        <v>4644</v>
      </c>
      <c r="F3489" s="1" t="s">
        <v>4674</v>
      </c>
      <c r="G3489" s="10">
        <v>45796</v>
      </c>
      <c r="H3489" s="1">
        <v>50</v>
      </c>
      <c r="I3489" s="1"/>
      <c r="J3489" s="10">
        <v>45801</v>
      </c>
      <c r="K3489" s="1" t="s">
        <v>1077</v>
      </c>
      <c r="L3489" s="2"/>
      <c r="M3489" s="10"/>
      <c r="N3489" s="1"/>
      <c r="O3489" s="1"/>
      <c r="P3489" s="2">
        <f>Table1[[#This Row],[PRICE/PO]]*Table1[[#This Row],[Quantity/PO]]</f>
        <v>0</v>
      </c>
      <c r="Q3489" s="2" t="str">
        <f t="shared" ca="1" si="284"/>
        <v>منتهي</v>
      </c>
      <c r="R3489" s="2" t="s">
        <v>2370</v>
      </c>
      <c r="S3489" s="2"/>
      <c r="T3489" s="1" t="str">
        <f t="shared" si="285"/>
        <v/>
      </c>
      <c r="BN3489" s="8">
        <f t="shared" si="287"/>
        <v>3046027</v>
      </c>
    </row>
    <row r="3490" spans="1:66" ht="92" hidden="1" x14ac:dyDescent="0.45">
      <c r="A3490" s="1">
        <f t="shared" si="283"/>
        <v>3477</v>
      </c>
      <c r="B3490" s="1" t="s">
        <v>734</v>
      </c>
      <c r="C3490" s="2" t="s">
        <v>4637</v>
      </c>
      <c r="D3490" s="1">
        <v>3247159</v>
      </c>
      <c r="E3490" s="2" t="s">
        <v>4645</v>
      </c>
      <c r="F3490" s="1" t="s">
        <v>4674</v>
      </c>
      <c r="G3490" s="10">
        <v>45796</v>
      </c>
      <c r="H3490" s="1">
        <v>5</v>
      </c>
      <c r="I3490" s="1"/>
      <c r="J3490" s="10">
        <v>45801</v>
      </c>
      <c r="K3490" s="1" t="s">
        <v>1077</v>
      </c>
      <c r="L3490" s="2"/>
      <c r="M3490" s="10"/>
      <c r="N3490" s="1"/>
      <c r="O3490" s="1"/>
      <c r="P3490" s="2">
        <f>Table1[[#This Row],[PRICE/PO]]*Table1[[#This Row],[Quantity/PO]]</f>
        <v>0</v>
      </c>
      <c r="Q3490" s="2" t="str">
        <f t="shared" ca="1" si="284"/>
        <v>منتهي</v>
      </c>
      <c r="R3490" s="2" t="s">
        <v>2370</v>
      </c>
      <c r="S3490" s="2"/>
      <c r="T3490" s="1" t="str">
        <f t="shared" si="285"/>
        <v/>
      </c>
      <c r="BN3490" s="8" t="str">
        <f t="shared" si="287"/>
        <v>125-3710</v>
      </c>
    </row>
    <row r="3491" spans="1:66" ht="23" hidden="1" x14ac:dyDescent="0.45">
      <c r="A3491" s="1">
        <f t="shared" si="283"/>
        <v>3478</v>
      </c>
      <c r="B3491" s="1" t="s">
        <v>734</v>
      </c>
      <c r="C3491" s="1" t="s">
        <v>4681</v>
      </c>
      <c r="D3491" s="1" t="s">
        <v>506</v>
      </c>
      <c r="E3491" s="2" t="s">
        <v>4682</v>
      </c>
      <c r="F3491" s="1" t="s">
        <v>4680</v>
      </c>
      <c r="G3491" s="10">
        <v>45796</v>
      </c>
      <c r="H3491" s="1">
        <v>100</v>
      </c>
      <c r="I3491" s="1"/>
      <c r="J3491" s="10">
        <v>45801</v>
      </c>
      <c r="K3491" s="1" t="s">
        <v>1077</v>
      </c>
      <c r="L3491" s="2"/>
      <c r="M3491" s="10"/>
      <c r="N3491" s="1"/>
      <c r="O3491" s="1"/>
      <c r="P3491" s="2">
        <f>Table1[[#This Row],[PRICE/PO]]*Table1[[#This Row],[Quantity/PO]]</f>
        <v>0</v>
      </c>
      <c r="Q3491" s="2" t="str">
        <f t="shared" ca="1" si="284"/>
        <v>منتهي</v>
      </c>
      <c r="R3491" s="2" t="s">
        <v>2370</v>
      </c>
      <c r="S3491" s="2"/>
      <c r="T3491" s="1" t="str">
        <f t="shared" si="285"/>
        <v/>
      </c>
      <c r="BN3491" s="8" t="str">
        <f t="shared" si="287"/>
        <v>G 200 2BH1600-7AH16</v>
      </c>
    </row>
    <row r="3492" spans="1:66" ht="69" hidden="1" x14ac:dyDescent="0.45">
      <c r="A3492" s="1">
        <f t="shared" si="283"/>
        <v>3479</v>
      </c>
      <c r="B3492" s="1" t="s">
        <v>43</v>
      </c>
      <c r="C3492" s="1" t="s">
        <v>4684</v>
      </c>
      <c r="D3492" s="1"/>
      <c r="E3492" s="2" t="s">
        <v>4685</v>
      </c>
      <c r="F3492" s="1" t="s">
        <v>4683</v>
      </c>
      <c r="G3492" s="10">
        <v>45796</v>
      </c>
      <c r="H3492" s="1">
        <v>2</v>
      </c>
      <c r="I3492" s="1"/>
      <c r="J3492" s="10">
        <v>45803</v>
      </c>
      <c r="K3492" s="1" t="s">
        <v>1077</v>
      </c>
      <c r="L3492" s="2"/>
      <c r="M3492" s="10"/>
      <c r="N3492" s="1"/>
      <c r="O3492" s="1"/>
      <c r="P3492" s="2">
        <f>Table1[[#This Row],[PRICE/PO]]*Table1[[#This Row],[Quantity/PO]]</f>
        <v>0</v>
      </c>
      <c r="Q3492" s="2" t="str">
        <f t="shared" ca="1" si="284"/>
        <v>منتهي</v>
      </c>
      <c r="R3492" s="2" t="s">
        <v>2339</v>
      </c>
      <c r="S3492" s="2"/>
      <c r="T3492" s="1" t="str">
        <f t="shared" si="285"/>
        <v/>
      </c>
      <c r="BN3492" s="8" t="str">
        <f t="shared" si="287"/>
        <v/>
      </c>
    </row>
    <row r="3493" spans="1:66" ht="69" hidden="1" x14ac:dyDescent="0.45">
      <c r="A3493" s="1">
        <f t="shared" si="283"/>
        <v>3480</v>
      </c>
      <c r="B3493" s="1" t="s">
        <v>734</v>
      </c>
      <c r="C3493" s="1" t="s">
        <v>3108</v>
      </c>
      <c r="D3493" s="1">
        <v>2101265</v>
      </c>
      <c r="E3493" s="2" t="s">
        <v>3109</v>
      </c>
      <c r="F3493" s="1" t="s">
        <v>4686</v>
      </c>
      <c r="G3493" s="10">
        <v>45796</v>
      </c>
      <c r="H3493" s="1">
        <v>3</v>
      </c>
      <c r="I3493" s="1"/>
      <c r="J3493" s="10">
        <v>45803</v>
      </c>
      <c r="K3493" s="1" t="s">
        <v>1077</v>
      </c>
      <c r="L3493" s="2"/>
      <c r="M3493" s="10"/>
      <c r="N3493" s="1"/>
      <c r="O3493" s="1"/>
      <c r="P3493" s="2">
        <f>Table1[[#This Row],[PRICE/PO]]*Table1[[#This Row],[Quantity/PO]]</f>
        <v>0</v>
      </c>
      <c r="Q3493" s="2" t="str">
        <f t="shared" ca="1" si="284"/>
        <v>منتهي</v>
      </c>
      <c r="R3493" s="2" t="s">
        <v>2339</v>
      </c>
      <c r="S3493" s="2"/>
      <c r="T3493" s="1" t="str">
        <f t="shared" si="285"/>
        <v/>
      </c>
      <c r="BN3493" s="8">
        <f t="shared" si="287"/>
        <v>0</v>
      </c>
    </row>
    <row r="3494" spans="1:66" ht="69" hidden="1" x14ac:dyDescent="0.45">
      <c r="A3494" s="1">
        <f t="shared" si="283"/>
        <v>3481</v>
      </c>
      <c r="B3494" s="1" t="s">
        <v>734</v>
      </c>
      <c r="C3494" s="2" t="s">
        <v>1650</v>
      </c>
      <c r="D3494" s="1"/>
      <c r="E3494" s="2" t="s">
        <v>1651</v>
      </c>
      <c r="F3494" s="1" t="s">
        <v>4687</v>
      </c>
      <c r="G3494" s="10">
        <v>45796</v>
      </c>
      <c r="H3494" s="1">
        <v>1</v>
      </c>
      <c r="I3494" s="1"/>
      <c r="J3494" s="10">
        <v>45803</v>
      </c>
      <c r="K3494" s="1" t="s">
        <v>1077</v>
      </c>
      <c r="L3494" s="2"/>
      <c r="M3494" s="10"/>
      <c r="N3494" s="1"/>
      <c r="O3494" s="1"/>
      <c r="P3494" s="2">
        <f>Table1[[#This Row],[PRICE/PO]]*Table1[[#This Row],[Quantity/PO]]</f>
        <v>0</v>
      </c>
      <c r="Q3494" s="2" t="str">
        <f t="shared" ca="1" si="284"/>
        <v>منتهي</v>
      </c>
      <c r="R3494" s="2" t="s">
        <v>2339</v>
      </c>
      <c r="S3494" s="2"/>
      <c r="T3494" s="1" t="str">
        <f t="shared" si="285"/>
        <v/>
      </c>
      <c r="BN3494" s="8" t="str">
        <f t="shared" si="287"/>
        <v>XB7EV04BP</v>
      </c>
    </row>
    <row r="3495" spans="1:66" ht="46" hidden="1" x14ac:dyDescent="0.45">
      <c r="A3495" s="1">
        <f t="shared" si="283"/>
        <v>3482</v>
      </c>
      <c r="B3495" s="1" t="s">
        <v>734</v>
      </c>
      <c r="C3495" s="2" t="s">
        <v>1653</v>
      </c>
      <c r="D3495" s="1"/>
      <c r="E3495" s="2" t="s">
        <v>1652</v>
      </c>
      <c r="F3495" s="1" t="s">
        <v>4687</v>
      </c>
      <c r="G3495" s="10">
        <v>45796</v>
      </c>
      <c r="H3495" s="1">
        <v>1</v>
      </c>
      <c r="I3495" s="1"/>
      <c r="J3495" s="10">
        <v>45803</v>
      </c>
      <c r="K3495" s="1" t="s">
        <v>1077</v>
      </c>
      <c r="L3495" s="2"/>
      <c r="M3495" s="10"/>
      <c r="N3495" s="1"/>
      <c r="O3495" s="1"/>
      <c r="P3495" s="2">
        <f>Table1[[#This Row],[PRICE/PO]]*Table1[[#This Row],[Quantity/PO]]</f>
        <v>0</v>
      </c>
      <c r="Q3495" s="2" t="str">
        <f t="shared" ca="1" si="284"/>
        <v>منتهي</v>
      </c>
      <c r="R3495" s="2" t="s">
        <v>2339</v>
      </c>
      <c r="S3495" s="2"/>
      <c r="T3495" s="1" t="str">
        <f t="shared" si="285"/>
        <v/>
      </c>
      <c r="BN3495" s="8" t="str">
        <f t="shared" si="287"/>
        <v>XB7EV03BP</v>
      </c>
    </row>
    <row r="3496" spans="1:66" ht="138" hidden="1" x14ac:dyDescent="0.45">
      <c r="A3496" s="1">
        <f t="shared" si="283"/>
        <v>3483</v>
      </c>
      <c r="B3496" s="1" t="s">
        <v>734</v>
      </c>
      <c r="C3496" s="1" t="s">
        <v>1647</v>
      </c>
      <c r="D3496" s="1"/>
      <c r="E3496" s="2" t="s">
        <v>1648</v>
      </c>
      <c r="F3496" s="1" t="s">
        <v>4687</v>
      </c>
      <c r="G3496" s="10">
        <v>45796</v>
      </c>
      <c r="H3496" s="1">
        <v>1</v>
      </c>
      <c r="I3496" s="1"/>
      <c r="J3496" s="10">
        <v>45803</v>
      </c>
      <c r="K3496" s="1" t="s">
        <v>1077</v>
      </c>
      <c r="L3496" s="2"/>
      <c r="M3496" s="10"/>
      <c r="N3496" s="1"/>
      <c r="O3496" s="1"/>
      <c r="P3496" s="2">
        <f>Table1[[#This Row],[PRICE/PO]]*Table1[[#This Row],[Quantity/PO]]</f>
        <v>0</v>
      </c>
      <c r="Q3496" s="2" t="str">
        <f t="shared" ca="1" si="284"/>
        <v>منتهي</v>
      </c>
      <c r="R3496" s="2" t="s">
        <v>2339</v>
      </c>
      <c r="S3496" s="2"/>
      <c r="T3496" s="1" t="str">
        <f t="shared" si="285"/>
        <v/>
      </c>
      <c r="BN3496" s="8" t="str">
        <f t="shared" si="287"/>
        <v>2902037</v>
      </c>
    </row>
    <row r="3497" spans="1:66" ht="46" hidden="1" x14ac:dyDescent="0.45">
      <c r="A3497" s="1">
        <f t="shared" si="283"/>
        <v>3484</v>
      </c>
      <c r="B3497" s="1" t="s">
        <v>734</v>
      </c>
      <c r="C3497" s="1" t="s">
        <v>4689</v>
      </c>
      <c r="D3497" s="1" t="s">
        <v>4690</v>
      </c>
      <c r="E3497" s="2" t="s">
        <v>4691</v>
      </c>
      <c r="F3497" s="1" t="s">
        <v>4688</v>
      </c>
      <c r="G3497" s="10">
        <v>45796</v>
      </c>
      <c r="H3497" s="1">
        <v>1</v>
      </c>
      <c r="I3497" s="1">
        <v>10750</v>
      </c>
      <c r="J3497" s="10">
        <v>45803</v>
      </c>
      <c r="K3497" s="1" t="s">
        <v>1077</v>
      </c>
      <c r="L3497" s="2"/>
      <c r="M3497" s="10"/>
      <c r="N3497" s="1"/>
      <c r="O3497" s="1"/>
      <c r="P3497" s="2">
        <f>Table1[[#This Row],[PRICE/PO]]*Table1[[#This Row],[Quantity/PO]]</f>
        <v>0</v>
      </c>
      <c r="Q3497" s="2" t="str">
        <f t="shared" ca="1" si="284"/>
        <v>منتهي</v>
      </c>
      <c r="R3497" s="2" t="s">
        <v>2339</v>
      </c>
      <c r="S3497" s="2"/>
      <c r="T3497" s="1" t="str">
        <f t="shared" si="285"/>
        <v/>
      </c>
      <c r="BN3497" s="8" t="str">
        <f t="shared" si="287"/>
        <v>2987969</v>
      </c>
    </row>
    <row r="3498" spans="1:66" ht="46" hidden="1" x14ac:dyDescent="0.45">
      <c r="A3498" s="1">
        <f t="shared" si="283"/>
        <v>3485</v>
      </c>
      <c r="B3498" s="1" t="s">
        <v>734</v>
      </c>
      <c r="C3498" s="2" t="s">
        <v>2548</v>
      </c>
      <c r="D3498" s="1" t="s">
        <v>2547</v>
      </c>
      <c r="E3498" s="2" t="s">
        <v>2549</v>
      </c>
      <c r="F3498" s="1" t="s">
        <v>4692</v>
      </c>
      <c r="G3498" s="10">
        <v>45796</v>
      </c>
      <c r="H3498" s="1">
        <v>2</v>
      </c>
      <c r="I3498" s="1"/>
      <c r="J3498" s="10">
        <v>45801</v>
      </c>
      <c r="K3498" s="1" t="s">
        <v>1077</v>
      </c>
      <c r="L3498" s="2"/>
      <c r="M3498" s="10"/>
      <c r="N3498" s="1"/>
      <c r="O3498" s="1"/>
      <c r="P3498" s="2">
        <f>Table1[[#This Row],[PRICE/PO]]*Table1[[#This Row],[Quantity/PO]]</f>
        <v>0</v>
      </c>
      <c r="Q3498" s="2" t="str">
        <f t="shared" ca="1" si="284"/>
        <v>منتهي</v>
      </c>
      <c r="R3498" s="2" t="s">
        <v>2370</v>
      </c>
      <c r="S3498" s="2"/>
      <c r="T3498" s="1" t="str">
        <f t="shared" si="285"/>
        <v/>
      </c>
      <c r="BN3498" s="8" t="str">
        <f t="shared" si="287"/>
        <v>3059812</v>
      </c>
    </row>
    <row r="3499" spans="1:66" ht="46" hidden="1" x14ac:dyDescent="0.45">
      <c r="A3499" s="1">
        <f t="shared" si="283"/>
        <v>3486</v>
      </c>
      <c r="B3499" s="1" t="s">
        <v>734</v>
      </c>
      <c r="C3499" s="1" t="s">
        <v>4694</v>
      </c>
      <c r="D3499" s="1" t="s">
        <v>4696</v>
      </c>
      <c r="E3499" s="2" t="s">
        <v>4698</v>
      </c>
      <c r="F3499" s="1" t="s">
        <v>4693</v>
      </c>
      <c r="G3499" s="10">
        <v>45796</v>
      </c>
      <c r="H3499" s="1">
        <v>1</v>
      </c>
      <c r="I3499" s="1">
        <v>3250</v>
      </c>
      <c r="J3499" s="10">
        <v>45803</v>
      </c>
      <c r="K3499" s="1" t="s">
        <v>1077</v>
      </c>
      <c r="L3499" s="2"/>
      <c r="M3499" s="10"/>
      <c r="N3499" s="1"/>
      <c r="O3499" s="1"/>
      <c r="P3499" s="2">
        <f>Table1[[#This Row],[PRICE/PO]]*Table1[[#This Row],[Quantity/PO]]</f>
        <v>0</v>
      </c>
      <c r="Q3499" s="2" t="str">
        <f t="shared" ca="1" si="284"/>
        <v>منتهي</v>
      </c>
      <c r="R3499" s="2" t="s">
        <v>2339</v>
      </c>
      <c r="S3499" s="2"/>
      <c r="T3499" s="1" t="str">
        <f t="shared" si="285"/>
        <v/>
      </c>
      <c r="BN3499" s="8" t="str">
        <f t="shared" si="287"/>
        <v>3246010</v>
      </c>
    </row>
    <row r="3500" spans="1:66" ht="46" hidden="1" x14ac:dyDescent="0.45">
      <c r="A3500" s="1">
        <f t="shared" si="283"/>
        <v>3487</v>
      </c>
      <c r="B3500" s="1" t="s">
        <v>734</v>
      </c>
      <c r="C3500" s="1" t="s">
        <v>4695</v>
      </c>
      <c r="D3500" s="1" t="s">
        <v>4697</v>
      </c>
      <c r="E3500" s="2" t="s">
        <v>4699</v>
      </c>
      <c r="F3500" s="1" t="s">
        <v>4693</v>
      </c>
      <c r="G3500" s="10">
        <v>45796</v>
      </c>
      <c r="H3500" s="1">
        <v>1</v>
      </c>
      <c r="I3500" s="1">
        <v>4300</v>
      </c>
      <c r="J3500" s="10">
        <v>45803</v>
      </c>
      <c r="K3500" s="1" t="s">
        <v>1077</v>
      </c>
      <c r="L3500" s="2" t="s">
        <v>6404</v>
      </c>
      <c r="M3500" s="10">
        <v>45852</v>
      </c>
      <c r="N3500" s="1">
        <v>1</v>
      </c>
      <c r="O3500" s="1">
        <v>4300</v>
      </c>
      <c r="P3500" s="2">
        <f>Table1[[#This Row],[PRICE/PO]]*Table1[[#This Row],[Quantity/PO]]</f>
        <v>4300</v>
      </c>
      <c r="Q3500" s="2" t="str">
        <f t="shared" ca="1" si="284"/>
        <v>منتهي</v>
      </c>
      <c r="R3500" s="2" t="s">
        <v>2339</v>
      </c>
      <c r="S3500" s="2"/>
      <c r="T3500" s="1" t="str">
        <f t="shared" si="285"/>
        <v/>
      </c>
      <c r="BN3500" s="8" t="str">
        <f t="shared" si="287"/>
        <v>3246117</v>
      </c>
    </row>
    <row r="3501" spans="1:66" ht="46" hidden="1" x14ac:dyDescent="0.45">
      <c r="A3501" s="1">
        <f t="shared" si="283"/>
        <v>3488</v>
      </c>
      <c r="B3501" s="1" t="s">
        <v>43</v>
      </c>
      <c r="C3501" s="1" t="s">
        <v>1524</v>
      </c>
      <c r="D3501" s="1"/>
      <c r="E3501" s="2" t="s">
        <v>1525</v>
      </c>
      <c r="F3501" s="1" t="s">
        <v>4700</v>
      </c>
      <c r="G3501" s="10">
        <v>45796</v>
      </c>
      <c r="H3501" s="1">
        <v>2</v>
      </c>
      <c r="I3501" s="1"/>
      <c r="J3501" s="10">
        <v>45803</v>
      </c>
      <c r="K3501" s="1" t="s">
        <v>1077</v>
      </c>
      <c r="L3501" s="2"/>
      <c r="M3501" s="10"/>
      <c r="N3501" s="1"/>
      <c r="O3501" s="1"/>
      <c r="P3501" s="2">
        <f>Table1[[#This Row],[PRICE/PO]]*Table1[[#This Row],[Quantity/PO]]</f>
        <v>0</v>
      </c>
      <c r="Q3501" s="2" t="str">
        <f t="shared" ca="1" si="284"/>
        <v>منتهي</v>
      </c>
      <c r="R3501" s="2" t="s">
        <v>2339</v>
      </c>
      <c r="S3501" s="2"/>
      <c r="T3501" s="1" t="str">
        <f t="shared" si="285"/>
        <v/>
      </c>
      <c r="BN3501" s="8" t="str">
        <f t="shared" si="287"/>
        <v>3246434</v>
      </c>
    </row>
    <row r="3502" spans="1:66" ht="69" hidden="1" x14ac:dyDescent="0.45">
      <c r="A3502" s="1">
        <f t="shared" si="283"/>
        <v>3489</v>
      </c>
      <c r="B3502" s="1" t="s">
        <v>43</v>
      </c>
      <c r="C3502" s="1" t="s">
        <v>1519</v>
      </c>
      <c r="D3502" s="1"/>
      <c r="E3502" s="2" t="s">
        <v>1520</v>
      </c>
      <c r="F3502" s="1" t="s">
        <v>4700</v>
      </c>
      <c r="G3502" s="10">
        <v>45796</v>
      </c>
      <c r="H3502" s="1">
        <v>1</v>
      </c>
      <c r="I3502" s="1">
        <v>5950</v>
      </c>
      <c r="J3502" s="10">
        <v>45803</v>
      </c>
      <c r="K3502" s="1" t="s">
        <v>1075</v>
      </c>
      <c r="L3502" s="2"/>
      <c r="M3502" s="10"/>
      <c r="N3502" s="1"/>
      <c r="O3502" s="1"/>
      <c r="P3502" s="2">
        <f>Table1[[#This Row],[PRICE/PO]]*Table1[[#This Row],[Quantity/PO]]</f>
        <v>0</v>
      </c>
      <c r="Q3502" s="2" t="str">
        <f t="shared" ca="1" si="284"/>
        <v>منتهي</v>
      </c>
      <c r="R3502" s="2" t="s">
        <v>2339</v>
      </c>
      <c r="S3502" s="2"/>
      <c r="T3502" s="1" t="str">
        <f t="shared" si="285"/>
        <v/>
      </c>
      <c r="BN3502" s="8" t="str">
        <f t="shared" si="287"/>
        <v>3246966</v>
      </c>
    </row>
    <row r="3503" spans="1:66" ht="46" hidden="1" x14ac:dyDescent="0.45">
      <c r="A3503" s="1">
        <f t="shared" si="283"/>
        <v>3490</v>
      </c>
      <c r="B3503" s="1" t="s">
        <v>43</v>
      </c>
      <c r="C3503" s="1" t="s">
        <v>4702</v>
      </c>
      <c r="D3503" s="1"/>
      <c r="E3503" s="2" t="s">
        <v>4703</v>
      </c>
      <c r="F3503" s="1" t="s">
        <v>4701</v>
      </c>
      <c r="G3503" s="10">
        <v>45796</v>
      </c>
      <c r="H3503" s="1">
        <v>1</v>
      </c>
      <c r="I3503" s="1"/>
      <c r="J3503" s="10">
        <v>45803</v>
      </c>
      <c r="K3503" s="1" t="s">
        <v>1077</v>
      </c>
      <c r="L3503" s="2"/>
      <c r="M3503" s="10"/>
      <c r="N3503" s="1"/>
      <c r="O3503" s="1"/>
      <c r="P3503" s="2">
        <f>Table1[[#This Row],[PRICE/PO]]*Table1[[#This Row],[Quantity/PO]]</f>
        <v>0</v>
      </c>
      <c r="Q3503" s="2" t="str">
        <f t="shared" ca="1" si="284"/>
        <v>منتهي</v>
      </c>
      <c r="R3503" s="2" t="s">
        <v>2339</v>
      </c>
      <c r="S3503" s="2"/>
      <c r="T3503" s="1" t="str">
        <f t="shared" si="285"/>
        <v/>
      </c>
      <c r="BN3503" s="8" t="str">
        <f t="shared" si="287"/>
        <v>CPC-F001-U03</v>
      </c>
    </row>
    <row r="3504" spans="1:66" ht="69" hidden="1" x14ac:dyDescent="0.45">
      <c r="A3504" s="1">
        <f t="shared" si="283"/>
        <v>3491</v>
      </c>
      <c r="B3504" s="1" t="s">
        <v>734</v>
      </c>
      <c r="C3504" s="1" t="s">
        <v>3002</v>
      </c>
      <c r="D3504" s="1"/>
      <c r="E3504" s="2" t="s">
        <v>3873</v>
      </c>
      <c r="F3504" s="1" t="s">
        <v>4704</v>
      </c>
      <c r="G3504" s="10">
        <v>45796</v>
      </c>
      <c r="H3504" s="1">
        <v>1</v>
      </c>
      <c r="I3504" s="1">
        <v>950</v>
      </c>
      <c r="J3504" s="10">
        <v>45803</v>
      </c>
      <c r="K3504" s="1" t="s">
        <v>1077</v>
      </c>
      <c r="L3504" s="2"/>
      <c r="M3504" s="10"/>
      <c r="N3504" s="1"/>
      <c r="O3504" s="1"/>
      <c r="P3504" s="2">
        <f>Table1[[#This Row],[PRICE/PO]]*Table1[[#This Row],[Quantity/PO]]</f>
        <v>0</v>
      </c>
      <c r="Q3504" s="2" t="str">
        <f t="shared" ca="1" si="284"/>
        <v>منتهي</v>
      </c>
      <c r="R3504" s="2" t="s">
        <v>2339</v>
      </c>
      <c r="S3504" s="2"/>
      <c r="T3504" s="1" t="str">
        <f t="shared" si="285"/>
        <v/>
      </c>
      <c r="BN3504" s="8" t="str">
        <f t="shared" si="287"/>
        <v>CPC-F001-U03</v>
      </c>
    </row>
    <row r="3505" spans="1:66" ht="115" hidden="1" x14ac:dyDescent="0.45">
      <c r="A3505" s="1">
        <f t="shared" si="283"/>
        <v>3492</v>
      </c>
      <c r="B3505" s="1" t="s">
        <v>734</v>
      </c>
      <c r="C3505" s="1" t="s">
        <v>547</v>
      </c>
      <c r="D3505" s="41">
        <v>243133040311</v>
      </c>
      <c r="E3505" s="2" t="s">
        <v>548</v>
      </c>
      <c r="F3505" s="1" t="s">
        <v>4705</v>
      </c>
      <c r="G3505" s="10">
        <v>45796</v>
      </c>
      <c r="H3505" s="1">
        <v>2</v>
      </c>
      <c r="I3505" s="1"/>
      <c r="J3505" s="10">
        <v>45803</v>
      </c>
      <c r="K3505" s="1" t="s">
        <v>1077</v>
      </c>
      <c r="L3505" s="2"/>
      <c r="M3505" s="10"/>
      <c r="N3505" s="1"/>
      <c r="O3505" s="1"/>
      <c r="P3505" s="2">
        <f>Table1[[#This Row],[PRICE/PO]]*Table1[[#This Row],[Quantity/PO]]</f>
        <v>0</v>
      </c>
      <c r="Q3505" s="2" t="str">
        <f t="shared" ca="1" si="284"/>
        <v>منتهي</v>
      </c>
      <c r="R3505" s="2" t="s">
        <v>2339</v>
      </c>
      <c r="S3505" s="2"/>
      <c r="T3505" s="1" t="str">
        <f t="shared" si="285"/>
        <v/>
      </c>
      <c r="BN3505" s="8" t="str">
        <f t="shared" si="287"/>
        <v>CPC-F001-U03</v>
      </c>
    </row>
    <row r="3506" spans="1:66" ht="161" hidden="1" x14ac:dyDescent="0.45">
      <c r="A3506" s="1">
        <f t="shared" si="283"/>
        <v>3493</v>
      </c>
      <c r="B3506" s="1" t="s">
        <v>734</v>
      </c>
      <c r="C3506" s="1" t="s">
        <v>4707</v>
      </c>
      <c r="D3506" s="1" t="s">
        <v>4708</v>
      </c>
      <c r="E3506" s="2" t="s">
        <v>4709</v>
      </c>
      <c r="F3506" s="1" t="s">
        <v>4706</v>
      </c>
      <c r="G3506" s="10">
        <v>45796</v>
      </c>
      <c r="H3506" s="1">
        <v>100</v>
      </c>
      <c r="I3506" s="1"/>
      <c r="J3506" s="10">
        <v>45801</v>
      </c>
      <c r="K3506" s="1" t="s">
        <v>1074</v>
      </c>
      <c r="L3506" s="2"/>
      <c r="M3506" s="10"/>
      <c r="N3506" s="1"/>
      <c r="O3506" s="1"/>
      <c r="P3506" s="2">
        <f>Table1[[#This Row],[PRICE/PO]]*Table1[[#This Row],[Quantity/PO]]</f>
        <v>0</v>
      </c>
      <c r="Q3506" s="2" t="str">
        <f t="shared" ca="1" si="284"/>
        <v>منتهي</v>
      </c>
      <c r="R3506" s="2" t="s">
        <v>2430</v>
      </c>
      <c r="S3506" s="2"/>
      <c r="T3506" s="1" t="str">
        <f t="shared" si="285"/>
        <v/>
      </c>
      <c r="BN3506" s="8" t="str">
        <f t="shared" si="287"/>
        <v>3247159</v>
      </c>
    </row>
    <row r="3507" spans="1:66" ht="115" hidden="1" x14ac:dyDescent="0.45">
      <c r="A3507" s="1">
        <f t="shared" si="283"/>
        <v>3494</v>
      </c>
      <c r="B3507" s="1" t="s">
        <v>734</v>
      </c>
      <c r="C3507" s="2" t="s">
        <v>4712</v>
      </c>
      <c r="D3507" s="1" t="s">
        <v>4710</v>
      </c>
      <c r="E3507" s="2" t="s">
        <v>4711</v>
      </c>
      <c r="F3507" s="1" t="s">
        <v>4706</v>
      </c>
      <c r="G3507" s="10">
        <v>45796</v>
      </c>
      <c r="H3507" s="1">
        <v>2</v>
      </c>
      <c r="I3507" s="1"/>
      <c r="J3507" s="10">
        <v>45801</v>
      </c>
      <c r="K3507" s="1" t="s">
        <v>1074</v>
      </c>
      <c r="L3507" s="2"/>
      <c r="M3507" s="10"/>
      <c r="N3507" s="1"/>
      <c r="O3507" s="1"/>
      <c r="P3507" s="2">
        <f>Table1[[#This Row],[PRICE/PO]]*Table1[[#This Row],[Quantity/PO]]</f>
        <v>0</v>
      </c>
      <c r="Q3507" s="2" t="str">
        <f t="shared" ca="1" si="284"/>
        <v>منتهي</v>
      </c>
      <c r="R3507" s="2" t="s">
        <v>2430</v>
      </c>
      <c r="S3507" s="2"/>
      <c r="T3507" s="1" t="str">
        <f t="shared" si="285"/>
        <v/>
      </c>
      <c r="BN3507" s="8" t="str">
        <f t="shared" si="287"/>
        <v>ZBZ1605</v>
      </c>
    </row>
    <row r="3508" spans="1:66" ht="69" hidden="1" x14ac:dyDescent="0.45">
      <c r="A3508" s="1">
        <f t="shared" si="283"/>
        <v>3495</v>
      </c>
      <c r="B3508" s="1" t="s">
        <v>734</v>
      </c>
      <c r="C3508" s="2" t="s">
        <v>4714</v>
      </c>
      <c r="D3508" s="2" t="s">
        <v>4715</v>
      </c>
      <c r="E3508" s="2" t="s">
        <v>4713</v>
      </c>
      <c r="F3508" s="1" t="s">
        <v>4706</v>
      </c>
      <c r="G3508" s="10">
        <v>45796</v>
      </c>
      <c r="H3508" s="1">
        <v>2</v>
      </c>
      <c r="I3508" s="1"/>
      <c r="J3508" s="10">
        <v>45801</v>
      </c>
      <c r="K3508" s="1" t="s">
        <v>1074</v>
      </c>
      <c r="L3508" s="2"/>
      <c r="M3508" s="10"/>
      <c r="N3508" s="1"/>
      <c r="O3508" s="1"/>
      <c r="P3508" s="2">
        <f>Table1[[#This Row],[PRICE/PO]]*Table1[[#This Row],[Quantity/PO]]</f>
        <v>0</v>
      </c>
      <c r="Q3508" s="2" t="str">
        <f t="shared" ca="1" si="284"/>
        <v>منتهي</v>
      </c>
      <c r="R3508" s="2" t="s">
        <v>2430</v>
      </c>
      <c r="S3508" s="2"/>
      <c r="T3508" s="1" t="str">
        <f t="shared" si="285"/>
        <v/>
      </c>
      <c r="BN3508" s="8" t="str">
        <f t="shared" si="287"/>
        <v>56070737</v>
      </c>
    </row>
    <row r="3509" spans="1:66" ht="138" hidden="1" x14ac:dyDescent="0.45">
      <c r="A3509" s="1">
        <f t="shared" si="283"/>
        <v>3496</v>
      </c>
      <c r="B3509" s="1" t="s">
        <v>734</v>
      </c>
      <c r="C3509" s="2" t="s">
        <v>4720</v>
      </c>
      <c r="D3509" s="2" t="s">
        <v>4716</v>
      </c>
      <c r="E3509" s="2" t="s">
        <v>4718</v>
      </c>
      <c r="F3509" s="1" t="s">
        <v>4706</v>
      </c>
      <c r="G3509" s="10">
        <v>45796</v>
      </c>
      <c r="H3509" s="1">
        <v>1</v>
      </c>
      <c r="I3509" s="1"/>
      <c r="J3509" s="10">
        <v>45801</v>
      </c>
      <c r="K3509" s="1" t="s">
        <v>1074</v>
      </c>
      <c r="L3509" s="2"/>
      <c r="M3509" s="10"/>
      <c r="N3509" s="1"/>
      <c r="O3509" s="1"/>
      <c r="P3509" s="2">
        <f>Table1[[#This Row],[PRICE/PO]]*Table1[[#This Row],[Quantity/PO]]</f>
        <v>0</v>
      </c>
      <c r="Q3509" s="2" t="str">
        <f t="shared" ca="1" si="284"/>
        <v>منتهي</v>
      </c>
      <c r="R3509" s="2" t="s">
        <v>2430</v>
      </c>
      <c r="S3509" s="2"/>
      <c r="T3509" s="1" t="str">
        <f t="shared" si="285"/>
        <v/>
      </c>
      <c r="BN3509" s="8" t="str">
        <f t="shared" si="287"/>
        <v>73890965</v>
      </c>
    </row>
    <row r="3510" spans="1:66" ht="138" hidden="1" x14ac:dyDescent="0.45">
      <c r="A3510" s="1">
        <f t="shared" si="283"/>
        <v>3497</v>
      </c>
      <c r="B3510" s="1" t="s">
        <v>734</v>
      </c>
      <c r="C3510" s="2" t="s">
        <v>4721</v>
      </c>
      <c r="D3510" s="2" t="s">
        <v>4717</v>
      </c>
      <c r="E3510" s="2" t="s">
        <v>4719</v>
      </c>
      <c r="F3510" s="1" t="s">
        <v>4706</v>
      </c>
      <c r="G3510" s="10">
        <v>45796</v>
      </c>
      <c r="H3510" s="1">
        <v>1</v>
      </c>
      <c r="I3510" s="1"/>
      <c r="J3510" s="10">
        <v>45801</v>
      </c>
      <c r="K3510" s="1" t="s">
        <v>1074</v>
      </c>
      <c r="L3510" s="2"/>
      <c r="M3510" s="10"/>
      <c r="N3510" s="1"/>
      <c r="O3510" s="1"/>
      <c r="P3510" s="2">
        <f>Table1[[#This Row],[PRICE/PO]]*Table1[[#This Row],[Quantity/PO]]</f>
        <v>0</v>
      </c>
      <c r="Q3510" s="2" t="str">
        <f t="shared" ca="1" si="284"/>
        <v>منتهي</v>
      </c>
      <c r="R3510" s="2" t="s">
        <v>2430</v>
      </c>
      <c r="S3510" s="2"/>
      <c r="T3510" s="1" t="str">
        <f t="shared" si="285"/>
        <v/>
      </c>
      <c r="BN3510" s="8">
        <f t="shared" si="287"/>
        <v>0</v>
      </c>
    </row>
    <row r="3511" spans="1:66" ht="69" hidden="1" x14ac:dyDescent="0.45">
      <c r="A3511" s="1">
        <f t="shared" si="283"/>
        <v>3498</v>
      </c>
      <c r="B3511" s="1" t="s">
        <v>734</v>
      </c>
      <c r="C3511" s="2" t="s">
        <v>4036</v>
      </c>
      <c r="D3511" s="1">
        <v>1500237</v>
      </c>
      <c r="E3511" s="2" t="s">
        <v>4042</v>
      </c>
      <c r="F3511" s="1" t="s">
        <v>4722</v>
      </c>
      <c r="G3511" s="10">
        <v>45796</v>
      </c>
      <c r="H3511" s="1">
        <v>4</v>
      </c>
      <c r="I3511" s="1">
        <v>6400</v>
      </c>
      <c r="J3511" s="10">
        <v>45802</v>
      </c>
      <c r="K3511" s="1" t="s">
        <v>1075</v>
      </c>
      <c r="L3511" s="2"/>
      <c r="M3511" s="10"/>
      <c r="N3511" s="1"/>
      <c r="O3511" s="1"/>
      <c r="P3511" s="2">
        <f>Table1[[#This Row],[PRICE/PO]]*Table1[[#This Row],[Quantity/PO]]</f>
        <v>0</v>
      </c>
      <c r="Q3511" s="2" t="str">
        <f t="shared" ca="1" si="284"/>
        <v>منتهي</v>
      </c>
      <c r="R3511" s="2" t="s">
        <v>2355</v>
      </c>
      <c r="S3511" s="2"/>
      <c r="T3511" s="1" t="str">
        <f t="shared" si="285"/>
        <v/>
      </c>
      <c r="BN3511" s="8" t="str">
        <f t="shared" si="287"/>
        <v>PE1M10</v>
      </c>
    </row>
    <row r="3512" spans="1:66" ht="46" hidden="1" x14ac:dyDescent="0.45">
      <c r="A3512" s="1">
        <f t="shared" si="283"/>
        <v>3499</v>
      </c>
      <c r="B3512" s="1" t="s">
        <v>734</v>
      </c>
      <c r="C3512" s="2" t="s">
        <v>4035</v>
      </c>
      <c r="D3512" s="1" t="s">
        <v>4043</v>
      </c>
      <c r="E3512" s="2" t="s">
        <v>4044</v>
      </c>
      <c r="F3512" s="1" t="s">
        <v>4722</v>
      </c>
      <c r="G3512" s="10">
        <v>45796</v>
      </c>
      <c r="H3512" s="1">
        <v>4</v>
      </c>
      <c r="I3512" s="1">
        <v>700</v>
      </c>
      <c r="J3512" s="10">
        <v>45802</v>
      </c>
      <c r="K3512" s="1" t="s">
        <v>1075</v>
      </c>
      <c r="L3512" s="2"/>
      <c r="M3512" s="10"/>
      <c r="N3512" s="1"/>
      <c r="O3512" s="1" t="s">
        <v>4738</v>
      </c>
      <c r="P3512" s="2" t="e">
        <f>Table1[[#This Row],[PRICE/PO]]*Table1[[#This Row],[Quantity/PO]]</f>
        <v>#VALUE!</v>
      </c>
      <c r="Q3512" s="2" t="str">
        <f t="shared" ca="1" si="284"/>
        <v>منتهي</v>
      </c>
      <c r="R3512" s="2" t="s">
        <v>2355</v>
      </c>
      <c r="S3512" s="2"/>
      <c r="T3512" s="1" t="str">
        <f t="shared" si="285"/>
        <v/>
      </c>
      <c r="BN3512" s="8">
        <f t="shared" si="287"/>
        <v>0</v>
      </c>
    </row>
    <row r="3513" spans="1:66" ht="46" hidden="1" x14ac:dyDescent="0.45">
      <c r="A3513" s="1">
        <f t="shared" si="283"/>
        <v>3500</v>
      </c>
      <c r="B3513" s="1" t="s">
        <v>734</v>
      </c>
      <c r="C3513" s="2" t="s">
        <v>4034</v>
      </c>
      <c r="D3513" s="1">
        <v>15013071</v>
      </c>
      <c r="E3513" s="2" t="s">
        <v>4045</v>
      </c>
      <c r="F3513" s="1" t="s">
        <v>4722</v>
      </c>
      <c r="G3513" s="10">
        <v>45796</v>
      </c>
      <c r="H3513" s="1">
        <v>1</v>
      </c>
      <c r="I3513" s="1"/>
      <c r="J3513" s="10">
        <v>45802</v>
      </c>
      <c r="K3513" s="1" t="s">
        <v>1075</v>
      </c>
      <c r="L3513" s="2"/>
      <c r="M3513" s="10"/>
      <c r="N3513" s="1"/>
      <c r="O3513" s="1"/>
      <c r="P3513" s="2">
        <f>Table1[[#This Row],[PRICE/PO]]*Table1[[#This Row],[Quantity/PO]]</f>
        <v>0</v>
      </c>
      <c r="Q3513" s="2" t="str">
        <f t="shared" ca="1" si="284"/>
        <v>منتهي</v>
      </c>
      <c r="R3513" s="2" t="s">
        <v>2355</v>
      </c>
      <c r="S3513" s="2"/>
      <c r="T3513" s="1" t="str">
        <f t="shared" si="285"/>
        <v/>
      </c>
      <c r="BN3513" s="8" t="str">
        <f t="shared" si="287"/>
        <v>220.05.045</v>
      </c>
    </row>
    <row r="3514" spans="1:66" ht="46" hidden="1" x14ac:dyDescent="0.45">
      <c r="A3514" s="1">
        <f t="shared" si="283"/>
        <v>3501</v>
      </c>
      <c r="B3514" s="1" t="s">
        <v>734</v>
      </c>
      <c r="C3514" s="2" t="s">
        <v>4033</v>
      </c>
      <c r="D3514" s="1">
        <v>3063070</v>
      </c>
      <c r="E3514" s="2" t="s">
        <v>4046</v>
      </c>
      <c r="F3514" s="1" t="s">
        <v>4722</v>
      </c>
      <c r="G3514" s="10">
        <v>45796</v>
      </c>
      <c r="H3514" s="1">
        <v>2</v>
      </c>
      <c r="I3514" s="1"/>
      <c r="J3514" s="10">
        <v>45802</v>
      </c>
      <c r="K3514" s="1" t="s">
        <v>1075</v>
      </c>
      <c r="L3514" s="2"/>
      <c r="M3514" s="10"/>
      <c r="N3514" s="1"/>
      <c r="O3514" s="1"/>
      <c r="P3514" s="2">
        <f>Table1[[#This Row],[PRICE/PO]]*Table1[[#This Row],[Quantity/PO]]</f>
        <v>0</v>
      </c>
      <c r="Q3514" s="2" t="str">
        <f t="shared" ca="1" si="284"/>
        <v>منتهي</v>
      </c>
      <c r="R3514" s="2" t="s">
        <v>2355</v>
      </c>
      <c r="S3514" s="2"/>
      <c r="T3514" s="1" t="str">
        <f t="shared" si="285"/>
        <v/>
      </c>
      <c r="BN3514" s="8" t="str">
        <f t="shared" ref="BN3514:BN3525" si="288">D4133</f>
        <v>220.05.043</v>
      </c>
    </row>
    <row r="3515" spans="1:66" ht="46" hidden="1" x14ac:dyDescent="0.45">
      <c r="A3515" s="1">
        <f t="shared" si="283"/>
        <v>3502</v>
      </c>
      <c r="B3515" s="1" t="s">
        <v>734</v>
      </c>
      <c r="C3515" s="2" t="s">
        <v>4032</v>
      </c>
      <c r="D3515" s="1">
        <v>33000038</v>
      </c>
      <c r="E3515" s="2" t="s">
        <v>4047</v>
      </c>
      <c r="F3515" s="1" t="s">
        <v>4722</v>
      </c>
      <c r="G3515" s="10">
        <v>45796</v>
      </c>
      <c r="H3515" s="1">
        <v>5</v>
      </c>
      <c r="I3515" s="1">
        <v>325</v>
      </c>
      <c r="J3515" s="10">
        <v>45802</v>
      </c>
      <c r="K3515" s="1" t="s">
        <v>1075</v>
      </c>
      <c r="L3515" s="2"/>
      <c r="M3515" s="10"/>
      <c r="N3515" s="1"/>
      <c r="O3515" s="1"/>
      <c r="P3515" s="2">
        <f>Table1[[#This Row],[PRICE/PO]]*Table1[[#This Row],[Quantity/PO]]</f>
        <v>0</v>
      </c>
      <c r="Q3515" s="2" t="str">
        <f t="shared" ca="1" si="284"/>
        <v>منتهي</v>
      </c>
      <c r="R3515" s="2" t="s">
        <v>2355</v>
      </c>
      <c r="S3515" s="2"/>
      <c r="T3515" s="1" t="str">
        <f t="shared" si="285"/>
        <v/>
      </c>
      <c r="BN3515" s="8" t="str">
        <f t="shared" si="288"/>
        <v>GW62231H + GW60030H</v>
      </c>
    </row>
    <row r="3516" spans="1:66" ht="92" hidden="1" x14ac:dyDescent="0.45">
      <c r="A3516" s="1">
        <f t="shared" si="283"/>
        <v>3503</v>
      </c>
      <c r="B3516" s="1" t="s">
        <v>734</v>
      </c>
      <c r="C3516" s="2" t="s">
        <v>4031</v>
      </c>
      <c r="D3516" s="1">
        <v>7100147</v>
      </c>
      <c r="E3516" s="2" t="s">
        <v>4048</v>
      </c>
      <c r="F3516" s="1" t="s">
        <v>4722</v>
      </c>
      <c r="G3516" s="10">
        <v>45796</v>
      </c>
      <c r="H3516" s="1">
        <v>4</v>
      </c>
      <c r="I3516" s="1"/>
      <c r="J3516" s="10">
        <v>45802</v>
      </c>
      <c r="K3516" s="1" t="s">
        <v>1075</v>
      </c>
      <c r="L3516" s="2"/>
      <c r="M3516" s="10"/>
      <c r="N3516" s="1"/>
      <c r="O3516" s="1"/>
      <c r="P3516" s="2">
        <f>Table1[[#This Row],[PRICE/PO]]*Table1[[#This Row],[Quantity/PO]]</f>
        <v>0</v>
      </c>
      <c r="Q3516" s="2" t="str">
        <f t="shared" ca="1" si="284"/>
        <v>منتهي</v>
      </c>
      <c r="R3516" s="2" t="s">
        <v>2355</v>
      </c>
      <c r="S3516" s="2"/>
      <c r="T3516" s="1" t="str">
        <f t="shared" si="285"/>
        <v/>
      </c>
      <c r="BN3516" s="8" t="str">
        <f t="shared" si="288"/>
        <v>RM00100301000</v>
      </c>
    </row>
    <row r="3517" spans="1:66" ht="92" hidden="1" x14ac:dyDescent="0.45">
      <c r="A3517" s="1">
        <f t="shared" si="283"/>
        <v>3504</v>
      </c>
      <c r="B3517" s="1" t="s">
        <v>734</v>
      </c>
      <c r="C3517" s="2" t="s">
        <v>4056</v>
      </c>
      <c r="D3517" s="1">
        <v>2804231</v>
      </c>
      <c r="E3517" s="2" t="s">
        <v>4052</v>
      </c>
      <c r="F3517" s="1" t="s">
        <v>4723</v>
      </c>
      <c r="G3517" s="10">
        <v>45796</v>
      </c>
      <c r="H3517" s="1">
        <v>3</v>
      </c>
      <c r="I3517" s="1"/>
      <c r="J3517" s="10">
        <v>45805</v>
      </c>
      <c r="K3517" s="1" t="s">
        <v>1075</v>
      </c>
      <c r="L3517" s="2"/>
      <c r="M3517" s="10"/>
      <c r="N3517" s="1"/>
      <c r="O3517" s="1"/>
      <c r="P3517" s="2">
        <f>Table1[[#This Row],[PRICE/PO]]*Table1[[#This Row],[Quantity/PO]]</f>
        <v>0</v>
      </c>
      <c r="Q3517" s="2" t="str">
        <f t="shared" ca="1" si="284"/>
        <v>منتهي</v>
      </c>
      <c r="R3517" s="2" t="s">
        <v>2355</v>
      </c>
      <c r="S3517" s="2"/>
      <c r="T3517" s="1" t="str">
        <f t="shared" si="285"/>
        <v/>
      </c>
      <c r="BN3517" s="8" t="str">
        <f t="shared" si="288"/>
        <v>4 CX6</v>
      </c>
    </row>
    <row r="3518" spans="1:66" ht="69" hidden="1" x14ac:dyDescent="0.45">
      <c r="A3518" s="1">
        <f t="shared" si="283"/>
        <v>3505</v>
      </c>
      <c r="B3518" s="1" t="s">
        <v>734</v>
      </c>
      <c r="C3518" s="2" t="s">
        <v>4057</v>
      </c>
      <c r="D3518" s="1">
        <v>2600408</v>
      </c>
      <c r="E3518" s="2" t="s">
        <v>4054</v>
      </c>
      <c r="F3518" s="1" t="s">
        <v>4723</v>
      </c>
      <c r="G3518" s="10">
        <v>45796</v>
      </c>
      <c r="H3518" s="1">
        <v>6</v>
      </c>
      <c r="I3518" s="1"/>
      <c r="J3518" s="10">
        <v>45805</v>
      </c>
      <c r="K3518" s="1" t="s">
        <v>1075</v>
      </c>
      <c r="L3518" s="2"/>
      <c r="M3518" s="10"/>
      <c r="N3518" s="1"/>
      <c r="O3518" s="1"/>
      <c r="P3518" s="2">
        <f>Table1[[#This Row],[PRICE/PO]]*Table1[[#This Row],[Quantity/PO]]</f>
        <v>0</v>
      </c>
      <c r="Q3518" s="2" t="str">
        <f t="shared" ca="1" si="284"/>
        <v>منتهي</v>
      </c>
      <c r="R3518" s="2" t="s">
        <v>2355</v>
      </c>
      <c r="S3518" s="2"/>
      <c r="T3518" s="1" t="str">
        <f t="shared" si="285"/>
        <v/>
      </c>
      <c r="BN3518" s="8" t="str">
        <f t="shared" si="288"/>
        <v/>
      </c>
    </row>
    <row r="3519" spans="1:66" ht="92" hidden="1" x14ac:dyDescent="0.45">
      <c r="A3519" s="1">
        <f t="shared" si="283"/>
        <v>3506</v>
      </c>
      <c r="B3519" s="1" t="s">
        <v>734</v>
      </c>
      <c r="C3519" s="2" t="s">
        <v>4725</v>
      </c>
      <c r="D3519" s="1">
        <v>52126</v>
      </c>
      <c r="E3519" s="2" t="s">
        <v>4726</v>
      </c>
      <c r="F3519" s="1" t="s">
        <v>4724</v>
      </c>
      <c r="G3519" s="10">
        <v>45796</v>
      </c>
      <c r="H3519" s="1">
        <v>2</v>
      </c>
      <c r="I3519" s="1">
        <v>195</v>
      </c>
      <c r="J3519" s="10">
        <v>45803</v>
      </c>
      <c r="K3519" s="1" t="s">
        <v>1077</v>
      </c>
      <c r="L3519" s="2" t="s">
        <v>6039</v>
      </c>
      <c r="M3519" s="10">
        <v>45840</v>
      </c>
      <c r="N3519" s="1">
        <v>2</v>
      </c>
      <c r="O3519" s="1">
        <v>195</v>
      </c>
      <c r="P3519" s="2">
        <f>Table1[[#This Row],[PRICE/PO]]*Table1[[#This Row],[Quantity/PO]]</f>
        <v>390</v>
      </c>
      <c r="Q3519" s="2" t="str">
        <f t="shared" ca="1" si="284"/>
        <v>منتهي</v>
      </c>
      <c r="R3519" s="2" t="s">
        <v>2339</v>
      </c>
      <c r="S3519" s="2"/>
      <c r="T3519" s="1" t="str">
        <f t="shared" si="285"/>
        <v/>
      </c>
      <c r="BN3519" s="8" t="str">
        <f t="shared" si="288"/>
        <v>412812</v>
      </c>
    </row>
    <row r="3520" spans="1:66" ht="92" hidden="1" x14ac:dyDescent="0.45">
      <c r="A3520" s="1">
        <f t="shared" si="283"/>
        <v>3507</v>
      </c>
      <c r="B3520" s="1" t="s">
        <v>734</v>
      </c>
      <c r="C3520" s="2" t="s">
        <v>1743</v>
      </c>
      <c r="D3520" s="1">
        <v>54282</v>
      </c>
      <c r="E3520" s="2" t="s">
        <v>1744</v>
      </c>
      <c r="F3520" s="1" t="s">
        <v>4724</v>
      </c>
      <c r="G3520" s="10">
        <v>45796</v>
      </c>
      <c r="H3520" s="1">
        <v>2</v>
      </c>
      <c r="I3520" s="1">
        <v>700</v>
      </c>
      <c r="J3520" s="10">
        <v>45803</v>
      </c>
      <c r="K3520" s="1" t="s">
        <v>1077</v>
      </c>
      <c r="L3520" s="2"/>
      <c r="M3520" s="10"/>
      <c r="N3520" s="1"/>
      <c r="O3520" s="1"/>
      <c r="P3520" s="2">
        <f>Table1[[#This Row],[PRICE/PO]]*Table1[[#This Row],[Quantity/PO]]</f>
        <v>0</v>
      </c>
      <c r="Q3520" s="2" t="str">
        <f t="shared" ca="1" si="284"/>
        <v>منتهي</v>
      </c>
      <c r="R3520" s="2" t="s">
        <v>2339</v>
      </c>
      <c r="S3520" s="2"/>
      <c r="T3520" s="1" t="str">
        <f t="shared" si="285"/>
        <v/>
      </c>
      <c r="BN3520" s="8" t="str">
        <f t="shared" si="288"/>
        <v>DLSGP 40X</v>
      </c>
    </row>
    <row r="3521" spans="1:66" ht="69" hidden="1" x14ac:dyDescent="0.45">
      <c r="A3521" s="1">
        <f t="shared" si="283"/>
        <v>3508</v>
      </c>
      <c r="B3521" s="1" t="s">
        <v>734</v>
      </c>
      <c r="C3521" s="2" t="s">
        <v>621</v>
      </c>
      <c r="D3521" s="1">
        <v>3680</v>
      </c>
      <c r="E3521" s="2" t="s">
        <v>622</v>
      </c>
      <c r="F3521" s="1" t="s">
        <v>4724</v>
      </c>
      <c r="G3521" s="10">
        <v>45796</v>
      </c>
      <c r="H3521" s="1">
        <v>1</v>
      </c>
      <c r="I3521" s="1">
        <v>4450</v>
      </c>
      <c r="J3521" s="10">
        <v>45803</v>
      </c>
      <c r="K3521" s="1" t="s">
        <v>1077</v>
      </c>
      <c r="L3521" s="2" t="s">
        <v>5345</v>
      </c>
      <c r="M3521" s="10" t="s">
        <v>5346</v>
      </c>
      <c r="N3521" s="1">
        <v>1</v>
      </c>
      <c r="O3521" s="1">
        <v>4450</v>
      </c>
      <c r="P3521" s="2">
        <f>Table1[[#This Row],[PRICE/PO]]*Table1[[#This Row],[Quantity/PO]]</f>
        <v>4450</v>
      </c>
      <c r="Q3521" s="2" t="str">
        <f t="shared" ca="1" si="284"/>
        <v>منتهي</v>
      </c>
      <c r="R3521" s="2" t="s">
        <v>2339</v>
      </c>
      <c r="S3521" s="2"/>
      <c r="T3521" s="1" t="str">
        <f t="shared" si="285"/>
        <v/>
      </c>
      <c r="BN3521" s="8" t="str">
        <f t="shared" si="288"/>
        <v>412812</v>
      </c>
    </row>
    <row r="3522" spans="1:66" ht="46" hidden="1" x14ac:dyDescent="0.45">
      <c r="A3522" s="1">
        <f t="shared" si="283"/>
        <v>3509</v>
      </c>
      <c r="B3522" s="1" t="s">
        <v>734</v>
      </c>
      <c r="C3522" s="1" t="s">
        <v>4728</v>
      </c>
      <c r="D3522" s="1" t="s">
        <v>4729</v>
      </c>
      <c r="E3522" s="2" t="s">
        <v>4730</v>
      </c>
      <c r="F3522" s="1" t="s">
        <v>4727</v>
      </c>
      <c r="G3522" s="10">
        <v>45796</v>
      </c>
      <c r="H3522" s="1">
        <v>1</v>
      </c>
      <c r="I3522" s="1">
        <v>4750</v>
      </c>
      <c r="J3522" s="10">
        <v>45803</v>
      </c>
      <c r="K3522" s="1"/>
      <c r="L3522" s="2" t="s">
        <v>6277</v>
      </c>
      <c r="M3522" s="10">
        <v>45845</v>
      </c>
      <c r="N3522" s="1">
        <v>1</v>
      </c>
      <c r="O3522" s="1">
        <v>4750</v>
      </c>
      <c r="P3522" s="2">
        <f>Table1[[#This Row],[PRICE/PO]]*Table1[[#This Row],[Quantity/PO]]</f>
        <v>4750</v>
      </c>
      <c r="Q3522" s="2" t="str">
        <f t="shared" ca="1" si="284"/>
        <v>منتهي</v>
      </c>
      <c r="R3522" s="2" t="s">
        <v>2339</v>
      </c>
      <c r="S3522" s="2"/>
      <c r="T3522" s="1" t="str">
        <f t="shared" si="285"/>
        <v/>
      </c>
      <c r="BN3522" s="8" t="str">
        <f t="shared" si="288"/>
        <v>B9266657</v>
      </c>
    </row>
    <row r="3523" spans="1:66" ht="92" hidden="1" x14ac:dyDescent="0.45">
      <c r="A3523" s="1">
        <f t="shared" si="283"/>
        <v>3510</v>
      </c>
      <c r="B3523" s="1" t="s">
        <v>734</v>
      </c>
      <c r="C3523" s="1" t="s">
        <v>4732</v>
      </c>
      <c r="D3523" s="1" t="s">
        <v>4733</v>
      </c>
      <c r="E3523" s="2" t="s">
        <v>4734</v>
      </c>
      <c r="F3523" s="1" t="s">
        <v>4731</v>
      </c>
      <c r="G3523" s="10">
        <v>45796</v>
      </c>
      <c r="H3523" s="1">
        <v>1</v>
      </c>
      <c r="I3523" s="1"/>
      <c r="J3523" s="10">
        <v>45808</v>
      </c>
      <c r="K3523" s="1" t="s">
        <v>1077</v>
      </c>
      <c r="L3523" s="2"/>
      <c r="M3523" s="10"/>
      <c r="N3523" s="1"/>
      <c r="O3523" s="1"/>
      <c r="P3523" s="2">
        <f>Table1[[#This Row],[PRICE/PO]]*Table1[[#This Row],[Quantity/PO]]</f>
        <v>0</v>
      </c>
      <c r="Q3523" s="2" t="str">
        <f t="shared" ca="1" si="284"/>
        <v>منتهي</v>
      </c>
      <c r="R3523" s="2" t="s">
        <v>2339</v>
      </c>
      <c r="S3523" s="2"/>
      <c r="T3523" s="1" t="str">
        <f t="shared" si="285"/>
        <v/>
      </c>
      <c r="BN3523" s="8" t="str">
        <f t="shared" si="288"/>
        <v>CACE-KFR53G/AB</v>
      </c>
    </row>
    <row r="3524" spans="1:66" ht="46" hidden="1" x14ac:dyDescent="0.45">
      <c r="A3524" s="1">
        <f t="shared" si="283"/>
        <v>3511</v>
      </c>
      <c r="B3524" s="1" t="s">
        <v>734</v>
      </c>
      <c r="C3524" s="1" t="s">
        <v>93</v>
      </c>
      <c r="D3524" s="1"/>
      <c r="E3524" s="2" t="s">
        <v>384</v>
      </c>
      <c r="F3524" s="1" t="s">
        <v>4735</v>
      </c>
      <c r="G3524" s="10">
        <v>45796</v>
      </c>
      <c r="H3524" s="1">
        <v>1</v>
      </c>
      <c r="I3524" s="1">
        <v>11500</v>
      </c>
      <c r="J3524" s="10">
        <v>45799</v>
      </c>
      <c r="K3524" s="1" t="s">
        <v>1077</v>
      </c>
      <c r="L3524" s="2"/>
      <c r="M3524" s="10"/>
      <c r="N3524" s="1"/>
      <c r="O3524" s="1"/>
      <c r="P3524" s="2">
        <f>Table1[[#This Row],[PRICE/PO]]*Table1[[#This Row],[Quantity/PO]]</f>
        <v>0</v>
      </c>
      <c r="Q3524" s="2" t="str">
        <f t="shared" ca="1" si="284"/>
        <v>منتهي</v>
      </c>
      <c r="R3524" s="2" t="s">
        <v>2339</v>
      </c>
      <c r="S3524" s="2"/>
      <c r="T3524" s="1" t="str">
        <f t="shared" si="285"/>
        <v/>
      </c>
      <c r="BN3524" s="8" t="str">
        <f t="shared" si="288"/>
        <v>02200405</v>
      </c>
    </row>
    <row r="3525" spans="1:66" ht="92" hidden="1" x14ac:dyDescent="0.45">
      <c r="A3525" s="1">
        <f t="shared" si="283"/>
        <v>3512</v>
      </c>
      <c r="B3525" s="1" t="s">
        <v>734</v>
      </c>
      <c r="C3525" s="2" t="s">
        <v>4056</v>
      </c>
      <c r="D3525" s="1">
        <v>2804231</v>
      </c>
      <c r="E3525" s="2" t="s">
        <v>4052</v>
      </c>
      <c r="F3525" s="1" t="s">
        <v>4723</v>
      </c>
      <c r="G3525" s="10">
        <v>45796</v>
      </c>
      <c r="H3525" s="1">
        <v>3</v>
      </c>
      <c r="I3525" s="1">
        <v>725</v>
      </c>
      <c r="J3525" s="10">
        <v>45805</v>
      </c>
      <c r="K3525" s="1" t="s">
        <v>1075</v>
      </c>
      <c r="L3525" s="2"/>
      <c r="M3525" s="10"/>
      <c r="N3525" s="1"/>
      <c r="O3525" s="1"/>
      <c r="P3525" s="2">
        <f>Table1[[#This Row],[PRICE/PO]]*Table1[[#This Row],[Quantity/PO]]</f>
        <v>0</v>
      </c>
      <c r="Q3525" s="2" t="str">
        <f t="shared" ca="1" si="284"/>
        <v>منتهي</v>
      </c>
      <c r="R3525" s="2" t="s">
        <v>2355</v>
      </c>
      <c r="S3525" s="2"/>
      <c r="T3525" s="1" t="str">
        <f t="shared" si="285"/>
        <v/>
      </c>
      <c r="BN3525" s="8" t="str">
        <f t="shared" si="288"/>
        <v/>
      </c>
    </row>
    <row r="3526" spans="1:66" ht="69" hidden="1" x14ac:dyDescent="0.45">
      <c r="A3526" s="1">
        <f t="shared" si="283"/>
        <v>3513</v>
      </c>
      <c r="B3526" s="1" t="s">
        <v>734</v>
      </c>
      <c r="C3526" s="2" t="s">
        <v>4057</v>
      </c>
      <c r="D3526" s="1">
        <v>2600408</v>
      </c>
      <c r="E3526" s="2" t="s">
        <v>4054</v>
      </c>
      <c r="F3526" s="1" t="s">
        <v>4723</v>
      </c>
      <c r="G3526" s="10">
        <v>45796</v>
      </c>
      <c r="H3526" s="1">
        <v>6</v>
      </c>
      <c r="I3526" s="1">
        <v>600</v>
      </c>
      <c r="J3526" s="10">
        <v>45805</v>
      </c>
      <c r="K3526" s="1" t="s">
        <v>1075</v>
      </c>
      <c r="L3526" s="2"/>
      <c r="M3526" s="10"/>
      <c r="N3526" s="1"/>
      <c r="O3526" s="1"/>
      <c r="P3526" s="2">
        <f>Table1[[#This Row],[PRICE/PO]]*Table1[[#This Row],[Quantity/PO]]</f>
        <v>0</v>
      </c>
      <c r="Q3526" s="2" t="str">
        <f t="shared" ca="1" si="284"/>
        <v>منتهي</v>
      </c>
      <c r="R3526" s="2" t="s">
        <v>2355</v>
      </c>
      <c r="S3526" s="2"/>
      <c r="T3526" s="1" t="str">
        <f t="shared" si="285"/>
        <v/>
      </c>
      <c r="BN3526" s="8" t="str">
        <f>D4146</f>
        <v/>
      </c>
    </row>
    <row r="3527" spans="1:66" ht="46" hidden="1" x14ac:dyDescent="0.45">
      <c r="A3527" s="1">
        <f t="shared" si="283"/>
        <v>3514</v>
      </c>
      <c r="B3527" s="1" t="s">
        <v>43</v>
      </c>
      <c r="C3527" s="1" t="s">
        <v>684</v>
      </c>
      <c r="D3527" s="1"/>
      <c r="E3527" s="2" t="s">
        <v>2462</v>
      </c>
      <c r="F3527" s="1" t="s">
        <v>4736</v>
      </c>
      <c r="G3527" s="10">
        <v>45796</v>
      </c>
      <c r="H3527" s="1">
        <v>1</v>
      </c>
      <c r="I3527" s="1">
        <v>8500</v>
      </c>
      <c r="J3527" s="10">
        <v>45803</v>
      </c>
      <c r="K3527" s="1" t="s">
        <v>1077</v>
      </c>
      <c r="L3527" s="2" t="s">
        <v>5068</v>
      </c>
      <c r="M3527" s="10">
        <v>45811</v>
      </c>
      <c r="N3527" s="1">
        <v>1</v>
      </c>
      <c r="O3527" s="1">
        <v>8500</v>
      </c>
      <c r="P3527" s="2">
        <f>Table1[[#This Row],[PRICE/PO]]*Table1[[#This Row],[Quantity/PO]]</f>
        <v>8500</v>
      </c>
      <c r="Q3527" s="2" t="str">
        <f t="shared" ca="1" si="284"/>
        <v>منتهي</v>
      </c>
      <c r="R3527" s="2" t="s">
        <v>2339</v>
      </c>
      <c r="S3527" s="2"/>
      <c r="T3527" s="1" t="str">
        <f t="shared" si="285"/>
        <v/>
      </c>
      <c r="BN3527" s="8" t="str">
        <f>D4150</f>
        <v/>
      </c>
    </row>
    <row r="3528" spans="1:66" ht="46" hidden="1" x14ac:dyDescent="0.45">
      <c r="A3528" s="1">
        <f t="shared" si="283"/>
        <v>3515</v>
      </c>
      <c r="B3528" s="1" t="s">
        <v>43</v>
      </c>
      <c r="C3528" s="1" t="s">
        <v>684</v>
      </c>
      <c r="D3528" s="1"/>
      <c r="E3528" s="2" t="s">
        <v>2462</v>
      </c>
      <c r="F3528" s="1" t="s">
        <v>4736</v>
      </c>
      <c r="G3528" s="10">
        <v>45796</v>
      </c>
      <c r="H3528" s="1"/>
      <c r="I3528" s="1">
        <v>8500</v>
      </c>
      <c r="J3528" s="10">
        <v>45803</v>
      </c>
      <c r="K3528" s="1" t="s">
        <v>1077</v>
      </c>
      <c r="L3528" s="2" t="s">
        <v>6033</v>
      </c>
      <c r="M3528" s="10">
        <v>45824</v>
      </c>
      <c r="N3528" s="1">
        <v>4</v>
      </c>
      <c r="O3528" s="1">
        <v>8500</v>
      </c>
      <c r="P3528" s="2">
        <f>Table1[[#This Row],[PRICE/PO]]*Table1[[#This Row],[Quantity/PO]]</f>
        <v>34000</v>
      </c>
      <c r="Q3528" s="2" t="str">
        <f t="shared" ca="1" si="284"/>
        <v>منتهي</v>
      </c>
      <c r="R3528" s="2" t="s">
        <v>2339</v>
      </c>
      <c r="S3528" s="2"/>
      <c r="T3528" s="1" t="str">
        <f t="shared" si="285"/>
        <v/>
      </c>
      <c r="BN3528" s="8" t="str">
        <f>D4151</f>
        <v/>
      </c>
    </row>
    <row r="3529" spans="1:66" ht="46" hidden="1" x14ac:dyDescent="0.45">
      <c r="A3529" s="1">
        <f t="shared" si="283"/>
        <v>3516</v>
      </c>
      <c r="B3529" s="1" t="s">
        <v>43</v>
      </c>
      <c r="C3529" s="1" t="s">
        <v>684</v>
      </c>
      <c r="D3529" s="1"/>
      <c r="E3529" s="2" t="s">
        <v>2462</v>
      </c>
      <c r="F3529" s="1" t="s">
        <v>4737</v>
      </c>
      <c r="G3529" s="10">
        <v>45796</v>
      </c>
      <c r="H3529" s="1">
        <v>1</v>
      </c>
      <c r="I3529" s="1">
        <v>8500</v>
      </c>
      <c r="J3529" s="10">
        <v>45803</v>
      </c>
      <c r="K3529" s="1" t="s">
        <v>1077</v>
      </c>
      <c r="L3529" s="2" t="s">
        <v>5068</v>
      </c>
      <c r="M3529" s="10">
        <v>45811</v>
      </c>
      <c r="N3529" s="1">
        <v>1</v>
      </c>
      <c r="O3529" s="1">
        <v>8500</v>
      </c>
      <c r="P3529" s="2">
        <f>Table1[[#This Row],[PRICE/PO]]*Table1[[#This Row],[Quantity/PO]]</f>
        <v>8500</v>
      </c>
      <c r="Q3529" s="2" t="str">
        <f t="shared" ca="1" si="284"/>
        <v>منتهي</v>
      </c>
      <c r="R3529" s="2" t="s">
        <v>2339</v>
      </c>
      <c r="S3529" s="2"/>
      <c r="T3529" s="1" t="str">
        <f t="shared" si="285"/>
        <v/>
      </c>
      <c r="BN3529" s="8" t="str">
        <f t="shared" ref="BN3529:BN3530" si="289">D4151</f>
        <v/>
      </c>
    </row>
    <row r="3530" spans="1:66" ht="115" hidden="1" x14ac:dyDescent="0.45">
      <c r="A3530" s="1">
        <f t="shared" si="283"/>
        <v>3517</v>
      </c>
      <c r="B3530" s="1" t="s">
        <v>43</v>
      </c>
      <c r="C3530" s="2" t="s">
        <v>4526</v>
      </c>
      <c r="D3530" s="1" t="s">
        <v>4528</v>
      </c>
      <c r="E3530" s="2" t="s">
        <v>4524</v>
      </c>
      <c r="F3530" s="1" t="s">
        <v>4739</v>
      </c>
      <c r="G3530" s="10">
        <v>45784</v>
      </c>
      <c r="H3530" s="1">
        <v>1</v>
      </c>
      <c r="I3530" s="1"/>
      <c r="J3530" s="10">
        <v>45808</v>
      </c>
      <c r="K3530" s="1" t="s">
        <v>1075</v>
      </c>
      <c r="L3530" s="2"/>
      <c r="M3530" s="10"/>
      <c r="N3530" s="1"/>
      <c r="O3530" s="1"/>
      <c r="P3530" s="2">
        <f>Table1[[#This Row],[PRICE/PO]]*Table1[[#This Row],[Quantity/PO]]</f>
        <v>0</v>
      </c>
      <c r="Q3530" s="2" t="str">
        <f t="shared" ca="1" si="284"/>
        <v>منتهي</v>
      </c>
      <c r="R3530" s="2" t="s">
        <v>2339</v>
      </c>
      <c r="S3530" s="2"/>
      <c r="T3530" s="1" t="str">
        <f t="shared" si="285"/>
        <v/>
      </c>
      <c r="BN3530" s="8" t="str">
        <f t="shared" si="289"/>
        <v/>
      </c>
    </row>
    <row r="3531" spans="1:66" ht="92" hidden="1" x14ac:dyDescent="0.45">
      <c r="A3531" s="1">
        <f t="shared" si="283"/>
        <v>3518</v>
      </c>
      <c r="B3531" s="1" t="s">
        <v>43</v>
      </c>
      <c r="C3531" s="2" t="s">
        <v>4527</v>
      </c>
      <c r="D3531" s="1" t="s">
        <v>4529</v>
      </c>
      <c r="E3531" s="2" t="s">
        <v>4525</v>
      </c>
      <c r="F3531" s="1" t="s">
        <v>4739</v>
      </c>
      <c r="G3531" s="10">
        <v>45784</v>
      </c>
      <c r="H3531" s="1">
        <v>1</v>
      </c>
      <c r="I3531" s="1"/>
      <c r="J3531" s="10">
        <v>45808</v>
      </c>
      <c r="K3531" s="1" t="s">
        <v>1075</v>
      </c>
      <c r="L3531" s="2"/>
      <c r="M3531" s="10"/>
      <c r="N3531" s="1"/>
      <c r="O3531" s="1"/>
      <c r="P3531" s="2">
        <f>Table1[[#This Row],[PRICE/PO]]*Table1[[#This Row],[Quantity/PO]]</f>
        <v>0</v>
      </c>
      <c r="Q3531" s="2" t="str">
        <f t="shared" ca="1" si="284"/>
        <v>منتهي</v>
      </c>
      <c r="R3531" s="2" t="s">
        <v>2339</v>
      </c>
      <c r="S3531" s="2"/>
      <c r="T3531" s="1" t="str">
        <f t="shared" si="285"/>
        <v/>
      </c>
      <c r="BN3531" s="8" t="str">
        <f>D4155</f>
        <v/>
      </c>
    </row>
    <row r="3532" spans="1:66" ht="115" hidden="1" x14ac:dyDescent="0.45">
      <c r="A3532" s="1">
        <f t="shared" si="283"/>
        <v>3519</v>
      </c>
      <c r="B3532" s="1" t="s">
        <v>734</v>
      </c>
      <c r="C3532" s="1" t="s">
        <v>1618</v>
      </c>
      <c r="D3532" s="1" t="s">
        <v>1616</v>
      </c>
      <c r="E3532" s="2" t="s">
        <v>3776</v>
      </c>
      <c r="F3532" s="1" t="s">
        <v>4740</v>
      </c>
      <c r="G3532" s="10">
        <v>45795</v>
      </c>
      <c r="H3532" s="1">
        <v>585</v>
      </c>
      <c r="I3532" s="1"/>
      <c r="J3532" s="10">
        <v>45801</v>
      </c>
      <c r="K3532" s="1" t="s">
        <v>1074</v>
      </c>
      <c r="L3532" s="2"/>
      <c r="M3532" s="10"/>
      <c r="N3532" s="1"/>
      <c r="O3532" s="1"/>
      <c r="P3532" s="2">
        <f>Table1[[#This Row],[PRICE/PO]]*Table1[[#This Row],[Quantity/PO]]</f>
        <v>0</v>
      </c>
      <c r="Q3532" s="2" t="str">
        <f t="shared" ca="1" si="284"/>
        <v>منتهي</v>
      </c>
      <c r="R3532" s="2" t="s">
        <v>2370</v>
      </c>
      <c r="S3532" s="2"/>
      <c r="T3532" s="1" t="str">
        <f t="shared" si="285"/>
        <v/>
      </c>
      <c r="BN3532" s="8" t="str">
        <f t="shared" ref="BN3532:BN3566" si="290">D4156</f>
        <v>2102009</v>
      </c>
    </row>
    <row r="3533" spans="1:66" ht="69" hidden="1" x14ac:dyDescent="0.45">
      <c r="A3533" s="1">
        <f t="shared" si="283"/>
        <v>3520</v>
      </c>
      <c r="B3533" s="1" t="s">
        <v>734</v>
      </c>
      <c r="C3533" s="1" t="s">
        <v>653</v>
      </c>
      <c r="D3533" s="1">
        <v>2102179</v>
      </c>
      <c r="E3533" s="2" t="s">
        <v>654</v>
      </c>
      <c r="F3533" s="1" t="s">
        <v>4741</v>
      </c>
      <c r="G3533" s="10">
        <v>45795</v>
      </c>
      <c r="H3533" s="1">
        <v>1</v>
      </c>
      <c r="I3533" s="1"/>
      <c r="J3533" s="10">
        <v>45799</v>
      </c>
      <c r="K3533" s="1" t="s">
        <v>1077</v>
      </c>
      <c r="L3533" s="2"/>
      <c r="M3533" s="10"/>
      <c r="N3533" s="1"/>
      <c r="O3533" s="1"/>
      <c r="P3533" s="2">
        <f>Table1[[#This Row],[PRICE/PO]]*Table1[[#This Row],[Quantity/PO]]</f>
        <v>0</v>
      </c>
      <c r="Q3533" s="2" t="str">
        <f t="shared" ca="1" si="284"/>
        <v>منتهي</v>
      </c>
      <c r="R3533" s="2" t="s">
        <v>2339</v>
      </c>
      <c r="S3533" s="2"/>
      <c r="T3533" s="1" t="str">
        <f t="shared" si="285"/>
        <v/>
      </c>
      <c r="BN3533" s="8" t="str">
        <f t="shared" si="290"/>
        <v>56173</v>
      </c>
    </row>
    <row r="3534" spans="1:66" ht="46" hidden="1" x14ac:dyDescent="0.45">
      <c r="A3534" s="1">
        <f t="shared" si="283"/>
        <v>3521</v>
      </c>
      <c r="B3534" s="1" t="s">
        <v>734</v>
      </c>
      <c r="C3534" s="2" t="s">
        <v>1579</v>
      </c>
      <c r="D3534" s="1" t="s">
        <v>4744</v>
      </c>
      <c r="E3534" s="2" t="s">
        <v>1578</v>
      </c>
      <c r="F3534" s="1" t="s">
        <v>4742</v>
      </c>
      <c r="G3534" s="10">
        <v>45795</v>
      </c>
      <c r="H3534" s="1">
        <v>100</v>
      </c>
      <c r="I3534" s="1"/>
      <c r="J3534" s="10">
        <v>45802</v>
      </c>
      <c r="K3534" s="1" t="s">
        <v>1074</v>
      </c>
      <c r="L3534" s="2"/>
      <c r="M3534" s="10"/>
      <c r="N3534" s="1"/>
      <c r="O3534" s="1"/>
      <c r="P3534" s="2">
        <f>Table1[[#This Row],[PRICE/PO]]*Table1[[#This Row],[Quantity/PO]]</f>
        <v>0</v>
      </c>
      <c r="Q3534" s="2" t="str">
        <f t="shared" ca="1" si="284"/>
        <v>منتهي</v>
      </c>
      <c r="R3534" s="2" t="s">
        <v>2430</v>
      </c>
      <c r="S3534" s="2"/>
      <c r="T3534" s="1" t="str">
        <f t="shared" si="285"/>
        <v/>
      </c>
      <c r="BN3534" s="8" t="str">
        <f t="shared" si="290"/>
        <v>02200405</v>
      </c>
    </row>
    <row r="3535" spans="1:66" ht="115" hidden="1" x14ac:dyDescent="0.45">
      <c r="A3535" s="1">
        <f t="shared" ref="A3535:A3598" si="291">ROW(A3522)</f>
        <v>3522</v>
      </c>
      <c r="B3535" s="1" t="s">
        <v>734</v>
      </c>
      <c r="C3535" s="2" t="s">
        <v>4743</v>
      </c>
      <c r="D3535" s="1">
        <v>2903361</v>
      </c>
      <c r="E3535" s="2" t="s">
        <v>4745</v>
      </c>
      <c r="F3535" s="1" t="s">
        <v>4742</v>
      </c>
      <c r="G3535" s="10">
        <v>45795</v>
      </c>
      <c r="H3535" s="1">
        <v>300</v>
      </c>
      <c r="I3535" s="1"/>
      <c r="J3535" s="10">
        <v>45802</v>
      </c>
      <c r="K3535" s="1" t="s">
        <v>1074</v>
      </c>
      <c r="L3535" s="2"/>
      <c r="M3535" s="10"/>
      <c r="N3535" s="1"/>
      <c r="O3535" s="1"/>
      <c r="P3535" s="2">
        <f>Table1[[#This Row],[PRICE/PO]]*Table1[[#This Row],[Quantity/PO]]</f>
        <v>0</v>
      </c>
      <c r="Q3535" s="2" t="str">
        <f t="shared" ca="1" si="284"/>
        <v>منتهي</v>
      </c>
      <c r="R3535" s="2" t="s">
        <v>2430</v>
      </c>
      <c r="S3535" s="2"/>
      <c r="T3535" s="1" t="str">
        <f t="shared" si="285"/>
        <v/>
      </c>
      <c r="BN3535" s="8" t="str">
        <f t="shared" si="290"/>
        <v>33010026</v>
      </c>
    </row>
    <row r="3536" spans="1:66" ht="138" hidden="1" x14ac:dyDescent="0.45">
      <c r="A3536" s="1">
        <f t="shared" si="291"/>
        <v>3523</v>
      </c>
      <c r="B3536" s="1" t="s">
        <v>734</v>
      </c>
      <c r="C3536" s="1" t="s">
        <v>4747</v>
      </c>
      <c r="D3536" s="1">
        <v>2966171</v>
      </c>
      <c r="E3536" s="2" t="s">
        <v>4750</v>
      </c>
      <c r="F3536" s="1" t="s">
        <v>4746</v>
      </c>
      <c r="G3536" s="10">
        <v>45795</v>
      </c>
      <c r="H3536" s="1">
        <v>30</v>
      </c>
      <c r="I3536" s="1"/>
      <c r="J3536" s="10">
        <v>45802</v>
      </c>
      <c r="K3536" s="1" t="s">
        <v>1074</v>
      </c>
      <c r="L3536" s="2"/>
      <c r="M3536" s="10"/>
      <c r="N3536" s="1"/>
      <c r="O3536" s="1"/>
      <c r="P3536" s="2">
        <f>Table1[[#This Row],[PRICE/PO]]*Table1[[#This Row],[Quantity/PO]]</f>
        <v>0</v>
      </c>
      <c r="Q3536" s="2" t="str">
        <f t="shared" ca="1" si="284"/>
        <v>منتهي</v>
      </c>
      <c r="R3536" s="2" t="s">
        <v>2430</v>
      </c>
      <c r="S3536" s="2"/>
      <c r="T3536" s="1" t="str">
        <f t="shared" si="285"/>
        <v/>
      </c>
      <c r="BN3536" s="8" t="str">
        <f t="shared" si="290"/>
        <v>30135289</v>
      </c>
    </row>
    <row r="3537" spans="1:66" ht="46" hidden="1" x14ac:dyDescent="0.45">
      <c r="A3537" s="1">
        <f t="shared" si="291"/>
        <v>3524</v>
      </c>
      <c r="B3537" s="1" t="s">
        <v>734</v>
      </c>
      <c r="C3537" s="1" t="s">
        <v>4748</v>
      </c>
      <c r="D3537" s="1" t="s">
        <v>4749</v>
      </c>
      <c r="E3537" s="2" t="s">
        <v>4751</v>
      </c>
      <c r="F3537" s="1" t="s">
        <v>4746</v>
      </c>
      <c r="G3537" s="10">
        <v>45795</v>
      </c>
      <c r="H3537" s="1">
        <v>1</v>
      </c>
      <c r="I3537" s="1"/>
      <c r="J3537" s="10">
        <v>45802</v>
      </c>
      <c r="K3537" s="1" t="s">
        <v>1074</v>
      </c>
      <c r="L3537" s="2"/>
      <c r="M3537" s="10"/>
      <c r="N3537" s="1"/>
      <c r="O3537" s="1"/>
      <c r="P3537" s="2">
        <f>Table1[[#This Row],[PRICE/PO]]*Table1[[#This Row],[Quantity/PO]]</f>
        <v>0</v>
      </c>
      <c r="Q3537" s="2" t="str">
        <f t="shared" ca="1" si="284"/>
        <v>منتهي</v>
      </c>
      <c r="R3537" s="2" t="s">
        <v>2430</v>
      </c>
      <c r="S3537" s="2"/>
      <c r="T3537" s="1" t="str">
        <f t="shared" si="285"/>
        <v/>
      </c>
      <c r="BN3537" s="8" t="str">
        <f t="shared" si="290"/>
        <v>43110237</v>
      </c>
    </row>
    <row r="3538" spans="1:66" ht="69" hidden="1" x14ac:dyDescent="0.45">
      <c r="A3538" s="1">
        <f t="shared" si="291"/>
        <v>3525</v>
      </c>
      <c r="B3538" s="1" t="s">
        <v>734</v>
      </c>
      <c r="C3538" s="1" t="s">
        <v>4755</v>
      </c>
      <c r="D3538" s="1" t="s">
        <v>4754</v>
      </c>
      <c r="E3538" s="2" t="s">
        <v>4753</v>
      </c>
      <c r="F3538" s="1" t="s">
        <v>4752</v>
      </c>
      <c r="G3538" s="10">
        <v>45795</v>
      </c>
      <c r="H3538" s="1">
        <v>1</v>
      </c>
      <c r="I3538" s="1"/>
      <c r="J3538" s="10">
        <v>45802</v>
      </c>
      <c r="K3538" s="1" t="s">
        <v>1075</v>
      </c>
      <c r="L3538" s="2"/>
      <c r="M3538" s="10"/>
      <c r="N3538" s="1"/>
      <c r="O3538" s="1"/>
      <c r="P3538" s="2">
        <f>Table1[[#This Row],[PRICE/PO]]*Table1[[#This Row],[Quantity/PO]]</f>
        <v>0</v>
      </c>
      <c r="Q3538" s="2" t="str">
        <f t="shared" ca="1" si="284"/>
        <v>منتهي</v>
      </c>
      <c r="R3538" s="2" t="s">
        <v>2904</v>
      </c>
      <c r="S3538" s="2"/>
      <c r="T3538" s="1" t="str">
        <f t="shared" si="285"/>
        <v/>
      </c>
      <c r="BN3538" s="8" t="str">
        <f t="shared" si="290"/>
        <v>390000451</v>
      </c>
    </row>
    <row r="3539" spans="1:66" ht="46" hidden="1" x14ac:dyDescent="0.45">
      <c r="A3539" s="1">
        <f t="shared" si="291"/>
        <v>3526</v>
      </c>
      <c r="B3539" s="1" t="s">
        <v>734</v>
      </c>
      <c r="C3539" s="1" t="s">
        <v>4757</v>
      </c>
      <c r="D3539" s="1" t="s">
        <v>4758</v>
      </c>
      <c r="E3539" s="2" t="s">
        <v>4759</v>
      </c>
      <c r="F3539" s="1" t="s">
        <v>4756</v>
      </c>
      <c r="G3539" s="10">
        <v>45795</v>
      </c>
      <c r="H3539" s="1">
        <v>1</v>
      </c>
      <c r="I3539" s="1"/>
      <c r="J3539" s="10">
        <v>45801</v>
      </c>
      <c r="K3539" s="1" t="s">
        <v>1077</v>
      </c>
      <c r="L3539" s="2"/>
      <c r="M3539" s="10"/>
      <c r="N3539" s="1"/>
      <c r="O3539" s="1"/>
      <c r="P3539" s="2">
        <f>Table1[[#This Row],[PRICE/PO]]*Table1[[#This Row],[Quantity/PO]]</f>
        <v>0</v>
      </c>
      <c r="Q3539" s="2" t="str">
        <f t="shared" ref="Q3539:Q3602" ca="1" si="292">IF(AND($J3539&lt;TODAY(), $J3539&lt;&gt;""), "منتهي", "")</f>
        <v>منتهي</v>
      </c>
      <c r="R3539" s="2" t="s">
        <v>2339</v>
      </c>
      <c r="S3539" s="2"/>
      <c r="T3539" s="1" t="str">
        <f t="shared" si="285"/>
        <v/>
      </c>
      <c r="BN3539" s="8" t="str">
        <f t="shared" si="290"/>
        <v>15012116</v>
      </c>
    </row>
    <row r="3540" spans="1:66" ht="69" hidden="1" x14ac:dyDescent="0.45">
      <c r="A3540" s="1">
        <f t="shared" si="291"/>
        <v>3527</v>
      </c>
      <c r="B3540" s="1" t="s">
        <v>734</v>
      </c>
      <c r="C3540" s="2" t="s">
        <v>4761</v>
      </c>
      <c r="D3540" s="1" t="s">
        <v>4769</v>
      </c>
      <c r="E3540" s="2" t="s">
        <v>4765</v>
      </c>
      <c r="F3540" s="1" t="s">
        <v>4760</v>
      </c>
      <c r="G3540" s="10">
        <v>45795</v>
      </c>
      <c r="H3540" s="1">
        <v>6</v>
      </c>
      <c r="I3540" s="1"/>
      <c r="J3540" s="10">
        <v>45801</v>
      </c>
      <c r="K3540" s="1" t="s">
        <v>1074</v>
      </c>
      <c r="L3540" s="2"/>
      <c r="M3540" s="10"/>
      <c r="N3540" s="1"/>
      <c r="O3540" s="1"/>
      <c r="P3540" s="2">
        <f>Table1[[#This Row],[PRICE/PO]]*Table1[[#This Row],[Quantity/PO]]</f>
        <v>0</v>
      </c>
      <c r="Q3540" s="2" t="str">
        <f t="shared" ca="1" si="292"/>
        <v>منتهي</v>
      </c>
      <c r="R3540" s="2" t="s">
        <v>2430</v>
      </c>
      <c r="S3540" s="2"/>
      <c r="T3540" s="1" t="str">
        <f t="shared" si="285"/>
        <v/>
      </c>
      <c r="BN3540" s="8" t="str">
        <f t="shared" si="290"/>
        <v>10352019</v>
      </c>
    </row>
    <row r="3541" spans="1:66" ht="46" hidden="1" x14ac:dyDescent="0.45">
      <c r="A3541" s="1">
        <f t="shared" si="291"/>
        <v>3528</v>
      </c>
      <c r="B3541" s="1" t="s">
        <v>734</v>
      </c>
      <c r="C3541" s="2" t="s">
        <v>4762</v>
      </c>
      <c r="D3541" s="1" t="s">
        <v>4770</v>
      </c>
      <c r="E3541" s="2" t="s">
        <v>4766</v>
      </c>
      <c r="F3541" s="1" t="s">
        <v>4760</v>
      </c>
      <c r="G3541" s="10">
        <v>45795</v>
      </c>
      <c r="H3541" s="1">
        <v>4</v>
      </c>
      <c r="I3541" s="1"/>
      <c r="J3541" s="10">
        <v>45801</v>
      </c>
      <c r="K3541" s="1" t="s">
        <v>1074</v>
      </c>
      <c r="L3541" s="2"/>
      <c r="M3541" s="10"/>
      <c r="N3541" s="1"/>
      <c r="O3541" s="1"/>
      <c r="P3541" s="2">
        <f>Table1[[#This Row],[PRICE/PO]]*Table1[[#This Row],[Quantity/PO]]</f>
        <v>0</v>
      </c>
      <c r="Q3541" s="2" t="str">
        <f t="shared" ca="1" si="292"/>
        <v>منتهي</v>
      </c>
      <c r="R3541" s="2" t="s">
        <v>2430</v>
      </c>
      <c r="S3541" s="2"/>
      <c r="T3541" s="1" t="str">
        <f t="shared" si="285"/>
        <v/>
      </c>
      <c r="BN3541" s="8" t="str">
        <f t="shared" si="290"/>
        <v>NM 25/20A</v>
      </c>
    </row>
    <row r="3542" spans="1:66" ht="69" hidden="1" x14ac:dyDescent="0.45">
      <c r="A3542" s="1">
        <f t="shared" si="291"/>
        <v>3529</v>
      </c>
      <c r="B3542" s="1" t="s">
        <v>734</v>
      </c>
      <c r="C3542" s="2" t="s">
        <v>4763</v>
      </c>
      <c r="D3542" s="1" t="s">
        <v>4771</v>
      </c>
      <c r="E3542" s="2" t="s">
        <v>4767</v>
      </c>
      <c r="F3542" s="1" t="s">
        <v>4760</v>
      </c>
      <c r="G3542" s="10">
        <v>45795</v>
      </c>
      <c r="H3542" s="1">
        <v>2</v>
      </c>
      <c r="I3542" s="1"/>
      <c r="J3542" s="10">
        <v>45801</v>
      </c>
      <c r="K3542" s="1" t="s">
        <v>1074</v>
      </c>
      <c r="L3542" s="2"/>
      <c r="M3542" s="10"/>
      <c r="N3542" s="1"/>
      <c r="O3542" s="1"/>
      <c r="P3542" s="2">
        <f>Table1[[#This Row],[PRICE/PO]]*Table1[[#This Row],[Quantity/PO]]</f>
        <v>0</v>
      </c>
      <c r="Q3542" s="2" t="str">
        <f t="shared" ca="1" si="292"/>
        <v>منتهي</v>
      </c>
      <c r="R3542" s="2" t="s">
        <v>2430</v>
      </c>
      <c r="S3542" s="2"/>
      <c r="T3542" s="1" t="str">
        <f t="shared" si="285"/>
        <v/>
      </c>
      <c r="BN3542" s="8" t="str">
        <f t="shared" si="290"/>
        <v>2601 - 02821</v>
      </c>
    </row>
    <row r="3543" spans="1:66" ht="69" hidden="1" x14ac:dyDescent="0.45">
      <c r="A3543" s="1">
        <f t="shared" si="291"/>
        <v>3530</v>
      </c>
      <c r="B3543" s="1" t="s">
        <v>734</v>
      </c>
      <c r="C3543" s="2" t="s">
        <v>4764</v>
      </c>
      <c r="D3543" s="2" t="s">
        <v>4772</v>
      </c>
      <c r="E3543" s="2" t="s">
        <v>4768</v>
      </c>
      <c r="F3543" s="1" t="s">
        <v>4760</v>
      </c>
      <c r="G3543" s="10">
        <v>45795</v>
      </c>
      <c r="H3543" s="1">
        <v>2</v>
      </c>
      <c r="I3543" s="1"/>
      <c r="J3543" s="10">
        <v>45801</v>
      </c>
      <c r="K3543" s="1" t="s">
        <v>1074</v>
      </c>
      <c r="L3543" s="2"/>
      <c r="M3543" s="10"/>
      <c r="N3543" s="1"/>
      <c r="O3543" s="1"/>
      <c r="P3543" s="2">
        <f>Table1[[#This Row],[PRICE/PO]]*Table1[[#This Row],[Quantity/PO]]</f>
        <v>0</v>
      </c>
      <c r="Q3543" s="2" t="str">
        <f t="shared" ca="1" si="292"/>
        <v>منتهي</v>
      </c>
      <c r="R3543" s="2" t="s">
        <v>2430</v>
      </c>
      <c r="S3543" s="2"/>
      <c r="T3543" s="1" t="str">
        <f t="shared" si="285"/>
        <v/>
      </c>
      <c r="BN3543" s="8" t="str">
        <f t="shared" si="290"/>
        <v/>
      </c>
    </row>
    <row r="3544" spans="1:66" ht="69" hidden="1" x14ac:dyDescent="0.45">
      <c r="A3544" s="1">
        <f t="shared" si="291"/>
        <v>3531</v>
      </c>
      <c r="B3544" s="1" t="s">
        <v>734</v>
      </c>
      <c r="C3544" s="2" t="s">
        <v>4714</v>
      </c>
      <c r="D3544" s="1" t="s">
        <v>4715</v>
      </c>
      <c r="E3544" s="2" t="s">
        <v>4713</v>
      </c>
      <c r="F3544" s="1" t="s">
        <v>4773</v>
      </c>
      <c r="G3544" s="10">
        <v>45795</v>
      </c>
      <c r="H3544" s="1">
        <v>1</v>
      </c>
      <c r="I3544" s="1"/>
      <c r="J3544" s="10">
        <v>45801</v>
      </c>
      <c r="K3544" s="1" t="s">
        <v>1074</v>
      </c>
      <c r="L3544" s="2"/>
      <c r="M3544" s="10"/>
      <c r="N3544" s="1"/>
      <c r="O3544" s="1"/>
      <c r="P3544" s="2">
        <f>Table1[[#This Row],[PRICE/PO]]*Table1[[#This Row],[Quantity/PO]]</f>
        <v>0</v>
      </c>
      <c r="Q3544" s="2" t="str">
        <f t="shared" ca="1" si="292"/>
        <v>منتهي</v>
      </c>
      <c r="R3544" s="2" t="s">
        <v>2430</v>
      </c>
      <c r="S3544" s="2"/>
      <c r="T3544" s="1" t="str">
        <f t="shared" ref="T3544:T3607" si="293">IF(AND(COUNTIFS($F$14:$F$1012, $F3544, $L$14:$L$1012, "&lt;&gt;")&gt;0, $L3544="", $I3544&lt;&gt;""), 1, "")</f>
        <v/>
      </c>
      <c r="BN3544" s="8" t="str">
        <f t="shared" si="290"/>
        <v/>
      </c>
    </row>
    <row r="3545" spans="1:66" ht="92" hidden="1" x14ac:dyDescent="0.45">
      <c r="A3545" s="1">
        <f t="shared" si="291"/>
        <v>3532</v>
      </c>
      <c r="B3545" s="1" t="s">
        <v>734</v>
      </c>
      <c r="C3545" s="2" t="s">
        <v>4774</v>
      </c>
      <c r="D3545" s="1" t="s">
        <v>4777</v>
      </c>
      <c r="E3545" s="2" t="s">
        <v>4781</v>
      </c>
      <c r="F3545" s="1" t="s">
        <v>4773</v>
      </c>
      <c r="G3545" s="10">
        <v>45795</v>
      </c>
      <c r="H3545" s="1">
        <v>4</v>
      </c>
      <c r="I3545" s="1"/>
      <c r="J3545" s="10">
        <v>45801</v>
      </c>
      <c r="K3545" s="1" t="s">
        <v>1074</v>
      </c>
      <c r="L3545" s="2"/>
      <c r="M3545" s="10"/>
      <c r="N3545" s="1"/>
      <c r="O3545" s="1"/>
      <c r="P3545" s="2">
        <f>Table1[[#This Row],[PRICE/PO]]*Table1[[#This Row],[Quantity/PO]]</f>
        <v>0</v>
      </c>
      <c r="Q3545" s="2" t="str">
        <f t="shared" ca="1" si="292"/>
        <v>منتهي</v>
      </c>
      <c r="R3545" s="2" t="s">
        <v>2430</v>
      </c>
      <c r="S3545" s="2"/>
      <c r="T3545" s="1" t="str">
        <f t="shared" si="293"/>
        <v/>
      </c>
      <c r="BN3545" s="8" t="str">
        <f t="shared" si="290"/>
        <v>5C X 6</v>
      </c>
    </row>
    <row r="3546" spans="1:66" ht="138" hidden="1" x14ac:dyDescent="0.45">
      <c r="A3546" s="1">
        <f t="shared" si="291"/>
        <v>3533</v>
      </c>
      <c r="B3546" s="1" t="s">
        <v>734</v>
      </c>
      <c r="C3546" s="2" t="s">
        <v>4720</v>
      </c>
      <c r="D3546" s="1" t="s">
        <v>4716</v>
      </c>
      <c r="E3546" s="2" t="s">
        <v>4718</v>
      </c>
      <c r="F3546" s="1" t="s">
        <v>4773</v>
      </c>
      <c r="G3546" s="10">
        <v>45795</v>
      </c>
      <c r="H3546" s="1">
        <v>1</v>
      </c>
      <c r="I3546" s="1"/>
      <c r="J3546" s="10">
        <v>45801</v>
      </c>
      <c r="K3546" s="1" t="s">
        <v>1074</v>
      </c>
      <c r="L3546" s="2"/>
      <c r="M3546" s="10"/>
      <c r="N3546" s="1"/>
      <c r="O3546" s="1"/>
      <c r="P3546" s="2">
        <f>Table1[[#This Row],[PRICE/PO]]*Table1[[#This Row],[Quantity/PO]]</f>
        <v>0</v>
      </c>
      <c r="Q3546" s="2" t="str">
        <f t="shared" ca="1" si="292"/>
        <v>منتهي</v>
      </c>
      <c r="R3546" s="2" t="s">
        <v>2430</v>
      </c>
      <c r="S3546" s="2"/>
      <c r="T3546" s="1" t="str">
        <f t="shared" si="293"/>
        <v/>
      </c>
      <c r="BN3546" s="8" t="str">
        <f t="shared" si="290"/>
        <v>A5G05060</v>
      </c>
    </row>
    <row r="3547" spans="1:66" ht="138" hidden="1" x14ac:dyDescent="0.45">
      <c r="A3547" s="1">
        <f t="shared" si="291"/>
        <v>3534</v>
      </c>
      <c r="B3547" s="1" t="s">
        <v>734</v>
      </c>
      <c r="C3547" s="2" t="s">
        <v>4775</v>
      </c>
      <c r="D3547" s="1" t="s">
        <v>4778</v>
      </c>
      <c r="E3547" s="2" t="s">
        <v>4782</v>
      </c>
      <c r="F3547" s="1" t="s">
        <v>4773</v>
      </c>
      <c r="G3547" s="10">
        <v>45795</v>
      </c>
      <c r="H3547" s="1">
        <v>1</v>
      </c>
      <c r="I3547" s="1"/>
      <c r="J3547" s="10">
        <v>45801</v>
      </c>
      <c r="K3547" s="1" t="s">
        <v>1074</v>
      </c>
      <c r="L3547" s="2"/>
      <c r="M3547" s="10"/>
      <c r="N3547" s="1"/>
      <c r="O3547" s="1"/>
      <c r="P3547" s="2">
        <f>Table1[[#This Row],[PRICE/PO]]*Table1[[#This Row],[Quantity/PO]]</f>
        <v>0</v>
      </c>
      <c r="Q3547" s="2" t="str">
        <f t="shared" ca="1" si="292"/>
        <v>منتهي</v>
      </c>
      <c r="R3547" s="2" t="s">
        <v>2430</v>
      </c>
      <c r="S3547" s="2"/>
      <c r="T3547" s="1" t="str">
        <f t="shared" si="293"/>
        <v/>
      </c>
      <c r="BN3547" s="8" t="str">
        <f t="shared" si="290"/>
        <v/>
      </c>
    </row>
    <row r="3548" spans="1:66" ht="138" hidden="1" x14ac:dyDescent="0.45">
      <c r="A3548" s="1">
        <f t="shared" si="291"/>
        <v>3535</v>
      </c>
      <c r="B3548" s="1" t="s">
        <v>734</v>
      </c>
      <c r="C3548" s="2" t="s">
        <v>4776</v>
      </c>
      <c r="D3548" s="1" t="s">
        <v>4779</v>
      </c>
      <c r="E3548" s="2" t="s">
        <v>4783</v>
      </c>
      <c r="F3548" s="1" t="s">
        <v>4773</v>
      </c>
      <c r="G3548" s="10">
        <v>45795</v>
      </c>
      <c r="H3548" s="1">
        <v>1</v>
      </c>
      <c r="I3548" s="1"/>
      <c r="J3548" s="10">
        <v>45801</v>
      </c>
      <c r="K3548" s="1" t="s">
        <v>1074</v>
      </c>
      <c r="L3548" s="2"/>
      <c r="M3548" s="10"/>
      <c r="N3548" s="1"/>
      <c r="O3548" s="1"/>
      <c r="P3548" s="2">
        <f>Table1[[#This Row],[PRICE/PO]]*Table1[[#This Row],[Quantity/PO]]</f>
        <v>0</v>
      </c>
      <c r="Q3548" s="2" t="str">
        <f t="shared" ca="1" si="292"/>
        <v>منتهي</v>
      </c>
      <c r="R3548" s="2" t="s">
        <v>2430</v>
      </c>
      <c r="S3548" s="2"/>
      <c r="T3548" s="1" t="str">
        <f t="shared" si="293"/>
        <v/>
      </c>
      <c r="BN3548" s="8" t="str">
        <f t="shared" si="290"/>
        <v/>
      </c>
    </row>
    <row r="3549" spans="1:66" ht="46" hidden="1" x14ac:dyDescent="0.45">
      <c r="A3549" s="1">
        <f t="shared" si="291"/>
        <v>3536</v>
      </c>
      <c r="B3549" s="1" t="s">
        <v>734</v>
      </c>
      <c r="C3549" s="2" t="s">
        <v>1905</v>
      </c>
      <c r="D3549" s="1" t="s">
        <v>1904</v>
      </c>
      <c r="E3549" s="2" t="s">
        <v>3027</v>
      </c>
      <c r="F3549" s="1" t="s">
        <v>4773</v>
      </c>
      <c r="G3549" s="10">
        <v>45795</v>
      </c>
      <c r="H3549" s="1">
        <v>4</v>
      </c>
      <c r="I3549" s="1"/>
      <c r="J3549" s="10">
        <v>45801</v>
      </c>
      <c r="K3549" s="1" t="s">
        <v>1074</v>
      </c>
      <c r="L3549" s="2"/>
      <c r="M3549" s="10"/>
      <c r="N3549" s="1"/>
      <c r="O3549" s="1"/>
      <c r="P3549" s="2">
        <f>Table1[[#This Row],[PRICE/PO]]*Table1[[#This Row],[Quantity/PO]]</f>
        <v>0</v>
      </c>
      <c r="Q3549" s="2" t="str">
        <f t="shared" ca="1" si="292"/>
        <v>منتهي</v>
      </c>
      <c r="R3549" s="2" t="s">
        <v>2430</v>
      </c>
      <c r="S3549" s="2"/>
      <c r="T3549" s="1" t="str">
        <f t="shared" si="293"/>
        <v/>
      </c>
      <c r="BN3549" s="8" t="str">
        <f t="shared" si="290"/>
        <v/>
      </c>
    </row>
    <row r="3550" spans="1:66" ht="92" hidden="1" x14ac:dyDescent="0.45">
      <c r="A3550" s="1">
        <f t="shared" si="291"/>
        <v>3537</v>
      </c>
      <c r="B3550" s="1" t="s">
        <v>734</v>
      </c>
      <c r="C3550" s="2" t="s">
        <v>386</v>
      </c>
      <c r="D3550" s="1" t="s">
        <v>4780</v>
      </c>
      <c r="E3550" s="2" t="s">
        <v>388</v>
      </c>
      <c r="F3550" s="1" t="s">
        <v>4773</v>
      </c>
      <c r="G3550" s="10">
        <v>45795</v>
      </c>
      <c r="H3550" s="1">
        <v>2</v>
      </c>
      <c r="I3550" s="1"/>
      <c r="J3550" s="10">
        <v>45801</v>
      </c>
      <c r="K3550" s="1" t="s">
        <v>1074</v>
      </c>
      <c r="L3550" s="2"/>
      <c r="M3550" s="10"/>
      <c r="N3550" s="1"/>
      <c r="O3550" s="1"/>
      <c r="P3550" s="2">
        <f>Table1[[#This Row],[PRICE/PO]]*Table1[[#This Row],[Quantity/PO]]</f>
        <v>0</v>
      </c>
      <c r="Q3550" s="2" t="str">
        <f t="shared" ca="1" si="292"/>
        <v>منتهي</v>
      </c>
      <c r="R3550" s="2" t="s">
        <v>2430</v>
      </c>
      <c r="S3550" s="2"/>
      <c r="T3550" s="1" t="str">
        <f t="shared" si="293"/>
        <v/>
      </c>
      <c r="BN3550" s="8">
        <f t="shared" si="290"/>
        <v>0</v>
      </c>
    </row>
    <row r="3551" spans="1:66" ht="92" hidden="1" x14ac:dyDescent="0.45">
      <c r="A3551" s="1">
        <f t="shared" si="291"/>
        <v>3538</v>
      </c>
      <c r="B3551" s="1" t="s">
        <v>734</v>
      </c>
      <c r="C3551" s="2" t="s">
        <v>4787</v>
      </c>
      <c r="D3551" s="2" t="s">
        <v>4786</v>
      </c>
      <c r="E3551" s="2" t="s">
        <v>4785</v>
      </c>
      <c r="F3551" s="1" t="s">
        <v>4784</v>
      </c>
      <c r="G3551" s="10">
        <v>45795</v>
      </c>
      <c r="H3551" s="1">
        <v>1</v>
      </c>
      <c r="I3551" s="1"/>
      <c r="J3551" s="10">
        <v>45798</v>
      </c>
      <c r="K3551" s="1" t="s">
        <v>1077</v>
      </c>
      <c r="L3551" s="2"/>
      <c r="M3551" s="10"/>
      <c r="N3551" s="1"/>
      <c r="O3551" s="1"/>
      <c r="P3551" s="2">
        <f>Table1[[#This Row],[PRICE/PO]]*Table1[[#This Row],[Quantity/PO]]</f>
        <v>0</v>
      </c>
      <c r="Q3551" s="2" t="str">
        <f t="shared" ca="1" si="292"/>
        <v>منتهي</v>
      </c>
      <c r="R3551" s="2" t="s">
        <v>2370</v>
      </c>
      <c r="S3551" s="2"/>
      <c r="T3551" s="1" t="str">
        <f t="shared" si="293"/>
        <v/>
      </c>
      <c r="BN3551" s="8">
        <f t="shared" si="290"/>
        <v>0</v>
      </c>
    </row>
    <row r="3552" spans="1:66" ht="115" hidden="1" x14ac:dyDescent="0.45">
      <c r="A3552" s="1">
        <f t="shared" si="291"/>
        <v>3539</v>
      </c>
      <c r="B3552" s="1" t="s">
        <v>734</v>
      </c>
      <c r="C3552" s="1" t="s">
        <v>4789</v>
      </c>
      <c r="D3552" s="1" t="s">
        <v>4790</v>
      </c>
      <c r="E3552" s="2" t="s">
        <v>4791</v>
      </c>
      <c r="F3552" s="1" t="s">
        <v>4788</v>
      </c>
      <c r="G3552" s="10">
        <v>45795</v>
      </c>
      <c r="H3552" s="1">
        <v>2</v>
      </c>
      <c r="I3552" s="1">
        <v>2050</v>
      </c>
      <c r="J3552" s="10">
        <v>45807</v>
      </c>
      <c r="K3552" s="1" t="s">
        <v>1077</v>
      </c>
      <c r="L3552" s="2" t="s">
        <v>6034</v>
      </c>
      <c r="M3552" s="10">
        <v>45824</v>
      </c>
      <c r="N3552" s="1">
        <v>2</v>
      </c>
      <c r="O3552" s="1">
        <v>2050</v>
      </c>
      <c r="P3552" s="2">
        <f>Table1[[#This Row],[PRICE/PO]]*Table1[[#This Row],[Quantity/PO]]</f>
        <v>4100</v>
      </c>
      <c r="Q3552" s="2" t="str">
        <f t="shared" ca="1" si="292"/>
        <v>منتهي</v>
      </c>
      <c r="R3552" s="2" t="s">
        <v>2339</v>
      </c>
      <c r="S3552" s="2"/>
      <c r="T3552" s="1" t="str">
        <f t="shared" si="293"/>
        <v/>
      </c>
      <c r="BN3552" s="8">
        <f t="shared" si="290"/>
        <v>0</v>
      </c>
    </row>
    <row r="3553" spans="1:66" ht="69" hidden="1" x14ac:dyDescent="0.45">
      <c r="A3553" s="1">
        <f t="shared" si="291"/>
        <v>3540</v>
      </c>
      <c r="B3553" s="1" t="s">
        <v>734</v>
      </c>
      <c r="C3553" s="2" t="s">
        <v>2166</v>
      </c>
      <c r="D3553" s="1"/>
      <c r="E3553" s="2" t="s">
        <v>2167</v>
      </c>
      <c r="F3553" s="1" t="s">
        <v>4792</v>
      </c>
      <c r="G3553" s="10">
        <v>45795</v>
      </c>
      <c r="H3553" s="1">
        <v>12</v>
      </c>
      <c r="I3553" s="1"/>
      <c r="J3553" s="10">
        <v>45798</v>
      </c>
      <c r="K3553" s="1" t="s">
        <v>1074</v>
      </c>
      <c r="L3553" s="2"/>
      <c r="M3553" s="10"/>
      <c r="N3553" s="1"/>
      <c r="O3553" s="1"/>
      <c r="P3553" s="2">
        <f>Table1[[#This Row],[PRICE/PO]]*Table1[[#This Row],[Quantity/PO]]</f>
        <v>0</v>
      </c>
      <c r="Q3553" s="2" t="str">
        <f t="shared" ca="1" si="292"/>
        <v>منتهي</v>
      </c>
      <c r="R3553" s="2" t="s">
        <v>2430</v>
      </c>
      <c r="S3553" s="2"/>
      <c r="T3553" s="1" t="str">
        <f t="shared" si="293"/>
        <v/>
      </c>
      <c r="BN3553" s="8" t="str">
        <f t="shared" si="290"/>
        <v>LC1D 25</v>
      </c>
    </row>
    <row r="3554" spans="1:66" ht="69" hidden="1" x14ac:dyDescent="0.45">
      <c r="A3554" s="1">
        <f t="shared" si="291"/>
        <v>3541</v>
      </c>
      <c r="B3554" s="1" t="s">
        <v>734</v>
      </c>
      <c r="C3554" s="2" t="s">
        <v>885</v>
      </c>
      <c r="D3554" s="1"/>
      <c r="E3554" s="2" t="s">
        <v>886</v>
      </c>
      <c r="F3554" s="1" t="s">
        <v>4792</v>
      </c>
      <c r="G3554" s="10">
        <v>45795</v>
      </c>
      <c r="H3554" s="1">
        <v>12</v>
      </c>
      <c r="I3554" s="1"/>
      <c r="J3554" s="10">
        <v>45798</v>
      </c>
      <c r="K3554" s="1" t="s">
        <v>1074</v>
      </c>
      <c r="L3554" s="2"/>
      <c r="M3554" s="10"/>
      <c r="N3554" s="1"/>
      <c r="O3554" s="1"/>
      <c r="P3554" s="2">
        <f>Table1[[#This Row],[PRICE/PO]]*Table1[[#This Row],[Quantity/PO]]</f>
        <v>0</v>
      </c>
      <c r="Q3554" s="2" t="str">
        <f t="shared" ca="1" si="292"/>
        <v>منتهي</v>
      </c>
      <c r="R3554" s="2" t="s">
        <v>2430</v>
      </c>
      <c r="S3554" s="2"/>
      <c r="T3554" s="1" t="str">
        <f t="shared" si="293"/>
        <v/>
      </c>
      <c r="BN3554" s="8" t="str">
        <f t="shared" si="290"/>
        <v/>
      </c>
    </row>
    <row r="3555" spans="1:66" ht="46" hidden="1" x14ac:dyDescent="0.45">
      <c r="A3555" s="1">
        <f t="shared" si="291"/>
        <v>3542</v>
      </c>
      <c r="B3555" s="1" t="s">
        <v>734</v>
      </c>
      <c r="C3555" s="2" t="s">
        <v>863</v>
      </c>
      <c r="D3555" s="1"/>
      <c r="E3555" s="2" t="s">
        <v>230</v>
      </c>
      <c r="F3555" s="1" t="s">
        <v>4792</v>
      </c>
      <c r="G3555" s="10">
        <v>45795</v>
      </c>
      <c r="H3555" s="1">
        <v>1</v>
      </c>
      <c r="I3555" s="1"/>
      <c r="J3555" s="10">
        <v>45798</v>
      </c>
      <c r="K3555" s="1" t="s">
        <v>1074</v>
      </c>
      <c r="L3555" s="2"/>
      <c r="M3555" s="10"/>
      <c r="N3555" s="1"/>
      <c r="O3555" s="1"/>
      <c r="P3555" s="2">
        <f>Table1[[#This Row],[PRICE/PO]]*Table1[[#This Row],[Quantity/PO]]</f>
        <v>0</v>
      </c>
      <c r="Q3555" s="2" t="str">
        <f t="shared" ca="1" si="292"/>
        <v>منتهي</v>
      </c>
      <c r="R3555" s="2" t="s">
        <v>2430</v>
      </c>
      <c r="S3555" s="2"/>
      <c r="T3555" s="1" t="str">
        <f t="shared" si="293"/>
        <v/>
      </c>
      <c r="BN3555" s="8" t="str">
        <f t="shared" si="290"/>
        <v/>
      </c>
    </row>
    <row r="3556" spans="1:66" ht="69" hidden="1" x14ac:dyDescent="0.45">
      <c r="A3556" s="1">
        <f t="shared" si="291"/>
        <v>3543</v>
      </c>
      <c r="B3556" s="1" t="s">
        <v>734</v>
      </c>
      <c r="C3556" s="2" t="s">
        <v>2166</v>
      </c>
      <c r="D3556" s="1"/>
      <c r="E3556" s="2" t="s">
        <v>2167</v>
      </c>
      <c r="F3556" s="1" t="s">
        <v>4792</v>
      </c>
      <c r="G3556" s="10">
        <v>45795</v>
      </c>
      <c r="H3556" s="1">
        <v>12</v>
      </c>
      <c r="I3556" s="1"/>
      <c r="J3556" s="10">
        <v>45798</v>
      </c>
      <c r="K3556" s="1" t="s">
        <v>1074</v>
      </c>
      <c r="L3556" s="2"/>
      <c r="M3556" s="10"/>
      <c r="N3556" s="1"/>
      <c r="O3556" s="1"/>
      <c r="P3556" s="2">
        <f>Table1[[#This Row],[PRICE/PO]]*Table1[[#This Row],[Quantity/PO]]</f>
        <v>0</v>
      </c>
      <c r="Q3556" s="2" t="str">
        <f t="shared" ca="1" si="292"/>
        <v>منتهي</v>
      </c>
      <c r="R3556" s="2" t="s">
        <v>2430</v>
      </c>
      <c r="S3556" s="2"/>
      <c r="T3556" s="1" t="str">
        <f t="shared" si="293"/>
        <v/>
      </c>
      <c r="BN3556" s="8" t="str">
        <f t="shared" si="290"/>
        <v/>
      </c>
    </row>
    <row r="3557" spans="1:66" ht="69" hidden="1" x14ac:dyDescent="0.45">
      <c r="A3557" s="1">
        <f t="shared" si="291"/>
        <v>3544</v>
      </c>
      <c r="B3557" s="1" t="s">
        <v>734</v>
      </c>
      <c r="C3557" s="2" t="s">
        <v>1593</v>
      </c>
      <c r="D3557" s="1"/>
      <c r="E3557" s="2" t="s">
        <v>1594</v>
      </c>
      <c r="F3557" s="1" t="s">
        <v>4792</v>
      </c>
      <c r="G3557" s="10">
        <v>45795</v>
      </c>
      <c r="H3557" s="1">
        <v>24</v>
      </c>
      <c r="I3557" s="1"/>
      <c r="J3557" s="10">
        <v>45798</v>
      </c>
      <c r="K3557" s="1" t="s">
        <v>1074</v>
      </c>
      <c r="L3557" s="2"/>
      <c r="M3557" s="10"/>
      <c r="N3557" s="1"/>
      <c r="O3557" s="1"/>
      <c r="P3557" s="2">
        <f>Table1[[#This Row],[PRICE/PO]]*Table1[[#This Row],[Quantity/PO]]</f>
        <v>0</v>
      </c>
      <c r="Q3557" s="2" t="str">
        <f t="shared" ca="1" si="292"/>
        <v>منتهي</v>
      </c>
      <c r="R3557" s="2" t="s">
        <v>2430</v>
      </c>
      <c r="S3557" s="2"/>
      <c r="T3557" s="1" t="str">
        <f t="shared" si="293"/>
        <v/>
      </c>
      <c r="BN3557" s="8" t="str">
        <f t="shared" si="290"/>
        <v>SRVS1KI</v>
      </c>
    </row>
    <row r="3558" spans="1:66" ht="69" hidden="1" x14ac:dyDescent="0.45">
      <c r="A3558" s="1">
        <f t="shared" si="291"/>
        <v>3545</v>
      </c>
      <c r="B3558" s="1" t="s">
        <v>734</v>
      </c>
      <c r="C3558" s="2" t="s">
        <v>885</v>
      </c>
      <c r="D3558" s="1"/>
      <c r="E3558" s="2" t="s">
        <v>886</v>
      </c>
      <c r="F3558" s="1" t="s">
        <v>4792</v>
      </c>
      <c r="G3558" s="10">
        <v>45795</v>
      </c>
      <c r="H3558" s="1">
        <v>6</v>
      </c>
      <c r="I3558" s="1"/>
      <c r="J3558" s="10">
        <v>45798</v>
      </c>
      <c r="K3558" s="1" t="s">
        <v>1074</v>
      </c>
      <c r="L3558" s="2"/>
      <c r="M3558" s="10"/>
      <c r="N3558" s="1"/>
      <c r="O3558" s="1"/>
      <c r="P3558" s="2">
        <f>Table1[[#This Row],[PRICE/PO]]*Table1[[#This Row],[Quantity/PO]]</f>
        <v>0</v>
      </c>
      <c r="Q3558" s="2" t="str">
        <f t="shared" ca="1" si="292"/>
        <v>منتهي</v>
      </c>
      <c r="R3558" s="2" t="s">
        <v>2430</v>
      </c>
      <c r="S3558" s="2"/>
      <c r="T3558" s="1" t="str">
        <f t="shared" si="293"/>
        <v/>
      </c>
      <c r="BN3558" s="8" t="str">
        <f t="shared" si="290"/>
        <v>NW20H1HHF3P2E</v>
      </c>
    </row>
    <row r="3559" spans="1:66" ht="69" hidden="1" x14ac:dyDescent="0.45">
      <c r="A3559" s="1">
        <f t="shared" si="291"/>
        <v>3546</v>
      </c>
      <c r="B3559" s="1" t="s">
        <v>734</v>
      </c>
      <c r="C3559" s="2" t="s">
        <v>2166</v>
      </c>
      <c r="D3559" s="1"/>
      <c r="E3559" s="2" t="s">
        <v>2167</v>
      </c>
      <c r="F3559" s="1" t="s">
        <v>4792</v>
      </c>
      <c r="G3559" s="10">
        <v>45795</v>
      </c>
      <c r="H3559" s="1">
        <v>3</v>
      </c>
      <c r="I3559" s="1"/>
      <c r="J3559" s="10">
        <v>45798</v>
      </c>
      <c r="K3559" s="1" t="s">
        <v>1074</v>
      </c>
      <c r="L3559" s="2"/>
      <c r="M3559" s="10"/>
      <c r="N3559" s="1"/>
      <c r="O3559" s="1"/>
      <c r="P3559" s="2">
        <f>Table1[[#This Row],[PRICE/PO]]*Table1[[#This Row],[Quantity/PO]]</f>
        <v>0</v>
      </c>
      <c r="Q3559" s="2" t="str">
        <f t="shared" ca="1" si="292"/>
        <v>منتهي</v>
      </c>
      <c r="R3559" s="2" t="s">
        <v>2430</v>
      </c>
      <c r="S3559" s="2"/>
      <c r="T3559" s="1" t="str">
        <f t="shared" si="293"/>
        <v/>
      </c>
      <c r="BN3559" s="8" t="str">
        <f t="shared" si="290"/>
        <v>G 200 2BH1600-7AH16</v>
      </c>
    </row>
    <row r="3560" spans="1:66" ht="69" hidden="1" x14ac:dyDescent="0.45">
      <c r="A3560" s="1">
        <f t="shared" si="291"/>
        <v>3547</v>
      </c>
      <c r="B3560" s="1" t="s">
        <v>734</v>
      </c>
      <c r="C3560" s="2" t="s">
        <v>1593</v>
      </c>
      <c r="D3560" s="1"/>
      <c r="E3560" s="2" t="s">
        <v>1594</v>
      </c>
      <c r="F3560" s="1" t="s">
        <v>4792</v>
      </c>
      <c r="G3560" s="10">
        <v>45795</v>
      </c>
      <c r="H3560" s="1">
        <v>3</v>
      </c>
      <c r="I3560" s="1"/>
      <c r="J3560" s="10">
        <v>45798</v>
      </c>
      <c r="K3560" s="1" t="s">
        <v>1074</v>
      </c>
      <c r="L3560" s="2"/>
      <c r="M3560" s="10"/>
      <c r="N3560" s="1"/>
      <c r="O3560" s="1"/>
      <c r="P3560" s="2">
        <f>Table1[[#This Row],[PRICE/PO]]*Table1[[#This Row],[Quantity/PO]]</f>
        <v>0</v>
      </c>
      <c r="Q3560" s="2" t="str">
        <f t="shared" ca="1" si="292"/>
        <v>منتهي</v>
      </c>
      <c r="R3560" s="2" t="s">
        <v>2430</v>
      </c>
      <c r="S3560" s="2"/>
      <c r="T3560" s="1" t="str">
        <f t="shared" si="293"/>
        <v/>
      </c>
      <c r="BN3560" s="8" t="str">
        <f t="shared" si="290"/>
        <v>56173</v>
      </c>
    </row>
    <row r="3561" spans="1:66" ht="46" hidden="1" x14ac:dyDescent="0.45">
      <c r="A3561" s="1">
        <f t="shared" si="291"/>
        <v>3548</v>
      </c>
      <c r="B3561" s="1" t="s">
        <v>734</v>
      </c>
      <c r="C3561" s="2" t="s">
        <v>897</v>
      </c>
      <c r="D3561" s="1"/>
      <c r="E3561" s="2" t="s">
        <v>4793</v>
      </c>
      <c r="F3561" s="1" t="s">
        <v>4792</v>
      </c>
      <c r="G3561" s="10">
        <v>45795</v>
      </c>
      <c r="H3561" s="1">
        <v>3</v>
      </c>
      <c r="I3561" s="1"/>
      <c r="J3561" s="10">
        <v>45798</v>
      </c>
      <c r="K3561" s="1" t="s">
        <v>1074</v>
      </c>
      <c r="L3561" s="2"/>
      <c r="M3561" s="10"/>
      <c r="N3561" s="1"/>
      <c r="O3561" s="1"/>
      <c r="P3561" s="2">
        <f>Table1[[#This Row],[PRICE/PO]]*Table1[[#This Row],[Quantity/PO]]</f>
        <v>0</v>
      </c>
      <c r="Q3561" s="2" t="str">
        <f t="shared" ca="1" si="292"/>
        <v>منتهي</v>
      </c>
      <c r="R3561" s="2" t="s">
        <v>2430</v>
      </c>
      <c r="S3561" s="2"/>
      <c r="T3561" s="1" t="str">
        <f t="shared" si="293"/>
        <v/>
      </c>
      <c r="BN3561" s="8" t="str">
        <f t="shared" si="290"/>
        <v>SKU: GAHZLY_357398</v>
      </c>
    </row>
    <row r="3562" spans="1:66" ht="69" hidden="1" x14ac:dyDescent="0.45">
      <c r="A3562" s="1">
        <f t="shared" si="291"/>
        <v>3549</v>
      </c>
      <c r="B3562" s="1" t="s">
        <v>734</v>
      </c>
      <c r="C3562" s="2" t="s">
        <v>883</v>
      </c>
      <c r="D3562" s="1"/>
      <c r="E3562" s="2" t="s">
        <v>228</v>
      </c>
      <c r="F3562" s="1" t="s">
        <v>4792</v>
      </c>
      <c r="G3562" s="10">
        <v>45795</v>
      </c>
      <c r="H3562" s="1">
        <v>3</v>
      </c>
      <c r="I3562" s="1"/>
      <c r="J3562" s="10">
        <v>45798</v>
      </c>
      <c r="K3562" s="1" t="s">
        <v>1074</v>
      </c>
      <c r="L3562" s="2"/>
      <c r="M3562" s="10"/>
      <c r="N3562" s="1"/>
      <c r="O3562" s="1"/>
      <c r="P3562" s="2">
        <f>Table1[[#This Row],[PRICE/PO]]*Table1[[#This Row],[Quantity/PO]]</f>
        <v>0</v>
      </c>
      <c r="Q3562" s="2" t="str">
        <f t="shared" ca="1" si="292"/>
        <v>منتهي</v>
      </c>
      <c r="R3562" s="2" t="s">
        <v>2430</v>
      </c>
      <c r="S3562" s="2"/>
      <c r="T3562" s="1" t="str">
        <f t="shared" si="293"/>
        <v/>
      </c>
      <c r="BN3562" s="8" t="str">
        <f t="shared" si="290"/>
        <v>CR17345</v>
      </c>
    </row>
    <row r="3563" spans="1:66" ht="69" hidden="1" x14ac:dyDescent="0.45">
      <c r="A3563" s="1">
        <f t="shared" si="291"/>
        <v>3550</v>
      </c>
      <c r="B3563" s="1" t="s">
        <v>220</v>
      </c>
      <c r="C3563" s="2" t="s">
        <v>901</v>
      </c>
      <c r="D3563" s="1"/>
      <c r="E3563" s="2" t="s">
        <v>902</v>
      </c>
      <c r="F3563" s="1" t="s">
        <v>4792</v>
      </c>
      <c r="G3563" s="10">
        <v>45795</v>
      </c>
      <c r="H3563" s="1">
        <v>3</v>
      </c>
      <c r="I3563" s="1"/>
      <c r="J3563" s="10">
        <v>45798</v>
      </c>
      <c r="K3563" s="1" t="s">
        <v>1074</v>
      </c>
      <c r="L3563" s="2"/>
      <c r="M3563" s="10"/>
      <c r="N3563" s="1"/>
      <c r="O3563" s="1"/>
      <c r="P3563" s="2">
        <f>Table1[[#This Row],[PRICE/PO]]*Table1[[#This Row],[Quantity/PO]]</f>
        <v>0</v>
      </c>
      <c r="Q3563" s="2" t="str">
        <f t="shared" ca="1" si="292"/>
        <v>منتهي</v>
      </c>
      <c r="R3563" s="2" t="s">
        <v>2430</v>
      </c>
      <c r="S3563" s="2"/>
      <c r="T3563" s="1" t="str">
        <f t="shared" si="293"/>
        <v/>
      </c>
      <c r="BN3563" s="8" t="str">
        <f t="shared" si="290"/>
        <v>MAR1120LED</v>
      </c>
    </row>
    <row r="3564" spans="1:66" ht="69" hidden="1" x14ac:dyDescent="0.45">
      <c r="A3564" s="1">
        <f t="shared" si="291"/>
        <v>3551</v>
      </c>
      <c r="B3564" s="1" t="s">
        <v>734</v>
      </c>
      <c r="C3564" s="2" t="s">
        <v>2166</v>
      </c>
      <c r="D3564" s="1"/>
      <c r="E3564" s="2" t="s">
        <v>2167</v>
      </c>
      <c r="F3564" s="1" t="s">
        <v>4792</v>
      </c>
      <c r="G3564" s="10">
        <v>45795</v>
      </c>
      <c r="H3564" s="1">
        <v>6</v>
      </c>
      <c r="I3564" s="1"/>
      <c r="J3564" s="10">
        <v>45798</v>
      </c>
      <c r="K3564" s="1" t="s">
        <v>1074</v>
      </c>
      <c r="L3564" s="2"/>
      <c r="M3564" s="10"/>
      <c r="N3564" s="1"/>
      <c r="O3564" s="1"/>
      <c r="P3564" s="2">
        <f>Table1[[#This Row],[PRICE/PO]]*Table1[[#This Row],[Quantity/PO]]</f>
        <v>0</v>
      </c>
      <c r="Q3564" s="2" t="str">
        <f t="shared" ca="1" si="292"/>
        <v>منتهي</v>
      </c>
      <c r="R3564" s="2" t="s">
        <v>2430</v>
      </c>
      <c r="S3564" s="2"/>
      <c r="T3564" s="1" t="str">
        <f t="shared" si="293"/>
        <v/>
      </c>
      <c r="BN3564" s="8" t="str">
        <f t="shared" si="290"/>
        <v>A9D07216</v>
      </c>
    </row>
    <row r="3565" spans="1:66" ht="69" hidden="1" x14ac:dyDescent="0.45">
      <c r="A3565" s="1">
        <f t="shared" si="291"/>
        <v>3552</v>
      </c>
      <c r="B3565" s="1" t="s">
        <v>734</v>
      </c>
      <c r="C3565" s="2" t="s">
        <v>1593</v>
      </c>
      <c r="D3565" s="1"/>
      <c r="E3565" s="2" t="s">
        <v>1594</v>
      </c>
      <c r="F3565" s="1" t="s">
        <v>4792</v>
      </c>
      <c r="G3565" s="10">
        <v>45795</v>
      </c>
      <c r="H3565" s="1">
        <v>6</v>
      </c>
      <c r="I3565" s="1"/>
      <c r="J3565" s="10">
        <v>45798</v>
      </c>
      <c r="K3565" s="1" t="s">
        <v>1074</v>
      </c>
      <c r="L3565" s="2"/>
      <c r="M3565" s="10"/>
      <c r="N3565" s="1"/>
      <c r="O3565" s="1"/>
      <c r="P3565" s="2">
        <f>Table1[[#This Row],[PRICE/PO]]*Table1[[#This Row],[Quantity/PO]]</f>
        <v>0</v>
      </c>
      <c r="Q3565" s="2" t="str">
        <f t="shared" ca="1" si="292"/>
        <v>منتهي</v>
      </c>
      <c r="R3565" s="2" t="s">
        <v>2430</v>
      </c>
      <c r="S3565" s="2"/>
      <c r="T3565" s="1" t="str">
        <f t="shared" si="293"/>
        <v/>
      </c>
      <c r="BN3565" s="8" t="str">
        <f t="shared" si="290"/>
        <v>A9D87432</v>
      </c>
    </row>
    <row r="3566" spans="1:66" ht="69" hidden="1" x14ac:dyDescent="0.45">
      <c r="A3566" s="1">
        <f t="shared" si="291"/>
        <v>3553</v>
      </c>
      <c r="B3566" s="1" t="s">
        <v>734</v>
      </c>
      <c r="C3566" s="2" t="s">
        <v>885</v>
      </c>
      <c r="D3566" s="1"/>
      <c r="E3566" s="2" t="s">
        <v>886</v>
      </c>
      <c r="F3566" s="1" t="s">
        <v>4792</v>
      </c>
      <c r="G3566" s="10">
        <v>45795</v>
      </c>
      <c r="H3566" s="1">
        <v>6</v>
      </c>
      <c r="I3566" s="1"/>
      <c r="J3566" s="10">
        <v>45798</v>
      </c>
      <c r="K3566" s="1" t="s">
        <v>1074</v>
      </c>
      <c r="L3566" s="2"/>
      <c r="M3566" s="10"/>
      <c r="N3566" s="1"/>
      <c r="O3566" s="1"/>
      <c r="P3566" s="2">
        <f>Table1[[#This Row],[PRICE/PO]]*Table1[[#This Row],[Quantity/PO]]</f>
        <v>0</v>
      </c>
      <c r="Q3566" s="2" t="str">
        <f t="shared" ca="1" si="292"/>
        <v>منتهي</v>
      </c>
      <c r="R3566" s="2" t="s">
        <v>2430</v>
      </c>
      <c r="S3566" s="2"/>
      <c r="T3566" s="1" t="str">
        <f t="shared" si="293"/>
        <v/>
      </c>
      <c r="BN3566" s="8" t="str">
        <f t="shared" si="290"/>
        <v/>
      </c>
    </row>
    <row r="3567" spans="1:66" ht="69" hidden="1" x14ac:dyDescent="0.45">
      <c r="A3567" s="1">
        <f t="shared" si="291"/>
        <v>3554</v>
      </c>
      <c r="B3567" s="1" t="s">
        <v>734</v>
      </c>
      <c r="C3567" s="2" t="s">
        <v>897</v>
      </c>
      <c r="D3567" s="1"/>
      <c r="E3567" s="2" t="s">
        <v>226</v>
      </c>
      <c r="F3567" s="1" t="s">
        <v>4792</v>
      </c>
      <c r="G3567" s="10">
        <v>45795</v>
      </c>
      <c r="H3567" s="1">
        <v>6</v>
      </c>
      <c r="I3567" s="1"/>
      <c r="J3567" s="10">
        <v>45798</v>
      </c>
      <c r="K3567" s="1" t="s">
        <v>1074</v>
      </c>
      <c r="L3567" s="2"/>
      <c r="M3567" s="10"/>
      <c r="N3567" s="1"/>
      <c r="O3567" s="1"/>
      <c r="P3567" s="2">
        <f>Table1[[#This Row],[PRICE/PO]]*Table1[[#This Row],[Quantity/PO]]</f>
        <v>0</v>
      </c>
      <c r="Q3567" s="2" t="str">
        <f t="shared" ca="1" si="292"/>
        <v>منتهي</v>
      </c>
      <c r="R3567" s="2" t="s">
        <v>2430</v>
      </c>
      <c r="S3567" s="2"/>
      <c r="T3567" s="1" t="str">
        <f t="shared" si="293"/>
        <v/>
      </c>
      <c r="BN3567" s="8" t="str">
        <f t="shared" ref="BN3567:BN3595" si="294">D4193</f>
        <v/>
      </c>
    </row>
    <row r="3568" spans="1:66" ht="69" hidden="1" x14ac:dyDescent="0.45">
      <c r="A3568" s="1">
        <f t="shared" si="291"/>
        <v>3555</v>
      </c>
      <c r="B3568" s="1" t="s">
        <v>734</v>
      </c>
      <c r="C3568" s="2" t="s">
        <v>883</v>
      </c>
      <c r="D3568" s="1"/>
      <c r="E3568" s="2" t="s">
        <v>228</v>
      </c>
      <c r="F3568" s="1" t="s">
        <v>4792</v>
      </c>
      <c r="G3568" s="10">
        <v>45795</v>
      </c>
      <c r="H3568" s="1">
        <v>6</v>
      </c>
      <c r="I3568" s="1"/>
      <c r="J3568" s="10">
        <v>45798</v>
      </c>
      <c r="K3568" s="1" t="s">
        <v>1074</v>
      </c>
      <c r="L3568" s="2"/>
      <c r="M3568" s="10"/>
      <c r="N3568" s="1"/>
      <c r="O3568" s="1"/>
      <c r="P3568" s="2">
        <f>Table1[[#This Row],[PRICE/PO]]*Table1[[#This Row],[Quantity/PO]]</f>
        <v>0</v>
      </c>
      <c r="Q3568" s="2" t="str">
        <f t="shared" ca="1" si="292"/>
        <v>منتهي</v>
      </c>
      <c r="R3568" s="2" t="s">
        <v>2430</v>
      </c>
      <c r="S3568" s="2"/>
      <c r="T3568" s="1" t="str">
        <f t="shared" si="293"/>
        <v/>
      </c>
      <c r="BN3568" s="8" t="str">
        <f t="shared" si="294"/>
        <v/>
      </c>
    </row>
    <row r="3569" spans="1:66" ht="69" hidden="1" x14ac:dyDescent="0.45">
      <c r="A3569" s="1">
        <f t="shared" si="291"/>
        <v>3556</v>
      </c>
      <c r="B3569" s="1" t="s">
        <v>220</v>
      </c>
      <c r="C3569" s="2" t="s">
        <v>901</v>
      </c>
      <c r="D3569" s="1"/>
      <c r="E3569" s="2" t="s">
        <v>902</v>
      </c>
      <c r="F3569" s="1" t="s">
        <v>4792</v>
      </c>
      <c r="G3569" s="10">
        <v>45795</v>
      </c>
      <c r="H3569" s="1">
        <v>6</v>
      </c>
      <c r="I3569" s="1"/>
      <c r="J3569" s="10">
        <v>45798</v>
      </c>
      <c r="K3569" s="1" t="s">
        <v>1074</v>
      </c>
      <c r="L3569" s="2"/>
      <c r="M3569" s="10"/>
      <c r="N3569" s="1"/>
      <c r="O3569" s="1"/>
      <c r="P3569" s="2">
        <f>Table1[[#This Row],[PRICE/PO]]*Table1[[#This Row],[Quantity/PO]]</f>
        <v>0</v>
      </c>
      <c r="Q3569" s="2" t="str">
        <f t="shared" ca="1" si="292"/>
        <v>منتهي</v>
      </c>
      <c r="R3569" s="2" t="s">
        <v>2430</v>
      </c>
      <c r="S3569" s="2"/>
      <c r="T3569" s="1" t="str">
        <f t="shared" si="293"/>
        <v/>
      </c>
      <c r="BN3569" s="8" t="str">
        <f t="shared" si="294"/>
        <v>TI-120TB</v>
      </c>
    </row>
    <row r="3570" spans="1:66" ht="69" hidden="1" x14ac:dyDescent="0.45">
      <c r="A3570" s="1">
        <f t="shared" si="291"/>
        <v>3557</v>
      </c>
      <c r="B3570" s="1" t="s">
        <v>734</v>
      </c>
      <c r="C3570" s="2" t="s">
        <v>1593</v>
      </c>
      <c r="D3570" s="1"/>
      <c r="E3570" s="2" t="s">
        <v>1594</v>
      </c>
      <c r="F3570" s="1" t="s">
        <v>4792</v>
      </c>
      <c r="G3570" s="10">
        <v>45795</v>
      </c>
      <c r="H3570" s="1">
        <v>20</v>
      </c>
      <c r="I3570" s="1"/>
      <c r="J3570" s="10">
        <v>45798</v>
      </c>
      <c r="K3570" s="1" t="s">
        <v>1074</v>
      </c>
      <c r="L3570" s="2"/>
      <c r="M3570" s="10"/>
      <c r="N3570" s="1"/>
      <c r="O3570" s="1"/>
      <c r="P3570" s="2">
        <f>Table1[[#This Row],[PRICE/PO]]*Table1[[#This Row],[Quantity/PO]]</f>
        <v>0</v>
      </c>
      <c r="Q3570" s="2" t="str">
        <f t="shared" ca="1" si="292"/>
        <v>منتهي</v>
      </c>
      <c r="R3570" s="2" t="s">
        <v>2430</v>
      </c>
      <c r="S3570" s="2"/>
      <c r="T3570" s="1" t="str">
        <f t="shared" si="293"/>
        <v/>
      </c>
      <c r="BN3570" s="8" t="str">
        <f t="shared" si="294"/>
        <v>T-105U</v>
      </c>
    </row>
    <row r="3571" spans="1:66" ht="69" hidden="1" x14ac:dyDescent="0.45">
      <c r="A3571" s="1">
        <f t="shared" si="291"/>
        <v>3558</v>
      </c>
      <c r="B3571" s="1" t="s">
        <v>734</v>
      </c>
      <c r="C3571" s="2" t="s">
        <v>897</v>
      </c>
      <c r="D3571" s="1"/>
      <c r="E3571" s="2" t="s">
        <v>226</v>
      </c>
      <c r="F3571" s="1" t="s">
        <v>4792</v>
      </c>
      <c r="G3571" s="10">
        <v>45795</v>
      </c>
      <c r="H3571" s="1">
        <v>50</v>
      </c>
      <c r="I3571" s="1"/>
      <c r="J3571" s="10">
        <v>45798</v>
      </c>
      <c r="K3571" s="1" t="s">
        <v>1074</v>
      </c>
      <c r="L3571" s="2"/>
      <c r="M3571" s="10"/>
      <c r="N3571" s="1"/>
      <c r="O3571" s="1"/>
      <c r="P3571" s="2">
        <f>Table1[[#This Row],[PRICE/PO]]*Table1[[#This Row],[Quantity/PO]]</f>
        <v>0</v>
      </c>
      <c r="Q3571" s="2" t="str">
        <f t="shared" ca="1" si="292"/>
        <v>منتهي</v>
      </c>
      <c r="R3571" s="2" t="s">
        <v>2430</v>
      </c>
      <c r="S3571" s="2"/>
      <c r="T3571" s="1" t="str">
        <f t="shared" si="293"/>
        <v/>
      </c>
      <c r="BN3571" s="8" t="str">
        <f t="shared" si="294"/>
        <v>T902-B</v>
      </c>
    </row>
    <row r="3572" spans="1:66" ht="69" hidden="1" x14ac:dyDescent="0.45">
      <c r="A3572" s="1">
        <f t="shared" si="291"/>
        <v>3559</v>
      </c>
      <c r="B3572" s="1" t="s">
        <v>220</v>
      </c>
      <c r="C3572" s="2" t="s">
        <v>901</v>
      </c>
      <c r="D3572" s="1"/>
      <c r="E3572" s="2" t="s">
        <v>902</v>
      </c>
      <c r="F3572" s="1" t="s">
        <v>4792</v>
      </c>
      <c r="G3572" s="10">
        <v>45795</v>
      </c>
      <c r="H3572" s="1">
        <v>50</v>
      </c>
      <c r="I3572" s="1"/>
      <c r="J3572" s="10">
        <v>45798</v>
      </c>
      <c r="K3572" s="1" t="s">
        <v>1074</v>
      </c>
      <c r="L3572" s="2"/>
      <c r="M3572" s="10"/>
      <c r="N3572" s="1"/>
      <c r="O3572" s="1"/>
      <c r="P3572" s="2">
        <f>Table1[[#This Row],[PRICE/PO]]*Table1[[#This Row],[Quantity/PO]]</f>
        <v>0</v>
      </c>
      <c r="Q3572" s="2" t="str">
        <f t="shared" ca="1" si="292"/>
        <v>منتهي</v>
      </c>
      <c r="R3572" s="2" t="s">
        <v>2430</v>
      </c>
      <c r="S3572" s="2"/>
      <c r="T3572" s="1" t="str">
        <f t="shared" si="293"/>
        <v/>
      </c>
      <c r="BN3572" s="8" t="str">
        <f t="shared" si="294"/>
        <v>TS-332</v>
      </c>
    </row>
    <row r="3573" spans="1:66" ht="46" hidden="1" x14ac:dyDescent="0.45">
      <c r="A3573" s="1">
        <f t="shared" si="291"/>
        <v>3560</v>
      </c>
      <c r="B3573" s="1" t="s">
        <v>734</v>
      </c>
      <c r="C3573" s="2" t="s">
        <v>918</v>
      </c>
      <c r="D3573" s="1"/>
      <c r="E3573" s="2" t="s">
        <v>919</v>
      </c>
      <c r="F3573" s="1" t="s">
        <v>4792</v>
      </c>
      <c r="G3573" s="10">
        <v>45795</v>
      </c>
      <c r="H3573" s="1">
        <v>50</v>
      </c>
      <c r="I3573" s="1"/>
      <c r="J3573" s="10">
        <v>45798</v>
      </c>
      <c r="K3573" s="1" t="s">
        <v>1074</v>
      </c>
      <c r="L3573" s="2"/>
      <c r="M3573" s="10"/>
      <c r="N3573" s="1"/>
      <c r="O3573" s="1"/>
      <c r="P3573" s="2">
        <f>Table1[[#This Row],[PRICE/PO]]*Table1[[#This Row],[Quantity/PO]]</f>
        <v>0</v>
      </c>
      <c r="Q3573" s="2" t="str">
        <f t="shared" ca="1" si="292"/>
        <v>منتهي</v>
      </c>
      <c r="R3573" s="2" t="s">
        <v>2430</v>
      </c>
      <c r="S3573" s="2"/>
      <c r="T3573" s="1" t="str">
        <f t="shared" si="293"/>
        <v/>
      </c>
      <c r="BN3573" s="8" t="str">
        <f t="shared" si="294"/>
        <v>B08971H17Z</v>
      </c>
    </row>
    <row r="3574" spans="1:66" ht="46" hidden="1" x14ac:dyDescent="0.45">
      <c r="A3574" s="1">
        <f t="shared" si="291"/>
        <v>3561</v>
      </c>
      <c r="B3574" s="1" t="s">
        <v>734</v>
      </c>
      <c r="C3574" s="2" t="s">
        <v>920</v>
      </c>
      <c r="D3574" s="1"/>
      <c r="E3574" s="2" t="s">
        <v>921</v>
      </c>
      <c r="F3574" s="1" t="s">
        <v>4792</v>
      </c>
      <c r="G3574" s="10">
        <v>45795</v>
      </c>
      <c r="H3574" s="1">
        <v>50</v>
      </c>
      <c r="I3574" s="1"/>
      <c r="J3574" s="10">
        <v>45798</v>
      </c>
      <c r="K3574" s="1" t="s">
        <v>1074</v>
      </c>
      <c r="L3574" s="2"/>
      <c r="M3574" s="10"/>
      <c r="N3574" s="1"/>
      <c r="O3574" s="1"/>
      <c r="P3574" s="2">
        <f>Table1[[#This Row],[PRICE/PO]]*Table1[[#This Row],[Quantity/PO]]</f>
        <v>0</v>
      </c>
      <c r="Q3574" s="2" t="str">
        <f t="shared" ca="1" si="292"/>
        <v>منتهي</v>
      </c>
      <c r="R3574" s="2" t="s">
        <v>2430</v>
      </c>
      <c r="S3574" s="2"/>
      <c r="T3574" s="1" t="str">
        <f t="shared" si="293"/>
        <v/>
      </c>
      <c r="BN3574" s="8" t="str">
        <f t="shared" si="294"/>
        <v>TS-093</v>
      </c>
    </row>
    <row r="3575" spans="1:66" ht="69" hidden="1" x14ac:dyDescent="0.45">
      <c r="A3575" s="1">
        <f t="shared" si="291"/>
        <v>3562</v>
      </c>
      <c r="B3575" s="1" t="s">
        <v>734</v>
      </c>
      <c r="C3575" s="2" t="s">
        <v>1699</v>
      </c>
      <c r="D3575" s="1"/>
      <c r="E3575" s="2" t="s">
        <v>1701</v>
      </c>
      <c r="F3575" s="1" t="s">
        <v>4794</v>
      </c>
      <c r="G3575" s="10">
        <v>45798</v>
      </c>
      <c r="H3575" s="1">
        <v>4</v>
      </c>
      <c r="I3575" s="1">
        <v>2150</v>
      </c>
      <c r="J3575" s="10">
        <v>45825</v>
      </c>
      <c r="K3575" s="1" t="s">
        <v>1077</v>
      </c>
      <c r="L3575" s="2"/>
      <c r="M3575" s="10"/>
      <c r="N3575" s="1"/>
      <c r="O3575" s="1"/>
      <c r="P3575" s="2">
        <f>Table1[[#This Row],[PRICE/PO]]*Table1[[#This Row],[Quantity/PO]]</f>
        <v>0</v>
      </c>
      <c r="Q3575" s="2" t="str">
        <f t="shared" ca="1" si="292"/>
        <v>منتهي</v>
      </c>
      <c r="R3575" s="2" t="s">
        <v>2339</v>
      </c>
      <c r="S3575" s="2"/>
      <c r="T3575" s="1" t="str">
        <f t="shared" si="293"/>
        <v/>
      </c>
      <c r="BN3575" s="8" t="str">
        <f t="shared" si="294"/>
        <v>M8E-LSG-40-EWL</v>
      </c>
    </row>
    <row r="3576" spans="1:66" ht="46" hidden="1" x14ac:dyDescent="0.45">
      <c r="A3576" s="1">
        <f t="shared" si="291"/>
        <v>3563</v>
      </c>
      <c r="B3576" s="1" t="s">
        <v>734</v>
      </c>
      <c r="C3576" s="2" t="s">
        <v>1705</v>
      </c>
      <c r="D3576" s="1"/>
      <c r="E3576" s="2" t="s">
        <v>1706</v>
      </c>
      <c r="F3576" s="1" t="s">
        <v>4794</v>
      </c>
      <c r="G3576" s="10">
        <v>45798</v>
      </c>
      <c r="H3576" s="1">
        <v>4</v>
      </c>
      <c r="I3576" s="1">
        <v>2250</v>
      </c>
      <c r="J3576" s="10">
        <v>45825</v>
      </c>
      <c r="K3576" s="1" t="s">
        <v>1077</v>
      </c>
      <c r="L3576" s="2" t="s">
        <v>6047</v>
      </c>
      <c r="M3576" s="10" t="s">
        <v>6048</v>
      </c>
      <c r="N3576" s="1">
        <v>4</v>
      </c>
      <c r="O3576" s="1">
        <v>2150</v>
      </c>
      <c r="P3576" s="2">
        <f>Table1[[#This Row],[PRICE/PO]]*Table1[[#This Row],[Quantity/PO]]</f>
        <v>8600</v>
      </c>
      <c r="Q3576" s="2" t="str">
        <f t="shared" ca="1" si="292"/>
        <v>منتهي</v>
      </c>
      <c r="R3576" s="2" t="s">
        <v>2339</v>
      </c>
      <c r="S3576" s="2"/>
      <c r="T3576" s="1" t="str">
        <f t="shared" si="293"/>
        <v/>
      </c>
      <c r="BN3576" s="8" t="str">
        <f t="shared" si="294"/>
        <v>015-00240</v>
      </c>
    </row>
    <row r="3577" spans="1:66" ht="46" hidden="1" x14ac:dyDescent="0.45">
      <c r="A3577" s="1">
        <f t="shared" si="291"/>
        <v>3564</v>
      </c>
      <c r="B3577" s="1" t="s">
        <v>734</v>
      </c>
      <c r="C3577" s="2" t="s">
        <v>1707</v>
      </c>
      <c r="D3577" s="1">
        <v>50912</v>
      </c>
      <c r="E3577" s="2" t="s">
        <v>1708</v>
      </c>
      <c r="F3577" s="1" t="s">
        <v>4794</v>
      </c>
      <c r="G3577" s="10">
        <v>45798</v>
      </c>
      <c r="H3577" s="1">
        <v>2</v>
      </c>
      <c r="I3577" s="1">
        <v>225</v>
      </c>
      <c r="J3577" s="10">
        <v>45825</v>
      </c>
      <c r="K3577" s="1" t="s">
        <v>1077</v>
      </c>
      <c r="L3577" s="2"/>
      <c r="M3577" s="10"/>
      <c r="N3577" s="1"/>
      <c r="O3577" s="1"/>
      <c r="P3577" s="2">
        <f>Table1[[#This Row],[PRICE/PO]]*Table1[[#This Row],[Quantity/PO]]</f>
        <v>0</v>
      </c>
      <c r="Q3577" s="2" t="str">
        <f t="shared" ca="1" si="292"/>
        <v>منتهي</v>
      </c>
      <c r="R3577" s="2" t="s">
        <v>2339</v>
      </c>
      <c r="S3577" s="2"/>
      <c r="T3577" s="1" t="str">
        <f t="shared" si="293"/>
        <v/>
      </c>
      <c r="BN3577" s="8" t="str">
        <f t="shared" si="294"/>
        <v>RL323-3MAF</v>
      </c>
    </row>
    <row r="3578" spans="1:66" ht="46" hidden="1" x14ac:dyDescent="0.45">
      <c r="A3578" s="1">
        <f t="shared" si="291"/>
        <v>3565</v>
      </c>
      <c r="B3578" s="1" t="s">
        <v>734</v>
      </c>
      <c r="C3578" s="1" t="s">
        <v>2981</v>
      </c>
      <c r="D3578" s="1" t="s">
        <v>2982</v>
      </c>
      <c r="E3578" s="2" t="s">
        <v>4796</v>
      </c>
      <c r="F3578" s="1" t="s">
        <v>4795</v>
      </c>
      <c r="G3578" s="10">
        <v>45798</v>
      </c>
      <c r="H3578" s="1">
        <v>500</v>
      </c>
      <c r="I3578" s="1"/>
      <c r="J3578" s="10">
        <v>45802</v>
      </c>
      <c r="K3578" s="1" t="s">
        <v>1074</v>
      </c>
      <c r="L3578" s="2"/>
      <c r="M3578" s="10"/>
      <c r="N3578" s="1"/>
      <c r="O3578" s="1"/>
      <c r="P3578" s="2">
        <f>Table1[[#This Row],[PRICE/PO]]*Table1[[#This Row],[Quantity/PO]]</f>
        <v>0</v>
      </c>
      <c r="Q3578" s="2" t="str">
        <f t="shared" ca="1" si="292"/>
        <v>منتهي</v>
      </c>
      <c r="R3578" s="2" t="s">
        <v>2686</v>
      </c>
      <c r="S3578" s="2"/>
      <c r="T3578" s="1" t="str">
        <f t="shared" si="293"/>
        <v/>
      </c>
      <c r="BN3578" s="8" t="str">
        <f t="shared" si="294"/>
        <v/>
      </c>
    </row>
    <row r="3579" spans="1:66" ht="69" hidden="1" x14ac:dyDescent="0.45">
      <c r="A3579" s="1">
        <f t="shared" si="291"/>
        <v>3566</v>
      </c>
      <c r="B3579" s="1" t="s">
        <v>734</v>
      </c>
      <c r="C3579" s="2" t="s">
        <v>4586</v>
      </c>
      <c r="D3579" s="1">
        <v>2500260</v>
      </c>
      <c r="E3579" s="2" t="s">
        <v>4587</v>
      </c>
      <c r="F3579" s="1" t="s">
        <v>4797</v>
      </c>
      <c r="G3579" s="10">
        <v>45798</v>
      </c>
      <c r="H3579" s="1">
        <v>2</v>
      </c>
      <c r="I3579" s="1"/>
      <c r="J3579" s="10">
        <v>45804</v>
      </c>
      <c r="K3579" s="1" t="s">
        <v>1075</v>
      </c>
      <c r="L3579" s="2"/>
      <c r="M3579" s="10"/>
      <c r="N3579" s="1"/>
      <c r="O3579" s="1"/>
      <c r="P3579" s="2">
        <f>Table1[[#This Row],[PRICE/PO]]*Table1[[#This Row],[Quantity/PO]]</f>
        <v>0</v>
      </c>
      <c r="Q3579" s="2" t="str">
        <f t="shared" ca="1" si="292"/>
        <v>منتهي</v>
      </c>
      <c r="R3579" s="2" t="s">
        <v>2355</v>
      </c>
      <c r="S3579" s="2"/>
      <c r="T3579" s="1" t="str">
        <f t="shared" si="293"/>
        <v/>
      </c>
      <c r="BN3579" s="8" t="str">
        <f t="shared" si="294"/>
        <v>23884</v>
      </c>
    </row>
    <row r="3580" spans="1:66" ht="69" hidden="1" x14ac:dyDescent="0.45">
      <c r="A3580" s="1">
        <f t="shared" si="291"/>
        <v>3567</v>
      </c>
      <c r="B3580" s="1" t="s">
        <v>734</v>
      </c>
      <c r="C3580" s="2" t="s">
        <v>4082</v>
      </c>
      <c r="D3580" s="1">
        <v>2400558</v>
      </c>
      <c r="E3580" s="2" t="s">
        <v>4067</v>
      </c>
      <c r="F3580" s="1" t="s">
        <v>4797</v>
      </c>
      <c r="G3580" s="10">
        <v>45798</v>
      </c>
      <c r="H3580" s="1">
        <v>2</v>
      </c>
      <c r="I3580" s="1"/>
      <c r="J3580" s="10">
        <v>45804</v>
      </c>
      <c r="K3580" s="1" t="s">
        <v>1075</v>
      </c>
      <c r="L3580" s="2"/>
      <c r="M3580" s="10"/>
      <c r="N3580" s="1"/>
      <c r="O3580" s="1"/>
      <c r="P3580" s="2">
        <f>Table1[[#This Row],[PRICE/PO]]*Table1[[#This Row],[Quantity/PO]]</f>
        <v>0</v>
      </c>
      <c r="Q3580" s="2" t="str">
        <f t="shared" ca="1" si="292"/>
        <v>منتهي</v>
      </c>
      <c r="R3580" s="2" t="s">
        <v>2355</v>
      </c>
      <c r="S3580" s="2"/>
      <c r="T3580" s="1" t="str">
        <f t="shared" si="293"/>
        <v/>
      </c>
      <c r="BN3580" s="8" t="str">
        <f t="shared" si="294"/>
        <v>NS03232</v>
      </c>
    </row>
    <row r="3581" spans="1:66" ht="69" hidden="1" x14ac:dyDescent="0.45">
      <c r="A3581" s="1">
        <f t="shared" si="291"/>
        <v>3568</v>
      </c>
      <c r="B3581" s="1" t="s">
        <v>734</v>
      </c>
      <c r="C3581" s="2" t="s">
        <v>4081</v>
      </c>
      <c r="D3581" s="1">
        <v>2801338</v>
      </c>
      <c r="E3581" s="2" t="s">
        <v>4068</v>
      </c>
      <c r="F3581" s="1" t="s">
        <v>4797</v>
      </c>
      <c r="G3581" s="10">
        <v>45798</v>
      </c>
      <c r="H3581" s="1">
        <v>4</v>
      </c>
      <c r="I3581" s="1"/>
      <c r="J3581" s="10">
        <v>45804</v>
      </c>
      <c r="K3581" s="1" t="s">
        <v>1075</v>
      </c>
      <c r="L3581" s="2"/>
      <c r="M3581" s="10"/>
      <c r="N3581" s="1"/>
      <c r="O3581" s="1"/>
      <c r="P3581" s="2">
        <f>Table1[[#This Row],[PRICE/PO]]*Table1[[#This Row],[Quantity/PO]]</f>
        <v>0</v>
      </c>
      <c r="Q3581" s="2" t="str">
        <f t="shared" ca="1" si="292"/>
        <v>منتهي</v>
      </c>
      <c r="R3581" s="2" t="s">
        <v>2355</v>
      </c>
      <c r="S3581" s="2"/>
      <c r="T3581" s="1" t="str">
        <f t="shared" si="293"/>
        <v/>
      </c>
      <c r="BN3581" s="8" t="str">
        <f t="shared" si="294"/>
        <v>BB00941</v>
      </c>
    </row>
    <row r="3582" spans="1:66" ht="46" hidden="1" x14ac:dyDescent="0.45">
      <c r="A3582" s="1">
        <f t="shared" si="291"/>
        <v>3569</v>
      </c>
      <c r="B3582" s="1" t="s">
        <v>734</v>
      </c>
      <c r="C3582" s="2" t="s">
        <v>4080</v>
      </c>
      <c r="D3582" s="1">
        <v>2801348</v>
      </c>
      <c r="E3582" s="2" t="s">
        <v>4069</v>
      </c>
      <c r="F3582" s="1" t="s">
        <v>4797</v>
      </c>
      <c r="G3582" s="10">
        <v>45798</v>
      </c>
      <c r="H3582" s="1">
        <v>4</v>
      </c>
      <c r="I3582" s="1"/>
      <c r="J3582" s="10">
        <v>45804</v>
      </c>
      <c r="K3582" s="1" t="s">
        <v>1075</v>
      </c>
      <c r="L3582" s="2"/>
      <c r="M3582" s="10"/>
      <c r="N3582" s="1"/>
      <c r="O3582" s="1"/>
      <c r="P3582" s="2">
        <f>Table1[[#This Row],[PRICE/PO]]*Table1[[#This Row],[Quantity/PO]]</f>
        <v>0</v>
      </c>
      <c r="Q3582" s="2" t="str">
        <f t="shared" ca="1" si="292"/>
        <v>منتهي</v>
      </c>
      <c r="R3582" s="2" t="s">
        <v>2355</v>
      </c>
      <c r="S3582" s="2"/>
      <c r="T3582" s="1" t="str">
        <f t="shared" si="293"/>
        <v/>
      </c>
      <c r="BN3582" s="8" t="str">
        <f t="shared" si="294"/>
        <v>70015</v>
      </c>
    </row>
    <row r="3583" spans="1:66" ht="92" hidden="1" x14ac:dyDescent="0.45">
      <c r="A3583" s="1">
        <f t="shared" si="291"/>
        <v>3570</v>
      </c>
      <c r="B3583" s="1" t="s">
        <v>734</v>
      </c>
      <c r="C3583" s="2" t="s">
        <v>2275</v>
      </c>
      <c r="D3583" s="1">
        <v>2501438</v>
      </c>
      <c r="E3583" s="2" t="s">
        <v>2276</v>
      </c>
      <c r="F3583" s="1" t="s">
        <v>4797</v>
      </c>
      <c r="G3583" s="10">
        <v>45798</v>
      </c>
      <c r="H3583" s="1">
        <v>5</v>
      </c>
      <c r="I3583" s="1">
        <v>300</v>
      </c>
      <c r="J3583" s="10">
        <v>45804</v>
      </c>
      <c r="K3583" s="1" t="s">
        <v>1075</v>
      </c>
      <c r="L3583" s="2" t="s">
        <v>6031</v>
      </c>
      <c r="M3583" s="10">
        <v>45825</v>
      </c>
      <c r="N3583" s="1">
        <v>2</v>
      </c>
      <c r="O3583" s="1">
        <v>300</v>
      </c>
      <c r="P3583" s="2">
        <f>Table1[[#This Row],[PRICE/PO]]*Table1[[#This Row],[Quantity/PO]]</f>
        <v>600</v>
      </c>
      <c r="Q3583" s="2" t="str">
        <f t="shared" ca="1" si="292"/>
        <v>منتهي</v>
      </c>
      <c r="R3583" s="2" t="s">
        <v>2355</v>
      </c>
      <c r="S3583" s="2"/>
      <c r="T3583" s="1" t="str">
        <f t="shared" si="293"/>
        <v/>
      </c>
      <c r="BN3583" s="8" t="str">
        <f t="shared" si="294"/>
        <v>WS01246</v>
      </c>
    </row>
    <row r="3584" spans="1:66" ht="69" hidden="1" x14ac:dyDescent="0.45">
      <c r="A3584" s="1">
        <f t="shared" si="291"/>
        <v>3571</v>
      </c>
      <c r="B3584" s="1" t="s">
        <v>734</v>
      </c>
      <c r="C3584" s="2" t="s">
        <v>3478</v>
      </c>
      <c r="D3584" s="1">
        <v>2804129</v>
      </c>
      <c r="E3584" s="2" t="s">
        <v>3479</v>
      </c>
      <c r="F3584" s="1" t="s">
        <v>4797</v>
      </c>
      <c r="G3584" s="10">
        <v>45798</v>
      </c>
      <c r="H3584" s="1">
        <v>2</v>
      </c>
      <c r="I3584" s="1"/>
      <c r="J3584" s="10">
        <v>45804</v>
      </c>
      <c r="K3584" s="1" t="s">
        <v>1075</v>
      </c>
      <c r="L3584" s="2"/>
      <c r="M3584" s="10"/>
      <c r="N3584" s="1"/>
      <c r="O3584" s="1"/>
      <c r="P3584" s="2">
        <f>Table1[[#This Row],[PRICE/PO]]*Table1[[#This Row],[Quantity/PO]]</f>
        <v>0</v>
      </c>
      <c r="Q3584" s="2" t="str">
        <f t="shared" ca="1" si="292"/>
        <v>منتهي</v>
      </c>
      <c r="R3584" s="2" t="s">
        <v>2355</v>
      </c>
      <c r="S3584" s="2"/>
      <c r="T3584" s="1" t="str">
        <f t="shared" si="293"/>
        <v/>
      </c>
      <c r="BN3584" s="8" t="str">
        <f t="shared" si="294"/>
        <v>WS01247</v>
      </c>
    </row>
    <row r="3585" spans="1:66" ht="69" hidden="1" x14ac:dyDescent="0.45">
      <c r="A3585" s="1">
        <f t="shared" si="291"/>
        <v>3572</v>
      </c>
      <c r="B3585" s="1" t="s">
        <v>734</v>
      </c>
      <c r="C3585" s="2" t="s">
        <v>4607</v>
      </c>
      <c r="D3585" s="1">
        <v>2500257</v>
      </c>
      <c r="E3585" s="2" t="s">
        <v>4602</v>
      </c>
      <c r="F3585" s="1" t="s">
        <v>4797</v>
      </c>
      <c r="G3585" s="10">
        <v>45798</v>
      </c>
      <c r="H3585" s="1">
        <v>2</v>
      </c>
      <c r="I3585" s="1"/>
      <c r="J3585" s="10">
        <v>45804</v>
      </c>
      <c r="K3585" s="1" t="s">
        <v>1075</v>
      </c>
      <c r="L3585" s="2"/>
      <c r="M3585" s="10"/>
      <c r="N3585" s="1"/>
      <c r="O3585" s="1"/>
      <c r="P3585" s="2">
        <f>Table1[[#This Row],[PRICE/PO]]*Table1[[#This Row],[Quantity/PO]]</f>
        <v>0</v>
      </c>
      <c r="Q3585" s="2" t="str">
        <f t="shared" ca="1" si="292"/>
        <v>منتهي</v>
      </c>
      <c r="R3585" s="2" t="s">
        <v>2355</v>
      </c>
      <c r="S3585" s="2"/>
      <c r="T3585" s="1" t="str">
        <f t="shared" si="293"/>
        <v/>
      </c>
      <c r="BN3585" s="8" t="str">
        <f t="shared" si="294"/>
        <v>27161200002</v>
      </c>
    </row>
    <row r="3586" spans="1:66" ht="69" hidden="1" x14ac:dyDescent="0.45">
      <c r="A3586" s="1">
        <f t="shared" si="291"/>
        <v>3573</v>
      </c>
      <c r="B3586" s="1" t="s">
        <v>734</v>
      </c>
      <c r="C3586" s="2" t="s">
        <v>4606</v>
      </c>
      <c r="D3586" s="1">
        <v>2502758</v>
      </c>
      <c r="E3586" s="2" t="s">
        <v>4603</v>
      </c>
      <c r="F3586" s="1" t="s">
        <v>4797</v>
      </c>
      <c r="G3586" s="10">
        <v>45798</v>
      </c>
      <c r="H3586" s="1">
        <v>2</v>
      </c>
      <c r="I3586" s="1"/>
      <c r="J3586" s="10">
        <v>45804</v>
      </c>
      <c r="K3586" s="1" t="s">
        <v>1075</v>
      </c>
      <c r="L3586" s="2"/>
      <c r="M3586" s="10"/>
      <c r="N3586" s="1"/>
      <c r="O3586" s="1"/>
      <c r="P3586" s="2">
        <f>Table1[[#This Row],[PRICE/PO]]*Table1[[#This Row],[Quantity/PO]]</f>
        <v>0</v>
      </c>
      <c r="Q3586" s="2" t="str">
        <f t="shared" ca="1" si="292"/>
        <v>منتهي</v>
      </c>
      <c r="R3586" s="2" t="s">
        <v>2355</v>
      </c>
      <c r="S3586" s="2"/>
      <c r="T3586" s="1" t="str">
        <f t="shared" si="293"/>
        <v/>
      </c>
      <c r="BN3586" s="8" t="str">
        <f t="shared" si="294"/>
        <v>088477</v>
      </c>
    </row>
    <row r="3587" spans="1:66" ht="69" hidden="1" x14ac:dyDescent="0.45">
      <c r="A3587" s="1">
        <f t="shared" si="291"/>
        <v>3574</v>
      </c>
      <c r="B3587" s="1" t="s">
        <v>734</v>
      </c>
      <c r="C3587" s="2" t="s">
        <v>4605</v>
      </c>
      <c r="D3587" s="1">
        <v>2508825</v>
      </c>
      <c r="E3587" s="2" t="s">
        <v>4798</v>
      </c>
      <c r="F3587" s="1" t="s">
        <v>4797</v>
      </c>
      <c r="G3587" s="10">
        <v>45798</v>
      </c>
      <c r="H3587" s="1">
        <v>2</v>
      </c>
      <c r="I3587" s="1"/>
      <c r="J3587" s="10">
        <v>45804</v>
      </c>
      <c r="K3587" s="1" t="s">
        <v>1075</v>
      </c>
      <c r="L3587" s="2"/>
      <c r="M3587" s="10"/>
      <c r="N3587" s="1"/>
      <c r="O3587" s="1"/>
      <c r="P3587" s="2">
        <f>Table1[[#This Row],[PRICE/PO]]*Table1[[#This Row],[Quantity/PO]]</f>
        <v>0</v>
      </c>
      <c r="Q3587" s="2" t="str">
        <f t="shared" ca="1" si="292"/>
        <v>منتهي</v>
      </c>
      <c r="R3587" s="2" t="s">
        <v>2355</v>
      </c>
      <c r="S3587" s="2"/>
      <c r="T3587" s="1" t="str">
        <f t="shared" si="293"/>
        <v/>
      </c>
      <c r="BN3587" s="8" t="str">
        <f t="shared" si="294"/>
        <v>RS 250L</v>
      </c>
    </row>
    <row r="3588" spans="1:66" ht="138" hidden="1" x14ac:dyDescent="0.45">
      <c r="A3588" s="1">
        <f t="shared" si="291"/>
        <v>3575</v>
      </c>
      <c r="B3588" s="1" t="s">
        <v>734</v>
      </c>
      <c r="C3588" s="1" t="s">
        <v>4800</v>
      </c>
      <c r="D3588" s="1" t="s">
        <v>4801</v>
      </c>
      <c r="E3588" s="2" t="s">
        <v>4802</v>
      </c>
      <c r="F3588" s="1" t="s">
        <v>4799</v>
      </c>
      <c r="G3588" s="10">
        <v>45799</v>
      </c>
      <c r="H3588" s="1">
        <v>200</v>
      </c>
      <c r="I3588" s="1"/>
      <c r="J3588" s="10">
        <v>45804</v>
      </c>
      <c r="K3588" s="1" t="s">
        <v>1075</v>
      </c>
      <c r="L3588" s="2"/>
      <c r="M3588" s="10"/>
      <c r="N3588" s="1"/>
      <c r="O3588" s="1"/>
      <c r="P3588" s="2">
        <f>Table1[[#This Row],[PRICE/PO]]*Table1[[#This Row],[Quantity/PO]]</f>
        <v>0</v>
      </c>
      <c r="Q3588" s="2" t="str">
        <f t="shared" ca="1" si="292"/>
        <v>منتهي</v>
      </c>
      <c r="R3588" s="2" t="s">
        <v>2825</v>
      </c>
      <c r="S3588" s="2"/>
      <c r="T3588" s="1" t="str">
        <f t="shared" si="293"/>
        <v/>
      </c>
      <c r="BN3588" s="8" t="str">
        <f t="shared" si="294"/>
        <v/>
      </c>
    </row>
    <row r="3589" spans="1:66" ht="46" hidden="1" x14ac:dyDescent="0.45">
      <c r="A3589" s="1">
        <f t="shared" si="291"/>
        <v>3576</v>
      </c>
      <c r="B3589" s="1" t="s">
        <v>734</v>
      </c>
      <c r="C3589" s="1" t="s">
        <v>3882</v>
      </c>
      <c r="D3589" s="1" t="s">
        <v>3884</v>
      </c>
      <c r="E3589" s="2" t="s">
        <v>3883</v>
      </c>
      <c r="F3589" s="1" t="s">
        <v>4803</v>
      </c>
      <c r="G3589" s="10">
        <v>45799</v>
      </c>
      <c r="H3589" s="1">
        <v>1</v>
      </c>
      <c r="I3589" s="1">
        <v>98000</v>
      </c>
      <c r="J3589" s="10">
        <v>45805</v>
      </c>
      <c r="K3589" s="1" t="s">
        <v>1077</v>
      </c>
      <c r="L3589" s="2"/>
      <c r="M3589" s="10"/>
      <c r="N3589" s="1"/>
      <c r="O3589" s="1"/>
      <c r="P3589" s="2">
        <f>Table1[[#This Row],[PRICE/PO]]*Table1[[#This Row],[Quantity/PO]]</f>
        <v>0</v>
      </c>
      <c r="Q3589" s="2" t="str">
        <f t="shared" ca="1" si="292"/>
        <v>منتهي</v>
      </c>
      <c r="R3589" s="2" t="s">
        <v>2339</v>
      </c>
      <c r="S3589" s="2"/>
      <c r="T3589" s="1" t="str">
        <f t="shared" si="293"/>
        <v/>
      </c>
      <c r="BN3589" s="8" t="str">
        <f t="shared" si="294"/>
        <v>2290000000</v>
      </c>
    </row>
    <row r="3590" spans="1:66" ht="69" hidden="1" x14ac:dyDescent="0.45">
      <c r="A3590" s="1">
        <f t="shared" si="291"/>
        <v>3577</v>
      </c>
      <c r="B3590" s="1" t="s">
        <v>734</v>
      </c>
      <c r="C3590" s="1" t="s">
        <v>3931</v>
      </c>
      <c r="D3590" s="1"/>
      <c r="E3590" s="2" t="s">
        <v>3937</v>
      </c>
      <c r="F3590" s="1" t="s">
        <v>4804</v>
      </c>
      <c r="G3590" s="10">
        <v>45799</v>
      </c>
      <c r="H3590" s="1">
        <v>20</v>
      </c>
      <c r="I3590" s="1"/>
      <c r="J3590" s="10">
        <v>45811</v>
      </c>
      <c r="K3590" s="1" t="s">
        <v>1077</v>
      </c>
      <c r="L3590" s="2"/>
      <c r="M3590" s="10"/>
      <c r="N3590" s="1"/>
      <c r="O3590" s="1"/>
      <c r="P3590" s="2">
        <f>Table1[[#This Row],[PRICE/PO]]*Table1[[#This Row],[Quantity/PO]]</f>
        <v>0</v>
      </c>
      <c r="Q3590" s="2" t="str">
        <f t="shared" ca="1" si="292"/>
        <v>منتهي</v>
      </c>
      <c r="R3590" s="2" t="s">
        <v>2370</v>
      </c>
      <c r="S3590" s="2"/>
      <c r="T3590" s="1" t="str">
        <f t="shared" si="293"/>
        <v/>
      </c>
      <c r="BN3590" s="8" t="str">
        <f t="shared" si="294"/>
        <v>22900-03500</v>
      </c>
    </row>
    <row r="3591" spans="1:66" ht="69" hidden="1" x14ac:dyDescent="0.45">
      <c r="A3591" s="1">
        <f t="shared" si="291"/>
        <v>3578</v>
      </c>
      <c r="B3591" s="1" t="s">
        <v>734</v>
      </c>
      <c r="C3591" s="2" t="s">
        <v>1789</v>
      </c>
      <c r="D3591" s="1">
        <v>158</v>
      </c>
      <c r="E3591" s="2" t="s">
        <v>1790</v>
      </c>
      <c r="F3591" s="1" t="s">
        <v>4805</v>
      </c>
      <c r="G3591" s="10">
        <v>45799</v>
      </c>
      <c r="H3591" s="1">
        <v>2</v>
      </c>
      <c r="I3591" s="50">
        <v>7900</v>
      </c>
      <c r="J3591" s="10">
        <v>45804</v>
      </c>
      <c r="K3591" s="1" t="s">
        <v>1077</v>
      </c>
      <c r="L3591" s="2"/>
      <c r="M3591" s="10"/>
      <c r="N3591" s="1"/>
      <c r="O3591" s="1"/>
      <c r="P3591" s="2">
        <f>Table1[[#This Row],[PRICE/PO]]*Table1[[#This Row],[Quantity/PO]]</f>
        <v>0</v>
      </c>
      <c r="Q3591" s="2" t="str">
        <f t="shared" ca="1" si="292"/>
        <v>منتهي</v>
      </c>
      <c r="R3591" s="2" t="s">
        <v>2339</v>
      </c>
      <c r="S3591" s="2"/>
      <c r="T3591" s="1" t="str">
        <f t="shared" si="293"/>
        <v/>
      </c>
      <c r="BN3591" s="8" t="str">
        <f t="shared" si="294"/>
        <v>33800-06700</v>
      </c>
    </row>
    <row r="3592" spans="1:66" ht="92" hidden="1" x14ac:dyDescent="0.45">
      <c r="A3592" s="1">
        <f t="shared" si="291"/>
        <v>3579</v>
      </c>
      <c r="B3592" s="1" t="s">
        <v>734</v>
      </c>
      <c r="C3592" s="2" t="s">
        <v>3852</v>
      </c>
      <c r="D3592" s="1">
        <v>23505</v>
      </c>
      <c r="E3592" s="2" t="s">
        <v>3853</v>
      </c>
      <c r="F3592" s="1" t="s">
        <v>4805</v>
      </c>
      <c r="G3592" s="10">
        <v>45799</v>
      </c>
      <c r="H3592" s="1">
        <v>1</v>
      </c>
      <c r="I3592" s="1">
        <v>6750</v>
      </c>
      <c r="J3592" s="10">
        <v>45804</v>
      </c>
      <c r="K3592" s="1" t="s">
        <v>1077</v>
      </c>
      <c r="L3592" s="2"/>
      <c r="M3592" s="10"/>
      <c r="N3592" s="1"/>
      <c r="O3592" s="1"/>
      <c r="P3592" s="2">
        <f>Table1[[#This Row],[PRICE/PO]]*Table1[[#This Row],[Quantity/PO]]</f>
        <v>0</v>
      </c>
      <c r="Q3592" s="2" t="str">
        <f t="shared" ca="1" si="292"/>
        <v>منتهي</v>
      </c>
      <c r="R3592" s="2" t="s">
        <v>2339</v>
      </c>
      <c r="S3592" s="2"/>
      <c r="T3592" s="1" t="str">
        <f t="shared" si="293"/>
        <v/>
      </c>
      <c r="BN3592" s="8" t="str">
        <f t="shared" si="294"/>
        <v>35927500</v>
      </c>
    </row>
    <row r="3593" spans="1:66" ht="46" hidden="1" x14ac:dyDescent="0.45">
      <c r="A3593" s="1">
        <f t="shared" si="291"/>
        <v>3580</v>
      </c>
      <c r="B3593" s="1" t="s">
        <v>734</v>
      </c>
      <c r="C3593" s="2" t="s">
        <v>4489</v>
      </c>
      <c r="D3593" s="2" t="s">
        <v>4479</v>
      </c>
      <c r="E3593" s="2" t="s">
        <v>4469</v>
      </c>
      <c r="F3593" s="1" t="s">
        <v>4468</v>
      </c>
      <c r="G3593" s="10">
        <v>45799</v>
      </c>
      <c r="H3593" s="1">
        <v>1</v>
      </c>
      <c r="I3593" s="1"/>
      <c r="J3593" s="10">
        <v>45803</v>
      </c>
      <c r="K3593" s="1" t="s">
        <v>1077</v>
      </c>
      <c r="L3593" s="2"/>
      <c r="M3593" s="10"/>
      <c r="N3593" s="1"/>
      <c r="O3593" s="1"/>
      <c r="P3593" s="2">
        <f>Table1[[#This Row],[PRICE/PO]]*Table1[[#This Row],[Quantity/PO]]</f>
        <v>0</v>
      </c>
      <c r="Q3593" s="2" t="str">
        <f t="shared" ca="1" si="292"/>
        <v>منتهي</v>
      </c>
      <c r="R3593" s="2" t="s">
        <v>2430</v>
      </c>
      <c r="S3593" s="2"/>
      <c r="T3593" s="1" t="str">
        <f t="shared" si="293"/>
        <v/>
      </c>
      <c r="BN3593" s="8" t="str">
        <f t="shared" si="294"/>
        <v>NW20H1HHF3P2E</v>
      </c>
    </row>
    <row r="3594" spans="1:66" ht="46" hidden="1" x14ac:dyDescent="0.45">
      <c r="A3594" s="1">
        <f t="shared" si="291"/>
        <v>3581</v>
      </c>
      <c r="B3594" s="1" t="s">
        <v>734</v>
      </c>
      <c r="C3594" s="2" t="s">
        <v>4490</v>
      </c>
      <c r="D3594" s="2" t="s">
        <v>4480</v>
      </c>
      <c r="E3594" s="2" t="s">
        <v>4470</v>
      </c>
      <c r="F3594" s="1" t="s">
        <v>4468</v>
      </c>
      <c r="G3594" s="10">
        <v>45799</v>
      </c>
      <c r="H3594" s="1">
        <v>4</v>
      </c>
      <c r="I3594" s="1"/>
      <c r="J3594" s="10">
        <v>45803</v>
      </c>
      <c r="K3594" s="1" t="s">
        <v>1077</v>
      </c>
      <c r="L3594" s="2"/>
      <c r="M3594" s="10"/>
      <c r="N3594" s="1"/>
      <c r="O3594" s="1"/>
      <c r="P3594" s="2">
        <f>Table1[[#This Row],[PRICE/PO]]*Table1[[#This Row],[Quantity/PO]]</f>
        <v>0</v>
      </c>
      <c r="Q3594" s="2" t="str">
        <f t="shared" ca="1" si="292"/>
        <v>منتهي</v>
      </c>
      <c r="R3594" s="2" t="s">
        <v>2430</v>
      </c>
      <c r="S3594" s="2"/>
      <c r="T3594" s="1" t="str">
        <f t="shared" si="293"/>
        <v/>
      </c>
      <c r="BN3594" s="8" t="str">
        <f t="shared" si="294"/>
        <v>1UYF5</v>
      </c>
    </row>
    <row r="3595" spans="1:66" ht="46" hidden="1" x14ac:dyDescent="0.45">
      <c r="A3595" s="1">
        <f t="shared" si="291"/>
        <v>3582</v>
      </c>
      <c r="B3595" s="1" t="s">
        <v>734</v>
      </c>
      <c r="C3595" s="2" t="s">
        <v>4491</v>
      </c>
      <c r="D3595" s="2" t="s">
        <v>4481</v>
      </c>
      <c r="E3595" s="2" t="s">
        <v>4471</v>
      </c>
      <c r="F3595" s="1" t="s">
        <v>4468</v>
      </c>
      <c r="G3595" s="10">
        <v>45799</v>
      </c>
      <c r="H3595" s="1">
        <v>2</v>
      </c>
      <c r="I3595" s="1"/>
      <c r="J3595" s="10">
        <v>45803</v>
      </c>
      <c r="K3595" s="1" t="s">
        <v>1077</v>
      </c>
      <c r="L3595" s="2"/>
      <c r="M3595" s="10"/>
      <c r="N3595" s="1"/>
      <c r="O3595" s="1"/>
      <c r="P3595" s="2">
        <f>Table1[[#This Row],[PRICE/PO]]*Table1[[#This Row],[Quantity/PO]]</f>
        <v>0</v>
      </c>
      <c r="Q3595" s="2" t="str">
        <f t="shared" ca="1" si="292"/>
        <v>منتهي</v>
      </c>
      <c r="R3595" s="2" t="s">
        <v>2430</v>
      </c>
      <c r="S3595" s="2"/>
      <c r="T3595" s="1" t="str">
        <f t="shared" si="293"/>
        <v/>
      </c>
      <c r="BN3595" s="8" t="str">
        <f t="shared" si="294"/>
        <v>3KG69</v>
      </c>
    </row>
    <row r="3596" spans="1:66" ht="46" hidden="1" x14ac:dyDescent="0.45">
      <c r="A3596" s="1">
        <f t="shared" si="291"/>
        <v>3583</v>
      </c>
      <c r="B3596" s="1" t="s">
        <v>734</v>
      </c>
      <c r="C3596" s="2" t="s">
        <v>4492</v>
      </c>
      <c r="D3596" s="1" t="s">
        <v>4482</v>
      </c>
      <c r="E3596" s="2" t="s">
        <v>4472</v>
      </c>
      <c r="F3596" s="1" t="s">
        <v>4468</v>
      </c>
      <c r="G3596" s="10">
        <v>45799</v>
      </c>
      <c r="H3596" s="1">
        <v>1</v>
      </c>
      <c r="I3596" s="1"/>
      <c r="J3596" s="10">
        <v>45803</v>
      </c>
      <c r="K3596" s="1" t="s">
        <v>1077</v>
      </c>
      <c r="L3596" s="2"/>
      <c r="M3596" s="10"/>
      <c r="N3596" s="1"/>
      <c r="O3596" s="1"/>
      <c r="P3596" s="2">
        <f>Table1[[#This Row],[PRICE/PO]]*Table1[[#This Row],[Quantity/PO]]</f>
        <v>0</v>
      </c>
      <c r="Q3596" s="2" t="str">
        <f t="shared" ca="1" si="292"/>
        <v>منتهي</v>
      </c>
      <c r="R3596" s="2" t="s">
        <v>2430</v>
      </c>
      <c r="S3596" s="2"/>
      <c r="T3596" s="1" t="str">
        <f t="shared" si="293"/>
        <v/>
      </c>
      <c r="BN3596" s="8" t="str">
        <f t="shared" ref="BN3596:BN3659" si="295">D4222</f>
        <v>MVF1-L5</v>
      </c>
    </row>
    <row r="3597" spans="1:66" ht="46" hidden="1" x14ac:dyDescent="0.45">
      <c r="A3597" s="1">
        <f t="shared" si="291"/>
        <v>3584</v>
      </c>
      <c r="B3597" s="1" t="s">
        <v>734</v>
      </c>
      <c r="C3597" s="2" t="s">
        <v>4493</v>
      </c>
      <c r="D3597" s="2" t="s">
        <v>4483</v>
      </c>
      <c r="E3597" s="2" t="s">
        <v>4473</v>
      </c>
      <c r="F3597" s="1" t="s">
        <v>4468</v>
      </c>
      <c r="G3597" s="10">
        <v>45799</v>
      </c>
      <c r="H3597" s="1">
        <v>1</v>
      </c>
      <c r="I3597" s="1"/>
      <c r="J3597" s="10">
        <v>45803</v>
      </c>
      <c r="K3597" s="1" t="s">
        <v>1077</v>
      </c>
      <c r="L3597" s="2"/>
      <c r="M3597" s="10"/>
      <c r="N3597" s="1"/>
      <c r="O3597" s="1"/>
      <c r="P3597" s="2">
        <f>Table1[[#This Row],[PRICE/PO]]*Table1[[#This Row],[Quantity/PO]]</f>
        <v>0</v>
      </c>
      <c r="Q3597" s="2" t="str">
        <f t="shared" ca="1" si="292"/>
        <v>منتهي</v>
      </c>
      <c r="R3597" s="2" t="s">
        <v>2430</v>
      </c>
      <c r="S3597" s="2"/>
      <c r="T3597" s="1" t="str">
        <f t="shared" si="293"/>
        <v/>
      </c>
      <c r="BN3597" s="8" t="str">
        <f t="shared" si="295"/>
        <v>VBC1</v>
      </c>
    </row>
    <row r="3598" spans="1:66" ht="46" hidden="1" x14ac:dyDescent="0.45">
      <c r="A3598" s="1">
        <f t="shared" si="291"/>
        <v>3585</v>
      </c>
      <c r="B3598" s="1" t="s">
        <v>734</v>
      </c>
      <c r="C3598" s="2" t="s">
        <v>4494</v>
      </c>
      <c r="D3598" s="1" t="s">
        <v>4484</v>
      </c>
      <c r="E3598" s="2" t="s">
        <v>4474</v>
      </c>
      <c r="F3598" s="1" t="s">
        <v>4468</v>
      </c>
      <c r="G3598" s="10">
        <v>45799</v>
      </c>
      <c r="H3598" s="1">
        <v>1</v>
      </c>
      <c r="I3598" s="1"/>
      <c r="J3598" s="10">
        <v>45803</v>
      </c>
      <c r="K3598" s="1" t="s">
        <v>1077</v>
      </c>
      <c r="L3598" s="2"/>
      <c r="M3598" s="10"/>
      <c r="N3598" s="1"/>
      <c r="O3598" s="1"/>
      <c r="P3598" s="2">
        <f>Table1[[#This Row],[PRICE/PO]]*Table1[[#This Row],[Quantity/PO]]</f>
        <v>0</v>
      </c>
      <c r="Q3598" s="2" t="str">
        <f t="shared" ca="1" si="292"/>
        <v>منتهي</v>
      </c>
      <c r="R3598" s="2" t="s">
        <v>2430</v>
      </c>
      <c r="S3598" s="2"/>
      <c r="T3598" s="1" t="str">
        <f t="shared" si="293"/>
        <v/>
      </c>
      <c r="BN3598" s="8" t="str">
        <f t="shared" si="295"/>
        <v>VBC2</v>
      </c>
    </row>
    <row r="3599" spans="1:66" ht="46" hidden="1" x14ac:dyDescent="0.45">
      <c r="A3599" s="1">
        <f t="shared" ref="A3599:A3662" si="296">ROW(A3586)</f>
        <v>3586</v>
      </c>
      <c r="B3599" s="1" t="s">
        <v>734</v>
      </c>
      <c r="C3599" s="2" t="s">
        <v>4495</v>
      </c>
      <c r="D3599" s="2" t="s">
        <v>4485</v>
      </c>
      <c r="E3599" s="2" t="s">
        <v>4475</v>
      </c>
      <c r="F3599" s="1" t="s">
        <v>4468</v>
      </c>
      <c r="G3599" s="10">
        <v>45799</v>
      </c>
      <c r="H3599" s="1">
        <v>2</v>
      </c>
      <c r="I3599" s="1"/>
      <c r="J3599" s="10">
        <v>45803</v>
      </c>
      <c r="K3599" s="1" t="s">
        <v>1077</v>
      </c>
      <c r="L3599" s="2"/>
      <c r="M3599" s="10"/>
      <c r="N3599" s="1"/>
      <c r="O3599" s="1"/>
      <c r="P3599" s="2">
        <f>Table1[[#This Row],[PRICE/PO]]*Table1[[#This Row],[Quantity/PO]]</f>
        <v>0</v>
      </c>
      <c r="Q3599" s="2" t="str">
        <f t="shared" ca="1" si="292"/>
        <v>منتهي</v>
      </c>
      <c r="R3599" s="2" t="s">
        <v>2430</v>
      </c>
      <c r="S3599" s="2"/>
      <c r="T3599" s="1" t="str">
        <f t="shared" si="293"/>
        <v/>
      </c>
      <c r="BN3599" s="8" t="str">
        <f t="shared" si="295"/>
        <v>VBC5</v>
      </c>
    </row>
    <row r="3600" spans="1:66" ht="46" hidden="1" x14ac:dyDescent="0.45">
      <c r="A3600" s="1">
        <f t="shared" si="296"/>
        <v>3587</v>
      </c>
      <c r="B3600" s="1" t="s">
        <v>734</v>
      </c>
      <c r="C3600" s="2" t="s">
        <v>4496</v>
      </c>
      <c r="D3600" s="2" t="s">
        <v>4486</v>
      </c>
      <c r="E3600" s="2" t="s">
        <v>4476</v>
      </c>
      <c r="F3600" s="1" t="s">
        <v>4468</v>
      </c>
      <c r="G3600" s="10">
        <v>45799</v>
      </c>
      <c r="H3600" s="1">
        <v>2</v>
      </c>
      <c r="I3600" s="1"/>
      <c r="J3600" s="10">
        <v>45803</v>
      </c>
      <c r="K3600" s="1" t="s">
        <v>1077</v>
      </c>
      <c r="L3600" s="2"/>
      <c r="M3600" s="10"/>
      <c r="N3600" s="1"/>
      <c r="O3600" s="1"/>
      <c r="P3600" s="2">
        <f>Table1[[#This Row],[PRICE/PO]]*Table1[[#This Row],[Quantity/PO]]</f>
        <v>0</v>
      </c>
      <c r="Q3600" s="2" t="str">
        <f t="shared" ca="1" si="292"/>
        <v>منتهي</v>
      </c>
      <c r="R3600" s="2" t="s">
        <v>2430</v>
      </c>
      <c r="S3600" s="2"/>
      <c r="T3600" s="1" t="str">
        <f t="shared" si="293"/>
        <v/>
      </c>
      <c r="BN3600" s="8" t="str">
        <f t="shared" si="295"/>
        <v>MVR1-S4</v>
      </c>
    </row>
    <row r="3601" spans="1:66" ht="69" hidden="1" x14ac:dyDescent="0.45">
      <c r="A3601" s="1">
        <f t="shared" si="296"/>
        <v>3588</v>
      </c>
      <c r="B3601" s="1" t="s">
        <v>734</v>
      </c>
      <c r="C3601" s="2" t="s">
        <v>4497</v>
      </c>
      <c r="D3601" s="2" t="s">
        <v>4487</v>
      </c>
      <c r="E3601" s="2" t="s">
        <v>4477</v>
      </c>
      <c r="F3601" s="1" t="s">
        <v>4468</v>
      </c>
      <c r="G3601" s="10">
        <v>45799</v>
      </c>
      <c r="H3601" s="1">
        <v>1</v>
      </c>
      <c r="I3601" s="1"/>
      <c r="J3601" s="10">
        <v>45803</v>
      </c>
      <c r="K3601" s="1" t="s">
        <v>1077</v>
      </c>
      <c r="L3601" s="2"/>
      <c r="M3601" s="10"/>
      <c r="N3601" s="1"/>
      <c r="O3601" s="1"/>
      <c r="P3601" s="2">
        <f>Table1[[#This Row],[PRICE/PO]]*Table1[[#This Row],[Quantity/PO]]</f>
        <v>0</v>
      </c>
      <c r="Q3601" s="2" t="str">
        <f t="shared" ca="1" si="292"/>
        <v>منتهي</v>
      </c>
      <c r="R3601" s="2" t="s">
        <v>2430</v>
      </c>
      <c r="S3601" s="2"/>
      <c r="T3601" s="1" t="str">
        <f t="shared" si="293"/>
        <v/>
      </c>
      <c r="BN3601" s="8" t="str">
        <f t="shared" si="295"/>
        <v>MVR5-6</v>
      </c>
    </row>
    <row r="3602" spans="1:66" ht="69" hidden="1" x14ac:dyDescent="0.45">
      <c r="A3602" s="1">
        <f t="shared" si="296"/>
        <v>3589</v>
      </c>
      <c r="B3602" s="1" t="s">
        <v>734</v>
      </c>
      <c r="C3602" s="2" t="s">
        <v>4498</v>
      </c>
      <c r="D3602" s="2" t="s">
        <v>4488</v>
      </c>
      <c r="E3602" s="2" t="s">
        <v>4478</v>
      </c>
      <c r="F3602" s="1" t="s">
        <v>4468</v>
      </c>
      <c r="G3602" s="10">
        <v>45799</v>
      </c>
      <c r="H3602" s="1">
        <v>2</v>
      </c>
      <c r="I3602" s="1"/>
      <c r="J3602" s="10">
        <v>45803</v>
      </c>
      <c r="K3602" s="1" t="s">
        <v>1077</v>
      </c>
      <c r="L3602" s="2"/>
      <c r="M3602" s="10"/>
      <c r="N3602" s="1"/>
      <c r="O3602" s="1"/>
      <c r="P3602" s="2">
        <f>Table1[[#This Row],[PRICE/PO]]*Table1[[#This Row],[Quantity/PO]]</f>
        <v>0</v>
      </c>
      <c r="Q3602" s="2" t="str">
        <f t="shared" ca="1" si="292"/>
        <v>منتهي</v>
      </c>
      <c r="R3602" s="2" t="s">
        <v>2430</v>
      </c>
      <c r="S3602" s="2"/>
      <c r="T3602" s="1" t="str">
        <f t="shared" si="293"/>
        <v/>
      </c>
      <c r="BN3602" s="8" t="str">
        <f t="shared" si="295"/>
        <v>AF16301014</v>
      </c>
    </row>
    <row r="3603" spans="1:66" ht="23" hidden="1" x14ac:dyDescent="0.45">
      <c r="A3603" s="1">
        <f t="shared" si="296"/>
        <v>3590</v>
      </c>
      <c r="B3603" s="1" t="s">
        <v>734</v>
      </c>
      <c r="C3603" s="1" t="s">
        <v>3895</v>
      </c>
      <c r="D3603" s="1"/>
      <c r="E3603" s="2" t="s">
        <v>3896</v>
      </c>
      <c r="F3603" s="1" t="s">
        <v>4806</v>
      </c>
      <c r="G3603" s="10">
        <v>45797</v>
      </c>
      <c r="H3603" s="1">
        <v>20</v>
      </c>
      <c r="I3603" s="1"/>
      <c r="J3603" s="10">
        <v>45803</v>
      </c>
      <c r="K3603" s="1" t="s">
        <v>1077</v>
      </c>
      <c r="L3603" s="2"/>
      <c r="M3603" s="10"/>
      <c r="N3603" s="1"/>
      <c r="O3603" s="1"/>
      <c r="P3603" s="2">
        <f>Table1[[#This Row],[PRICE/PO]]*Table1[[#This Row],[Quantity/PO]]</f>
        <v>0</v>
      </c>
      <c r="Q3603" s="2" t="str">
        <f t="shared" ref="Q3603:Q3666" ca="1" si="297">IF(AND($J3603&lt;TODAY(), $J3603&lt;&gt;""), "منتهي", "")</f>
        <v>منتهي</v>
      </c>
      <c r="R3603" s="2" t="s">
        <v>2370</v>
      </c>
      <c r="S3603" s="2"/>
      <c r="T3603" s="1" t="str">
        <f t="shared" si="293"/>
        <v/>
      </c>
      <c r="BN3603" s="8" t="str">
        <f t="shared" si="295"/>
        <v/>
      </c>
    </row>
    <row r="3604" spans="1:66" ht="69" hidden="1" x14ac:dyDescent="0.45">
      <c r="A3604" s="1">
        <f t="shared" si="296"/>
        <v>3591</v>
      </c>
      <c r="B3604" s="1" t="s">
        <v>734</v>
      </c>
      <c r="C3604" s="1" t="s">
        <v>4809</v>
      </c>
      <c r="D3604" s="1" t="s">
        <v>4810</v>
      </c>
      <c r="E3604" s="2" t="s">
        <v>4811</v>
      </c>
      <c r="F3604" s="1" t="s">
        <v>4808</v>
      </c>
      <c r="G3604" s="10">
        <v>45802</v>
      </c>
      <c r="H3604" s="1">
        <v>3</v>
      </c>
      <c r="I3604" s="1">
        <v>425</v>
      </c>
      <c r="J3604" s="10">
        <v>45805</v>
      </c>
      <c r="K3604" s="1" t="s">
        <v>1075</v>
      </c>
      <c r="L3604" s="2"/>
      <c r="M3604" s="10"/>
      <c r="N3604" s="1"/>
      <c r="O3604" s="1"/>
      <c r="P3604" s="2">
        <f>Table1[[#This Row],[PRICE/PO]]*Table1[[#This Row],[Quantity/PO]]</f>
        <v>0</v>
      </c>
      <c r="Q3604" s="2" t="str">
        <f t="shared" ca="1" si="297"/>
        <v>منتهي</v>
      </c>
      <c r="R3604" s="2" t="s">
        <v>2355</v>
      </c>
      <c r="S3604" s="2"/>
      <c r="T3604" s="1" t="str">
        <f t="shared" si="293"/>
        <v/>
      </c>
      <c r="BN3604" s="8" t="str">
        <f t="shared" si="295"/>
        <v>ER34615</v>
      </c>
    </row>
    <row r="3605" spans="1:66" ht="46" hidden="1" x14ac:dyDescent="0.45">
      <c r="A3605" s="1">
        <f t="shared" si="296"/>
        <v>3592</v>
      </c>
      <c r="B3605" s="1" t="s">
        <v>734</v>
      </c>
      <c r="C3605" s="1" t="s">
        <v>4813</v>
      </c>
      <c r="D3605" s="1" t="s">
        <v>4814</v>
      </c>
      <c r="E3605" s="2" t="s">
        <v>4815</v>
      </c>
      <c r="F3605" s="1" t="s">
        <v>4812</v>
      </c>
      <c r="G3605" s="10">
        <v>45802</v>
      </c>
      <c r="H3605" s="1">
        <v>1</v>
      </c>
      <c r="I3605" s="1"/>
      <c r="J3605" s="10">
        <v>45805</v>
      </c>
      <c r="K3605" s="1" t="s">
        <v>1074</v>
      </c>
      <c r="L3605" s="2"/>
      <c r="M3605" s="10"/>
      <c r="N3605" s="1"/>
      <c r="O3605" s="1"/>
      <c r="P3605" s="2">
        <f>Table1[[#This Row],[PRICE/PO]]*Table1[[#This Row],[Quantity/PO]]</f>
        <v>0</v>
      </c>
      <c r="Q3605" s="2" t="str">
        <f t="shared" ca="1" si="297"/>
        <v>منتهي</v>
      </c>
      <c r="R3605" s="2" t="s">
        <v>2355</v>
      </c>
      <c r="S3605" s="2"/>
      <c r="T3605" s="1" t="str">
        <f t="shared" si="293"/>
        <v/>
      </c>
      <c r="BN3605" s="8" t="str">
        <f t="shared" si="295"/>
        <v>2CSF204006R1400</v>
      </c>
    </row>
    <row r="3606" spans="1:66" ht="69" hidden="1" x14ac:dyDescent="0.45">
      <c r="A3606" s="1">
        <f t="shared" si="296"/>
        <v>3593</v>
      </c>
      <c r="B3606" s="1" t="s">
        <v>43</v>
      </c>
      <c r="C3606" s="1" t="s">
        <v>4621</v>
      </c>
      <c r="D3606" s="1"/>
      <c r="E3606" s="2" t="s">
        <v>4622</v>
      </c>
      <c r="F3606" s="1" t="s">
        <v>4816</v>
      </c>
      <c r="G3606" s="10">
        <v>45796</v>
      </c>
      <c r="H3606" s="1">
        <v>1</v>
      </c>
      <c r="I3606" s="1"/>
      <c r="J3606" s="10">
        <v>45811</v>
      </c>
      <c r="K3606" s="1" t="s">
        <v>1077</v>
      </c>
      <c r="L3606" s="2"/>
      <c r="M3606" s="10"/>
      <c r="N3606" s="1"/>
      <c r="O3606" s="1"/>
      <c r="P3606" s="2">
        <f>Table1[[#This Row],[PRICE/PO]]*Table1[[#This Row],[Quantity/PO]]</f>
        <v>0</v>
      </c>
      <c r="Q3606" s="2" t="str">
        <f t="shared" ca="1" si="297"/>
        <v>منتهي</v>
      </c>
      <c r="R3606" s="2" t="s">
        <v>2339</v>
      </c>
      <c r="S3606" s="2"/>
      <c r="T3606" s="1" t="str">
        <f t="shared" si="293"/>
        <v/>
      </c>
      <c r="BN3606" s="8" t="str">
        <f t="shared" si="295"/>
        <v>LC1D25BD</v>
      </c>
    </row>
    <row r="3607" spans="1:66" ht="69" hidden="1" x14ac:dyDescent="0.45">
      <c r="A3607" s="1">
        <f t="shared" si="296"/>
        <v>3594</v>
      </c>
      <c r="B3607" s="1" t="s">
        <v>43</v>
      </c>
      <c r="C3607" s="1" t="s">
        <v>4621</v>
      </c>
      <c r="D3607" s="1"/>
      <c r="E3607" s="2" t="s">
        <v>4622</v>
      </c>
      <c r="F3607" s="1" t="s">
        <v>4620</v>
      </c>
      <c r="G3607" s="10">
        <v>45784</v>
      </c>
      <c r="H3607" s="1">
        <v>1</v>
      </c>
      <c r="I3607" s="1"/>
      <c r="J3607" s="10">
        <v>45811</v>
      </c>
      <c r="K3607" s="1" t="s">
        <v>1077</v>
      </c>
      <c r="L3607" s="2"/>
      <c r="M3607" s="10"/>
      <c r="N3607" s="1"/>
      <c r="O3607" s="1"/>
      <c r="P3607" s="2">
        <f>Table1[[#This Row],[PRICE/PO]]*Table1[[#This Row],[Quantity/PO]]</f>
        <v>0</v>
      </c>
      <c r="Q3607" s="2" t="str">
        <f t="shared" ca="1" si="297"/>
        <v>منتهي</v>
      </c>
      <c r="R3607" s="2" t="s">
        <v>2339</v>
      </c>
      <c r="S3607" s="2"/>
      <c r="T3607" s="1" t="str">
        <f t="shared" si="293"/>
        <v/>
      </c>
      <c r="BN3607" s="8" t="str">
        <f t="shared" si="295"/>
        <v>CR123F114C</v>
      </c>
    </row>
    <row r="3608" spans="1:66" ht="69" hidden="1" x14ac:dyDescent="0.45">
      <c r="A3608" s="1">
        <f t="shared" si="296"/>
        <v>3595</v>
      </c>
      <c r="B3608" s="1" t="s">
        <v>734</v>
      </c>
      <c r="C3608" s="2" t="s">
        <v>4586</v>
      </c>
      <c r="D3608" s="1">
        <v>2500260</v>
      </c>
      <c r="E3608" s="2" t="s">
        <v>4587</v>
      </c>
      <c r="F3608" s="1" t="s">
        <v>4817</v>
      </c>
      <c r="G3608" s="10">
        <v>45802</v>
      </c>
      <c r="H3608" s="1">
        <v>1</v>
      </c>
      <c r="I3608" s="1"/>
      <c r="J3608" s="10">
        <v>45808</v>
      </c>
      <c r="K3608" s="1" t="s">
        <v>1075</v>
      </c>
      <c r="L3608" s="2"/>
      <c r="M3608" s="10"/>
      <c r="N3608" s="1"/>
      <c r="O3608" s="1"/>
      <c r="P3608" s="2">
        <f>Table1[[#This Row],[PRICE/PO]]*Table1[[#This Row],[Quantity/PO]]</f>
        <v>0</v>
      </c>
      <c r="Q3608" s="2" t="str">
        <f t="shared" ca="1" si="297"/>
        <v>منتهي</v>
      </c>
      <c r="R3608" s="2" t="s">
        <v>2355</v>
      </c>
      <c r="S3608" s="2"/>
      <c r="T3608" s="1" t="str">
        <f t="shared" ref="T3608:T3671" si="298">IF(AND(COUNTIFS($F$14:$F$1012, $F3608, $L$14:$L$1012, "&lt;&gt;")&gt;0, $L3608="", $I3608&lt;&gt;""), 1, "")</f>
        <v/>
      </c>
      <c r="BN3608" s="8" t="str">
        <f t="shared" si="295"/>
        <v>BST-RMR16-WP-LED</v>
      </c>
    </row>
    <row r="3609" spans="1:66" ht="69" hidden="1" x14ac:dyDescent="0.45">
      <c r="A3609" s="1">
        <f t="shared" si="296"/>
        <v>3596</v>
      </c>
      <c r="B3609" s="1" t="s">
        <v>734</v>
      </c>
      <c r="C3609" s="2" t="s">
        <v>4585</v>
      </c>
      <c r="D3609" s="1">
        <v>3505058</v>
      </c>
      <c r="E3609" s="2" t="s">
        <v>4588</v>
      </c>
      <c r="F3609" s="1" t="s">
        <v>4817</v>
      </c>
      <c r="G3609" s="10">
        <v>45802</v>
      </c>
      <c r="H3609" s="1">
        <v>1</v>
      </c>
      <c r="I3609" s="1"/>
      <c r="J3609" s="10">
        <v>45808</v>
      </c>
      <c r="K3609" s="1" t="s">
        <v>1075</v>
      </c>
      <c r="L3609" s="2"/>
      <c r="M3609" s="10"/>
      <c r="N3609" s="1"/>
      <c r="O3609" s="1"/>
      <c r="P3609" s="2">
        <f>Table1[[#This Row],[PRICE/PO]]*Table1[[#This Row],[Quantity/PO]]</f>
        <v>0</v>
      </c>
      <c r="Q3609" s="2" t="str">
        <f t="shared" ca="1" si="297"/>
        <v>منتهي</v>
      </c>
      <c r="R3609" s="2" t="s">
        <v>2355</v>
      </c>
      <c r="S3609" s="2"/>
      <c r="T3609" s="1" t="str">
        <f t="shared" si="298"/>
        <v/>
      </c>
      <c r="BN3609" s="8" t="str">
        <f t="shared" si="295"/>
        <v>BST-RMR16-WP-LED</v>
      </c>
    </row>
    <row r="3610" spans="1:66" ht="69" hidden="1" x14ac:dyDescent="0.45">
      <c r="A3610" s="1">
        <f t="shared" si="296"/>
        <v>3597</v>
      </c>
      <c r="B3610" s="1" t="s">
        <v>734</v>
      </c>
      <c r="C3610" s="2" t="s">
        <v>4082</v>
      </c>
      <c r="D3610" s="1">
        <v>2400558</v>
      </c>
      <c r="E3610" s="2" t="s">
        <v>4067</v>
      </c>
      <c r="F3610" s="1" t="s">
        <v>4817</v>
      </c>
      <c r="G3610" s="10">
        <v>45802</v>
      </c>
      <c r="H3610" s="1">
        <v>1</v>
      </c>
      <c r="I3610" s="1"/>
      <c r="J3610" s="10">
        <v>45808</v>
      </c>
      <c r="K3610" s="1" t="s">
        <v>1075</v>
      </c>
      <c r="L3610" s="2"/>
      <c r="M3610" s="10"/>
      <c r="N3610" s="1"/>
      <c r="O3610" s="1"/>
      <c r="P3610" s="2">
        <f>Table1[[#This Row],[PRICE/PO]]*Table1[[#This Row],[Quantity/PO]]</f>
        <v>0</v>
      </c>
      <c r="Q3610" s="2" t="str">
        <f t="shared" ca="1" si="297"/>
        <v>منتهي</v>
      </c>
      <c r="R3610" s="2" t="s">
        <v>2355</v>
      </c>
      <c r="S3610" s="2"/>
      <c r="T3610" s="1" t="str">
        <f t="shared" si="298"/>
        <v/>
      </c>
      <c r="BN3610" s="8" t="str">
        <f t="shared" si="295"/>
        <v>BST-RMR16-WP-LED</v>
      </c>
    </row>
    <row r="3611" spans="1:66" ht="92" hidden="1" x14ac:dyDescent="0.45">
      <c r="A3611" s="1">
        <f t="shared" si="296"/>
        <v>3598</v>
      </c>
      <c r="B3611" s="1" t="s">
        <v>734</v>
      </c>
      <c r="C3611" s="2" t="s">
        <v>2275</v>
      </c>
      <c r="D3611" s="1">
        <v>2501438</v>
      </c>
      <c r="E3611" s="2" t="s">
        <v>2276</v>
      </c>
      <c r="F3611" s="1" t="s">
        <v>4817</v>
      </c>
      <c r="G3611" s="10">
        <v>45802</v>
      </c>
      <c r="H3611" s="1">
        <v>2</v>
      </c>
      <c r="I3611" s="1"/>
      <c r="J3611" s="10">
        <v>45808</v>
      </c>
      <c r="K3611" s="1" t="s">
        <v>1075</v>
      </c>
      <c r="L3611" s="2"/>
      <c r="M3611" s="10"/>
      <c r="N3611" s="1"/>
      <c r="O3611" s="1"/>
      <c r="P3611" s="2">
        <f>Table1[[#This Row],[PRICE/PO]]*Table1[[#This Row],[Quantity/PO]]</f>
        <v>0</v>
      </c>
      <c r="Q3611" s="2" t="str">
        <f t="shared" ca="1" si="297"/>
        <v>منتهي</v>
      </c>
      <c r="R3611" s="2" t="s">
        <v>2355</v>
      </c>
      <c r="S3611" s="2"/>
      <c r="T3611" s="1" t="str">
        <f t="shared" si="298"/>
        <v/>
      </c>
      <c r="BN3611" s="8" t="str">
        <f t="shared" si="295"/>
        <v>BST-RMR16-WP-LED</v>
      </c>
    </row>
    <row r="3612" spans="1:66" ht="92" hidden="1" x14ac:dyDescent="0.45">
      <c r="A3612" s="1">
        <f t="shared" si="296"/>
        <v>3599</v>
      </c>
      <c r="B3612" s="1" t="s">
        <v>734</v>
      </c>
      <c r="C3612" s="2" t="s">
        <v>4056</v>
      </c>
      <c r="D3612" s="1">
        <v>2804231</v>
      </c>
      <c r="E3612" s="2" t="s">
        <v>4052</v>
      </c>
      <c r="F3612" s="1" t="s">
        <v>4817</v>
      </c>
      <c r="G3612" s="10">
        <v>45802</v>
      </c>
      <c r="H3612" s="1">
        <v>2</v>
      </c>
      <c r="I3612" s="1">
        <v>675</v>
      </c>
      <c r="J3612" s="10">
        <v>45808</v>
      </c>
      <c r="K3612" s="1" t="s">
        <v>1075</v>
      </c>
      <c r="L3612" s="2"/>
      <c r="M3612" s="10"/>
      <c r="N3612" s="1"/>
      <c r="O3612" s="1"/>
      <c r="P3612" s="2">
        <f>Table1[[#This Row],[PRICE/PO]]*Table1[[#This Row],[Quantity/PO]]</f>
        <v>0</v>
      </c>
      <c r="Q3612" s="2" t="str">
        <f t="shared" ca="1" si="297"/>
        <v>منتهي</v>
      </c>
      <c r="R3612" s="2" t="s">
        <v>2355</v>
      </c>
      <c r="S3612" s="2"/>
      <c r="T3612" s="1" t="str">
        <f t="shared" si="298"/>
        <v/>
      </c>
      <c r="BN3612" s="8" t="str">
        <f t="shared" si="295"/>
        <v>H2008B-3</v>
      </c>
    </row>
    <row r="3613" spans="1:66" ht="92" hidden="1" x14ac:dyDescent="0.45">
      <c r="A3613" s="1">
        <f t="shared" si="296"/>
        <v>3600</v>
      </c>
      <c r="B3613" s="1" t="s">
        <v>734</v>
      </c>
      <c r="C3613" s="2" t="s">
        <v>2272</v>
      </c>
      <c r="D3613" s="1">
        <v>2400321</v>
      </c>
      <c r="E3613" s="2" t="s">
        <v>3474</v>
      </c>
      <c r="F3613" s="1" t="s">
        <v>4817</v>
      </c>
      <c r="G3613" s="10">
        <v>45802</v>
      </c>
      <c r="H3613" s="1">
        <v>5</v>
      </c>
      <c r="I3613" s="1">
        <v>300</v>
      </c>
      <c r="J3613" s="10">
        <v>45808</v>
      </c>
      <c r="K3613" s="1" t="s">
        <v>1075</v>
      </c>
      <c r="L3613" s="2"/>
      <c r="M3613" s="10"/>
      <c r="N3613" s="1"/>
      <c r="O3613" s="1"/>
      <c r="P3613" s="2">
        <f>Table1[[#This Row],[PRICE/PO]]*Table1[[#This Row],[Quantity/PO]]</f>
        <v>0</v>
      </c>
      <c r="Q3613" s="2" t="str">
        <f t="shared" ca="1" si="297"/>
        <v>منتهي</v>
      </c>
      <c r="R3613" s="2" t="s">
        <v>2355</v>
      </c>
      <c r="S3613" s="2"/>
      <c r="T3613" s="1" t="str">
        <f t="shared" si="298"/>
        <v/>
      </c>
      <c r="BN3613" s="8" t="str">
        <f t="shared" si="295"/>
        <v>PKZMO-12</v>
      </c>
    </row>
    <row r="3614" spans="1:66" ht="69" hidden="1" x14ac:dyDescent="0.45">
      <c r="A3614" s="1">
        <f t="shared" si="296"/>
        <v>3601</v>
      </c>
      <c r="B3614" s="1" t="s">
        <v>734</v>
      </c>
      <c r="C3614" s="2" t="s">
        <v>3846</v>
      </c>
      <c r="D3614" s="1">
        <v>2300462</v>
      </c>
      <c r="E3614" s="2" t="s">
        <v>3833</v>
      </c>
      <c r="F3614" s="1" t="s">
        <v>4817</v>
      </c>
      <c r="G3614" s="10">
        <v>45802</v>
      </c>
      <c r="H3614" s="1">
        <v>4</v>
      </c>
      <c r="I3614" s="1">
        <v>37</v>
      </c>
      <c r="J3614" s="10">
        <v>45808</v>
      </c>
      <c r="K3614" s="1" t="s">
        <v>1075</v>
      </c>
      <c r="L3614" s="2"/>
      <c r="M3614" s="10"/>
      <c r="N3614" s="1"/>
      <c r="O3614" s="1"/>
      <c r="P3614" s="2">
        <f>Table1[[#This Row],[PRICE/PO]]*Table1[[#This Row],[Quantity/PO]]</f>
        <v>0</v>
      </c>
      <c r="Q3614" s="2" t="str">
        <f t="shared" ca="1" si="297"/>
        <v>منتهي</v>
      </c>
      <c r="R3614" s="2" t="s">
        <v>2355</v>
      </c>
      <c r="S3614" s="2"/>
      <c r="T3614" s="1" t="str">
        <f t="shared" si="298"/>
        <v/>
      </c>
      <c r="BN3614" s="8" t="str">
        <f t="shared" si="295"/>
        <v>4088K114</v>
      </c>
    </row>
    <row r="3615" spans="1:66" ht="69" hidden="1" x14ac:dyDescent="0.45">
      <c r="A3615" s="1">
        <f t="shared" si="296"/>
        <v>3602</v>
      </c>
      <c r="B3615" s="1" t="s">
        <v>734</v>
      </c>
      <c r="C3615" s="2" t="s">
        <v>3847</v>
      </c>
      <c r="D3615" s="1">
        <v>2300402</v>
      </c>
      <c r="E3615" s="2" t="s">
        <v>3834</v>
      </c>
      <c r="F3615" s="1" t="s">
        <v>4817</v>
      </c>
      <c r="G3615" s="10">
        <v>45802</v>
      </c>
      <c r="H3615" s="1">
        <v>4</v>
      </c>
      <c r="I3615" s="1">
        <v>25</v>
      </c>
      <c r="J3615" s="10">
        <v>45808</v>
      </c>
      <c r="K3615" s="1" t="s">
        <v>1075</v>
      </c>
      <c r="L3615" s="2"/>
      <c r="M3615" s="10"/>
      <c r="N3615" s="1"/>
      <c r="O3615" s="1"/>
      <c r="P3615" s="2">
        <f>Table1[[#This Row],[PRICE/PO]]*Table1[[#This Row],[Quantity/PO]]</f>
        <v>0</v>
      </c>
      <c r="Q3615" s="2" t="str">
        <f t="shared" ca="1" si="297"/>
        <v>منتهي</v>
      </c>
      <c r="R3615" s="2" t="s">
        <v>2355</v>
      </c>
      <c r="S3615" s="2"/>
      <c r="T3615" s="1" t="str">
        <f t="shared" si="298"/>
        <v/>
      </c>
      <c r="BN3615" s="8" t="str">
        <f t="shared" si="295"/>
        <v>10713008-001</v>
      </c>
    </row>
    <row r="3616" spans="1:66" ht="69" hidden="1" x14ac:dyDescent="0.45">
      <c r="A3616" s="1">
        <f t="shared" si="296"/>
        <v>3603</v>
      </c>
      <c r="B3616" s="1" t="s">
        <v>734</v>
      </c>
      <c r="C3616" s="2" t="s">
        <v>3758</v>
      </c>
      <c r="D3616" s="1">
        <v>2400572</v>
      </c>
      <c r="E3616" s="2" t="s">
        <v>3759</v>
      </c>
      <c r="F3616" s="1" t="s">
        <v>4817</v>
      </c>
      <c r="G3616" s="10">
        <v>45802</v>
      </c>
      <c r="H3616" s="1">
        <v>2</v>
      </c>
      <c r="I3616" s="1">
        <v>300</v>
      </c>
      <c r="J3616" s="10">
        <v>45808</v>
      </c>
      <c r="K3616" s="1" t="s">
        <v>1075</v>
      </c>
      <c r="L3616" s="2"/>
      <c r="M3616" s="10"/>
      <c r="N3616" s="1"/>
      <c r="O3616" s="1"/>
      <c r="P3616" s="2">
        <f>Table1[[#This Row],[PRICE/PO]]*Table1[[#This Row],[Quantity/PO]]</f>
        <v>0</v>
      </c>
      <c r="Q3616" s="2" t="str">
        <f t="shared" ca="1" si="297"/>
        <v>منتهي</v>
      </c>
      <c r="R3616" s="2" t="s">
        <v>2355</v>
      </c>
      <c r="S3616" s="2"/>
      <c r="T3616" s="1" t="str">
        <f t="shared" si="298"/>
        <v/>
      </c>
      <c r="BN3616" s="8" t="str">
        <f t="shared" si="295"/>
        <v>10795235-001</v>
      </c>
    </row>
    <row r="3617" spans="1:66" ht="69" hidden="1" x14ac:dyDescent="0.45">
      <c r="A3617" s="1">
        <f t="shared" si="296"/>
        <v>3604</v>
      </c>
      <c r="B3617" s="1" t="s">
        <v>734</v>
      </c>
      <c r="C3617" s="1" t="s">
        <v>4616</v>
      </c>
      <c r="D3617" s="1">
        <v>2804126</v>
      </c>
      <c r="E3617" s="2" t="s">
        <v>4610</v>
      </c>
      <c r="F3617" s="1" t="s">
        <v>4818</v>
      </c>
      <c r="G3617" s="10">
        <v>45802</v>
      </c>
      <c r="H3617" s="1">
        <v>6</v>
      </c>
      <c r="I3617" s="1"/>
      <c r="J3617" s="10">
        <v>45805</v>
      </c>
      <c r="K3617" s="1" t="s">
        <v>1075</v>
      </c>
      <c r="L3617" s="2"/>
      <c r="M3617" s="10"/>
      <c r="N3617" s="1"/>
      <c r="O3617" s="1"/>
      <c r="P3617" s="2">
        <f>Table1[[#This Row],[PRICE/PO]]*Table1[[#This Row],[Quantity/PO]]</f>
        <v>0</v>
      </c>
      <c r="Q3617" s="2" t="str">
        <f t="shared" ca="1" si="297"/>
        <v>منتهي</v>
      </c>
      <c r="R3617" s="2" t="s">
        <v>2355</v>
      </c>
      <c r="S3617" s="2"/>
      <c r="T3617" s="1" t="str">
        <f t="shared" si="298"/>
        <v/>
      </c>
      <c r="BN3617" s="8" t="str">
        <f t="shared" si="295"/>
        <v>SJ-PC48A(SL)</v>
      </c>
    </row>
    <row r="3618" spans="1:66" ht="69" hidden="1" x14ac:dyDescent="0.45">
      <c r="A3618" s="1">
        <f t="shared" si="296"/>
        <v>3605</v>
      </c>
      <c r="B3618" s="1" t="s">
        <v>734</v>
      </c>
      <c r="C3618" s="1" t="s">
        <v>4606</v>
      </c>
      <c r="D3618" s="1">
        <v>2502758</v>
      </c>
      <c r="E3618" s="2" t="s">
        <v>4603</v>
      </c>
      <c r="F3618" s="1" t="s">
        <v>4818</v>
      </c>
      <c r="G3618" s="10">
        <v>45802</v>
      </c>
      <c r="H3618" s="1">
        <v>2</v>
      </c>
      <c r="I3618" s="1"/>
      <c r="J3618" s="10">
        <v>45805</v>
      </c>
      <c r="K3618" s="1" t="s">
        <v>1075</v>
      </c>
      <c r="L3618" s="2"/>
      <c r="M3618" s="10"/>
      <c r="N3618" s="1"/>
      <c r="O3618" s="1"/>
      <c r="P3618" s="2">
        <f>Table1[[#This Row],[PRICE/PO]]*Table1[[#This Row],[Quantity/PO]]</f>
        <v>0</v>
      </c>
      <c r="Q3618" s="2" t="str">
        <f t="shared" ca="1" si="297"/>
        <v>منتهي</v>
      </c>
      <c r="R3618" s="2" t="s">
        <v>2355</v>
      </c>
      <c r="S3618" s="2"/>
      <c r="T3618" s="1" t="str">
        <f t="shared" si="298"/>
        <v/>
      </c>
      <c r="BN3618" s="8" t="str">
        <f t="shared" si="295"/>
        <v>SJ-PC48A(SL)</v>
      </c>
    </row>
    <row r="3619" spans="1:66" ht="46" hidden="1" x14ac:dyDescent="0.45">
      <c r="A3619" s="1">
        <f t="shared" si="296"/>
        <v>3606</v>
      </c>
      <c r="B3619" s="1" t="s">
        <v>734</v>
      </c>
      <c r="C3619" s="1" t="s">
        <v>1318</v>
      </c>
      <c r="D3619" s="1" t="s">
        <v>2171</v>
      </c>
      <c r="E3619" s="2" t="s">
        <v>1319</v>
      </c>
      <c r="F3619" s="1" t="s">
        <v>4819</v>
      </c>
      <c r="G3619" s="10">
        <v>45802</v>
      </c>
      <c r="H3619" s="1">
        <v>1</v>
      </c>
      <c r="I3619" s="1"/>
      <c r="J3619" s="10">
        <v>45805</v>
      </c>
      <c r="K3619" s="1" t="s">
        <v>1075</v>
      </c>
      <c r="L3619" s="2"/>
      <c r="M3619" s="10"/>
      <c r="N3619" s="1"/>
      <c r="O3619" s="1"/>
      <c r="P3619" s="2">
        <f>Table1[[#This Row],[PRICE/PO]]*Table1[[#This Row],[Quantity/PO]]</f>
        <v>0</v>
      </c>
      <c r="Q3619" s="2" t="str">
        <f t="shared" ca="1" si="297"/>
        <v>منتهي</v>
      </c>
      <c r="R3619" s="2" t="s">
        <v>2355</v>
      </c>
      <c r="S3619" s="2"/>
      <c r="T3619" s="1" t="str">
        <f t="shared" si="298"/>
        <v/>
      </c>
      <c r="BN3619" s="8" t="str">
        <f t="shared" si="295"/>
        <v>SJ-PC48A(SL)</v>
      </c>
    </row>
    <row r="3620" spans="1:66" ht="92" hidden="1" x14ac:dyDescent="0.45">
      <c r="A3620" s="1">
        <f t="shared" si="296"/>
        <v>3607</v>
      </c>
      <c r="B3620" s="1" t="s">
        <v>734</v>
      </c>
      <c r="C3620" s="1" t="s">
        <v>4821</v>
      </c>
      <c r="D3620" s="1"/>
      <c r="E3620" s="2" t="s">
        <v>4820</v>
      </c>
      <c r="F3620" s="1" t="s">
        <v>4819</v>
      </c>
      <c r="G3620" s="10">
        <v>45802</v>
      </c>
      <c r="H3620" s="1">
        <v>2</v>
      </c>
      <c r="I3620" s="1"/>
      <c r="J3620" s="10">
        <v>45805</v>
      </c>
      <c r="K3620" s="1" t="s">
        <v>1075</v>
      </c>
      <c r="L3620" s="2"/>
      <c r="M3620" s="10"/>
      <c r="N3620" s="1"/>
      <c r="O3620" s="1"/>
      <c r="P3620" s="2">
        <f>Table1[[#This Row],[PRICE/PO]]*Table1[[#This Row],[Quantity/PO]]</f>
        <v>0</v>
      </c>
      <c r="Q3620" s="2" t="str">
        <f t="shared" ca="1" si="297"/>
        <v>منتهي</v>
      </c>
      <c r="R3620" s="2" t="s">
        <v>2355</v>
      </c>
      <c r="S3620" s="2"/>
      <c r="T3620" s="1" t="str">
        <f t="shared" si="298"/>
        <v/>
      </c>
      <c r="BN3620" s="8" t="str">
        <f t="shared" si="295"/>
        <v>NW16H1HHF3P2E</v>
      </c>
    </row>
    <row r="3621" spans="1:66" ht="46" hidden="1" x14ac:dyDescent="0.45">
      <c r="A3621" s="1">
        <f t="shared" si="296"/>
        <v>3608</v>
      </c>
      <c r="B3621" s="1" t="s">
        <v>734</v>
      </c>
      <c r="C3621" s="1" t="s">
        <v>1318</v>
      </c>
      <c r="D3621" s="1" t="s">
        <v>2171</v>
      </c>
      <c r="E3621" s="2" t="s">
        <v>1319</v>
      </c>
      <c r="F3621" s="1" t="s">
        <v>4819</v>
      </c>
      <c r="G3621" s="10">
        <v>45802</v>
      </c>
      <c r="H3621" s="1">
        <v>5</v>
      </c>
      <c r="I3621" s="1"/>
      <c r="J3621" s="10">
        <v>45805</v>
      </c>
      <c r="K3621" s="1" t="s">
        <v>1075</v>
      </c>
      <c r="L3621" s="2"/>
      <c r="M3621" s="10"/>
      <c r="N3621" s="1"/>
      <c r="O3621" s="1"/>
      <c r="P3621" s="2">
        <f>Table1[[#This Row],[PRICE/PO]]*Table1[[#This Row],[Quantity/PO]]</f>
        <v>0</v>
      </c>
      <c r="Q3621" s="2" t="str">
        <f t="shared" ca="1" si="297"/>
        <v>منتهي</v>
      </c>
      <c r="R3621" s="2" t="s">
        <v>2355</v>
      </c>
      <c r="S3621" s="2"/>
      <c r="T3621" s="1" t="str">
        <f t="shared" si="298"/>
        <v/>
      </c>
      <c r="BN3621" s="8" t="str">
        <f t="shared" si="295"/>
        <v>MAR1120L</v>
      </c>
    </row>
    <row r="3622" spans="1:66" ht="46" hidden="1" x14ac:dyDescent="0.45">
      <c r="A3622" s="1">
        <f t="shared" si="296"/>
        <v>3609</v>
      </c>
      <c r="B3622" s="1" t="s">
        <v>734</v>
      </c>
      <c r="C3622" s="2" t="s">
        <v>4072</v>
      </c>
      <c r="D3622" s="1">
        <v>33010026</v>
      </c>
      <c r="E3622" s="2" t="s">
        <v>4059</v>
      </c>
      <c r="F3622" s="1" t="s">
        <v>4822</v>
      </c>
      <c r="G3622" s="10">
        <v>45802</v>
      </c>
      <c r="H3622" s="1">
        <v>5</v>
      </c>
      <c r="I3622" s="1"/>
      <c r="J3622" s="10">
        <v>45805</v>
      </c>
      <c r="K3622" s="1" t="s">
        <v>1075</v>
      </c>
      <c r="L3622" s="2"/>
      <c r="M3622" s="10"/>
      <c r="N3622" s="1"/>
      <c r="O3622" s="1"/>
      <c r="P3622" s="2">
        <f>Table1[[#This Row],[PRICE/PO]]*Table1[[#This Row],[Quantity/PO]]</f>
        <v>0</v>
      </c>
      <c r="Q3622" s="2" t="str">
        <f t="shared" ca="1" si="297"/>
        <v>منتهي</v>
      </c>
      <c r="R3622" s="2" t="s">
        <v>2355</v>
      </c>
      <c r="S3622" s="2"/>
      <c r="T3622" s="1" t="str">
        <f t="shared" si="298"/>
        <v/>
      </c>
      <c r="BN3622" s="8" t="str">
        <f t="shared" si="295"/>
        <v>EGYFLO1500W-CR-PH</v>
      </c>
    </row>
    <row r="3623" spans="1:66" ht="46" hidden="1" x14ac:dyDescent="0.45">
      <c r="A3623" s="1">
        <f t="shared" si="296"/>
        <v>3610</v>
      </c>
      <c r="B3623" s="1" t="s">
        <v>734</v>
      </c>
      <c r="C3623" s="2" t="s">
        <v>4073</v>
      </c>
      <c r="D3623" s="1">
        <v>20202995</v>
      </c>
      <c r="E3623" s="2" t="s">
        <v>4060</v>
      </c>
      <c r="F3623" s="1" t="s">
        <v>4822</v>
      </c>
      <c r="G3623" s="10">
        <v>45802</v>
      </c>
      <c r="H3623" s="1">
        <v>1</v>
      </c>
      <c r="I3623" s="1"/>
      <c r="J3623" s="10">
        <v>45805</v>
      </c>
      <c r="K3623" s="1" t="s">
        <v>1075</v>
      </c>
      <c r="L3623" s="2"/>
      <c r="M3623" s="10"/>
      <c r="N3623" s="1"/>
      <c r="O3623" s="1"/>
      <c r="P3623" s="2">
        <f>Table1[[#This Row],[PRICE/PO]]*Table1[[#This Row],[Quantity/PO]]</f>
        <v>0</v>
      </c>
      <c r="Q3623" s="2" t="str">
        <f t="shared" ca="1" si="297"/>
        <v>منتهي</v>
      </c>
      <c r="R3623" s="2" t="s">
        <v>2355</v>
      </c>
      <c r="S3623" s="2"/>
      <c r="T3623" s="1" t="str">
        <f t="shared" si="298"/>
        <v/>
      </c>
      <c r="BN3623" s="8" t="str">
        <f t="shared" si="295"/>
        <v>15013071</v>
      </c>
    </row>
    <row r="3624" spans="1:66" ht="46" hidden="1" x14ac:dyDescent="0.45">
      <c r="A3624" s="1">
        <f t="shared" si="296"/>
        <v>3611</v>
      </c>
      <c r="B3624" s="1" t="s">
        <v>734</v>
      </c>
      <c r="C3624" s="2" t="s">
        <v>4074</v>
      </c>
      <c r="D3624" s="1">
        <v>30135289</v>
      </c>
      <c r="E3624" s="2" t="s">
        <v>4061</v>
      </c>
      <c r="F3624" s="1" t="s">
        <v>4822</v>
      </c>
      <c r="G3624" s="10">
        <v>45802</v>
      </c>
      <c r="H3624" s="1">
        <v>2</v>
      </c>
      <c r="I3624" s="1"/>
      <c r="J3624" s="10">
        <v>45805</v>
      </c>
      <c r="K3624" s="1" t="s">
        <v>1075</v>
      </c>
      <c r="L3624" s="2"/>
      <c r="M3624" s="10"/>
      <c r="N3624" s="1"/>
      <c r="O3624" s="1"/>
      <c r="P3624" s="2">
        <f>Table1[[#This Row],[PRICE/PO]]*Table1[[#This Row],[Quantity/PO]]</f>
        <v>0</v>
      </c>
      <c r="Q3624" s="2" t="str">
        <f t="shared" ca="1" si="297"/>
        <v>منتهي</v>
      </c>
      <c r="R3624" s="2" t="s">
        <v>2355</v>
      </c>
      <c r="S3624" s="2"/>
      <c r="T3624" s="1" t="str">
        <f t="shared" si="298"/>
        <v/>
      </c>
      <c r="BN3624" s="8" t="str">
        <f t="shared" si="295"/>
        <v>3063070</v>
      </c>
    </row>
    <row r="3625" spans="1:66" ht="46" hidden="1" x14ac:dyDescent="0.45">
      <c r="A3625" s="1">
        <f t="shared" si="296"/>
        <v>3612</v>
      </c>
      <c r="B3625" s="1" t="s">
        <v>734</v>
      </c>
      <c r="C3625" s="2" t="s">
        <v>4075</v>
      </c>
      <c r="D3625" s="1">
        <v>43110237</v>
      </c>
      <c r="E3625" s="2" t="s">
        <v>4062</v>
      </c>
      <c r="F3625" s="1" t="s">
        <v>4822</v>
      </c>
      <c r="G3625" s="10">
        <v>45802</v>
      </c>
      <c r="H3625" s="1">
        <v>2</v>
      </c>
      <c r="I3625" s="1"/>
      <c r="J3625" s="10">
        <v>45805</v>
      </c>
      <c r="K3625" s="1" t="s">
        <v>1075</v>
      </c>
      <c r="L3625" s="2"/>
      <c r="M3625" s="10"/>
      <c r="N3625" s="1"/>
      <c r="O3625" s="1"/>
      <c r="P3625" s="2">
        <f>Table1[[#This Row],[PRICE/PO]]*Table1[[#This Row],[Quantity/PO]]</f>
        <v>0</v>
      </c>
      <c r="Q3625" s="2" t="str">
        <f t="shared" ca="1" si="297"/>
        <v>منتهي</v>
      </c>
      <c r="R3625" s="2" t="s">
        <v>2355</v>
      </c>
      <c r="S3625" s="2"/>
      <c r="T3625" s="1" t="str">
        <f t="shared" si="298"/>
        <v/>
      </c>
      <c r="BN3625" s="8" t="str">
        <f t="shared" si="295"/>
        <v>07100147</v>
      </c>
    </row>
    <row r="3626" spans="1:66" ht="46" hidden="1" x14ac:dyDescent="0.45">
      <c r="A3626" s="1">
        <f t="shared" si="296"/>
        <v>3613</v>
      </c>
      <c r="B3626" s="1" t="s">
        <v>734</v>
      </c>
      <c r="C3626" s="2" t="s">
        <v>4076</v>
      </c>
      <c r="D3626" s="1">
        <v>390000451</v>
      </c>
      <c r="E3626" s="2" t="s">
        <v>4063</v>
      </c>
      <c r="F3626" s="1" t="s">
        <v>4822</v>
      </c>
      <c r="G3626" s="10">
        <v>45802</v>
      </c>
      <c r="H3626" s="1">
        <v>2</v>
      </c>
      <c r="I3626" s="1"/>
      <c r="J3626" s="10">
        <v>45805</v>
      </c>
      <c r="K3626" s="1" t="s">
        <v>1075</v>
      </c>
      <c r="L3626" s="2"/>
      <c r="M3626" s="10"/>
      <c r="N3626" s="1"/>
      <c r="O3626" s="1"/>
      <c r="P3626" s="2">
        <f>Table1[[#This Row],[PRICE/PO]]*Table1[[#This Row],[Quantity/PO]]</f>
        <v>0</v>
      </c>
      <c r="Q3626" s="2" t="str">
        <f t="shared" ca="1" si="297"/>
        <v>منتهي</v>
      </c>
      <c r="R3626" s="2" t="s">
        <v>2355</v>
      </c>
      <c r="S3626" s="2"/>
      <c r="T3626" s="1" t="str">
        <f t="shared" si="298"/>
        <v/>
      </c>
      <c r="BN3626" s="8" t="str">
        <f t="shared" si="295"/>
        <v>A9D07216</v>
      </c>
    </row>
    <row r="3627" spans="1:66" ht="46" hidden="1" x14ac:dyDescent="0.45">
      <c r="A3627" s="1">
        <f t="shared" si="296"/>
        <v>3614</v>
      </c>
      <c r="B3627" s="1" t="s">
        <v>734</v>
      </c>
      <c r="C3627" s="2" t="s">
        <v>4077</v>
      </c>
      <c r="D3627" s="1">
        <v>15012116</v>
      </c>
      <c r="E3627" s="2" t="s">
        <v>4064</v>
      </c>
      <c r="F3627" s="1" t="s">
        <v>4822</v>
      </c>
      <c r="G3627" s="10">
        <v>45802</v>
      </c>
      <c r="H3627" s="1">
        <v>2</v>
      </c>
      <c r="I3627" s="1"/>
      <c r="J3627" s="10">
        <v>45805</v>
      </c>
      <c r="K3627" s="1" t="s">
        <v>1075</v>
      </c>
      <c r="L3627" s="2"/>
      <c r="M3627" s="10"/>
      <c r="N3627" s="1"/>
      <c r="O3627" s="1"/>
      <c r="P3627" s="2">
        <f>Table1[[#This Row],[PRICE/PO]]*Table1[[#This Row],[Quantity/PO]]</f>
        <v>0</v>
      </c>
      <c r="Q3627" s="2" t="str">
        <f t="shared" ca="1" si="297"/>
        <v>منتهي</v>
      </c>
      <c r="R3627" s="2" t="s">
        <v>2355</v>
      </c>
      <c r="S3627" s="2"/>
      <c r="T3627" s="1" t="str">
        <f t="shared" si="298"/>
        <v/>
      </c>
      <c r="BN3627" s="8" t="str">
        <f t="shared" si="295"/>
        <v>SACE E3S 20</v>
      </c>
    </row>
    <row r="3628" spans="1:66" ht="46" hidden="1" x14ac:dyDescent="0.45">
      <c r="A3628" s="1">
        <f t="shared" si="296"/>
        <v>3615</v>
      </c>
      <c r="B3628" s="1" t="s">
        <v>734</v>
      </c>
      <c r="C3628" s="2" t="s">
        <v>4084</v>
      </c>
      <c r="D3628" s="1">
        <v>10352019</v>
      </c>
      <c r="E3628" s="2" t="s">
        <v>4065</v>
      </c>
      <c r="F3628" s="1" t="s">
        <v>4822</v>
      </c>
      <c r="G3628" s="10">
        <v>45802</v>
      </c>
      <c r="H3628" s="1">
        <v>2</v>
      </c>
      <c r="I3628" s="1"/>
      <c r="J3628" s="10">
        <v>45805</v>
      </c>
      <c r="K3628" s="1" t="s">
        <v>1075</v>
      </c>
      <c r="L3628" s="2"/>
      <c r="M3628" s="10"/>
      <c r="N3628" s="1"/>
      <c r="O3628" s="1"/>
      <c r="P3628" s="2">
        <f>Table1[[#This Row],[PRICE/PO]]*Table1[[#This Row],[Quantity/PO]]</f>
        <v>0</v>
      </c>
      <c r="Q3628" s="2" t="str">
        <f t="shared" ca="1" si="297"/>
        <v>منتهي</v>
      </c>
      <c r="R3628" s="2" t="s">
        <v>2355</v>
      </c>
      <c r="S3628" s="2"/>
      <c r="T3628" s="1" t="str">
        <f t="shared" si="298"/>
        <v/>
      </c>
      <c r="BN3628" s="8" t="str">
        <f t="shared" si="295"/>
        <v>KD-B2130</v>
      </c>
    </row>
    <row r="3629" spans="1:66" ht="92" hidden="1" x14ac:dyDescent="0.45">
      <c r="A3629" s="1">
        <f t="shared" si="296"/>
        <v>3616</v>
      </c>
      <c r="B3629" s="1" t="s">
        <v>734</v>
      </c>
      <c r="C3629" s="2" t="s">
        <v>4083</v>
      </c>
      <c r="D3629" s="1">
        <v>1500128</v>
      </c>
      <c r="E3629" s="2" t="s">
        <v>4066</v>
      </c>
      <c r="F3629" s="1" t="s">
        <v>4822</v>
      </c>
      <c r="G3629" s="10">
        <v>45802</v>
      </c>
      <c r="H3629" s="1">
        <v>2</v>
      </c>
      <c r="I3629" s="1"/>
      <c r="J3629" s="10">
        <v>45805</v>
      </c>
      <c r="K3629" s="1" t="s">
        <v>1075</v>
      </c>
      <c r="L3629" s="2"/>
      <c r="M3629" s="10"/>
      <c r="N3629" s="1"/>
      <c r="O3629" s="1"/>
      <c r="P3629" s="2">
        <f>Table1[[#This Row],[PRICE/PO]]*Table1[[#This Row],[Quantity/PO]]</f>
        <v>0</v>
      </c>
      <c r="Q3629" s="2" t="str">
        <f t="shared" ca="1" si="297"/>
        <v>منتهي</v>
      </c>
      <c r="R3629" s="2" t="s">
        <v>2355</v>
      </c>
      <c r="S3629" s="2"/>
      <c r="T3629" s="1" t="str">
        <f t="shared" si="298"/>
        <v/>
      </c>
      <c r="BN3629" s="8" t="str">
        <f t="shared" si="295"/>
        <v/>
      </c>
    </row>
    <row r="3630" spans="1:66" ht="69" hidden="1" x14ac:dyDescent="0.45">
      <c r="A3630" s="1">
        <f t="shared" si="296"/>
        <v>3617</v>
      </c>
      <c r="B3630" s="1" t="s">
        <v>734</v>
      </c>
      <c r="C3630" s="2" t="s">
        <v>4082</v>
      </c>
      <c r="D3630" s="1">
        <v>2400558</v>
      </c>
      <c r="E3630" s="2" t="s">
        <v>4067</v>
      </c>
      <c r="F3630" s="1" t="s">
        <v>4822</v>
      </c>
      <c r="G3630" s="10">
        <v>45802</v>
      </c>
      <c r="H3630" s="1">
        <v>2</v>
      </c>
      <c r="I3630" s="1"/>
      <c r="J3630" s="10">
        <v>45805</v>
      </c>
      <c r="K3630" s="1" t="s">
        <v>1075</v>
      </c>
      <c r="L3630" s="2"/>
      <c r="M3630" s="10"/>
      <c r="N3630" s="1"/>
      <c r="O3630" s="1"/>
      <c r="P3630" s="2">
        <f>Table1[[#This Row],[PRICE/PO]]*Table1[[#This Row],[Quantity/PO]]</f>
        <v>0</v>
      </c>
      <c r="Q3630" s="2" t="str">
        <f t="shared" ca="1" si="297"/>
        <v>منتهي</v>
      </c>
      <c r="R3630" s="2" t="s">
        <v>2355</v>
      </c>
      <c r="S3630" s="2"/>
      <c r="T3630" s="1" t="str">
        <f t="shared" si="298"/>
        <v/>
      </c>
      <c r="BN3630" s="8" t="str">
        <f t="shared" si="295"/>
        <v>3246010</v>
      </c>
    </row>
    <row r="3631" spans="1:66" ht="69" hidden="1" x14ac:dyDescent="0.45">
      <c r="A3631" s="1">
        <f t="shared" si="296"/>
        <v>3618</v>
      </c>
      <c r="B3631" s="1" t="s">
        <v>734</v>
      </c>
      <c r="C3631" s="2" t="s">
        <v>4081</v>
      </c>
      <c r="D3631" s="1">
        <v>2801338</v>
      </c>
      <c r="E3631" s="2" t="s">
        <v>4068</v>
      </c>
      <c r="F3631" s="1" t="s">
        <v>4822</v>
      </c>
      <c r="G3631" s="10">
        <v>45802</v>
      </c>
      <c r="H3631" s="1">
        <v>5</v>
      </c>
      <c r="I3631" s="1"/>
      <c r="J3631" s="10">
        <v>45805</v>
      </c>
      <c r="K3631" s="1" t="s">
        <v>1075</v>
      </c>
      <c r="L3631" s="2"/>
      <c r="M3631" s="10"/>
      <c r="N3631" s="1"/>
      <c r="O3631" s="1"/>
      <c r="P3631" s="2">
        <f>Table1[[#This Row],[PRICE/PO]]*Table1[[#This Row],[Quantity/PO]]</f>
        <v>0</v>
      </c>
      <c r="Q3631" s="2" t="str">
        <f t="shared" ca="1" si="297"/>
        <v>منتهي</v>
      </c>
      <c r="R3631" s="2" t="s">
        <v>2355</v>
      </c>
      <c r="S3631" s="2"/>
      <c r="T3631" s="1" t="str">
        <f t="shared" si="298"/>
        <v/>
      </c>
      <c r="BN3631" s="8" t="str">
        <f t="shared" si="295"/>
        <v>SJ-PC48A(SL)</v>
      </c>
    </row>
    <row r="3632" spans="1:66" ht="46" hidden="1" x14ac:dyDescent="0.45">
      <c r="A3632" s="1">
        <f t="shared" si="296"/>
        <v>3619</v>
      </c>
      <c r="B3632" s="1" t="s">
        <v>734</v>
      </c>
      <c r="C3632" s="2" t="s">
        <v>4080</v>
      </c>
      <c r="D3632" s="1">
        <v>2801348</v>
      </c>
      <c r="E3632" s="2" t="s">
        <v>4069</v>
      </c>
      <c r="F3632" s="1" t="s">
        <v>4822</v>
      </c>
      <c r="G3632" s="10">
        <v>45802</v>
      </c>
      <c r="H3632" s="1">
        <v>5</v>
      </c>
      <c r="I3632" s="1"/>
      <c r="J3632" s="10">
        <v>45805</v>
      </c>
      <c r="K3632" s="1" t="s">
        <v>1075</v>
      </c>
      <c r="L3632" s="2"/>
      <c r="M3632" s="10"/>
      <c r="N3632" s="1"/>
      <c r="O3632" s="1"/>
      <c r="P3632" s="2">
        <f>Table1[[#This Row],[PRICE/PO]]*Table1[[#This Row],[Quantity/PO]]</f>
        <v>0</v>
      </c>
      <c r="Q3632" s="2" t="str">
        <f t="shared" ca="1" si="297"/>
        <v>منتهي</v>
      </c>
      <c r="R3632" s="2" t="s">
        <v>2355</v>
      </c>
      <c r="S3632" s="2"/>
      <c r="T3632" s="1" t="str">
        <f t="shared" si="298"/>
        <v/>
      </c>
      <c r="BN3632" s="8" t="str">
        <f t="shared" si="295"/>
        <v>P250000-9694-25</v>
      </c>
    </row>
    <row r="3633" spans="1:66" ht="92" hidden="1" x14ac:dyDescent="0.45">
      <c r="A3633" s="1">
        <f t="shared" si="296"/>
        <v>3620</v>
      </c>
      <c r="B3633" s="1" t="s">
        <v>734</v>
      </c>
      <c r="C3633" s="2" t="s">
        <v>4056</v>
      </c>
      <c r="D3633" s="1">
        <v>2804231</v>
      </c>
      <c r="E3633" s="2" t="s">
        <v>4052</v>
      </c>
      <c r="F3633" s="1" t="s">
        <v>4822</v>
      </c>
      <c r="G3633" s="10">
        <v>45802</v>
      </c>
      <c r="H3633" s="1">
        <v>1</v>
      </c>
      <c r="I3633" s="1">
        <v>675</v>
      </c>
      <c r="J3633" s="10">
        <v>45805</v>
      </c>
      <c r="K3633" s="1" t="s">
        <v>1075</v>
      </c>
      <c r="L3633" s="2"/>
      <c r="M3633" s="10"/>
      <c r="N3633" s="1"/>
      <c r="O3633" s="1"/>
      <c r="P3633" s="2">
        <f>Table1[[#This Row],[PRICE/PO]]*Table1[[#This Row],[Quantity/PO]]</f>
        <v>0</v>
      </c>
      <c r="Q3633" s="2" t="str">
        <f t="shared" ca="1" si="297"/>
        <v>منتهي</v>
      </c>
      <c r="R3633" s="2" t="s">
        <v>2355</v>
      </c>
      <c r="S3633" s="2"/>
      <c r="T3633" s="1" t="str">
        <f t="shared" si="298"/>
        <v/>
      </c>
      <c r="BN3633" s="8" t="str">
        <f t="shared" si="295"/>
        <v>P250000-9694-26</v>
      </c>
    </row>
    <row r="3634" spans="1:66" ht="92" hidden="1" x14ac:dyDescent="0.45">
      <c r="A3634" s="1">
        <f t="shared" si="296"/>
        <v>3621</v>
      </c>
      <c r="B3634" s="1" t="s">
        <v>734</v>
      </c>
      <c r="C3634" s="2" t="s">
        <v>2272</v>
      </c>
      <c r="D3634" s="1">
        <v>2400321</v>
      </c>
      <c r="E3634" s="2" t="s">
        <v>3474</v>
      </c>
      <c r="F3634" s="1" t="s">
        <v>4822</v>
      </c>
      <c r="G3634" s="10">
        <v>45802</v>
      </c>
      <c r="H3634" s="1">
        <v>3</v>
      </c>
      <c r="I3634" s="1">
        <v>300</v>
      </c>
      <c r="J3634" s="10">
        <v>45805</v>
      </c>
      <c r="K3634" s="1" t="s">
        <v>1075</v>
      </c>
      <c r="L3634" s="2"/>
      <c r="M3634" s="10"/>
      <c r="N3634" s="1"/>
      <c r="O3634" s="1"/>
      <c r="P3634" s="2">
        <f>Table1[[#This Row],[PRICE/PO]]*Table1[[#This Row],[Quantity/PO]]</f>
        <v>0</v>
      </c>
      <c r="Q3634" s="2" t="str">
        <f t="shared" ca="1" si="297"/>
        <v>منتهي</v>
      </c>
      <c r="R3634" s="2" t="s">
        <v>2355</v>
      </c>
      <c r="S3634" s="2"/>
      <c r="T3634" s="1" t="str">
        <f t="shared" si="298"/>
        <v/>
      </c>
      <c r="BN3634" s="8" t="str">
        <f t="shared" si="295"/>
        <v>P250000-9694-28</v>
      </c>
    </row>
    <row r="3635" spans="1:66" ht="69" hidden="1" x14ac:dyDescent="0.45">
      <c r="A3635" s="1">
        <f t="shared" si="296"/>
        <v>3622</v>
      </c>
      <c r="B3635" s="1" t="s">
        <v>734</v>
      </c>
      <c r="C3635" s="2" t="s">
        <v>3758</v>
      </c>
      <c r="D3635" s="1">
        <v>2400572</v>
      </c>
      <c r="E3635" s="2" t="s">
        <v>3759</v>
      </c>
      <c r="F3635" s="1" t="s">
        <v>4822</v>
      </c>
      <c r="G3635" s="10">
        <v>45802</v>
      </c>
      <c r="H3635" s="1">
        <v>3</v>
      </c>
      <c r="I3635" s="1">
        <v>300</v>
      </c>
      <c r="J3635" s="10">
        <v>45805</v>
      </c>
      <c r="K3635" s="1" t="s">
        <v>1075</v>
      </c>
      <c r="L3635" s="2"/>
      <c r="M3635" s="10"/>
      <c r="N3635" s="1"/>
      <c r="O3635" s="1"/>
      <c r="P3635" s="2">
        <f>Table1[[#This Row],[PRICE/PO]]*Table1[[#This Row],[Quantity/PO]]</f>
        <v>0</v>
      </c>
      <c r="Q3635" s="2" t="str">
        <f t="shared" ca="1" si="297"/>
        <v>منتهي</v>
      </c>
      <c r="R3635" s="2" t="s">
        <v>2355</v>
      </c>
      <c r="S3635" s="2"/>
      <c r="T3635" s="1" t="str">
        <f t="shared" si="298"/>
        <v/>
      </c>
      <c r="BN3635" s="8" t="str">
        <f t="shared" si="295"/>
        <v>P250000-9694-31</v>
      </c>
    </row>
    <row r="3636" spans="1:66" ht="69" hidden="1" x14ac:dyDescent="0.45">
      <c r="A3636" s="1">
        <f t="shared" si="296"/>
        <v>3623</v>
      </c>
      <c r="B3636" s="1" t="s">
        <v>734</v>
      </c>
      <c r="C3636" s="2" t="s">
        <v>3766</v>
      </c>
      <c r="D3636" s="1">
        <v>2804161</v>
      </c>
      <c r="E3636" s="2" t="s">
        <v>3767</v>
      </c>
      <c r="F3636" s="1" t="s">
        <v>4822</v>
      </c>
      <c r="G3636" s="10">
        <v>45802</v>
      </c>
      <c r="H3636" s="1">
        <v>3</v>
      </c>
      <c r="I3636" s="1">
        <v>400</v>
      </c>
      <c r="J3636" s="10">
        <v>45805</v>
      </c>
      <c r="K3636" s="1" t="s">
        <v>1075</v>
      </c>
      <c r="L3636" s="2"/>
      <c r="M3636" s="10"/>
      <c r="N3636" s="1"/>
      <c r="O3636" s="1"/>
      <c r="P3636" s="2">
        <f>Table1[[#This Row],[PRICE/PO]]*Table1[[#This Row],[Quantity/PO]]</f>
        <v>0</v>
      </c>
      <c r="Q3636" s="2" t="str">
        <f t="shared" ca="1" si="297"/>
        <v>منتهي</v>
      </c>
      <c r="R3636" s="2" t="s">
        <v>2355</v>
      </c>
      <c r="S3636" s="2"/>
      <c r="T3636" s="1" t="str">
        <f t="shared" si="298"/>
        <v/>
      </c>
      <c r="BN3636" s="8" t="str">
        <f t="shared" si="295"/>
        <v>P250002-0002-64</v>
      </c>
    </row>
    <row r="3637" spans="1:66" ht="69" hidden="1" x14ac:dyDescent="0.45">
      <c r="A3637" s="1">
        <f t="shared" si="296"/>
        <v>3624</v>
      </c>
      <c r="B3637" s="1" t="s">
        <v>734</v>
      </c>
      <c r="C3637" s="2" t="s">
        <v>4079</v>
      </c>
      <c r="D3637" s="1">
        <v>2300437</v>
      </c>
      <c r="E3637" s="2" t="s">
        <v>4070</v>
      </c>
      <c r="F3637" s="1" t="s">
        <v>4822</v>
      </c>
      <c r="G3637" s="10">
        <v>45802</v>
      </c>
      <c r="H3637" s="1">
        <v>2</v>
      </c>
      <c r="I3637" s="1"/>
      <c r="J3637" s="10">
        <v>45805</v>
      </c>
      <c r="K3637" s="1" t="s">
        <v>1075</v>
      </c>
      <c r="L3637" s="2"/>
      <c r="M3637" s="10"/>
      <c r="N3637" s="1"/>
      <c r="O3637" s="1"/>
      <c r="P3637" s="2">
        <f>Table1[[#This Row],[PRICE/PO]]*Table1[[#This Row],[Quantity/PO]]</f>
        <v>0</v>
      </c>
      <c r="Q3637" s="2" t="str">
        <f t="shared" ca="1" si="297"/>
        <v>منتهي</v>
      </c>
      <c r="R3637" s="2" t="s">
        <v>2355</v>
      </c>
      <c r="S3637" s="2"/>
      <c r="T3637" s="1" t="str">
        <f t="shared" si="298"/>
        <v/>
      </c>
      <c r="BN3637" s="8" t="str">
        <f t="shared" si="295"/>
        <v>P250002-0002-67</v>
      </c>
    </row>
    <row r="3638" spans="1:66" ht="69" hidden="1" x14ac:dyDescent="0.45">
      <c r="A3638" s="1">
        <f t="shared" si="296"/>
        <v>3625</v>
      </c>
      <c r="B3638" s="1" t="s">
        <v>734</v>
      </c>
      <c r="C3638" s="2" t="s">
        <v>4078</v>
      </c>
      <c r="D3638" s="1">
        <v>2300440</v>
      </c>
      <c r="E3638" s="2" t="s">
        <v>4071</v>
      </c>
      <c r="F3638" s="1" t="s">
        <v>4822</v>
      </c>
      <c r="G3638" s="10">
        <v>45802</v>
      </c>
      <c r="H3638" s="1">
        <v>2</v>
      </c>
      <c r="I3638" s="1"/>
      <c r="J3638" s="10">
        <v>45805</v>
      </c>
      <c r="K3638" s="1" t="s">
        <v>1075</v>
      </c>
      <c r="L3638" s="2"/>
      <c r="M3638" s="10"/>
      <c r="N3638" s="1"/>
      <c r="O3638" s="1"/>
      <c r="P3638" s="2">
        <f>Table1[[#This Row],[PRICE/PO]]*Table1[[#This Row],[Quantity/PO]]</f>
        <v>0</v>
      </c>
      <c r="Q3638" s="2" t="str">
        <f t="shared" ca="1" si="297"/>
        <v>منتهي</v>
      </c>
      <c r="R3638" s="2" t="s">
        <v>2355</v>
      </c>
      <c r="S3638" s="2"/>
      <c r="T3638" s="1" t="str">
        <f t="shared" si="298"/>
        <v/>
      </c>
      <c r="BN3638" s="8" t="str">
        <f t="shared" si="295"/>
        <v>P250002-0002-68</v>
      </c>
    </row>
    <row r="3639" spans="1:66" ht="92" hidden="1" x14ac:dyDescent="0.45">
      <c r="A3639" s="1">
        <f t="shared" si="296"/>
        <v>3626</v>
      </c>
      <c r="B3639" s="1" t="s">
        <v>734</v>
      </c>
      <c r="C3639" s="2" t="s">
        <v>54</v>
      </c>
      <c r="D3639" s="2" t="s">
        <v>2394</v>
      </c>
      <c r="E3639" s="2" t="s">
        <v>600</v>
      </c>
      <c r="F3639" s="1" t="s">
        <v>4823</v>
      </c>
      <c r="G3639" s="10">
        <v>45802</v>
      </c>
      <c r="H3639" s="1">
        <v>2</v>
      </c>
      <c r="I3639" s="1">
        <v>3120</v>
      </c>
      <c r="J3639" s="10">
        <v>45805</v>
      </c>
      <c r="K3639" s="1" t="s">
        <v>1077</v>
      </c>
      <c r="L3639" s="2"/>
      <c r="M3639" s="10"/>
      <c r="N3639" s="1"/>
      <c r="O3639" s="1"/>
      <c r="P3639" s="2">
        <f>Table1[[#This Row],[PRICE/PO]]*Table1[[#This Row],[Quantity/PO]]</f>
        <v>0</v>
      </c>
      <c r="Q3639" s="2" t="str">
        <f t="shared" ca="1" si="297"/>
        <v>منتهي</v>
      </c>
      <c r="R3639" s="2" t="s">
        <v>2339</v>
      </c>
      <c r="S3639" s="2"/>
      <c r="T3639" s="1" t="str">
        <f t="shared" si="298"/>
        <v/>
      </c>
      <c r="BN3639" s="8" t="str">
        <f t="shared" si="295"/>
        <v>P250002-0002-70</v>
      </c>
    </row>
    <row r="3640" spans="1:66" ht="46" hidden="1" x14ac:dyDescent="0.45">
      <c r="A3640" s="1">
        <f t="shared" si="296"/>
        <v>3627</v>
      </c>
      <c r="B3640" s="1" t="s">
        <v>734</v>
      </c>
      <c r="C3640" s="1" t="s">
        <v>3870</v>
      </c>
      <c r="D3640" s="1">
        <v>170984</v>
      </c>
      <c r="E3640" s="2" t="s">
        <v>3871</v>
      </c>
      <c r="F3640" s="1" t="s">
        <v>4823</v>
      </c>
      <c r="G3640" s="10">
        <v>45802</v>
      </c>
      <c r="H3640" s="1">
        <v>12</v>
      </c>
      <c r="I3640" s="1"/>
      <c r="J3640" s="10">
        <v>45805</v>
      </c>
      <c r="K3640" s="1" t="s">
        <v>1077</v>
      </c>
      <c r="L3640" s="2"/>
      <c r="M3640" s="10"/>
      <c r="N3640" s="1"/>
      <c r="O3640" s="1"/>
      <c r="P3640" s="2">
        <f>Table1[[#This Row],[PRICE/PO]]*Table1[[#This Row],[Quantity/PO]]</f>
        <v>0</v>
      </c>
      <c r="Q3640" s="2" t="str">
        <f t="shared" ca="1" si="297"/>
        <v>منتهي</v>
      </c>
      <c r="R3640" s="2" t="s">
        <v>2339</v>
      </c>
      <c r="S3640" s="2"/>
      <c r="T3640" s="1" t="str">
        <f t="shared" si="298"/>
        <v/>
      </c>
      <c r="BN3640" s="8" t="str">
        <f t="shared" si="295"/>
        <v>P250000-9694-23</v>
      </c>
    </row>
    <row r="3641" spans="1:66" ht="69" hidden="1" x14ac:dyDescent="0.45">
      <c r="A3641" s="1">
        <f t="shared" si="296"/>
        <v>3628</v>
      </c>
      <c r="B3641" s="1" t="s">
        <v>734</v>
      </c>
      <c r="C3641" s="2" t="s">
        <v>4827</v>
      </c>
      <c r="D3641" s="1">
        <v>2101115</v>
      </c>
      <c r="E3641" s="2" t="s">
        <v>4826</v>
      </c>
      <c r="F3641" s="1" t="s">
        <v>4825</v>
      </c>
      <c r="G3641" s="10">
        <v>45774</v>
      </c>
      <c r="H3641" s="1">
        <v>1</v>
      </c>
      <c r="I3641" s="1">
        <v>6500</v>
      </c>
      <c r="J3641" s="10">
        <v>45776</v>
      </c>
      <c r="K3641" s="1" t="s">
        <v>1077</v>
      </c>
      <c r="L3641" s="2" t="s">
        <v>4828</v>
      </c>
      <c r="M3641" s="10">
        <v>45795</v>
      </c>
      <c r="N3641" s="1">
        <v>1</v>
      </c>
      <c r="O3641" s="1">
        <v>6500</v>
      </c>
      <c r="P3641" s="2">
        <f>Table1[[#This Row],[PRICE/PO]]*Table1[[#This Row],[Quantity/PO]]</f>
        <v>6500</v>
      </c>
      <c r="Q3641" s="2" t="str">
        <f t="shared" ca="1" si="297"/>
        <v>منتهي</v>
      </c>
      <c r="R3641" s="2" t="s">
        <v>2339</v>
      </c>
      <c r="S3641" s="2"/>
      <c r="T3641" s="1" t="str">
        <f t="shared" si="298"/>
        <v/>
      </c>
      <c r="BN3641" s="8" t="str">
        <f t="shared" si="295"/>
        <v>P250000-9694-27</v>
      </c>
    </row>
    <row r="3642" spans="1:66" ht="92" hidden="1" x14ac:dyDescent="0.45">
      <c r="A3642" s="1">
        <f t="shared" si="296"/>
        <v>3629</v>
      </c>
      <c r="B3642" s="1" t="s">
        <v>734</v>
      </c>
      <c r="C3642" s="2" t="s">
        <v>2891</v>
      </c>
      <c r="D3642" s="1"/>
      <c r="E3642" s="2" t="s">
        <v>2892</v>
      </c>
      <c r="F3642" s="1" t="s">
        <v>4840</v>
      </c>
      <c r="G3642" s="10">
        <v>45795</v>
      </c>
      <c r="H3642" s="1">
        <v>2</v>
      </c>
      <c r="I3642" s="1">
        <v>175</v>
      </c>
      <c r="J3642" s="10">
        <v>45798</v>
      </c>
      <c r="K3642" s="1" t="s">
        <v>1075</v>
      </c>
      <c r="L3642" s="2"/>
      <c r="M3642" s="10"/>
      <c r="N3642" s="1"/>
      <c r="O3642" s="1"/>
      <c r="P3642" s="2">
        <f>Table1[[#This Row],[PRICE/PO]]*Table1[[#This Row],[Quantity/PO]]</f>
        <v>0</v>
      </c>
      <c r="Q3642" s="2" t="str">
        <f t="shared" ca="1" si="297"/>
        <v>منتهي</v>
      </c>
      <c r="R3642" s="2" t="s">
        <v>2355</v>
      </c>
      <c r="S3642" s="2"/>
      <c r="T3642" s="1" t="str">
        <f t="shared" si="298"/>
        <v/>
      </c>
      <c r="BN3642" s="8" t="str">
        <f t="shared" si="295"/>
        <v>11.33473.338</v>
      </c>
    </row>
    <row r="3643" spans="1:66" ht="46" hidden="1" x14ac:dyDescent="0.45">
      <c r="A3643" s="1">
        <f t="shared" si="296"/>
        <v>3630</v>
      </c>
      <c r="B3643" s="1" t="s">
        <v>734</v>
      </c>
      <c r="C3643" s="2" t="s">
        <v>1318</v>
      </c>
      <c r="D3643" s="2" t="s">
        <v>2171</v>
      </c>
      <c r="E3643" s="2" t="s">
        <v>1319</v>
      </c>
      <c r="F3643" s="1" t="s">
        <v>4840</v>
      </c>
      <c r="G3643" s="10">
        <v>45795</v>
      </c>
      <c r="H3643" s="1">
        <v>1</v>
      </c>
      <c r="I3643" s="1"/>
      <c r="J3643" s="10">
        <v>45798</v>
      </c>
      <c r="K3643" s="1" t="s">
        <v>1075</v>
      </c>
      <c r="L3643" s="2"/>
      <c r="M3643" s="10"/>
      <c r="N3643" s="1"/>
      <c r="O3643" s="1"/>
      <c r="P3643" s="2">
        <f>Table1[[#This Row],[PRICE/PO]]*Table1[[#This Row],[Quantity/PO]]</f>
        <v>0</v>
      </c>
      <c r="Q3643" s="2" t="str">
        <f t="shared" ca="1" si="297"/>
        <v>منتهي</v>
      </c>
      <c r="R3643" s="2" t="s">
        <v>2355</v>
      </c>
      <c r="S3643" s="2"/>
      <c r="T3643" s="1" t="str">
        <f t="shared" si="298"/>
        <v/>
      </c>
      <c r="BN3643" s="8" t="str">
        <f t="shared" si="295"/>
        <v>0L1630</v>
      </c>
    </row>
    <row r="3644" spans="1:66" ht="115" hidden="1" x14ac:dyDescent="0.45">
      <c r="A3644" s="1">
        <f t="shared" si="296"/>
        <v>3631</v>
      </c>
      <c r="B3644" s="1" t="s">
        <v>734</v>
      </c>
      <c r="C3644" s="2" t="s">
        <v>1309</v>
      </c>
      <c r="D3644" s="2" t="s">
        <v>1308</v>
      </c>
      <c r="E3644" s="2" t="s">
        <v>1310</v>
      </c>
      <c r="F3644" s="1" t="s">
        <v>4840</v>
      </c>
      <c r="G3644" s="10">
        <v>45795</v>
      </c>
      <c r="H3644" s="1">
        <v>1</v>
      </c>
      <c r="I3644" s="1"/>
      <c r="J3644" s="10">
        <v>45798</v>
      </c>
      <c r="K3644" s="1" t="s">
        <v>1075</v>
      </c>
      <c r="L3644" s="2"/>
      <c r="M3644" s="10"/>
      <c r="N3644" s="1"/>
      <c r="O3644" s="1"/>
      <c r="P3644" s="2">
        <f>Table1[[#This Row],[PRICE/PO]]*Table1[[#This Row],[Quantity/PO]]</f>
        <v>0</v>
      </c>
      <c r="Q3644" s="2" t="str">
        <f t="shared" ca="1" si="297"/>
        <v>منتهي</v>
      </c>
      <c r="R3644" s="2" t="s">
        <v>2355</v>
      </c>
      <c r="S3644" s="2"/>
      <c r="T3644" s="1" t="str">
        <f t="shared" si="298"/>
        <v/>
      </c>
      <c r="BN3644" s="8" t="str">
        <f t="shared" si="295"/>
        <v>LC1D 32 M7</v>
      </c>
    </row>
    <row r="3645" spans="1:66" ht="46" hidden="1" x14ac:dyDescent="0.45">
      <c r="A3645" s="1">
        <f t="shared" si="296"/>
        <v>3632</v>
      </c>
      <c r="B3645" s="1" t="s">
        <v>734</v>
      </c>
      <c r="C3645" s="2" t="s">
        <v>1342</v>
      </c>
      <c r="D3645" s="1">
        <v>4032316</v>
      </c>
      <c r="E3645" s="2" t="s">
        <v>1343</v>
      </c>
      <c r="F3645" s="1" t="s">
        <v>4840</v>
      </c>
      <c r="G3645" s="10">
        <v>45795</v>
      </c>
      <c r="H3645" s="1">
        <v>2</v>
      </c>
      <c r="I3645" s="1">
        <v>400</v>
      </c>
      <c r="J3645" s="10">
        <v>45798</v>
      </c>
      <c r="K3645" s="1" t="s">
        <v>1075</v>
      </c>
      <c r="L3645" s="2"/>
      <c r="M3645" s="10"/>
      <c r="N3645" s="1"/>
      <c r="O3645" s="1"/>
      <c r="P3645" s="2">
        <f>Table1[[#This Row],[PRICE/PO]]*Table1[[#This Row],[Quantity/PO]]</f>
        <v>0</v>
      </c>
      <c r="Q3645" s="2" t="str">
        <f t="shared" ca="1" si="297"/>
        <v>منتهي</v>
      </c>
      <c r="R3645" s="2" t="s">
        <v>2355</v>
      </c>
      <c r="S3645" s="2"/>
      <c r="T3645" s="1" t="str">
        <f t="shared" si="298"/>
        <v/>
      </c>
      <c r="BN3645" s="8">
        <f t="shared" si="295"/>
        <v>56945</v>
      </c>
    </row>
    <row r="3646" spans="1:66" ht="69" hidden="1" x14ac:dyDescent="0.45">
      <c r="A3646" s="1">
        <f t="shared" si="296"/>
        <v>3633</v>
      </c>
      <c r="B3646" s="1" t="s">
        <v>734</v>
      </c>
      <c r="C3646" s="2" t="s">
        <v>1344</v>
      </c>
      <c r="D3646" s="1">
        <v>412812</v>
      </c>
      <c r="E3646" s="2" t="s">
        <v>1345</v>
      </c>
      <c r="F3646" s="1" t="s">
        <v>4840</v>
      </c>
      <c r="G3646" s="10">
        <v>45795</v>
      </c>
      <c r="H3646" s="1">
        <v>2</v>
      </c>
      <c r="I3646" s="1"/>
      <c r="J3646" s="10">
        <v>45798</v>
      </c>
      <c r="K3646" s="1" t="s">
        <v>1075</v>
      </c>
      <c r="L3646" s="2"/>
      <c r="M3646" s="10"/>
      <c r="N3646" s="1"/>
      <c r="O3646" s="1"/>
      <c r="P3646" s="2">
        <f>Table1[[#This Row],[PRICE/PO]]*Table1[[#This Row],[Quantity/PO]]</f>
        <v>0</v>
      </c>
      <c r="Q3646" s="2" t="str">
        <f t="shared" ca="1" si="297"/>
        <v>منتهي</v>
      </c>
      <c r="R3646" s="2" t="s">
        <v>2355</v>
      </c>
      <c r="S3646" s="2"/>
      <c r="T3646" s="1" t="str">
        <f t="shared" si="298"/>
        <v/>
      </c>
      <c r="BN3646" s="8" t="str">
        <f t="shared" si="295"/>
        <v>TRS/1 CR-A</v>
      </c>
    </row>
    <row r="3647" spans="1:66" ht="92" hidden="1" x14ac:dyDescent="0.45">
      <c r="A3647" s="1">
        <f t="shared" si="296"/>
        <v>3634</v>
      </c>
      <c r="B3647" s="1" t="s">
        <v>734</v>
      </c>
      <c r="C3647" s="2" t="s">
        <v>4821</v>
      </c>
      <c r="D3647" s="1"/>
      <c r="E3647" s="2" t="s">
        <v>4820</v>
      </c>
      <c r="F3647" s="1" t="s">
        <v>4840</v>
      </c>
      <c r="G3647" s="10">
        <v>45795</v>
      </c>
      <c r="H3647" s="1">
        <v>2</v>
      </c>
      <c r="I3647" s="1"/>
      <c r="J3647" s="10">
        <v>45798</v>
      </c>
      <c r="K3647" s="1" t="s">
        <v>1075</v>
      </c>
      <c r="L3647" s="2"/>
      <c r="M3647" s="10"/>
      <c r="N3647" s="1"/>
      <c r="O3647" s="1"/>
      <c r="P3647" s="2">
        <f>Table1[[#This Row],[PRICE/PO]]*Table1[[#This Row],[Quantity/PO]]</f>
        <v>0</v>
      </c>
      <c r="Q3647" s="2" t="str">
        <f t="shared" ca="1" si="297"/>
        <v>منتهي</v>
      </c>
      <c r="R3647" s="2" t="s">
        <v>2355</v>
      </c>
      <c r="S3647" s="2"/>
      <c r="T3647" s="1" t="str">
        <f t="shared" si="298"/>
        <v/>
      </c>
      <c r="BN3647" s="8">
        <f t="shared" si="295"/>
        <v>56945</v>
      </c>
    </row>
    <row r="3648" spans="1:66" ht="46" hidden="1" x14ac:dyDescent="0.45">
      <c r="A3648" s="1">
        <f t="shared" si="296"/>
        <v>3635</v>
      </c>
      <c r="B3648" s="1" t="s">
        <v>734</v>
      </c>
      <c r="C3648" s="2" t="s">
        <v>1318</v>
      </c>
      <c r="D3648" s="2" t="s">
        <v>2171</v>
      </c>
      <c r="E3648" s="2" t="s">
        <v>1319</v>
      </c>
      <c r="F3648" s="1" t="s">
        <v>4840</v>
      </c>
      <c r="G3648" s="10">
        <v>45795</v>
      </c>
      <c r="H3648" s="1">
        <v>5</v>
      </c>
      <c r="I3648" s="1"/>
      <c r="J3648" s="10">
        <v>45798</v>
      </c>
      <c r="K3648" s="1" t="s">
        <v>1075</v>
      </c>
      <c r="L3648" s="2"/>
      <c r="M3648" s="10"/>
      <c r="N3648" s="1"/>
      <c r="O3648" s="1"/>
      <c r="P3648" s="2">
        <f>Table1[[#This Row],[PRICE/PO]]*Table1[[#This Row],[Quantity/PO]]</f>
        <v>0</v>
      </c>
      <c r="Q3648" s="2" t="str">
        <f t="shared" ca="1" si="297"/>
        <v>منتهي</v>
      </c>
      <c r="R3648" s="2" t="s">
        <v>2355</v>
      </c>
      <c r="S3648" s="2"/>
      <c r="T3648" s="1" t="str">
        <f t="shared" si="298"/>
        <v/>
      </c>
      <c r="BN3648" s="8" t="str">
        <f t="shared" si="295"/>
        <v>ZR72KC-TFD-522</v>
      </c>
    </row>
    <row r="3649" spans="1:66" ht="69" hidden="1" x14ac:dyDescent="0.45">
      <c r="A3649" s="1">
        <f t="shared" si="296"/>
        <v>3636</v>
      </c>
      <c r="B3649" s="1" t="s">
        <v>734</v>
      </c>
      <c r="C3649" s="1" t="s">
        <v>501</v>
      </c>
      <c r="D3649" s="1" t="s">
        <v>4842</v>
      </c>
      <c r="E3649" s="2" t="s">
        <v>502</v>
      </c>
      <c r="F3649" s="1" t="s">
        <v>4841</v>
      </c>
      <c r="G3649" s="10">
        <v>45803</v>
      </c>
      <c r="H3649" s="1">
        <v>4</v>
      </c>
      <c r="I3649" s="1"/>
      <c r="J3649" s="10">
        <v>45808</v>
      </c>
      <c r="K3649" s="1" t="s">
        <v>1074</v>
      </c>
      <c r="L3649" s="2"/>
      <c r="M3649" s="10"/>
      <c r="N3649" s="1"/>
      <c r="O3649" s="1"/>
      <c r="P3649" s="2">
        <f>Table1[[#This Row],[PRICE/PO]]*Table1[[#This Row],[Quantity/PO]]</f>
        <v>0</v>
      </c>
      <c r="Q3649" s="2" t="str">
        <f t="shared" ca="1" si="297"/>
        <v>منتهي</v>
      </c>
      <c r="R3649" s="2" t="s">
        <v>2430</v>
      </c>
      <c r="S3649" s="2"/>
      <c r="T3649" s="1" t="str">
        <f t="shared" si="298"/>
        <v/>
      </c>
      <c r="BN3649" s="8" t="str">
        <f t="shared" si="295"/>
        <v>0L2582</v>
      </c>
    </row>
    <row r="3650" spans="1:66" ht="138" hidden="1" x14ac:dyDescent="0.45">
      <c r="A3650" s="1">
        <f t="shared" si="296"/>
        <v>3637</v>
      </c>
      <c r="B3650" s="1" t="s">
        <v>734</v>
      </c>
      <c r="C3650" s="1" t="s">
        <v>2457</v>
      </c>
      <c r="D3650" s="1" t="s">
        <v>2456</v>
      </c>
      <c r="E3650" s="2" t="s">
        <v>2934</v>
      </c>
      <c r="F3650" s="1" t="s">
        <v>4843</v>
      </c>
      <c r="G3650" s="10">
        <v>45803</v>
      </c>
      <c r="H3650" s="1">
        <v>4</v>
      </c>
      <c r="I3650" s="1"/>
      <c r="J3650" s="10">
        <v>45805</v>
      </c>
      <c r="K3650" s="1" t="s">
        <v>1074</v>
      </c>
      <c r="L3650" s="2"/>
      <c r="M3650" s="10"/>
      <c r="N3650" s="1"/>
      <c r="O3650" s="1"/>
      <c r="P3650" s="2">
        <f>Table1[[#This Row],[PRICE/PO]]*Table1[[#This Row],[Quantity/PO]]</f>
        <v>0</v>
      </c>
      <c r="Q3650" s="2" t="str">
        <f t="shared" ca="1" si="297"/>
        <v>منتهي</v>
      </c>
      <c r="R3650" s="2" t="s">
        <v>2370</v>
      </c>
      <c r="S3650" s="2"/>
      <c r="T3650" s="1" t="str">
        <f t="shared" si="298"/>
        <v/>
      </c>
      <c r="BN3650" s="8" t="str">
        <f t="shared" si="295"/>
        <v/>
      </c>
    </row>
    <row r="3651" spans="1:66" ht="46" hidden="1" x14ac:dyDescent="0.45">
      <c r="A3651" s="1">
        <f t="shared" si="296"/>
        <v>3638</v>
      </c>
      <c r="B3651" s="1" t="s">
        <v>734</v>
      </c>
      <c r="C3651" s="1" t="s">
        <v>4034</v>
      </c>
      <c r="D3651" s="1">
        <v>15013071</v>
      </c>
      <c r="E3651" s="2" t="s">
        <v>4045</v>
      </c>
      <c r="F3651" s="1" t="s">
        <v>4844</v>
      </c>
      <c r="G3651" s="10">
        <v>45803</v>
      </c>
      <c r="H3651" s="1">
        <v>1</v>
      </c>
      <c r="I3651" s="1"/>
      <c r="J3651" s="10">
        <v>45808</v>
      </c>
      <c r="K3651" s="1" t="s">
        <v>1075</v>
      </c>
      <c r="L3651" s="2"/>
      <c r="M3651" s="10"/>
      <c r="N3651" s="1"/>
      <c r="O3651" s="1"/>
      <c r="P3651" s="2">
        <f>Table1[[#This Row],[PRICE/PO]]*Table1[[#This Row],[Quantity/PO]]</f>
        <v>0</v>
      </c>
      <c r="Q3651" s="2" t="str">
        <f t="shared" ca="1" si="297"/>
        <v>منتهي</v>
      </c>
      <c r="R3651" s="2" t="s">
        <v>2355</v>
      </c>
      <c r="S3651" s="2"/>
      <c r="T3651" s="1" t="str">
        <f t="shared" si="298"/>
        <v/>
      </c>
      <c r="BN3651" s="8" t="str">
        <f t="shared" si="295"/>
        <v>23047</v>
      </c>
    </row>
    <row r="3652" spans="1:66" ht="46" hidden="1" x14ac:dyDescent="0.45">
      <c r="A3652" s="1">
        <f t="shared" si="296"/>
        <v>3639</v>
      </c>
      <c r="B3652" s="1" t="s">
        <v>734</v>
      </c>
      <c r="C3652" s="1" t="s">
        <v>4033</v>
      </c>
      <c r="D3652" s="1">
        <v>3063070</v>
      </c>
      <c r="E3652" s="2" t="s">
        <v>4046</v>
      </c>
      <c r="F3652" s="1" t="s">
        <v>4844</v>
      </c>
      <c r="G3652" s="10">
        <v>45803</v>
      </c>
      <c r="H3652" s="1">
        <v>2</v>
      </c>
      <c r="I3652" s="1"/>
      <c r="J3652" s="10">
        <v>45808</v>
      </c>
      <c r="K3652" s="1" t="s">
        <v>1075</v>
      </c>
      <c r="L3652" s="2"/>
      <c r="M3652" s="10"/>
      <c r="N3652" s="1"/>
      <c r="O3652" s="1"/>
      <c r="P3652" s="2">
        <f>Table1[[#This Row],[PRICE/PO]]*Table1[[#This Row],[Quantity/PO]]</f>
        <v>0</v>
      </c>
      <c r="Q3652" s="2" t="str">
        <f t="shared" ca="1" si="297"/>
        <v>منتهي</v>
      </c>
      <c r="R3652" s="2" t="s">
        <v>2355</v>
      </c>
      <c r="S3652" s="2"/>
      <c r="T3652" s="1" t="str">
        <f t="shared" si="298"/>
        <v/>
      </c>
      <c r="BN3652" s="8" t="str">
        <f t="shared" si="295"/>
        <v>56173</v>
      </c>
    </row>
    <row r="3653" spans="1:66" ht="92" hidden="1" x14ac:dyDescent="0.45">
      <c r="A3653" s="1">
        <f t="shared" si="296"/>
        <v>3640</v>
      </c>
      <c r="B3653" s="1" t="s">
        <v>734</v>
      </c>
      <c r="C3653" s="1" t="s">
        <v>4031</v>
      </c>
      <c r="D3653" s="1">
        <v>7100147</v>
      </c>
      <c r="E3653" s="2" t="s">
        <v>4048</v>
      </c>
      <c r="F3653" s="1" t="s">
        <v>4844</v>
      </c>
      <c r="G3653" s="10">
        <v>45803</v>
      </c>
      <c r="H3653" s="1">
        <v>4</v>
      </c>
      <c r="I3653" s="1"/>
      <c r="J3653" s="10">
        <v>45808</v>
      </c>
      <c r="K3653" s="1" t="s">
        <v>1075</v>
      </c>
      <c r="L3653" s="2"/>
      <c r="M3653" s="10"/>
      <c r="N3653" s="1"/>
      <c r="O3653" s="1"/>
      <c r="P3653" s="2">
        <f>Table1[[#This Row],[PRICE/PO]]*Table1[[#This Row],[Quantity/PO]]</f>
        <v>0</v>
      </c>
      <c r="Q3653" s="2" t="str">
        <f t="shared" ca="1" si="297"/>
        <v>منتهي</v>
      </c>
      <c r="R3653" s="2" t="s">
        <v>2355</v>
      </c>
      <c r="S3653" s="2"/>
      <c r="T3653" s="1" t="str">
        <f t="shared" si="298"/>
        <v/>
      </c>
      <c r="BN3653" s="8" t="str">
        <f t="shared" si="295"/>
        <v>BS1113TV</v>
      </c>
    </row>
    <row r="3654" spans="1:66" ht="69" hidden="1" x14ac:dyDescent="0.45">
      <c r="A3654" s="1">
        <f t="shared" si="296"/>
        <v>3641</v>
      </c>
      <c r="B3654" s="1" t="s">
        <v>734</v>
      </c>
      <c r="C3654" s="2" t="s">
        <v>4846</v>
      </c>
      <c r="D3654" s="1" t="s">
        <v>4848</v>
      </c>
      <c r="E3654" s="2" t="s">
        <v>4850</v>
      </c>
      <c r="F3654" s="1" t="s">
        <v>4845</v>
      </c>
      <c r="G3654" s="10">
        <v>45803</v>
      </c>
      <c r="H3654" s="1">
        <v>2</v>
      </c>
      <c r="I3654" s="1"/>
      <c r="J3654" s="10">
        <v>45807</v>
      </c>
      <c r="K3654" s="1" t="s">
        <v>1074</v>
      </c>
      <c r="L3654" s="2"/>
      <c r="M3654" s="10"/>
      <c r="N3654" s="1"/>
      <c r="O3654" s="1"/>
      <c r="P3654" s="2">
        <f>Table1[[#This Row],[PRICE/PO]]*Table1[[#This Row],[Quantity/PO]]</f>
        <v>0</v>
      </c>
      <c r="Q3654" s="2" t="str">
        <f t="shared" ca="1" si="297"/>
        <v>منتهي</v>
      </c>
      <c r="R3654" s="2" t="s">
        <v>2686</v>
      </c>
      <c r="S3654" s="2"/>
      <c r="T3654" s="1" t="str">
        <f t="shared" si="298"/>
        <v/>
      </c>
      <c r="BN3654" s="8" t="str">
        <f t="shared" si="295"/>
        <v>16791</v>
      </c>
    </row>
    <row r="3655" spans="1:66" ht="69" hidden="1" x14ac:dyDescent="0.45">
      <c r="A3655" s="1">
        <f t="shared" si="296"/>
        <v>3642</v>
      </c>
      <c r="B3655" s="1" t="s">
        <v>734</v>
      </c>
      <c r="C3655" s="2" t="s">
        <v>4847</v>
      </c>
      <c r="D3655" s="1" t="s">
        <v>4849</v>
      </c>
      <c r="E3655" s="2" t="s">
        <v>4851</v>
      </c>
      <c r="F3655" s="1" t="s">
        <v>4845</v>
      </c>
      <c r="G3655" s="10">
        <v>45803</v>
      </c>
      <c r="H3655" s="1">
        <v>2</v>
      </c>
      <c r="I3655" s="1"/>
      <c r="J3655" s="10">
        <v>45807</v>
      </c>
      <c r="K3655" s="1" t="s">
        <v>1074</v>
      </c>
      <c r="L3655" s="2"/>
      <c r="M3655" s="10"/>
      <c r="N3655" s="1"/>
      <c r="O3655" s="1"/>
      <c r="P3655" s="2">
        <f>Table1[[#This Row],[PRICE/PO]]*Table1[[#This Row],[Quantity/PO]]</f>
        <v>0</v>
      </c>
      <c r="Q3655" s="2" t="str">
        <f t="shared" ca="1" si="297"/>
        <v>منتهي</v>
      </c>
      <c r="R3655" s="2" t="s">
        <v>2686</v>
      </c>
      <c r="S3655" s="2"/>
      <c r="T3655" s="1" t="str">
        <f t="shared" si="298"/>
        <v/>
      </c>
      <c r="BN3655" s="8" t="str">
        <f t="shared" si="295"/>
        <v>LC1D50Q7</v>
      </c>
    </row>
    <row r="3656" spans="1:66" ht="92" hidden="1" x14ac:dyDescent="0.45">
      <c r="A3656" s="1">
        <f t="shared" si="296"/>
        <v>3643</v>
      </c>
      <c r="B3656" s="1" t="s">
        <v>734</v>
      </c>
      <c r="C3656" s="1" t="s">
        <v>4854</v>
      </c>
      <c r="D3656" s="1" t="s">
        <v>4856</v>
      </c>
      <c r="E3656" s="2" t="s">
        <v>4858</v>
      </c>
      <c r="F3656" s="1" t="s">
        <v>4853</v>
      </c>
      <c r="G3656" s="10">
        <v>45763</v>
      </c>
      <c r="H3656" s="1">
        <v>15</v>
      </c>
      <c r="I3656" s="1"/>
      <c r="J3656" s="10">
        <v>45808</v>
      </c>
      <c r="K3656" s="1" t="s">
        <v>1077</v>
      </c>
      <c r="L3656" s="2"/>
      <c r="M3656" s="10"/>
      <c r="N3656" s="1"/>
      <c r="O3656" s="1"/>
      <c r="P3656" s="2">
        <f>Table1[[#This Row],[PRICE/PO]]*Table1[[#This Row],[Quantity/PO]]</f>
        <v>0</v>
      </c>
      <c r="Q3656" s="2" t="str">
        <f t="shared" ca="1" si="297"/>
        <v>منتهي</v>
      </c>
      <c r="R3656" s="2" t="s">
        <v>2370</v>
      </c>
      <c r="S3656" s="2"/>
      <c r="T3656" s="1" t="str">
        <f t="shared" si="298"/>
        <v/>
      </c>
      <c r="BN3656" s="8" t="str">
        <f t="shared" si="295"/>
        <v>LC1D32Q7</v>
      </c>
    </row>
    <row r="3657" spans="1:66" ht="115" hidden="1" x14ac:dyDescent="0.45">
      <c r="A3657" s="1">
        <f t="shared" si="296"/>
        <v>3644</v>
      </c>
      <c r="B3657" s="1" t="s">
        <v>734</v>
      </c>
      <c r="C3657" s="1" t="s">
        <v>4855</v>
      </c>
      <c r="D3657" s="1" t="s">
        <v>4857</v>
      </c>
      <c r="E3657" s="2" t="s">
        <v>4859</v>
      </c>
      <c r="F3657" s="1" t="s">
        <v>4853</v>
      </c>
      <c r="G3657" s="10">
        <v>45763</v>
      </c>
      <c r="H3657" s="1">
        <v>15</v>
      </c>
      <c r="I3657" s="1"/>
      <c r="J3657" s="10">
        <v>45808</v>
      </c>
      <c r="K3657" s="1" t="s">
        <v>1077</v>
      </c>
      <c r="L3657" s="2"/>
      <c r="M3657" s="10"/>
      <c r="N3657" s="1"/>
      <c r="O3657" s="1"/>
      <c r="P3657" s="2">
        <f>Table1[[#This Row],[PRICE/PO]]*Table1[[#This Row],[Quantity/PO]]</f>
        <v>0</v>
      </c>
      <c r="Q3657" s="2" t="str">
        <f t="shared" ca="1" si="297"/>
        <v>منتهي</v>
      </c>
      <c r="R3657" s="2" t="s">
        <v>2370</v>
      </c>
      <c r="S3657" s="2"/>
      <c r="T3657" s="1" t="str">
        <f t="shared" si="298"/>
        <v/>
      </c>
      <c r="BN3657" s="8" t="str">
        <f t="shared" si="295"/>
        <v>PSF101</v>
      </c>
    </row>
    <row r="3658" spans="1:66" ht="69" hidden="1" x14ac:dyDescent="0.45">
      <c r="A3658" s="1">
        <f t="shared" si="296"/>
        <v>3645</v>
      </c>
      <c r="B3658" s="1" t="s">
        <v>734</v>
      </c>
      <c r="C3658" s="2" t="s">
        <v>3929</v>
      </c>
      <c r="D3658" s="1"/>
      <c r="E3658" s="2" t="s">
        <v>3936</v>
      </c>
      <c r="F3658" s="1" t="s">
        <v>4860</v>
      </c>
      <c r="G3658" s="10">
        <v>45764</v>
      </c>
      <c r="H3658" s="1">
        <v>6</v>
      </c>
      <c r="I3658" s="1"/>
      <c r="J3658" s="10">
        <v>45808</v>
      </c>
      <c r="K3658" s="1" t="s">
        <v>1077</v>
      </c>
      <c r="L3658" s="2"/>
      <c r="M3658" s="10"/>
      <c r="N3658" s="1"/>
      <c r="O3658" s="1"/>
      <c r="P3658" s="2">
        <f>Table1[[#This Row],[PRICE/PO]]*Table1[[#This Row],[Quantity/PO]]</f>
        <v>0</v>
      </c>
      <c r="Q3658" s="2" t="str">
        <f t="shared" ca="1" si="297"/>
        <v>منتهي</v>
      </c>
      <c r="R3658" s="2" t="s">
        <v>2370</v>
      </c>
      <c r="S3658" s="2"/>
      <c r="T3658" s="1" t="str">
        <f t="shared" si="298"/>
        <v/>
      </c>
      <c r="BN3658" s="8" t="str">
        <f t="shared" si="295"/>
        <v>750-375/025-000</v>
      </c>
    </row>
    <row r="3659" spans="1:66" ht="69" hidden="1" x14ac:dyDescent="0.45">
      <c r="A3659" s="1">
        <f t="shared" si="296"/>
        <v>3646</v>
      </c>
      <c r="B3659" s="1" t="s">
        <v>734</v>
      </c>
      <c r="C3659" s="2" t="s">
        <v>3931</v>
      </c>
      <c r="D3659" s="1"/>
      <c r="E3659" s="2" t="s">
        <v>3937</v>
      </c>
      <c r="F3659" s="1" t="s">
        <v>4860</v>
      </c>
      <c r="G3659" s="10">
        <v>45764</v>
      </c>
      <c r="H3659" s="1">
        <v>6</v>
      </c>
      <c r="I3659" s="1"/>
      <c r="J3659" s="10">
        <v>45808</v>
      </c>
      <c r="K3659" s="1" t="s">
        <v>1077</v>
      </c>
      <c r="L3659" s="2"/>
      <c r="M3659" s="10"/>
      <c r="N3659" s="1"/>
      <c r="O3659" s="1"/>
      <c r="P3659" s="2">
        <f>Table1[[#This Row],[PRICE/PO]]*Table1[[#This Row],[Quantity/PO]]</f>
        <v>0</v>
      </c>
      <c r="Q3659" s="2"/>
      <c r="R3659" s="2" t="s">
        <v>2370</v>
      </c>
      <c r="S3659" s="2"/>
      <c r="T3659" s="1" t="str">
        <f t="shared" si="298"/>
        <v/>
      </c>
      <c r="BN3659" s="8" t="str">
        <f t="shared" si="295"/>
        <v>A9D31620</v>
      </c>
    </row>
    <row r="3660" spans="1:66" ht="138" hidden="1" x14ac:dyDescent="0.45">
      <c r="A3660" s="1">
        <f t="shared" si="296"/>
        <v>3647</v>
      </c>
      <c r="B3660" s="1" t="s">
        <v>734</v>
      </c>
      <c r="C3660" s="2" t="s">
        <v>4861</v>
      </c>
      <c r="D3660" s="1"/>
      <c r="E3660" s="2" t="s">
        <v>4862</v>
      </c>
      <c r="F3660" s="1" t="s">
        <v>4860</v>
      </c>
      <c r="G3660" s="10">
        <v>45764</v>
      </c>
      <c r="H3660" s="1">
        <v>10</v>
      </c>
      <c r="I3660" s="1"/>
      <c r="J3660" s="10">
        <v>45808</v>
      </c>
      <c r="K3660" s="1" t="s">
        <v>1077</v>
      </c>
      <c r="L3660" s="2"/>
      <c r="M3660" s="10"/>
      <c r="N3660" s="1"/>
      <c r="O3660" s="1"/>
      <c r="P3660" s="2">
        <f>Table1[[#This Row],[PRICE/PO]]*Table1[[#This Row],[Quantity/PO]]</f>
        <v>0</v>
      </c>
      <c r="Q3660" s="2" t="str">
        <f t="shared" ca="1" si="297"/>
        <v>منتهي</v>
      </c>
      <c r="R3660" s="2" t="s">
        <v>2370</v>
      </c>
      <c r="S3660" s="2"/>
      <c r="T3660" s="1" t="str">
        <f t="shared" si="298"/>
        <v/>
      </c>
      <c r="BN3660" s="8" t="str">
        <f t="shared" ref="BN3660:BN3687" si="299">D4286</f>
        <v/>
      </c>
    </row>
    <row r="3661" spans="1:66" ht="138" hidden="1" x14ac:dyDescent="0.45">
      <c r="A3661" s="1">
        <f t="shared" si="296"/>
        <v>3648</v>
      </c>
      <c r="B3661" s="1" t="s">
        <v>734</v>
      </c>
      <c r="C3661" s="1" t="s">
        <v>4800</v>
      </c>
      <c r="D3661" s="1" t="s">
        <v>4801</v>
      </c>
      <c r="E3661" s="2" t="s">
        <v>4802</v>
      </c>
      <c r="F3661" s="1" t="s">
        <v>4864</v>
      </c>
      <c r="G3661" s="10">
        <v>45804</v>
      </c>
      <c r="H3661" s="1">
        <v>200</v>
      </c>
      <c r="I3661" s="1"/>
      <c r="J3661" s="10">
        <v>45808</v>
      </c>
      <c r="K3661" s="1" t="s">
        <v>1075</v>
      </c>
      <c r="L3661" s="2"/>
      <c r="M3661" s="10"/>
      <c r="N3661" s="1"/>
      <c r="O3661" s="1"/>
      <c r="P3661" s="2">
        <f>Table1[[#This Row],[PRICE/PO]]*Table1[[#This Row],[Quantity/PO]]</f>
        <v>0</v>
      </c>
      <c r="Q3661" s="2" t="str">
        <f t="shared" ca="1" si="297"/>
        <v>منتهي</v>
      </c>
      <c r="R3661" s="2" t="s">
        <v>2825</v>
      </c>
      <c r="S3661" s="2"/>
      <c r="T3661" s="1" t="str">
        <f t="shared" si="298"/>
        <v/>
      </c>
      <c r="BN3661" s="8" t="str">
        <f t="shared" si="299"/>
        <v>4C14</v>
      </c>
    </row>
    <row r="3662" spans="1:66" ht="46" hidden="1" x14ac:dyDescent="0.45">
      <c r="A3662" s="1">
        <f t="shared" si="296"/>
        <v>3649</v>
      </c>
      <c r="B3662" s="1" t="s">
        <v>734</v>
      </c>
      <c r="C3662" s="1" t="s">
        <v>991</v>
      </c>
      <c r="D3662" s="1">
        <v>620</v>
      </c>
      <c r="E3662" s="2" t="s">
        <v>992</v>
      </c>
      <c r="F3662" s="1" t="s">
        <v>4866</v>
      </c>
      <c r="G3662" s="10">
        <v>45805</v>
      </c>
      <c r="H3662" s="1">
        <v>1</v>
      </c>
      <c r="I3662" s="1"/>
      <c r="J3662" s="10">
        <v>45806</v>
      </c>
      <c r="K3662" s="1" t="s">
        <v>1077</v>
      </c>
      <c r="L3662" s="2"/>
      <c r="M3662" s="10"/>
      <c r="N3662" s="1"/>
      <c r="O3662" s="1"/>
      <c r="P3662" s="2">
        <f>Table1[[#This Row],[PRICE/PO]]*Table1[[#This Row],[Quantity/PO]]</f>
        <v>0</v>
      </c>
      <c r="Q3662" s="2" t="str">
        <f t="shared" ca="1" si="297"/>
        <v>منتهي</v>
      </c>
      <c r="R3662" s="2" t="s">
        <v>2370</v>
      </c>
      <c r="S3662" s="2"/>
      <c r="T3662" s="1" t="str">
        <f t="shared" si="298"/>
        <v/>
      </c>
      <c r="BN3662" s="8" t="str">
        <f t="shared" si="299"/>
        <v>20265083</v>
      </c>
    </row>
    <row r="3663" spans="1:66" ht="92" hidden="1" x14ac:dyDescent="0.45">
      <c r="A3663" s="1">
        <f t="shared" ref="A3663:A3726" si="300">ROW(A3650)</f>
        <v>3650</v>
      </c>
      <c r="B3663" s="1" t="s">
        <v>734</v>
      </c>
      <c r="C3663" s="1" t="s">
        <v>4867</v>
      </c>
      <c r="D3663" s="1" t="s">
        <v>4868</v>
      </c>
      <c r="E3663" s="2" t="s">
        <v>4869</v>
      </c>
      <c r="F3663" s="1" t="s">
        <v>4866</v>
      </c>
      <c r="G3663" s="10">
        <v>45805</v>
      </c>
      <c r="H3663" s="1">
        <v>6</v>
      </c>
      <c r="I3663" s="1"/>
      <c r="J3663" s="10">
        <v>45806</v>
      </c>
      <c r="K3663" s="1" t="s">
        <v>1077</v>
      </c>
      <c r="L3663" s="2"/>
      <c r="M3663" s="10"/>
      <c r="N3663" s="1"/>
      <c r="O3663" s="1"/>
      <c r="P3663" s="2">
        <f>Table1[[#This Row],[PRICE/PO]]*Table1[[#This Row],[Quantity/PO]]</f>
        <v>0</v>
      </c>
      <c r="Q3663" s="2" t="str">
        <f t="shared" ca="1" si="297"/>
        <v>منتهي</v>
      </c>
      <c r="R3663" s="2" t="s">
        <v>2370</v>
      </c>
      <c r="S3663" s="2"/>
      <c r="T3663" s="1" t="str">
        <f t="shared" si="298"/>
        <v/>
      </c>
      <c r="BN3663" s="8" t="str">
        <f t="shared" si="299"/>
        <v>37102517</v>
      </c>
    </row>
    <row r="3664" spans="1:66" ht="46" hidden="1" x14ac:dyDescent="0.45">
      <c r="A3664" s="1">
        <f t="shared" si="300"/>
        <v>3651</v>
      </c>
      <c r="B3664" s="1" t="s">
        <v>734</v>
      </c>
      <c r="C3664" s="1" t="s">
        <v>991</v>
      </c>
      <c r="D3664" s="1">
        <v>620</v>
      </c>
      <c r="E3664" s="2" t="s">
        <v>992</v>
      </c>
      <c r="F3664" s="1" t="s">
        <v>4870</v>
      </c>
      <c r="G3664" s="10">
        <v>45805</v>
      </c>
      <c r="H3664" s="1">
        <v>1</v>
      </c>
      <c r="I3664" s="1"/>
      <c r="J3664" s="10">
        <v>45810</v>
      </c>
      <c r="K3664" s="1" t="s">
        <v>1077</v>
      </c>
      <c r="L3664" s="2"/>
      <c r="M3664" s="10"/>
      <c r="N3664" s="1"/>
      <c r="O3664" s="1"/>
      <c r="P3664" s="2">
        <f>Table1[[#This Row],[PRICE/PO]]*Table1[[#This Row],[Quantity/PO]]</f>
        <v>0</v>
      </c>
      <c r="Q3664" s="2" t="str">
        <f t="shared" ca="1" si="297"/>
        <v>منتهي</v>
      </c>
      <c r="R3664" s="2" t="s">
        <v>2370</v>
      </c>
      <c r="S3664" s="2"/>
      <c r="T3664" s="1" t="str">
        <f t="shared" si="298"/>
        <v/>
      </c>
      <c r="BN3664" s="8" t="str">
        <f t="shared" si="299"/>
        <v>37102508</v>
      </c>
    </row>
    <row r="3665" spans="1:66" ht="69" hidden="1" x14ac:dyDescent="0.45">
      <c r="A3665" s="1">
        <f t="shared" si="300"/>
        <v>3652</v>
      </c>
      <c r="B3665" s="1" t="s">
        <v>734</v>
      </c>
      <c r="C3665" s="2" t="s">
        <v>4871</v>
      </c>
      <c r="D3665" s="1" t="s">
        <v>4874</v>
      </c>
      <c r="E3665" s="2" t="s">
        <v>4876</v>
      </c>
      <c r="F3665" s="1" t="s">
        <v>4870</v>
      </c>
      <c r="G3665" s="10">
        <v>45805</v>
      </c>
      <c r="H3665" s="1">
        <v>4</v>
      </c>
      <c r="I3665" s="1"/>
      <c r="J3665" s="10">
        <v>45810</v>
      </c>
      <c r="K3665" s="1" t="s">
        <v>1077</v>
      </c>
      <c r="L3665" s="2"/>
      <c r="M3665" s="10"/>
      <c r="N3665" s="1"/>
      <c r="O3665" s="1"/>
      <c r="P3665" s="2">
        <f>Table1[[#This Row],[PRICE/PO]]*Table1[[#This Row],[Quantity/PO]]</f>
        <v>0</v>
      </c>
      <c r="Q3665" s="2" t="str">
        <f t="shared" ca="1" si="297"/>
        <v>منتهي</v>
      </c>
      <c r="R3665" s="2" t="s">
        <v>2370</v>
      </c>
      <c r="S3665" s="2"/>
      <c r="T3665" s="1" t="str">
        <f t="shared" si="298"/>
        <v/>
      </c>
      <c r="BN3665" s="8" t="str">
        <f t="shared" si="299"/>
        <v>2102049</v>
      </c>
    </row>
    <row r="3666" spans="1:66" ht="115" hidden="1" x14ac:dyDescent="0.45">
      <c r="A3666" s="1">
        <f t="shared" si="300"/>
        <v>3653</v>
      </c>
      <c r="B3666" s="1" t="s">
        <v>734</v>
      </c>
      <c r="C3666" s="2" t="s">
        <v>142</v>
      </c>
      <c r="D3666" s="1" t="s">
        <v>141</v>
      </c>
      <c r="E3666" s="2" t="s">
        <v>3671</v>
      </c>
      <c r="F3666" s="1" t="s">
        <v>4870</v>
      </c>
      <c r="G3666" s="10">
        <v>45805</v>
      </c>
      <c r="H3666" s="1">
        <v>4</v>
      </c>
      <c r="I3666" s="1"/>
      <c r="J3666" s="10">
        <v>45810</v>
      </c>
      <c r="K3666" s="1" t="s">
        <v>1077</v>
      </c>
      <c r="L3666" s="2"/>
      <c r="M3666" s="10"/>
      <c r="N3666" s="1"/>
      <c r="O3666" s="1"/>
      <c r="P3666" s="2">
        <f>Table1[[#This Row],[PRICE/PO]]*Table1[[#This Row],[Quantity/PO]]</f>
        <v>0</v>
      </c>
      <c r="Q3666" s="2" t="str">
        <f t="shared" ca="1" si="297"/>
        <v>منتهي</v>
      </c>
      <c r="R3666" s="2" t="s">
        <v>2370</v>
      </c>
      <c r="S3666" s="2"/>
      <c r="T3666" s="1" t="str">
        <f t="shared" si="298"/>
        <v/>
      </c>
      <c r="BN3666" s="8" t="str">
        <f t="shared" si="299"/>
        <v>LRD16</v>
      </c>
    </row>
    <row r="3667" spans="1:66" ht="92" hidden="1" x14ac:dyDescent="0.45">
      <c r="A3667" s="1">
        <f t="shared" si="300"/>
        <v>3654</v>
      </c>
      <c r="B3667" s="1" t="s">
        <v>734</v>
      </c>
      <c r="C3667" s="2" t="s">
        <v>1442</v>
      </c>
      <c r="D3667" s="1" t="s">
        <v>273</v>
      </c>
      <c r="E3667" s="2" t="s">
        <v>1440</v>
      </c>
      <c r="F3667" s="1" t="s">
        <v>4870</v>
      </c>
      <c r="G3667" s="10">
        <v>45805</v>
      </c>
      <c r="H3667" s="1">
        <v>4</v>
      </c>
      <c r="I3667" s="1"/>
      <c r="J3667" s="10">
        <v>45810</v>
      </c>
      <c r="K3667" s="1" t="s">
        <v>1077</v>
      </c>
      <c r="L3667" s="2"/>
      <c r="M3667" s="10"/>
      <c r="N3667" s="1"/>
      <c r="O3667" s="1"/>
      <c r="P3667" s="2">
        <f>Table1[[#This Row],[PRICE/PO]]*Table1[[#This Row],[Quantity/PO]]</f>
        <v>0</v>
      </c>
      <c r="Q3667" s="2" t="str">
        <f t="shared" ref="Q3667:Q3734" ca="1" si="301">IF(AND($J3667&lt;TODAY(), $J3667&lt;&gt;""), "منتهي", "")</f>
        <v>منتهي</v>
      </c>
      <c r="R3667" s="2" t="s">
        <v>2370</v>
      </c>
      <c r="S3667" s="2"/>
      <c r="T3667" s="1" t="str">
        <f t="shared" si="298"/>
        <v/>
      </c>
      <c r="BN3667" s="8" t="str">
        <f t="shared" si="299"/>
        <v>S/L 1</v>
      </c>
    </row>
    <row r="3668" spans="1:66" ht="92" hidden="1" x14ac:dyDescent="0.45">
      <c r="A3668" s="1">
        <f t="shared" si="300"/>
        <v>3655</v>
      </c>
      <c r="B3668" s="1" t="s">
        <v>734</v>
      </c>
      <c r="C3668" s="2" t="s">
        <v>4867</v>
      </c>
      <c r="D3668" s="1" t="s">
        <v>4868</v>
      </c>
      <c r="E3668" s="2" t="s">
        <v>4869</v>
      </c>
      <c r="F3668" s="1" t="s">
        <v>4870</v>
      </c>
      <c r="G3668" s="10">
        <v>45805</v>
      </c>
      <c r="H3668" s="1">
        <v>6</v>
      </c>
      <c r="I3668" s="1"/>
      <c r="J3668" s="10">
        <v>45810</v>
      </c>
      <c r="K3668" s="1" t="s">
        <v>1077</v>
      </c>
      <c r="L3668" s="2"/>
      <c r="M3668" s="10"/>
      <c r="N3668" s="1"/>
      <c r="O3668" s="1"/>
      <c r="P3668" s="2">
        <f>Table1[[#This Row],[PRICE/PO]]*Table1[[#This Row],[Quantity/PO]]</f>
        <v>0</v>
      </c>
      <c r="Q3668" s="2" t="str">
        <f t="shared" ca="1" si="301"/>
        <v>منتهي</v>
      </c>
      <c r="R3668" s="2" t="s">
        <v>2370</v>
      </c>
      <c r="S3668" s="2"/>
      <c r="T3668" s="1" t="str">
        <f t="shared" si="298"/>
        <v/>
      </c>
      <c r="BN3668" s="8" t="str">
        <f t="shared" si="299"/>
        <v>S/L 2</v>
      </c>
    </row>
    <row r="3669" spans="1:66" ht="69" hidden="1" x14ac:dyDescent="0.45">
      <c r="A3669" s="1">
        <f t="shared" si="300"/>
        <v>3656</v>
      </c>
      <c r="B3669" s="1" t="s">
        <v>734</v>
      </c>
      <c r="C3669" s="2" t="s">
        <v>4872</v>
      </c>
      <c r="D3669" s="1" t="s">
        <v>4875</v>
      </c>
      <c r="E3669" s="2" t="s">
        <v>4877</v>
      </c>
      <c r="F3669" s="1" t="s">
        <v>4870</v>
      </c>
      <c r="G3669" s="10">
        <v>45805</v>
      </c>
      <c r="H3669" s="1">
        <v>4</v>
      </c>
      <c r="I3669" s="1"/>
      <c r="J3669" s="10">
        <v>45810</v>
      </c>
      <c r="K3669" s="1" t="s">
        <v>1077</v>
      </c>
      <c r="L3669" s="2"/>
      <c r="M3669" s="10"/>
      <c r="N3669" s="1"/>
      <c r="O3669" s="1"/>
      <c r="P3669" s="2">
        <f>Table1[[#This Row],[PRICE/PO]]*Table1[[#This Row],[Quantity/PO]]</f>
        <v>0</v>
      </c>
      <c r="Q3669" s="2" t="str">
        <f t="shared" ca="1" si="301"/>
        <v>منتهي</v>
      </c>
      <c r="R3669" s="2" t="s">
        <v>2370</v>
      </c>
      <c r="S3669" s="2"/>
      <c r="T3669" s="1" t="str">
        <f t="shared" si="298"/>
        <v/>
      </c>
      <c r="BN3669" s="8" t="str">
        <f t="shared" si="299"/>
        <v>43.27232.000</v>
      </c>
    </row>
    <row r="3670" spans="1:66" ht="92" hidden="1" x14ac:dyDescent="0.45">
      <c r="A3670" s="1">
        <f t="shared" si="300"/>
        <v>3657</v>
      </c>
      <c r="B3670" s="1" t="s">
        <v>734</v>
      </c>
      <c r="C3670" s="2" t="s">
        <v>4873</v>
      </c>
      <c r="D3670" s="1"/>
      <c r="E3670" s="2" t="s">
        <v>4878</v>
      </c>
      <c r="F3670" s="1" t="s">
        <v>4870</v>
      </c>
      <c r="G3670" s="10">
        <v>45805</v>
      </c>
      <c r="H3670" s="1">
        <v>2</v>
      </c>
      <c r="I3670" s="1"/>
      <c r="J3670" s="10">
        <v>45810</v>
      </c>
      <c r="K3670" s="1" t="s">
        <v>1077</v>
      </c>
      <c r="L3670" s="2"/>
      <c r="M3670" s="10"/>
      <c r="N3670" s="1"/>
      <c r="O3670" s="1"/>
      <c r="P3670" s="2">
        <f>Table1[[#This Row],[PRICE/PO]]*Table1[[#This Row],[Quantity/PO]]</f>
        <v>0</v>
      </c>
      <c r="Q3670" s="2" t="str">
        <f t="shared" ca="1" si="301"/>
        <v>منتهي</v>
      </c>
      <c r="R3670" s="2" t="s">
        <v>2370</v>
      </c>
      <c r="S3670" s="2"/>
      <c r="T3670" s="1" t="str">
        <f t="shared" si="298"/>
        <v/>
      </c>
      <c r="BN3670" s="8" t="str">
        <f t="shared" si="299"/>
        <v>02300460</v>
      </c>
    </row>
    <row r="3671" spans="1:66" ht="46" hidden="1" x14ac:dyDescent="0.45">
      <c r="A3671" s="1">
        <f t="shared" si="300"/>
        <v>3658</v>
      </c>
      <c r="B3671" s="1" t="s">
        <v>734</v>
      </c>
      <c r="C3671" s="1" t="s">
        <v>4880</v>
      </c>
      <c r="D3671" s="1"/>
      <c r="E3671" s="2" t="s">
        <v>4881</v>
      </c>
      <c r="F3671" s="1" t="s">
        <v>4879</v>
      </c>
      <c r="G3671" s="10">
        <v>45805</v>
      </c>
      <c r="H3671" s="1">
        <v>24</v>
      </c>
      <c r="I3671" s="1"/>
      <c r="J3671" s="10">
        <v>45809</v>
      </c>
      <c r="K3671" s="1" t="s">
        <v>1075</v>
      </c>
      <c r="L3671" s="2"/>
      <c r="M3671" s="10"/>
      <c r="N3671" s="1"/>
      <c r="O3671" s="1"/>
      <c r="P3671" s="2">
        <f>Table1[[#This Row],[PRICE/PO]]*Table1[[#This Row],[Quantity/PO]]</f>
        <v>0</v>
      </c>
      <c r="Q3671" s="2" t="str">
        <f t="shared" ca="1" si="301"/>
        <v>منتهي</v>
      </c>
      <c r="R3671" s="2" t="s">
        <v>2825</v>
      </c>
      <c r="S3671" s="2"/>
      <c r="T3671" s="1" t="str">
        <f t="shared" si="298"/>
        <v/>
      </c>
      <c r="BN3671" s="8" t="str">
        <f t="shared" si="299"/>
        <v>02300463</v>
      </c>
    </row>
    <row r="3672" spans="1:66" ht="138" hidden="1" x14ac:dyDescent="0.45">
      <c r="A3672" s="1">
        <f t="shared" si="300"/>
        <v>3659</v>
      </c>
      <c r="B3672" s="1" t="s">
        <v>734</v>
      </c>
      <c r="C3672" s="1" t="s">
        <v>4800</v>
      </c>
      <c r="D3672" s="1" t="s">
        <v>4801</v>
      </c>
      <c r="E3672" s="2" t="s">
        <v>4802</v>
      </c>
      <c r="F3672" s="1" t="s">
        <v>4879</v>
      </c>
      <c r="G3672" s="10">
        <v>45805</v>
      </c>
      <c r="H3672" s="1">
        <v>6</v>
      </c>
      <c r="I3672" s="1"/>
      <c r="J3672" s="10">
        <v>45809</v>
      </c>
      <c r="K3672" s="1" t="s">
        <v>1075</v>
      </c>
      <c r="L3672" s="2"/>
      <c r="M3672" s="10"/>
      <c r="N3672" s="1"/>
      <c r="O3672" s="1"/>
      <c r="P3672" s="2">
        <f>Table1[[#This Row],[PRICE/PO]]*Table1[[#This Row],[Quantity/PO]]</f>
        <v>0</v>
      </c>
      <c r="Q3672" s="2" t="str">
        <f t="shared" ca="1" si="301"/>
        <v>منتهي</v>
      </c>
      <c r="R3672" s="2" t="s">
        <v>2825</v>
      </c>
      <c r="S3672" s="2"/>
      <c r="T3672" s="1" t="str">
        <f t="shared" ref="T3672:T3738" si="302">IF(AND(COUNTIFS($F$14:$F$1012, $F3672, $L$14:$L$1012, "&lt;&gt;")&gt;0, $L3672="", $I3672&lt;&gt;""), 1, "")</f>
        <v/>
      </c>
      <c r="BN3672" s="8" t="str">
        <f t="shared" si="299"/>
        <v>02300462</v>
      </c>
    </row>
    <row r="3673" spans="1:66" ht="69" hidden="1" x14ac:dyDescent="0.45">
      <c r="A3673" s="1">
        <f t="shared" si="300"/>
        <v>3660</v>
      </c>
      <c r="B3673" s="1" t="s">
        <v>734</v>
      </c>
      <c r="C3673" s="1" t="s">
        <v>3796</v>
      </c>
      <c r="D3673" s="1">
        <v>2101008</v>
      </c>
      <c r="E3673" s="2" t="s">
        <v>3797</v>
      </c>
      <c r="F3673" s="1" t="s">
        <v>4882</v>
      </c>
      <c r="G3673" s="10">
        <v>45805</v>
      </c>
      <c r="H3673" s="1">
        <v>1</v>
      </c>
      <c r="I3673" s="1"/>
      <c r="J3673" s="10">
        <v>45833</v>
      </c>
      <c r="K3673" s="1" t="s">
        <v>1077</v>
      </c>
      <c r="L3673" s="2"/>
      <c r="M3673" s="10"/>
      <c r="N3673" s="1"/>
      <c r="O3673" s="1"/>
      <c r="P3673" s="2">
        <f>Table1[[#This Row],[PRICE/PO]]*Table1[[#This Row],[Quantity/PO]]</f>
        <v>0</v>
      </c>
      <c r="Q3673" s="2" t="str">
        <f t="shared" ca="1" si="301"/>
        <v>منتهي</v>
      </c>
      <c r="R3673" s="2" t="s">
        <v>2339</v>
      </c>
      <c r="S3673" s="2"/>
      <c r="T3673" s="1" t="str">
        <f t="shared" si="302"/>
        <v/>
      </c>
      <c r="BN3673" s="8" t="str">
        <f t="shared" si="299"/>
        <v>02300402</v>
      </c>
    </row>
    <row r="3674" spans="1:66" ht="69" hidden="1" x14ac:dyDescent="0.45">
      <c r="A3674" s="1">
        <f t="shared" si="300"/>
        <v>3661</v>
      </c>
      <c r="B3674" s="1" t="s">
        <v>734</v>
      </c>
      <c r="C3674" s="1" t="s">
        <v>3002</v>
      </c>
      <c r="D3674" s="1"/>
      <c r="E3674" s="2" t="s">
        <v>3873</v>
      </c>
      <c r="F3674" s="1" t="s">
        <v>4883</v>
      </c>
      <c r="G3674" s="10">
        <v>45805</v>
      </c>
      <c r="H3674" s="1">
        <v>1</v>
      </c>
      <c r="I3674" s="1"/>
      <c r="J3674" s="10">
        <v>45809</v>
      </c>
      <c r="K3674" s="1" t="s">
        <v>1077</v>
      </c>
      <c r="L3674" s="2"/>
      <c r="M3674" s="10"/>
      <c r="N3674" s="1"/>
      <c r="O3674" s="1"/>
      <c r="P3674" s="2">
        <f>Table1[[#This Row],[PRICE/PO]]*Table1[[#This Row],[Quantity/PO]]</f>
        <v>0</v>
      </c>
      <c r="Q3674" s="2" t="str">
        <f t="shared" ca="1" si="301"/>
        <v>منتهي</v>
      </c>
      <c r="R3674" s="2" t="s">
        <v>2339</v>
      </c>
      <c r="S3674" s="2"/>
      <c r="T3674" s="1" t="str">
        <f t="shared" si="302"/>
        <v/>
      </c>
      <c r="BN3674" s="8" t="str">
        <f t="shared" si="299"/>
        <v>02400321</v>
      </c>
    </row>
    <row r="3675" spans="1:66" ht="69" hidden="1" x14ac:dyDescent="0.45">
      <c r="A3675" s="1">
        <f t="shared" si="300"/>
        <v>3662</v>
      </c>
      <c r="B3675" s="1" t="s">
        <v>734</v>
      </c>
      <c r="C3675" s="2" t="s">
        <v>3002</v>
      </c>
      <c r="D3675" s="1"/>
      <c r="E3675" s="2" t="s">
        <v>3873</v>
      </c>
      <c r="F3675" s="1" t="s">
        <v>4884</v>
      </c>
      <c r="G3675" s="10">
        <v>45805</v>
      </c>
      <c r="H3675" s="1">
        <v>2</v>
      </c>
      <c r="I3675" s="1"/>
      <c r="J3675" s="10">
        <v>45809</v>
      </c>
      <c r="K3675" s="1" t="s">
        <v>1077</v>
      </c>
      <c r="L3675" s="2"/>
      <c r="M3675" s="10"/>
      <c r="N3675" s="1"/>
      <c r="O3675" s="1"/>
      <c r="P3675" s="2">
        <f>Table1[[#This Row],[PRICE/PO]]*Table1[[#This Row],[Quantity/PO]]</f>
        <v>0</v>
      </c>
      <c r="Q3675" s="2" t="str">
        <f t="shared" ca="1" si="301"/>
        <v>منتهي</v>
      </c>
      <c r="R3675" s="2" t="s">
        <v>2339</v>
      </c>
      <c r="S3675" s="2"/>
      <c r="T3675" s="1" t="str">
        <f t="shared" si="302"/>
        <v/>
      </c>
      <c r="BN3675" s="8" t="str">
        <f t="shared" si="299"/>
        <v>02600731</v>
      </c>
    </row>
    <row r="3676" spans="1:66" ht="46" hidden="1" x14ac:dyDescent="0.45">
      <c r="A3676" s="1">
        <f t="shared" si="300"/>
        <v>3663</v>
      </c>
      <c r="B3676" s="1" t="s">
        <v>734</v>
      </c>
      <c r="C3676" s="1" t="s">
        <v>3870</v>
      </c>
      <c r="D3676" s="1">
        <v>170984</v>
      </c>
      <c r="E3676" s="2" t="s">
        <v>3871</v>
      </c>
      <c r="F3676" s="1" t="s">
        <v>4885</v>
      </c>
      <c r="G3676" s="10">
        <v>45805</v>
      </c>
      <c r="H3676" s="1">
        <v>12</v>
      </c>
      <c r="I3676" s="1">
        <v>1250</v>
      </c>
      <c r="J3676" s="10">
        <v>45811</v>
      </c>
      <c r="K3676" s="1" t="s">
        <v>1077</v>
      </c>
      <c r="L3676" s="2" t="s">
        <v>6040</v>
      </c>
      <c r="M3676" s="10">
        <v>45840</v>
      </c>
      <c r="N3676" s="1">
        <v>12</v>
      </c>
      <c r="O3676" s="1">
        <v>1250</v>
      </c>
      <c r="P3676" s="2">
        <f>Table1[[#This Row],[PRICE/PO]]*Table1[[#This Row],[Quantity/PO]]</f>
        <v>15000</v>
      </c>
      <c r="Q3676" s="2" t="str">
        <f t="shared" ca="1" si="301"/>
        <v>منتهي</v>
      </c>
      <c r="R3676" s="2" t="s">
        <v>2339</v>
      </c>
      <c r="S3676" s="2"/>
      <c r="T3676" s="1" t="str">
        <f t="shared" si="302"/>
        <v/>
      </c>
      <c r="BN3676" s="8" t="str">
        <f t="shared" si="299"/>
        <v>01500122</v>
      </c>
    </row>
    <row r="3677" spans="1:66" ht="69" hidden="1" x14ac:dyDescent="0.45">
      <c r="A3677" s="1">
        <f t="shared" si="300"/>
        <v>3664</v>
      </c>
      <c r="B3677" s="1" t="s">
        <v>734</v>
      </c>
      <c r="C3677" s="1" t="s">
        <v>4887</v>
      </c>
      <c r="D3677" s="1" t="s">
        <v>4888</v>
      </c>
      <c r="E3677" s="2" t="s">
        <v>4889</v>
      </c>
      <c r="F3677" s="1" t="s">
        <v>4886</v>
      </c>
      <c r="G3677" s="10">
        <v>45806</v>
      </c>
      <c r="H3677" s="1">
        <v>2</v>
      </c>
      <c r="I3677" s="1"/>
      <c r="J3677" s="10">
        <v>45810</v>
      </c>
      <c r="K3677" s="1" t="s">
        <v>1074</v>
      </c>
      <c r="L3677" s="2"/>
      <c r="M3677" s="10"/>
      <c r="N3677" s="1"/>
      <c r="O3677" s="1"/>
      <c r="P3677" s="2">
        <f>Table1[[#This Row],[PRICE/PO]]*Table1[[#This Row],[Quantity/PO]]</f>
        <v>0</v>
      </c>
      <c r="Q3677" s="2" t="str">
        <f t="shared" ca="1" si="301"/>
        <v>منتهي</v>
      </c>
      <c r="R3677" s="2" t="s">
        <v>2430</v>
      </c>
      <c r="S3677" s="2"/>
      <c r="T3677" s="1" t="str">
        <f t="shared" si="302"/>
        <v/>
      </c>
      <c r="BN3677" s="8" t="str">
        <f t="shared" si="299"/>
        <v>36316721</v>
      </c>
    </row>
    <row r="3678" spans="1:66" ht="46" hidden="1" x14ac:dyDescent="0.45">
      <c r="A3678" s="1">
        <f t="shared" si="300"/>
        <v>3665</v>
      </c>
      <c r="B3678" s="1" t="s">
        <v>734</v>
      </c>
      <c r="C3678" s="2" t="s">
        <v>4072</v>
      </c>
      <c r="D3678" s="1">
        <v>33010026</v>
      </c>
      <c r="E3678" s="2" t="s">
        <v>4059</v>
      </c>
      <c r="F3678" s="1" t="s">
        <v>4891</v>
      </c>
      <c r="G3678" s="10">
        <v>45806</v>
      </c>
      <c r="H3678" s="1">
        <v>5</v>
      </c>
      <c r="I3678" s="1"/>
      <c r="J3678" s="10">
        <v>45812</v>
      </c>
      <c r="K3678" s="1" t="s">
        <v>1075</v>
      </c>
      <c r="L3678" s="2"/>
      <c r="M3678" s="10"/>
      <c r="N3678" s="1"/>
      <c r="O3678" s="1"/>
      <c r="P3678" s="2">
        <f>Table1[[#This Row],[PRICE/PO]]*Table1[[#This Row],[Quantity/PO]]</f>
        <v>0</v>
      </c>
      <c r="Q3678" s="2" t="str">
        <f t="shared" ca="1" si="301"/>
        <v>منتهي</v>
      </c>
      <c r="R3678" s="2" t="s">
        <v>2355</v>
      </c>
      <c r="S3678" s="2"/>
      <c r="T3678" s="1" t="str">
        <f t="shared" si="302"/>
        <v/>
      </c>
      <c r="BN3678" s="8" t="str">
        <f t="shared" si="299"/>
        <v>02400393</v>
      </c>
    </row>
    <row r="3679" spans="1:66" ht="46" hidden="1" x14ac:dyDescent="0.45">
      <c r="A3679" s="1">
        <f t="shared" si="300"/>
        <v>3666</v>
      </c>
      <c r="B3679" s="1" t="s">
        <v>734</v>
      </c>
      <c r="C3679" s="2" t="s">
        <v>4073</v>
      </c>
      <c r="D3679" s="1">
        <v>20202995</v>
      </c>
      <c r="E3679" s="2" t="s">
        <v>4060</v>
      </c>
      <c r="F3679" s="1" t="s">
        <v>4891</v>
      </c>
      <c r="G3679" s="10">
        <v>45806</v>
      </c>
      <c r="H3679" s="1">
        <v>1</v>
      </c>
      <c r="I3679" s="1"/>
      <c r="J3679" s="10">
        <v>45812</v>
      </c>
      <c r="K3679" s="1" t="s">
        <v>1075</v>
      </c>
      <c r="L3679" s="2"/>
      <c r="M3679" s="10"/>
      <c r="N3679" s="1"/>
      <c r="O3679" s="1"/>
      <c r="P3679" s="2">
        <f>Table1[[#This Row],[PRICE/PO]]*Table1[[#This Row],[Quantity/PO]]</f>
        <v>0</v>
      </c>
      <c r="Q3679" s="2" t="str">
        <f t="shared" ca="1" si="301"/>
        <v>منتهي</v>
      </c>
      <c r="R3679" s="2" t="s">
        <v>2355</v>
      </c>
      <c r="S3679" s="2"/>
      <c r="T3679" s="1" t="str">
        <f t="shared" si="302"/>
        <v/>
      </c>
      <c r="BN3679" s="8" t="str">
        <f t="shared" si="299"/>
        <v>02400572</v>
      </c>
    </row>
    <row r="3680" spans="1:66" ht="46" hidden="1" x14ac:dyDescent="0.45">
      <c r="A3680" s="1">
        <f t="shared" si="300"/>
        <v>3667</v>
      </c>
      <c r="B3680" s="1" t="s">
        <v>734</v>
      </c>
      <c r="C3680" s="2" t="s">
        <v>4074</v>
      </c>
      <c r="D3680" s="1">
        <v>30135289</v>
      </c>
      <c r="E3680" s="2" t="s">
        <v>4061</v>
      </c>
      <c r="F3680" s="1" t="s">
        <v>4891</v>
      </c>
      <c r="G3680" s="10">
        <v>45806</v>
      </c>
      <c r="H3680" s="1">
        <v>2</v>
      </c>
      <c r="I3680" s="1"/>
      <c r="J3680" s="10">
        <v>45812</v>
      </c>
      <c r="K3680" s="1" t="s">
        <v>1075</v>
      </c>
      <c r="L3680" s="2"/>
      <c r="M3680" s="10"/>
      <c r="N3680" s="1"/>
      <c r="O3680" s="1"/>
      <c r="P3680" s="2">
        <f>Table1[[#This Row],[PRICE/PO]]*Table1[[#This Row],[Quantity/PO]]</f>
        <v>0</v>
      </c>
      <c r="Q3680" s="2" t="str">
        <f t="shared" ca="1" si="301"/>
        <v>منتهي</v>
      </c>
      <c r="R3680" s="2" t="s">
        <v>2355</v>
      </c>
      <c r="S3680" s="2"/>
      <c r="T3680" s="1" t="str">
        <f t="shared" si="302"/>
        <v/>
      </c>
      <c r="BN3680" s="8" t="str">
        <f t="shared" si="299"/>
        <v>36316319</v>
      </c>
    </row>
    <row r="3681" spans="1:66" ht="46" hidden="1" x14ac:dyDescent="0.45">
      <c r="A3681" s="1">
        <f t="shared" si="300"/>
        <v>3668</v>
      </c>
      <c r="B3681" s="1" t="s">
        <v>734</v>
      </c>
      <c r="C3681" s="2" t="s">
        <v>4075</v>
      </c>
      <c r="D3681" s="1">
        <v>43110237</v>
      </c>
      <c r="E3681" s="2" t="s">
        <v>4062</v>
      </c>
      <c r="F3681" s="1" t="s">
        <v>4891</v>
      </c>
      <c r="G3681" s="10">
        <v>45806</v>
      </c>
      <c r="H3681" s="1">
        <v>2</v>
      </c>
      <c r="I3681" s="1"/>
      <c r="J3681" s="10">
        <v>45812</v>
      </c>
      <c r="K3681" s="1" t="s">
        <v>1075</v>
      </c>
      <c r="L3681" s="2"/>
      <c r="M3681" s="10"/>
      <c r="N3681" s="1"/>
      <c r="O3681" s="1"/>
      <c r="P3681" s="2">
        <f>Table1[[#This Row],[PRICE/PO]]*Table1[[#This Row],[Quantity/PO]]</f>
        <v>0</v>
      </c>
      <c r="Q3681" s="2" t="str">
        <f t="shared" ca="1" si="301"/>
        <v>منتهي</v>
      </c>
      <c r="R3681" s="2" t="s">
        <v>2355</v>
      </c>
      <c r="S3681" s="2"/>
      <c r="T3681" s="1" t="str">
        <f t="shared" si="302"/>
        <v/>
      </c>
      <c r="BN3681" s="8" t="str">
        <f t="shared" si="299"/>
        <v>02300460</v>
      </c>
    </row>
    <row r="3682" spans="1:66" ht="46" hidden="1" x14ac:dyDescent="0.45">
      <c r="A3682" s="1">
        <f t="shared" si="300"/>
        <v>3669</v>
      </c>
      <c r="B3682" s="1" t="s">
        <v>734</v>
      </c>
      <c r="C3682" s="2" t="s">
        <v>4076</v>
      </c>
      <c r="D3682" s="1">
        <v>390000451</v>
      </c>
      <c r="E3682" s="2" t="s">
        <v>4063</v>
      </c>
      <c r="F3682" s="1" t="s">
        <v>4891</v>
      </c>
      <c r="G3682" s="10">
        <v>45806</v>
      </c>
      <c r="H3682" s="1">
        <v>2</v>
      </c>
      <c r="I3682" s="1"/>
      <c r="J3682" s="10">
        <v>45812</v>
      </c>
      <c r="K3682" s="1" t="s">
        <v>1075</v>
      </c>
      <c r="L3682" s="2"/>
      <c r="M3682" s="10"/>
      <c r="N3682" s="1"/>
      <c r="O3682" s="1"/>
      <c r="P3682" s="2">
        <f>Table1[[#This Row],[PRICE/PO]]*Table1[[#This Row],[Quantity/PO]]</f>
        <v>0</v>
      </c>
      <c r="Q3682" s="2" t="str">
        <f t="shared" ca="1" si="301"/>
        <v>منتهي</v>
      </c>
      <c r="R3682" s="2" t="s">
        <v>2355</v>
      </c>
      <c r="S3682" s="2"/>
      <c r="T3682" s="1" t="str">
        <f t="shared" si="302"/>
        <v/>
      </c>
      <c r="BN3682" s="8" t="str">
        <f t="shared" si="299"/>
        <v>02300463</v>
      </c>
    </row>
    <row r="3683" spans="1:66" ht="46" hidden="1" x14ac:dyDescent="0.45">
      <c r="A3683" s="1">
        <f t="shared" si="300"/>
        <v>3670</v>
      </c>
      <c r="B3683" s="1" t="s">
        <v>734</v>
      </c>
      <c r="C3683" s="2" t="s">
        <v>4077</v>
      </c>
      <c r="D3683" s="1">
        <v>15012116</v>
      </c>
      <c r="E3683" s="2" t="s">
        <v>4064</v>
      </c>
      <c r="F3683" s="1" t="s">
        <v>4891</v>
      </c>
      <c r="G3683" s="10">
        <v>45806</v>
      </c>
      <c r="H3683" s="1">
        <v>2</v>
      </c>
      <c r="I3683" s="1"/>
      <c r="J3683" s="10">
        <v>45812</v>
      </c>
      <c r="K3683" s="1" t="s">
        <v>1075</v>
      </c>
      <c r="L3683" s="2"/>
      <c r="M3683" s="10"/>
      <c r="N3683" s="1"/>
      <c r="O3683" s="1"/>
      <c r="P3683" s="2">
        <f>Table1[[#This Row],[PRICE/PO]]*Table1[[#This Row],[Quantity/PO]]</f>
        <v>0</v>
      </c>
      <c r="Q3683" s="2" t="str">
        <f t="shared" ca="1" si="301"/>
        <v>منتهي</v>
      </c>
      <c r="R3683" s="2" t="s">
        <v>2355</v>
      </c>
      <c r="S3683" s="2"/>
      <c r="T3683" s="1" t="str">
        <f t="shared" si="302"/>
        <v/>
      </c>
      <c r="BN3683" s="8" t="str">
        <f t="shared" si="299"/>
        <v>412812</v>
      </c>
    </row>
    <row r="3684" spans="1:66" ht="46" hidden="1" x14ac:dyDescent="0.45">
      <c r="A3684" s="1">
        <f t="shared" si="300"/>
        <v>3671</v>
      </c>
      <c r="B3684" s="1" t="s">
        <v>734</v>
      </c>
      <c r="C3684" s="2" t="s">
        <v>4084</v>
      </c>
      <c r="D3684" s="1">
        <v>10352019</v>
      </c>
      <c r="E3684" s="2" t="s">
        <v>4065</v>
      </c>
      <c r="F3684" s="1" t="s">
        <v>4891</v>
      </c>
      <c r="G3684" s="10">
        <v>45806</v>
      </c>
      <c r="H3684" s="1">
        <v>2</v>
      </c>
      <c r="I3684" s="1"/>
      <c r="J3684" s="10">
        <v>45812</v>
      </c>
      <c r="K3684" s="1" t="s">
        <v>1075</v>
      </c>
      <c r="L3684" s="2"/>
      <c r="M3684" s="10"/>
      <c r="N3684" s="1"/>
      <c r="O3684" s="1"/>
      <c r="P3684" s="2">
        <f>Table1[[#This Row],[PRICE/PO]]*Table1[[#This Row],[Quantity/PO]]</f>
        <v>0</v>
      </c>
      <c r="Q3684" s="2" t="str">
        <f t="shared" ca="1" si="301"/>
        <v>منتهي</v>
      </c>
      <c r="R3684" s="2" t="s">
        <v>2355</v>
      </c>
      <c r="S3684" s="2"/>
      <c r="T3684" s="1" t="str">
        <f t="shared" si="302"/>
        <v/>
      </c>
      <c r="BN3684" s="8" t="str">
        <f t="shared" si="299"/>
        <v>068-2007</v>
      </c>
    </row>
    <row r="3685" spans="1:66" ht="23" hidden="1" x14ac:dyDescent="0.45">
      <c r="A3685" s="1">
        <f t="shared" si="300"/>
        <v>3672</v>
      </c>
      <c r="B3685" s="1" t="s">
        <v>734</v>
      </c>
      <c r="C3685" s="2" t="s">
        <v>4635</v>
      </c>
      <c r="D3685" s="1"/>
      <c r="E3685" s="2" t="s">
        <v>4643</v>
      </c>
      <c r="F3685" s="1" t="s">
        <v>4892</v>
      </c>
      <c r="G3685" s="10">
        <v>45806</v>
      </c>
      <c r="H3685" s="1">
        <v>50</v>
      </c>
      <c r="I3685" s="1"/>
      <c r="J3685" s="10">
        <v>45811</v>
      </c>
      <c r="K3685" s="1" t="s">
        <v>1077</v>
      </c>
      <c r="L3685" s="2"/>
      <c r="M3685" s="10"/>
      <c r="N3685" s="1"/>
      <c r="O3685" s="1"/>
      <c r="P3685" s="2">
        <f>Table1[[#This Row],[PRICE/PO]]*Table1[[#This Row],[Quantity/PO]]</f>
        <v>0</v>
      </c>
      <c r="Q3685" s="2" t="str">
        <f t="shared" ca="1" si="301"/>
        <v>منتهي</v>
      </c>
      <c r="R3685" s="2" t="s">
        <v>2370</v>
      </c>
      <c r="S3685" s="2"/>
      <c r="T3685" s="1" t="str">
        <f t="shared" si="302"/>
        <v/>
      </c>
      <c r="BN3685" s="8" t="str">
        <f t="shared" si="299"/>
        <v>S4E420-AU03-8</v>
      </c>
    </row>
    <row r="3686" spans="1:66" ht="115" hidden="1" x14ac:dyDescent="0.45">
      <c r="A3686" s="1">
        <f t="shared" si="300"/>
        <v>3673</v>
      </c>
      <c r="B3686" s="1" t="s">
        <v>734</v>
      </c>
      <c r="C3686" s="2" t="s">
        <v>4636</v>
      </c>
      <c r="D3686" s="1">
        <v>3246434</v>
      </c>
      <c r="E3686" s="2" t="s">
        <v>4893</v>
      </c>
      <c r="F3686" s="1" t="s">
        <v>4892</v>
      </c>
      <c r="G3686" s="10">
        <v>45806</v>
      </c>
      <c r="H3686" s="1">
        <v>50</v>
      </c>
      <c r="I3686" s="1"/>
      <c r="J3686" s="10">
        <v>45811</v>
      </c>
      <c r="K3686" s="1" t="s">
        <v>1077</v>
      </c>
      <c r="L3686" s="2"/>
      <c r="M3686" s="10"/>
      <c r="N3686" s="1"/>
      <c r="O3686" s="1"/>
      <c r="P3686" s="2">
        <f>Table1[[#This Row],[PRICE/PO]]*Table1[[#This Row],[Quantity/PO]]</f>
        <v>0</v>
      </c>
      <c r="Q3686" s="2" t="str">
        <f t="shared" ca="1" si="301"/>
        <v>منتهي</v>
      </c>
      <c r="R3686" s="2" t="s">
        <v>2370</v>
      </c>
      <c r="S3686" s="2"/>
      <c r="T3686" s="1" t="str">
        <f t="shared" si="302"/>
        <v/>
      </c>
      <c r="BN3686" s="8" t="str">
        <f t="shared" si="299"/>
        <v/>
      </c>
    </row>
    <row r="3687" spans="1:66" ht="92" hidden="1" x14ac:dyDescent="0.45">
      <c r="A3687" s="1">
        <f t="shared" si="300"/>
        <v>3674</v>
      </c>
      <c r="B3687" s="1" t="s">
        <v>734</v>
      </c>
      <c r="C3687" s="2" t="s">
        <v>4637</v>
      </c>
      <c r="D3687" s="1">
        <v>3247159</v>
      </c>
      <c r="E3687" s="2" t="s">
        <v>4645</v>
      </c>
      <c r="F3687" s="1" t="s">
        <v>4892</v>
      </c>
      <c r="G3687" s="10">
        <v>45806</v>
      </c>
      <c r="H3687" s="1">
        <v>5</v>
      </c>
      <c r="I3687" s="1"/>
      <c r="J3687" s="10">
        <v>45811</v>
      </c>
      <c r="K3687" s="1" t="s">
        <v>1077</v>
      </c>
      <c r="L3687" s="2"/>
      <c r="M3687" s="10"/>
      <c r="N3687" s="1"/>
      <c r="O3687" s="1"/>
      <c r="P3687" s="2">
        <f>Table1[[#This Row],[PRICE/PO]]*Table1[[#This Row],[Quantity/PO]]</f>
        <v>0</v>
      </c>
      <c r="Q3687" s="2" t="str">
        <f t="shared" ca="1" si="301"/>
        <v>منتهي</v>
      </c>
      <c r="R3687" s="2" t="s">
        <v>2370</v>
      </c>
      <c r="S3687" s="2"/>
      <c r="T3687" s="1" t="str">
        <f t="shared" si="302"/>
        <v/>
      </c>
      <c r="BN3687" s="8" t="str">
        <f t="shared" si="299"/>
        <v/>
      </c>
    </row>
    <row r="3688" spans="1:66" ht="69" hidden="1" x14ac:dyDescent="0.45">
      <c r="A3688" s="1">
        <f t="shared" si="300"/>
        <v>3675</v>
      </c>
      <c r="B3688" s="1" t="s">
        <v>734</v>
      </c>
      <c r="C3688" s="2" t="s">
        <v>3673</v>
      </c>
      <c r="D3688" s="1"/>
      <c r="E3688" s="2" t="s">
        <v>3933</v>
      </c>
      <c r="F3688" s="1" t="s">
        <v>4894</v>
      </c>
      <c r="G3688" s="10">
        <v>45806</v>
      </c>
      <c r="H3688" s="1">
        <v>50</v>
      </c>
      <c r="I3688" s="1"/>
      <c r="J3688" s="10">
        <v>45811</v>
      </c>
      <c r="K3688" s="1" t="s">
        <v>1074</v>
      </c>
      <c r="L3688" s="2"/>
      <c r="M3688" s="10"/>
      <c r="N3688" s="1"/>
      <c r="O3688" s="1"/>
      <c r="P3688" s="2">
        <f>Table1[[#This Row],[PRICE/PO]]*Table1[[#This Row],[Quantity/PO]]</f>
        <v>0</v>
      </c>
      <c r="Q3688" s="2" t="str">
        <f t="shared" ca="1" si="301"/>
        <v>منتهي</v>
      </c>
      <c r="R3688" s="2" t="s">
        <v>2370</v>
      </c>
      <c r="S3688" s="2"/>
      <c r="T3688" s="1" t="str">
        <f t="shared" si="302"/>
        <v/>
      </c>
      <c r="BN3688" s="8" t="str">
        <f t="shared" ref="BN3688:BN3690" si="303">D4314</f>
        <v>33616</v>
      </c>
    </row>
    <row r="3689" spans="1:66" ht="69" hidden="1" x14ac:dyDescent="0.45">
      <c r="A3689" s="1">
        <f t="shared" si="300"/>
        <v>3676</v>
      </c>
      <c r="B3689" s="1" t="s">
        <v>734</v>
      </c>
      <c r="C3689" s="2" t="s">
        <v>3982</v>
      </c>
      <c r="D3689" s="1" t="s">
        <v>3981</v>
      </c>
      <c r="E3689" s="2" t="s">
        <v>3980</v>
      </c>
      <c r="F3689" s="1" t="s">
        <v>4894</v>
      </c>
      <c r="G3689" s="10">
        <v>45806</v>
      </c>
      <c r="H3689" s="1">
        <v>4</v>
      </c>
      <c r="I3689" s="1"/>
      <c r="J3689" s="10">
        <v>45811</v>
      </c>
      <c r="K3689" s="1" t="s">
        <v>1074</v>
      </c>
      <c r="L3689" s="2"/>
      <c r="M3689" s="10"/>
      <c r="N3689" s="1"/>
      <c r="O3689" s="1"/>
      <c r="P3689" s="2">
        <f>Table1[[#This Row],[PRICE/PO]]*Table1[[#This Row],[Quantity/PO]]</f>
        <v>0</v>
      </c>
      <c r="Q3689" s="2" t="str">
        <f t="shared" ca="1" si="301"/>
        <v>منتهي</v>
      </c>
      <c r="R3689" s="2" t="s">
        <v>2370</v>
      </c>
      <c r="S3689" s="2"/>
      <c r="T3689" s="1" t="str">
        <f t="shared" si="302"/>
        <v/>
      </c>
      <c r="BN3689" s="8" t="str">
        <f t="shared" si="303"/>
        <v>LC1D12M7</v>
      </c>
    </row>
    <row r="3690" spans="1:66" ht="69" hidden="1" x14ac:dyDescent="0.45">
      <c r="A3690" s="1">
        <f t="shared" si="300"/>
        <v>3677</v>
      </c>
      <c r="B3690" s="1" t="s">
        <v>734</v>
      </c>
      <c r="C3690" s="2" t="s">
        <v>3988</v>
      </c>
      <c r="D3690" s="1" t="s">
        <v>3986</v>
      </c>
      <c r="E3690" s="2" t="s">
        <v>3987</v>
      </c>
      <c r="F3690" s="1" t="s">
        <v>4894</v>
      </c>
      <c r="G3690" s="10">
        <v>45806</v>
      </c>
      <c r="H3690" s="1">
        <v>10</v>
      </c>
      <c r="I3690" s="1"/>
      <c r="J3690" s="10">
        <v>45811</v>
      </c>
      <c r="K3690" s="1" t="s">
        <v>1074</v>
      </c>
      <c r="L3690" s="2"/>
      <c r="M3690" s="10"/>
      <c r="N3690" s="1"/>
      <c r="O3690" s="1"/>
      <c r="P3690" s="2">
        <f>Table1[[#This Row],[PRICE/PO]]*Table1[[#This Row],[Quantity/PO]]</f>
        <v>0</v>
      </c>
      <c r="Q3690" s="2" t="str">
        <f t="shared" ca="1" si="301"/>
        <v>منتهي</v>
      </c>
      <c r="R3690" s="2" t="s">
        <v>2370</v>
      </c>
      <c r="S3690" s="2"/>
      <c r="T3690" s="1" t="str">
        <f t="shared" si="302"/>
        <v/>
      </c>
      <c r="BN3690" s="8" t="str">
        <f t="shared" si="303"/>
        <v/>
      </c>
    </row>
    <row r="3691" spans="1:66" ht="23" hidden="1" x14ac:dyDescent="0.45">
      <c r="A3691" s="1">
        <f t="shared" si="300"/>
        <v>3678</v>
      </c>
      <c r="B3691" s="1" t="s">
        <v>734</v>
      </c>
      <c r="C3691" s="2" t="s">
        <v>4635</v>
      </c>
      <c r="D3691" s="1"/>
      <c r="E3691" s="2" t="s">
        <v>4643</v>
      </c>
      <c r="F3691" s="1" t="s">
        <v>4894</v>
      </c>
      <c r="G3691" s="10">
        <v>45806</v>
      </c>
      <c r="H3691" s="1">
        <v>100</v>
      </c>
      <c r="I3691" s="1"/>
      <c r="J3691" s="10">
        <v>45811</v>
      </c>
      <c r="K3691" s="1" t="s">
        <v>1074</v>
      </c>
      <c r="L3691" s="2"/>
      <c r="M3691" s="10"/>
      <c r="N3691" s="1"/>
      <c r="O3691" s="1"/>
      <c r="P3691" s="2">
        <f>Table1[[#This Row],[PRICE/PO]]*Table1[[#This Row],[Quantity/PO]]</f>
        <v>0</v>
      </c>
      <c r="Q3691" s="2" t="str">
        <f t="shared" ca="1" si="301"/>
        <v>منتهي</v>
      </c>
      <c r="R3691" s="2" t="s">
        <v>2370</v>
      </c>
      <c r="S3691" s="2"/>
      <c r="T3691" s="1" t="str">
        <f t="shared" si="302"/>
        <v/>
      </c>
      <c r="BN3691" s="8">
        <f t="shared" ref="BN3691:BN3705" si="304">D4319</f>
        <v>945105411</v>
      </c>
    </row>
    <row r="3692" spans="1:66" ht="69" hidden="1" x14ac:dyDescent="0.45">
      <c r="A3692" s="1">
        <f t="shared" si="300"/>
        <v>3679</v>
      </c>
      <c r="B3692" s="1" t="s">
        <v>734</v>
      </c>
      <c r="C3692" s="2" t="s">
        <v>4667</v>
      </c>
      <c r="D3692" s="1"/>
      <c r="E3692" s="2" t="s">
        <v>4649</v>
      </c>
      <c r="F3692" s="1" t="s">
        <v>4894</v>
      </c>
      <c r="G3692" s="10">
        <v>45806</v>
      </c>
      <c r="H3692" s="1">
        <v>2</v>
      </c>
      <c r="I3692" s="1"/>
      <c r="J3692" s="10">
        <v>45811</v>
      </c>
      <c r="K3692" s="1" t="s">
        <v>1074</v>
      </c>
      <c r="L3692" s="2"/>
      <c r="M3692" s="10"/>
      <c r="N3692" s="1"/>
      <c r="O3692" s="1"/>
      <c r="P3692" s="2">
        <f>Table1[[#This Row],[PRICE/PO]]*Table1[[#This Row],[Quantity/PO]]</f>
        <v>0</v>
      </c>
      <c r="Q3692" s="2" t="str">
        <f t="shared" ca="1" si="301"/>
        <v>منتهي</v>
      </c>
      <c r="R3692" s="2" t="s">
        <v>2370</v>
      </c>
      <c r="S3692" s="2"/>
      <c r="T3692" s="1" t="str">
        <f t="shared" si="302"/>
        <v/>
      </c>
      <c r="BN3692" s="8" t="str">
        <f t="shared" si="304"/>
        <v>EPS-18R</v>
      </c>
    </row>
    <row r="3693" spans="1:66" ht="46" hidden="1" x14ac:dyDescent="0.45">
      <c r="A3693" s="1">
        <f t="shared" si="300"/>
        <v>3680</v>
      </c>
      <c r="B3693" s="1" t="s">
        <v>734</v>
      </c>
      <c r="C3693" s="2" t="s">
        <v>4668</v>
      </c>
      <c r="D3693" s="1" t="s">
        <v>4660</v>
      </c>
      <c r="E3693" s="2" t="s">
        <v>4650</v>
      </c>
      <c r="F3693" s="1" t="s">
        <v>4894</v>
      </c>
      <c r="G3693" s="10">
        <v>45806</v>
      </c>
      <c r="H3693" s="1">
        <v>10</v>
      </c>
      <c r="I3693" s="1"/>
      <c r="J3693" s="10">
        <v>45811</v>
      </c>
      <c r="K3693" s="1" t="s">
        <v>1074</v>
      </c>
      <c r="L3693" s="2"/>
      <c r="M3693" s="10"/>
      <c r="N3693" s="1"/>
      <c r="O3693" s="1"/>
      <c r="P3693" s="2">
        <f>Table1[[#This Row],[PRICE/PO]]*Table1[[#This Row],[Quantity/PO]]</f>
        <v>0</v>
      </c>
      <c r="Q3693" s="2" t="str">
        <f t="shared" ca="1" si="301"/>
        <v>منتهي</v>
      </c>
      <c r="R3693" s="2" t="s">
        <v>2370</v>
      </c>
      <c r="S3693" s="2"/>
      <c r="T3693" s="1" t="str">
        <f t="shared" si="302"/>
        <v/>
      </c>
      <c r="BN3693" s="8" t="str">
        <f t="shared" si="304"/>
        <v>PH330G2C - TKTS</v>
      </c>
    </row>
    <row r="3694" spans="1:66" ht="69" hidden="1" x14ac:dyDescent="0.45">
      <c r="A3694" s="1">
        <f t="shared" si="300"/>
        <v>3681</v>
      </c>
      <c r="B3694" s="1" t="s">
        <v>734</v>
      </c>
      <c r="C3694" s="2" t="s">
        <v>4669</v>
      </c>
      <c r="D3694" s="2" t="s">
        <v>4661</v>
      </c>
      <c r="E3694" s="2" t="s">
        <v>4651</v>
      </c>
      <c r="F3694" s="1" t="s">
        <v>4894</v>
      </c>
      <c r="G3694" s="10">
        <v>45806</v>
      </c>
      <c r="H3694" s="1">
        <v>10</v>
      </c>
      <c r="I3694" s="1"/>
      <c r="J3694" s="10">
        <v>45811</v>
      </c>
      <c r="K3694" s="1" t="s">
        <v>1074</v>
      </c>
      <c r="L3694" s="2"/>
      <c r="M3694" s="10"/>
      <c r="N3694" s="1"/>
      <c r="O3694" s="1"/>
      <c r="P3694" s="2">
        <f>Table1[[#This Row],[PRICE/PO]]*Table1[[#This Row],[Quantity/PO]]</f>
        <v>0</v>
      </c>
      <c r="Q3694" s="2" t="str">
        <f t="shared" ca="1" si="301"/>
        <v>منتهي</v>
      </c>
      <c r="R3694" s="2" t="s">
        <v>2370</v>
      </c>
      <c r="S3694" s="2"/>
      <c r="T3694" s="1" t="str">
        <f t="shared" si="302"/>
        <v/>
      </c>
      <c r="BN3694" s="8" t="str">
        <f t="shared" si="304"/>
        <v>PH330G2C - TKTS</v>
      </c>
    </row>
    <row r="3695" spans="1:66" ht="161" hidden="1" x14ac:dyDescent="0.45">
      <c r="A3695" s="1">
        <f t="shared" si="300"/>
        <v>3682</v>
      </c>
      <c r="B3695" s="1" t="s">
        <v>734</v>
      </c>
      <c r="C3695" s="2" t="s">
        <v>4670</v>
      </c>
      <c r="D3695" s="1">
        <v>2902037</v>
      </c>
      <c r="E3695" s="2" t="s">
        <v>4652</v>
      </c>
      <c r="F3695" s="1" t="s">
        <v>4894</v>
      </c>
      <c r="G3695" s="10">
        <v>45806</v>
      </c>
      <c r="H3695" s="1">
        <v>25</v>
      </c>
      <c r="I3695" s="1"/>
      <c r="J3695" s="10">
        <v>45811</v>
      </c>
      <c r="K3695" s="1" t="s">
        <v>1074</v>
      </c>
      <c r="L3695" s="2"/>
      <c r="M3695" s="10"/>
      <c r="N3695" s="1"/>
      <c r="O3695" s="1"/>
      <c r="P3695" s="2">
        <f>Table1[[#This Row],[PRICE/PO]]*Table1[[#This Row],[Quantity/PO]]</f>
        <v>0</v>
      </c>
      <c r="Q3695" s="2" t="str">
        <f t="shared" ca="1" si="301"/>
        <v>منتهي</v>
      </c>
      <c r="R3695" s="2" t="s">
        <v>2370</v>
      </c>
      <c r="S3695" s="2"/>
      <c r="T3695" s="1" t="str">
        <f t="shared" si="302"/>
        <v/>
      </c>
      <c r="BN3695" s="8">
        <f t="shared" si="304"/>
        <v>2101064</v>
      </c>
    </row>
    <row r="3696" spans="1:66" ht="138" hidden="1" x14ac:dyDescent="0.45">
      <c r="A3696" s="1">
        <f t="shared" si="300"/>
        <v>3683</v>
      </c>
      <c r="B3696" s="1" t="s">
        <v>734</v>
      </c>
      <c r="C3696" s="2" t="s">
        <v>3667</v>
      </c>
      <c r="D3696" s="1">
        <v>2987969</v>
      </c>
      <c r="E3696" s="2" t="s">
        <v>3664</v>
      </c>
      <c r="F3696" s="1" t="s">
        <v>4894</v>
      </c>
      <c r="G3696" s="10">
        <v>45806</v>
      </c>
      <c r="H3696" s="1">
        <v>50</v>
      </c>
      <c r="I3696" s="1"/>
      <c r="J3696" s="10">
        <v>45811</v>
      </c>
      <c r="K3696" s="1" t="s">
        <v>1074</v>
      </c>
      <c r="L3696" s="2"/>
      <c r="M3696" s="10"/>
      <c r="N3696" s="1"/>
      <c r="O3696" s="1"/>
      <c r="P3696" s="2">
        <f>Table1[[#This Row],[PRICE/PO]]*Table1[[#This Row],[Quantity/PO]]</f>
        <v>0</v>
      </c>
      <c r="Q3696" s="2" t="str">
        <f t="shared" ca="1" si="301"/>
        <v>منتهي</v>
      </c>
      <c r="R3696" s="2" t="s">
        <v>2370</v>
      </c>
      <c r="S3696" s="2"/>
      <c r="T3696" s="1" t="str">
        <f t="shared" si="302"/>
        <v/>
      </c>
      <c r="BN3696" s="8" t="str">
        <f t="shared" si="304"/>
        <v>02400580</v>
      </c>
    </row>
    <row r="3697" spans="1:66" ht="69" hidden="1" x14ac:dyDescent="0.45">
      <c r="A3697" s="1">
        <f t="shared" si="300"/>
        <v>3684</v>
      </c>
      <c r="B3697" s="1" t="s">
        <v>734</v>
      </c>
      <c r="C3697" s="2" t="s">
        <v>4671</v>
      </c>
      <c r="D3697" s="1">
        <v>3059812</v>
      </c>
      <c r="E3697" s="2" t="s">
        <v>4653</v>
      </c>
      <c r="F3697" s="1" t="s">
        <v>4894</v>
      </c>
      <c r="G3697" s="10">
        <v>45806</v>
      </c>
      <c r="H3697" s="1">
        <v>50</v>
      </c>
      <c r="I3697" s="1"/>
      <c r="J3697" s="10">
        <v>45811</v>
      </c>
      <c r="K3697" s="1" t="s">
        <v>1074</v>
      </c>
      <c r="L3697" s="2"/>
      <c r="M3697" s="10"/>
      <c r="N3697" s="1"/>
      <c r="O3697" s="1"/>
      <c r="P3697" s="2">
        <f>Table1[[#This Row],[PRICE/PO]]*Table1[[#This Row],[Quantity/PO]]</f>
        <v>0</v>
      </c>
      <c r="Q3697" s="2" t="str">
        <f t="shared" ca="1" si="301"/>
        <v>منتهي</v>
      </c>
      <c r="R3697" s="2" t="s">
        <v>2370</v>
      </c>
      <c r="S3697" s="2"/>
      <c r="T3697" s="1" t="str">
        <f t="shared" si="302"/>
        <v/>
      </c>
      <c r="BN3697" s="8" t="str">
        <f t="shared" si="304"/>
        <v>02400572</v>
      </c>
    </row>
    <row r="3698" spans="1:66" ht="115" hidden="1" x14ac:dyDescent="0.45">
      <c r="A3698" s="1">
        <f t="shared" si="300"/>
        <v>3685</v>
      </c>
      <c r="B3698" s="1" t="s">
        <v>734</v>
      </c>
      <c r="C3698" s="2" t="s">
        <v>4672</v>
      </c>
      <c r="D3698" s="1">
        <v>3246010</v>
      </c>
      <c r="E3698" s="2" t="s">
        <v>4654</v>
      </c>
      <c r="F3698" s="1" t="s">
        <v>4894</v>
      </c>
      <c r="G3698" s="10">
        <v>45806</v>
      </c>
      <c r="H3698" s="1">
        <v>500</v>
      </c>
      <c r="I3698" s="1"/>
      <c r="J3698" s="10">
        <v>45811</v>
      </c>
      <c r="K3698" s="1" t="s">
        <v>1074</v>
      </c>
      <c r="L3698" s="2"/>
      <c r="M3698" s="10"/>
      <c r="N3698" s="1"/>
      <c r="O3698" s="1"/>
      <c r="P3698" s="2">
        <f>Table1[[#This Row],[PRICE/PO]]*Table1[[#This Row],[Quantity/PO]]</f>
        <v>0</v>
      </c>
      <c r="Q3698" s="2" t="str">
        <f t="shared" ca="1" si="301"/>
        <v>منتهي</v>
      </c>
      <c r="R3698" s="2" t="s">
        <v>2370</v>
      </c>
      <c r="S3698" s="2"/>
      <c r="T3698" s="1" t="str">
        <f t="shared" si="302"/>
        <v/>
      </c>
      <c r="BN3698" s="8" t="str">
        <f t="shared" si="304"/>
        <v>01500122</v>
      </c>
    </row>
    <row r="3699" spans="1:66" ht="92" hidden="1" x14ac:dyDescent="0.45">
      <c r="A3699" s="1">
        <f t="shared" si="300"/>
        <v>3686</v>
      </c>
      <c r="B3699" s="1" t="s">
        <v>734</v>
      </c>
      <c r="C3699" s="2" t="s">
        <v>4673</v>
      </c>
      <c r="D3699" s="1">
        <v>3246117</v>
      </c>
      <c r="E3699" s="2" t="s">
        <v>4895</v>
      </c>
      <c r="F3699" s="1" t="s">
        <v>4894</v>
      </c>
      <c r="G3699" s="10">
        <v>45806</v>
      </c>
      <c r="H3699" s="1">
        <v>50</v>
      </c>
      <c r="I3699" s="1"/>
      <c r="J3699" s="10">
        <v>45811</v>
      </c>
      <c r="K3699" s="1" t="s">
        <v>1074</v>
      </c>
      <c r="L3699" s="2"/>
      <c r="M3699" s="10"/>
      <c r="N3699" s="1"/>
      <c r="O3699" s="1"/>
      <c r="P3699" s="2">
        <f>Table1[[#This Row],[PRICE/PO]]*Table1[[#This Row],[Quantity/PO]]</f>
        <v>0</v>
      </c>
      <c r="Q3699" s="2" t="str">
        <f t="shared" ca="1" si="301"/>
        <v>منتهي</v>
      </c>
      <c r="R3699" s="2" t="s">
        <v>2370</v>
      </c>
      <c r="S3699" s="2"/>
      <c r="T3699" s="1" t="str">
        <f t="shared" si="302"/>
        <v/>
      </c>
      <c r="BN3699" s="8" t="str">
        <f t="shared" si="304"/>
        <v>PH330G2C - TKTS</v>
      </c>
    </row>
    <row r="3700" spans="1:66" ht="115" hidden="1" x14ac:dyDescent="0.45">
      <c r="A3700" s="1">
        <f t="shared" si="300"/>
        <v>3687</v>
      </c>
      <c r="B3700" s="1" t="s">
        <v>734</v>
      </c>
      <c r="C3700" s="2" t="s">
        <v>4636</v>
      </c>
      <c r="D3700" s="1">
        <v>3246434</v>
      </c>
      <c r="E3700" s="2" t="s">
        <v>4644</v>
      </c>
      <c r="F3700" s="1" t="s">
        <v>4894</v>
      </c>
      <c r="G3700" s="10">
        <v>45806</v>
      </c>
      <c r="H3700" s="1">
        <v>400</v>
      </c>
      <c r="I3700" s="1"/>
      <c r="J3700" s="10">
        <v>45811</v>
      </c>
      <c r="K3700" s="1" t="s">
        <v>1074</v>
      </c>
      <c r="L3700" s="2"/>
      <c r="M3700" s="10"/>
      <c r="N3700" s="1"/>
      <c r="O3700" s="1"/>
      <c r="P3700" s="2">
        <f>Table1[[#This Row],[PRICE/PO]]*Table1[[#This Row],[Quantity/PO]]</f>
        <v>0</v>
      </c>
      <c r="Q3700" s="2" t="str">
        <f t="shared" ca="1" si="301"/>
        <v>منتهي</v>
      </c>
      <c r="R3700" s="2" t="s">
        <v>2370</v>
      </c>
      <c r="S3700" s="2"/>
      <c r="T3700" s="1" t="str">
        <f t="shared" si="302"/>
        <v/>
      </c>
      <c r="BN3700" s="8" t="str">
        <f t="shared" si="304"/>
        <v>02400572</v>
      </c>
    </row>
    <row r="3701" spans="1:66" ht="69" hidden="1" x14ac:dyDescent="0.45">
      <c r="A3701" s="1">
        <f t="shared" si="300"/>
        <v>3688</v>
      </c>
      <c r="B3701" s="1" t="s">
        <v>734</v>
      </c>
      <c r="C3701" s="2" t="s">
        <v>4666</v>
      </c>
      <c r="D3701" s="1">
        <v>3246966</v>
      </c>
      <c r="E3701" s="2" t="s">
        <v>4656</v>
      </c>
      <c r="F3701" s="1" t="s">
        <v>4894</v>
      </c>
      <c r="G3701" s="10">
        <v>45806</v>
      </c>
      <c r="H3701" s="1">
        <v>50</v>
      </c>
      <c r="I3701" s="1"/>
      <c r="J3701" s="10">
        <v>45811</v>
      </c>
      <c r="K3701" s="1" t="s">
        <v>1074</v>
      </c>
      <c r="L3701" s="2"/>
      <c r="M3701" s="10"/>
      <c r="N3701" s="1"/>
      <c r="O3701" s="1"/>
      <c r="P3701" s="2">
        <f>Table1[[#This Row],[PRICE/PO]]*Table1[[#This Row],[Quantity/PO]]</f>
        <v>0</v>
      </c>
      <c r="Q3701" s="2" t="str">
        <f t="shared" ca="1" si="301"/>
        <v>منتهي</v>
      </c>
      <c r="R3701" s="2" t="s">
        <v>2370</v>
      </c>
      <c r="S3701" s="2"/>
      <c r="T3701" s="1" t="str">
        <f t="shared" si="302"/>
        <v/>
      </c>
      <c r="BN3701" s="8" t="str">
        <f t="shared" si="304"/>
        <v>02400393</v>
      </c>
    </row>
    <row r="3702" spans="1:66" ht="92" hidden="1" x14ac:dyDescent="0.45">
      <c r="A3702" s="1">
        <f t="shared" si="300"/>
        <v>3689</v>
      </c>
      <c r="B3702" s="1" t="s">
        <v>734</v>
      </c>
      <c r="C3702" s="2" t="s">
        <v>4634</v>
      </c>
      <c r="D3702" s="1" t="s">
        <v>4639</v>
      </c>
      <c r="E3702" s="2" t="s">
        <v>4642</v>
      </c>
      <c r="F3702" s="1" t="s">
        <v>4894</v>
      </c>
      <c r="G3702" s="10">
        <v>45806</v>
      </c>
      <c r="H3702" s="1">
        <v>100</v>
      </c>
      <c r="I3702" s="1"/>
      <c r="J3702" s="10">
        <v>45811</v>
      </c>
      <c r="K3702" s="1" t="s">
        <v>1074</v>
      </c>
      <c r="L3702" s="2"/>
      <c r="M3702" s="10"/>
      <c r="N3702" s="1"/>
      <c r="O3702" s="1"/>
      <c r="P3702" s="2">
        <f>Table1[[#This Row],[PRICE/PO]]*Table1[[#This Row],[Quantity/PO]]</f>
        <v>0</v>
      </c>
      <c r="Q3702" s="2" t="str">
        <f t="shared" ca="1" si="301"/>
        <v>منتهي</v>
      </c>
      <c r="R3702" s="2" t="s">
        <v>2370</v>
      </c>
      <c r="S3702" s="2"/>
      <c r="T3702" s="1" t="str">
        <f t="shared" si="302"/>
        <v/>
      </c>
      <c r="BN3702" s="8" t="str">
        <f t="shared" si="304"/>
        <v>02804126</v>
      </c>
    </row>
    <row r="3703" spans="1:66" ht="92" hidden="1" x14ac:dyDescent="0.45">
      <c r="A3703" s="1">
        <f t="shared" si="300"/>
        <v>3690</v>
      </c>
      <c r="B3703" s="1" t="s">
        <v>734</v>
      </c>
      <c r="C3703" s="2" t="s">
        <v>4665</v>
      </c>
      <c r="D3703" s="1" t="s">
        <v>4639</v>
      </c>
      <c r="E3703" s="2" t="s">
        <v>4657</v>
      </c>
      <c r="F3703" s="1" t="s">
        <v>4894</v>
      </c>
      <c r="G3703" s="10">
        <v>45806</v>
      </c>
      <c r="H3703" s="1">
        <v>500</v>
      </c>
      <c r="I3703" s="1"/>
      <c r="J3703" s="10">
        <v>45811</v>
      </c>
      <c r="K3703" s="1" t="s">
        <v>1074</v>
      </c>
      <c r="L3703" s="2"/>
      <c r="M3703" s="10"/>
      <c r="N3703" s="1"/>
      <c r="O3703" s="1"/>
      <c r="P3703" s="2">
        <f>Table1[[#This Row],[PRICE/PO]]*Table1[[#This Row],[Quantity/PO]]</f>
        <v>0</v>
      </c>
      <c r="Q3703" s="2" t="str">
        <f t="shared" ca="1" si="301"/>
        <v>منتهي</v>
      </c>
      <c r="R3703" s="2" t="s">
        <v>2370</v>
      </c>
      <c r="S3703" s="2"/>
      <c r="T3703" s="1" t="str">
        <f t="shared" si="302"/>
        <v/>
      </c>
      <c r="BN3703" s="8" t="str">
        <f t="shared" si="304"/>
        <v>02502758</v>
      </c>
    </row>
    <row r="3704" spans="1:66" ht="115" hidden="1" x14ac:dyDescent="0.45">
      <c r="A3704" s="1">
        <f t="shared" si="300"/>
        <v>3691</v>
      </c>
      <c r="B3704" s="1" t="s">
        <v>734</v>
      </c>
      <c r="C3704" s="2" t="s">
        <v>4664</v>
      </c>
      <c r="D3704" s="1" t="s">
        <v>4639</v>
      </c>
      <c r="E3704" s="2" t="s">
        <v>4658</v>
      </c>
      <c r="F3704" s="1" t="s">
        <v>4894</v>
      </c>
      <c r="G3704" s="10">
        <v>45806</v>
      </c>
      <c r="H3704" s="1">
        <v>200</v>
      </c>
      <c r="I3704" s="1"/>
      <c r="J3704" s="10">
        <v>45811</v>
      </c>
      <c r="K3704" s="1" t="s">
        <v>1074</v>
      </c>
      <c r="L3704" s="2"/>
      <c r="M3704" s="10"/>
      <c r="N3704" s="1"/>
      <c r="O3704" s="1"/>
      <c r="P3704" s="2">
        <f>Table1[[#This Row],[PRICE/PO]]*Table1[[#This Row],[Quantity/PO]]</f>
        <v>0</v>
      </c>
      <c r="Q3704" s="2" t="str">
        <f t="shared" ca="1" si="301"/>
        <v>منتهي</v>
      </c>
      <c r="R3704" s="2" t="s">
        <v>2370</v>
      </c>
      <c r="S3704" s="2"/>
      <c r="T3704" s="1" t="str">
        <f t="shared" si="302"/>
        <v/>
      </c>
      <c r="BN3704" s="8">
        <f t="shared" si="304"/>
        <v>2101064</v>
      </c>
    </row>
    <row r="3705" spans="1:66" ht="92" hidden="1" x14ac:dyDescent="0.45">
      <c r="A3705" s="1">
        <f t="shared" si="300"/>
        <v>3692</v>
      </c>
      <c r="B3705" s="1" t="s">
        <v>734</v>
      </c>
      <c r="C3705" s="2" t="s">
        <v>4637</v>
      </c>
      <c r="D3705" s="1">
        <v>3247159</v>
      </c>
      <c r="E3705" s="2" t="s">
        <v>4645</v>
      </c>
      <c r="F3705" s="1" t="s">
        <v>4894</v>
      </c>
      <c r="G3705" s="10">
        <v>45806</v>
      </c>
      <c r="H3705" s="1">
        <v>50</v>
      </c>
      <c r="I3705" s="1"/>
      <c r="J3705" s="10">
        <v>45811</v>
      </c>
      <c r="K3705" s="1" t="s">
        <v>1074</v>
      </c>
      <c r="L3705" s="2"/>
      <c r="M3705" s="10"/>
      <c r="N3705" s="1"/>
      <c r="O3705" s="1"/>
      <c r="P3705" s="2">
        <f>Table1[[#This Row],[PRICE/PO]]*Table1[[#This Row],[Quantity/PO]]</f>
        <v>0</v>
      </c>
      <c r="Q3705" s="2" t="str">
        <f t="shared" ca="1" si="301"/>
        <v>منتهي</v>
      </c>
      <c r="R3705" s="2" t="s">
        <v>2370</v>
      </c>
      <c r="S3705" s="2"/>
      <c r="T3705" s="1" t="str">
        <f t="shared" si="302"/>
        <v/>
      </c>
      <c r="BN3705" s="8">
        <f t="shared" si="304"/>
        <v>0</v>
      </c>
    </row>
    <row r="3706" spans="1:66" ht="69" hidden="1" x14ac:dyDescent="0.45">
      <c r="A3706" s="1">
        <f t="shared" si="300"/>
        <v>3693</v>
      </c>
      <c r="B3706" s="1" t="s">
        <v>734</v>
      </c>
      <c r="C3706" s="2" t="s">
        <v>4663</v>
      </c>
      <c r="D3706" s="1" t="s">
        <v>4662</v>
      </c>
      <c r="E3706" s="2" t="s">
        <v>4659</v>
      </c>
      <c r="F3706" s="1" t="s">
        <v>4894</v>
      </c>
      <c r="G3706" s="10">
        <v>45806</v>
      </c>
      <c r="H3706" s="1">
        <v>4</v>
      </c>
      <c r="I3706" s="1"/>
      <c r="J3706" s="10">
        <v>45811</v>
      </c>
      <c r="K3706" s="1" t="s">
        <v>1074</v>
      </c>
      <c r="L3706" s="2"/>
      <c r="M3706" s="10"/>
      <c r="N3706" s="1"/>
      <c r="O3706" s="1"/>
      <c r="P3706" s="2">
        <f>Table1[[#This Row],[PRICE/PO]]*Table1[[#This Row],[Quantity/PO]]</f>
        <v>0</v>
      </c>
      <c r="Q3706" s="2" t="str">
        <f t="shared" ca="1" si="301"/>
        <v>منتهي</v>
      </c>
      <c r="R3706" s="2" t="s">
        <v>2370</v>
      </c>
      <c r="S3706" s="2"/>
      <c r="T3706" s="1" t="str">
        <f t="shared" si="302"/>
        <v/>
      </c>
      <c r="BN3706" s="8" t="str">
        <f t="shared" ref="BN3706:BN3715" si="305">D4336</f>
        <v>LC1D 32 M7</v>
      </c>
    </row>
    <row r="3707" spans="1:66" ht="23" hidden="1" x14ac:dyDescent="0.45">
      <c r="A3707" s="1">
        <f t="shared" si="300"/>
        <v>3694</v>
      </c>
      <c r="B3707" s="1" t="s">
        <v>734</v>
      </c>
      <c r="C3707" s="2" t="s">
        <v>4635</v>
      </c>
      <c r="D3707" s="1"/>
      <c r="E3707" s="2" t="s">
        <v>4643</v>
      </c>
      <c r="F3707" s="1" t="s">
        <v>4894</v>
      </c>
      <c r="G3707" s="10">
        <v>45806</v>
      </c>
      <c r="H3707" s="1">
        <v>50</v>
      </c>
      <c r="I3707" s="1"/>
      <c r="J3707" s="10">
        <v>45811</v>
      </c>
      <c r="K3707" s="1" t="s">
        <v>1074</v>
      </c>
      <c r="L3707" s="2"/>
      <c r="M3707" s="10"/>
      <c r="N3707" s="1"/>
      <c r="O3707" s="1"/>
      <c r="P3707" s="2">
        <f>Table1[[#This Row],[PRICE/PO]]*Table1[[#This Row],[Quantity/PO]]</f>
        <v>0</v>
      </c>
      <c r="Q3707" s="2" t="str">
        <f t="shared" ca="1" si="301"/>
        <v>منتهي</v>
      </c>
      <c r="R3707" s="2" t="s">
        <v>2370</v>
      </c>
      <c r="S3707" s="2"/>
      <c r="T3707" s="1" t="str">
        <f t="shared" si="302"/>
        <v/>
      </c>
      <c r="BN3707" s="8" t="str">
        <f t="shared" si="305"/>
        <v>2106021</v>
      </c>
    </row>
    <row r="3708" spans="1:66" ht="92" hidden="1" x14ac:dyDescent="0.45">
      <c r="A3708" s="1">
        <f t="shared" si="300"/>
        <v>3695</v>
      </c>
      <c r="B3708" s="1" t="s">
        <v>734</v>
      </c>
      <c r="C3708" s="2" t="s">
        <v>4636</v>
      </c>
      <c r="D3708" s="1">
        <v>3246434</v>
      </c>
      <c r="E3708" s="2" t="s">
        <v>4896</v>
      </c>
      <c r="F3708" s="1" t="s">
        <v>4894</v>
      </c>
      <c r="G3708" s="10">
        <v>45806</v>
      </c>
      <c r="H3708" s="1">
        <v>50</v>
      </c>
      <c r="I3708" s="1"/>
      <c r="J3708" s="10">
        <v>45811</v>
      </c>
      <c r="K3708" s="1" t="s">
        <v>1074</v>
      </c>
      <c r="L3708" s="2"/>
      <c r="M3708" s="10"/>
      <c r="N3708" s="1"/>
      <c r="O3708" s="1"/>
      <c r="P3708" s="2">
        <f>Table1[[#This Row],[PRICE/PO]]*Table1[[#This Row],[Quantity/PO]]</f>
        <v>0</v>
      </c>
      <c r="Q3708" s="2" t="str">
        <f t="shared" ca="1" si="301"/>
        <v>منتهي</v>
      </c>
      <c r="R3708" s="2" t="s">
        <v>2370</v>
      </c>
      <c r="S3708" s="2"/>
      <c r="T3708" s="1" t="str">
        <f t="shared" si="302"/>
        <v/>
      </c>
      <c r="BN3708" s="8" t="str">
        <f t="shared" si="305"/>
        <v>2102024</v>
      </c>
    </row>
    <row r="3709" spans="1:66" ht="92" hidden="1" x14ac:dyDescent="0.45">
      <c r="A3709" s="1">
        <f t="shared" si="300"/>
        <v>3696</v>
      </c>
      <c r="B3709" s="1" t="s">
        <v>734</v>
      </c>
      <c r="C3709" s="2" t="s">
        <v>4637</v>
      </c>
      <c r="D3709" s="1">
        <v>3246434</v>
      </c>
      <c r="E3709" s="2" t="s">
        <v>4645</v>
      </c>
      <c r="F3709" s="1" t="s">
        <v>4894</v>
      </c>
      <c r="G3709" s="10">
        <v>45806</v>
      </c>
      <c r="H3709" s="1">
        <v>5</v>
      </c>
      <c r="I3709" s="1"/>
      <c r="J3709" s="10">
        <v>45811</v>
      </c>
      <c r="K3709" s="1" t="s">
        <v>1074</v>
      </c>
      <c r="L3709" s="2"/>
      <c r="M3709" s="10"/>
      <c r="N3709" s="1"/>
      <c r="O3709" s="1"/>
      <c r="P3709" s="2">
        <f>Table1[[#This Row],[PRICE/PO]]*Table1[[#This Row],[Quantity/PO]]</f>
        <v>0</v>
      </c>
      <c r="Q3709" s="2" t="str">
        <f t="shared" ca="1" si="301"/>
        <v>منتهي</v>
      </c>
      <c r="R3709" s="2" t="s">
        <v>2370</v>
      </c>
      <c r="S3709" s="2"/>
      <c r="T3709" s="1" t="str">
        <f t="shared" si="302"/>
        <v/>
      </c>
      <c r="BN3709" s="8" t="str">
        <f t="shared" si="305"/>
        <v>S/L 1</v>
      </c>
    </row>
    <row r="3710" spans="1:66" ht="46" hidden="1" x14ac:dyDescent="0.45">
      <c r="A3710" s="1">
        <f t="shared" si="300"/>
        <v>3697</v>
      </c>
      <c r="B3710" s="1" t="s">
        <v>734</v>
      </c>
      <c r="C3710" s="1" t="s">
        <v>3594</v>
      </c>
      <c r="D3710" s="1"/>
      <c r="E3710" s="2" t="s">
        <v>4006</v>
      </c>
      <c r="F3710" s="1" t="s">
        <v>4897</v>
      </c>
      <c r="G3710" s="10">
        <v>45806</v>
      </c>
      <c r="H3710" s="1">
        <v>30</v>
      </c>
      <c r="I3710" s="1"/>
      <c r="J3710" s="10">
        <v>45832</v>
      </c>
      <c r="K3710" s="1" t="s">
        <v>1074</v>
      </c>
      <c r="L3710" s="2"/>
      <c r="M3710" s="10"/>
      <c r="N3710" s="1"/>
      <c r="O3710" s="1"/>
      <c r="P3710" s="2">
        <f>Table1[[#This Row],[PRICE/PO]]*Table1[[#This Row],[Quantity/PO]]</f>
        <v>0</v>
      </c>
      <c r="Q3710" s="2" t="str">
        <f t="shared" ca="1" si="301"/>
        <v>منتهي</v>
      </c>
      <c r="R3710" s="2" t="s">
        <v>2370</v>
      </c>
      <c r="S3710" s="2"/>
      <c r="T3710" s="1" t="str">
        <f t="shared" si="302"/>
        <v/>
      </c>
      <c r="BN3710" s="8" t="str">
        <f t="shared" si="305"/>
        <v>2102147</v>
      </c>
    </row>
    <row r="3711" spans="1:66" ht="69" hidden="1" x14ac:dyDescent="0.45">
      <c r="A3711" s="1">
        <f t="shared" si="300"/>
        <v>3698</v>
      </c>
      <c r="B3711" s="1" t="s">
        <v>734</v>
      </c>
      <c r="C3711" s="1" t="s">
        <v>2008</v>
      </c>
      <c r="D3711" s="1" t="s">
        <v>2007</v>
      </c>
      <c r="E3711" s="2" t="s">
        <v>2009</v>
      </c>
      <c r="F3711" s="1" t="s">
        <v>4897</v>
      </c>
      <c r="G3711" s="10">
        <v>45806</v>
      </c>
      <c r="H3711" s="1">
        <v>5</v>
      </c>
      <c r="I3711" s="1"/>
      <c r="J3711" s="10">
        <v>45832</v>
      </c>
      <c r="K3711" s="1" t="s">
        <v>1074</v>
      </c>
      <c r="L3711" s="2"/>
      <c r="M3711" s="10"/>
      <c r="N3711" s="1"/>
      <c r="O3711" s="1"/>
      <c r="P3711" s="2">
        <f>Table1[[#This Row],[PRICE/PO]]*Table1[[#This Row],[Quantity/PO]]</f>
        <v>0</v>
      </c>
      <c r="Q3711" s="2" t="str">
        <f t="shared" ca="1" si="301"/>
        <v>منتهي</v>
      </c>
      <c r="R3711" s="2" t="s">
        <v>2370</v>
      </c>
      <c r="S3711" s="2"/>
      <c r="T3711" s="1" t="str">
        <f t="shared" si="302"/>
        <v/>
      </c>
      <c r="BN3711" s="8">
        <f t="shared" si="305"/>
        <v>2101039</v>
      </c>
    </row>
    <row r="3712" spans="1:66" ht="69" hidden="1" x14ac:dyDescent="0.45">
      <c r="A3712" s="1">
        <f t="shared" si="300"/>
        <v>3699</v>
      </c>
      <c r="B3712" s="1" t="s">
        <v>734</v>
      </c>
      <c r="C3712" s="1" t="s">
        <v>4633</v>
      </c>
      <c r="D3712" s="1" t="s">
        <v>4638</v>
      </c>
      <c r="E3712" s="2" t="s">
        <v>4641</v>
      </c>
      <c r="F3712" s="1" t="s">
        <v>4897</v>
      </c>
      <c r="G3712" s="10">
        <v>45806</v>
      </c>
      <c r="H3712" s="1">
        <v>50</v>
      </c>
      <c r="I3712" s="1"/>
      <c r="J3712" s="10">
        <v>45832</v>
      </c>
      <c r="K3712" s="1" t="s">
        <v>1074</v>
      </c>
      <c r="L3712" s="2"/>
      <c r="M3712" s="10"/>
      <c r="N3712" s="1"/>
      <c r="O3712" s="1"/>
      <c r="P3712" s="2">
        <f>Table1[[#This Row],[PRICE/PO]]*Table1[[#This Row],[Quantity/PO]]</f>
        <v>0</v>
      </c>
      <c r="Q3712" s="2" t="str">
        <f t="shared" ca="1" si="301"/>
        <v>منتهي</v>
      </c>
      <c r="R3712" s="2" t="s">
        <v>2370</v>
      </c>
      <c r="S3712" s="2"/>
      <c r="T3712" s="1" t="str">
        <f t="shared" si="302"/>
        <v/>
      </c>
      <c r="BN3712" s="8" t="str">
        <f t="shared" si="305"/>
        <v>2101210</v>
      </c>
    </row>
    <row r="3713" spans="1:66" ht="46" hidden="1" x14ac:dyDescent="0.45">
      <c r="A3713" s="1">
        <f t="shared" si="300"/>
        <v>3700</v>
      </c>
      <c r="B3713" s="1" t="s">
        <v>734</v>
      </c>
      <c r="C3713" s="1" t="s">
        <v>4034</v>
      </c>
      <c r="D3713" s="1">
        <v>15013071</v>
      </c>
      <c r="E3713" s="2" t="s">
        <v>4045</v>
      </c>
      <c r="F3713" s="1" t="s">
        <v>4898</v>
      </c>
      <c r="G3713" s="10">
        <v>45809</v>
      </c>
      <c r="H3713" s="1">
        <v>1</v>
      </c>
      <c r="I3713" s="1"/>
      <c r="J3713" s="10">
        <v>45811</v>
      </c>
      <c r="K3713" s="1" t="s">
        <v>1075</v>
      </c>
      <c r="L3713" s="2"/>
      <c r="M3713" s="10"/>
      <c r="N3713" s="1"/>
      <c r="O3713" s="1"/>
      <c r="P3713" s="2">
        <f>Table1[[#This Row],[PRICE/PO]]*Table1[[#This Row],[Quantity/PO]]</f>
        <v>0</v>
      </c>
      <c r="Q3713" s="2" t="str">
        <f t="shared" ca="1" si="301"/>
        <v>منتهي</v>
      </c>
      <c r="R3713" s="2" t="s">
        <v>2355</v>
      </c>
      <c r="S3713" s="2"/>
      <c r="T3713" s="1" t="str">
        <f t="shared" si="302"/>
        <v/>
      </c>
      <c r="BN3713" s="8" t="str">
        <f t="shared" si="305"/>
        <v>11.33473.338</v>
      </c>
    </row>
    <row r="3714" spans="1:66" ht="46" hidden="1" x14ac:dyDescent="0.45">
      <c r="A3714" s="1">
        <f t="shared" si="300"/>
        <v>3701</v>
      </c>
      <c r="B3714" s="1" t="s">
        <v>734</v>
      </c>
      <c r="C3714" s="1" t="s">
        <v>4033</v>
      </c>
      <c r="D3714" s="1">
        <v>3063070</v>
      </c>
      <c r="E3714" s="2" t="s">
        <v>4046</v>
      </c>
      <c r="F3714" s="1" t="s">
        <v>4898</v>
      </c>
      <c r="G3714" s="10">
        <v>45809</v>
      </c>
      <c r="H3714" s="1">
        <v>2</v>
      </c>
      <c r="I3714" s="1"/>
      <c r="J3714" s="10">
        <v>45811</v>
      </c>
      <c r="K3714" s="1" t="s">
        <v>1075</v>
      </c>
      <c r="L3714" s="2"/>
      <c r="M3714" s="10"/>
      <c r="N3714" s="1"/>
      <c r="O3714" s="1"/>
      <c r="P3714" s="2">
        <f>Table1[[#This Row],[PRICE/PO]]*Table1[[#This Row],[Quantity/PO]]</f>
        <v>0</v>
      </c>
      <c r="Q3714" s="2" t="str">
        <f t="shared" ca="1" si="301"/>
        <v>منتهي</v>
      </c>
      <c r="R3714" s="2" t="s">
        <v>2355</v>
      </c>
      <c r="S3714" s="2"/>
      <c r="T3714" s="1" t="str">
        <f t="shared" si="302"/>
        <v/>
      </c>
      <c r="BN3714" s="8" t="str">
        <f t="shared" si="305"/>
        <v>2102030</v>
      </c>
    </row>
    <row r="3715" spans="1:66" ht="69" hidden="1" x14ac:dyDescent="0.45">
      <c r="A3715" s="1">
        <f t="shared" si="300"/>
        <v>3702</v>
      </c>
      <c r="B3715" s="1" t="s">
        <v>734</v>
      </c>
      <c r="C3715" s="1" t="s">
        <v>4031</v>
      </c>
      <c r="D3715" s="1">
        <v>7100147</v>
      </c>
      <c r="E3715" s="2" t="s">
        <v>4899</v>
      </c>
      <c r="F3715" s="1" t="s">
        <v>4898</v>
      </c>
      <c r="G3715" s="10">
        <v>45809</v>
      </c>
      <c r="H3715" s="1">
        <v>4</v>
      </c>
      <c r="I3715" s="1"/>
      <c r="J3715" s="10">
        <v>45811</v>
      </c>
      <c r="K3715" s="1" t="s">
        <v>1075</v>
      </c>
      <c r="L3715" s="2"/>
      <c r="M3715" s="10"/>
      <c r="N3715" s="1"/>
      <c r="O3715" s="1"/>
      <c r="P3715" s="2">
        <f>Table1[[#This Row],[PRICE/PO]]*Table1[[#This Row],[Quantity/PO]]</f>
        <v>0</v>
      </c>
      <c r="Q3715" s="2" t="str">
        <f t="shared" ca="1" si="301"/>
        <v>منتهي</v>
      </c>
      <c r="R3715" s="2" t="s">
        <v>2355</v>
      </c>
      <c r="S3715" s="2"/>
      <c r="T3715" s="1" t="str">
        <f t="shared" si="302"/>
        <v/>
      </c>
      <c r="BN3715" s="8">
        <f t="shared" si="305"/>
        <v>0</v>
      </c>
    </row>
    <row r="3716" spans="1:66" ht="92" hidden="1" x14ac:dyDescent="0.45">
      <c r="A3716" s="1">
        <f t="shared" si="300"/>
        <v>3703</v>
      </c>
      <c r="B3716" s="1" t="s">
        <v>734</v>
      </c>
      <c r="C3716" s="2" t="s">
        <v>4903</v>
      </c>
      <c r="D3716" s="1" t="s">
        <v>4904</v>
      </c>
      <c r="E3716" s="2" t="s">
        <v>4902</v>
      </c>
      <c r="F3716" s="1" t="s">
        <v>4901</v>
      </c>
      <c r="G3716" s="10">
        <v>45810</v>
      </c>
      <c r="H3716" s="1">
        <v>10</v>
      </c>
      <c r="I3716" s="1"/>
      <c r="J3716" s="10">
        <v>45812</v>
      </c>
      <c r="K3716" s="1" t="s">
        <v>1074</v>
      </c>
      <c r="L3716" s="2"/>
      <c r="M3716" s="10"/>
      <c r="N3716" s="1"/>
      <c r="O3716" s="1"/>
      <c r="P3716" s="2">
        <f>Table1[[#This Row],[PRICE/PO]]*Table1[[#This Row],[Quantity/PO]]</f>
        <v>0</v>
      </c>
      <c r="Q3716" s="2" t="str">
        <f t="shared" ca="1" si="301"/>
        <v>منتهي</v>
      </c>
      <c r="R3716" s="2" t="s">
        <v>2686</v>
      </c>
      <c r="S3716" s="2"/>
      <c r="T3716" s="1" t="str">
        <f t="shared" si="302"/>
        <v/>
      </c>
      <c r="BN3716" s="8" t="str">
        <f>D4348</f>
        <v>43.24232.000</v>
      </c>
    </row>
    <row r="3717" spans="1:66" ht="92" hidden="1" x14ac:dyDescent="0.45">
      <c r="A3717" s="1">
        <f t="shared" si="300"/>
        <v>3704</v>
      </c>
      <c r="B3717" s="1" t="s">
        <v>734</v>
      </c>
      <c r="C3717" s="2" t="s">
        <v>1847</v>
      </c>
      <c r="D3717" s="1" t="s">
        <v>1846</v>
      </c>
      <c r="E3717" s="2" t="s">
        <v>1848</v>
      </c>
      <c r="F3717" s="1" t="s">
        <v>4901</v>
      </c>
      <c r="G3717" s="10">
        <v>45810</v>
      </c>
      <c r="H3717" s="1">
        <v>10</v>
      </c>
      <c r="I3717" s="1"/>
      <c r="J3717" s="10">
        <v>45812</v>
      </c>
      <c r="K3717" s="1" t="s">
        <v>1074</v>
      </c>
      <c r="L3717" s="2"/>
      <c r="M3717" s="10"/>
      <c r="N3717" s="1"/>
      <c r="O3717" s="1"/>
      <c r="P3717" s="2">
        <f>Table1[[#This Row],[PRICE/PO]]*Table1[[#This Row],[Quantity/PO]]</f>
        <v>0</v>
      </c>
      <c r="Q3717" s="2" t="str">
        <f t="shared" ca="1" si="301"/>
        <v>منتهي</v>
      </c>
      <c r="R3717" s="2" t="s">
        <v>2686</v>
      </c>
      <c r="S3717" s="2"/>
      <c r="T3717" s="1" t="str">
        <f t="shared" si="302"/>
        <v/>
      </c>
      <c r="BN3717" s="8" t="str">
        <f>D4349</f>
        <v>1104162</v>
      </c>
    </row>
    <row r="3718" spans="1:66" ht="69" hidden="1" x14ac:dyDescent="0.45">
      <c r="A3718" s="1">
        <f t="shared" si="300"/>
        <v>3705</v>
      </c>
      <c r="B3718" s="1" t="s">
        <v>734</v>
      </c>
      <c r="C3718" s="2" t="s">
        <v>1554</v>
      </c>
      <c r="D3718" s="1"/>
      <c r="E3718" s="2" t="s">
        <v>1553</v>
      </c>
      <c r="F3718" s="1" t="s">
        <v>4905</v>
      </c>
      <c r="G3718" s="10">
        <v>45810</v>
      </c>
      <c r="H3718" s="1">
        <v>2</v>
      </c>
      <c r="I3718" s="1">
        <v>950</v>
      </c>
      <c r="J3718" s="10">
        <v>45825</v>
      </c>
      <c r="K3718" s="1" t="s">
        <v>1076</v>
      </c>
      <c r="L3718" s="2" t="s">
        <v>6035</v>
      </c>
      <c r="M3718" s="10">
        <v>45833</v>
      </c>
      <c r="N3718" s="1">
        <v>6</v>
      </c>
      <c r="O3718" s="1">
        <v>950</v>
      </c>
      <c r="P3718" s="2">
        <f>Table1[[#This Row],[PRICE/PO]]*Table1[[#This Row],[Quantity/PO]]</f>
        <v>5700</v>
      </c>
      <c r="Q3718" s="2" t="str">
        <f t="shared" ca="1" si="301"/>
        <v>منتهي</v>
      </c>
      <c r="R3718" s="2" t="s">
        <v>2339</v>
      </c>
      <c r="S3718" s="2"/>
      <c r="T3718" s="1" t="str">
        <f t="shared" si="302"/>
        <v/>
      </c>
      <c r="BN3718" s="8" t="str">
        <f>D4350</f>
        <v/>
      </c>
    </row>
    <row r="3719" spans="1:66" ht="69" hidden="1" x14ac:dyDescent="0.45">
      <c r="A3719" s="1">
        <f t="shared" si="300"/>
        <v>3706</v>
      </c>
      <c r="B3719" s="1" t="s">
        <v>734</v>
      </c>
      <c r="C3719" s="2" t="s">
        <v>1554</v>
      </c>
      <c r="D3719" s="1"/>
      <c r="E3719" s="2" t="s">
        <v>1553</v>
      </c>
      <c r="F3719" s="1" t="s">
        <v>4905</v>
      </c>
      <c r="G3719" s="10">
        <v>45810</v>
      </c>
      <c r="H3719" s="1"/>
      <c r="I3719" s="1">
        <v>950</v>
      </c>
      <c r="J3719" s="10">
        <v>45825</v>
      </c>
      <c r="K3719" s="1" t="s">
        <v>1076</v>
      </c>
      <c r="L3719" s="2" t="s">
        <v>6057</v>
      </c>
      <c r="M3719" s="10">
        <v>45827</v>
      </c>
      <c r="N3719" s="1">
        <v>2</v>
      </c>
      <c r="O3719" s="1">
        <v>950</v>
      </c>
      <c r="P3719" s="2">
        <f>Table1[[#This Row],[PRICE/PO]]*Table1[[#This Row],[Quantity/PO]]</f>
        <v>1900</v>
      </c>
      <c r="Q3719" s="2" t="str">
        <f t="shared" ca="1" si="301"/>
        <v>منتهي</v>
      </c>
      <c r="R3719" s="2" t="s">
        <v>2339</v>
      </c>
      <c r="S3719" s="2"/>
      <c r="T3719" s="1" t="str">
        <f t="shared" si="302"/>
        <v/>
      </c>
      <c r="BN3719" s="8" t="str">
        <f>D4351</f>
        <v>2102169</v>
      </c>
    </row>
    <row r="3720" spans="1:66" ht="69" hidden="1" x14ac:dyDescent="0.45">
      <c r="A3720" s="1">
        <f t="shared" si="300"/>
        <v>3707</v>
      </c>
      <c r="B3720" s="1" t="s">
        <v>734</v>
      </c>
      <c r="C3720" s="2" t="s">
        <v>1554</v>
      </c>
      <c r="D3720" s="1"/>
      <c r="E3720" s="2" t="s">
        <v>1553</v>
      </c>
      <c r="F3720" s="1" t="s">
        <v>4905</v>
      </c>
      <c r="G3720" s="10">
        <v>45810</v>
      </c>
      <c r="H3720" s="1"/>
      <c r="I3720" s="1">
        <v>950</v>
      </c>
      <c r="J3720" s="10">
        <v>45825</v>
      </c>
      <c r="K3720" s="1" t="s">
        <v>1076</v>
      </c>
      <c r="L3720" s="2" t="s">
        <v>6289</v>
      </c>
      <c r="M3720" s="10">
        <v>45831</v>
      </c>
      <c r="N3720" s="1">
        <v>3</v>
      </c>
      <c r="O3720" s="1">
        <v>950</v>
      </c>
      <c r="P3720" s="2">
        <f>Table1[[#This Row],[PRICE/PO]]*Table1[[#This Row],[Quantity/PO]]</f>
        <v>2850</v>
      </c>
      <c r="Q3720" s="2" t="str">
        <f t="shared" ca="1" si="301"/>
        <v>منتهي</v>
      </c>
      <c r="R3720" s="2" t="s">
        <v>2339</v>
      </c>
      <c r="S3720" s="2"/>
      <c r="T3720" s="1" t="str">
        <f t="shared" si="302"/>
        <v/>
      </c>
      <c r="BN3720" s="8" t="str">
        <f>D4352</f>
        <v>2102179</v>
      </c>
    </row>
    <row r="3721" spans="1:66" ht="69" hidden="1" x14ac:dyDescent="0.45">
      <c r="A3721" s="1">
        <f t="shared" si="300"/>
        <v>3708</v>
      </c>
      <c r="B3721" s="1" t="s">
        <v>734</v>
      </c>
      <c r="C3721" s="2" t="s">
        <v>1554</v>
      </c>
      <c r="D3721" s="1"/>
      <c r="E3721" s="2" t="s">
        <v>1553</v>
      </c>
      <c r="F3721" s="1" t="s">
        <v>4906</v>
      </c>
      <c r="G3721" s="10">
        <v>45810</v>
      </c>
      <c r="H3721" s="1">
        <v>6</v>
      </c>
      <c r="I3721" s="1">
        <v>950</v>
      </c>
      <c r="J3721" s="10">
        <v>45825</v>
      </c>
      <c r="K3721" s="1" t="s">
        <v>1076</v>
      </c>
      <c r="L3721" s="2"/>
      <c r="M3721" s="10"/>
      <c r="N3721" s="1"/>
      <c r="O3721" s="1"/>
      <c r="P3721" s="2">
        <f>Table1[[#This Row],[PRICE/PO]]*Table1[[#This Row],[Quantity/PO]]</f>
        <v>0</v>
      </c>
      <c r="Q3721" s="2" t="str">
        <f t="shared" ca="1" si="301"/>
        <v>منتهي</v>
      </c>
      <c r="R3721" s="2" t="s">
        <v>2339</v>
      </c>
      <c r="S3721" s="2"/>
      <c r="T3721" s="1" t="str">
        <f t="shared" si="302"/>
        <v/>
      </c>
      <c r="BN3721" s="8" t="str">
        <f>D4351</f>
        <v>2102169</v>
      </c>
    </row>
    <row r="3722" spans="1:66" ht="69" hidden="1" x14ac:dyDescent="0.45">
      <c r="A3722" s="1">
        <f t="shared" si="300"/>
        <v>3709</v>
      </c>
      <c r="B3722" s="1" t="s">
        <v>734</v>
      </c>
      <c r="C3722" s="2" t="s">
        <v>1554</v>
      </c>
      <c r="D3722" s="1"/>
      <c r="E3722" s="2" t="s">
        <v>1553</v>
      </c>
      <c r="F3722" s="1" t="s">
        <v>4906</v>
      </c>
      <c r="G3722" s="10">
        <v>45810</v>
      </c>
      <c r="H3722" s="1"/>
      <c r="I3722" s="1">
        <v>950</v>
      </c>
      <c r="J3722" s="10">
        <v>45825</v>
      </c>
      <c r="K3722" s="1" t="s">
        <v>1076</v>
      </c>
      <c r="L3722" s="2"/>
      <c r="M3722" s="10"/>
      <c r="N3722" s="1"/>
      <c r="O3722" s="1"/>
      <c r="P3722" s="2">
        <f>Table1[[#This Row],[PRICE/PO]]*Table1[[#This Row],[Quantity/PO]]</f>
        <v>0</v>
      </c>
      <c r="Q3722" s="2" t="str">
        <f t="shared" ca="1" si="301"/>
        <v>منتهي</v>
      </c>
      <c r="R3722" s="2" t="s">
        <v>2339</v>
      </c>
      <c r="S3722" s="2"/>
      <c r="T3722" s="1" t="str">
        <f t="shared" si="302"/>
        <v/>
      </c>
      <c r="BN3722" s="8" t="str">
        <f>D4352</f>
        <v>2102179</v>
      </c>
    </row>
    <row r="3723" spans="1:66" ht="69" hidden="1" x14ac:dyDescent="0.45">
      <c r="A3723" s="1">
        <f t="shared" si="300"/>
        <v>3710</v>
      </c>
      <c r="B3723" s="1" t="s">
        <v>734</v>
      </c>
      <c r="C3723" s="1" t="s">
        <v>1566</v>
      </c>
      <c r="D3723" s="1" t="s">
        <v>4908</v>
      </c>
      <c r="E3723" s="2" t="s">
        <v>1567</v>
      </c>
      <c r="F3723" s="1" t="s">
        <v>4907</v>
      </c>
      <c r="G3723" s="10">
        <v>45810</v>
      </c>
      <c r="H3723" s="1">
        <v>2</v>
      </c>
      <c r="I3723" s="1">
        <v>2950</v>
      </c>
      <c r="J3723" s="10">
        <v>45817</v>
      </c>
      <c r="K3723" s="1" t="s">
        <v>1074</v>
      </c>
      <c r="L3723" s="2"/>
      <c r="M3723" s="10"/>
      <c r="N3723" s="1"/>
      <c r="O3723" s="1"/>
      <c r="P3723" s="2">
        <f>Table1[[#This Row],[PRICE/PO]]*Table1[[#This Row],[Quantity/PO]]</f>
        <v>0</v>
      </c>
      <c r="Q3723" s="2" t="str">
        <f t="shared" ca="1" si="301"/>
        <v>منتهي</v>
      </c>
      <c r="R3723" s="2" t="s">
        <v>2339</v>
      </c>
      <c r="S3723" s="2"/>
      <c r="T3723" s="1" t="str">
        <f t="shared" si="302"/>
        <v/>
      </c>
      <c r="BN3723" s="8" t="str">
        <f>D4352</f>
        <v>2102179</v>
      </c>
    </row>
    <row r="3724" spans="1:66" ht="46" hidden="1" x14ac:dyDescent="0.45">
      <c r="A3724" s="1">
        <f t="shared" si="300"/>
        <v>3711</v>
      </c>
      <c r="B3724" s="1" t="s">
        <v>734</v>
      </c>
      <c r="C3724" s="1" t="s">
        <v>443</v>
      </c>
      <c r="D3724" s="1">
        <v>49856</v>
      </c>
      <c r="E3724" s="2" t="s">
        <v>444</v>
      </c>
      <c r="F3724" s="1" t="s">
        <v>4909</v>
      </c>
      <c r="G3724" s="10">
        <v>45810</v>
      </c>
      <c r="H3724" s="1">
        <v>1</v>
      </c>
      <c r="I3724" s="1">
        <v>800</v>
      </c>
      <c r="J3724" s="10">
        <v>45816</v>
      </c>
      <c r="K3724" s="1" t="s">
        <v>1077</v>
      </c>
      <c r="L3724" s="2"/>
      <c r="M3724" s="10"/>
      <c r="N3724" s="1"/>
      <c r="O3724" s="1"/>
      <c r="P3724" s="2">
        <f>Table1[[#This Row],[PRICE/PO]]*Table1[[#This Row],[Quantity/PO]]</f>
        <v>0</v>
      </c>
      <c r="Q3724" s="2" t="str">
        <f t="shared" ca="1" si="301"/>
        <v>منتهي</v>
      </c>
      <c r="R3724" s="2" t="s">
        <v>2339</v>
      </c>
      <c r="S3724" s="2"/>
      <c r="T3724" s="1" t="str">
        <f t="shared" si="302"/>
        <v/>
      </c>
      <c r="BN3724" s="8" t="str">
        <f>D4353</f>
        <v>2102065</v>
      </c>
    </row>
    <row r="3725" spans="1:66" ht="69" hidden="1" x14ac:dyDescent="0.45">
      <c r="A3725" s="1">
        <f t="shared" si="300"/>
        <v>3712</v>
      </c>
      <c r="B3725" s="1" t="s">
        <v>734</v>
      </c>
      <c r="C3725" s="1" t="s">
        <v>445</v>
      </c>
      <c r="D3725" s="1"/>
      <c r="E3725" s="2" t="s">
        <v>446</v>
      </c>
      <c r="F3725" s="1" t="s">
        <v>4910</v>
      </c>
      <c r="G3725" s="10">
        <v>45810</v>
      </c>
      <c r="H3725" s="1">
        <v>2</v>
      </c>
      <c r="I3725" s="1">
        <v>1700</v>
      </c>
      <c r="J3725" s="10">
        <v>45816</v>
      </c>
      <c r="K3725" s="1" t="s">
        <v>1075</v>
      </c>
      <c r="L3725" s="2" t="s">
        <v>6282</v>
      </c>
      <c r="M3725" s="10">
        <v>45824</v>
      </c>
      <c r="N3725" s="1">
        <v>2</v>
      </c>
      <c r="O3725" s="1">
        <v>1700</v>
      </c>
      <c r="P3725" s="2">
        <f>Table1[[#This Row],[PRICE/PO]]*Table1[[#This Row],[Quantity/PO]]</f>
        <v>3400</v>
      </c>
      <c r="Q3725" s="2" t="str">
        <f t="shared" ca="1" si="301"/>
        <v>منتهي</v>
      </c>
      <c r="R3725" s="2" t="s">
        <v>2339</v>
      </c>
      <c r="S3725" s="2"/>
      <c r="T3725" s="1" t="str">
        <f t="shared" si="302"/>
        <v/>
      </c>
      <c r="BN3725" s="8" t="str">
        <f>D4354</f>
        <v>2102066</v>
      </c>
    </row>
    <row r="3726" spans="1:66" ht="69" hidden="1" x14ac:dyDescent="0.45">
      <c r="A3726" s="1">
        <f t="shared" si="300"/>
        <v>3713</v>
      </c>
      <c r="B3726" s="1" t="s">
        <v>734</v>
      </c>
      <c r="C3726" s="1" t="s">
        <v>445</v>
      </c>
      <c r="D3726" s="1"/>
      <c r="E3726" s="2" t="s">
        <v>446</v>
      </c>
      <c r="F3726" s="1" t="s">
        <v>4910</v>
      </c>
      <c r="G3726" s="10">
        <v>45810</v>
      </c>
      <c r="H3726" s="1">
        <v>2</v>
      </c>
      <c r="I3726" s="1">
        <v>1700</v>
      </c>
      <c r="J3726" s="10">
        <v>45816</v>
      </c>
      <c r="K3726" s="1" t="s">
        <v>1075</v>
      </c>
      <c r="L3726" s="2" t="s">
        <v>6322</v>
      </c>
      <c r="M3726" s="10">
        <v>45848</v>
      </c>
      <c r="N3726" s="1">
        <v>6</v>
      </c>
      <c r="O3726" s="1">
        <v>1700</v>
      </c>
      <c r="P3726" s="2">
        <f>Table1[[#This Row],[PRICE/PO]]*Table1[[#This Row],[Quantity/PO]]</f>
        <v>10200</v>
      </c>
      <c r="Q3726" s="2" t="str">
        <f t="shared" ca="1" si="301"/>
        <v>منتهي</v>
      </c>
      <c r="R3726" s="2" t="s">
        <v>2339</v>
      </c>
      <c r="S3726" s="2"/>
      <c r="T3726" s="1" t="str">
        <f t="shared" si="302"/>
        <v/>
      </c>
      <c r="BN3726" s="8" t="str">
        <f>D4355</f>
        <v>1104182</v>
      </c>
    </row>
    <row r="3727" spans="1:66" ht="69" hidden="1" x14ac:dyDescent="0.45">
      <c r="A3727" s="1">
        <f t="shared" ref="A3727:A3791" si="306">ROW(A3714)</f>
        <v>3714</v>
      </c>
      <c r="B3727" s="1" t="s">
        <v>734</v>
      </c>
      <c r="C3727" s="1" t="s">
        <v>1554</v>
      </c>
      <c r="D3727" s="1"/>
      <c r="E3727" s="2" t="s">
        <v>1553</v>
      </c>
      <c r="F3727" s="1" t="s">
        <v>4911</v>
      </c>
      <c r="G3727" s="10">
        <v>45810</v>
      </c>
      <c r="H3727" s="1">
        <v>3</v>
      </c>
      <c r="I3727" s="1">
        <v>950</v>
      </c>
      <c r="J3727" s="10">
        <v>45825</v>
      </c>
      <c r="K3727" s="1" t="s">
        <v>1076</v>
      </c>
      <c r="L3727" s="2"/>
      <c r="M3727" s="10"/>
      <c r="N3727" s="1"/>
      <c r="O3727" s="1"/>
      <c r="P3727" s="2">
        <f>Table1[[#This Row],[PRICE/PO]]*Table1[[#This Row],[Quantity/PO]]</f>
        <v>0</v>
      </c>
      <c r="Q3727" s="2" t="str">
        <f t="shared" ca="1" si="301"/>
        <v>منتهي</v>
      </c>
      <c r="R3727" s="2" t="s">
        <v>2339</v>
      </c>
      <c r="S3727" s="2"/>
      <c r="T3727" s="1" t="str">
        <f t="shared" si="302"/>
        <v/>
      </c>
      <c r="BN3727" s="8" t="str">
        <f t="shared" ref="BN3727" si="307">D4355</f>
        <v>1104182</v>
      </c>
    </row>
    <row r="3728" spans="1:66" ht="69" hidden="1" x14ac:dyDescent="0.45">
      <c r="A3728" s="1">
        <f t="shared" si="306"/>
        <v>3715</v>
      </c>
      <c r="B3728" s="1" t="s">
        <v>734</v>
      </c>
      <c r="C3728" s="1" t="s">
        <v>4913</v>
      </c>
      <c r="D3728" s="1" t="s">
        <v>4914</v>
      </c>
      <c r="E3728" s="2" t="s">
        <v>4915</v>
      </c>
      <c r="F3728" s="1" t="s">
        <v>4912</v>
      </c>
      <c r="G3728" s="10">
        <v>45810</v>
      </c>
      <c r="H3728" s="1">
        <v>1</v>
      </c>
      <c r="I3728" s="1"/>
      <c r="J3728" s="10">
        <v>45825</v>
      </c>
      <c r="K3728" s="1" t="s">
        <v>1075</v>
      </c>
      <c r="L3728" s="2"/>
      <c r="M3728" s="10"/>
      <c r="N3728" s="1"/>
      <c r="O3728" s="1"/>
      <c r="P3728" s="2">
        <f>Table1[[#This Row],[PRICE/PO]]*Table1[[#This Row],[Quantity/PO]]</f>
        <v>0</v>
      </c>
      <c r="Q3728" s="2" t="str">
        <f t="shared" ca="1" si="301"/>
        <v>منتهي</v>
      </c>
      <c r="R3728" s="2" t="s">
        <v>2339</v>
      </c>
      <c r="S3728" s="2"/>
      <c r="T3728" s="1" t="str">
        <f t="shared" si="302"/>
        <v/>
      </c>
      <c r="BN3728" s="8" t="str">
        <f t="shared" ref="BN3728:BN3741" si="308">D4356</f>
        <v>2102162</v>
      </c>
    </row>
    <row r="3729" spans="1:66" ht="69" hidden="1" x14ac:dyDescent="0.45">
      <c r="A3729" s="1">
        <f t="shared" si="306"/>
        <v>3716</v>
      </c>
      <c r="B3729" s="1" t="s">
        <v>734</v>
      </c>
      <c r="C3729" s="1" t="s">
        <v>373</v>
      </c>
      <c r="D3729" s="1"/>
      <c r="E3729" s="2" t="s">
        <v>372</v>
      </c>
      <c r="F3729" s="1" t="s">
        <v>4916</v>
      </c>
      <c r="G3729" s="10">
        <v>45810</v>
      </c>
      <c r="H3729" s="1">
        <v>105</v>
      </c>
      <c r="I3729" s="1">
        <v>13250</v>
      </c>
      <c r="J3729" s="10">
        <v>45816</v>
      </c>
      <c r="K3729" s="1" t="s">
        <v>1077</v>
      </c>
      <c r="L3729" s="2"/>
      <c r="M3729" s="10"/>
      <c r="N3729" s="1"/>
      <c r="O3729" s="1"/>
      <c r="P3729" s="2">
        <f>Table1[[#This Row],[PRICE/PO]]*Table1[[#This Row],[Quantity/PO]]</f>
        <v>0</v>
      </c>
      <c r="Q3729" s="2" t="str">
        <f t="shared" ca="1" si="301"/>
        <v>منتهي</v>
      </c>
      <c r="R3729" s="2" t="s">
        <v>2339</v>
      </c>
      <c r="S3729" s="2"/>
      <c r="T3729" s="1" t="str">
        <f t="shared" si="302"/>
        <v/>
      </c>
      <c r="BN3729" s="8" t="str">
        <f t="shared" si="308"/>
        <v>2101220</v>
      </c>
    </row>
    <row r="3730" spans="1:66" ht="69" hidden="1" x14ac:dyDescent="0.45">
      <c r="A3730" s="1">
        <f t="shared" si="306"/>
        <v>3717</v>
      </c>
      <c r="B3730" s="1" t="s">
        <v>43</v>
      </c>
      <c r="C3730" s="2" t="s">
        <v>4919</v>
      </c>
      <c r="D3730" s="1"/>
      <c r="E3730" s="2" t="s">
        <v>4920</v>
      </c>
      <c r="F3730" s="1" t="s">
        <v>4918</v>
      </c>
      <c r="G3730" s="10">
        <v>45810</v>
      </c>
      <c r="H3730" s="1">
        <v>2</v>
      </c>
      <c r="I3730" s="1">
        <v>7800</v>
      </c>
      <c r="J3730" s="10">
        <v>45816</v>
      </c>
      <c r="K3730" s="1" t="s">
        <v>1077</v>
      </c>
      <c r="L3730" s="2"/>
      <c r="M3730" s="10"/>
      <c r="N3730" s="1"/>
      <c r="O3730" s="1"/>
      <c r="P3730" s="2">
        <f>Table1[[#This Row],[PRICE/PO]]*Table1[[#This Row],[Quantity/PO]]</f>
        <v>0</v>
      </c>
      <c r="Q3730" s="2" t="str">
        <f t="shared" ca="1" si="301"/>
        <v>منتهي</v>
      </c>
      <c r="R3730" s="2" t="s">
        <v>2339</v>
      </c>
      <c r="S3730" s="2"/>
      <c r="T3730" s="1" t="str">
        <f t="shared" si="302"/>
        <v/>
      </c>
      <c r="BN3730" s="8">
        <f t="shared" si="308"/>
        <v>0</v>
      </c>
    </row>
    <row r="3731" spans="1:66" ht="46" hidden="1" x14ac:dyDescent="0.45">
      <c r="A3731" s="1">
        <f t="shared" si="306"/>
        <v>3718</v>
      </c>
      <c r="B3731" s="1" t="s">
        <v>734</v>
      </c>
      <c r="C3731" s="1" t="s">
        <v>382</v>
      </c>
      <c r="D3731" s="1"/>
      <c r="E3731" s="2" t="s">
        <v>383</v>
      </c>
      <c r="F3731" s="1" t="s">
        <v>4921</v>
      </c>
      <c r="G3731" s="10">
        <v>45810</v>
      </c>
      <c r="H3731" s="1">
        <v>1</v>
      </c>
      <c r="I3731" s="1">
        <v>8500</v>
      </c>
      <c r="J3731" s="10">
        <v>45816</v>
      </c>
      <c r="K3731" s="1" t="s">
        <v>1077</v>
      </c>
      <c r="L3731" s="2"/>
      <c r="M3731" s="10"/>
      <c r="N3731" s="1"/>
      <c r="O3731" s="1"/>
      <c r="P3731" s="2">
        <f>Table1[[#This Row],[PRICE/PO]]*Table1[[#This Row],[Quantity/PO]]</f>
        <v>0</v>
      </c>
      <c r="Q3731" s="2" t="str">
        <f t="shared" ca="1" si="301"/>
        <v>منتهي</v>
      </c>
      <c r="R3731" s="2" t="s">
        <v>2339</v>
      </c>
      <c r="S3731" s="2"/>
      <c r="T3731" s="1" t="str">
        <f t="shared" si="302"/>
        <v/>
      </c>
      <c r="BN3731" s="8" t="str">
        <f t="shared" si="308"/>
        <v>2101211-2</v>
      </c>
    </row>
    <row r="3732" spans="1:66" ht="46" hidden="1" x14ac:dyDescent="0.45">
      <c r="A3732" s="1">
        <f t="shared" si="306"/>
        <v>3719</v>
      </c>
      <c r="B3732" s="1" t="s">
        <v>43</v>
      </c>
      <c r="C3732" s="1" t="s">
        <v>1524</v>
      </c>
      <c r="D3732" s="1"/>
      <c r="E3732" s="2" t="s">
        <v>1525</v>
      </c>
      <c r="F3732" s="1" t="s">
        <v>4922</v>
      </c>
      <c r="G3732" s="10">
        <v>45810</v>
      </c>
      <c r="H3732" s="1">
        <v>1</v>
      </c>
      <c r="I3732" s="1"/>
      <c r="J3732" s="10">
        <v>45816</v>
      </c>
      <c r="K3732" s="1" t="s">
        <v>1077</v>
      </c>
      <c r="L3732" s="2"/>
      <c r="M3732" s="10"/>
      <c r="N3732" s="1"/>
      <c r="O3732" s="1"/>
      <c r="P3732" s="2">
        <f>Table1[[#This Row],[PRICE/PO]]*Table1[[#This Row],[Quantity/PO]]</f>
        <v>0</v>
      </c>
      <c r="Q3732" s="2" t="str">
        <f t="shared" ca="1" si="301"/>
        <v>منتهي</v>
      </c>
      <c r="R3732" s="2" t="s">
        <v>2339</v>
      </c>
      <c r="S3732" s="2"/>
      <c r="T3732" s="1" t="str">
        <f t="shared" si="302"/>
        <v/>
      </c>
      <c r="BN3732" s="8" t="str">
        <f t="shared" si="308"/>
        <v>2101265</v>
      </c>
    </row>
    <row r="3733" spans="1:66" ht="46" hidden="1" x14ac:dyDescent="0.45">
      <c r="A3733" s="1">
        <f t="shared" si="306"/>
        <v>3720</v>
      </c>
      <c r="B3733" s="1" t="s">
        <v>734</v>
      </c>
      <c r="C3733" s="1" t="s">
        <v>370</v>
      </c>
      <c r="D3733" s="1"/>
      <c r="E3733" s="2" t="s">
        <v>371</v>
      </c>
      <c r="F3733" s="1" t="s">
        <v>4923</v>
      </c>
      <c r="G3733" s="10">
        <v>45810</v>
      </c>
      <c r="H3733" s="1">
        <v>88</v>
      </c>
      <c r="I3733" s="1"/>
      <c r="J3733" s="10">
        <v>45816</v>
      </c>
      <c r="K3733" s="1" t="s">
        <v>1077</v>
      </c>
      <c r="L3733" s="2"/>
      <c r="M3733" s="10"/>
      <c r="N3733" s="1"/>
      <c r="O3733" s="1"/>
      <c r="P3733" s="2">
        <f>Table1[[#This Row],[PRICE/PO]]*Table1[[#This Row],[Quantity/PO]]</f>
        <v>0</v>
      </c>
      <c r="Q3733" s="2" t="str">
        <f t="shared" ca="1" si="301"/>
        <v>منتهي</v>
      </c>
      <c r="R3733" s="2" t="s">
        <v>2339</v>
      </c>
      <c r="S3733" s="2"/>
      <c r="T3733" s="1" t="str">
        <f t="shared" si="302"/>
        <v/>
      </c>
      <c r="BN3733" s="8" t="str">
        <f t="shared" si="308"/>
        <v>100-C30KF10</v>
      </c>
    </row>
    <row r="3734" spans="1:66" ht="46" hidden="1" x14ac:dyDescent="0.45">
      <c r="A3734" s="1">
        <f t="shared" si="306"/>
        <v>3721</v>
      </c>
      <c r="B3734" s="1" t="s">
        <v>734</v>
      </c>
      <c r="C3734" s="1" t="s">
        <v>3770</v>
      </c>
      <c r="D3734" s="1"/>
      <c r="E3734" s="2" t="s">
        <v>3771</v>
      </c>
      <c r="F3734" s="1" t="s">
        <v>4924</v>
      </c>
      <c r="G3734" s="10">
        <v>45810</v>
      </c>
      <c r="H3734" s="1">
        <v>2</v>
      </c>
      <c r="I3734" s="1"/>
      <c r="J3734" s="10">
        <v>45825</v>
      </c>
      <c r="K3734" s="1" t="s">
        <v>1077</v>
      </c>
      <c r="L3734" s="2"/>
      <c r="M3734" s="10"/>
      <c r="N3734" s="1"/>
      <c r="O3734" s="1"/>
      <c r="P3734" s="2">
        <f>Table1[[#This Row],[PRICE/PO]]*Table1[[#This Row],[Quantity/PO]]</f>
        <v>0</v>
      </c>
      <c r="Q3734" s="2" t="str">
        <f t="shared" ca="1" si="301"/>
        <v>منتهي</v>
      </c>
      <c r="R3734" s="2" t="s">
        <v>2339</v>
      </c>
      <c r="S3734" s="2"/>
      <c r="T3734" s="1" t="str">
        <f t="shared" si="302"/>
        <v/>
      </c>
      <c r="BN3734" s="8" t="str">
        <f t="shared" si="308"/>
        <v>56.10549.500</v>
      </c>
    </row>
    <row r="3735" spans="1:66" ht="46" hidden="1" x14ac:dyDescent="0.45">
      <c r="A3735" s="1">
        <f t="shared" si="306"/>
        <v>3722</v>
      </c>
      <c r="B3735" s="1" t="s">
        <v>43</v>
      </c>
      <c r="C3735" s="1" t="s">
        <v>1524</v>
      </c>
      <c r="D3735" s="1"/>
      <c r="E3735" s="2" t="s">
        <v>1525</v>
      </c>
      <c r="F3735" s="1" t="s">
        <v>4925</v>
      </c>
      <c r="G3735" s="10">
        <v>45810</v>
      </c>
      <c r="H3735" s="1">
        <v>2</v>
      </c>
      <c r="I3735" s="1"/>
      <c r="J3735" s="10">
        <v>45816</v>
      </c>
      <c r="K3735" s="1" t="s">
        <v>1077</v>
      </c>
      <c r="L3735" s="2"/>
      <c r="M3735" s="10"/>
      <c r="N3735" s="1"/>
      <c r="O3735" s="1"/>
      <c r="P3735" s="2">
        <f>Table1[[#This Row],[PRICE/PO]]*Table1[[#This Row],[Quantity/PO]]</f>
        <v>0</v>
      </c>
      <c r="Q3735" s="2" t="str">
        <f t="shared" ref="Q3735:Q3808" ca="1" si="309">IF(AND($J3735&lt;TODAY(), $J3735&lt;&gt;""), "منتهي", "")</f>
        <v>منتهي</v>
      </c>
      <c r="R3735" s="2" t="s">
        <v>2339</v>
      </c>
      <c r="S3735" s="2"/>
      <c r="T3735" s="1" t="str">
        <f t="shared" si="302"/>
        <v/>
      </c>
      <c r="BN3735" s="8" t="str">
        <f t="shared" si="308"/>
        <v>55.32574.010</v>
      </c>
    </row>
    <row r="3736" spans="1:66" ht="69" hidden="1" x14ac:dyDescent="0.45">
      <c r="A3736" s="1">
        <f t="shared" si="306"/>
        <v>3723</v>
      </c>
      <c r="B3736" s="1" t="s">
        <v>734</v>
      </c>
      <c r="C3736" s="1" t="s">
        <v>368</v>
      </c>
      <c r="D3736" s="1"/>
      <c r="E3736" s="2" t="s">
        <v>369</v>
      </c>
      <c r="F3736" s="1" t="s">
        <v>4926</v>
      </c>
      <c r="G3736" s="10">
        <v>45810</v>
      </c>
      <c r="H3736" s="1">
        <v>288</v>
      </c>
      <c r="I3736" s="1"/>
      <c r="J3736" s="10">
        <v>45816</v>
      </c>
      <c r="K3736" s="1" t="s">
        <v>1077</v>
      </c>
      <c r="L3736" s="2"/>
      <c r="M3736" s="10"/>
      <c r="N3736" s="1"/>
      <c r="O3736" s="1"/>
      <c r="P3736" s="2">
        <f>Table1[[#This Row],[PRICE/PO]]*Table1[[#This Row],[Quantity/PO]]</f>
        <v>0</v>
      </c>
      <c r="Q3736" s="2" t="str">
        <f t="shared" ca="1" si="309"/>
        <v>منتهي</v>
      </c>
      <c r="R3736" s="2" t="s">
        <v>2339</v>
      </c>
      <c r="S3736" s="2"/>
      <c r="T3736" s="1" t="str">
        <f t="shared" si="302"/>
        <v/>
      </c>
      <c r="BN3736" s="8">
        <f t="shared" si="308"/>
        <v>2730</v>
      </c>
    </row>
    <row r="3737" spans="1:66" ht="46" hidden="1" x14ac:dyDescent="0.45">
      <c r="A3737" s="1">
        <f t="shared" si="306"/>
        <v>3724</v>
      </c>
      <c r="B3737" s="1" t="s">
        <v>734</v>
      </c>
      <c r="C3737" s="1" t="s">
        <v>1243</v>
      </c>
      <c r="D3737" s="1"/>
      <c r="E3737" s="2" t="s">
        <v>1242</v>
      </c>
      <c r="F3737" s="1" t="s">
        <v>4926</v>
      </c>
      <c r="G3737" s="10">
        <v>45810</v>
      </c>
      <c r="H3737" s="1">
        <v>94</v>
      </c>
      <c r="I3737" s="1"/>
      <c r="J3737" s="10">
        <v>45816</v>
      </c>
      <c r="K3737" s="1" t="s">
        <v>1077</v>
      </c>
      <c r="L3737" s="2"/>
      <c r="M3737" s="10"/>
      <c r="N3737" s="1"/>
      <c r="O3737" s="1"/>
      <c r="P3737" s="2">
        <f>Table1[[#This Row],[PRICE/PO]]*Table1[[#This Row],[Quantity/PO]]</f>
        <v>0</v>
      </c>
      <c r="Q3737" s="2" t="str">
        <f t="shared" ca="1" si="309"/>
        <v>منتهي</v>
      </c>
      <c r="R3737" s="2" t="s">
        <v>2339</v>
      </c>
      <c r="S3737" s="2"/>
      <c r="T3737" s="1" t="str">
        <f t="shared" si="302"/>
        <v/>
      </c>
      <c r="BN3737" s="8">
        <f t="shared" si="308"/>
        <v>56384</v>
      </c>
    </row>
    <row r="3738" spans="1:66" ht="69" hidden="1" x14ac:dyDescent="0.45">
      <c r="A3738" s="1">
        <f t="shared" si="306"/>
        <v>3725</v>
      </c>
      <c r="B3738" s="1" t="s">
        <v>43</v>
      </c>
      <c r="C3738" s="1" t="s">
        <v>2476</v>
      </c>
      <c r="D3738" s="1"/>
      <c r="E3738" s="2" t="s">
        <v>2474</v>
      </c>
      <c r="F3738" s="1" t="s">
        <v>4927</v>
      </c>
      <c r="G3738" s="10">
        <v>45810</v>
      </c>
      <c r="H3738" s="1">
        <v>4</v>
      </c>
      <c r="I3738" s="1"/>
      <c r="J3738" s="10">
        <v>45816</v>
      </c>
      <c r="K3738" s="1" t="s">
        <v>1077</v>
      </c>
      <c r="L3738" s="2"/>
      <c r="M3738" s="10"/>
      <c r="N3738" s="1"/>
      <c r="O3738" s="1"/>
      <c r="P3738" s="2">
        <f>Table1[[#This Row],[PRICE/PO]]*Table1[[#This Row],[Quantity/PO]]</f>
        <v>0</v>
      </c>
      <c r="Q3738" s="2" t="str">
        <f t="shared" ca="1" si="309"/>
        <v>منتهي</v>
      </c>
      <c r="R3738" s="2" t="s">
        <v>2339</v>
      </c>
      <c r="S3738" s="2"/>
      <c r="T3738" s="1" t="str">
        <f t="shared" si="302"/>
        <v/>
      </c>
      <c r="BN3738" s="8" t="str">
        <f t="shared" si="308"/>
        <v>2102030</v>
      </c>
    </row>
    <row r="3739" spans="1:66" ht="92" hidden="1" x14ac:dyDescent="0.45">
      <c r="A3739" s="1">
        <f t="shared" si="306"/>
        <v>3726</v>
      </c>
      <c r="B3739" s="1" t="s">
        <v>734</v>
      </c>
      <c r="C3739" s="2" t="s">
        <v>3425</v>
      </c>
      <c r="D3739" s="1" t="s">
        <v>3426</v>
      </c>
      <c r="E3739" s="2" t="s">
        <v>3427</v>
      </c>
      <c r="F3739" s="1" t="s">
        <v>4928</v>
      </c>
      <c r="G3739" s="10">
        <v>45810</v>
      </c>
      <c r="H3739" s="1">
        <v>1</v>
      </c>
      <c r="I3739" s="1"/>
      <c r="J3739" s="10">
        <v>45817</v>
      </c>
      <c r="K3739" s="1" t="s">
        <v>1074</v>
      </c>
      <c r="L3739" s="2"/>
      <c r="M3739" s="10"/>
      <c r="N3739" s="1"/>
      <c r="O3739" s="1"/>
      <c r="P3739" s="2">
        <f>Table1[[#This Row],[PRICE/PO]]*Table1[[#This Row],[Quantity/PO]]</f>
        <v>0</v>
      </c>
      <c r="Q3739" s="2" t="str">
        <f t="shared" ca="1" si="309"/>
        <v>منتهي</v>
      </c>
      <c r="R3739" s="2" t="s">
        <v>3250</v>
      </c>
      <c r="S3739" s="2"/>
      <c r="T3739" s="1" t="str">
        <f t="shared" ref="T3739:T3808" si="310">IF(AND(COUNTIFS($F$14:$F$1012, $F3739, $L$14:$L$1012, "&lt;&gt;")&gt;0, $L3739="", $I3739&lt;&gt;""), 1, "")</f>
        <v/>
      </c>
      <c r="BN3739" s="8" t="str">
        <f t="shared" si="308"/>
        <v>2102043</v>
      </c>
    </row>
    <row r="3740" spans="1:66" ht="115" hidden="1" x14ac:dyDescent="0.45">
      <c r="A3740" s="1">
        <f t="shared" si="306"/>
        <v>3727</v>
      </c>
      <c r="B3740" s="1" t="s">
        <v>734</v>
      </c>
      <c r="C3740" s="2" t="s">
        <v>4578</v>
      </c>
      <c r="D3740" s="1" t="s">
        <v>4581</v>
      </c>
      <c r="E3740" s="2" t="s">
        <v>4576</v>
      </c>
      <c r="F3740" s="1" t="s">
        <v>4928</v>
      </c>
      <c r="G3740" s="10">
        <v>45810</v>
      </c>
      <c r="H3740" s="1">
        <v>1</v>
      </c>
      <c r="I3740" s="1"/>
      <c r="J3740" s="10">
        <v>45817</v>
      </c>
      <c r="K3740" s="1" t="s">
        <v>1074</v>
      </c>
      <c r="L3740" s="2"/>
      <c r="M3740" s="10"/>
      <c r="N3740" s="1"/>
      <c r="O3740" s="1"/>
      <c r="P3740" s="2">
        <f>Table1[[#This Row],[PRICE/PO]]*Table1[[#This Row],[Quantity/PO]]</f>
        <v>0</v>
      </c>
      <c r="Q3740" s="2" t="str">
        <f t="shared" ca="1" si="309"/>
        <v>منتهي</v>
      </c>
      <c r="R3740" s="2" t="s">
        <v>3250</v>
      </c>
      <c r="S3740" s="2"/>
      <c r="T3740" s="1" t="str">
        <f t="shared" si="310"/>
        <v/>
      </c>
      <c r="BN3740" s="8" t="str">
        <f t="shared" si="308"/>
        <v>55.34052.010</v>
      </c>
    </row>
    <row r="3741" spans="1:66" ht="92" hidden="1" x14ac:dyDescent="0.45">
      <c r="A3741" s="1">
        <f t="shared" si="306"/>
        <v>3728</v>
      </c>
      <c r="B3741" s="1" t="s">
        <v>734</v>
      </c>
      <c r="C3741" s="2" t="s">
        <v>4579</v>
      </c>
      <c r="D3741" s="1" t="s">
        <v>4582</v>
      </c>
      <c r="E3741" s="2" t="s">
        <v>4577</v>
      </c>
      <c r="F3741" s="1" t="s">
        <v>4928</v>
      </c>
      <c r="G3741" s="10">
        <v>45810</v>
      </c>
      <c r="H3741" s="1">
        <v>5</v>
      </c>
      <c r="I3741" s="1"/>
      <c r="J3741" s="10">
        <v>45817</v>
      </c>
      <c r="K3741" s="1" t="s">
        <v>1074</v>
      </c>
      <c r="L3741" s="2"/>
      <c r="M3741" s="10"/>
      <c r="N3741" s="1"/>
      <c r="O3741" s="1"/>
      <c r="P3741" s="2">
        <f>Table1[[#This Row],[PRICE/PO]]*Table1[[#This Row],[Quantity/PO]]</f>
        <v>0</v>
      </c>
      <c r="Q3741" s="2" t="str">
        <f t="shared" ca="1" si="309"/>
        <v>منتهي</v>
      </c>
      <c r="R3741" s="2" t="s">
        <v>3250</v>
      </c>
      <c r="S3741" s="2"/>
      <c r="T3741" s="1" t="str">
        <f t="shared" si="310"/>
        <v/>
      </c>
      <c r="BN3741" s="8" t="str">
        <f t="shared" si="308"/>
        <v>55.19022.819</v>
      </c>
    </row>
    <row r="3742" spans="1:66" ht="92" hidden="1" x14ac:dyDescent="0.45">
      <c r="A3742" s="1">
        <f t="shared" si="306"/>
        <v>3729</v>
      </c>
      <c r="B3742" s="1" t="s">
        <v>734</v>
      </c>
      <c r="C3742" s="2" t="s">
        <v>4580</v>
      </c>
      <c r="D3742" s="1" t="s">
        <v>4583</v>
      </c>
      <c r="E3742" s="2" t="s">
        <v>4575</v>
      </c>
      <c r="F3742" s="1" t="s">
        <v>4928</v>
      </c>
      <c r="G3742" s="10">
        <v>45810</v>
      </c>
      <c r="H3742" s="1">
        <v>4</v>
      </c>
      <c r="I3742" s="1"/>
      <c r="J3742" s="10">
        <v>45817</v>
      </c>
      <c r="K3742" s="1" t="s">
        <v>1074</v>
      </c>
      <c r="L3742" s="2"/>
      <c r="M3742" s="10"/>
      <c r="N3742" s="1"/>
      <c r="O3742" s="1"/>
      <c r="P3742" s="2">
        <f>Table1[[#This Row],[PRICE/PO]]*Table1[[#This Row],[Quantity/PO]]</f>
        <v>0</v>
      </c>
      <c r="Q3742" s="2" t="str">
        <f t="shared" ca="1" si="309"/>
        <v>منتهي</v>
      </c>
      <c r="R3742" s="2" t="s">
        <v>3250</v>
      </c>
      <c r="S3742" s="2"/>
      <c r="T3742" s="1" t="str">
        <f t="shared" si="310"/>
        <v/>
      </c>
      <c r="BN3742" s="8" t="str">
        <f t="shared" ref="BN3742:BN3758" si="311">D4371</f>
        <v>ABB PN: ESB 20-20</v>
      </c>
    </row>
    <row r="3743" spans="1:66" ht="92" hidden="1" x14ac:dyDescent="0.45">
      <c r="A3743" s="1">
        <f t="shared" si="306"/>
        <v>3730</v>
      </c>
      <c r="B3743" s="1" t="s">
        <v>734</v>
      </c>
      <c r="C3743" s="2" t="s">
        <v>3555</v>
      </c>
      <c r="D3743" s="1" t="s">
        <v>3557</v>
      </c>
      <c r="E3743" s="2" t="s">
        <v>3560</v>
      </c>
      <c r="F3743" s="1" t="s">
        <v>4928</v>
      </c>
      <c r="G3743" s="10">
        <v>45810</v>
      </c>
      <c r="H3743" s="1">
        <v>7</v>
      </c>
      <c r="I3743" s="1"/>
      <c r="J3743" s="10">
        <v>45817</v>
      </c>
      <c r="K3743" s="1" t="s">
        <v>1074</v>
      </c>
      <c r="L3743" s="2"/>
      <c r="M3743" s="10"/>
      <c r="N3743" s="1"/>
      <c r="O3743" s="1"/>
      <c r="P3743" s="2">
        <f>Table1[[#This Row],[PRICE/PO]]*Table1[[#This Row],[Quantity/PO]]</f>
        <v>0</v>
      </c>
      <c r="Q3743" s="2" t="str">
        <f t="shared" ca="1" si="309"/>
        <v>منتهي</v>
      </c>
      <c r="R3743" s="2" t="s">
        <v>3250</v>
      </c>
      <c r="S3743" s="2"/>
      <c r="T3743" s="1" t="str">
        <f t="shared" si="310"/>
        <v/>
      </c>
      <c r="BN3743" s="8" t="str">
        <f t="shared" si="311"/>
        <v>2101115</v>
      </c>
    </row>
    <row r="3744" spans="1:66" ht="92" hidden="1" x14ac:dyDescent="0.45">
      <c r="A3744" s="1">
        <f t="shared" si="306"/>
        <v>3731</v>
      </c>
      <c r="B3744" s="1" t="s">
        <v>734</v>
      </c>
      <c r="C3744" s="1" t="s">
        <v>3556</v>
      </c>
      <c r="D3744" s="1" t="s">
        <v>3558</v>
      </c>
      <c r="E3744" s="2" t="s">
        <v>3559</v>
      </c>
      <c r="F3744" s="1" t="s">
        <v>4928</v>
      </c>
      <c r="G3744" s="10">
        <v>45810</v>
      </c>
      <c r="H3744" s="1">
        <v>4</v>
      </c>
      <c r="I3744" s="1"/>
      <c r="J3744" s="10">
        <v>45817</v>
      </c>
      <c r="K3744" s="1" t="s">
        <v>1074</v>
      </c>
      <c r="L3744" s="2"/>
      <c r="M3744" s="10"/>
      <c r="N3744" s="1"/>
      <c r="O3744" s="1"/>
      <c r="P3744" s="2">
        <f>Table1[[#This Row],[PRICE/PO]]*Table1[[#This Row],[Quantity/PO]]</f>
        <v>0</v>
      </c>
      <c r="Q3744" s="2" t="str">
        <f t="shared" ca="1" si="309"/>
        <v>منتهي</v>
      </c>
      <c r="R3744" s="2" t="s">
        <v>3250</v>
      </c>
      <c r="S3744" s="2"/>
      <c r="T3744" s="1" t="str">
        <f t="shared" si="310"/>
        <v/>
      </c>
      <c r="BN3744" s="8" t="str">
        <f t="shared" si="311"/>
        <v>XR10CX=XR10CH</v>
      </c>
    </row>
    <row r="3745" spans="1:66" ht="69" hidden="1" x14ac:dyDescent="0.45">
      <c r="A3745" s="1">
        <f t="shared" si="306"/>
        <v>3732</v>
      </c>
      <c r="B3745" s="1" t="s">
        <v>734</v>
      </c>
      <c r="C3745" s="1" t="s">
        <v>2476</v>
      </c>
      <c r="D3745" s="1"/>
      <c r="E3745" s="2" t="s">
        <v>2474</v>
      </c>
      <c r="F3745" s="1" t="s">
        <v>4929</v>
      </c>
      <c r="G3745" s="10">
        <v>45810</v>
      </c>
      <c r="H3745" s="1">
        <v>6</v>
      </c>
      <c r="I3745" s="1"/>
      <c r="J3745" s="10">
        <v>45816</v>
      </c>
      <c r="K3745" s="1" t="s">
        <v>1077</v>
      </c>
      <c r="L3745" s="2"/>
      <c r="M3745" s="10"/>
      <c r="N3745" s="1"/>
      <c r="O3745" s="1"/>
      <c r="P3745" s="2">
        <f>Table1[[#This Row],[PRICE/PO]]*Table1[[#This Row],[Quantity/PO]]</f>
        <v>0</v>
      </c>
      <c r="Q3745" s="2" t="str">
        <f t="shared" ca="1" si="309"/>
        <v>منتهي</v>
      </c>
      <c r="R3745" s="2" t="s">
        <v>2339</v>
      </c>
      <c r="S3745" s="2"/>
      <c r="T3745" s="1" t="str">
        <f t="shared" si="310"/>
        <v/>
      </c>
      <c r="BN3745" s="8" t="str">
        <f t="shared" si="311"/>
        <v/>
      </c>
    </row>
    <row r="3746" spans="1:66" ht="46" hidden="1" x14ac:dyDescent="0.45">
      <c r="A3746" s="1">
        <f t="shared" si="306"/>
        <v>3733</v>
      </c>
      <c r="B3746" s="1" t="s">
        <v>734</v>
      </c>
      <c r="C3746" s="1" t="s">
        <v>1513</v>
      </c>
      <c r="D3746" s="1"/>
      <c r="E3746" s="2" t="s">
        <v>1514</v>
      </c>
      <c r="F3746" s="1" t="s">
        <v>4930</v>
      </c>
      <c r="G3746" s="10">
        <v>45810</v>
      </c>
      <c r="H3746" s="1">
        <v>2</v>
      </c>
      <c r="I3746" s="1">
        <v>134000</v>
      </c>
      <c r="J3746" s="10">
        <v>45816</v>
      </c>
      <c r="K3746" s="1" t="s">
        <v>1077</v>
      </c>
      <c r="L3746" s="2"/>
      <c r="M3746" s="10"/>
      <c r="N3746" s="1"/>
      <c r="O3746" s="1"/>
      <c r="P3746" s="2">
        <f>Table1[[#This Row],[PRICE/PO]]*Table1[[#This Row],[Quantity/PO]]</f>
        <v>0</v>
      </c>
      <c r="Q3746" s="2" t="str">
        <f t="shared" ca="1" si="309"/>
        <v>منتهي</v>
      </c>
      <c r="R3746" s="2" t="s">
        <v>2339</v>
      </c>
      <c r="S3746" s="2"/>
      <c r="T3746" s="1" t="str">
        <f t="shared" si="310"/>
        <v/>
      </c>
      <c r="BN3746" s="8" t="str">
        <f t="shared" si="311"/>
        <v>032F8116</v>
      </c>
    </row>
    <row r="3747" spans="1:66" ht="46" hidden="1" x14ac:dyDescent="0.45">
      <c r="A3747" s="1">
        <f t="shared" si="306"/>
        <v>3734</v>
      </c>
      <c r="B3747" s="1" t="s">
        <v>734</v>
      </c>
      <c r="C3747" s="1" t="s">
        <v>1524</v>
      </c>
      <c r="D3747" s="1"/>
      <c r="E3747" s="2" t="s">
        <v>1525</v>
      </c>
      <c r="F3747" s="1" t="s">
        <v>4931</v>
      </c>
      <c r="G3747" s="10">
        <v>45810</v>
      </c>
      <c r="H3747" s="1">
        <v>2</v>
      </c>
      <c r="I3747" s="1"/>
      <c r="J3747" s="10">
        <v>45816</v>
      </c>
      <c r="K3747" s="1" t="s">
        <v>1077</v>
      </c>
      <c r="L3747" s="2"/>
      <c r="M3747" s="10"/>
      <c r="N3747" s="1"/>
      <c r="O3747" s="1"/>
      <c r="P3747" s="2">
        <f>Table1[[#This Row],[PRICE/PO]]*Table1[[#This Row],[Quantity/PO]]</f>
        <v>0</v>
      </c>
      <c r="Q3747" s="2" t="str">
        <f t="shared" ca="1" si="309"/>
        <v>منتهي</v>
      </c>
      <c r="R3747" s="2" t="s">
        <v>2339</v>
      </c>
      <c r="S3747" s="2"/>
      <c r="T3747" s="1" t="str">
        <f t="shared" si="310"/>
        <v/>
      </c>
      <c r="BN3747" s="8" t="str">
        <f t="shared" si="311"/>
        <v>LC1D 25 M7</v>
      </c>
    </row>
    <row r="3748" spans="1:66" ht="46" hidden="1" x14ac:dyDescent="0.45">
      <c r="A3748" s="1">
        <f t="shared" si="306"/>
        <v>3735</v>
      </c>
      <c r="B3748" s="1" t="s">
        <v>734</v>
      </c>
      <c r="C3748" s="1" t="s">
        <v>4099</v>
      </c>
      <c r="D3748" s="1" t="s">
        <v>4100</v>
      </c>
      <c r="E3748" s="2" t="s">
        <v>4101</v>
      </c>
      <c r="F3748" s="1" t="s">
        <v>4931</v>
      </c>
      <c r="G3748" s="10">
        <v>45810</v>
      </c>
      <c r="H3748" s="1">
        <v>6</v>
      </c>
      <c r="I3748" s="1">
        <v>2050</v>
      </c>
      <c r="J3748" s="10">
        <v>45816</v>
      </c>
      <c r="K3748" s="1" t="s">
        <v>1077</v>
      </c>
      <c r="L3748" s="2"/>
      <c r="M3748" s="10"/>
      <c r="N3748" s="1"/>
      <c r="O3748" s="1"/>
      <c r="P3748" s="2">
        <f>Table1[[#This Row],[PRICE/PO]]*Table1[[#This Row],[Quantity/PO]]</f>
        <v>0</v>
      </c>
      <c r="Q3748" s="2" t="str">
        <f t="shared" ca="1" si="309"/>
        <v>منتهي</v>
      </c>
      <c r="R3748" s="2" t="s">
        <v>2339</v>
      </c>
      <c r="S3748" s="2"/>
      <c r="T3748" s="1" t="str">
        <f t="shared" si="310"/>
        <v/>
      </c>
      <c r="BN3748" s="8" t="str">
        <f t="shared" si="311"/>
        <v/>
      </c>
    </row>
    <row r="3749" spans="1:66" ht="46" hidden="1" x14ac:dyDescent="0.45">
      <c r="A3749" s="1">
        <f t="shared" si="306"/>
        <v>3736</v>
      </c>
      <c r="B3749" s="1" t="s">
        <v>734</v>
      </c>
      <c r="C3749" s="1" t="s">
        <v>2491</v>
      </c>
      <c r="D3749" s="1"/>
      <c r="E3749" s="2" t="s">
        <v>2492</v>
      </c>
      <c r="F3749" s="1" t="s">
        <v>4932</v>
      </c>
      <c r="G3749" s="10">
        <v>45810</v>
      </c>
      <c r="H3749" s="1">
        <v>1</v>
      </c>
      <c r="I3749" s="1"/>
      <c r="J3749" s="10">
        <v>45816</v>
      </c>
      <c r="K3749" s="1" t="s">
        <v>1077</v>
      </c>
      <c r="L3749" s="2"/>
      <c r="M3749" s="10"/>
      <c r="N3749" s="1"/>
      <c r="O3749" s="1"/>
      <c r="P3749" s="2">
        <f>Table1[[#This Row],[PRICE/PO]]*Table1[[#This Row],[Quantity/PO]]</f>
        <v>0</v>
      </c>
      <c r="Q3749" s="2" t="str">
        <f t="shared" ca="1" si="309"/>
        <v>منتهي</v>
      </c>
      <c r="R3749" s="2" t="s">
        <v>2339</v>
      </c>
      <c r="S3749" s="2"/>
      <c r="T3749" s="1" t="str">
        <f t="shared" si="310"/>
        <v/>
      </c>
      <c r="BN3749" s="8" t="str">
        <f t="shared" si="311"/>
        <v>018F6251</v>
      </c>
    </row>
    <row r="3750" spans="1:66" ht="46" hidden="1" x14ac:dyDescent="0.45">
      <c r="A3750" s="1">
        <f t="shared" si="306"/>
        <v>3737</v>
      </c>
      <c r="B3750" s="1" t="s">
        <v>734</v>
      </c>
      <c r="C3750" s="1" t="s">
        <v>118</v>
      </c>
      <c r="D3750" s="1" t="s">
        <v>117</v>
      </c>
      <c r="E3750" s="2" t="s">
        <v>826</v>
      </c>
      <c r="F3750" s="1" t="s">
        <v>4933</v>
      </c>
      <c r="G3750" s="10">
        <v>45810</v>
      </c>
      <c r="H3750" s="1">
        <v>1</v>
      </c>
      <c r="I3750" s="1">
        <v>5450</v>
      </c>
      <c r="J3750" s="10">
        <v>45819</v>
      </c>
      <c r="K3750" s="1" t="s">
        <v>1077</v>
      </c>
      <c r="L3750" s="2"/>
      <c r="M3750" s="10"/>
      <c r="N3750" s="1"/>
      <c r="O3750" s="1"/>
      <c r="P3750" s="2">
        <f>Table1[[#This Row],[PRICE/PO]]*Table1[[#This Row],[Quantity/PO]]</f>
        <v>0</v>
      </c>
      <c r="Q3750" s="2" t="str">
        <f t="shared" ca="1" si="309"/>
        <v>منتهي</v>
      </c>
      <c r="R3750" s="2" t="s">
        <v>2355</v>
      </c>
      <c r="S3750" s="2"/>
      <c r="T3750" s="1" t="str">
        <f t="shared" si="310"/>
        <v/>
      </c>
      <c r="BN3750" s="8">
        <f t="shared" si="311"/>
        <v>56945</v>
      </c>
    </row>
    <row r="3751" spans="1:66" ht="46" hidden="1" x14ac:dyDescent="0.45">
      <c r="A3751" s="1">
        <f t="shared" si="306"/>
        <v>3738</v>
      </c>
      <c r="B3751" s="1" t="s">
        <v>734</v>
      </c>
      <c r="C3751" s="1" t="s">
        <v>124</v>
      </c>
      <c r="D3751" s="1"/>
      <c r="E3751" s="2" t="s">
        <v>824</v>
      </c>
      <c r="F3751" s="1" t="s">
        <v>4933</v>
      </c>
      <c r="G3751" s="10">
        <v>45810</v>
      </c>
      <c r="H3751" s="1">
        <v>4</v>
      </c>
      <c r="I3751" s="1">
        <v>4450</v>
      </c>
      <c r="J3751" s="10">
        <v>45819</v>
      </c>
      <c r="K3751" s="1" t="s">
        <v>1077</v>
      </c>
      <c r="L3751" s="2" t="s">
        <v>6031</v>
      </c>
      <c r="M3751" s="10">
        <v>45825</v>
      </c>
      <c r="N3751" s="1">
        <v>4</v>
      </c>
      <c r="O3751" s="1">
        <v>4450</v>
      </c>
      <c r="P3751" s="2">
        <f>Table1[[#This Row],[PRICE/PO]]*Table1[[#This Row],[Quantity/PO]]</f>
        <v>17800</v>
      </c>
      <c r="Q3751" s="2" t="str">
        <f t="shared" ca="1" si="309"/>
        <v>منتهي</v>
      </c>
      <c r="R3751" s="2" t="s">
        <v>2355</v>
      </c>
      <c r="S3751" s="2"/>
      <c r="T3751" s="1" t="str">
        <f t="shared" si="310"/>
        <v/>
      </c>
      <c r="BN3751" s="8" t="str">
        <f t="shared" si="311"/>
        <v>3CE3344E</v>
      </c>
    </row>
    <row r="3752" spans="1:66" ht="46" hidden="1" x14ac:dyDescent="0.45">
      <c r="A3752" s="1">
        <f t="shared" si="306"/>
        <v>3739</v>
      </c>
      <c r="B3752" s="1" t="s">
        <v>734</v>
      </c>
      <c r="C3752" s="1" t="s">
        <v>124</v>
      </c>
      <c r="D3752" s="1"/>
      <c r="E3752" s="2" t="s">
        <v>824</v>
      </c>
      <c r="F3752" s="1" t="s">
        <v>4933</v>
      </c>
      <c r="G3752" s="10">
        <v>45810</v>
      </c>
      <c r="H3752" s="1">
        <v>3</v>
      </c>
      <c r="I3752" s="1">
        <v>4450</v>
      </c>
      <c r="J3752" s="10">
        <v>45819</v>
      </c>
      <c r="K3752" s="1" t="s">
        <v>1077</v>
      </c>
      <c r="L3752" s="2" t="s">
        <v>6051</v>
      </c>
      <c r="M3752" s="10">
        <v>45832</v>
      </c>
      <c r="N3752" s="1">
        <v>3</v>
      </c>
      <c r="O3752" s="1">
        <v>4450</v>
      </c>
      <c r="P3752" s="2">
        <f>Table1[[#This Row],[PRICE/PO]]*Table1[[#This Row],[Quantity/PO]]</f>
        <v>13350</v>
      </c>
      <c r="Q3752" s="2" t="str">
        <f t="shared" ca="1" si="309"/>
        <v>منتهي</v>
      </c>
      <c r="R3752" s="2" t="s">
        <v>2355</v>
      </c>
      <c r="S3752" s="2"/>
      <c r="T3752" s="1" t="str">
        <f t="shared" si="310"/>
        <v/>
      </c>
      <c r="BN3752" s="8" t="str">
        <f t="shared" si="311"/>
        <v>3CE3344E</v>
      </c>
    </row>
    <row r="3753" spans="1:66" ht="46" hidden="1" x14ac:dyDescent="0.45">
      <c r="A3753" s="1">
        <f t="shared" si="306"/>
        <v>3740</v>
      </c>
      <c r="B3753" s="1" t="s">
        <v>734</v>
      </c>
      <c r="C3753" s="1" t="s">
        <v>124</v>
      </c>
      <c r="D3753" s="1"/>
      <c r="E3753" s="2" t="s">
        <v>824</v>
      </c>
      <c r="F3753" s="1" t="s">
        <v>4933</v>
      </c>
      <c r="G3753" s="10">
        <v>45810</v>
      </c>
      <c r="H3753" s="1">
        <v>4</v>
      </c>
      <c r="I3753" s="1">
        <v>4450</v>
      </c>
      <c r="J3753" s="10">
        <v>45819</v>
      </c>
      <c r="K3753" s="1" t="s">
        <v>1077</v>
      </c>
      <c r="L3753" s="2" t="s">
        <v>6036</v>
      </c>
      <c r="M3753" s="10">
        <v>45834</v>
      </c>
      <c r="N3753" s="1">
        <v>4</v>
      </c>
      <c r="O3753" s="1">
        <v>4450</v>
      </c>
      <c r="P3753" s="2">
        <f>Table1[[#This Row],[PRICE/PO]]*Table1[[#This Row],[Quantity/PO]]</f>
        <v>17800</v>
      </c>
      <c r="Q3753" s="2" t="str">
        <f t="shared" ca="1" si="309"/>
        <v>منتهي</v>
      </c>
      <c r="R3753" s="2" t="s">
        <v>2355</v>
      </c>
      <c r="S3753" s="2"/>
      <c r="T3753" s="1" t="str">
        <f t="shared" si="310"/>
        <v/>
      </c>
      <c r="BN3753" s="8" t="str">
        <f t="shared" si="311"/>
        <v>3CE3344E</v>
      </c>
    </row>
    <row r="3754" spans="1:66" ht="46" hidden="1" x14ac:dyDescent="0.45">
      <c r="A3754" s="1">
        <f t="shared" si="306"/>
        <v>3741</v>
      </c>
      <c r="B3754" s="1" t="s">
        <v>734</v>
      </c>
      <c r="C3754" s="2" t="s">
        <v>133</v>
      </c>
      <c r="D3754" s="1" t="s">
        <v>132</v>
      </c>
      <c r="E3754" s="2" t="s">
        <v>822</v>
      </c>
      <c r="F3754" s="1" t="s">
        <v>4933</v>
      </c>
      <c r="G3754" s="10">
        <v>45810</v>
      </c>
      <c r="H3754" s="1">
        <v>2</v>
      </c>
      <c r="I3754" s="1">
        <v>4600</v>
      </c>
      <c r="J3754" s="10">
        <v>45819</v>
      </c>
      <c r="K3754" s="1" t="s">
        <v>1077</v>
      </c>
      <c r="L3754" s="2"/>
      <c r="M3754" s="10"/>
      <c r="N3754" s="1"/>
      <c r="O3754" s="1"/>
      <c r="P3754" s="2">
        <f>Table1[[#This Row],[PRICE/PO]]*Table1[[#This Row],[Quantity/PO]]</f>
        <v>0</v>
      </c>
      <c r="Q3754" s="2" t="str">
        <f t="shared" ca="1" si="309"/>
        <v>منتهي</v>
      </c>
      <c r="R3754" s="2" t="s">
        <v>2355</v>
      </c>
      <c r="S3754" s="2"/>
      <c r="T3754" s="1" t="str">
        <f t="shared" si="310"/>
        <v/>
      </c>
      <c r="BN3754" s="8" t="str">
        <f t="shared" si="311"/>
        <v>3CE3344E</v>
      </c>
    </row>
    <row r="3755" spans="1:66" ht="46" hidden="1" x14ac:dyDescent="0.45">
      <c r="A3755" s="1">
        <f t="shared" si="306"/>
        <v>3742</v>
      </c>
      <c r="B3755" s="1" t="s">
        <v>734</v>
      </c>
      <c r="C3755" s="1" t="s">
        <v>124</v>
      </c>
      <c r="D3755" s="1"/>
      <c r="E3755" s="2" t="s">
        <v>824</v>
      </c>
      <c r="F3755" s="1" t="s">
        <v>4933</v>
      </c>
      <c r="G3755" s="10">
        <v>45810</v>
      </c>
      <c r="H3755" s="1">
        <v>4</v>
      </c>
      <c r="I3755" s="1">
        <v>4450</v>
      </c>
      <c r="J3755" s="10">
        <v>45819</v>
      </c>
      <c r="K3755" s="1" t="s">
        <v>1077</v>
      </c>
      <c r="L3755" s="2" t="s">
        <v>6283</v>
      </c>
      <c r="M3755" s="10">
        <v>45827</v>
      </c>
      <c r="N3755" s="1">
        <v>4</v>
      </c>
      <c r="O3755" s="1">
        <v>4450</v>
      </c>
      <c r="P3755" s="2">
        <f>Table1[[#This Row],[PRICE/PO]]*Table1[[#This Row],[Quantity/PO]]</f>
        <v>17800</v>
      </c>
      <c r="Q3755" s="2" t="str">
        <f t="shared" ca="1" si="309"/>
        <v>منتهي</v>
      </c>
      <c r="R3755" s="2" t="s">
        <v>2355</v>
      </c>
      <c r="S3755" s="2"/>
      <c r="T3755" s="1" t="str">
        <f t="shared" si="310"/>
        <v/>
      </c>
      <c r="BN3755" s="8" t="str">
        <f t="shared" si="311"/>
        <v>2102030</v>
      </c>
    </row>
    <row r="3756" spans="1:66" ht="46" hidden="1" x14ac:dyDescent="0.45">
      <c r="A3756" s="1">
        <f t="shared" si="306"/>
        <v>3743</v>
      </c>
      <c r="B3756" s="1" t="s">
        <v>734</v>
      </c>
      <c r="C3756" s="1" t="s">
        <v>118</v>
      </c>
      <c r="D3756" s="1" t="s">
        <v>117</v>
      </c>
      <c r="E3756" s="2" t="s">
        <v>826</v>
      </c>
      <c r="F3756" s="1" t="s">
        <v>4933</v>
      </c>
      <c r="G3756" s="10">
        <v>45810</v>
      </c>
      <c r="H3756" s="1">
        <v>3</v>
      </c>
      <c r="I3756" s="1">
        <v>5450</v>
      </c>
      <c r="J3756" s="10">
        <v>45819</v>
      </c>
      <c r="K3756" s="1" t="s">
        <v>1077</v>
      </c>
      <c r="L3756" s="2" t="s">
        <v>6036</v>
      </c>
      <c r="M3756" s="10">
        <v>45834</v>
      </c>
      <c r="N3756" s="1">
        <v>2</v>
      </c>
      <c r="O3756" s="1">
        <v>5450</v>
      </c>
      <c r="P3756" s="2">
        <f>Table1[[#This Row],[PRICE/PO]]*Table1[[#This Row],[Quantity/PO]]</f>
        <v>10900</v>
      </c>
      <c r="Q3756" s="2" t="str">
        <f t="shared" ca="1" si="309"/>
        <v>منتهي</v>
      </c>
      <c r="R3756" s="2" t="s">
        <v>2355</v>
      </c>
      <c r="S3756" s="2"/>
      <c r="T3756" s="1" t="str">
        <f t="shared" si="310"/>
        <v/>
      </c>
      <c r="BN3756" s="8" t="str">
        <f t="shared" si="311"/>
        <v>2101210</v>
      </c>
    </row>
    <row r="3757" spans="1:66" ht="46" hidden="1" x14ac:dyDescent="0.45">
      <c r="A3757" s="1">
        <f t="shared" si="306"/>
        <v>3744</v>
      </c>
      <c r="B3757" s="1" t="s">
        <v>734</v>
      </c>
      <c r="C3757" s="1" t="s">
        <v>124</v>
      </c>
      <c r="D3757" s="1"/>
      <c r="E3757" s="2" t="s">
        <v>824</v>
      </c>
      <c r="F3757" s="1" t="s">
        <v>4933</v>
      </c>
      <c r="G3757" s="10">
        <v>45810</v>
      </c>
      <c r="H3757" s="1">
        <v>4</v>
      </c>
      <c r="I3757" s="1">
        <v>4450</v>
      </c>
      <c r="J3757" s="10">
        <v>45819</v>
      </c>
      <c r="K3757" s="1" t="s">
        <v>1077</v>
      </c>
      <c r="L3757" s="2" t="s">
        <v>6294</v>
      </c>
      <c r="M3757" s="10">
        <v>45832</v>
      </c>
      <c r="N3757" s="1">
        <f>4+6</f>
        <v>10</v>
      </c>
      <c r="O3757" s="1">
        <v>4450</v>
      </c>
      <c r="P3757" s="2">
        <f>Table1[[#This Row],[PRICE/PO]]*Table1[[#This Row],[Quantity/PO]]</f>
        <v>44500</v>
      </c>
      <c r="Q3757" s="2" t="str">
        <f t="shared" ca="1" si="309"/>
        <v>منتهي</v>
      </c>
      <c r="R3757" s="2" t="s">
        <v>2355</v>
      </c>
      <c r="S3757" s="2"/>
      <c r="T3757" s="1" t="str">
        <f t="shared" si="310"/>
        <v/>
      </c>
      <c r="BN3757" s="8" t="str">
        <f t="shared" si="311"/>
        <v>2101115</v>
      </c>
    </row>
    <row r="3758" spans="1:66" ht="46" hidden="1" x14ac:dyDescent="0.45">
      <c r="A3758" s="1">
        <f t="shared" si="306"/>
        <v>3745</v>
      </c>
      <c r="B3758" s="1" t="s">
        <v>734</v>
      </c>
      <c r="C3758" s="2" t="s">
        <v>133</v>
      </c>
      <c r="D3758" s="1" t="s">
        <v>132</v>
      </c>
      <c r="E3758" s="2" t="s">
        <v>822</v>
      </c>
      <c r="F3758" s="1" t="s">
        <v>4933</v>
      </c>
      <c r="G3758" s="10">
        <v>45810</v>
      </c>
      <c r="H3758" s="1">
        <v>2</v>
      </c>
      <c r="I3758" s="1">
        <v>4600</v>
      </c>
      <c r="J3758" s="10">
        <v>45819</v>
      </c>
      <c r="K3758" s="1" t="s">
        <v>1077</v>
      </c>
      <c r="L3758" s="2"/>
      <c r="M3758" s="10"/>
      <c r="N3758" s="1"/>
      <c r="O3758" s="1"/>
      <c r="P3758" s="2">
        <f>Table1[[#This Row],[PRICE/PO]]*Table1[[#This Row],[Quantity/PO]]</f>
        <v>0</v>
      </c>
      <c r="Q3758" s="2" t="str">
        <f t="shared" ca="1" si="309"/>
        <v>منتهي</v>
      </c>
      <c r="R3758" s="2" t="s">
        <v>2355</v>
      </c>
      <c r="S3758" s="2"/>
      <c r="T3758" s="1" t="str">
        <f t="shared" si="310"/>
        <v/>
      </c>
      <c r="BN3758" s="8" t="str">
        <f t="shared" si="311"/>
        <v>55.19062.800</v>
      </c>
    </row>
    <row r="3759" spans="1:66" ht="46" hidden="1" x14ac:dyDescent="0.45">
      <c r="A3759" s="1">
        <f t="shared" si="306"/>
        <v>3746</v>
      </c>
      <c r="B3759" s="1" t="s">
        <v>734</v>
      </c>
      <c r="C3759" s="1" t="s">
        <v>124</v>
      </c>
      <c r="D3759" s="1"/>
      <c r="E3759" s="2" t="s">
        <v>824</v>
      </c>
      <c r="F3759" s="1" t="s">
        <v>4933</v>
      </c>
      <c r="G3759" s="10">
        <v>45810</v>
      </c>
      <c r="H3759" s="1">
        <v>6</v>
      </c>
      <c r="I3759" s="1">
        <v>4450</v>
      </c>
      <c r="J3759" s="10">
        <v>45819</v>
      </c>
      <c r="K3759" s="1" t="s">
        <v>1077</v>
      </c>
      <c r="L3759" s="2" t="s">
        <v>6280</v>
      </c>
      <c r="M3759" s="10">
        <v>45832</v>
      </c>
      <c r="N3759" s="1">
        <v>6</v>
      </c>
      <c r="O3759" s="1">
        <v>4450</v>
      </c>
      <c r="P3759" s="2">
        <f>Table1[[#This Row],[PRICE/PO]]*Table1[[#This Row],[Quantity/PO]]</f>
        <v>26700</v>
      </c>
      <c r="Q3759" s="2" t="str">
        <f t="shared" ca="1" si="309"/>
        <v>منتهي</v>
      </c>
      <c r="R3759" s="2" t="s">
        <v>2355</v>
      </c>
      <c r="S3759" s="2"/>
      <c r="T3759" s="1" t="str">
        <f t="shared" si="310"/>
        <v/>
      </c>
      <c r="BN3759" s="8" t="str">
        <f>D4389</f>
        <v>50912</v>
      </c>
    </row>
    <row r="3760" spans="1:66" ht="46" hidden="1" x14ac:dyDescent="0.45">
      <c r="A3760" s="1">
        <f t="shared" si="306"/>
        <v>3747</v>
      </c>
      <c r="B3760" s="1" t="s">
        <v>734</v>
      </c>
      <c r="C3760" s="1" t="s">
        <v>124</v>
      </c>
      <c r="D3760" s="1"/>
      <c r="E3760" s="2" t="s">
        <v>824</v>
      </c>
      <c r="F3760" s="1" t="s">
        <v>4933</v>
      </c>
      <c r="G3760" s="10">
        <v>45810</v>
      </c>
      <c r="H3760" s="1">
        <v>20</v>
      </c>
      <c r="I3760" s="1">
        <v>4450</v>
      </c>
      <c r="J3760" s="10">
        <v>45819</v>
      </c>
      <c r="K3760" s="1" t="s">
        <v>1077</v>
      </c>
      <c r="L3760" s="2" t="s">
        <v>6284</v>
      </c>
      <c r="M3760" s="10">
        <v>45827</v>
      </c>
      <c r="N3760" s="1">
        <v>4</v>
      </c>
      <c r="O3760" s="1">
        <v>4450</v>
      </c>
      <c r="P3760" s="2">
        <f>Table1[[#This Row],[PRICE/PO]]*Table1[[#This Row],[Quantity/PO]]</f>
        <v>17800</v>
      </c>
      <c r="Q3760" s="2" t="str">
        <f t="shared" ca="1" si="309"/>
        <v>منتهي</v>
      </c>
      <c r="R3760" s="2" t="s">
        <v>2355</v>
      </c>
      <c r="S3760" s="2"/>
      <c r="T3760" s="1" t="str">
        <f t="shared" si="310"/>
        <v/>
      </c>
      <c r="BN3760" s="8" t="str">
        <f>D4390</f>
        <v/>
      </c>
    </row>
    <row r="3761" spans="1:66" ht="115" hidden="1" x14ac:dyDescent="0.45">
      <c r="A3761" s="1">
        <f t="shared" si="306"/>
        <v>3748</v>
      </c>
      <c r="B3761" s="1" t="s">
        <v>734</v>
      </c>
      <c r="C3761" s="1" t="s">
        <v>534</v>
      </c>
      <c r="D3761" s="1"/>
      <c r="E3761" s="2" t="s">
        <v>2217</v>
      </c>
      <c r="F3761" s="1" t="s">
        <v>4934</v>
      </c>
      <c r="G3761" s="10">
        <v>45810</v>
      </c>
      <c r="H3761" s="1">
        <v>1</v>
      </c>
      <c r="I3761" s="1">
        <v>65500</v>
      </c>
      <c r="J3761" s="10">
        <v>45816</v>
      </c>
      <c r="K3761" s="1" t="s">
        <v>1077</v>
      </c>
      <c r="L3761" s="2" t="s">
        <v>6033</v>
      </c>
      <c r="M3761" s="10">
        <v>45824</v>
      </c>
      <c r="N3761" s="1">
        <v>1</v>
      </c>
      <c r="O3761" s="1">
        <v>65500</v>
      </c>
      <c r="P3761" s="2">
        <f>Table1[[#This Row],[PRICE/PO]]*Table1[[#This Row],[Quantity/PO]]</f>
        <v>65500</v>
      </c>
      <c r="Q3761" s="2" t="str">
        <f t="shared" ca="1" si="309"/>
        <v>منتهي</v>
      </c>
      <c r="R3761" s="2" t="s">
        <v>2339</v>
      </c>
      <c r="S3761" s="2"/>
      <c r="T3761" s="1" t="str">
        <f t="shared" si="310"/>
        <v/>
      </c>
      <c r="BN3761" s="8" t="str">
        <f>D4391</f>
        <v>EPS-18R</v>
      </c>
    </row>
    <row r="3762" spans="1:66" ht="115" hidden="1" x14ac:dyDescent="0.45">
      <c r="A3762" s="1">
        <f>ROW(A3749)</f>
        <v>3749</v>
      </c>
      <c r="B3762" s="1" t="s">
        <v>734</v>
      </c>
      <c r="C3762" s="1" t="s">
        <v>534</v>
      </c>
      <c r="D3762" s="1"/>
      <c r="E3762" s="2" t="s">
        <v>2217</v>
      </c>
      <c r="F3762" s="1" t="s">
        <v>4934</v>
      </c>
      <c r="G3762" s="10">
        <v>45810</v>
      </c>
      <c r="H3762" s="1"/>
      <c r="I3762" s="1">
        <v>65500</v>
      </c>
      <c r="J3762" s="10">
        <v>45816</v>
      </c>
      <c r="K3762" s="1" t="s">
        <v>1077</v>
      </c>
      <c r="L3762" s="2" t="s">
        <v>6053</v>
      </c>
      <c r="M3762" s="10">
        <v>45831</v>
      </c>
      <c r="N3762" s="1">
        <v>1</v>
      </c>
      <c r="O3762" s="1">
        <v>65500</v>
      </c>
      <c r="P3762" s="2">
        <f>Table1[[#This Row],[PRICE/PO]]*Table1[[#This Row],[Quantity/PO]]</f>
        <v>65500</v>
      </c>
      <c r="Q3762" s="2" t="str">
        <f t="shared" ca="1" si="309"/>
        <v>منتهي</v>
      </c>
      <c r="R3762" s="2" t="s">
        <v>2339</v>
      </c>
      <c r="S3762" s="2"/>
      <c r="T3762" s="1" t="str">
        <f t="shared" si="310"/>
        <v/>
      </c>
      <c r="BN3762" s="8" t="str">
        <f>D4392</f>
        <v>032F8116</v>
      </c>
    </row>
    <row r="3763" spans="1:66" ht="115" hidden="1" x14ac:dyDescent="0.45">
      <c r="A3763" s="1">
        <f>ROW(A3750)</f>
        <v>3750</v>
      </c>
      <c r="B3763" s="1" t="s">
        <v>734</v>
      </c>
      <c r="C3763" s="1" t="s">
        <v>534</v>
      </c>
      <c r="D3763" s="1"/>
      <c r="E3763" s="2" t="s">
        <v>2217</v>
      </c>
      <c r="F3763" s="1" t="s">
        <v>4934</v>
      </c>
      <c r="G3763" s="10">
        <v>45810</v>
      </c>
      <c r="H3763" s="1"/>
      <c r="I3763" s="1">
        <v>65500</v>
      </c>
      <c r="J3763" s="10">
        <v>45816</v>
      </c>
      <c r="K3763" s="1" t="s">
        <v>1077</v>
      </c>
      <c r="L3763" s="2" t="s">
        <v>6406</v>
      </c>
      <c r="M3763" s="10">
        <v>45852</v>
      </c>
      <c r="N3763" s="1">
        <v>1</v>
      </c>
      <c r="O3763" s="1">
        <v>65500</v>
      </c>
      <c r="P3763" s="2">
        <f>Table1[[#This Row],[PRICE/PO]]*Table1[[#This Row],[Quantity/PO]]</f>
        <v>65500</v>
      </c>
      <c r="Q3763" s="2" t="str">
        <f t="shared" ca="1" si="309"/>
        <v>منتهي</v>
      </c>
      <c r="R3763" s="2" t="s">
        <v>2339</v>
      </c>
      <c r="S3763" s="2"/>
      <c r="T3763" s="1" t="str">
        <f t="shared" si="310"/>
        <v/>
      </c>
      <c r="BN3763" s="8">
        <f>D4393</f>
        <v>0</v>
      </c>
    </row>
    <row r="3764" spans="1:66" ht="92" hidden="1" x14ac:dyDescent="0.45">
      <c r="A3764" s="1">
        <f t="shared" ref="A3764:A3776" si="312">ROW(A3750)</f>
        <v>3750</v>
      </c>
      <c r="B3764" s="1" t="s">
        <v>734</v>
      </c>
      <c r="C3764" s="1" t="s">
        <v>629</v>
      </c>
      <c r="D3764" s="1">
        <v>2102049</v>
      </c>
      <c r="E3764" s="2" t="s">
        <v>630</v>
      </c>
      <c r="F3764" s="1" t="s">
        <v>4935</v>
      </c>
      <c r="G3764" s="10">
        <v>45810</v>
      </c>
      <c r="H3764" s="1">
        <v>2</v>
      </c>
      <c r="I3764" s="1">
        <v>3100</v>
      </c>
      <c r="J3764" s="10">
        <v>45816</v>
      </c>
      <c r="K3764" s="1" t="s">
        <v>1074</v>
      </c>
      <c r="L3764" s="2" t="s">
        <v>5373</v>
      </c>
      <c r="M3764" s="10">
        <v>45820</v>
      </c>
      <c r="N3764" s="1">
        <v>2</v>
      </c>
      <c r="O3764" s="1">
        <v>3100</v>
      </c>
      <c r="P3764" s="2">
        <f>Table1[[#This Row],[PRICE/PO]]*Table1[[#This Row],[Quantity/PO]]</f>
        <v>6200</v>
      </c>
      <c r="Q3764" s="2" t="str">
        <f t="shared" ca="1" si="309"/>
        <v>منتهي</v>
      </c>
      <c r="R3764" s="2" t="s">
        <v>2339</v>
      </c>
      <c r="S3764" s="2"/>
      <c r="T3764" s="1" t="str">
        <f t="shared" si="310"/>
        <v/>
      </c>
      <c r="BN3764" s="8" t="str">
        <f>D4392</f>
        <v>032F8116</v>
      </c>
    </row>
    <row r="3765" spans="1:66" ht="92" hidden="1" x14ac:dyDescent="0.45">
      <c r="A3765" s="1">
        <f t="shared" si="312"/>
        <v>3751</v>
      </c>
      <c r="B3765" s="1" t="s">
        <v>734</v>
      </c>
      <c r="C3765" s="1" t="s">
        <v>629</v>
      </c>
      <c r="D3765" s="1">
        <v>2102049</v>
      </c>
      <c r="E3765" s="2" t="s">
        <v>630</v>
      </c>
      <c r="F3765" s="1" t="s">
        <v>4935</v>
      </c>
      <c r="G3765" s="10">
        <v>45810</v>
      </c>
      <c r="H3765" s="1"/>
      <c r="I3765" s="1">
        <v>3100</v>
      </c>
      <c r="J3765" s="10">
        <v>45816</v>
      </c>
      <c r="K3765" s="1" t="s">
        <v>1074</v>
      </c>
      <c r="L3765" s="2" t="s">
        <v>6278</v>
      </c>
      <c r="M3765" s="10">
        <v>45845</v>
      </c>
      <c r="N3765" s="1">
        <v>1</v>
      </c>
      <c r="O3765" s="1">
        <v>3100</v>
      </c>
      <c r="P3765" s="2">
        <f>Table1[[#This Row],[PRICE/PO]]*Table1[[#This Row],[Quantity/PO]]</f>
        <v>3100</v>
      </c>
      <c r="Q3765" s="2" t="str">
        <f t="shared" ca="1" si="309"/>
        <v>منتهي</v>
      </c>
      <c r="R3765" s="2" t="s">
        <v>2339</v>
      </c>
      <c r="S3765" s="2"/>
      <c r="T3765" s="1" t="str">
        <f t="shared" si="310"/>
        <v/>
      </c>
      <c r="BN3765" s="8">
        <f>D4393</f>
        <v>0</v>
      </c>
    </row>
    <row r="3766" spans="1:66" ht="46" hidden="1" x14ac:dyDescent="0.45">
      <c r="A3766" s="1">
        <f t="shared" si="312"/>
        <v>3752</v>
      </c>
      <c r="B3766" s="1" t="s">
        <v>734</v>
      </c>
      <c r="C3766" s="1" t="s">
        <v>36</v>
      </c>
      <c r="D3766" s="1"/>
      <c r="E3766" s="2" t="s">
        <v>687</v>
      </c>
      <c r="F3766" s="1" t="s">
        <v>4936</v>
      </c>
      <c r="G3766" s="10">
        <v>45810</v>
      </c>
      <c r="H3766" s="1">
        <v>6</v>
      </c>
      <c r="I3766" s="1">
        <v>450</v>
      </c>
      <c r="J3766" s="10">
        <v>45816</v>
      </c>
      <c r="K3766" s="1" t="s">
        <v>1076</v>
      </c>
      <c r="L3766" s="2" t="s">
        <v>5347</v>
      </c>
      <c r="M3766" s="10">
        <v>45819</v>
      </c>
      <c r="N3766" s="1">
        <v>12</v>
      </c>
      <c r="O3766" s="1">
        <v>450</v>
      </c>
      <c r="P3766" s="2">
        <f>Table1[[#This Row],[PRICE/PO]]*Table1[[#This Row],[Quantity/PO]]</f>
        <v>5400</v>
      </c>
      <c r="Q3766" s="2" t="str">
        <f t="shared" ca="1" si="309"/>
        <v>منتهي</v>
      </c>
      <c r="R3766" s="2" t="s">
        <v>2339</v>
      </c>
      <c r="S3766" s="2"/>
      <c r="T3766" s="1" t="str">
        <f t="shared" si="310"/>
        <v/>
      </c>
      <c r="BN3766" s="8">
        <f>D4393</f>
        <v>0</v>
      </c>
    </row>
    <row r="3767" spans="1:66" ht="46" hidden="1" x14ac:dyDescent="0.45">
      <c r="A3767" s="1">
        <f t="shared" si="312"/>
        <v>3753</v>
      </c>
      <c r="B3767" s="1" t="s">
        <v>734</v>
      </c>
      <c r="C3767" s="1" t="s">
        <v>36</v>
      </c>
      <c r="D3767" s="1"/>
      <c r="E3767" s="2" t="s">
        <v>687</v>
      </c>
      <c r="F3767" s="1" t="s">
        <v>4936</v>
      </c>
      <c r="G3767" s="10">
        <v>45810</v>
      </c>
      <c r="H3767" s="1"/>
      <c r="I3767" s="1">
        <v>450</v>
      </c>
      <c r="J3767" s="10">
        <v>45816</v>
      </c>
      <c r="K3767" s="1" t="s">
        <v>1076</v>
      </c>
      <c r="L3767" s="2" t="s">
        <v>6279</v>
      </c>
      <c r="M3767" s="10">
        <v>45824</v>
      </c>
      <c r="N3767" s="1">
        <v>10</v>
      </c>
      <c r="O3767" s="1">
        <v>450</v>
      </c>
      <c r="P3767" s="2">
        <f>Table1[[#This Row],[PRICE/PO]]*Table1[[#This Row],[Quantity/PO]]</f>
        <v>4500</v>
      </c>
      <c r="Q3767" s="2" t="str">
        <f t="shared" ca="1" si="309"/>
        <v>منتهي</v>
      </c>
      <c r="R3767" s="2" t="s">
        <v>2339</v>
      </c>
      <c r="S3767" s="2"/>
      <c r="T3767" s="1" t="str">
        <f t="shared" si="310"/>
        <v/>
      </c>
      <c r="BN3767" s="8" t="str">
        <f>D4394</f>
        <v>2106021</v>
      </c>
    </row>
    <row r="3768" spans="1:66" ht="46" hidden="1" x14ac:dyDescent="0.45">
      <c r="A3768" s="1">
        <f t="shared" si="312"/>
        <v>3754</v>
      </c>
      <c r="B3768" s="1" t="s">
        <v>734</v>
      </c>
      <c r="C3768" s="1" t="s">
        <v>36</v>
      </c>
      <c r="D3768" s="1"/>
      <c r="E3768" s="2" t="s">
        <v>687</v>
      </c>
      <c r="F3768" s="1" t="s">
        <v>4936</v>
      </c>
      <c r="G3768" s="10">
        <v>45810</v>
      </c>
      <c r="H3768" s="1"/>
      <c r="I3768" s="1">
        <v>450</v>
      </c>
      <c r="J3768" s="10">
        <v>45816</v>
      </c>
      <c r="K3768" s="1" t="s">
        <v>1076</v>
      </c>
      <c r="L3768" s="2" t="s">
        <v>6279</v>
      </c>
      <c r="M3768" s="10">
        <v>45833</v>
      </c>
      <c r="N3768" s="1">
        <v>6</v>
      </c>
      <c r="O3768" s="1">
        <v>450</v>
      </c>
      <c r="P3768" s="2">
        <f>Table1[[#This Row],[PRICE/PO]]*Table1[[#This Row],[Quantity/PO]]</f>
        <v>2700</v>
      </c>
      <c r="Q3768" s="2" t="str">
        <f t="shared" ca="1" si="309"/>
        <v>منتهي</v>
      </c>
      <c r="R3768" s="2" t="s">
        <v>2339</v>
      </c>
      <c r="S3768" s="2"/>
      <c r="T3768" s="1" t="str">
        <f t="shared" si="310"/>
        <v/>
      </c>
      <c r="BN3768" s="8" t="str">
        <f>D4395</f>
        <v>ESB 20-20</v>
      </c>
    </row>
    <row r="3769" spans="1:66" ht="69" hidden="1" x14ac:dyDescent="0.45">
      <c r="A3769" s="1">
        <f t="shared" si="312"/>
        <v>3755</v>
      </c>
      <c r="B3769" s="1" t="s">
        <v>734</v>
      </c>
      <c r="C3769" s="1" t="s">
        <v>4938</v>
      </c>
      <c r="D3769" s="1" t="s">
        <v>4939</v>
      </c>
      <c r="E3769" s="2" t="s">
        <v>4940</v>
      </c>
      <c r="F3769" s="1" t="s">
        <v>4937</v>
      </c>
      <c r="G3769" s="10">
        <v>45810</v>
      </c>
      <c r="H3769" s="1">
        <v>4</v>
      </c>
      <c r="I3769" s="1">
        <v>1900</v>
      </c>
      <c r="J3769" s="10">
        <v>45816</v>
      </c>
      <c r="K3769" s="1" t="s">
        <v>1076</v>
      </c>
      <c r="L3769" s="2"/>
      <c r="M3769" s="10"/>
      <c r="N3769" s="1"/>
      <c r="O3769" s="1"/>
      <c r="P3769" s="2">
        <f>Table1[[#This Row],[PRICE/PO]]*Table1[[#This Row],[Quantity/PO]]</f>
        <v>0</v>
      </c>
      <c r="Q3769" s="2" t="str">
        <f t="shared" ca="1" si="309"/>
        <v>منتهي</v>
      </c>
      <c r="R3769" s="2" t="s">
        <v>2339</v>
      </c>
      <c r="S3769" s="2"/>
      <c r="T3769" s="1" t="str">
        <f t="shared" si="310"/>
        <v/>
      </c>
      <c r="BN3769" s="8" t="str">
        <f t="shared" ref="BN3769:BN3781" si="313">D4394</f>
        <v>2106021</v>
      </c>
    </row>
    <row r="3770" spans="1:66" ht="46" hidden="1" x14ac:dyDescent="0.45">
      <c r="A3770" s="1">
        <f t="shared" si="312"/>
        <v>3756</v>
      </c>
      <c r="B3770" s="1" t="s">
        <v>734</v>
      </c>
      <c r="C3770" s="1" t="s">
        <v>36</v>
      </c>
      <c r="D3770" s="1"/>
      <c r="E3770" s="2" t="s">
        <v>687</v>
      </c>
      <c r="F3770" s="1" t="s">
        <v>4941</v>
      </c>
      <c r="G3770" s="10">
        <v>45810</v>
      </c>
      <c r="H3770" s="1">
        <v>10</v>
      </c>
      <c r="I3770" s="1">
        <v>450</v>
      </c>
      <c r="J3770" s="10">
        <v>45816</v>
      </c>
      <c r="K3770" s="1" t="s">
        <v>1076</v>
      </c>
      <c r="L3770" s="2"/>
      <c r="M3770" s="10"/>
      <c r="N3770" s="1"/>
      <c r="O3770" s="1"/>
      <c r="P3770" s="2">
        <f>Table1[[#This Row],[PRICE/PO]]*Table1[[#This Row],[Quantity/PO]]</f>
        <v>0</v>
      </c>
      <c r="Q3770" s="2" t="str">
        <f t="shared" ca="1" si="309"/>
        <v>منتهي</v>
      </c>
      <c r="R3770" s="2" t="s">
        <v>2339</v>
      </c>
      <c r="S3770" s="2"/>
      <c r="T3770" s="1" t="str">
        <f t="shared" si="310"/>
        <v/>
      </c>
      <c r="BN3770" s="8" t="str">
        <f t="shared" si="313"/>
        <v>ESB 20-20</v>
      </c>
    </row>
    <row r="3771" spans="1:66" ht="92" hidden="1" x14ac:dyDescent="0.45">
      <c r="A3771" s="1">
        <f t="shared" si="312"/>
        <v>3757</v>
      </c>
      <c r="B3771" s="1" t="s">
        <v>734</v>
      </c>
      <c r="C3771" s="1" t="s">
        <v>2611</v>
      </c>
      <c r="D3771" s="1" t="s">
        <v>2610</v>
      </c>
      <c r="E3771" s="2" t="s">
        <v>2612</v>
      </c>
      <c r="F3771" s="1" t="s">
        <v>4942</v>
      </c>
      <c r="G3771" s="10">
        <v>45810</v>
      </c>
      <c r="H3771" s="1"/>
      <c r="I3771" s="1"/>
      <c r="J3771" s="10">
        <v>45817</v>
      </c>
      <c r="K3771" s="1" t="s">
        <v>1074</v>
      </c>
      <c r="L3771" s="2"/>
      <c r="M3771" s="10"/>
      <c r="N3771" s="1"/>
      <c r="O3771" s="1"/>
      <c r="P3771" s="2">
        <f>Table1[[#This Row],[PRICE/PO]]*Table1[[#This Row],[Quantity/PO]]</f>
        <v>0</v>
      </c>
      <c r="Q3771" s="2" t="str">
        <f t="shared" ca="1" si="309"/>
        <v>منتهي</v>
      </c>
      <c r="R3771" s="2" t="s">
        <v>2370</v>
      </c>
      <c r="S3771" s="2"/>
      <c r="T3771" s="1" t="str">
        <f t="shared" si="310"/>
        <v/>
      </c>
      <c r="BN3771" s="8" t="str">
        <f t="shared" si="313"/>
        <v>HRES03-450</v>
      </c>
    </row>
    <row r="3772" spans="1:66" ht="138" hidden="1" x14ac:dyDescent="0.45">
      <c r="A3772" s="1">
        <f t="shared" si="312"/>
        <v>3758</v>
      </c>
      <c r="B3772" s="1" t="s">
        <v>734</v>
      </c>
      <c r="C3772" s="1" t="s">
        <v>4943</v>
      </c>
      <c r="D3772" s="1" t="s">
        <v>4947</v>
      </c>
      <c r="E3772" s="2" t="s">
        <v>4951</v>
      </c>
      <c r="F3772" s="1" t="s">
        <v>4942</v>
      </c>
      <c r="G3772" s="10">
        <v>45810</v>
      </c>
      <c r="H3772" s="1"/>
      <c r="I3772" s="1"/>
      <c r="J3772" s="10">
        <v>45817</v>
      </c>
      <c r="K3772" s="1" t="s">
        <v>1074</v>
      </c>
      <c r="L3772" s="2"/>
      <c r="M3772" s="10"/>
      <c r="N3772" s="1"/>
      <c r="O3772" s="1"/>
      <c r="P3772" s="2">
        <f>Table1[[#This Row],[PRICE/PO]]*Table1[[#This Row],[Quantity/PO]]</f>
        <v>0</v>
      </c>
      <c r="Q3772" s="2" t="str">
        <f t="shared" ca="1" si="309"/>
        <v>منتهي</v>
      </c>
      <c r="R3772" s="2" t="s">
        <v>2370</v>
      </c>
      <c r="S3772" s="2"/>
      <c r="T3772" s="1" t="str">
        <f t="shared" si="310"/>
        <v/>
      </c>
      <c r="BN3772" s="8" t="str">
        <f t="shared" si="313"/>
        <v>UNO-67-500-4D</v>
      </c>
    </row>
    <row r="3773" spans="1:66" ht="69" hidden="1" x14ac:dyDescent="0.45">
      <c r="A3773" s="1">
        <f t="shared" si="312"/>
        <v>3759</v>
      </c>
      <c r="B3773" s="1" t="s">
        <v>734</v>
      </c>
      <c r="C3773" s="1" t="s">
        <v>4944</v>
      </c>
      <c r="D3773" s="1" t="s">
        <v>4948</v>
      </c>
      <c r="E3773" s="2" t="s">
        <v>4952</v>
      </c>
      <c r="F3773" s="1" t="s">
        <v>4942</v>
      </c>
      <c r="G3773" s="10">
        <v>45810</v>
      </c>
      <c r="H3773" s="1"/>
      <c r="I3773" s="1"/>
      <c r="J3773" s="10">
        <v>45817</v>
      </c>
      <c r="K3773" s="1" t="s">
        <v>1074</v>
      </c>
      <c r="L3773" s="2"/>
      <c r="M3773" s="10"/>
      <c r="N3773" s="1"/>
      <c r="O3773" s="1"/>
      <c r="P3773" s="2">
        <f>Table1[[#This Row],[PRICE/PO]]*Table1[[#This Row],[Quantity/PO]]</f>
        <v>0</v>
      </c>
      <c r="Q3773" s="2" t="str">
        <f t="shared" ca="1" si="309"/>
        <v>منتهي</v>
      </c>
      <c r="R3773" s="2" t="s">
        <v>2370</v>
      </c>
      <c r="S3773" s="2"/>
      <c r="T3773" s="1" t="str">
        <f t="shared" si="310"/>
        <v/>
      </c>
      <c r="BN3773" s="8" t="str">
        <f t="shared" si="313"/>
        <v>HRES03-450</v>
      </c>
    </row>
    <row r="3774" spans="1:66" ht="92" hidden="1" x14ac:dyDescent="0.45">
      <c r="A3774" s="1">
        <f t="shared" si="312"/>
        <v>3760</v>
      </c>
      <c r="B3774" s="1" t="s">
        <v>734</v>
      </c>
      <c r="C3774" s="1" t="s">
        <v>4945</v>
      </c>
      <c r="D3774" s="1" t="s">
        <v>4949</v>
      </c>
      <c r="E3774" s="2" t="s">
        <v>4953</v>
      </c>
      <c r="F3774" s="1" t="s">
        <v>4942</v>
      </c>
      <c r="G3774" s="10">
        <v>45810</v>
      </c>
      <c r="H3774" s="1"/>
      <c r="I3774" s="1"/>
      <c r="J3774" s="10">
        <v>45817</v>
      </c>
      <c r="K3774" s="1" t="s">
        <v>1074</v>
      </c>
      <c r="L3774" s="2"/>
      <c r="M3774" s="10"/>
      <c r="N3774" s="1"/>
      <c r="O3774" s="1"/>
      <c r="P3774" s="2">
        <f>Table1[[#This Row],[PRICE/PO]]*Table1[[#This Row],[Quantity/PO]]</f>
        <v>0</v>
      </c>
      <c r="Q3774" s="2" t="str">
        <f t="shared" ca="1" si="309"/>
        <v>منتهي</v>
      </c>
      <c r="R3774" s="2" t="s">
        <v>2370</v>
      </c>
      <c r="S3774" s="2"/>
      <c r="T3774" s="1" t="str">
        <f t="shared" si="310"/>
        <v/>
      </c>
      <c r="BN3774" s="8" t="str">
        <f t="shared" si="313"/>
        <v>UNO-67-500-4D</v>
      </c>
    </row>
    <row r="3775" spans="1:66" ht="92" hidden="1" x14ac:dyDescent="0.45">
      <c r="A3775" s="1">
        <f t="shared" si="312"/>
        <v>3761</v>
      </c>
      <c r="B3775" s="1" t="s">
        <v>734</v>
      </c>
      <c r="C3775" s="1" t="s">
        <v>4634</v>
      </c>
      <c r="D3775" s="1" t="s">
        <v>4639</v>
      </c>
      <c r="E3775" s="2" t="s">
        <v>4642</v>
      </c>
      <c r="F3775" s="1" t="s">
        <v>4942</v>
      </c>
      <c r="G3775" s="10">
        <v>45810</v>
      </c>
      <c r="H3775" s="1"/>
      <c r="I3775" s="1"/>
      <c r="J3775" s="10">
        <v>45817</v>
      </c>
      <c r="K3775" s="1" t="s">
        <v>1074</v>
      </c>
      <c r="L3775" s="2"/>
      <c r="M3775" s="10"/>
      <c r="N3775" s="1"/>
      <c r="O3775" s="1"/>
      <c r="P3775" s="2">
        <f>Table1[[#This Row],[PRICE/PO]]*Table1[[#This Row],[Quantity/PO]]</f>
        <v>0</v>
      </c>
      <c r="Q3775" s="2" t="str">
        <f t="shared" ca="1" si="309"/>
        <v>منتهي</v>
      </c>
      <c r="R3775" s="2" t="s">
        <v>2370</v>
      </c>
      <c r="S3775" s="2"/>
      <c r="T3775" s="1" t="str">
        <f t="shared" si="310"/>
        <v/>
      </c>
      <c r="BN3775" s="8" t="str">
        <f t="shared" si="313"/>
        <v>220.06.006</v>
      </c>
    </row>
    <row r="3776" spans="1:66" ht="69" hidden="1" x14ac:dyDescent="0.45">
      <c r="A3776" s="1">
        <f t="shared" si="312"/>
        <v>3762</v>
      </c>
      <c r="B3776" s="1" t="s">
        <v>734</v>
      </c>
      <c r="C3776" s="1" t="s">
        <v>4944</v>
      </c>
      <c r="D3776" s="1" t="s">
        <v>4948</v>
      </c>
      <c r="E3776" s="2" t="s">
        <v>4952</v>
      </c>
      <c r="F3776" s="1" t="s">
        <v>4942</v>
      </c>
      <c r="G3776" s="10">
        <v>45810</v>
      </c>
      <c r="H3776" s="1"/>
      <c r="I3776" s="1"/>
      <c r="J3776" s="10">
        <v>45817</v>
      </c>
      <c r="K3776" s="1" t="s">
        <v>1074</v>
      </c>
      <c r="L3776" s="2"/>
      <c r="M3776" s="10"/>
      <c r="N3776" s="1"/>
      <c r="O3776" s="1"/>
      <c r="P3776" s="2">
        <f>Table1[[#This Row],[PRICE/PO]]*Table1[[#This Row],[Quantity/PO]]</f>
        <v>0</v>
      </c>
      <c r="Q3776" s="2" t="str">
        <f t="shared" ca="1" si="309"/>
        <v>منتهي</v>
      </c>
      <c r="R3776" s="2" t="s">
        <v>2370</v>
      </c>
      <c r="S3776" s="2"/>
      <c r="T3776" s="1" t="str">
        <f t="shared" si="310"/>
        <v/>
      </c>
      <c r="BN3776" s="8" t="str">
        <f t="shared" si="313"/>
        <v xml:space="preserve">3RV20214AA10 </v>
      </c>
    </row>
    <row r="3777" spans="1:66" ht="92" hidden="1" x14ac:dyDescent="0.45">
      <c r="A3777" s="1">
        <f t="shared" si="306"/>
        <v>3764</v>
      </c>
      <c r="B3777" s="1" t="s">
        <v>734</v>
      </c>
      <c r="C3777" s="1" t="s">
        <v>4945</v>
      </c>
      <c r="D3777" s="1" t="s">
        <v>4949</v>
      </c>
      <c r="E3777" s="2" t="s">
        <v>4953</v>
      </c>
      <c r="F3777" s="1" t="s">
        <v>4942</v>
      </c>
      <c r="G3777" s="10">
        <v>45810</v>
      </c>
      <c r="H3777" s="1"/>
      <c r="I3777" s="1"/>
      <c r="J3777" s="10">
        <v>45817</v>
      </c>
      <c r="K3777" s="1" t="s">
        <v>1074</v>
      </c>
      <c r="L3777" s="2"/>
      <c r="M3777" s="10"/>
      <c r="N3777" s="1"/>
      <c r="O3777" s="1"/>
      <c r="P3777" s="2">
        <f>Table1[[#This Row],[PRICE/PO]]*Table1[[#This Row],[Quantity/PO]]</f>
        <v>0</v>
      </c>
      <c r="Q3777" s="2" t="str">
        <f t="shared" ca="1" si="309"/>
        <v>منتهي</v>
      </c>
      <c r="R3777" s="2" t="s">
        <v>2370</v>
      </c>
      <c r="S3777" s="2"/>
      <c r="T3777" s="1" t="str">
        <f t="shared" si="310"/>
        <v/>
      </c>
      <c r="BN3777" s="8" t="str">
        <f t="shared" si="313"/>
        <v>3RV20214CA10</v>
      </c>
    </row>
    <row r="3778" spans="1:66" ht="92" hidden="1" x14ac:dyDescent="0.45">
      <c r="A3778" s="1">
        <f t="shared" si="306"/>
        <v>3765</v>
      </c>
      <c r="B3778" s="1" t="s">
        <v>734</v>
      </c>
      <c r="C3778" s="1" t="s">
        <v>4019</v>
      </c>
      <c r="D3778" s="1" t="s">
        <v>4407</v>
      </c>
      <c r="E3778" s="2" t="s">
        <v>4014</v>
      </c>
      <c r="F3778" s="1" t="s">
        <v>4942</v>
      </c>
      <c r="G3778" s="10">
        <v>45810</v>
      </c>
      <c r="H3778" s="1"/>
      <c r="I3778" s="1"/>
      <c r="J3778" s="10">
        <v>45817</v>
      </c>
      <c r="K3778" s="1" t="s">
        <v>1074</v>
      </c>
      <c r="L3778" s="2"/>
      <c r="M3778" s="10"/>
      <c r="N3778" s="1"/>
      <c r="O3778" s="1"/>
      <c r="P3778" s="2">
        <f>Table1[[#This Row],[PRICE/PO]]*Table1[[#This Row],[Quantity/PO]]</f>
        <v>0</v>
      </c>
      <c r="Q3778" s="2" t="str">
        <f t="shared" ca="1" si="309"/>
        <v>منتهي</v>
      </c>
      <c r="R3778" s="2" t="s">
        <v>2370</v>
      </c>
      <c r="S3778" s="2"/>
      <c r="T3778" s="1" t="str">
        <f t="shared" si="310"/>
        <v/>
      </c>
      <c r="BN3778" s="8" t="str">
        <f t="shared" si="313"/>
        <v>6ES7-321-1BH02-0AA0</v>
      </c>
    </row>
    <row r="3779" spans="1:66" ht="92" hidden="1" x14ac:dyDescent="0.45">
      <c r="A3779" s="1">
        <f t="shared" si="306"/>
        <v>3766</v>
      </c>
      <c r="B3779" s="1" t="s">
        <v>734</v>
      </c>
      <c r="C3779" s="1" t="s">
        <v>4946</v>
      </c>
      <c r="D3779" s="1" t="s">
        <v>4950</v>
      </c>
      <c r="E3779" s="2" t="s">
        <v>4954</v>
      </c>
      <c r="F3779" s="1" t="s">
        <v>4942</v>
      </c>
      <c r="G3779" s="10">
        <v>45810</v>
      </c>
      <c r="H3779" s="1"/>
      <c r="I3779" s="1"/>
      <c r="J3779" s="10">
        <v>45817</v>
      </c>
      <c r="K3779" s="1" t="s">
        <v>1074</v>
      </c>
      <c r="L3779" s="2"/>
      <c r="M3779" s="10"/>
      <c r="N3779" s="1"/>
      <c r="O3779" s="1"/>
      <c r="P3779" s="2">
        <f>Table1[[#This Row],[PRICE/PO]]*Table1[[#This Row],[Quantity/PO]]</f>
        <v>0</v>
      </c>
      <c r="Q3779" s="2" t="str">
        <f t="shared" ca="1" si="309"/>
        <v>منتهي</v>
      </c>
      <c r="R3779" s="2" t="s">
        <v>2370</v>
      </c>
      <c r="S3779" s="2"/>
      <c r="T3779" s="1" t="str">
        <f t="shared" si="310"/>
        <v/>
      </c>
      <c r="BN3779" s="8" t="str">
        <f t="shared" si="313"/>
        <v xml:space="preserve">LBC2900/20 </v>
      </c>
    </row>
    <row r="3780" spans="1:66" ht="115" hidden="1" x14ac:dyDescent="0.45">
      <c r="A3780" s="1">
        <f t="shared" si="306"/>
        <v>3767</v>
      </c>
      <c r="B3780" s="1" t="s">
        <v>734</v>
      </c>
      <c r="C3780" s="2" t="s">
        <v>34</v>
      </c>
      <c r="D3780" s="2" t="s">
        <v>29</v>
      </c>
      <c r="E3780" s="2" t="s">
        <v>4956</v>
      </c>
      <c r="F3780" s="1" t="s">
        <v>4955</v>
      </c>
      <c r="G3780" s="10">
        <v>45810</v>
      </c>
      <c r="H3780" s="1">
        <v>6</v>
      </c>
      <c r="I3780" s="1">
        <v>1800</v>
      </c>
      <c r="J3780" s="10">
        <v>45816</v>
      </c>
      <c r="K3780" s="1" t="s">
        <v>1074</v>
      </c>
      <c r="L3780" s="2" t="s">
        <v>6035</v>
      </c>
      <c r="M3780" s="10">
        <v>45833</v>
      </c>
      <c r="N3780" s="1">
        <v>2</v>
      </c>
      <c r="O3780" s="1">
        <v>1800</v>
      </c>
      <c r="P3780" s="2">
        <f>Table1[[#This Row],[PRICE/PO]]*Table1[[#This Row],[Quantity/PO]]</f>
        <v>3600</v>
      </c>
      <c r="Q3780" s="2" t="str">
        <f t="shared" ca="1" si="309"/>
        <v>منتهي</v>
      </c>
      <c r="R3780" s="2" t="s">
        <v>2339</v>
      </c>
      <c r="S3780" s="2"/>
      <c r="T3780" s="1" t="str">
        <f t="shared" si="310"/>
        <v/>
      </c>
      <c r="BN3780" s="8" t="str">
        <f t="shared" si="313"/>
        <v>TS-093</v>
      </c>
    </row>
    <row r="3781" spans="1:66" ht="115" hidden="1" x14ac:dyDescent="0.45">
      <c r="A3781" s="1">
        <f t="shared" si="306"/>
        <v>3768</v>
      </c>
      <c r="B3781" s="1" t="s">
        <v>734</v>
      </c>
      <c r="C3781" s="2" t="s">
        <v>34</v>
      </c>
      <c r="D3781" s="2" t="s">
        <v>29</v>
      </c>
      <c r="E3781" s="2" t="s">
        <v>4956</v>
      </c>
      <c r="F3781" s="1" t="s">
        <v>4955</v>
      </c>
      <c r="G3781" s="10">
        <v>45810</v>
      </c>
      <c r="H3781" s="1"/>
      <c r="I3781" s="1">
        <v>1800</v>
      </c>
      <c r="J3781" s="10">
        <v>45816</v>
      </c>
      <c r="K3781" s="1" t="s">
        <v>1074</v>
      </c>
      <c r="L3781" s="2" t="s">
        <v>6321</v>
      </c>
      <c r="M3781" s="10">
        <v>45848</v>
      </c>
      <c r="N3781" s="1">
        <v>6</v>
      </c>
      <c r="O3781" s="1">
        <v>1800</v>
      </c>
      <c r="P3781" s="2">
        <f>Table1[[#This Row],[PRICE/PO]]*Table1[[#This Row],[Quantity/PO]]</f>
        <v>10800</v>
      </c>
      <c r="Q3781" s="2" t="str">
        <f t="shared" ca="1" si="309"/>
        <v>منتهي</v>
      </c>
      <c r="R3781" s="2" t="s">
        <v>2339</v>
      </c>
      <c r="S3781" s="2"/>
      <c r="T3781" s="1" t="str">
        <f t="shared" si="310"/>
        <v/>
      </c>
      <c r="BN3781" s="8" t="str">
        <f t="shared" si="313"/>
        <v>M8E-LSG-40-EWL</v>
      </c>
    </row>
    <row r="3782" spans="1:66" ht="92" hidden="1" x14ac:dyDescent="0.45">
      <c r="A3782" s="1">
        <f t="shared" si="306"/>
        <v>3769</v>
      </c>
      <c r="B3782" s="1" t="s">
        <v>734</v>
      </c>
      <c r="C3782" s="2" t="s">
        <v>54</v>
      </c>
      <c r="D3782" s="2" t="s">
        <v>2394</v>
      </c>
      <c r="E3782" s="2" t="s">
        <v>600</v>
      </c>
      <c r="F3782" s="1" t="s">
        <v>4955</v>
      </c>
      <c r="G3782" s="10">
        <v>45810</v>
      </c>
      <c r="H3782" s="1">
        <v>3</v>
      </c>
      <c r="I3782" s="1">
        <v>3100</v>
      </c>
      <c r="J3782" s="10">
        <v>45816</v>
      </c>
      <c r="K3782" s="1" t="s">
        <v>1074</v>
      </c>
      <c r="L3782" s="2" t="s">
        <v>6321</v>
      </c>
      <c r="M3782" s="10">
        <v>45848</v>
      </c>
      <c r="N3782" s="1">
        <v>3</v>
      </c>
      <c r="O3782" s="1">
        <v>3100</v>
      </c>
      <c r="P3782" s="2">
        <f>Table1[[#This Row],[PRICE/PO]]*Table1[[#This Row],[Quantity/PO]]</f>
        <v>9300</v>
      </c>
      <c r="Q3782" s="2" t="str">
        <f t="shared" ca="1" si="309"/>
        <v>منتهي</v>
      </c>
      <c r="R3782" s="2" t="s">
        <v>2339</v>
      </c>
      <c r="S3782" s="2"/>
      <c r="T3782" s="1" t="str">
        <f t="shared" si="310"/>
        <v/>
      </c>
      <c r="BN3782" s="8" t="str">
        <f t="shared" ref="BN3782:BN3784" si="314">D4406</f>
        <v>M8E-LSG-40-EWL</v>
      </c>
    </row>
    <row r="3783" spans="1:66" ht="92" hidden="1" x14ac:dyDescent="0.45">
      <c r="A3783" s="1">
        <f t="shared" si="306"/>
        <v>3770</v>
      </c>
      <c r="B3783" s="1" t="s">
        <v>734</v>
      </c>
      <c r="C3783" s="2" t="s">
        <v>704</v>
      </c>
      <c r="D3783" s="2" t="s">
        <v>1060</v>
      </c>
      <c r="E3783" s="2" t="s">
        <v>705</v>
      </c>
      <c r="F3783" s="1" t="s">
        <v>4955</v>
      </c>
      <c r="G3783" s="10">
        <v>45810</v>
      </c>
      <c r="H3783" s="1">
        <v>50</v>
      </c>
      <c r="I3783" s="1">
        <v>1450</v>
      </c>
      <c r="J3783" s="10">
        <v>45816</v>
      </c>
      <c r="K3783" s="1" t="s">
        <v>1074</v>
      </c>
      <c r="L3783" s="2" t="s">
        <v>5347</v>
      </c>
      <c r="M3783" s="10">
        <v>45819</v>
      </c>
      <c r="N3783" s="1">
        <v>3</v>
      </c>
      <c r="O3783" s="1">
        <v>1450</v>
      </c>
      <c r="P3783" s="2">
        <f>Table1[[#This Row],[PRICE/PO]]*Table1[[#This Row],[Quantity/PO]]</f>
        <v>4350</v>
      </c>
      <c r="Q3783" s="2" t="str">
        <f t="shared" ca="1" si="309"/>
        <v>منتهي</v>
      </c>
      <c r="R3783" s="2" t="s">
        <v>2339</v>
      </c>
      <c r="S3783" s="2"/>
      <c r="T3783" s="1" t="str">
        <f t="shared" si="310"/>
        <v/>
      </c>
      <c r="BN3783" s="8">
        <f t="shared" si="314"/>
        <v>0</v>
      </c>
    </row>
    <row r="3784" spans="1:66" ht="92" hidden="1" x14ac:dyDescent="0.45">
      <c r="A3784" s="1">
        <f t="shared" si="306"/>
        <v>3771</v>
      </c>
      <c r="B3784" s="1" t="s">
        <v>734</v>
      </c>
      <c r="C3784" s="2" t="s">
        <v>704</v>
      </c>
      <c r="D3784" s="2" t="s">
        <v>1060</v>
      </c>
      <c r="E3784" s="2" t="s">
        <v>705</v>
      </c>
      <c r="F3784" s="1" t="s">
        <v>4955</v>
      </c>
      <c r="G3784" s="10">
        <v>45810</v>
      </c>
      <c r="H3784" s="1"/>
      <c r="I3784" s="1">
        <v>1450</v>
      </c>
      <c r="J3784" s="10">
        <v>45816</v>
      </c>
      <c r="K3784" s="1" t="s">
        <v>1074</v>
      </c>
      <c r="L3784" s="2" t="s">
        <v>6034</v>
      </c>
      <c r="M3784" s="10">
        <v>45824</v>
      </c>
      <c r="N3784" s="1">
        <v>6</v>
      </c>
      <c r="O3784" s="1">
        <v>1450</v>
      </c>
      <c r="P3784" s="2">
        <f>Table1[[#This Row],[PRICE/PO]]*Table1[[#This Row],[Quantity/PO]]</f>
        <v>8700</v>
      </c>
      <c r="Q3784" s="2" t="str">
        <f t="shared" ca="1" si="309"/>
        <v>منتهي</v>
      </c>
      <c r="R3784" s="2" t="s">
        <v>2339</v>
      </c>
      <c r="S3784" s="2"/>
      <c r="T3784" s="1" t="str">
        <f t="shared" si="310"/>
        <v/>
      </c>
      <c r="BN3784" s="8" t="str">
        <f t="shared" si="314"/>
        <v>LA3400NW</v>
      </c>
    </row>
    <row r="3785" spans="1:66" ht="92" hidden="1" x14ac:dyDescent="0.45">
      <c r="A3785" s="1">
        <f t="shared" si="306"/>
        <v>3772</v>
      </c>
      <c r="B3785" s="1" t="s">
        <v>734</v>
      </c>
      <c r="C3785" s="2" t="s">
        <v>704</v>
      </c>
      <c r="D3785" s="2" t="s">
        <v>1060</v>
      </c>
      <c r="E3785" s="2" t="s">
        <v>705</v>
      </c>
      <c r="F3785" s="1" t="s">
        <v>4955</v>
      </c>
      <c r="G3785" s="10">
        <v>45810</v>
      </c>
      <c r="H3785" s="1"/>
      <c r="I3785" s="1">
        <v>1450</v>
      </c>
      <c r="J3785" s="10">
        <v>45816</v>
      </c>
      <c r="K3785" s="1" t="s">
        <v>1074</v>
      </c>
      <c r="L3785" s="2" t="s">
        <v>6286</v>
      </c>
      <c r="M3785" s="10">
        <v>45830</v>
      </c>
      <c r="N3785" s="1">
        <v>4</v>
      </c>
      <c r="O3785" s="1">
        <v>1450</v>
      </c>
      <c r="P3785" s="2">
        <f>Table1[[#This Row],[PRICE/PO]]*Table1[[#This Row],[Quantity/PO]]</f>
        <v>5800</v>
      </c>
      <c r="Q3785" s="2" t="str">
        <f t="shared" ca="1" si="309"/>
        <v>منتهي</v>
      </c>
      <c r="R3785" s="2" t="s">
        <v>2339</v>
      </c>
      <c r="S3785" s="2"/>
      <c r="T3785" s="1" t="str">
        <f t="shared" si="310"/>
        <v/>
      </c>
      <c r="BN3785" s="8" t="str">
        <f t="shared" ref="BN3785" si="315">D4409</f>
        <v>C16N3</v>
      </c>
    </row>
    <row r="3786" spans="1:66" ht="92" hidden="1" x14ac:dyDescent="0.45">
      <c r="A3786" s="1">
        <f t="shared" si="306"/>
        <v>3773</v>
      </c>
      <c r="B3786" s="1" t="s">
        <v>734</v>
      </c>
      <c r="C3786" s="2" t="s">
        <v>704</v>
      </c>
      <c r="D3786" s="2" t="s">
        <v>1060</v>
      </c>
      <c r="E3786" s="2" t="s">
        <v>705</v>
      </c>
      <c r="F3786" s="1" t="s">
        <v>4955</v>
      </c>
      <c r="G3786" s="10">
        <v>45810</v>
      </c>
      <c r="H3786" s="1"/>
      <c r="I3786" s="1">
        <v>1450</v>
      </c>
      <c r="J3786" s="10">
        <v>45816</v>
      </c>
      <c r="K3786" s="1" t="s">
        <v>1074</v>
      </c>
      <c r="L3786" s="2" t="s">
        <v>6292</v>
      </c>
      <c r="M3786" s="10">
        <v>45832</v>
      </c>
      <c r="N3786" s="1">
        <v>3</v>
      </c>
      <c r="O3786" s="1">
        <v>1450</v>
      </c>
      <c r="P3786" s="2">
        <f>Table1[[#This Row],[PRICE/PO]]*Table1[[#This Row],[Quantity/PO]]</f>
        <v>4350</v>
      </c>
      <c r="Q3786" s="2" t="str">
        <f t="shared" ca="1" si="309"/>
        <v>منتهي</v>
      </c>
      <c r="R3786" s="2" t="s">
        <v>2339</v>
      </c>
      <c r="S3786" s="2"/>
      <c r="T3786" s="1" t="str">
        <f t="shared" si="310"/>
        <v/>
      </c>
      <c r="BN3786" s="8" t="str">
        <f t="shared" ref="BN3786" si="316">D4410</f>
        <v>54840</v>
      </c>
    </row>
    <row r="3787" spans="1:66" ht="92" hidden="1" x14ac:dyDescent="0.45">
      <c r="A3787" s="1">
        <f t="shared" si="306"/>
        <v>3774</v>
      </c>
      <c r="B3787" s="1" t="s">
        <v>734</v>
      </c>
      <c r="C3787" s="2" t="s">
        <v>704</v>
      </c>
      <c r="D3787" s="2" t="s">
        <v>1060</v>
      </c>
      <c r="E3787" s="2" t="s">
        <v>705</v>
      </c>
      <c r="F3787" s="1" t="s">
        <v>4955</v>
      </c>
      <c r="G3787" s="10">
        <v>45810</v>
      </c>
      <c r="H3787" s="1"/>
      <c r="I3787" s="1">
        <v>1450</v>
      </c>
      <c r="J3787" s="10">
        <v>45816</v>
      </c>
      <c r="K3787" s="1" t="s">
        <v>1074</v>
      </c>
      <c r="L3787" s="2" t="s">
        <v>6321</v>
      </c>
      <c r="M3787" s="10">
        <v>45848</v>
      </c>
      <c r="N3787" s="1">
        <v>50</v>
      </c>
      <c r="O3787" s="1">
        <v>1450</v>
      </c>
      <c r="P3787" s="2">
        <f>Table1[[#This Row],[PRICE/PO]]*Table1[[#This Row],[Quantity/PO]]</f>
        <v>72500</v>
      </c>
      <c r="Q3787" s="2" t="str">
        <f t="shared" ca="1" si="309"/>
        <v>منتهي</v>
      </c>
      <c r="R3787" s="2" t="s">
        <v>2339</v>
      </c>
      <c r="S3787" s="2"/>
      <c r="T3787" s="1" t="str">
        <f t="shared" si="310"/>
        <v/>
      </c>
      <c r="BN3787" s="8" t="str">
        <f t="shared" ref="BN3787" si="317">D4411</f>
        <v>NM 25/20A</v>
      </c>
    </row>
    <row r="3788" spans="1:66" ht="46" hidden="1" x14ac:dyDescent="0.45">
      <c r="A3788" s="1">
        <f t="shared" si="306"/>
        <v>3775</v>
      </c>
      <c r="B3788" s="1" t="s">
        <v>734</v>
      </c>
      <c r="C3788" s="2" t="s">
        <v>4962</v>
      </c>
      <c r="D3788" s="1">
        <v>2102156</v>
      </c>
      <c r="E3788" s="2" t="s">
        <v>4957</v>
      </c>
      <c r="F3788" s="1" t="s">
        <v>4955</v>
      </c>
      <c r="G3788" s="10">
        <v>45810</v>
      </c>
      <c r="H3788" s="1">
        <v>4</v>
      </c>
      <c r="I3788" s="1">
        <v>150</v>
      </c>
      <c r="J3788" s="10">
        <v>45816</v>
      </c>
      <c r="K3788" s="1" t="s">
        <v>1074</v>
      </c>
      <c r="L3788" s="2"/>
      <c r="M3788" s="10"/>
      <c r="N3788" s="1"/>
      <c r="O3788" s="1"/>
      <c r="P3788" s="2">
        <f>Table1[[#This Row],[PRICE/PO]]*Table1[[#This Row],[Quantity/PO]]</f>
        <v>0</v>
      </c>
      <c r="Q3788" s="2" t="str">
        <f t="shared" ca="1" si="309"/>
        <v>منتهي</v>
      </c>
      <c r="R3788" s="2" t="s">
        <v>2339</v>
      </c>
      <c r="S3788" s="2"/>
      <c r="T3788" s="1" t="str">
        <f t="shared" si="310"/>
        <v/>
      </c>
      <c r="BN3788" s="8" t="str">
        <f t="shared" ref="BN3788:BN3801" si="318">D4408</f>
        <v>LA3400NW</v>
      </c>
    </row>
    <row r="3789" spans="1:66" ht="46" hidden="1" x14ac:dyDescent="0.45">
      <c r="A3789" s="1">
        <f t="shared" si="306"/>
        <v>3776</v>
      </c>
      <c r="B3789" s="1" t="s">
        <v>734</v>
      </c>
      <c r="C3789" s="2" t="s">
        <v>4961</v>
      </c>
      <c r="D3789" s="1">
        <v>2102157</v>
      </c>
      <c r="E3789" s="2" t="s">
        <v>4958</v>
      </c>
      <c r="F3789" s="1" t="s">
        <v>4955</v>
      </c>
      <c r="G3789" s="10">
        <v>45810</v>
      </c>
      <c r="H3789" s="1">
        <v>50</v>
      </c>
      <c r="I3789" s="1"/>
      <c r="J3789" s="10">
        <v>45816</v>
      </c>
      <c r="K3789" s="1" t="s">
        <v>1074</v>
      </c>
      <c r="L3789" s="2"/>
      <c r="M3789" s="10"/>
      <c r="N3789" s="1"/>
      <c r="O3789" s="1"/>
      <c r="P3789" s="2">
        <f>Table1[[#This Row],[PRICE/PO]]*Table1[[#This Row],[Quantity/PO]]</f>
        <v>0</v>
      </c>
      <c r="Q3789" s="2" t="str">
        <f t="shared" ca="1" si="309"/>
        <v>منتهي</v>
      </c>
      <c r="R3789" s="2" t="s">
        <v>2339</v>
      </c>
      <c r="S3789" s="2"/>
      <c r="T3789" s="1" t="str">
        <f t="shared" si="310"/>
        <v/>
      </c>
      <c r="BN3789" s="8" t="str">
        <f t="shared" si="318"/>
        <v>C16N3</v>
      </c>
    </row>
    <row r="3790" spans="1:66" ht="46" hidden="1" x14ac:dyDescent="0.45">
      <c r="A3790" s="1">
        <f t="shared" si="306"/>
        <v>3777</v>
      </c>
      <c r="B3790" s="1" t="s">
        <v>734</v>
      </c>
      <c r="C3790" s="1" t="s">
        <v>4959</v>
      </c>
      <c r="D3790" s="1">
        <v>35927500</v>
      </c>
      <c r="E3790" s="2" t="s">
        <v>4960</v>
      </c>
      <c r="F3790" s="1" t="s">
        <v>4955</v>
      </c>
      <c r="G3790" s="10">
        <v>45810</v>
      </c>
      <c r="H3790" s="1">
        <v>3</v>
      </c>
      <c r="I3790" s="1"/>
      <c r="J3790" s="10">
        <v>45816</v>
      </c>
      <c r="K3790" s="1" t="s">
        <v>1074</v>
      </c>
      <c r="L3790" s="2"/>
      <c r="M3790" s="10"/>
      <c r="N3790" s="1"/>
      <c r="O3790" s="1"/>
      <c r="P3790" s="2">
        <f>Table1[[#This Row],[PRICE/PO]]*Table1[[#This Row],[Quantity/PO]]</f>
        <v>0</v>
      </c>
      <c r="Q3790" s="2" t="str">
        <f t="shared" ca="1" si="309"/>
        <v>منتهي</v>
      </c>
      <c r="R3790" s="2" t="s">
        <v>2339</v>
      </c>
      <c r="S3790" s="2"/>
      <c r="T3790" s="1" t="str">
        <f t="shared" si="310"/>
        <v/>
      </c>
      <c r="BN3790" s="8" t="str">
        <f t="shared" si="318"/>
        <v>54840</v>
      </c>
    </row>
    <row r="3791" spans="1:66" ht="92" hidden="1" x14ac:dyDescent="0.45">
      <c r="A3791" s="1">
        <f t="shared" si="306"/>
        <v>3778</v>
      </c>
      <c r="B3791" s="1" t="s">
        <v>734</v>
      </c>
      <c r="C3791" s="1" t="s">
        <v>3746</v>
      </c>
      <c r="D3791" s="1" t="s">
        <v>3745</v>
      </c>
      <c r="E3791" s="2" t="s">
        <v>3743</v>
      </c>
      <c r="F3791" s="1" t="s">
        <v>4963</v>
      </c>
      <c r="G3791" s="10">
        <v>45810</v>
      </c>
      <c r="H3791" s="1">
        <v>3</v>
      </c>
      <c r="I3791" s="1"/>
      <c r="J3791" s="10">
        <v>45818</v>
      </c>
      <c r="K3791" s="1" t="s">
        <v>1074</v>
      </c>
      <c r="L3791" s="2"/>
      <c r="M3791" s="10"/>
      <c r="N3791" s="1"/>
      <c r="O3791" s="1"/>
      <c r="P3791" s="2">
        <f>Table1[[#This Row],[PRICE/PO]]*Table1[[#This Row],[Quantity/PO]]</f>
        <v>0</v>
      </c>
      <c r="Q3791" s="2" t="str">
        <f t="shared" ca="1" si="309"/>
        <v>منتهي</v>
      </c>
      <c r="R3791" s="2" t="s">
        <v>2370</v>
      </c>
      <c r="S3791" s="2"/>
      <c r="T3791" s="1" t="str">
        <f t="shared" si="310"/>
        <v/>
      </c>
      <c r="BN3791" s="8" t="str">
        <f t="shared" si="318"/>
        <v>NM 25/20A</v>
      </c>
    </row>
    <row r="3792" spans="1:66" ht="69" hidden="1" x14ac:dyDescent="0.45">
      <c r="A3792" s="1">
        <f t="shared" ref="A3792:A3855" si="319">ROW(A3779)</f>
        <v>3779</v>
      </c>
      <c r="B3792" s="1" t="s">
        <v>734</v>
      </c>
      <c r="C3792" s="1" t="s">
        <v>4964</v>
      </c>
      <c r="D3792" s="1" t="s">
        <v>4965</v>
      </c>
      <c r="E3792" s="2" t="s">
        <v>4966</v>
      </c>
      <c r="F3792" s="1" t="s">
        <v>4963</v>
      </c>
      <c r="G3792" s="10">
        <v>45810</v>
      </c>
      <c r="H3792" s="1">
        <v>3</v>
      </c>
      <c r="I3792" s="1"/>
      <c r="J3792" s="10">
        <v>45818</v>
      </c>
      <c r="K3792" s="1" t="s">
        <v>1074</v>
      </c>
      <c r="L3792" s="2"/>
      <c r="M3792" s="10"/>
      <c r="N3792" s="1"/>
      <c r="O3792" s="1"/>
      <c r="P3792" s="2">
        <f>Table1[[#This Row],[PRICE/PO]]*Table1[[#This Row],[Quantity/PO]]</f>
        <v>0</v>
      </c>
      <c r="Q3792" s="2" t="str">
        <f t="shared" ca="1" si="309"/>
        <v>منتهي</v>
      </c>
      <c r="R3792" s="2" t="s">
        <v>2370</v>
      </c>
      <c r="S3792" s="2"/>
      <c r="T3792" s="1" t="str">
        <f t="shared" si="310"/>
        <v/>
      </c>
      <c r="BN3792" s="8" t="str">
        <f t="shared" si="318"/>
        <v>5C X 6</v>
      </c>
    </row>
    <row r="3793" spans="1:66" ht="23" hidden="1" x14ac:dyDescent="0.45">
      <c r="A3793" s="1">
        <f t="shared" si="319"/>
        <v>3780</v>
      </c>
      <c r="B3793" s="1" t="s">
        <v>734</v>
      </c>
      <c r="C3793" s="1" t="s">
        <v>1960</v>
      </c>
      <c r="D3793" s="1"/>
      <c r="E3793" s="2" t="s">
        <v>1961</v>
      </c>
      <c r="F3793" s="1" t="s">
        <v>4963</v>
      </c>
      <c r="G3793" s="10">
        <v>45810</v>
      </c>
      <c r="H3793" s="1">
        <v>200</v>
      </c>
      <c r="I3793" s="1"/>
      <c r="J3793" s="10">
        <v>45818</v>
      </c>
      <c r="K3793" s="1" t="s">
        <v>1074</v>
      </c>
      <c r="L3793" s="2"/>
      <c r="M3793" s="10"/>
      <c r="N3793" s="1"/>
      <c r="O3793" s="1"/>
      <c r="P3793" s="2">
        <f>Table1[[#This Row],[PRICE/PO]]*Table1[[#This Row],[Quantity/PO]]</f>
        <v>0</v>
      </c>
      <c r="Q3793" s="2" t="str">
        <f t="shared" ca="1" si="309"/>
        <v>منتهي</v>
      </c>
      <c r="R3793" s="2" t="s">
        <v>2370</v>
      </c>
      <c r="S3793" s="2"/>
      <c r="T3793" s="1" t="str">
        <f t="shared" si="310"/>
        <v/>
      </c>
      <c r="BN3793" s="8" t="str">
        <f t="shared" si="318"/>
        <v>56070737</v>
      </c>
    </row>
    <row r="3794" spans="1:66" ht="23" hidden="1" x14ac:dyDescent="0.45">
      <c r="A3794" s="1">
        <f t="shared" si="319"/>
        <v>3781</v>
      </c>
      <c r="B3794" s="1" t="s">
        <v>734</v>
      </c>
      <c r="C3794" s="1" t="s">
        <v>4635</v>
      </c>
      <c r="D3794" s="1"/>
      <c r="E3794" s="2" t="s">
        <v>4643</v>
      </c>
      <c r="F3794" s="1" t="s">
        <v>4963</v>
      </c>
      <c r="G3794" s="10">
        <v>45810</v>
      </c>
      <c r="H3794" s="1">
        <v>100</v>
      </c>
      <c r="I3794" s="1"/>
      <c r="J3794" s="10">
        <v>45818</v>
      </c>
      <c r="K3794" s="1" t="s">
        <v>1074</v>
      </c>
      <c r="L3794" s="2"/>
      <c r="M3794" s="10"/>
      <c r="N3794" s="1"/>
      <c r="O3794" s="1"/>
      <c r="P3794" s="2">
        <f>Table1[[#This Row],[PRICE/PO]]*Table1[[#This Row],[Quantity/PO]]</f>
        <v>0</v>
      </c>
      <c r="Q3794" s="2" t="str">
        <f t="shared" ca="1" si="309"/>
        <v>منتهي</v>
      </c>
      <c r="R3794" s="2" t="s">
        <v>2370</v>
      </c>
      <c r="S3794" s="2"/>
      <c r="T3794" s="1" t="str">
        <f t="shared" si="310"/>
        <v/>
      </c>
      <c r="BN3794" s="8" t="str">
        <f t="shared" si="318"/>
        <v>73890965</v>
      </c>
    </row>
    <row r="3795" spans="1:66" ht="69" hidden="1" x14ac:dyDescent="0.45">
      <c r="A3795" s="1">
        <f t="shared" si="319"/>
        <v>3782</v>
      </c>
      <c r="B3795" s="1" t="s">
        <v>734</v>
      </c>
      <c r="C3795" s="1" t="s">
        <v>4667</v>
      </c>
      <c r="D3795" s="1"/>
      <c r="E3795" s="2" t="s">
        <v>4649</v>
      </c>
      <c r="F3795" s="1" t="s">
        <v>4963</v>
      </c>
      <c r="G3795" s="10">
        <v>45810</v>
      </c>
      <c r="H3795" s="1">
        <v>3</v>
      </c>
      <c r="I3795" s="1"/>
      <c r="J3795" s="10">
        <v>45818</v>
      </c>
      <c r="K3795" s="1" t="s">
        <v>1074</v>
      </c>
      <c r="L3795" s="2"/>
      <c r="M3795" s="10"/>
      <c r="N3795" s="1"/>
      <c r="O3795" s="1"/>
      <c r="P3795" s="2">
        <f>Table1[[#This Row],[PRICE/PO]]*Table1[[#This Row],[Quantity/PO]]</f>
        <v>0</v>
      </c>
      <c r="Q3795" s="2" t="str">
        <f t="shared" ca="1" si="309"/>
        <v>منتهي</v>
      </c>
      <c r="R3795" s="2" t="s">
        <v>2370</v>
      </c>
      <c r="S3795" s="2"/>
      <c r="T3795" s="1" t="str">
        <f t="shared" si="310"/>
        <v/>
      </c>
      <c r="BN3795" s="8" t="str">
        <f t="shared" si="318"/>
        <v>WS01247</v>
      </c>
    </row>
    <row r="3796" spans="1:66" ht="46" hidden="1" x14ac:dyDescent="0.45">
      <c r="A3796" s="1">
        <f t="shared" si="319"/>
        <v>3783</v>
      </c>
      <c r="B3796" s="1" t="s">
        <v>734</v>
      </c>
      <c r="C3796" s="2" t="s">
        <v>4668</v>
      </c>
      <c r="D3796" s="1" t="s">
        <v>4660</v>
      </c>
      <c r="E3796" s="2" t="s">
        <v>4650</v>
      </c>
      <c r="F3796" s="1" t="s">
        <v>4963</v>
      </c>
      <c r="G3796" s="10">
        <v>45810</v>
      </c>
      <c r="H3796" s="1">
        <v>10</v>
      </c>
      <c r="I3796" s="1"/>
      <c r="J3796" s="10">
        <v>45818</v>
      </c>
      <c r="K3796" s="1" t="s">
        <v>1074</v>
      </c>
      <c r="L3796" s="2"/>
      <c r="M3796" s="10"/>
      <c r="N3796" s="1"/>
      <c r="O3796" s="1"/>
      <c r="P3796" s="2">
        <f>Table1[[#This Row],[PRICE/PO]]*Table1[[#This Row],[Quantity/PO]]</f>
        <v>0</v>
      </c>
      <c r="Q3796" s="2" t="str">
        <f t="shared" ca="1" si="309"/>
        <v>منتهي</v>
      </c>
      <c r="R3796" s="2" t="s">
        <v>2370</v>
      </c>
      <c r="S3796" s="2"/>
      <c r="T3796" s="1" t="str">
        <f t="shared" si="310"/>
        <v/>
      </c>
      <c r="BN3796" s="8" t="str">
        <f t="shared" si="318"/>
        <v>MVL1-3H</v>
      </c>
    </row>
    <row r="3797" spans="1:66" ht="69" hidden="1" x14ac:dyDescent="0.45">
      <c r="A3797" s="1">
        <f t="shared" si="319"/>
        <v>3784</v>
      </c>
      <c r="B3797" s="1" t="s">
        <v>734</v>
      </c>
      <c r="C3797" s="1" t="s">
        <v>4669</v>
      </c>
      <c r="D3797" s="1" t="s">
        <v>4661</v>
      </c>
      <c r="E3797" s="2" t="s">
        <v>4651</v>
      </c>
      <c r="F3797" s="1" t="s">
        <v>4963</v>
      </c>
      <c r="G3797" s="10">
        <v>45810</v>
      </c>
      <c r="H3797" s="1">
        <v>10</v>
      </c>
      <c r="I3797" s="1"/>
      <c r="J3797" s="10">
        <v>45818</v>
      </c>
      <c r="K3797" s="1" t="s">
        <v>1074</v>
      </c>
      <c r="L3797" s="2"/>
      <c r="M3797" s="10"/>
      <c r="N3797" s="1"/>
      <c r="O3797" s="1"/>
      <c r="P3797" s="2">
        <f>Table1[[#This Row],[PRICE/PO]]*Table1[[#This Row],[Quantity/PO]]</f>
        <v>0</v>
      </c>
      <c r="Q3797" s="2" t="str">
        <f t="shared" ca="1" si="309"/>
        <v>منتهي</v>
      </c>
      <c r="R3797" s="2" t="s">
        <v>2370</v>
      </c>
      <c r="S3797" s="2"/>
      <c r="T3797" s="1" t="str">
        <f t="shared" si="310"/>
        <v/>
      </c>
      <c r="BN3797" s="8" t="str">
        <f t="shared" si="318"/>
        <v>JJL36250M75</v>
      </c>
    </row>
    <row r="3798" spans="1:66" ht="161" hidden="1" x14ac:dyDescent="0.45">
      <c r="A3798" s="1">
        <f t="shared" si="319"/>
        <v>3785</v>
      </c>
      <c r="B3798" s="1" t="s">
        <v>734</v>
      </c>
      <c r="C3798" s="1" t="s">
        <v>4670</v>
      </c>
      <c r="D3798" s="1">
        <v>2902037</v>
      </c>
      <c r="E3798" s="2" t="s">
        <v>4967</v>
      </c>
      <c r="F3798" s="1" t="s">
        <v>4963</v>
      </c>
      <c r="G3798" s="10">
        <v>45810</v>
      </c>
      <c r="H3798" s="1">
        <v>65</v>
      </c>
      <c r="I3798" s="1"/>
      <c r="J3798" s="10">
        <v>45818</v>
      </c>
      <c r="K3798" s="1" t="s">
        <v>1074</v>
      </c>
      <c r="L3798" s="2"/>
      <c r="M3798" s="10"/>
      <c r="N3798" s="1"/>
      <c r="O3798" s="1"/>
      <c r="P3798" s="2">
        <f>Table1[[#This Row],[PRICE/PO]]*Table1[[#This Row],[Quantity/PO]]</f>
        <v>0</v>
      </c>
      <c r="Q3798" s="2" t="str">
        <f t="shared" ca="1" si="309"/>
        <v>منتهي</v>
      </c>
      <c r="R3798" s="2" t="s">
        <v>2370</v>
      </c>
      <c r="S3798" s="2"/>
      <c r="T3798" s="1" t="str">
        <f t="shared" si="310"/>
        <v/>
      </c>
      <c r="BN3798" s="8" t="str">
        <f t="shared" si="318"/>
        <v>SACE E3S 20</v>
      </c>
    </row>
    <row r="3799" spans="1:66" ht="138" hidden="1" x14ac:dyDescent="0.45">
      <c r="A3799" s="1">
        <f t="shared" si="319"/>
        <v>3786</v>
      </c>
      <c r="B3799" s="1" t="s">
        <v>734</v>
      </c>
      <c r="C3799" s="1" t="s">
        <v>3667</v>
      </c>
      <c r="D3799" s="1">
        <v>2987969</v>
      </c>
      <c r="E3799" s="2" t="s">
        <v>3664</v>
      </c>
      <c r="F3799" s="1" t="s">
        <v>4963</v>
      </c>
      <c r="G3799" s="10">
        <v>45810</v>
      </c>
      <c r="H3799" s="1">
        <v>40</v>
      </c>
      <c r="I3799" s="1"/>
      <c r="J3799" s="10">
        <v>45818</v>
      </c>
      <c r="K3799" s="1" t="s">
        <v>1074</v>
      </c>
      <c r="L3799" s="2"/>
      <c r="M3799" s="10"/>
      <c r="N3799" s="1"/>
      <c r="O3799" s="1"/>
      <c r="P3799" s="2">
        <f>Table1[[#This Row],[PRICE/PO]]*Table1[[#This Row],[Quantity/PO]]</f>
        <v>0</v>
      </c>
      <c r="Q3799" s="2" t="str">
        <f t="shared" ca="1" si="309"/>
        <v>منتهي</v>
      </c>
      <c r="R3799" s="2" t="s">
        <v>2370</v>
      </c>
      <c r="S3799" s="2"/>
      <c r="T3799" s="1" t="str">
        <f t="shared" si="310"/>
        <v/>
      </c>
      <c r="BN3799" s="8" t="str">
        <f t="shared" si="318"/>
        <v>NSN # 6230 01-653-2577</v>
      </c>
    </row>
    <row r="3800" spans="1:66" ht="69" hidden="1" x14ac:dyDescent="0.45">
      <c r="A3800" s="1">
        <f t="shared" si="319"/>
        <v>3787</v>
      </c>
      <c r="B3800" s="1" t="s">
        <v>734</v>
      </c>
      <c r="C3800" s="1" t="s">
        <v>4671</v>
      </c>
      <c r="D3800" s="1">
        <v>3059812</v>
      </c>
      <c r="E3800" s="2" t="s">
        <v>4653</v>
      </c>
      <c r="F3800" s="1" t="s">
        <v>4963</v>
      </c>
      <c r="G3800" s="10">
        <v>45810</v>
      </c>
      <c r="H3800" s="1">
        <v>50</v>
      </c>
      <c r="I3800" s="1"/>
      <c r="J3800" s="10">
        <v>45818</v>
      </c>
      <c r="K3800" s="1" t="s">
        <v>1074</v>
      </c>
      <c r="L3800" s="2"/>
      <c r="M3800" s="10"/>
      <c r="N3800" s="1"/>
      <c r="O3800" s="1"/>
      <c r="P3800" s="2">
        <f>Table1[[#This Row],[PRICE/PO]]*Table1[[#This Row],[Quantity/PO]]</f>
        <v>0</v>
      </c>
      <c r="Q3800" s="2" t="str">
        <f t="shared" ca="1" si="309"/>
        <v>منتهي</v>
      </c>
      <c r="R3800" s="2" t="s">
        <v>2370</v>
      </c>
      <c r="S3800" s="2"/>
      <c r="T3800" s="1" t="str">
        <f t="shared" si="310"/>
        <v/>
      </c>
      <c r="BN3800" s="8" t="str">
        <f t="shared" si="318"/>
        <v>F15T12CW</v>
      </c>
    </row>
    <row r="3801" spans="1:66" ht="115" hidden="1" x14ac:dyDescent="0.45">
      <c r="A3801" s="1">
        <f t="shared" si="319"/>
        <v>3788</v>
      </c>
      <c r="B3801" s="1" t="s">
        <v>734</v>
      </c>
      <c r="C3801" s="1" t="s">
        <v>4672</v>
      </c>
      <c r="D3801" s="1">
        <v>3246010</v>
      </c>
      <c r="E3801" s="2" t="s">
        <v>4654</v>
      </c>
      <c r="F3801" s="1" t="s">
        <v>4963</v>
      </c>
      <c r="G3801" s="10">
        <v>45810</v>
      </c>
      <c r="H3801" s="1">
        <v>500</v>
      </c>
      <c r="I3801" s="1"/>
      <c r="J3801" s="10">
        <v>45818</v>
      </c>
      <c r="K3801" s="1" t="s">
        <v>1074</v>
      </c>
      <c r="L3801" s="2"/>
      <c r="M3801" s="10"/>
      <c r="N3801" s="1"/>
      <c r="O3801" s="1"/>
      <c r="P3801" s="2">
        <f>Table1[[#This Row],[PRICE/PO]]*Table1[[#This Row],[Quantity/PO]]</f>
        <v>0</v>
      </c>
      <c r="Q3801" s="2" t="str">
        <f t="shared" ca="1" si="309"/>
        <v>منتهي</v>
      </c>
      <c r="R3801" s="2" t="s">
        <v>2370</v>
      </c>
      <c r="S3801" s="2"/>
      <c r="T3801" s="1" t="str">
        <f t="shared" si="310"/>
        <v/>
      </c>
      <c r="BN3801" s="8" t="str">
        <f t="shared" si="318"/>
        <v/>
      </c>
    </row>
    <row r="3802" spans="1:66" ht="92" hidden="1" x14ac:dyDescent="0.45">
      <c r="A3802" s="1">
        <f t="shared" si="319"/>
        <v>3789</v>
      </c>
      <c r="B3802" s="1" t="s">
        <v>734</v>
      </c>
      <c r="C3802" s="1" t="s">
        <v>4673</v>
      </c>
      <c r="D3802" s="1">
        <v>3246117</v>
      </c>
      <c r="E3802" s="2" t="s">
        <v>4895</v>
      </c>
      <c r="F3802" s="1" t="s">
        <v>4963</v>
      </c>
      <c r="G3802" s="10">
        <v>45810</v>
      </c>
      <c r="H3802" s="1">
        <v>60</v>
      </c>
      <c r="I3802" s="1"/>
      <c r="J3802" s="10">
        <v>45818</v>
      </c>
      <c r="K3802" s="1" t="s">
        <v>1074</v>
      </c>
      <c r="L3802" s="2"/>
      <c r="M3802" s="10"/>
      <c r="N3802" s="1"/>
      <c r="O3802" s="1"/>
      <c r="P3802" s="2">
        <f>Table1[[#This Row],[PRICE/PO]]*Table1[[#This Row],[Quantity/PO]]</f>
        <v>0</v>
      </c>
      <c r="Q3802" s="2" t="str">
        <f t="shared" ca="1" si="309"/>
        <v>منتهي</v>
      </c>
      <c r="R3802" s="2" t="s">
        <v>2370</v>
      </c>
      <c r="S3802" s="2"/>
      <c r="T3802" s="1" t="str">
        <f t="shared" si="310"/>
        <v/>
      </c>
      <c r="BN3802" s="8" t="str">
        <f t="shared" ref="BN3802:BN3833" si="320">D4422</f>
        <v/>
      </c>
    </row>
    <row r="3803" spans="1:66" ht="115" hidden="1" x14ac:dyDescent="0.45">
      <c r="A3803" s="1">
        <f t="shared" si="319"/>
        <v>3790</v>
      </c>
      <c r="B3803" s="1" t="s">
        <v>734</v>
      </c>
      <c r="C3803" s="2" t="s">
        <v>4636</v>
      </c>
      <c r="D3803" s="1">
        <v>3246434</v>
      </c>
      <c r="E3803" s="2" t="s">
        <v>4644</v>
      </c>
      <c r="F3803" s="1" t="s">
        <v>4963</v>
      </c>
      <c r="G3803" s="10">
        <v>45810</v>
      </c>
      <c r="H3803" s="1">
        <v>500</v>
      </c>
      <c r="I3803" s="1"/>
      <c r="J3803" s="10">
        <v>45818</v>
      </c>
      <c r="K3803" s="1" t="s">
        <v>1074</v>
      </c>
      <c r="L3803" s="2"/>
      <c r="M3803" s="10"/>
      <c r="N3803" s="1"/>
      <c r="O3803" s="1"/>
      <c r="P3803" s="2">
        <f>Table1[[#This Row],[PRICE/PO]]*Table1[[#This Row],[Quantity/PO]]</f>
        <v>0</v>
      </c>
      <c r="Q3803" s="2" t="str">
        <f t="shared" ca="1" si="309"/>
        <v>منتهي</v>
      </c>
      <c r="R3803" s="2" t="s">
        <v>2370</v>
      </c>
      <c r="S3803" s="2"/>
      <c r="T3803" s="1" t="str">
        <f t="shared" si="310"/>
        <v/>
      </c>
      <c r="BN3803" s="8" t="str">
        <f t="shared" si="320"/>
        <v/>
      </c>
    </row>
    <row r="3804" spans="1:66" ht="69" hidden="1" x14ac:dyDescent="0.45">
      <c r="A3804" s="1">
        <f t="shared" si="319"/>
        <v>3791</v>
      </c>
      <c r="B3804" s="1" t="s">
        <v>734</v>
      </c>
      <c r="C3804" s="1" t="s">
        <v>4666</v>
      </c>
      <c r="D3804" s="1">
        <v>3246966</v>
      </c>
      <c r="E3804" s="2" t="s">
        <v>4656</v>
      </c>
      <c r="F3804" s="1" t="s">
        <v>4963</v>
      </c>
      <c r="G3804" s="10">
        <v>45810</v>
      </c>
      <c r="H3804" s="1">
        <v>50</v>
      </c>
      <c r="I3804" s="1"/>
      <c r="J3804" s="10">
        <v>45818</v>
      </c>
      <c r="K3804" s="1" t="s">
        <v>1074</v>
      </c>
      <c r="L3804" s="2"/>
      <c r="M3804" s="10"/>
      <c r="N3804" s="1"/>
      <c r="O3804" s="1"/>
      <c r="P3804" s="2">
        <f>Table1[[#This Row],[PRICE/PO]]*Table1[[#This Row],[Quantity/PO]]</f>
        <v>0</v>
      </c>
      <c r="Q3804" s="2" t="str">
        <f t="shared" ca="1" si="309"/>
        <v>منتهي</v>
      </c>
      <c r="R3804" s="2" t="s">
        <v>2370</v>
      </c>
      <c r="S3804" s="2"/>
      <c r="T3804" s="1" t="str">
        <f t="shared" si="310"/>
        <v/>
      </c>
      <c r="BN3804" s="8" t="str">
        <f t="shared" si="320"/>
        <v>190198</v>
      </c>
    </row>
    <row r="3805" spans="1:66" ht="92" hidden="1" x14ac:dyDescent="0.45">
      <c r="A3805" s="1">
        <f t="shared" si="319"/>
        <v>3792</v>
      </c>
      <c r="B3805" s="1" t="s">
        <v>734</v>
      </c>
      <c r="C3805" s="1" t="s">
        <v>4665</v>
      </c>
      <c r="D3805" s="1" t="s">
        <v>4639</v>
      </c>
      <c r="E3805" s="2" t="s">
        <v>4657</v>
      </c>
      <c r="F3805" s="1" t="s">
        <v>4963</v>
      </c>
      <c r="G3805" s="10">
        <v>45810</v>
      </c>
      <c r="H3805" s="1">
        <v>800</v>
      </c>
      <c r="I3805" s="1"/>
      <c r="J3805" s="10">
        <v>45818</v>
      </c>
      <c r="K3805" s="1" t="s">
        <v>1074</v>
      </c>
      <c r="L3805" s="2"/>
      <c r="M3805" s="10"/>
      <c r="N3805" s="1"/>
      <c r="O3805" s="1"/>
      <c r="P3805" s="2">
        <f>Table1[[#This Row],[PRICE/PO]]*Table1[[#This Row],[Quantity/PO]]</f>
        <v>0</v>
      </c>
      <c r="Q3805" s="2" t="str">
        <f t="shared" ca="1" si="309"/>
        <v>منتهي</v>
      </c>
      <c r="R3805" s="2" t="s">
        <v>2370</v>
      </c>
      <c r="S3805" s="2"/>
      <c r="T3805" s="1" t="str">
        <f t="shared" si="310"/>
        <v/>
      </c>
      <c r="BN3805" s="8" t="str">
        <f t="shared" si="320"/>
        <v>CR17345</v>
      </c>
    </row>
    <row r="3806" spans="1:66" ht="115" hidden="1" x14ac:dyDescent="0.45">
      <c r="A3806" s="1">
        <f t="shared" si="319"/>
        <v>3793</v>
      </c>
      <c r="B3806" s="1" t="s">
        <v>734</v>
      </c>
      <c r="C3806" s="1" t="s">
        <v>4664</v>
      </c>
      <c r="D3806" s="1" t="s">
        <v>4639</v>
      </c>
      <c r="E3806" s="2" t="s">
        <v>4658</v>
      </c>
      <c r="F3806" s="1" t="s">
        <v>4963</v>
      </c>
      <c r="G3806" s="10">
        <v>45810</v>
      </c>
      <c r="H3806" s="1">
        <v>300</v>
      </c>
      <c r="I3806" s="1"/>
      <c r="J3806" s="10">
        <v>45818</v>
      </c>
      <c r="K3806" s="1" t="s">
        <v>1074</v>
      </c>
      <c r="L3806" s="2"/>
      <c r="M3806" s="10"/>
      <c r="N3806" s="1"/>
      <c r="O3806" s="1"/>
      <c r="P3806" s="2">
        <f>Table1[[#This Row],[PRICE/PO]]*Table1[[#This Row],[Quantity/PO]]</f>
        <v>0</v>
      </c>
      <c r="Q3806" s="2" t="str">
        <f t="shared" ca="1" si="309"/>
        <v>منتهي</v>
      </c>
      <c r="R3806" s="2" t="s">
        <v>2370</v>
      </c>
      <c r="S3806" s="2"/>
      <c r="T3806" s="1" t="str">
        <f t="shared" si="310"/>
        <v/>
      </c>
      <c r="BN3806" s="8" t="str">
        <f t="shared" si="320"/>
        <v>JL.D32061330-140ES-M</v>
      </c>
    </row>
    <row r="3807" spans="1:66" ht="92" hidden="1" x14ac:dyDescent="0.45">
      <c r="A3807" s="1">
        <f t="shared" si="319"/>
        <v>3794</v>
      </c>
      <c r="B3807" s="1" t="s">
        <v>734</v>
      </c>
      <c r="C3807" s="1" t="s">
        <v>4637</v>
      </c>
      <c r="D3807" s="1">
        <v>3247159</v>
      </c>
      <c r="E3807" s="2" t="s">
        <v>4645</v>
      </c>
      <c r="F3807" s="1" t="s">
        <v>4963</v>
      </c>
      <c r="G3807" s="10">
        <v>45810</v>
      </c>
      <c r="H3807" s="1">
        <v>60</v>
      </c>
      <c r="I3807" s="1"/>
      <c r="J3807" s="10">
        <v>45818</v>
      </c>
      <c r="K3807" s="1" t="s">
        <v>1074</v>
      </c>
      <c r="L3807" s="2"/>
      <c r="M3807" s="10"/>
      <c r="N3807" s="1"/>
      <c r="O3807" s="1"/>
      <c r="P3807" s="2">
        <f>Table1[[#This Row],[PRICE/PO]]*Table1[[#This Row],[Quantity/PO]]</f>
        <v>0</v>
      </c>
      <c r="Q3807" s="2" t="str">
        <f t="shared" ca="1" si="309"/>
        <v>منتهي</v>
      </c>
      <c r="R3807" s="2" t="s">
        <v>2370</v>
      </c>
      <c r="S3807" s="2"/>
      <c r="T3807" s="1" t="str">
        <f t="shared" si="310"/>
        <v/>
      </c>
      <c r="BN3807" s="8" t="str">
        <f t="shared" si="320"/>
        <v>3059812</v>
      </c>
    </row>
    <row r="3808" spans="1:66" ht="69" hidden="1" x14ac:dyDescent="0.45">
      <c r="A3808" s="1">
        <f t="shared" si="319"/>
        <v>3795</v>
      </c>
      <c r="B3808" s="1" t="s">
        <v>734</v>
      </c>
      <c r="C3808" s="1" t="s">
        <v>4663</v>
      </c>
      <c r="D3808" s="1" t="s">
        <v>4662</v>
      </c>
      <c r="E3808" s="2" t="s">
        <v>4659</v>
      </c>
      <c r="F3808" s="1" t="s">
        <v>4963</v>
      </c>
      <c r="G3808" s="10">
        <v>45810</v>
      </c>
      <c r="H3808" s="1">
        <v>4</v>
      </c>
      <c r="I3808" s="1"/>
      <c r="J3808" s="10">
        <v>45818</v>
      </c>
      <c r="K3808" s="1" t="s">
        <v>1074</v>
      </c>
      <c r="L3808" s="2"/>
      <c r="M3808" s="10"/>
      <c r="N3808" s="1"/>
      <c r="O3808" s="1"/>
      <c r="P3808" s="2">
        <f>Table1[[#This Row],[PRICE/PO]]*Table1[[#This Row],[Quantity/PO]]</f>
        <v>0</v>
      </c>
      <c r="Q3808" s="2" t="str">
        <f t="shared" ca="1" si="309"/>
        <v>منتهي</v>
      </c>
      <c r="R3808" s="2" t="s">
        <v>2370</v>
      </c>
      <c r="S3808" s="2"/>
      <c r="T3808" s="1" t="str">
        <f t="shared" si="310"/>
        <v/>
      </c>
      <c r="BN3808" s="8" t="str">
        <f t="shared" si="320"/>
        <v>NW20H1HHF3P2E</v>
      </c>
    </row>
    <row r="3809" spans="1:66" ht="92" hidden="1" x14ac:dyDescent="0.45">
      <c r="A3809" s="1">
        <f t="shared" si="319"/>
        <v>3796</v>
      </c>
      <c r="B3809" s="1" t="s">
        <v>734</v>
      </c>
      <c r="C3809" s="1" t="s">
        <v>704</v>
      </c>
      <c r="D3809" s="1" t="s">
        <v>1060</v>
      </c>
      <c r="E3809" s="2" t="s">
        <v>705</v>
      </c>
      <c r="F3809" s="1" t="s">
        <v>4968</v>
      </c>
      <c r="G3809" s="10">
        <v>45810</v>
      </c>
      <c r="H3809" s="1">
        <v>4</v>
      </c>
      <c r="I3809" s="1">
        <v>1750</v>
      </c>
      <c r="J3809" s="10">
        <v>45816</v>
      </c>
      <c r="K3809" s="1" t="s">
        <v>1076</v>
      </c>
      <c r="L3809" s="2"/>
      <c r="M3809" s="10"/>
      <c r="N3809" s="1"/>
      <c r="O3809" s="1"/>
      <c r="P3809" s="2">
        <f>Table1[[#This Row],[PRICE/PO]]*Table1[[#This Row],[Quantity/PO]]</f>
        <v>0</v>
      </c>
      <c r="Q3809" s="2" t="str">
        <f t="shared" ref="Q3809:Q3875" ca="1" si="321">IF(AND($J3809&lt;TODAY(), $J3809&lt;&gt;""), "منتهي", "")</f>
        <v>منتهي</v>
      </c>
      <c r="R3809" s="2" t="s">
        <v>2339</v>
      </c>
      <c r="S3809" s="2"/>
      <c r="T3809" s="1" t="str">
        <f t="shared" ref="T3809:T3875" si="322">IF(AND(COUNTIFS($F$14:$F$1012, $F3809, $L$14:$L$1012, "&lt;&gt;")&gt;0, $L3809="", $I3809&lt;&gt;""), 1, "")</f>
        <v/>
      </c>
      <c r="BN3809" s="8" t="str">
        <f t="shared" si="320"/>
        <v/>
      </c>
    </row>
    <row r="3810" spans="1:66" ht="46" hidden="1" x14ac:dyDescent="0.45">
      <c r="A3810" s="1">
        <f t="shared" si="319"/>
        <v>3797</v>
      </c>
      <c r="B3810" s="1" t="s">
        <v>27</v>
      </c>
      <c r="C3810" s="1" t="s">
        <v>35</v>
      </c>
      <c r="D3810" s="1">
        <v>2101220</v>
      </c>
      <c r="E3810" s="2" t="s">
        <v>4969</v>
      </c>
      <c r="F3810" s="1" t="s">
        <v>4968</v>
      </c>
      <c r="G3810" s="10">
        <v>45810</v>
      </c>
      <c r="H3810" s="1">
        <v>30</v>
      </c>
      <c r="I3810" s="1">
        <v>170</v>
      </c>
      <c r="J3810" s="10">
        <v>45816</v>
      </c>
      <c r="K3810" s="1" t="s">
        <v>1074</v>
      </c>
      <c r="L3810" s="2"/>
      <c r="M3810" s="10"/>
      <c r="N3810" s="1"/>
      <c r="O3810" s="1"/>
      <c r="P3810" s="2">
        <f>Table1[[#This Row],[PRICE/PO]]*Table1[[#This Row],[Quantity/PO]]</f>
        <v>0</v>
      </c>
      <c r="Q3810" s="2" t="str">
        <f t="shared" ca="1" si="321"/>
        <v>منتهي</v>
      </c>
      <c r="R3810" s="2" t="s">
        <v>2339</v>
      </c>
      <c r="S3810" s="2"/>
      <c r="T3810" s="1" t="str">
        <f t="shared" si="322"/>
        <v/>
      </c>
      <c r="BN3810" s="8" t="str">
        <f t="shared" si="320"/>
        <v/>
      </c>
    </row>
    <row r="3811" spans="1:66" ht="69" hidden="1" x14ac:dyDescent="0.45">
      <c r="A3811" s="1">
        <f t="shared" si="319"/>
        <v>3798</v>
      </c>
      <c r="B3811" s="1" t="s">
        <v>734</v>
      </c>
      <c r="C3811" s="1" t="s">
        <v>572</v>
      </c>
      <c r="D3811" s="1"/>
      <c r="E3811" s="2" t="s">
        <v>573</v>
      </c>
      <c r="F3811" s="1" t="s">
        <v>4968</v>
      </c>
      <c r="G3811" s="10">
        <v>45810</v>
      </c>
      <c r="H3811" s="1">
        <v>30</v>
      </c>
      <c r="I3811" s="1">
        <v>90</v>
      </c>
      <c r="J3811" s="10">
        <v>45816</v>
      </c>
      <c r="K3811" s="1" t="s">
        <v>1074</v>
      </c>
      <c r="L3811" s="2"/>
      <c r="M3811" s="10"/>
      <c r="N3811" s="1"/>
      <c r="O3811" s="1"/>
      <c r="P3811" s="2">
        <f>Table1[[#This Row],[PRICE/PO]]*Table1[[#This Row],[Quantity/PO]]</f>
        <v>0</v>
      </c>
      <c r="Q3811" s="2" t="str">
        <f t="shared" ca="1" si="321"/>
        <v>منتهي</v>
      </c>
      <c r="R3811" s="2" t="s">
        <v>2339</v>
      </c>
      <c r="S3811" s="2"/>
      <c r="T3811" s="1" t="str">
        <f t="shared" si="322"/>
        <v/>
      </c>
      <c r="BN3811" s="8" t="str">
        <f t="shared" si="320"/>
        <v/>
      </c>
    </row>
    <row r="3812" spans="1:66" ht="46" hidden="1" x14ac:dyDescent="0.45">
      <c r="A3812" s="1">
        <f t="shared" si="319"/>
        <v>3799</v>
      </c>
      <c r="B3812" s="1" t="s">
        <v>734</v>
      </c>
      <c r="C3812" s="1" t="s">
        <v>4971</v>
      </c>
      <c r="D3812" s="1">
        <v>54840</v>
      </c>
      <c r="E3812" s="2" t="s">
        <v>4972</v>
      </c>
      <c r="F3812" s="1" t="s">
        <v>4970</v>
      </c>
      <c r="G3812" s="10">
        <v>45810</v>
      </c>
      <c r="H3812" s="1">
        <v>1</v>
      </c>
      <c r="I3812" s="1"/>
      <c r="J3812" s="10">
        <v>45833</v>
      </c>
      <c r="K3812" s="1" t="s">
        <v>1077</v>
      </c>
      <c r="L3812" s="2"/>
      <c r="M3812" s="10"/>
      <c r="N3812" s="1"/>
      <c r="O3812" s="1"/>
      <c r="P3812" s="2">
        <f>Table1[[#This Row],[PRICE/PO]]*Table1[[#This Row],[Quantity/PO]]</f>
        <v>0</v>
      </c>
      <c r="Q3812" s="2" t="str">
        <f t="shared" ca="1" si="321"/>
        <v>منتهي</v>
      </c>
      <c r="R3812" s="2" t="s">
        <v>2339</v>
      </c>
      <c r="S3812" s="2"/>
      <c r="T3812" s="1" t="str">
        <f t="shared" si="322"/>
        <v/>
      </c>
      <c r="BN3812" s="8" t="str">
        <f t="shared" si="320"/>
        <v/>
      </c>
    </row>
    <row r="3813" spans="1:66" ht="115" hidden="1" x14ac:dyDescent="0.45">
      <c r="A3813" s="1">
        <f t="shared" si="319"/>
        <v>3800</v>
      </c>
      <c r="B3813" s="1" t="s">
        <v>734</v>
      </c>
      <c r="C3813" s="1" t="s">
        <v>58</v>
      </c>
      <c r="D3813" s="1" t="s">
        <v>2395</v>
      </c>
      <c r="E3813" s="2" t="s">
        <v>608</v>
      </c>
      <c r="F3813" s="1" t="s">
        <v>4973</v>
      </c>
      <c r="G3813" s="10">
        <v>45810</v>
      </c>
      <c r="H3813" s="1">
        <v>3</v>
      </c>
      <c r="I3813" s="1">
        <v>2800</v>
      </c>
      <c r="J3813" s="10">
        <v>45816</v>
      </c>
      <c r="K3813" s="1" t="s">
        <v>1074</v>
      </c>
      <c r="L3813" s="2"/>
      <c r="M3813" s="10"/>
      <c r="N3813" s="1"/>
      <c r="O3813" s="1"/>
      <c r="P3813" s="2">
        <f>Table1[[#This Row],[PRICE/PO]]*Table1[[#This Row],[Quantity/PO]]</f>
        <v>0</v>
      </c>
      <c r="Q3813" s="2" t="str">
        <f t="shared" ca="1" si="321"/>
        <v>منتهي</v>
      </c>
      <c r="R3813" s="2" t="s">
        <v>2339</v>
      </c>
      <c r="S3813" s="2"/>
      <c r="T3813" s="1" t="str">
        <f t="shared" si="322"/>
        <v/>
      </c>
      <c r="BN3813" s="8" t="str">
        <f t="shared" si="320"/>
        <v/>
      </c>
    </row>
    <row r="3814" spans="1:66" ht="46" hidden="1" x14ac:dyDescent="0.45">
      <c r="A3814" s="1">
        <f t="shared" si="319"/>
        <v>3801</v>
      </c>
      <c r="B3814" s="1" t="s">
        <v>734</v>
      </c>
      <c r="C3814" s="1" t="s">
        <v>36</v>
      </c>
      <c r="D3814" s="1"/>
      <c r="E3814" s="2" t="s">
        <v>687</v>
      </c>
      <c r="F3814" s="1" t="s">
        <v>4974</v>
      </c>
      <c r="G3814" s="10">
        <v>45810</v>
      </c>
      <c r="H3814" s="1">
        <v>2</v>
      </c>
      <c r="I3814" s="1">
        <v>450</v>
      </c>
      <c r="J3814" s="10">
        <v>45816</v>
      </c>
      <c r="K3814" s="1" t="s">
        <v>1076</v>
      </c>
      <c r="L3814" s="2" t="s">
        <v>5345</v>
      </c>
      <c r="M3814" s="10">
        <v>45819</v>
      </c>
      <c r="N3814" s="1">
        <f>2+10</f>
        <v>12</v>
      </c>
      <c r="O3814" s="1">
        <v>450</v>
      </c>
      <c r="P3814" s="2">
        <f>Table1[[#This Row],[PRICE/PO]]*Table1[[#This Row],[Quantity/PO]]</f>
        <v>5400</v>
      </c>
      <c r="Q3814" s="2" t="str">
        <f t="shared" ca="1" si="321"/>
        <v>منتهي</v>
      </c>
      <c r="R3814" s="2" t="s">
        <v>2339</v>
      </c>
      <c r="S3814" s="2"/>
      <c r="T3814" s="1" t="str">
        <f t="shared" si="322"/>
        <v/>
      </c>
      <c r="BN3814" s="8" t="str">
        <f t="shared" si="320"/>
        <v/>
      </c>
    </row>
    <row r="3815" spans="1:66" ht="92" hidden="1" x14ac:dyDescent="0.45">
      <c r="A3815" s="1">
        <f t="shared" si="319"/>
        <v>3802</v>
      </c>
      <c r="B3815" s="1" t="s">
        <v>734</v>
      </c>
      <c r="C3815" s="1" t="s">
        <v>4867</v>
      </c>
      <c r="D3815" s="1" t="s">
        <v>4868</v>
      </c>
      <c r="E3815" s="2" t="s">
        <v>4869</v>
      </c>
      <c r="F3815" s="1" t="s">
        <v>4976</v>
      </c>
      <c r="G3815" s="10">
        <v>45810</v>
      </c>
      <c r="H3815" s="1">
        <v>3</v>
      </c>
      <c r="I3815" s="1"/>
      <c r="J3815" s="10">
        <v>45819</v>
      </c>
      <c r="K3815" s="1" t="s">
        <v>1074</v>
      </c>
      <c r="L3815" s="2"/>
      <c r="M3815" s="10"/>
      <c r="N3815" s="1"/>
      <c r="O3815" s="1"/>
      <c r="P3815" s="2">
        <f>Table1[[#This Row],[PRICE/PO]]*Table1[[#This Row],[Quantity/PO]]</f>
        <v>0</v>
      </c>
      <c r="Q3815" s="2" t="str">
        <f t="shared" ca="1" si="321"/>
        <v>منتهي</v>
      </c>
      <c r="R3815" s="2" t="s">
        <v>2370</v>
      </c>
      <c r="S3815" s="2"/>
      <c r="T3815" s="1" t="str">
        <f t="shared" si="322"/>
        <v/>
      </c>
      <c r="BN3815" s="8" t="str">
        <f t="shared" si="320"/>
        <v/>
      </c>
    </row>
    <row r="3816" spans="1:66" ht="46" hidden="1" x14ac:dyDescent="0.45">
      <c r="A3816" s="1">
        <f t="shared" si="319"/>
        <v>3803</v>
      </c>
      <c r="B3816" s="1" t="s">
        <v>734</v>
      </c>
      <c r="C3816" s="1" t="s">
        <v>4677</v>
      </c>
      <c r="D3816" s="1" t="s">
        <v>4675</v>
      </c>
      <c r="E3816" s="2" t="s">
        <v>4679</v>
      </c>
      <c r="F3816" s="1" t="s">
        <v>4976</v>
      </c>
      <c r="G3816" s="10">
        <v>45810</v>
      </c>
      <c r="H3816" s="1">
        <v>2</v>
      </c>
      <c r="I3816" s="1"/>
      <c r="J3816" s="10">
        <v>45819</v>
      </c>
      <c r="K3816" s="1" t="s">
        <v>1074</v>
      </c>
      <c r="L3816" s="2"/>
      <c r="M3816" s="10"/>
      <c r="N3816" s="1"/>
      <c r="O3816" s="1"/>
      <c r="P3816" s="2">
        <f>Table1[[#This Row],[PRICE/PO]]*Table1[[#This Row],[Quantity/PO]]</f>
        <v>0</v>
      </c>
      <c r="Q3816" s="2" t="str">
        <f t="shared" ca="1" si="321"/>
        <v>منتهي</v>
      </c>
      <c r="R3816" s="2" t="s">
        <v>2370</v>
      </c>
      <c r="S3816" s="2"/>
      <c r="T3816" s="1" t="str">
        <f t="shared" si="322"/>
        <v/>
      </c>
      <c r="BN3816" s="8" t="str">
        <f t="shared" si="320"/>
        <v/>
      </c>
    </row>
    <row r="3817" spans="1:66" ht="46" hidden="1" x14ac:dyDescent="0.45">
      <c r="A3817" s="1">
        <f t="shared" si="319"/>
        <v>3804</v>
      </c>
      <c r="B3817" s="1" t="s">
        <v>734</v>
      </c>
      <c r="C3817" s="1" t="s">
        <v>4977</v>
      </c>
      <c r="D3817" s="1"/>
      <c r="E3817" s="2" t="s">
        <v>4978</v>
      </c>
      <c r="F3817" s="1" t="s">
        <v>4976</v>
      </c>
      <c r="G3817" s="10">
        <v>45810</v>
      </c>
      <c r="H3817" s="1">
        <v>50</v>
      </c>
      <c r="I3817" s="1"/>
      <c r="J3817" s="10">
        <v>45819</v>
      </c>
      <c r="K3817" s="1" t="s">
        <v>1074</v>
      </c>
      <c r="L3817" s="2"/>
      <c r="M3817" s="10"/>
      <c r="N3817" s="1"/>
      <c r="O3817" s="1"/>
      <c r="P3817" s="2">
        <f>Table1[[#This Row],[PRICE/PO]]*Table1[[#This Row],[Quantity/PO]]</f>
        <v>0</v>
      </c>
      <c r="Q3817" s="2" t="str">
        <f t="shared" ca="1" si="321"/>
        <v>منتهي</v>
      </c>
      <c r="R3817" s="2" t="s">
        <v>2370</v>
      </c>
      <c r="S3817" s="2"/>
      <c r="T3817" s="1" t="str">
        <f t="shared" si="322"/>
        <v/>
      </c>
      <c r="BN3817" s="8" t="str">
        <f t="shared" si="320"/>
        <v/>
      </c>
    </row>
    <row r="3818" spans="1:66" ht="23" hidden="1" x14ac:dyDescent="0.45">
      <c r="A3818" s="1">
        <f t="shared" si="319"/>
        <v>3805</v>
      </c>
      <c r="B3818" s="1" t="s">
        <v>734</v>
      </c>
      <c r="C3818" s="1" t="s">
        <v>475</v>
      </c>
      <c r="D3818" s="1"/>
      <c r="E3818" s="2" t="s">
        <v>476</v>
      </c>
      <c r="F3818" s="1" t="s">
        <v>4976</v>
      </c>
      <c r="G3818" s="10">
        <v>45810</v>
      </c>
      <c r="H3818" s="1">
        <v>25</v>
      </c>
      <c r="I3818" s="1"/>
      <c r="J3818" s="10">
        <v>45819</v>
      </c>
      <c r="K3818" s="1" t="s">
        <v>1074</v>
      </c>
      <c r="L3818" s="2"/>
      <c r="M3818" s="10"/>
      <c r="N3818" s="1"/>
      <c r="O3818" s="1"/>
      <c r="P3818" s="2">
        <f>Table1[[#This Row],[PRICE/PO]]*Table1[[#This Row],[Quantity/PO]]</f>
        <v>0</v>
      </c>
      <c r="Q3818" s="2" t="str">
        <f t="shared" ca="1" si="321"/>
        <v>منتهي</v>
      </c>
      <c r="R3818" s="2" t="s">
        <v>2370</v>
      </c>
      <c r="S3818" s="2"/>
      <c r="T3818" s="1" t="str">
        <f t="shared" si="322"/>
        <v/>
      </c>
      <c r="BN3818" s="8" t="str">
        <f t="shared" si="320"/>
        <v/>
      </c>
    </row>
    <row r="3819" spans="1:66" ht="46" hidden="1" x14ac:dyDescent="0.45">
      <c r="A3819" s="1">
        <f t="shared" si="319"/>
        <v>3806</v>
      </c>
      <c r="B3819" s="1" t="s">
        <v>734</v>
      </c>
      <c r="C3819" s="1" t="s">
        <v>482</v>
      </c>
      <c r="D3819" s="1"/>
      <c r="E3819" s="2" t="s">
        <v>483</v>
      </c>
      <c r="F3819" s="1" t="s">
        <v>4976</v>
      </c>
      <c r="G3819" s="10">
        <v>45810</v>
      </c>
      <c r="H3819" s="1">
        <v>25</v>
      </c>
      <c r="I3819" s="1"/>
      <c r="J3819" s="10">
        <v>45819</v>
      </c>
      <c r="K3819" s="1" t="s">
        <v>1074</v>
      </c>
      <c r="L3819" s="2"/>
      <c r="M3819" s="10"/>
      <c r="N3819" s="1"/>
      <c r="O3819" s="1"/>
      <c r="P3819" s="2">
        <f>Table1[[#This Row],[PRICE/PO]]*Table1[[#This Row],[Quantity/PO]]</f>
        <v>0</v>
      </c>
      <c r="Q3819" s="2" t="str">
        <f t="shared" ca="1" si="321"/>
        <v>منتهي</v>
      </c>
      <c r="R3819" s="2" t="s">
        <v>2370</v>
      </c>
      <c r="S3819" s="2"/>
      <c r="T3819" s="1" t="str">
        <f t="shared" si="322"/>
        <v/>
      </c>
      <c r="BN3819" s="8" t="str">
        <f t="shared" si="320"/>
        <v/>
      </c>
    </row>
    <row r="3820" spans="1:66" ht="46" hidden="1" x14ac:dyDescent="0.45">
      <c r="A3820" s="1">
        <f t="shared" si="319"/>
        <v>3807</v>
      </c>
      <c r="B3820" s="1" t="s">
        <v>734</v>
      </c>
      <c r="C3820" s="1" t="s">
        <v>981</v>
      </c>
      <c r="D3820" s="1"/>
      <c r="E3820" s="2" t="s">
        <v>982</v>
      </c>
      <c r="F3820" s="1" t="s">
        <v>4976</v>
      </c>
      <c r="G3820" s="10">
        <v>45810</v>
      </c>
      <c r="H3820" s="1">
        <v>50</v>
      </c>
      <c r="I3820" s="1"/>
      <c r="J3820" s="10">
        <v>45819</v>
      </c>
      <c r="K3820" s="1" t="s">
        <v>1074</v>
      </c>
      <c r="L3820" s="2"/>
      <c r="M3820" s="10"/>
      <c r="N3820" s="1"/>
      <c r="O3820" s="1"/>
      <c r="P3820" s="2">
        <f>Table1[[#This Row],[PRICE/PO]]*Table1[[#This Row],[Quantity/PO]]</f>
        <v>0</v>
      </c>
      <c r="Q3820" s="2" t="str">
        <f t="shared" ca="1" si="321"/>
        <v>منتهي</v>
      </c>
      <c r="R3820" s="2" t="s">
        <v>2370</v>
      </c>
      <c r="S3820" s="2"/>
      <c r="T3820" s="1" t="str">
        <f t="shared" si="322"/>
        <v/>
      </c>
      <c r="BN3820" s="8" t="str">
        <f t="shared" si="320"/>
        <v>12597</v>
      </c>
    </row>
    <row r="3821" spans="1:66" ht="92" hidden="1" x14ac:dyDescent="0.45">
      <c r="A3821" s="1">
        <f t="shared" si="319"/>
        <v>3808</v>
      </c>
      <c r="B3821" s="1" t="s">
        <v>734</v>
      </c>
      <c r="C3821" s="1" t="s">
        <v>4867</v>
      </c>
      <c r="D3821" s="1"/>
      <c r="E3821" s="2" t="s">
        <v>4869</v>
      </c>
      <c r="F3821" s="1" t="s">
        <v>4976</v>
      </c>
      <c r="G3821" s="10">
        <v>45810</v>
      </c>
      <c r="H3821" s="1">
        <v>6</v>
      </c>
      <c r="I3821" s="1"/>
      <c r="J3821" s="10">
        <v>45819</v>
      </c>
      <c r="K3821" s="1" t="s">
        <v>1074</v>
      </c>
      <c r="L3821" s="2"/>
      <c r="M3821" s="10"/>
      <c r="N3821" s="1"/>
      <c r="O3821" s="1"/>
      <c r="P3821" s="2">
        <f>Table1[[#This Row],[PRICE/PO]]*Table1[[#This Row],[Quantity/PO]]</f>
        <v>0</v>
      </c>
      <c r="Q3821" s="2" t="str">
        <f t="shared" ca="1" si="321"/>
        <v>منتهي</v>
      </c>
      <c r="R3821" s="2" t="s">
        <v>2370</v>
      </c>
      <c r="S3821" s="2"/>
      <c r="T3821" s="1" t="str">
        <f t="shared" si="322"/>
        <v/>
      </c>
      <c r="BN3821" s="8" t="str">
        <f t="shared" si="320"/>
        <v>12597</v>
      </c>
    </row>
    <row r="3822" spans="1:66" ht="46" hidden="1" x14ac:dyDescent="0.45">
      <c r="A3822" s="1">
        <f t="shared" si="319"/>
        <v>3809</v>
      </c>
      <c r="B3822" s="1" t="s">
        <v>734</v>
      </c>
      <c r="C3822" s="1" t="s">
        <v>4677</v>
      </c>
      <c r="D3822" s="1" t="s">
        <v>4675</v>
      </c>
      <c r="E3822" s="2" t="s">
        <v>4679</v>
      </c>
      <c r="F3822" s="1" t="s">
        <v>4976</v>
      </c>
      <c r="G3822" s="10">
        <v>45810</v>
      </c>
      <c r="H3822" s="1">
        <v>2</v>
      </c>
      <c r="I3822" s="1"/>
      <c r="J3822" s="10">
        <v>45819</v>
      </c>
      <c r="K3822" s="1" t="s">
        <v>1074</v>
      </c>
      <c r="L3822" s="2"/>
      <c r="M3822" s="10"/>
      <c r="N3822" s="1"/>
      <c r="O3822" s="1"/>
      <c r="P3822" s="2">
        <f>Table1[[#This Row],[PRICE/PO]]*Table1[[#This Row],[Quantity/PO]]</f>
        <v>0</v>
      </c>
      <c r="Q3822" s="2" t="str">
        <f t="shared" ca="1" si="321"/>
        <v>منتهي</v>
      </c>
      <c r="R3822" s="2" t="s">
        <v>2370</v>
      </c>
      <c r="S3822" s="2"/>
      <c r="T3822" s="1" t="str">
        <f t="shared" si="322"/>
        <v/>
      </c>
      <c r="BN3822" s="8" t="str">
        <f t="shared" si="320"/>
        <v/>
      </c>
    </row>
    <row r="3823" spans="1:66" ht="69" hidden="1" x14ac:dyDescent="0.45">
      <c r="A3823" s="1">
        <f t="shared" si="319"/>
        <v>3810</v>
      </c>
      <c r="B3823" s="1" t="s">
        <v>734</v>
      </c>
      <c r="C3823" s="2" t="s">
        <v>4979</v>
      </c>
      <c r="D3823" s="1" t="s">
        <v>4980</v>
      </c>
      <c r="E3823" s="2" t="s">
        <v>4981</v>
      </c>
      <c r="F3823" s="1" t="s">
        <v>4976</v>
      </c>
      <c r="G3823" s="10">
        <v>45810</v>
      </c>
      <c r="H3823" s="1">
        <v>2</v>
      </c>
      <c r="I3823" s="1"/>
      <c r="J3823" s="10">
        <v>45819</v>
      </c>
      <c r="K3823" s="1" t="s">
        <v>1074</v>
      </c>
      <c r="L3823" s="2"/>
      <c r="M3823" s="10"/>
      <c r="N3823" s="1"/>
      <c r="O3823" s="1"/>
      <c r="P3823" s="2">
        <f>Table1[[#This Row],[PRICE/PO]]*Table1[[#This Row],[Quantity/PO]]</f>
        <v>0</v>
      </c>
      <c r="Q3823" s="2" t="str">
        <f t="shared" ca="1" si="321"/>
        <v>منتهي</v>
      </c>
      <c r="R3823" s="2" t="s">
        <v>2370</v>
      </c>
      <c r="S3823" s="2"/>
      <c r="T3823" s="1" t="str">
        <f t="shared" si="322"/>
        <v/>
      </c>
      <c r="BN3823" s="8" t="str">
        <f t="shared" si="320"/>
        <v/>
      </c>
    </row>
    <row r="3824" spans="1:66" ht="46" hidden="1" x14ac:dyDescent="0.45">
      <c r="A3824" s="1">
        <f t="shared" si="319"/>
        <v>3811</v>
      </c>
      <c r="B3824" s="1" t="s">
        <v>734</v>
      </c>
      <c r="C3824" s="1" t="s">
        <v>2484</v>
      </c>
      <c r="D3824" s="1" t="s">
        <v>2482</v>
      </c>
      <c r="E3824" s="2" t="s">
        <v>2483</v>
      </c>
      <c r="F3824" s="1" t="s">
        <v>4976</v>
      </c>
      <c r="G3824" s="10">
        <v>45810</v>
      </c>
      <c r="H3824" s="1">
        <v>2</v>
      </c>
      <c r="I3824" s="1"/>
      <c r="J3824" s="10">
        <v>45819</v>
      </c>
      <c r="K3824" s="1" t="s">
        <v>1074</v>
      </c>
      <c r="L3824" s="2"/>
      <c r="M3824" s="10"/>
      <c r="N3824" s="1"/>
      <c r="O3824" s="1"/>
      <c r="P3824" s="2">
        <f>Table1[[#This Row],[PRICE/PO]]*Table1[[#This Row],[Quantity/PO]]</f>
        <v>0</v>
      </c>
      <c r="Q3824" s="2" t="str">
        <f t="shared" ca="1" si="321"/>
        <v>منتهي</v>
      </c>
      <c r="R3824" s="2" t="s">
        <v>2370</v>
      </c>
      <c r="S3824" s="2"/>
      <c r="T3824" s="1" t="str">
        <f t="shared" si="322"/>
        <v/>
      </c>
      <c r="BN3824" s="8" t="str">
        <f t="shared" si="320"/>
        <v/>
      </c>
    </row>
    <row r="3825" spans="1:66" ht="138" hidden="1" x14ac:dyDescent="0.45">
      <c r="A3825" s="1">
        <f t="shared" si="319"/>
        <v>3812</v>
      </c>
      <c r="B3825" s="1" t="s">
        <v>734</v>
      </c>
      <c r="C3825" s="1" t="s">
        <v>2865</v>
      </c>
      <c r="D3825" s="1" t="s">
        <v>2866</v>
      </c>
      <c r="E3825" s="2" t="s">
        <v>2867</v>
      </c>
      <c r="F3825" s="1" t="s">
        <v>4976</v>
      </c>
      <c r="G3825" s="10">
        <v>45810</v>
      </c>
      <c r="H3825" s="1">
        <v>1</v>
      </c>
      <c r="I3825" s="1"/>
      <c r="J3825" s="10">
        <v>45819</v>
      </c>
      <c r="K3825" s="1" t="s">
        <v>1074</v>
      </c>
      <c r="L3825" s="2"/>
      <c r="M3825" s="10"/>
      <c r="N3825" s="1"/>
      <c r="O3825" s="1"/>
      <c r="P3825" s="2">
        <f>Table1[[#This Row],[PRICE/PO]]*Table1[[#This Row],[Quantity/PO]]</f>
        <v>0</v>
      </c>
      <c r="Q3825" s="2" t="str">
        <f t="shared" ca="1" si="321"/>
        <v>منتهي</v>
      </c>
      <c r="R3825" s="2" t="s">
        <v>2370</v>
      </c>
      <c r="S3825" s="2"/>
      <c r="T3825" s="1" t="str">
        <f t="shared" si="322"/>
        <v/>
      </c>
      <c r="BN3825" s="8" t="str">
        <f t="shared" si="320"/>
        <v/>
      </c>
    </row>
    <row r="3826" spans="1:66" ht="46" hidden="1" x14ac:dyDescent="0.45">
      <c r="A3826" s="1">
        <f t="shared" si="319"/>
        <v>3813</v>
      </c>
      <c r="B3826" s="1" t="s">
        <v>734</v>
      </c>
      <c r="C3826" s="1" t="s">
        <v>3651</v>
      </c>
      <c r="D3826" s="1" t="s">
        <v>3652</v>
      </c>
      <c r="E3826" s="2" t="s">
        <v>3653</v>
      </c>
      <c r="F3826" s="1" t="s">
        <v>4976</v>
      </c>
      <c r="G3826" s="10">
        <v>45810</v>
      </c>
      <c r="H3826" s="1">
        <v>1</v>
      </c>
      <c r="I3826" s="1"/>
      <c r="J3826" s="10">
        <v>45819</v>
      </c>
      <c r="K3826" s="1" t="s">
        <v>1074</v>
      </c>
      <c r="L3826" s="2"/>
      <c r="M3826" s="10"/>
      <c r="N3826" s="1"/>
      <c r="O3826" s="1"/>
      <c r="P3826" s="2">
        <f>Table1[[#This Row],[PRICE/PO]]*Table1[[#This Row],[Quantity/PO]]</f>
        <v>0</v>
      </c>
      <c r="Q3826" s="2" t="str">
        <f t="shared" ca="1" si="321"/>
        <v>منتهي</v>
      </c>
      <c r="R3826" s="2" t="s">
        <v>2370</v>
      </c>
      <c r="S3826" s="2"/>
      <c r="T3826" s="1" t="str">
        <f t="shared" si="322"/>
        <v/>
      </c>
      <c r="BN3826" s="8" t="str">
        <f t="shared" si="320"/>
        <v/>
      </c>
    </row>
    <row r="3827" spans="1:66" ht="69" hidden="1" x14ac:dyDescent="0.45">
      <c r="A3827" s="1">
        <f t="shared" si="319"/>
        <v>3814</v>
      </c>
      <c r="B3827" s="1" t="s">
        <v>734</v>
      </c>
      <c r="C3827" s="1" t="s">
        <v>4982</v>
      </c>
      <c r="D3827" s="1" t="s">
        <v>4983</v>
      </c>
      <c r="E3827" s="2" t="s">
        <v>4984</v>
      </c>
      <c r="F3827" s="1" t="s">
        <v>4976</v>
      </c>
      <c r="G3827" s="10">
        <v>45810</v>
      </c>
      <c r="H3827" s="1">
        <v>6</v>
      </c>
      <c r="I3827" s="1"/>
      <c r="J3827" s="10">
        <v>45819</v>
      </c>
      <c r="K3827" s="1" t="s">
        <v>1074</v>
      </c>
      <c r="L3827" s="2"/>
      <c r="M3827" s="10"/>
      <c r="N3827" s="1"/>
      <c r="O3827" s="1"/>
      <c r="P3827" s="2">
        <f>Table1[[#This Row],[PRICE/PO]]*Table1[[#This Row],[Quantity/PO]]</f>
        <v>0</v>
      </c>
      <c r="Q3827" s="2" t="str">
        <f t="shared" ca="1" si="321"/>
        <v>منتهي</v>
      </c>
      <c r="R3827" s="2" t="s">
        <v>2370</v>
      </c>
      <c r="S3827" s="2"/>
      <c r="T3827" s="1" t="str">
        <f t="shared" si="322"/>
        <v/>
      </c>
      <c r="BN3827" s="8" t="str">
        <f t="shared" si="320"/>
        <v/>
      </c>
    </row>
    <row r="3828" spans="1:66" ht="92" hidden="1" x14ac:dyDescent="0.45">
      <c r="A3828" s="1">
        <f t="shared" si="319"/>
        <v>3815</v>
      </c>
      <c r="B3828" s="1" t="s">
        <v>734</v>
      </c>
      <c r="C3828" s="1" t="s">
        <v>2272</v>
      </c>
      <c r="D3828" s="1">
        <v>2400321</v>
      </c>
      <c r="E3828" s="2" t="s">
        <v>3474</v>
      </c>
      <c r="F3828" s="1" t="s">
        <v>4985</v>
      </c>
      <c r="G3828" s="10">
        <v>45810</v>
      </c>
      <c r="H3828" s="1">
        <v>10</v>
      </c>
      <c r="I3828" s="1">
        <v>300</v>
      </c>
      <c r="J3828" s="10">
        <v>45819</v>
      </c>
      <c r="K3828" s="1" t="s">
        <v>1075</v>
      </c>
      <c r="L3828" s="2"/>
      <c r="M3828" s="10"/>
      <c r="N3828" s="1"/>
      <c r="O3828" s="1"/>
      <c r="P3828" s="2">
        <f>Table1[[#This Row],[PRICE/PO]]*Table1[[#This Row],[Quantity/PO]]</f>
        <v>0</v>
      </c>
      <c r="Q3828" s="2" t="str">
        <f t="shared" ca="1" si="321"/>
        <v>منتهي</v>
      </c>
      <c r="R3828" s="2"/>
      <c r="S3828" s="2"/>
      <c r="T3828" s="1" t="str">
        <f t="shared" si="322"/>
        <v/>
      </c>
      <c r="BN3828" s="8" t="str">
        <f t="shared" si="320"/>
        <v>S4D450-GB12-09</v>
      </c>
    </row>
    <row r="3829" spans="1:66" ht="92" hidden="1" x14ac:dyDescent="0.45">
      <c r="A3829" s="1">
        <f t="shared" si="319"/>
        <v>3816</v>
      </c>
      <c r="B3829" s="1" t="s">
        <v>734</v>
      </c>
      <c r="C3829" s="1" t="s">
        <v>4986</v>
      </c>
      <c r="D3829" s="1"/>
      <c r="E3829" s="2" t="s">
        <v>4987</v>
      </c>
      <c r="F3829" s="1" t="s">
        <v>4985</v>
      </c>
      <c r="G3829" s="10">
        <v>45810</v>
      </c>
      <c r="H3829" s="1">
        <v>20</v>
      </c>
      <c r="I3829" s="1">
        <v>100</v>
      </c>
      <c r="J3829" s="10">
        <v>45819</v>
      </c>
      <c r="K3829" s="1" t="s">
        <v>1075</v>
      </c>
      <c r="L3829" s="2" t="s">
        <v>6284</v>
      </c>
      <c r="M3829" s="10" t="s">
        <v>6285</v>
      </c>
      <c r="N3829" s="1">
        <v>20</v>
      </c>
      <c r="O3829" s="1">
        <v>100</v>
      </c>
      <c r="P3829" s="2">
        <f>Table1[[#This Row],[PRICE/PO]]*Table1[[#This Row],[Quantity/PO]]</f>
        <v>2000</v>
      </c>
      <c r="Q3829" s="2" t="str">
        <f t="shared" ca="1" si="321"/>
        <v>منتهي</v>
      </c>
      <c r="R3829" s="2" t="s">
        <v>2355</v>
      </c>
      <c r="S3829" s="2"/>
      <c r="T3829" s="1" t="str">
        <f t="shared" si="322"/>
        <v/>
      </c>
      <c r="BN3829" s="8" t="str">
        <f t="shared" si="320"/>
        <v>n/a</v>
      </c>
    </row>
    <row r="3830" spans="1:66" ht="138" hidden="1" x14ac:dyDescent="0.45">
      <c r="A3830" s="1">
        <f t="shared" si="319"/>
        <v>3817</v>
      </c>
      <c r="B3830" s="1" t="s">
        <v>734</v>
      </c>
      <c r="C3830" s="1" t="s">
        <v>4989</v>
      </c>
      <c r="D3830" s="1"/>
      <c r="E3830" s="2" t="s">
        <v>4988</v>
      </c>
      <c r="F3830" s="1" t="s">
        <v>4985</v>
      </c>
      <c r="G3830" s="10">
        <v>45810</v>
      </c>
      <c r="H3830" s="1">
        <v>20</v>
      </c>
      <c r="I3830" s="1">
        <v>150</v>
      </c>
      <c r="J3830" s="10">
        <v>45819</v>
      </c>
      <c r="K3830" s="1" t="s">
        <v>1075</v>
      </c>
      <c r="L3830" s="2"/>
      <c r="M3830" s="10"/>
      <c r="N3830" s="1"/>
      <c r="O3830" s="1"/>
      <c r="P3830" s="2">
        <f>Table1[[#This Row],[PRICE/PO]]*Table1[[#This Row],[Quantity/PO]]</f>
        <v>0</v>
      </c>
      <c r="Q3830" s="2" t="str">
        <f t="shared" ca="1" si="321"/>
        <v>منتهي</v>
      </c>
      <c r="R3830" s="2"/>
      <c r="S3830" s="2"/>
      <c r="T3830" s="1" t="str">
        <f t="shared" si="322"/>
        <v/>
      </c>
      <c r="BN3830" s="8" t="str">
        <f t="shared" si="320"/>
        <v/>
      </c>
    </row>
    <row r="3831" spans="1:66" ht="69" hidden="1" x14ac:dyDescent="0.45">
      <c r="A3831" s="1">
        <f t="shared" si="319"/>
        <v>3818</v>
      </c>
      <c r="B3831" s="1" t="s">
        <v>734</v>
      </c>
      <c r="C3831" s="1" t="s">
        <v>4990</v>
      </c>
      <c r="D3831" s="1"/>
      <c r="E3831" s="2" t="s">
        <v>4991</v>
      </c>
      <c r="F3831" s="1" t="s">
        <v>4985</v>
      </c>
      <c r="G3831" s="10">
        <v>45810</v>
      </c>
      <c r="H3831" s="1">
        <v>2</v>
      </c>
      <c r="I3831" s="1"/>
      <c r="J3831" s="10">
        <v>45819</v>
      </c>
      <c r="K3831" s="1" t="s">
        <v>1075</v>
      </c>
      <c r="L3831" s="2"/>
      <c r="M3831" s="10"/>
      <c r="N3831" s="1"/>
      <c r="O3831" s="1"/>
      <c r="P3831" s="2">
        <f>Table1[[#This Row],[PRICE/PO]]*Table1[[#This Row],[Quantity/PO]]</f>
        <v>0</v>
      </c>
      <c r="Q3831" s="2" t="str">
        <f t="shared" ca="1" si="321"/>
        <v>منتهي</v>
      </c>
      <c r="R3831" s="2"/>
      <c r="S3831" s="2"/>
      <c r="T3831" s="1" t="str">
        <f t="shared" si="322"/>
        <v/>
      </c>
      <c r="BN3831" s="8" t="str">
        <f t="shared" si="320"/>
        <v/>
      </c>
    </row>
    <row r="3832" spans="1:66" ht="69" hidden="1" x14ac:dyDescent="0.45">
      <c r="A3832" s="1">
        <f t="shared" si="319"/>
        <v>3819</v>
      </c>
      <c r="B3832" s="1" t="s">
        <v>734</v>
      </c>
      <c r="C3832" s="1" t="s">
        <v>830</v>
      </c>
      <c r="D3832" s="1" t="s">
        <v>4090</v>
      </c>
      <c r="E3832" s="2" t="s">
        <v>831</v>
      </c>
      <c r="F3832" s="1" t="s">
        <v>4985</v>
      </c>
      <c r="G3832" s="10">
        <v>45810</v>
      </c>
      <c r="H3832" s="1">
        <v>2</v>
      </c>
      <c r="I3832" s="1">
        <v>6500</v>
      </c>
      <c r="J3832" s="10">
        <v>45819</v>
      </c>
      <c r="K3832" s="1" t="s">
        <v>1075</v>
      </c>
      <c r="L3832" s="2" t="s">
        <v>6280</v>
      </c>
      <c r="M3832" s="10">
        <v>45832</v>
      </c>
      <c r="N3832" s="1">
        <v>2</v>
      </c>
      <c r="O3832" s="1">
        <v>6500</v>
      </c>
      <c r="P3832" s="2">
        <f>Table1[[#This Row],[PRICE/PO]]*Table1[[#This Row],[Quantity/PO]]</f>
        <v>13000</v>
      </c>
      <c r="Q3832" s="2" t="str">
        <f t="shared" ca="1" si="321"/>
        <v>منتهي</v>
      </c>
      <c r="R3832" s="2" t="s">
        <v>2355</v>
      </c>
      <c r="S3832" s="2"/>
      <c r="T3832" s="1" t="str">
        <f t="shared" si="322"/>
        <v/>
      </c>
      <c r="BN3832" s="8" t="str">
        <f t="shared" si="320"/>
        <v>R134A</v>
      </c>
    </row>
    <row r="3833" spans="1:66" ht="69" hidden="1" x14ac:dyDescent="0.45">
      <c r="A3833" s="1">
        <f t="shared" si="319"/>
        <v>3820</v>
      </c>
      <c r="B3833" s="1" t="s">
        <v>734</v>
      </c>
      <c r="C3833" s="1" t="s">
        <v>830</v>
      </c>
      <c r="D3833" s="1" t="s">
        <v>4090</v>
      </c>
      <c r="E3833" s="2" t="s">
        <v>831</v>
      </c>
      <c r="F3833" s="1" t="s">
        <v>4985</v>
      </c>
      <c r="G3833" s="10">
        <v>45810</v>
      </c>
      <c r="H3833" s="1"/>
      <c r="I3833" s="1">
        <v>6500</v>
      </c>
      <c r="J3833" s="10">
        <v>45819</v>
      </c>
      <c r="K3833" s="1" t="s">
        <v>1075</v>
      </c>
      <c r="L3833" s="2" t="s">
        <v>6036</v>
      </c>
      <c r="M3833" s="10">
        <v>45834</v>
      </c>
      <c r="N3833" s="1">
        <v>2</v>
      </c>
      <c r="O3833" s="1">
        <v>6500</v>
      </c>
      <c r="P3833" s="2">
        <f>Table1[[#This Row],[PRICE/PO]]*Table1[[#This Row],[Quantity/PO]]</f>
        <v>13000</v>
      </c>
      <c r="Q3833" s="2" t="str">
        <f t="shared" ca="1" si="321"/>
        <v>منتهي</v>
      </c>
      <c r="R3833" s="2" t="s">
        <v>2355</v>
      </c>
      <c r="S3833" s="2"/>
      <c r="T3833" s="1" t="str">
        <f t="shared" si="322"/>
        <v/>
      </c>
      <c r="BN3833" s="8" t="str">
        <f t="shared" si="320"/>
        <v/>
      </c>
    </row>
    <row r="3834" spans="1:66" ht="69" hidden="1" x14ac:dyDescent="0.45">
      <c r="A3834" s="1">
        <f t="shared" si="319"/>
        <v>3821</v>
      </c>
      <c r="B3834" s="1" t="s">
        <v>734</v>
      </c>
      <c r="C3834" s="1" t="s">
        <v>3758</v>
      </c>
      <c r="D3834" s="1">
        <v>2400572</v>
      </c>
      <c r="E3834" s="2" t="s">
        <v>3759</v>
      </c>
      <c r="F3834" s="1" t="s">
        <v>4985</v>
      </c>
      <c r="G3834" s="10">
        <v>45810</v>
      </c>
      <c r="H3834" s="1">
        <v>3</v>
      </c>
      <c r="I3834" s="1">
        <v>250</v>
      </c>
      <c r="J3834" s="10">
        <v>45819</v>
      </c>
      <c r="K3834" s="1" t="s">
        <v>1075</v>
      </c>
      <c r="L3834" s="2" t="s">
        <v>6280</v>
      </c>
      <c r="M3834" s="10">
        <v>45832</v>
      </c>
      <c r="N3834" s="1">
        <v>2</v>
      </c>
      <c r="O3834" s="1">
        <v>250</v>
      </c>
      <c r="P3834" s="2">
        <f>Table1[[#This Row],[PRICE/PO]]*Table1[[#This Row],[Quantity/PO]]</f>
        <v>500</v>
      </c>
      <c r="Q3834" s="2" t="str">
        <f t="shared" ca="1" si="321"/>
        <v>منتهي</v>
      </c>
      <c r="R3834" s="2" t="s">
        <v>2355</v>
      </c>
      <c r="S3834" s="2"/>
      <c r="T3834" s="1" t="str">
        <f t="shared" si="322"/>
        <v/>
      </c>
      <c r="BN3834" s="8" t="str">
        <f>D4453</f>
        <v/>
      </c>
    </row>
    <row r="3835" spans="1:66" ht="69" hidden="1" x14ac:dyDescent="0.45">
      <c r="A3835" s="1">
        <f t="shared" si="319"/>
        <v>3822</v>
      </c>
      <c r="B3835" s="1" t="s">
        <v>734</v>
      </c>
      <c r="C3835" s="1" t="s">
        <v>3758</v>
      </c>
      <c r="D3835" s="1">
        <v>2400572</v>
      </c>
      <c r="E3835" s="2" t="s">
        <v>3759</v>
      </c>
      <c r="F3835" s="1" t="s">
        <v>4985</v>
      </c>
      <c r="G3835" s="10">
        <v>45810</v>
      </c>
      <c r="H3835" s="1"/>
      <c r="I3835" s="1">
        <v>250</v>
      </c>
      <c r="J3835" s="10">
        <v>45819</v>
      </c>
      <c r="K3835" s="1" t="s">
        <v>1075</v>
      </c>
      <c r="L3835" s="2" t="s">
        <v>6283</v>
      </c>
      <c r="M3835" s="10">
        <v>45827</v>
      </c>
      <c r="N3835" s="1">
        <v>3</v>
      </c>
      <c r="O3835" s="1">
        <v>250</v>
      </c>
      <c r="P3835" s="2">
        <f>Table1[[#This Row],[PRICE/PO]]*Table1[[#This Row],[Quantity/PO]]</f>
        <v>750</v>
      </c>
      <c r="Q3835" s="2" t="str">
        <f t="shared" ca="1" si="321"/>
        <v>منتهي</v>
      </c>
      <c r="R3835" s="2" t="s">
        <v>2355</v>
      </c>
      <c r="S3835" s="2"/>
      <c r="T3835" s="1" t="str">
        <f t="shared" si="322"/>
        <v/>
      </c>
      <c r="BN3835" s="8" t="str">
        <f>D4454</f>
        <v/>
      </c>
    </row>
    <row r="3836" spans="1:66" ht="69" hidden="1" x14ac:dyDescent="0.45">
      <c r="A3836" s="1">
        <f t="shared" si="319"/>
        <v>3823</v>
      </c>
      <c r="B3836" s="1" t="s">
        <v>734</v>
      </c>
      <c r="C3836" s="1" t="s">
        <v>3758</v>
      </c>
      <c r="D3836" s="1">
        <v>2400572</v>
      </c>
      <c r="E3836" s="2" t="s">
        <v>3759</v>
      </c>
      <c r="F3836" s="1" t="s">
        <v>4985</v>
      </c>
      <c r="G3836" s="10">
        <v>45810</v>
      </c>
      <c r="H3836" s="1"/>
      <c r="I3836" s="1">
        <v>250</v>
      </c>
      <c r="J3836" s="10">
        <v>45819</v>
      </c>
      <c r="K3836" s="1" t="s">
        <v>1075</v>
      </c>
      <c r="L3836" s="2" t="s">
        <v>6294</v>
      </c>
      <c r="M3836" s="10">
        <v>45832</v>
      </c>
      <c r="N3836" s="1">
        <v>4</v>
      </c>
      <c r="O3836" s="1">
        <v>250</v>
      </c>
      <c r="P3836" s="2">
        <f>Table1[[#This Row],[PRICE/PO]]*Table1[[#This Row],[Quantity/PO]]</f>
        <v>1000</v>
      </c>
      <c r="Q3836" s="2" t="str">
        <f t="shared" ca="1" si="321"/>
        <v>منتهي</v>
      </c>
      <c r="R3836" s="2" t="s">
        <v>2355</v>
      </c>
      <c r="S3836" s="2"/>
      <c r="T3836" s="1" t="str">
        <f t="shared" si="322"/>
        <v/>
      </c>
      <c r="BN3836" s="8" t="str">
        <f>D4455</f>
        <v>410A</v>
      </c>
    </row>
    <row r="3837" spans="1:66" ht="92" hidden="1" x14ac:dyDescent="0.45">
      <c r="A3837" s="1">
        <f t="shared" si="319"/>
        <v>3824</v>
      </c>
      <c r="B3837" s="1" t="s">
        <v>734</v>
      </c>
      <c r="C3837" s="1" t="s">
        <v>4993</v>
      </c>
      <c r="D3837" s="1" t="s">
        <v>4994</v>
      </c>
      <c r="E3837" s="2" t="s">
        <v>4995</v>
      </c>
      <c r="F3837" s="1" t="s">
        <v>4992</v>
      </c>
      <c r="G3837" s="10">
        <v>45810</v>
      </c>
      <c r="H3837" s="1">
        <v>20</v>
      </c>
      <c r="I3837" s="1">
        <v>300</v>
      </c>
      <c r="J3837" s="10">
        <v>45819</v>
      </c>
      <c r="K3837" s="1" t="s">
        <v>1075</v>
      </c>
      <c r="L3837" s="2"/>
      <c r="M3837" s="10"/>
      <c r="N3837" s="1"/>
      <c r="O3837" s="1"/>
      <c r="P3837" s="2">
        <f>Table1[[#This Row],[PRICE/PO]]*Table1[[#This Row],[Quantity/PO]]</f>
        <v>0</v>
      </c>
      <c r="Q3837" s="2" t="str">
        <f t="shared" ca="1" si="321"/>
        <v>منتهي</v>
      </c>
      <c r="R3837" s="2" t="s">
        <v>2355</v>
      </c>
      <c r="S3837" s="2"/>
      <c r="T3837" s="1" t="str">
        <f t="shared" si="322"/>
        <v/>
      </c>
      <c r="BN3837" s="8" t="str">
        <f t="shared" ref="BN3837:BN3850" si="323">D4454</f>
        <v/>
      </c>
    </row>
    <row r="3838" spans="1:66" ht="115" hidden="1" x14ac:dyDescent="0.45">
      <c r="A3838" s="1">
        <f t="shared" si="319"/>
        <v>3825</v>
      </c>
      <c r="B3838" s="1" t="s">
        <v>734</v>
      </c>
      <c r="C3838" s="1" t="s">
        <v>4996</v>
      </c>
      <c r="D3838" s="1" t="s">
        <v>4997</v>
      </c>
      <c r="E3838" s="2" t="s">
        <v>4998</v>
      </c>
      <c r="F3838" s="1" t="s">
        <v>4992</v>
      </c>
      <c r="G3838" s="10">
        <v>45810</v>
      </c>
      <c r="H3838" s="1">
        <v>2</v>
      </c>
      <c r="I3838" s="1"/>
      <c r="J3838" s="10">
        <v>45819</v>
      </c>
      <c r="K3838" s="1" t="s">
        <v>1075</v>
      </c>
      <c r="L3838" s="2"/>
      <c r="M3838" s="10"/>
      <c r="N3838" s="1"/>
      <c r="O3838" s="1"/>
      <c r="P3838" s="2">
        <f>Table1[[#This Row],[PRICE/PO]]*Table1[[#This Row],[Quantity/PO]]</f>
        <v>0</v>
      </c>
      <c r="Q3838" s="2" t="str">
        <f t="shared" ca="1" si="321"/>
        <v>منتهي</v>
      </c>
      <c r="R3838" s="2" t="s">
        <v>2355</v>
      </c>
      <c r="S3838" s="2"/>
      <c r="T3838" s="1" t="str">
        <f t="shared" si="322"/>
        <v/>
      </c>
      <c r="BN3838" s="8" t="str">
        <f t="shared" si="323"/>
        <v>410A</v>
      </c>
    </row>
    <row r="3839" spans="1:66" ht="115" hidden="1" x14ac:dyDescent="0.45">
      <c r="A3839" s="1">
        <f t="shared" si="319"/>
        <v>3826</v>
      </c>
      <c r="B3839" s="1" t="s">
        <v>734</v>
      </c>
      <c r="C3839" s="1" t="s">
        <v>4999</v>
      </c>
      <c r="D3839" s="1" t="s">
        <v>5000</v>
      </c>
      <c r="E3839" s="2" t="s">
        <v>5001</v>
      </c>
      <c r="F3839" s="1" t="s">
        <v>4992</v>
      </c>
      <c r="G3839" s="10">
        <v>45810</v>
      </c>
      <c r="H3839" s="1">
        <v>2</v>
      </c>
      <c r="I3839" s="1"/>
      <c r="J3839" s="10">
        <v>45819</v>
      </c>
      <c r="K3839" s="1" t="s">
        <v>1075</v>
      </c>
      <c r="L3839" s="2"/>
      <c r="M3839" s="10"/>
      <c r="N3839" s="1"/>
      <c r="O3839" s="1"/>
      <c r="P3839" s="2">
        <f>Table1[[#This Row],[PRICE/PO]]*Table1[[#This Row],[Quantity/PO]]</f>
        <v>0</v>
      </c>
      <c r="Q3839" s="2" t="str">
        <f t="shared" ca="1" si="321"/>
        <v>منتهي</v>
      </c>
      <c r="R3839" s="2" t="s">
        <v>2355</v>
      </c>
      <c r="S3839" s="2"/>
      <c r="T3839" s="1" t="str">
        <f t="shared" si="322"/>
        <v/>
      </c>
      <c r="BN3839" s="8" t="str">
        <f t="shared" si="323"/>
        <v/>
      </c>
    </row>
    <row r="3840" spans="1:66" ht="69" hidden="1" x14ac:dyDescent="0.45">
      <c r="A3840" s="1">
        <f t="shared" si="319"/>
        <v>3827</v>
      </c>
      <c r="B3840" s="1" t="s">
        <v>734</v>
      </c>
      <c r="C3840" s="1" t="s">
        <v>5002</v>
      </c>
      <c r="D3840" s="1" t="s">
        <v>5003</v>
      </c>
      <c r="E3840" s="2" t="s">
        <v>5004</v>
      </c>
      <c r="F3840" s="1" t="s">
        <v>4992</v>
      </c>
      <c r="G3840" s="10">
        <v>45810</v>
      </c>
      <c r="H3840" s="1">
        <v>4</v>
      </c>
      <c r="I3840" s="1"/>
      <c r="J3840" s="10">
        <v>45819</v>
      </c>
      <c r="K3840" s="1" t="s">
        <v>1075</v>
      </c>
      <c r="L3840" s="2"/>
      <c r="M3840" s="10"/>
      <c r="N3840" s="1"/>
      <c r="O3840" s="1"/>
      <c r="P3840" s="2">
        <f>Table1[[#This Row],[PRICE/PO]]*Table1[[#This Row],[Quantity/PO]]</f>
        <v>0</v>
      </c>
      <c r="Q3840" s="2" t="str">
        <f t="shared" ca="1" si="321"/>
        <v>منتهي</v>
      </c>
      <c r="R3840" s="2" t="s">
        <v>2355</v>
      </c>
      <c r="S3840" s="2"/>
      <c r="T3840" s="1" t="str">
        <f t="shared" si="322"/>
        <v/>
      </c>
      <c r="BN3840" s="8" t="str">
        <f t="shared" si="323"/>
        <v/>
      </c>
    </row>
    <row r="3841" spans="1:66" ht="46" hidden="1" x14ac:dyDescent="0.45">
      <c r="A3841" s="1">
        <f t="shared" si="319"/>
        <v>3828</v>
      </c>
      <c r="B3841" s="1" t="s">
        <v>734</v>
      </c>
      <c r="C3841" s="1" t="s">
        <v>815</v>
      </c>
      <c r="D3841" s="1"/>
      <c r="E3841" s="2" t="s">
        <v>816</v>
      </c>
      <c r="F3841" s="1" t="s">
        <v>4992</v>
      </c>
      <c r="G3841" s="10">
        <v>45810</v>
      </c>
      <c r="H3841" s="1">
        <v>1</v>
      </c>
      <c r="I3841" s="1"/>
      <c r="J3841" s="10">
        <v>45819</v>
      </c>
      <c r="K3841" s="1" t="s">
        <v>1075</v>
      </c>
      <c r="L3841" s="2"/>
      <c r="M3841" s="10"/>
      <c r="N3841" s="1"/>
      <c r="O3841" s="1"/>
      <c r="P3841" s="2">
        <f>Table1[[#This Row],[PRICE/PO]]*Table1[[#This Row],[Quantity/PO]]</f>
        <v>0</v>
      </c>
      <c r="Q3841" s="2" t="str">
        <f t="shared" ca="1" si="321"/>
        <v>منتهي</v>
      </c>
      <c r="R3841" s="2" t="s">
        <v>2355</v>
      </c>
      <c r="S3841" s="2"/>
      <c r="T3841" s="1" t="str">
        <f t="shared" si="322"/>
        <v/>
      </c>
      <c r="BN3841" s="8" t="str">
        <f t="shared" si="323"/>
        <v>410A</v>
      </c>
    </row>
    <row r="3842" spans="1:66" ht="92" hidden="1" x14ac:dyDescent="0.45">
      <c r="A3842" s="1">
        <f t="shared" si="319"/>
        <v>3829</v>
      </c>
      <c r="B3842" s="1" t="s">
        <v>734</v>
      </c>
      <c r="C3842" s="1" t="s">
        <v>2889</v>
      </c>
      <c r="D3842" s="1" t="s">
        <v>2888</v>
      </c>
      <c r="E3842" s="2" t="s">
        <v>2890</v>
      </c>
      <c r="F3842" s="1" t="s">
        <v>4992</v>
      </c>
      <c r="G3842" s="10">
        <v>45810</v>
      </c>
      <c r="H3842" s="1">
        <v>2</v>
      </c>
      <c r="I3842" s="1"/>
      <c r="J3842" s="10">
        <v>45819</v>
      </c>
      <c r="K3842" s="1" t="s">
        <v>1075</v>
      </c>
      <c r="L3842" s="2"/>
      <c r="M3842" s="10"/>
      <c r="N3842" s="1"/>
      <c r="O3842" s="1"/>
      <c r="P3842" s="2">
        <f>Table1[[#This Row],[PRICE/PO]]*Table1[[#This Row],[Quantity/PO]]</f>
        <v>0</v>
      </c>
      <c r="Q3842" s="2" t="str">
        <f t="shared" ca="1" si="321"/>
        <v>منتهي</v>
      </c>
      <c r="R3842" s="2" t="s">
        <v>2355</v>
      </c>
      <c r="S3842" s="2"/>
      <c r="T3842" s="1" t="str">
        <f t="shared" si="322"/>
        <v/>
      </c>
      <c r="BN3842" s="8" t="str">
        <f t="shared" si="323"/>
        <v>410A</v>
      </c>
    </row>
    <row r="3843" spans="1:66" ht="46" hidden="1" x14ac:dyDescent="0.45">
      <c r="A3843" s="1">
        <f t="shared" si="319"/>
        <v>3830</v>
      </c>
      <c r="B3843" s="1" t="s">
        <v>734</v>
      </c>
      <c r="C3843" s="1" t="s">
        <v>815</v>
      </c>
      <c r="D3843" s="1"/>
      <c r="E3843" s="2" t="s">
        <v>816</v>
      </c>
      <c r="F3843" s="1" t="s">
        <v>4992</v>
      </c>
      <c r="G3843" s="10">
        <v>45810</v>
      </c>
      <c r="H3843" s="1">
        <v>2</v>
      </c>
      <c r="I3843" s="1"/>
      <c r="J3843" s="10">
        <v>45819</v>
      </c>
      <c r="K3843" s="1" t="s">
        <v>1075</v>
      </c>
      <c r="L3843" s="2"/>
      <c r="M3843" s="10"/>
      <c r="N3843" s="1"/>
      <c r="O3843" s="1"/>
      <c r="P3843" s="2">
        <f>Table1[[#This Row],[PRICE/PO]]*Table1[[#This Row],[Quantity/PO]]</f>
        <v>0</v>
      </c>
      <c r="Q3843" s="2" t="str">
        <f t="shared" ca="1" si="321"/>
        <v>منتهي</v>
      </c>
      <c r="R3843" s="2" t="s">
        <v>2355</v>
      </c>
      <c r="S3843" s="2"/>
      <c r="T3843" s="1" t="str">
        <f t="shared" si="322"/>
        <v/>
      </c>
      <c r="BN3843" s="8" t="str">
        <f t="shared" si="323"/>
        <v/>
      </c>
    </row>
    <row r="3844" spans="1:66" ht="46" hidden="1" x14ac:dyDescent="0.45">
      <c r="A3844" s="1">
        <f t="shared" si="319"/>
        <v>3831</v>
      </c>
      <c r="B3844" s="1" t="s">
        <v>734</v>
      </c>
      <c r="C3844" s="1" t="s">
        <v>811</v>
      </c>
      <c r="D3844" s="1"/>
      <c r="E3844" s="2" t="s">
        <v>5005</v>
      </c>
      <c r="F3844" s="1" t="s">
        <v>4992</v>
      </c>
      <c r="G3844" s="10">
        <v>45810</v>
      </c>
      <c r="H3844" s="1">
        <v>2</v>
      </c>
      <c r="I3844" s="1"/>
      <c r="J3844" s="10">
        <v>45819</v>
      </c>
      <c r="K3844" s="1" t="s">
        <v>1075</v>
      </c>
      <c r="L3844" s="2"/>
      <c r="M3844" s="10"/>
      <c r="N3844" s="1"/>
      <c r="O3844" s="1"/>
      <c r="P3844" s="2">
        <f>Table1[[#This Row],[PRICE/PO]]*Table1[[#This Row],[Quantity/PO]]</f>
        <v>0</v>
      </c>
      <c r="Q3844" s="2" t="str">
        <f t="shared" ca="1" si="321"/>
        <v>منتهي</v>
      </c>
      <c r="R3844" s="2" t="s">
        <v>2355</v>
      </c>
      <c r="S3844" s="2"/>
      <c r="T3844" s="1" t="str">
        <f t="shared" si="322"/>
        <v/>
      </c>
      <c r="BN3844" s="8" t="str">
        <f t="shared" si="323"/>
        <v/>
      </c>
    </row>
    <row r="3845" spans="1:66" ht="46" hidden="1" x14ac:dyDescent="0.45">
      <c r="A3845" s="1">
        <f t="shared" si="319"/>
        <v>3832</v>
      </c>
      <c r="B3845" s="1" t="s">
        <v>734</v>
      </c>
      <c r="C3845" s="1" t="s">
        <v>3813</v>
      </c>
      <c r="D3845" s="1" t="s">
        <v>3814</v>
      </c>
      <c r="E3845" s="2" t="s">
        <v>3815</v>
      </c>
      <c r="F3845" s="1" t="s">
        <v>4992</v>
      </c>
      <c r="G3845" s="10">
        <v>45810</v>
      </c>
      <c r="H3845" s="1">
        <v>2</v>
      </c>
      <c r="I3845" s="1"/>
      <c r="J3845" s="10">
        <v>45819</v>
      </c>
      <c r="K3845" s="1" t="s">
        <v>1075</v>
      </c>
      <c r="L3845" s="2"/>
      <c r="M3845" s="10"/>
      <c r="N3845" s="1"/>
      <c r="O3845" s="1"/>
      <c r="P3845" s="2">
        <f>Table1[[#This Row],[PRICE/PO]]*Table1[[#This Row],[Quantity/PO]]</f>
        <v>0</v>
      </c>
      <c r="Q3845" s="2" t="str">
        <f t="shared" ca="1" si="321"/>
        <v>منتهي</v>
      </c>
      <c r="R3845" s="2" t="s">
        <v>2355</v>
      </c>
      <c r="S3845" s="2"/>
      <c r="T3845" s="1" t="str">
        <f t="shared" si="322"/>
        <v/>
      </c>
      <c r="BN3845" s="8" t="str">
        <f t="shared" si="323"/>
        <v/>
      </c>
    </row>
    <row r="3846" spans="1:66" ht="92" hidden="1" x14ac:dyDescent="0.45">
      <c r="A3846" s="1">
        <f t="shared" si="319"/>
        <v>3833</v>
      </c>
      <c r="B3846" s="1" t="s">
        <v>734</v>
      </c>
      <c r="C3846" s="1" t="s">
        <v>5006</v>
      </c>
      <c r="D3846" s="1" t="s">
        <v>5007</v>
      </c>
      <c r="E3846" s="2" t="s">
        <v>5008</v>
      </c>
      <c r="F3846" s="1" t="s">
        <v>4992</v>
      </c>
      <c r="G3846" s="10">
        <v>45810</v>
      </c>
      <c r="H3846" s="1">
        <v>1</v>
      </c>
      <c r="I3846" s="1"/>
      <c r="J3846" s="10">
        <v>45819</v>
      </c>
      <c r="K3846" s="1" t="s">
        <v>1075</v>
      </c>
      <c r="L3846" s="2"/>
      <c r="M3846" s="10"/>
      <c r="N3846" s="1"/>
      <c r="O3846" s="1"/>
      <c r="P3846" s="2">
        <f>Table1[[#This Row],[PRICE/PO]]*Table1[[#This Row],[Quantity/PO]]</f>
        <v>0</v>
      </c>
      <c r="Q3846" s="2" t="str">
        <f t="shared" ca="1" si="321"/>
        <v>منتهي</v>
      </c>
      <c r="R3846" s="2" t="s">
        <v>2355</v>
      </c>
      <c r="S3846" s="2"/>
      <c r="T3846" s="1" t="str">
        <f t="shared" si="322"/>
        <v/>
      </c>
      <c r="BN3846" s="8" t="str">
        <f t="shared" si="323"/>
        <v>410A</v>
      </c>
    </row>
    <row r="3847" spans="1:66" ht="69" hidden="1" x14ac:dyDescent="0.45">
      <c r="A3847" s="1">
        <f t="shared" si="319"/>
        <v>3834</v>
      </c>
      <c r="B3847" s="1" t="s">
        <v>734</v>
      </c>
      <c r="C3847" s="1" t="s">
        <v>5012</v>
      </c>
      <c r="D3847" s="1" t="s">
        <v>5014</v>
      </c>
      <c r="E3847" s="2" t="s">
        <v>5010</v>
      </c>
      <c r="F3847" s="1" t="s">
        <v>5009</v>
      </c>
      <c r="G3847" s="10">
        <v>45810</v>
      </c>
      <c r="H3847" s="1">
        <v>1</v>
      </c>
      <c r="I3847" s="1"/>
      <c r="J3847" s="10">
        <v>45816</v>
      </c>
      <c r="K3847" s="1" t="s">
        <v>1076</v>
      </c>
      <c r="L3847" s="2"/>
      <c r="M3847" s="10"/>
      <c r="N3847" s="1"/>
      <c r="O3847" s="1"/>
      <c r="P3847" s="2">
        <f>Table1[[#This Row],[PRICE/PO]]*Table1[[#This Row],[Quantity/PO]]</f>
        <v>0</v>
      </c>
      <c r="Q3847" s="2" t="str">
        <f t="shared" ca="1" si="321"/>
        <v>منتهي</v>
      </c>
      <c r="R3847" s="2" t="s">
        <v>2339</v>
      </c>
      <c r="S3847" s="2"/>
      <c r="T3847" s="1" t="str">
        <f t="shared" si="322"/>
        <v/>
      </c>
      <c r="BN3847" s="8" t="str">
        <f t="shared" si="323"/>
        <v/>
      </c>
    </row>
    <row r="3848" spans="1:66" ht="46" hidden="1" x14ac:dyDescent="0.45">
      <c r="A3848" s="1">
        <f t="shared" si="319"/>
        <v>3835</v>
      </c>
      <c r="B3848" s="1" t="s">
        <v>734</v>
      </c>
      <c r="C3848" s="1" t="s">
        <v>5013</v>
      </c>
      <c r="D3848" s="1" t="s">
        <v>5015</v>
      </c>
      <c r="E3848" s="2" t="s">
        <v>5011</v>
      </c>
      <c r="F3848" s="1" t="s">
        <v>5009</v>
      </c>
      <c r="G3848" s="10">
        <v>45810</v>
      </c>
      <c r="H3848" s="1">
        <v>1</v>
      </c>
      <c r="I3848" s="1"/>
      <c r="J3848" s="10">
        <v>45816</v>
      </c>
      <c r="K3848" s="1" t="s">
        <v>1077</v>
      </c>
      <c r="L3848" s="2"/>
      <c r="M3848" s="10"/>
      <c r="N3848" s="1"/>
      <c r="O3848" s="1"/>
      <c r="P3848" s="2">
        <f>Table1[[#This Row],[PRICE/PO]]*Table1[[#This Row],[Quantity/PO]]</f>
        <v>0</v>
      </c>
      <c r="Q3848" s="2" t="str">
        <f t="shared" ca="1" si="321"/>
        <v>منتهي</v>
      </c>
      <c r="R3848" s="2" t="s">
        <v>2339</v>
      </c>
      <c r="S3848" s="2"/>
      <c r="T3848" s="1" t="str">
        <f t="shared" si="322"/>
        <v/>
      </c>
      <c r="BN3848" s="8" t="str">
        <f t="shared" si="323"/>
        <v/>
      </c>
    </row>
    <row r="3849" spans="1:66" ht="46" hidden="1" x14ac:dyDescent="0.45">
      <c r="A3849" s="1">
        <f t="shared" si="319"/>
        <v>3836</v>
      </c>
      <c r="B3849" s="1" t="s">
        <v>734</v>
      </c>
      <c r="C3849" s="2" t="s">
        <v>808</v>
      </c>
      <c r="D3849" s="1"/>
      <c r="E3849" s="2" t="s">
        <v>809</v>
      </c>
      <c r="F3849" s="1" t="s">
        <v>5016</v>
      </c>
      <c r="G3849" s="10">
        <v>45810</v>
      </c>
      <c r="H3849" s="1">
        <v>1</v>
      </c>
      <c r="I3849" s="1"/>
      <c r="J3849" s="10">
        <v>45819</v>
      </c>
      <c r="K3849" s="1" t="s">
        <v>1075</v>
      </c>
      <c r="L3849" s="2"/>
      <c r="M3849" s="10"/>
      <c r="N3849" s="1"/>
      <c r="O3849" s="1"/>
      <c r="P3849" s="2">
        <f>Table1[[#This Row],[PRICE/PO]]*Table1[[#This Row],[Quantity/PO]]</f>
        <v>0</v>
      </c>
      <c r="Q3849" s="2" t="str">
        <f t="shared" ca="1" si="321"/>
        <v>منتهي</v>
      </c>
      <c r="R3849" s="2" t="s">
        <v>2355</v>
      </c>
      <c r="S3849" s="2"/>
      <c r="T3849" s="1" t="str">
        <f t="shared" si="322"/>
        <v/>
      </c>
      <c r="BN3849" s="8" t="str">
        <f t="shared" si="323"/>
        <v/>
      </c>
    </row>
    <row r="3850" spans="1:66" ht="46" hidden="1" x14ac:dyDescent="0.45">
      <c r="A3850" s="1">
        <f t="shared" si="319"/>
        <v>3837</v>
      </c>
      <c r="B3850" s="1" t="s">
        <v>734</v>
      </c>
      <c r="C3850" s="2" t="s">
        <v>5021</v>
      </c>
      <c r="D3850" s="1"/>
      <c r="E3850" s="2" t="s">
        <v>5017</v>
      </c>
      <c r="F3850" s="1" t="s">
        <v>5016</v>
      </c>
      <c r="G3850" s="10">
        <v>45810</v>
      </c>
      <c r="H3850" s="1">
        <v>6</v>
      </c>
      <c r="I3850" s="1"/>
      <c r="J3850" s="10">
        <v>45819</v>
      </c>
      <c r="K3850" s="1" t="s">
        <v>1075</v>
      </c>
      <c r="L3850" s="2"/>
      <c r="M3850" s="10"/>
      <c r="N3850" s="1"/>
      <c r="O3850" s="1"/>
      <c r="P3850" s="2">
        <f>Table1[[#This Row],[PRICE/PO]]*Table1[[#This Row],[Quantity/PO]]</f>
        <v>0</v>
      </c>
      <c r="Q3850" s="2" t="str">
        <f t="shared" ca="1" si="321"/>
        <v>منتهي</v>
      </c>
      <c r="R3850" s="2" t="s">
        <v>2355</v>
      </c>
      <c r="S3850" s="2"/>
      <c r="T3850" s="1" t="str">
        <f t="shared" si="322"/>
        <v/>
      </c>
      <c r="BN3850" s="8" t="str">
        <f t="shared" si="323"/>
        <v/>
      </c>
    </row>
    <row r="3851" spans="1:66" ht="46" hidden="1" x14ac:dyDescent="0.45">
      <c r="A3851" s="1">
        <f t="shared" si="319"/>
        <v>3838</v>
      </c>
      <c r="B3851" s="1" t="s">
        <v>734</v>
      </c>
      <c r="C3851" s="2" t="s">
        <v>1322</v>
      </c>
      <c r="D3851" s="1"/>
      <c r="E3851" s="2" t="s">
        <v>1323</v>
      </c>
      <c r="F3851" s="1" t="s">
        <v>5016</v>
      </c>
      <c r="G3851" s="10">
        <v>45810</v>
      </c>
      <c r="H3851" s="1">
        <v>6</v>
      </c>
      <c r="I3851" s="1"/>
      <c r="J3851" s="10">
        <v>45819</v>
      </c>
      <c r="K3851" s="1" t="s">
        <v>1075</v>
      </c>
      <c r="L3851" s="2"/>
      <c r="M3851" s="10"/>
      <c r="N3851" s="1"/>
      <c r="O3851" s="1"/>
      <c r="P3851" s="2">
        <f>Table1[[#This Row],[PRICE/PO]]*Table1[[#This Row],[Quantity/PO]]</f>
        <v>0</v>
      </c>
      <c r="Q3851" s="2" t="str">
        <f t="shared" ca="1" si="321"/>
        <v>منتهي</v>
      </c>
      <c r="R3851" s="2" t="s">
        <v>2355</v>
      </c>
      <c r="S3851" s="2"/>
      <c r="T3851" s="1" t="str">
        <f t="shared" si="322"/>
        <v/>
      </c>
      <c r="BN3851" s="8" t="str">
        <f t="shared" ref="BN3851:BN3868" si="324">D4469</f>
        <v/>
      </c>
    </row>
    <row r="3852" spans="1:66" ht="46" hidden="1" x14ac:dyDescent="0.45">
      <c r="A3852" s="1">
        <f t="shared" si="319"/>
        <v>3839</v>
      </c>
      <c r="B3852" s="1" t="s">
        <v>734</v>
      </c>
      <c r="C3852" s="2" t="s">
        <v>1324</v>
      </c>
      <c r="D3852" s="1"/>
      <c r="E3852" s="2" t="s">
        <v>1325</v>
      </c>
      <c r="F3852" s="1" t="s">
        <v>5016</v>
      </c>
      <c r="G3852" s="10">
        <v>45810</v>
      </c>
      <c r="H3852" s="1">
        <v>6</v>
      </c>
      <c r="I3852" s="1"/>
      <c r="J3852" s="10">
        <v>45819</v>
      </c>
      <c r="K3852" s="1" t="s">
        <v>1075</v>
      </c>
      <c r="L3852" s="2"/>
      <c r="M3852" s="10"/>
      <c r="N3852" s="1"/>
      <c r="O3852" s="1"/>
      <c r="P3852" s="2">
        <f>Table1[[#This Row],[PRICE/PO]]*Table1[[#This Row],[Quantity/PO]]</f>
        <v>0</v>
      </c>
      <c r="Q3852" s="2" t="str">
        <f t="shared" ca="1" si="321"/>
        <v>منتهي</v>
      </c>
      <c r="R3852" s="2" t="s">
        <v>2355</v>
      </c>
      <c r="S3852" s="2"/>
      <c r="T3852" s="1" t="str">
        <f t="shared" si="322"/>
        <v/>
      </c>
      <c r="BN3852" s="8" t="str">
        <f t="shared" si="324"/>
        <v/>
      </c>
    </row>
    <row r="3853" spans="1:66" ht="46" hidden="1" x14ac:dyDescent="0.45">
      <c r="A3853" s="1">
        <f t="shared" si="319"/>
        <v>3840</v>
      </c>
      <c r="B3853" s="1" t="s">
        <v>734</v>
      </c>
      <c r="C3853" s="2" t="s">
        <v>1390</v>
      </c>
      <c r="D3853" s="1"/>
      <c r="E3853" s="2" t="s">
        <v>1391</v>
      </c>
      <c r="F3853" s="1" t="s">
        <v>5016</v>
      </c>
      <c r="G3853" s="10">
        <v>45810</v>
      </c>
      <c r="H3853" s="1">
        <v>6</v>
      </c>
      <c r="I3853" s="1"/>
      <c r="J3853" s="10">
        <v>45819</v>
      </c>
      <c r="K3853" s="1" t="s">
        <v>1075</v>
      </c>
      <c r="L3853" s="2"/>
      <c r="M3853" s="10"/>
      <c r="N3853" s="1"/>
      <c r="O3853" s="1"/>
      <c r="P3853" s="2">
        <f>Table1[[#This Row],[PRICE/PO]]*Table1[[#This Row],[Quantity/PO]]</f>
        <v>0</v>
      </c>
      <c r="Q3853" s="2" t="str">
        <f t="shared" ca="1" si="321"/>
        <v>منتهي</v>
      </c>
      <c r="R3853" s="2" t="s">
        <v>2355</v>
      </c>
      <c r="S3853" s="2"/>
      <c r="T3853" s="1" t="str">
        <f t="shared" si="322"/>
        <v/>
      </c>
      <c r="BN3853" s="8" t="str">
        <f t="shared" si="324"/>
        <v>12597</v>
      </c>
    </row>
    <row r="3854" spans="1:66" ht="46" hidden="1" x14ac:dyDescent="0.45">
      <c r="A3854" s="1">
        <f t="shared" si="319"/>
        <v>3841</v>
      </c>
      <c r="B3854" s="1" t="s">
        <v>734</v>
      </c>
      <c r="C3854" s="2" t="s">
        <v>2897</v>
      </c>
      <c r="D3854" s="1"/>
      <c r="E3854" s="2" t="s">
        <v>2898</v>
      </c>
      <c r="F3854" s="1" t="s">
        <v>5016</v>
      </c>
      <c r="G3854" s="10">
        <v>45810</v>
      </c>
      <c r="H3854" s="1">
        <v>1</v>
      </c>
      <c r="I3854" s="1"/>
      <c r="J3854" s="10">
        <v>45819</v>
      </c>
      <c r="K3854" s="1" t="s">
        <v>1075</v>
      </c>
      <c r="L3854" s="2"/>
      <c r="M3854" s="10"/>
      <c r="N3854" s="1"/>
      <c r="O3854" s="1"/>
      <c r="P3854" s="2">
        <f>Table1[[#This Row],[PRICE/PO]]*Table1[[#This Row],[Quantity/PO]]</f>
        <v>0</v>
      </c>
      <c r="Q3854" s="2" t="str">
        <f t="shared" ca="1" si="321"/>
        <v>منتهي</v>
      </c>
      <c r="R3854" s="2" t="s">
        <v>2355</v>
      </c>
      <c r="S3854" s="2"/>
      <c r="T3854" s="1" t="str">
        <f t="shared" si="322"/>
        <v/>
      </c>
      <c r="BN3854" s="8" t="str">
        <f t="shared" si="324"/>
        <v>45PF69</v>
      </c>
    </row>
    <row r="3855" spans="1:66" ht="92" hidden="1" x14ac:dyDescent="0.45">
      <c r="A3855" s="1">
        <f t="shared" si="319"/>
        <v>3842</v>
      </c>
      <c r="B3855" s="1" t="s">
        <v>734</v>
      </c>
      <c r="C3855" s="2" t="s">
        <v>2889</v>
      </c>
      <c r="D3855" s="1" t="s">
        <v>2888</v>
      </c>
      <c r="E3855" s="2" t="s">
        <v>2890</v>
      </c>
      <c r="F3855" s="1" t="s">
        <v>5016</v>
      </c>
      <c r="G3855" s="10">
        <v>45810</v>
      </c>
      <c r="H3855" s="1">
        <v>2</v>
      </c>
      <c r="I3855" s="1"/>
      <c r="J3855" s="10">
        <v>45819</v>
      </c>
      <c r="K3855" s="1" t="s">
        <v>1075</v>
      </c>
      <c r="L3855" s="2"/>
      <c r="M3855" s="10"/>
      <c r="N3855" s="1"/>
      <c r="O3855" s="1"/>
      <c r="P3855" s="2">
        <f>Table1[[#This Row],[PRICE/PO]]*Table1[[#This Row],[Quantity/PO]]</f>
        <v>0</v>
      </c>
      <c r="Q3855" s="2" t="str">
        <f t="shared" ca="1" si="321"/>
        <v>منتهي</v>
      </c>
      <c r="R3855" s="2" t="s">
        <v>2355</v>
      </c>
      <c r="S3855" s="2"/>
      <c r="T3855" s="1" t="str">
        <f t="shared" si="322"/>
        <v/>
      </c>
      <c r="BN3855" s="8" t="str">
        <f t="shared" si="324"/>
        <v/>
      </c>
    </row>
    <row r="3856" spans="1:66" ht="115" hidden="1" x14ac:dyDescent="0.45">
      <c r="A3856" s="1">
        <f t="shared" ref="A3856:A3919" si="325">ROW(A3843)</f>
        <v>3843</v>
      </c>
      <c r="B3856" s="1" t="s">
        <v>734</v>
      </c>
      <c r="C3856" s="2" t="s">
        <v>1309</v>
      </c>
      <c r="D3856" s="1" t="s">
        <v>1308</v>
      </c>
      <c r="E3856" s="2" t="s">
        <v>1310</v>
      </c>
      <c r="F3856" s="1" t="s">
        <v>5016</v>
      </c>
      <c r="G3856" s="10">
        <v>45810</v>
      </c>
      <c r="H3856" s="1">
        <v>2</v>
      </c>
      <c r="I3856" s="1"/>
      <c r="J3856" s="10">
        <v>45819</v>
      </c>
      <c r="K3856" s="1" t="s">
        <v>1075</v>
      </c>
      <c r="L3856" s="2"/>
      <c r="M3856" s="10"/>
      <c r="N3856" s="1"/>
      <c r="O3856" s="1"/>
      <c r="P3856" s="2">
        <f>Table1[[#This Row],[PRICE/PO]]*Table1[[#This Row],[Quantity/PO]]</f>
        <v>0</v>
      </c>
      <c r="Q3856" s="2" t="str">
        <f t="shared" ca="1" si="321"/>
        <v>منتهي</v>
      </c>
      <c r="R3856" s="2" t="s">
        <v>2355</v>
      </c>
      <c r="S3856" s="2"/>
      <c r="T3856" s="1" t="str">
        <f t="shared" si="322"/>
        <v/>
      </c>
      <c r="BN3856" s="8" t="str">
        <f t="shared" si="324"/>
        <v/>
      </c>
    </row>
    <row r="3857" spans="1:66" ht="46" hidden="1" x14ac:dyDescent="0.45">
      <c r="A3857" s="1">
        <f t="shared" si="325"/>
        <v>3844</v>
      </c>
      <c r="B3857" s="1" t="s">
        <v>734</v>
      </c>
      <c r="C3857" s="2" t="s">
        <v>5020</v>
      </c>
      <c r="D3857" s="1" t="s">
        <v>5018</v>
      </c>
      <c r="E3857" s="2" t="s">
        <v>5019</v>
      </c>
      <c r="F3857" s="1" t="s">
        <v>5016</v>
      </c>
      <c r="G3857" s="10">
        <v>45810</v>
      </c>
      <c r="H3857" s="1">
        <v>2</v>
      </c>
      <c r="I3857" s="1"/>
      <c r="J3857" s="10">
        <v>45819</v>
      </c>
      <c r="K3857" s="1" t="s">
        <v>1075</v>
      </c>
      <c r="L3857" s="2"/>
      <c r="M3857" s="10"/>
      <c r="N3857" s="1"/>
      <c r="O3857" s="1"/>
      <c r="P3857" s="2">
        <f>Table1[[#This Row],[PRICE/PO]]*Table1[[#This Row],[Quantity/PO]]</f>
        <v>0</v>
      </c>
      <c r="Q3857" s="2" t="str">
        <f t="shared" ca="1" si="321"/>
        <v>منتهي</v>
      </c>
      <c r="R3857" s="2" t="s">
        <v>2355</v>
      </c>
      <c r="S3857" s="2"/>
      <c r="T3857" s="1" t="str">
        <f t="shared" si="322"/>
        <v/>
      </c>
      <c r="BN3857" s="8" t="str">
        <f t="shared" si="324"/>
        <v>XR10CX=XR10CH</v>
      </c>
    </row>
    <row r="3858" spans="1:66" ht="69" hidden="1" x14ac:dyDescent="0.45">
      <c r="A3858" s="1">
        <f t="shared" si="325"/>
        <v>3845</v>
      </c>
      <c r="B3858" s="1" t="s">
        <v>734</v>
      </c>
      <c r="C3858" s="2" t="s">
        <v>3843</v>
      </c>
      <c r="D3858" s="1" t="s">
        <v>3839</v>
      </c>
      <c r="E3858" s="2" t="s">
        <v>3840</v>
      </c>
      <c r="F3858" s="1" t="s">
        <v>5016</v>
      </c>
      <c r="G3858" s="10">
        <v>45810</v>
      </c>
      <c r="H3858" s="1">
        <v>1</v>
      </c>
      <c r="I3858" s="1"/>
      <c r="J3858" s="10">
        <v>45819</v>
      </c>
      <c r="K3858" s="1" t="s">
        <v>1075</v>
      </c>
      <c r="L3858" s="2"/>
      <c r="M3858" s="10"/>
      <c r="N3858" s="1"/>
      <c r="O3858" s="1"/>
      <c r="P3858" s="2">
        <f>Table1[[#This Row],[PRICE/PO]]*Table1[[#This Row],[Quantity/PO]]</f>
        <v>0</v>
      </c>
      <c r="Q3858" s="2" t="str">
        <f t="shared" ca="1" si="321"/>
        <v>منتهي</v>
      </c>
      <c r="R3858" s="2" t="s">
        <v>2355</v>
      </c>
      <c r="S3858" s="2"/>
      <c r="T3858" s="1" t="str">
        <f t="shared" si="322"/>
        <v/>
      </c>
      <c r="BN3858" s="8">
        <f t="shared" si="324"/>
        <v>1104162</v>
      </c>
    </row>
    <row r="3859" spans="1:66" ht="115" hidden="1" x14ac:dyDescent="0.45">
      <c r="A3859" s="1">
        <f t="shared" si="325"/>
        <v>3846</v>
      </c>
      <c r="B3859" s="1" t="s">
        <v>734</v>
      </c>
      <c r="C3859" s="1" t="s">
        <v>1174</v>
      </c>
      <c r="D3859" s="1"/>
      <c r="E3859" s="2" t="s">
        <v>1172</v>
      </c>
      <c r="F3859" s="1" t="s">
        <v>5022</v>
      </c>
      <c r="G3859" s="10">
        <v>45810</v>
      </c>
      <c r="H3859" s="1">
        <v>50</v>
      </c>
      <c r="I3859" s="1"/>
      <c r="J3859" s="10">
        <v>45819</v>
      </c>
      <c r="K3859" s="1" t="s">
        <v>1074</v>
      </c>
      <c r="L3859" s="2"/>
      <c r="M3859" s="10"/>
      <c r="N3859" s="1"/>
      <c r="O3859" s="1"/>
      <c r="P3859" s="2">
        <f>Table1[[#This Row],[PRICE/PO]]*Table1[[#This Row],[Quantity/PO]]</f>
        <v>0</v>
      </c>
      <c r="Q3859" s="2" t="str">
        <f t="shared" ca="1" si="321"/>
        <v>منتهي</v>
      </c>
      <c r="R3859" s="2" t="s">
        <v>2370</v>
      </c>
      <c r="S3859" s="2"/>
      <c r="T3859" s="1" t="str">
        <f t="shared" si="322"/>
        <v/>
      </c>
      <c r="BN3859" s="8" t="str">
        <f t="shared" si="324"/>
        <v>6LUL1 GRAINGER CAT.</v>
      </c>
    </row>
    <row r="3860" spans="1:66" ht="115" hidden="1" x14ac:dyDescent="0.45">
      <c r="A3860" s="1">
        <f t="shared" si="325"/>
        <v>3847</v>
      </c>
      <c r="B3860" s="1" t="s">
        <v>734</v>
      </c>
      <c r="C3860" s="1" t="s">
        <v>142</v>
      </c>
      <c r="D3860" s="1" t="s">
        <v>141</v>
      </c>
      <c r="E3860" s="2" t="s">
        <v>3671</v>
      </c>
      <c r="F3860" s="1" t="s">
        <v>5022</v>
      </c>
      <c r="G3860" s="10">
        <v>45810</v>
      </c>
      <c r="H3860" s="1">
        <v>50</v>
      </c>
      <c r="I3860" s="1"/>
      <c r="J3860" s="10">
        <v>45819</v>
      </c>
      <c r="K3860" s="1" t="s">
        <v>1074</v>
      </c>
      <c r="L3860" s="2"/>
      <c r="M3860" s="10"/>
      <c r="N3860" s="1"/>
      <c r="O3860" s="1"/>
      <c r="P3860" s="2">
        <f>Table1[[#This Row],[PRICE/PO]]*Table1[[#This Row],[Quantity/PO]]</f>
        <v>0</v>
      </c>
      <c r="Q3860" s="2" t="str">
        <f t="shared" ca="1" si="321"/>
        <v>منتهي</v>
      </c>
      <c r="R3860" s="2" t="s">
        <v>2370</v>
      </c>
      <c r="S3860" s="2"/>
      <c r="T3860" s="1" t="str">
        <f t="shared" si="322"/>
        <v/>
      </c>
      <c r="BN3860" s="8" t="str">
        <f t="shared" si="324"/>
        <v/>
      </c>
    </row>
    <row r="3861" spans="1:66" ht="69" hidden="1" x14ac:dyDescent="0.45">
      <c r="A3861" s="1">
        <f t="shared" si="325"/>
        <v>3848</v>
      </c>
      <c r="B3861" s="1" t="s">
        <v>734</v>
      </c>
      <c r="C3861" s="1" t="s">
        <v>1988</v>
      </c>
      <c r="D3861" s="1"/>
      <c r="E3861" s="2" t="s">
        <v>1989</v>
      </c>
      <c r="F3861" s="1" t="s">
        <v>5022</v>
      </c>
      <c r="G3861" s="10">
        <v>45810</v>
      </c>
      <c r="H3861" s="1">
        <v>25</v>
      </c>
      <c r="I3861" s="1"/>
      <c r="J3861" s="10">
        <v>45819</v>
      </c>
      <c r="K3861" s="1" t="s">
        <v>1074</v>
      </c>
      <c r="L3861" s="2"/>
      <c r="M3861" s="10"/>
      <c r="N3861" s="1"/>
      <c r="O3861" s="1"/>
      <c r="P3861" s="2">
        <f>Table1[[#This Row],[PRICE/PO]]*Table1[[#This Row],[Quantity/PO]]</f>
        <v>0</v>
      </c>
      <c r="Q3861" s="2" t="str">
        <f t="shared" ca="1" si="321"/>
        <v>منتهي</v>
      </c>
      <c r="R3861" s="2" t="s">
        <v>2370</v>
      </c>
      <c r="S3861" s="2"/>
      <c r="T3861" s="1" t="str">
        <f t="shared" si="322"/>
        <v/>
      </c>
      <c r="BN3861" s="8" t="str">
        <f t="shared" si="324"/>
        <v/>
      </c>
    </row>
    <row r="3862" spans="1:66" ht="69" hidden="1" x14ac:dyDescent="0.45">
      <c r="A3862" s="1">
        <f t="shared" si="325"/>
        <v>3849</v>
      </c>
      <c r="B3862" s="1" t="s">
        <v>734</v>
      </c>
      <c r="C3862" s="1" t="s">
        <v>1452</v>
      </c>
      <c r="D3862" s="1"/>
      <c r="E3862" s="2" t="s">
        <v>1451</v>
      </c>
      <c r="F3862" s="1" t="s">
        <v>5022</v>
      </c>
      <c r="G3862" s="10">
        <v>45810</v>
      </c>
      <c r="H3862" s="1">
        <v>20</v>
      </c>
      <c r="I3862" s="1"/>
      <c r="J3862" s="10">
        <v>45819</v>
      </c>
      <c r="K3862" s="1" t="s">
        <v>1074</v>
      </c>
      <c r="L3862" s="2"/>
      <c r="M3862" s="10"/>
      <c r="N3862" s="1"/>
      <c r="O3862" s="1"/>
      <c r="P3862" s="2">
        <f>Table1[[#This Row],[PRICE/PO]]*Table1[[#This Row],[Quantity/PO]]</f>
        <v>0</v>
      </c>
      <c r="Q3862" s="2" t="str">
        <f t="shared" ca="1" si="321"/>
        <v>منتهي</v>
      </c>
      <c r="R3862" s="2" t="s">
        <v>2370</v>
      </c>
      <c r="S3862" s="2"/>
      <c r="T3862" s="1" t="str">
        <f t="shared" si="322"/>
        <v/>
      </c>
      <c r="BN3862" s="8" t="str">
        <f t="shared" si="324"/>
        <v/>
      </c>
    </row>
    <row r="3863" spans="1:66" ht="92" hidden="1" x14ac:dyDescent="0.45">
      <c r="A3863" s="1">
        <f t="shared" si="325"/>
        <v>3850</v>
      </c>
      <c r="B3863" s="1" t="s">
        <v>734</v>
      </c>
      <c r="C3863" s="2" t="s">
        <v>1442</v>
      </c>
      <c r="D3863" s="1" t="s">
        <v>273</v>
      </c>
      <c r="E3863" s="2" t="s">
        <v>1440</v>
      </c>
      <c r="F3863" s="1" t="s">
        <v>5022</v>
      </c>
      <c r="G3863" s="10">
        <v>45810</v>
      </c>
      <c r="H3863" s="1">
        <v>200</v>
      </c>
      <c r="I3863" s="1"/>
      <c r="J3863" s="10">
        <v>45819</v>
      </c>
      <c r="K3863" s="1" t="s">
        <v>1074</v>
      </c>
      <c r="L3863" s="2"/>
      <c r="M3863" s="10"/>
      <c r="N3863" s="1"/>
      <c r="O3863" s="1"/>
      <c r="P3863" s="2">
        <f>Table1[[#This Row],[PRICE/PO]]*Table1[[#This Row],[Quantity/PO]]</f>
        <v>0</v>
      </c>
      <c r="Q3863" s="2" t="str">
        <f t="shared" ca="1" si="321"/>
        <v>منتهي</v>
      </c>
      <c r="R3863" s="2" t="s">
        <v>2370</v>
      </c>
      <c r="S3863" s="2"/>
      <c r="T3863" s="1" t="str">
        <f t="shared" si="322"/>
        <v/>
      </c>
      <c r="BN3863" s="8" t="str">
        <f t="shared" si="324"/>
        <v>0L2583</v>
      </c>
    </row>
    <row r="3864" spans="1:66" ht="115" hidden="1" x14ac:dyDescent="0.45">
      <c r="A3864" s="1">
        <f t="shared" si="325"/>
        <v>3851</v>
      </c>
      <c r="B3864" s="1" t="s">
        <v>734</v>
      </c>
      <c r="C3864" s="1" t="s">
        <v>1618</v>
      </c>
      <c r="D3864" s="1" t="s">
        <v>1616</v>
      </c>
      <c r="E3864" s="2" t="s">
        <v>3776</v>
      </c>
      <c r="F3864" s="1" t="s">
        <v>5022</v>
      </c>
      <c r="G3864" s="10">
        <v>45810</v>
      </c>
      <c r="H3864" s="1">
        <v>215</v>
      </c>
      <c r="I3864" s="1"/>
      <c r="J3864" s="10">
        <v>45819</v>
      </c>
      <c r="K3864" s="1" t="s">
        <v>1074</v>
      </c>
      <c r="L3864" s="2"/>
      <c r="M3864" s="10"/>
      <c r="N3864" s="1"/>
      <c r="O3864" s="1"/>
      <c r="P3864" s="2">
        <f>Table1[[#This Row],[PRICE/PO]]*Table1[[#This Row],[Quantity/PO]]</f>
        <v>0</v>
      </c>
      <c r="Q3864" s="2" t="str">
        <f t="shared" ca="1" si="321"/>
        <v>منتهي</v>
      </c>
      <c r="R3864" s="2" t="s">
        <v>2370</v>
      </c>
      <c r="S3864" s="2"/>
      <c r="T3864" s="1" t="str">
        <f t="shared" si="322"/>
        <v/>
      </c>
      <c r="BN3864" s="8" t="str">
        <f t="shared" si="324"/>
        <v>5090-012DG0006300</v>
      </c>
    </row>
    <row r="3865" spans="1:66" ht="92" hidden="1" x14ac:dyDescent="0.45">
      <c r="A3865" s="1">
        <f t="shared" si="325"/>
        <v>3852</v>
      </c>
      <c r="B3865" s="1" t="s">
        <v>734</v>
      </c>
      <c r="C3865" s="1" t="s">
        <v>1620</v>
      </c>
      <c r="D3865" s="1" t="s">
        <v>1619</v>
      </c>
      <c r="E3865" s="2" t="s">
        <v>3377</v>
      </c>
      <c r="F3865" s="1" t="s">
        <v>5022</v>
      </c>
      <c r="G3865" s="10">
        <v>45810</v>
      </c>
      <c r="H3865" s="1">
        <v>220</v>
      </c>
      <c r="I3865" s="1"/>
      <c r="J3865" s="10">
        <v>45819</v>
      </c>
      <c r="K3865" s="1" t="s">
        <v>1074</v>
      </c>
      <c r="L3865" s="2"/>
      <c r="M3865" s="10"/>
      <c r="N3865" s="1"/>
      <c r="O3865" s="1"/>
      <c r="P3865" s="2">
        <f>Table1[[#This Row],[PRICE/PO]]*Table1[[#This Row],[Quantity/PO]]</f>
        <v>0</v>
      </c>
      <c r="Q3865" s="2" t="str">
        <f t="shared" ca="1" si="321"/>
        <v>منتهي</v>
      </c>
      <c r="R3865" s="2" t="s">
        <v>2370</v>
      </c>
      <c r="S3865" s="2"/>
      <c r="T3865" s="1" t="str">
        <f t="shared" si="322"/>
        <v/>
      </c>
      <c r="BN3865" s="8" t="str">
        <f t="shared" si="324"/>
        <v>A9C20732</v>
      </c>
    </row>
    <row r="3866" spans="1:66" ht="92" hidden="1" x14ac:dyDescent="0.45">
      <c r="A3866" s="1">
        <f t="shared" si="325"/>
        <v>3853</v>
      </c>
      <c r="B3866" s="1" t="s">
        <v>734</v>
      </c>
      <c r="C3866" s="1" t="s">
        <v>1992</v>
      </c>
      <c r="D3866" s="1" t="s">
        <v>1991</v>
      </c>
      <c r="E3866" s="2" t="s">
        <v>5023</v>
      </c>
      <c r="F3866" s="1" t="s">
        <v>5022</v>
      </c>
      <c r="G3866" s="10">
        <v>45810</v>
      </c>
      <c r="H3866" s="1">
        <v>225</v>
      </c>
      <c r="I3866" s="1"/>
      <c r="J3866" s="10">
        <v>45819</v>
      </c>
      <c r="K3866" s="1" t="s">
        <v>1074</v>
      </c>
      <c r="L3866" s="2"/>
      <c r="M3866" s="10"/>
      <c r="N3866" s="1"/>
      <c r="O3866" s="1"/>
      <c r="P3866" s="2">
        <f>Table1[[#This Row],[PRICE/PO]]*Table1[[#This Row],[Quantity/PO]]</f>
        <v>0</v>
      </c>
      <c r="Q3866" s="2" t="str">
        <f t="shared" ca="1" si="321"/>
        <v>منتهي</v>
      </c>
      <c r="R3866" s="2" t="s">
        <v>2370</v>
      </c>
      <c r="S3866" s="2"/>
      <c r="T3866" s="1" t="str">
        <f t="shared" si="322"/>
        <v/>
      </c>
      <c r="BN3866" s="8">
        <f t="shared" si="324"/>
        <v>5713</v>
      </c>
    </row>
    <row r="3867" spans="1:66" ht="115" hidden="1" x14ac:dyDescent="0.45">
      <c r="A3867" s="1">
        <f t="shared" si="325"/>
        <v>3854</v>
      </c>
      <c r="B3867" s="1" t="s">
        <v>734</v>
      </c>
      <c r="C3867" s="1" t="s">
        <v>1623</v>
      </c>
      <c r="D3867" s="1" t="s">
        <v>1995</v>
      </c>
      <c r="E3867" s="2" t="s">
        <v>3376</v>
      </c>
      <c r="F3867" s="1" t="s">
        <v>5022</v>
      </c>
      <c r="G3867" s="10">
        <v>45810</v>
      </c>
      <c r="H3867" s="1">
        <v>240</v>
      </c>
      <c r="I3867" s="1"/>
      <c r="J3867" s="10">
        <v>45819</v>
      </c>
      <c r="K3867" s="1" t="s">
        <v>1074</v>
      </c>
      <c r="L3867" s="2"/>
      <c r="M3867" s="10"/>
      <c r="N3867" s="1"/>
      <c r="O3867" s="1"/>
      <c r="P3867" s="2">
        <f>Table1[[#This Row],[PRICE/PO]]*Table1[[#This Row],[Quantity/PO]]</f>
        <v>0</v>
      </c>
      <c r="Q3867" s="2" t="str">
        <f t="shared" ca="1" si="321"/>
        <v>منتهي</v>
      </c>
      <c r="R3867" s="2" t="s">
        <v>2370</v>
      </c>
      <c r="S3867" s="2"/>
      <c r="T3867" s="1" t="str">
        <f t="shared" si="322"/>
        <v/>
      </c>
      <c r="BN3867" s="8" t="str">
        <f t="shared" si="324"/>
        <v/>
      </c>
    </row>
    <row r="3868" spans="1:66" ht="46" hidden="1" x14ac:dyDescent="0.45">
      <c r="A3868" s="1">
        <f t="shared" si="325"/>
        <v>3855</v>
      </c>
      <c r="B3868" s="1" t="s">
        <v>734</v>
      </c>
      <c r="C3868" s="1" t="s">
        <v>5024</v>
      </c>
      <c r="D3868" s="1" t="s">
        <v>2332</v>
      </c>
      <c r="E3868" s="2" t="s">
        <v>5025</v>
      </c>
      <c r="F3868" s="1" t="s">
        <v>5022</v>
      </c>
      <c r="G3868" s="10">
        <v>45810</v>
      </c>
      <c r="H3868" s="1">
        <v>50</v>
      </c>
      <c r="I3868" s="1"/>
      <c r="J3868" s="10">
        <v>45819</v>
      </c>
      <c r="K3868" s="1" t="s">
        <v>1074</v>
      </c>
      <c r="L3868" s="2"/>
      <c r="M3868" s="10"/>
      <c r="N3868" s="1"/>
      <c r="O3868" s="1"/>
      <c r="P3868" s="2">
        <f>Table1[[#This Row],[PRICE/PO]]*Table1[[#This Row],[Quantity/PO]]</f>
        <v>0</v>
      </c>
      <c r="Q3868" s="2" t="str">
        <f t="shared" ca="1" si="321"/>
        <v>منتهي</v>
      </c>
      <c r="R3868" s="2" t="s">
        <v>2370</v>
      </c>
      <c r="S3868" s="2"/>
      <c r="T3868" s="1" t="str">
        <f t="shared" si="322"/>
        <v/>
      </c>
      <c r="BN3868" s="8" t="str">
        <f t="shared" si="324"/>
        <v>TX033P04</v>
      </c>
    </row>
    <row r="3869" spans="1:66" ht="46" hidden="1" x14ac:dyDescent="0.45">
      <c r="A3869" s="1">
        <f t="shared" si="325"/>
        <v>3856</v>
      </c>
      <c r="B3869" s="1" t="s">
        <v>734</v>
      </c>
      <c r="C3869" s="1" t="s">
        <v>504</v>
      </c>
      <c r="D3869" s="1"/>
      <c r="E3869" s="2" t="s">
        <v>503</v>
      </c>
      <c r="F3869" s="1" t="s">
        <v>5022</v>
      </c>
      <c r="G3869" s="10">
        <v>45810</v>
      </c>
      <c r="H3869" s="1">
        <v>50</v>
      </c>
      <c r="I3869" s="1"/>
      <c r="J3869" s="10">
        <v>45819</v>
      </c>
      <c r="K3869" s="1" t="s">
        <v>1074</v>
      </c>
      <c r="L3869" s="2"/>
      <c r="M3869" s="10"/>
      <c r="N3869" s="1"/>
      <c r="O3869" s="1"/>
      <c r="P3869" s="2">
        <f>Table1[[#This Row],[PRICE/PO]]*Table1[[#This Row],[Quantity/PO]]</f>
        <v>0</v>
      </c>
      <c r="Q3869" s="2" t="str">
        <f t="shared" ca="1" si="321"/>
        <v>منتهي</v>
      </c>
      <c r="R3869" s="2" t="s">
        <v>2370</v>
      </c>
      <c r="S3869" s="2"/>
      <c r="T3869" s="1" t="str">
        <f t="shared" si="322"/>
        <v/>
      </c>
      <c r="BN3869" s="8" t="str">
        <f t="shared" ref="BN3869:BN3882" si="326">D4487</f>
        <v>43.27232.000</v>
      </c>
    </row>
    <row r="3870" spans="1:66" ht="46" hidden="1" x14ac:dyDescent="0.45">
      <c r="A3870" s="1">
        <f t="shared" si="325"/>
        <v>3857</v>
      </c>
      <c r="B3870" s="1" t="s">
        <v>734</v>
      </c>
      <c r="C3870" s="1" t="s">
        <v>5026</v>
      </c>
      <c r="D3870" s="1"/>
      <c r="E3870" s="2" t="s">
        <v>5027</v>
      </c>
      <c r="F3870" s="1" t="s">
        <v>5022</v>
      </c>
      <c r="G3870" s="10">
        <v>45810</v>
      </c>
      <c r="H3870" s="1">
        <v>100</v>
      </c>
      <c r="I3870" s="1"/>
      <c r="J3870" s="10">
        <v>45819</v>
      </c>
      <c r="K3870" s="1" t="s">
        <v>1074</v>
      </c>
      <c r="L3870" s="2"/>
      <c r="M3870" s="10"/>
      <c r="N3870" s="1"/>
      <c r="O3870" s="1"/>
      <c r="P3870" s="2">
        <f>Table1[[#This Row],[PRICE/PO]]*Table1[[#This Row],[Quantity/PO]]</f>
        <v>0</v>
      </c>
      <c r="Q3870" s="2" t="str">
        <f t="shared" ca="1" si="321"/>
        <v>منتهي</v>
      </c>
      <c r="R3870" s="2" t="s">
        <v>2370</v>
      </c>
      <c r="S3870" s="2"/>
      <c r="T3870" s="1" t="str">
        <f t="shared" si="322"/>
        <v/>
      </c>
      <c r="BN3870" s="8" t="str">
        <f t="shared" si="326"/>
        <v/>
      </c>
    </row>
    <row r="3871" spans="1:66" ht="46" hidden="1" x14ac:dyDescent="0.45">
      <c r="A3871" s="1">
        <f t="shared" si="325"/>
        <v>3858</v>
      </c>
      <c r="B3871" s="1" t="s">
        <v>734</v>
      </c>
      <c r="C3871" s="1" t="s">
        <v>5028</v>
      </c>
      <c r="D3871" s="1"/>
      <c r="E3871" s="2" t="s">
        <v>5029</v>
      </c>
      <c r="F3871" s="1" t="s">
        <v>5022</v>
      </c>
      <c r="G3871" s="10">
        <v>45810</v>
      </c>
      <c r="H3871" s="1">
        <v>100</v>
      </c>
      <c r="I3871" s="1"/>
      <c r="J3871" s="10">
        <v>45819</v>
      </c>
      <c r="K3871" s="1" t="s">
        <v>1074</v>
      </c>
      <c r="L3871" s="2"/>
      <c r="M3871" s="10"/>
      <c r="N3871" s="1"/>
      <c r="O3871" s="1"/>
      <c r="P3871" s="2">
        <f>Table1[[#This Row],[PRICE/PO]]*Table1[[#This Row],[Quantity/PO]]</f>
        <v>0</v>
      </c>
      <c r="Q3871" s="2" t="str">
        <f t="shared" ca="1" si="321"/>
        <v>منتهي</v>
      </c>
      <c r="R3871" s="2" t="s">
        <v>2370</v>
      </c>
      <c r="S3871" s="2"/>
      <c r="T3871" s="1" t="str">
        <f t="shared" si="322"/>
        <v/>
      </c>
      <c r="BN3871" s="8" t="str">
        <f t="shared" si="326"/>
        <v>2101041</v>
      </c>
    </row>
    <row r="3872" spans="1:66" ht="46" hidden="1" x14ac:dyDescent="0.45">
      <c r="A3872" s="1">
        <f t="shared" si="325"/>
        <v>3859</v>
      </c>
      <c r="B3872" s="1" t="s">
        <v>734</v>
      </c>
      <c r="C3872" s="1" t="s">
        <v>5030</v>
      </c>
      <c r="D3872" s="1"/>
      <c r="E3872" s="2" t="s">
        <v>5031</v>
      </c>
      <c r="F3872" s="1" t="s">
        <v>5022</v>
      </c>
      <c r="G3872" s="10">
        <v>45810</v>
      </c>
      <c r="H3872" s="1">
        <v>45</v>
      </c>
      <c r="I3872" s="1"/>
      <c r="J3872" s="10">
        <v>45819</v>
      </c>
      <c r="K3872" s="1" t="s">
        <v>1074</v>
      </c>
      <c r="L3872" s="2"/>
      <c r="M3872" s="10"/>
      <c r="N3872" s="1"/>
      <c r="O3872" s="1"/>
      <c r="P3872" s="2">
        <f>Table1[[#This Row],[PRICE/PO]]*Table1[[#This Row],[Quantity/PO]]</f>
        <v>0</v>
      </c>
      <c r="Q3872" s="2" t="str">
        <f t="shared" ca="1" si="321"/>
        <v>منتهي</v>
      </c>
      <c r="R3872" s="2" t="s">
        <v>2370</v>
      </c>
      <c r="S3872" s="2"/>
      <c r="T3872" s="1" t="str">
        <f t="shared" si="322"/>
        <v/>
      </c>
      <c r="BN3872" s="8" t="str">
        <f t="shared" si="326"/>
        <v>2108005</v>
      </c>
    </row>
    <row r="3873" spans="1:66" ht="46" hidden="1" x14ac:dyDescent="0.45">
      <c r="A3873" s="1">
        <f t="shared" si="325"/>
        <v>3860</v>
      </c>
      <c r="B3873" s="1" t="s">
        <v>734</v>
      </c>
      <c r="C3873" s="1" t="s">
        <v>5032</v>
      </c>
      <c r="D3873" s="1"/>
      <c r="E3873" s="2" t="s">
        <v>5033</v>
      </c>
      <c r="F3873" s="1" t="s">
        <v>5022</v>
      </c>
      <c r="G3873" s="10">
        <v>45810</v>
      </c>
      <c r="H3873" s="1">
        <v>60</v>
      </c>
      <c r="I3873" s="1"/>
      <c r="J3873" s="10">
        <v>45819</v>
      </c>
      <c r="K3873" s="1" t="s">
        <v>1074</v>
      </c>
      <c r="L3873" s="2"/>
      <c r="M3873" s="10"/>
      <c r="N3873" s="1"/>
      <c r="O3873" s="1"/>
      <c r="P3873" s="2">
        <f>Table1[[#This Row],[PRICE/PO]]*Table1[[#This Row],[Quantity/PO]]</f>
        <v>0</v>
      </c>
      <c r="Q3873" s="2" t="str">
        <f t="shared" ca="1" si="321"/>
        <v>منتهي</v>
      </c>
      <c r="R3873" s="2" t="s">
        <v>2370</v>
      </c>
      <c r="S3873" s="2"/>
      <c r="T3873" s="1" t="str">
        <f t="shared" si="322"/>
        <v/>
      </c>
      <c r="BN3873" s="8" t="str">
        <f t="shared" si="326"/>
        <v>2101041</v>
      </c>
    </row>
    <row r="3874" spans="1:66" ht="69" hidden="1" x14ac:dyDescent="0.45">
      <c r="A3874" s="1">
        <f t="shared" si="325"/>
        <v>3861</v>
      </c>
      <c r="B3874" s="1" t="s">
        <v>734</v>
      </c>
      <c r="C3874" s="1" t="s">
        <v>3263</v>
      </c>
      <c r="D3874" s="1"/>
      <c r="E3874" s="2" t="s">
        <v>3267</v>
      </c>
      <c r="F3874" s="1" t="s">
        <v>5022</v>
      </c>
      <c r="G3874" s="10">
        <v>45810</v>
      </c>
      <c r="H3874" s="1">
        <v>50</v>
      </c>
      <c r="I3874" s="1"/>
      <c r="J3874" s="10">
        <v>45819</v>
      </c>
      <c r="K3874" s="1" t="s">
        <v>1074</v>
      </c>
      <c r="L3874" s="2"/>
      <c r="M3874" s="10"/>
      <c r="N3874" s="1"/>
      <c r="O3874" s="1"/>
      <c r="P3874" s="2">
        <f>Table1[[#This Row],[PRICE/PO]]*Table1[[#This Row],[Quantity/PO]]</f>
        <v>0</v>
      </c>
      <c r="Q3874" s="2" t="str">
        <f t="shared" ca="1" si="321"/>
        <v>منتهي</v>
      </c>
      <c r="R3874" s="2" t="s">
        <v>2370</v>
      </c>
      <c r="S3874" s="2"/>
      <c r="T3874" s="1" t="str">
        <f t="shared" si="322"/>
        <v/>
      </c>
      <c r="BN3874" s="8" t="str">
        <f t="shared" si="326"/>
        <v>2102009</v>
      </c>
    </row>
    <row r="3875" spans="1:66" ht="69" hidden="1" x14ac:dyDescent="0.45">
      <c r="A3875" s="1">
        <f t="shared" si="325"/>
        <v>3862</v>
      </c>
      <c r="B3875" s="1" t="s">
        <v>734</v>
      </c>
      <c r="C3875" s="1" t="s">
        <v>5034</v>
      </c>
      <c r="D3875" s="1">
        <v>115070</v>
      </c>
      <c r="E3875" s="2" t="s">
        <v>5035</v>
      </c>
      <c r="F3875" s="1" t="s">
        <v>5022</v>
      </c>
      <c r="G3875" s="10">
        <v>45810</v>
      </c>
      <c r="H3875" s="1">
        <v>12</v>
      </c>
      <c r="I3875" s="1"/>
      <c r="J3875" s="10">
        <v>45819</v>
      </c>
      <c r="K3875" s="1" t="s">
        <v>1074</v>
      </c>
      <c r="L3875" s="2"/>
      <c r="M3875" s="10"/>
      <c r="N3875" s="1"/>
      <c r="O3875" s="1"/>
      <c r="P3875" s="2">
        <f>Table1[[#This Row],[PRICE/PO]]*Table1[[#This Row],[Quantity/PO]]</f>
        <v>0</v>
      </c>
      <c r="Q3875" s="2" t="str">
        <f t="shared" ca="1" si="321"/>
        <v>منتهي</v>
      </c>
      <c r="R3875" s="2" t="s">
        <v>2370</v>
      </c>
      <c r="S3875" s="2"/>
      <c r="T3875" s="1" t="str">
        <f t="shared" si="322"/>
        <v/>
      </c>
      <c r="BN3875" s="8" t="str">
        <f t="shared" si="326"/>
        <v>2101020</v>
      </c>
    </row>
    <row r="3876" spans="1:66" ht="69" hidden="1" x14ac:dyDescent="0.45">
      <c r="A3876" s="1">
        <f t="shared" si="325"/>
        <v>3863</v>
      </c>
      <c r="B3876" s="1" t="s">
        <v>734</v>
      </c>
      <c r="C3876" s="1" t="s">
        <v>519</v>
      </c>
      <c r="D3876" s="1" t="s">
        <v>292</v>
      </c>
      <c r="E3876" s="2" t="s">
        <v>520</v>
      </c>
      <c r="F3876" s="1" t="s">
        <v>5022</v>
      </c>
      <c r="G3876" s="10">
        <v>45810</v>
      </c>
      <c r="H3876" s="1">
        <v>75</v>
      </c>
      <c r="I3876" s="1"/>
      <c r="J3876" s="10">
        <v>45819</v>
      </c>
      <c r="K3876" s="1" t="s">
        <v>1074</v>
      </c>
      <c r="L3876" s="2"/>
      <c r="M3876" s="10"/>
      <c r="N3876" s="1"/>
      <c r="O3876" s="1"/>
      <c r="P3876" s="2">
        <f>Table1[[#This Row],[PRICE/PO]]*Table1[[#This Row],[Quantity/PO]]</f>
        <v>0</v>
      </c>
      <c r="Q3876" s="2" t="str">
        <f t="shared" ref="Q3876:Q3939" ca="1" si="327">IF(AND($J3876&lt;TODAY(), $J3876&lt;&gt;""), "منتهي", "")</f>
        <v>منتهي</v>
      </c>
      <c r="R3876" s="2" t="s">
        <v>2370</v>
      </c>
      <c r="S3876" s="2"/>
      <c r="T3876" s="1" t="str">
        <f t="shared" ref="T3876:T3939" si="328">IF(AND(COUNTIFS($F$14:$F$1012, $F3876, $L$14:$L$1012, "&lt;&gt;")&gt;0, $L3876="", $I3876&lt;&gt;""), 1, "")</f>
        <v/>
      </c>
      <c r="BN3876" s="8" t="str">
        <f t="shared" si="326"/>
        <v>2101008</v>
      </c>
    </row>
    <row r="3877" spans="1:66" ht="46" hidden="1" x14ac:dyDescent="0.45">
      <c r="A3877" s="1">
        <f t="shared" si="325"/>
        <v>3864</v>
      </c>
      <c r="B3877" s="1" t="s">
        <v>734</v>
      </c>
      <c r="C3877" s="2" t="s">
        <v>1305</v>
      </c>
      <c r="D3877" s="1"/>
      <c r="E3877" s="2" t="s">
        <v>1306</v>
      </c>
      <c r="F3877" s="1" t="s">
        <v>5036</v>
      </c>
      <c r="G3877" s="10">
        <v>45810</v>
      </c>
      <c r="H3877" s="1">
        <v>12</v>
      </c>
      <c r="I3877" s="1"/>
      <c r="J3877" s="10">
        <v>45819</v>
      </c>
      <c r="K3877" s="1" t="s">
        <v>1075</v>
      </c>
      <c r="L3877" s="2"/>
      <c r="M3877" s="10"/>
      <c r="N3877" s="1"/>
      <c r="O3877" s="1"/>
      <c r="P3877" s="2">
        <f>Table1[[#This Row],[PRICE/PO]]*Table1[[#This Row],[Quantity/PO]]</f>
        <v>0</v>
      </c>
      <c r="Q3877" s="2" t="str">
        <f t="shared" ca="1" si="327"/>
        <v>منتهي</v>
      </c>
      <c r="R3877" s="2" t="s">
        <v>2355</v>
      </c>
      <c r="S3877" s="2"/>
      <c r="T3877" s="1" t="str">
        <f t="shared" si="328"/>
        <v/>
      </c>
      <c r="BN3877" s="8" t="str">
        <f t="shared" si="326"/>
        <v/>
      </c>
    </row>
    <row r="3878" spans="1:66" ht="46" hidden="1" x14ac:dyDescent="0.45">
      <c r="A3878" s="1">
        <f t="shared" si="325"/>
        <v>3865</v>
      </c>
      <c r="B3878" s="1" t="s">
        <v>43</v>
      </c>
      <c r="C3878" s="2" t="s">
        <v>2323</v>
      </c>
      <c r="D3878" s="1"/>
      <c r="E3878" s="2" t="s">
        <v>2324</v>
      </c>
      <c r="F3878" s="1" t="s">
        <v>5036</v>
      </c>
      <c r="G3878" s="10">
        <v>45810</v>
      </c>
      <c r="H3878" s="1">
        <v>2</v>
      </c>
      <c r="I3878" s="1"/>
      <c r="J3878" s="10">
        <v>45819</v>
      </c>
      <c r="K3878" s="1" t="s">
        <v>1075</v>
      </c>
      <c r="L3878" s="2"/>
      <c r="M3878" s="10"/>
      <c r="N3878" s="1"/>
      <c r="O3878" s="1"/>
      <c r="P3878" s="2">
        <f>Table1[[#This Row],[PRICE/PO]]*Table1[[#This Row],[Quantity/PO]]</f>
        <v>0</v>
      </c>
      <c r="Q3878" s="2" t="str">
        <f t="shared" ca="1" si="327"/>
        <v>منتهي</v>
      </c>
      <c r="R3878" s="2" t="s">
        <v>2355</v>
      </c>
      <c r="S3878" s="2"/>
      <c r="T3878" s="1" t="str">
        <f t="shared" si="328"/>
        <v/>
      </c>
      <c r="BN3878" s="8" t="str">
        <f t="shared" si="326"/>
        <v/>
      </c>
    </row>
    <row r="3879" spans="1:66" ht="46" hidden="1" x14ac:dyDescent="0.45">
      <c r="A3879" s="1">
        <f t="shared" si="325"/>
        <v>3866</v>
      </c>
      <c r="B3879" s="1" t="s">
        <v>734</v>
      </c>
      <c r="C3879" s="2" t="s">
        <v>3842</v>
      </c>
      <c r="D3879" s="1" t="s">
        <v>3850</v>
      </c>
      <c r="E3879" s="2" t="s">
        <v>3841</v>
      </c>
      <c r="F3879" s="1" t="s">
        <v>5036</v>
      </c>
      <c r="G3879" s="10">
        <v>45810</v>
      </c>
      <c r="H3879" s="1">
        <v>1</v>
      </c>
      <c r="I3879" s="1"/>
      <c r="J3879" s="10">
        <v>45819</v>
      </c>
      <c r="K3879" s="1" t="s">
        <v>1075</v>
      </c>
      <c r="L3879" s="2"/>
      <c r="M3879" s="10"/>
      <c r="N3879" s="1"/>
      <c r="O3879" s="1"/>
      <c r="P3879" s="2">
        <f>Table1[[#This Row],[PRICE/PO]]*Table1[[#This Row],[Quantity/PO]]</f>
        <v>0</v>
      </c>
      <c r="Q3879" s="2" t="str">
        <f t="shared" ca="1" si="327"/>
        <v>منتهي</v>
      </c>
      <c r="R3879" s="2" t="s">
        <v>2355</v>
      </c>
      <c r="S3879" s="2"/>
      <c r="T3879" s="1" t="str">
        <f t="shared" si="328"/>
        <v/>
      </c>
      <c r="BN3879" s="8" t="str">
        <f t="shared" si="326"/>
        <v>LVM20</v>
      </c>
    </row>
    <row r="3880" spans="1:66" ht="46" hidden="1" x14ac:dyDescent="0.45">
      <c r="A3880" s="1">
        <f t="shared" si="325"/>
        <v>3867</v>
      </c>
      <c r="B3880" s="1" t="s">
        <v>43</v>
      </c>
      <c r="C3880" s="1" t="s">
        <v>2323</v>
      </c>
      <c r="D3880" s="1"/>
      <c r="E3880" s="2" t="s">
        <v>2324</v>
      </c>
      <c r="F3880" s="1" t="s">
        <v>5036</v>
      </c>
      <c r="G3880" s="10">
        <v>45810</v>
      </c>
      <c r="H3880" s="1">
        <v>1</v>
      </c>
      <c r="I3880" s="1"/>
      <c r="J3880" s="10">
        <v>45819</v>
      </c>
      <c r="K3880" s="1" t="s">
        <v>1075</v>
      </c>
      <c r="L3880" s="2"/>
      <c r="M3880" s="10"/>
      <c r="N3880" s="1"/>
      <c r="O3880" s="1"/>
      <c r="P3880" s="2">
        <f>Table1[[#This Row],[PRICE/PO]]*Table1[[#This Row],[Quantity/PO]]</f>
        <v>0</v>
      </c>
      <c r="Q3880" s="2" t="str">
        <f t="shared" ca="1" si="327"/>
        <v>منتهي</v>
      </c>
      <c r="R3880" s="2" t="s">
        <v>2355</v>
      </c>
      <c r="S3880" s="2"/>
      <c r="T3880" s="1" t="str">
        <f t="shared" si="328"/>
        <v/>
      </c>
      <c r="BN3880" s="8" t="str">
        <f t="shared" si="326"/>
        <v>5713</v>
      </c>
    </row>
    <row r="3881" spans="1:66" ht="46" hidden="1" x14ac:dyDescent="0.45">
      <c r="A3881" s="1">
        <f t="shared" si="325"/>
        <v>3868</v>
      </c>
      <c r="B3881" s="1" t="s">
        <v>43</v>
      </c>
      <c r="C3881" s="1" t="s">
        <v>2323</v>
      </c>
      <c r="D3881" s="1"/>
      <c r="E3881" s="2" t="s">
        <v>2324</v>
      </c>
      <c r="F3881" s="1" t="s">
        <v>5036</v>
      </c>
      <c r="G3881" s="10">
        <v>45810</v>
      </c>
      <c r="H3881" s="1">
        <v>6</v>
      </c>
      <c r="I3881" s="1"/>
      <c r="J3881" s="10">
        <v>45819</v>
      </c>
      <c r="K3881" s="1" t="s">
        <v>1075</v>
      </c>
      <c r="L3881" s="2"/>
      <c r="M3881" s="10"/>
      <c r="N3881" s="1"/>
      <c r="O3881" s="1"/>
      <c r="P3881" s="2">
        <f>Table1[[#This Row],[PRICE/PO]]*Table1[[#This Row],[Quantity/PO]]</f>
        <v>0</v>
      </c>
      <c r="Q3881" s="2" t="str">
        <f t="shared" ca="1" si="327"/>
        <v>منتهي</v>
      </c>
      <c r="R3881" s="2" t="s">
        <v>2355</v>
      </c>
      <c r="S3881" s="2"/>
      <c r="T3881" s="1" t="str">
        <f t="shared" si="328"/>
        <v/>
      </c>
      <c r="BN3881" s="8" t="str">
        <f t="shared" si="326"/>
        <v>KP 15 060-1241</v>
      </c>
    </row>
    <row r="3882" spans="1:66" ht="23" hidden="1" x14ac:dyDescent="0.45">
      <c r="A3882" s="1">
        <f t="shared" si="325"/>
        <v>3869</v>
      </c>
      <c r="B3882" s="1" t="s">
        <v>734</v>
      </c>
      <c r="C3882" s="2" t="s">
        <v>473</v>
      </c>
      <c r="D3882" s="1"/>
      <c r="E3882" s="2" t="s">
        <v>474</v>
      </c>
      <c r="F3882" s="1" t="s">
        <v>5037</v>
      </c>
      <c r="G3882" s="10">
        <v>45810</v>
      </c>
      <c r="H3882" s="1">
        <v>100</v>
      </c>
      <c r="I3882" s="1"/>
      <c r="J3882" s="10">
        <v>45819</v>
      </c>
      <c r="K3882" s="1" t="s">
        <v>1077</v>
      </c>
      <c r="L3882" s="2"/>
      <c r="M3882" s="10"/>
      <c r="N3882" s="1"/>
      <c r="O3882" s="1"/>
      <c r="P3882" s="2">
        <f>Table1[[#This Row],[PRICE/PO]]*Table1[[#This Row],[Quantity/PO]]</f>
        <v>0</v>
      </c>
      <c r="Q3882" s="2" t="str">
        <f t="shared" ca="1" si="327"/>
        <v>منتهي</v>
      </c>
      <c r="R3882" s="2" t="s">
        <v>2370</v>
      </c>
      <c r="S3882" s="2"/>
      <c r="T3882" s="1" t="str">
        <f t="shared" si="328"/>
        <v/>
      </c>
      <c r="BN3882" s="8" t="str">
        <f t="shared" si="326"/>
        <v>02500257</v>
      </c>
    </row>
    <row r="3883" spans="1:66" ht="23" hidden="1" x14ac:dyDescent="0.45">
      <c r="A3883" s="1">
        <f t="shared" si="325"/>
        <v>3870</v>
      </c>
      <c r="B3883" s="1" t="s">
        <v>734</v>
      </c>
      <c r="C3883" s="2" t="s">
        <v>477</v>
      </c>
      <c r="D3883" s="1"/>
      <c r="E3883" s="2" t="s">
        <v>356</v>
      </c>
      <c r="F3883" s="1" t="s">
        <v>5037</v>
      </c>
      <c r="G3883" s="10">
        <v>45810</v>
      </c>
      <c r="H3883" s="1">
        <v>400</v>
      </c>
      <c r="I3883" s="1"/>
      <c r="J3883" s="10">
        <v>45819</v>
      </c>
      <c r="K3883" s="1" t="s">
        <v>1077</v>
      </c>
      <c r="L3883" s="2"/>
      <c r="M3883" s="10"/>
      <c r="N3883" s="1"/>
      <c r="O3883" s="1"/>
      <c r="P3883" s="2">
        <f>Table1[[#This Row],[PRICE/PO]]*Table1[[#This Row],[Quantity/PO]]</f>
        <v>0</v>
      </c>
      <c r="Q3883" s="2" t="str">
        <f t="shared" ca="1" si="327"/>
        <v>منتهي</v>
      </c>
      <c r="R3883" s="2" t="s">
        <v>2370</v>
      </c>
      <c r="S3883" s="2"/>
      <c r="T3883" s="1" t="str">
        <f t="shared" si="328"/>
        <v/>
      </c>
      <c r="BN3883" s="8" t="e">
        <f>#REF!</f>
        <v>#REF!</v>
      </c>
    </row>
    <row r="3884" spans="1:66" ht="69" hidden="1" x14ac:dyDescent="0.45">
      <c r="A3884" s="1">
        <f t="shared" si="325"/>
        <v>3871</v>
      </c>
      <c r="B3884" s="1" t="s">
        <v>734</v>
      </c>
      <c r="C3884" s="1" t="s">
        <v>1983</v>
      </c>
      <c r="D3884" s="1"/>
      <c r="E3884" s="2" t="s">
        <v>1984</v>
      </c>
      <c r="F3884" s="1" t="s">
        <v>5037</v>
      </c>
      <c r="G3884" s="10">
        <v>45810</v>
      </c>
      <c r="H3884" s="1">
        <v>680</v>
      </c>
      <c r="I3884" s="1"/>
      <c r="J3884" s="10">
        <v>45819</v>
      </c>
      <c r="K3884" s="1" t="s">
        <v>1077</v>
      </c>
      <c r="L3884" s="2"/>
      <c r="M3884" s="10"/>
      <c r="N3884" s="1"/>
      <c r="O3884" s="1"/>
      <c r="P3884" s="2">
        <f>Table1[[#This Row],[PRICE/PO]]*Table1[[#This Row],[Quantity/PO]]</f>
        <v>0</v>
      </c>
      <c r="Q3884" s="2" t="str">
        <f t="shared" ca="1" si="327"/>
        <v>منتهي</v>
      </c>
      <c r="R3884" s="2" t="s">
        <v>2370</v>
      </c>
      <c r="S3884" s="2"/>
      <c r="T3884" s="1" t="str">
        <f t="shared" si="328"/>
        <v/>
      </c>
      <c r="BN3884" s="8" t="str">
        <f t="shared" ref="BN3884:BN3915" si="329">D4501</f>
        <v>02400580</v>
      </c>
    </row>
    <row r="3885" spans="1:66" ht="69" hidden="1" x14ac:dyDescent="0.45">
      <c r="A3885" s="1">
        <f t="shared" si="325"/>
        <v>3872</v>
      </c>
      <c r="B3885" s="1" t="s">
        <v>734</v>
      </c>
      <c r="C3885" s="2" t="s">
        <v>1658</v>
      </c>
      <c r="D3885" s="1"/>
      <c r="E3885" s="2" t="s">
        <v>1659</v>
      </c>
      <c r="F3885" s="1" t="s">
        <v>5037</v>
      </c>
      <c r="G3885" s="10">
        <v>45810</v>
      </c>
      <c r="H3885" s="1">
        <v>730</v>
      </c>
      <c r="I3885" s="1"/>
      <c r="J3885" s="10">
        <v>45819</v>
      </c>
      <c r="K3885" s="1" t="s">
        <v>1077</v>
      </c>
      <c r="L3885" s="2"/>
      <c r="M3885" s="10"/>
      <c r="N3885" s="1"/>
      <c r="O3885" s="1"/>
      <c r="P3885" s="2">
        <f>Table1[[#This Row],[PRICE/PO]]*Table1[[#This Row],[Quantity/PO]]</f>
        <v>0</v>
      </c>
      <c r="Q3885" s="2" t="str">
        <f t="shared" ca="1" si="327"/>
        <v>منتهي</v>
      </c>
      <c r="R3885" s="2" t="s">
        <v>2370</v>
      </c>
      <c r="S3885" s="2"/>
      <c r="T3885" s="1" t="str">
        <f t="shared" si="328"/>
        <v/>
      </c>
      <c r="BN3885" s="8" t="str">
        <f t="shared" si="329"/>
        <v/>
      </c>
    </row>
    <row r="3886" spans="1:66" ht="46" hidden="1" x14ac:dyDescent="0.45">
      <c r="A3886" s="1">
        <f t="shared" si="325"/>
        <v>3873</v>
      </c>
      <c r="B3886" s="1" t="s">
        <v>734</v>
      </c>
      <c r="C3886" s="2" t="s">
        <v>981</v>
      </c>
      <c r="D3886" s="1"/>
      <c r="E3886" s="2" t="s">
        <v>982</v>
      </c>
      <c r="F3886" s="1" t="s">
        <v>5037</v>
      </c>
      <c r="G3886" s="10">
        <v>45810</v>
      </c>
      <c r="H3886" s="1">
        <v>800</v>
      </c>
      <c r="I3886" s="1"/>
      <c r="J3886" s="10">
        <v>45819</v>
      </c>
      <c r="K3886" s="1" t="s">
        <v>1077</v>
      </c>
      <c r="L3886" s="2"/>
      <c r="M3886" s="10"/>
      <c r="N3886" s="1"/>
      <c r="O3886" s="1"/>
      <c r="P3886" s="2">
        <f>Table1[[#This Row],[PRICE/PO]]*Table1[[#This Row],[Quantity/PO]]</f>
        <v>0</v>
      </c>
      <c r="Q3886" s="2" t="str">
        <f t="shared" ca="1" si="327"/>
        <v>منتهي</v>
      </c>
      <c r="R3886" s="2" t="s">
        <v>2370</v>
      </c>
      <c r="S3886" s="2"/>
      <c r="T3886" s="1" t="str">
        <f t="shared" si="328"/>
        <v/>
      </c>
      <c r="BN3886" s="8" t="str">
        <f t="shared" si="329"/>
        <v/>
      </c>
    </row>
    <row r="3887" spans="1:66" ht="46" hidden="1" x14ac:dyDescent="0.45">
      <c r="A3887" s="1">
        <f t="shared" si="325"/>
        <v>3874</v>
      </c>
      <c r="B3887" s="1" t="s">
        <v>734</v>
      </c>
      <c r="C3887" s="1" t="s">
        <v>983</v>
      </c>
      <c r="D3887" s="1"/>
      <c r="E3887" s="2" t="s">
        <v>984</v>
      </c>
      <c r="F3887" s="1" t="s">
        <v>5037</v>
      </c>
      <c r="G3887" s="10">
        <v>45810</v>
      </c>
      <c r="H3887" s="1">
        <v>1000</v>
      </c>
      <c r="I3887" s="1"/>
      <c r="J3887" s="10">
        <v>45819</v>
      </c>
      <c r="K3887" s="1" t="s">
        <v>1077</v>
      </c>
      <c r="L3887" s="2"/>
      <c r="M3887" s="10"/>
      <c r="N3887" s="1"/>
      <c r="O3887" s="1"/>
      <c r="P3887" s="2">
        <f>Table1[[#This Row],[PRICE/PO]]*Table1[[#This Row],[Quantity/PO]]</f>
        <v>0</v>
      </c>
      <c r="Q3887" s="2" t="str">
        <f t="shared" ca="1" si="327"/>
        <v>منتهي</v>
      </c>
      <c r="R3887" s="2" t="s">
        <v>2370</v>
      </c>
      <c r="S3887" s="2"/>
      <c r="T3887" s="1" t="str">
        <f t="shared" si="328"/>
        <v/>
      </c>
      <c r="BN3887" s="8" t="str">
        <f t="shared" si="329"/>
        <v/>
      </c>
    </row>
    <row r="3888" spans="1:66" ht="46" hidden="1" x14ac:dyDescent="0.45">
      <c r="A3888" s="1">
        <f t="shared" si="325"/>
        <v>3875</v>
      </c>
      <c r="B3888" s="1" t="s">
        <v>734</v>
      </c>
      <c r="C3888" s="2" t="s">
        <v>36</v>
      </c>
      <c r="D3888" s="1"/>
      <c r="E3888" s="2" t="s">
        <v>687</v>
      </c>
      <c r="F3888" s="1" t="s">
        <v>5038</v>
      </c>
      <c r="G3888" s="10">
        <v>45810</v>
      </c>
      <c r="H3888" s="1">
        <v>12</v>
      </c>
      <c r="I3888" s="1">
        <v>450</v>
      </c>
      <c r="J3888" s="10">
        <v>45816</v>
      </c>
      <c r="K3888" s="1" t="s">
        <v>1076</v>
      </c>
      <c r="L3888" s="2"/>
      <c r="M3888" s="10"/>
      <c r="N3888" s="1"/>
      <c r="O3888" s="1"/>
      <c r="P3888" s="2">
        <f>Table1[[#This Row],[PRICE/PO]]*Table1[[#This Row],[Quantity/PO]]</f>
        <v>0</v>
      </c>
      <c r="Q3888" s="2" t="str">
        <f t="shared" ca="1" si="327"/>
        <v>منتهي</v>
      </c>
      <c r="R3888" s="2" t="s">
        <v>2339</v>
      </c>
      <c r="S3888" s="2"/>
      <c r="T3888" s="1" t="str">
        <f t="shared" si="328"/>
        <v/>
      </c>
      <c r="BN3888" s="8" t="str">
        <f t="shared" si="329"/>
        <v>2400379</v>
      </c>
    </row>
    <row r="3889" spans="1:66" ht="92" hidden="1" x14ac:dyDescent="0.45">
      <c r="A3889" s="1">
        <f t="shared" si="325"/>
        <v>3876</v>
      </c>
      <c r="B3889" s="1" t="s">
        <v>734</v>
      </c>
      <c r="C3889" s="2" t="s">
        <v>704</v>
      </c>
      <c r="D3889" s="1" t="s">
        <v>1060</v>
      </c>
      <c r="E3889" s="2" t="s">
        <v>705</v>
      </c>
      <c r="F3889" s="1" t="s">
        <v>5038</v>
      </c>
      <c r="G3889" s="10">
        <v>45810</v>
      </c>
      <c r="H3889" s="1">
        <v>3</v>
      </c>
      <c r="I3889" s="1">
        <v>1750</v>
      </c>
      <c r="J3889" s="10">
        <v>45816</v>
      </c>
      <c r="K3889" s="1" t="s">
        <v>1076</v>
      </c>
      <c r="L3889" s="2"/>
      <c r="M3889" s="10"/>
      <c r="N3889" s="1"/>
      <c r="O3889" s="1"/>
      <c r="P3889" s="2">
        <f>Table1[[#This Row],[PRICE/PO]]*Table1[[#This Row],[Quantity/PO]]</f>
        <v>0</v>
      </c>
      <c r="Q3889" s="2" t="str">
        <f t="shared" ca="1" si="327"/>
        <v>منتهي</v>
      </c>
      <c r="R3889" s="2" t="s">
        <v>2339</v>
      </c>
      <c r="S3889" s="2"/>
      <c r="T3889" s="1" t="str">
        <f t="shared" si="328"/>
        <v/>
      </c>
      <c r="BN3889" s="8" t="str">
        <f t="shared" si="329"/>
        <v>02400572</v>
      </c>
    </row>
    <row r="3890" spans="1:66" ht="69" hidden="1" x14ac:dyDescent="0.45">
      <c r="A3890" s="1">
        <f t="shared" si="325"/>
        <v>3877</v>
      </c>
      <c r="B3890" s="1" t="s">
        <v>734</v>
      </c>
      <c r="C3890" s="1" t="s">
        <v>551</v>
      </c>
      <c r="D3890" s="1" t="s">
        <v>565</v>
      </c>
      <c r="E3890" s="2" t="s">
        <v>552</v>
      </c>
      <c r="F3890" s="1" t="s">
        <v>5038</v>
      </c>
      <c r="G3890" s="10">
        <v>45810</v>
      </c>
      <c r="H3890" s="1">
        <v>3</v>
      </c>
      <c r="I3890" s="1">
        <v>1950</v>
      </c>
      <c r="J3890" s="10">
        <v>45816</v>
      </c>
      <c r="K3890" s="1" t="s">
        <v>1076</v>
      </c>
      <c r="L3890" s="2"/>
      <c r="M3890" s="10"/>
      <c r="N3890" s="1"/>
      <c r="O3890" s="1"/>
      <c r="P3890" s="2">
        <f>Table1[[#This Row],[PRICE/PO]]*Table1[[#This Row],[Quantity/PO]]</f>
        <v>0</v>
      </c>
      <c r="Q3890" s="2" t="str">
        <f t="shared" ca="1" si="327"/>
        <v>منتهي</v>
      </c>
      <c r="R3890" s="2" t="s">
        <v>2339</v>
      </c>
      <c r="S3890" s="2"/>
      <c r="T3890" s="1" t="str">
        <f t="shared" si="328"/>
        <v/>
      </c>
      <c r="BN3890" s="8" t="str">
        <f t="shared" si="329"/>
        <v/>
      </c>
    </row>
    <row r="3891" spans="1:66" ht="69" hidden="1" x14ac:dyDescent="0.45">
      <c r="A3891" s="1">
        <f t="shared" si="325"/>
        <v>3878</v>
      </c>
      <c r="B3891" s="1" t="s">
        <v>734</v>
      </c>
      <c r="C3891" s="2" t="s">
        <v>570</v>
      </c>
      <c r="D3891" s="1" t="s">
        <v>569</v>
      </c>
      <c r="E3891" s="2" t="s">
        <v>571</v>
      </c>
      <c r="F3891" s="1" t="s">
        <v>5038</v>
      </c>
      <c r="G3891" s="10">
        <v>45810</v>
      </c>
      <c r="H3891" s="1">
        <v>10</v>
      </c>
      <c r="I3891" s="1">
        <v>80</v>
      </c>
      <c r="J3891" s="10">
        <v>45816</v>
      </c>
      <c r="K3891" s="1" t="s">
        <v>1076</v>
      </c>
      <c r="L3891" s="2"/>
      <c r="M3891" s="10"/>
      <c r="N3891" s="1"/>
      <c r="O3891" s="1"/>
      <c r="P3891" s="2">
        <f>Table1[[#This Row],[PRICE/PO]]*Table1[[#This Row],[Quantity/PO]]</f>
        <v>0</v>
      </c>
      <c r="Q3891" s="2" t="str">
        <f t="shared" ca="1" si="327"/>
        <v>منتهي</v>
      </c>
      <c r="R3891" s="2" t="s">
        <v>2339</v>
      </c>
      <c r="S3891" s="2"/>
      <c r="T3891" s="1" t="str">
        <f t="shared" si="328"/>
        <v/>
      </c>
      <c r="BN3891" s="8" t="str">
        <f t="shared" si="329"/>
        <v>02508792</v>
      </c>
    </row>
    <row r="3892" spans="1:66" ht="69" hidden="1" x14ac:dyDescent="0.45">
      <c r="A3892" s="1">
        <f t="shared" si="325"/>
        <v>3879</v>
      </c>
      <c r="B3892" s="1" t="s">
        <v>734</v>
      </c>
      <c r="C3892" s="2" t="s">
        <v>572</v>
      </c>
      <c r="D3892" s="1"/>
      <c r="E3892" s="2" t="s">
        <v>573</v>
      </c>
      <c r="F3892" s="1" t="s">
        <v>5038</v>
      </c>
      <c r="G3892" s="10">
        <v>45810</v>
      </c>
      <c r="H3892" s="1">
        <v>10</v>
      </c>
      <c r="I3892" s="1">
        <v>90</v>
      </c>
      <c r="J3892" s="10">
        <v>45816</v>
      </c>
      <c r="K3892" s="1" t="s">
        <v>1076</v>
      </c>
      <c r="L3892" s="2"/>
      <c r="M3892" s="10"/>
      <c r="N3892" s="1"/>
      <c r="O3892" s="1"/>
      <c r="P3892" s="2">
        <f>Table1[[#This Row],[PRICE/PO]]*Table1[[#This Row],[Quantity/PO]]</f>
        <v>0</v>
      </c>
      <c r="Q3892" s="2" t="str">
        <f t="shared" ca="1" si="327"/>
        <v>منتهي</v>
      </c>
      <c r="R3892" s="2" t="s">
        <v>2339</v>
      </c>
      <c r="S3892" s="2"/>
      <c r="T3892" s="1" t="str">
        <f t="shared" si="328"/>
        <v/>
      </c>
      <c r="BN3892" s="8" t="str">
        <f t="shared" si="329"/>
        <v>02400580</v>
      </c>
    </row>
    <row r="3893" spans="1:66" ht="46" hidden="1" x14ac:dyDescent="0.45">
      <c r="A3893" s="1">
        <f t="shared" si="325"/>
        <v>3880</v>
      </c>
      <c r="B3893" s="1" t="s">
        <v>734</v>
      </c>
      <c r="C3893" s="2" t="s">
        <v>555</v>
      </c>
      <c r="D3893" s="1">
        <v>2102037</v>
      </c>
      <c r="E3893" s="2" t="s">
        <v>556</v>
      </c>
      <c r="F3893" s="1" t="s">
        <v>5038</v>
      </c>
      <c r="G3893" s="10">
        <v>45810</v>
      </c>
      <c r="H3893" s="1">
        <v>3</v>
      </c>
      <c r="I3893" s="1">
        <v>1200</v>
      </c>
      <c r="J3893" s="10">
        <v>45816</v>
      </c>
      <c r="K3893" s="1" t="s">
        <v>1076</v>
      </c>
      <c r="L3893" s="2"/>
      <c r="M3893" s="10"/>
      <c r="N3893" s="1"/>
      <c r="O3893" s="1"/>
      <c r="P3893" s="2">
        <f>Table1[[#This Row],[PRICE/PO]]*Table1[[#This Row],[Quantity/PO]]</f>
        <v>0</v>
      </c>
      <c r="Q3893" s="2" t="str">
        <f t="shared" ca="1" si="327"/>
        <v>منتهي</v>
      </c>
      <c r="R3893" s="2" t="s">
        <v>2339</v>
      </c>
      <c r="S3893" s="2"/>
      <c r="T3893" s="1" t="str">
        <f t="shared" si="328"/>
        <v/>
      </c>
      <c r="BN3893" s="8" t="str">
        <f t="shared" si="329"/>
        <v/>
      </c>
    </row>
    <row r="3894" spans="1:66" ht="92" hidden="1" x14ac:dyDescent="0.45">
      <c r="A3894" s="1">
        <f t="shared" si="325"/>
        <v>3881</v>
      </c>
      <c r="B3894" s="1" t="s">
        <v>734</v>
      </c>
      <c r="C3894" s="1" t="s">
        <v>646</v>
      </c>
      <c r="D3894" s="1" t="s">
        <v>645</v>
      </c>
      <c r="E3894" s="2" t="s">
        <v>647</v>
      </c>
      <c r="F3894" s="1" t="s">
        <v>5039</v>
      </c>
      <c r="G3894" s="10">
        <v>45810</v>
      </c>
      <c r="H3894" s="1">
        <v>1</v>
      </c>
      <c r="I3894" s="1">
        <v>16500</v>
      </c>
      <c r="J3894" s="10">
        <v>45816</v>
      </c>
      <c r="K3894" s="1" t="s">
        <v>1076</v>
      </c>
      <c r="L3894" s="2"/>
      <c r="M3894" s="10"/>
      <c r="N3894" s="1"/>
      <c r="O3894" s="1"/>
      <c r="P3894" s="2">
        <f>Table1[[#This Row],[PRICE/PO]]*Table1[[#This Row],[Quantity/PO]]</f>
        <v>0</v>
      </c>
      <c r="Q3894" s="2" t="str">
        <f t="shared" ca="1" si="327"/>
        <v>منتهي</v>
      </c>
      <c r="R3894" s="2" t="s">
        <v>2339</v>
      </c>
      <c r="S3894" s="2"/>
      <c r="T3894" s="1" t="str">
        <f t="shared" si="328"/>
        <v/>
      </c>
      <c r="BN3894" s="8" t="str">
        <f t="shared" si="329"/>
        <v/>
      </c>
    </row>
    <row r="3895" spans="1:66" ht="92" hidden="1" x14ac:dyDescent="0.45">
      <c r="A3895" s="1">
        <f t="shared" si="325"/>
        <v>3882</v>
      </c>
      <c r="B3895" s="1" t="s">
        <v>734</v>
      </c>
      <c r="C3895" s="1" t="s">
        <v>5040</v>
      </c>
      <c r="D3895" s="1">
        <v>3046025</v>
      </c>
      <c r="E3895" s="2" t="s">
        <v>5041</v>
      </c>
      <c r="F3895" s="1" t="s">
        <v>5039</v>
      </c>
      <c r="G3895" s="10">
        <v>45810</v>
      </c>
      <c r="H3895" s="1">
        <v>1</v>
      </c>
      <c r="I3895" s="1"/>
      <c r="J3895" s="10">
        <v>45816</v>
      </c>
      <c r="K3895" s="1" t="s">
        <v>1076</v>
      </c>
      <c r="L3895" s="2"/>
      <c r="M3895" s="10"/>
      <c r="N3895" s="1"/>
      <c r="O3895" s="1"/>
      <c r="P3895" s="2">
        <f>Table1[[#This Row],[PRICE/PO]]*Table1[[#This Row],[Quantity/PO]]</f>
        <v>0</v>
      </c>
      <c r="Q3895" s="2" t="str">
        <f t="shared" ca="1" si="327"/>
        <v>منتهي</v>
      </c>
      <c r="R3895" s="2" t="s">
        <v>2339</v>
      </c>
      <c r="S3895" s="2"/>
      <c r="T3895" s="1" t="str">
        <f t="shared" si="328"/>
        <v/>
      </c>
      <c r="BN3895" s="8" t="str">
        <f t="shared" si="329"/>
        <v>PH340G2C</v>
      </c>
    </row>
    <row r="3896" spans="1:66" ht="92" hidden="1" x14ac:dyDescent="0.45">
      <c r="A3896" s="1">
        <f t="shared" si="325"/>
        <v>3883</v>
      </c>
      <c r="B3896" s="1" t="s">
        <v>734</v>
      </c>
      <c r="C3896" s="1" t="s">
        <v>646</v>
      </c>
      <c r="D3896" s="1" t="s">
        <v>645</v>
      </c>
      <c r="E3896" s="2" t="s">
        <v>647</v>
      </c>
      <c r="F3896" s="1" t="s">
        <v>5042</v>
      </c>
      <c r="G3896" s="10">
        <v>45810</v>
      </c>
      <c r="H3896" s="1">
        <v>1</v>
      </c>
      <c r="I3896" s="1">
        <v>16500</v>
      </c>
      <c r="J3896" s="10">
        <v>45816</v>
      </c>
      <c r="K3896" s="1" t="s">
        <v>1076</v>
      </c>
      <c r="L3896" s="2"/>
      <c r="M3896" s="10"/>
      <c r="N3896" s="1"/>
      <c r="O3896" s="1"/>
      <c r="P3896" s="2">
        <f>Table1[[#This Row],[PRICE/PO]]*Table1[[#This Row],[Quantity/PO]]</f>
        <v>0</v>
      </c>
      <c r="Q3896" s="2" t="str">
        <f t="shared" ca="1" si="327"/>
        <v>منتهي</v>
      </c>
      <c r="R3896" s="2" t="s">
        <v>2339</v>
      </c>
      <c r="S3896" s="2"/>
      <c r="T3896" s="1" t="str">
        <f t="shared" si="328"/>
        <v/>
      </c>
      <c r="BN3896" s="8" t="str">
        <f t="shared" si="329"/>
        <v>AVR-2 8.5KW</v>
      </c>
    </row>
    <row r="3897" spans="1:66" ht="69" hidden="1" x14ac:dyDescent="0.45">
      <c r="A3897" s="1">
        <f t="shared" si="325"/>
        <v>3884</v>
      </c>
      <c r="B3897" s="1" t="s">
        <v>734</v>
      </c>
      <c r="C3897" s="1" t="s">
        <v>5045</v>
      </c>
      <c r="D3897" s="1" t="s">
        <v>5046</v>
      </c>
      <c r="E3897" s="2" t="s">
        <v>5047</v>
      </c>
      <c r="F3897" s="1" t="s">
        <v>5044</v>
      </c>
      <c r="G3897" s="10">
        <v>45810</v>
      </c>
      <c r="H3897" s="1">
        <v>10</v>
      </c>
      <c r="I3897" s="1"/>
      <c r="J3897" s="10">
        <v>45816</v>
      </c>
      <c r="K3897" s="1" t="s">
        <v>1074</v>
      </c>
      <c r="L3897" s="2"/>
      <c r="M3897" s="10"/>
      <c r="N3897" s="1"/>
      <c r="O3897" s="1"/>
      <c r="P3897" s="2">
        <f>Table1[[#This Row],[PRICE/PO]]*Table1[[#This Row],[Quantity/PO]]</f>
        <v>0</v>
      </c>
      <c r="Q3897" s="2" t="str">
        <f t="shared" ca="1" si="327"/>
        <v>منتهي</v>
      </c>
      <c r="R3897" s="2" t="s">
        <v>2686</v>
      </c>
      <c r="S3897" s="2"/>
      <c r="T3897" s="1" t="str">
        <f t="shared" si="328"/>
        <v/>
      </c>
      <c r="BN3897" s="8" t="str">
        <f t="shared" si="329"/>
        <v>AVR-2 8.5KW</v>
      </c>
    </row>
    <row r="3898" spans="1:66" ht="69" hidden="1" x14ac:dyDescent="0.45">
      <c r="A3898" s="1">
        <f t="shared" si="325"/>
        <v>3885</v>
      </c>
      <c r="B3898" s="1" t="s">
        <v>734</v>
      </c>
      <c r="C3898" s="2" t="s">
        <v>3929</v>
      </c>
      <c r="D3898" s="1"/>
      <c r="E3898" s="2" t="s">
        <v>3936</v>
      </c>
      <c r="F3898" s="1" t="s">
        <v>4860</v>
      </c>
      <c r="G3898" s="10">
        <v>45811</v>
      </c>
      <c r="H3898" s="1">
        <v>6</v>
      </c>
      <c r="I3898" s="1"/>
      <c r="J3898" s="10">
        <v>45820</v>
      </c>
      <c r="K3898" s="1" t="s">
        <v>1074</v>
      </c>
      <c r="L3898" s="2"/>
      <c r="M3898" s="10"/>
      <c r="N3898" s="1"/>
      <c r="O3898" s="1"/>
      <c r="P3898" s="2">
        <f>Table1[[#This Row],[PRICE/PO]]*Table1[[#This Row],[Quantity/PO]]</f>
        <v>0</v>
      </c>
      <c r="Q3898" s="2" t="str">
        <f t="shared" ca="1" si="327"/>
        <v>منتهي</v>
      </c>
      <c r="R3898" s="2" t="s">
        <v>2370</v>
      </c>
      <c r="S3898" s="2"/>
      <c r="T3898" s="1" t="str">
        <f t="shared" si="328"/>
        <v/>
      </c>
      <c r="BN3898" s="8" t="str">
        <f t="shared" si="329"/>
        <v>088477</v>
      </c>
    </row>
    <row r="3899" spans="1:66" ht="69" hidden="1" x14ac:dyDescent="0.45">
      <c r="A3899" s="1">
        <f t="shared" si="325"/>
        <v>3886</v>
      </c>
      <c r="B3899" s="1" t="s">
        <v>734</v>
      </c>
      <c r="C3899" s="2" t="s">
        <v>3931</v>
      </c>
      <c r="D3899" s="1"/>
      <c r="E3899" s="2" t="s">
        <v>3937</v>
      </c>
      <c r="F3899" s="1" t="s">
        <v>4860</v>
      </c>
      <c r="G3899" s="10">
        <v>45811</v>
      </c>
      <c r="H3899" s="1">
        <v>6</v>
      </c>
      <c r="I3899" s="1"/>
      <c r="J3899" s="10">
        <v>45820</v>
      </c>
      <c r="K3899" s="1" t="s">
        <v>1074</v>
      </c>
      <c r="L3899" s="2"/>
      <c r="M3899" s="10"/>
      <c r="N3899" s="1"/>
      <c r="O3899" s="1"/>
      <c r="P3899" s="2">
        <f>Table1[[#This Row],[PRICE/PO]]*Table1[[#This Row],[Quantity/PO]]</f>
        <v>0</v>
      </c>
      <c r="Q3899" s="2" t="str">
        <f t="shared" ca="1" si="327"/>
        <v>منتهي</v>
      </c>
      <c r="R3899" s="2" t="s">
        <v>2370</v>
      </c>
      <c r="S3899" s="2"/>
      <c r="T3899" s="1" t="str">
        <f t="shared" si="328"/>
        <v/>
      </c>
      <c r="BN3899" s="8" t="str">
        <f t="shared" si="329"/>
        <v>2503203</v>
      </c>
    </row>
    <row r="3900" spans="1:66" ht="138" hidden="1" x14ac:dyDescent="0.45">
      <c r="A3900" s="1">
        <f t="shared" si="325"/>
        <v>3887</v>
      </c>
      <c r="B3900" s="1" t="s">
        <v>734</v>
      </c>
      <c r="C3900" s="2" t="s">
        <v>4861</v>
      </c>
      <c r="D3900" s="1"/>
      <c r="E3900" s="2" t="s">
        <v>4862</v>
      </c>
      <c r="F3900" s="1" t="s">
        <v>4860</v>
      </c>
      <c r="G3900" s="10">
        <v>45811</v>
      </c>
      <c r="H3900" s="1">
        <v>10</v>
      </c>
      <c r="I3900" s="1"/>
      <c r="J3900" s="10">
        <v>45820</v>
      </c>
      <c r="K3900" s="1" t="s">
        <v>1074</v>
      </c>
      <c r="L3900" s="2"/>
      <c r="M3900" s="10"/>
      <c r="N3900" s="1"/>
      <c r="O3900" s="1"/>
      <c r="P3900" s="2">
        <f>Table1[[#This Row],[PRICE/PO]]*Table1[[#This Row],[Quantity/PO]]</f>
        <v>0</v>
      </c>
      <c r="Q3900" s="2" t="str">
        <f t="shared" ca="1" si="327"/>
        <v>منتهي</v>
      </c>
      <c r="R3900" s="2" t="s">
        <v>2370</v>
      </c>
      <c r="S3900" s="2"/>
      <c r="T3900" s="1" t="str">
        <f t="shared" si="328"/>
        <v/>
      </c>
      <c r="BN3900" s="8" t="str">
        <f t="shared" si="329"/>
        <v/>
      </c>
    </row>
    <row r="3901" spans="1:66" ht="69" hidden="1" x14ac:dyDescent="0.45">
      <c r="A3901" s="1">
        <f t="shared" si="325"/>
        <v>3888</v>
      </c>
      <c r="B3901" s="1" t="s">
        <v>734</v>
      </c>
      <c r="C3901" s="1" t="s">
        <v>4755</v>
      </c>
      <c r="D3901" s="1" t="s">
        <v>4754</v>
      </c>
      <c r="E3901" s="2" t="s">
        <v>4753</v>
      </c>
      <c r="F3901" s="1" t="s">
        <v>5048</v>
      </c>
      <c r="G3901" s="10">
        <v>45811</v>
      </c>
      <c r="H3901" s="1">
        <v>1</v>
      </c>
      <c r="I3901" s="1"/>
      <c r="J3901" s="10">
        <v>45817</v>
      </c>
      <c r="K3901" s="1" t="s">
        <v>1075</v>
      </c>
      <c r="L3901" s="2"/>
      <c r="M3901" s="10"/>
      <c r="N3901" s="1"/>
      <c r="O3901" s="1"/>
      <c r="P3901" s="2">
        <f>Table1[[#This Row],[PRICE/PO]]*Table1[[#This Row],[Quantity/PO]]</f>
        <v>0</v>
      </c>
      <c r="Q3901" s="2" t="str">
        <f t="shared" ca="1" si="327"/>
        <v>منتهي</v>
      </c>
      <c r="R3901" s="2" t="s">
        <v>2904</v>
      </c>
      <c r="S3901" s="2"/>
      <c r="T3901" s="1" t="str">
        <f t="shared" si="328"/>
        <v/>
      </c>
      <c r="BN3901" s="8" t="str">
        <f t="shared" si="329"/>
        <v>B9266657</v>
      </c>
    </row>
    <row r="3902" spans="1:66" ht="92" hidden="1" x14ac:dyDescent="0.45">
      <c r="A3902" s="1">
        <f t="shared" si="325"/>
        <v>3889</v>
      </c>
      <c r="B3902" s="1" t="s">
        <v>734</v>
      </c>
      <c r="C3902" s="1" t="s">
        <v>5050</v>
      </c>
      <c r="D3902" s="1" t="s">
        <v>5051</v>
      </c>
      <c r="E3902" s="2" t="s">
        <v>5052</v>
      </c>
      <c r="F3902" s="1" t="s">
        <v>5049</v>
      </c>
      <c r="G3902" s="10">
        <v>45811</v>
      </c>
      <c r="H3902" s="1">
        <v>4</v>
      </c>
      <c r="I3902" s="1"/>
      <c r="J3902" s="10">
        <v>45817</v>
      </c>
      <c r="K3902" s="1" t="s">
        <v>1074</v>
      </c>
      <c r="L3902" s="2"/>
      <c r="M3902" s="10"/>
      <c r="N3902" s="1"/>
      <c r="O3902" s="1"/>
      <c r="P3902" s="2">
        <f>Table1[[#This Row],[PRICE/PO]]*Table1[[#This Row],[Quantity/PO]]</f>
        <v>0</v>
      </c>
      <c r="Q3902" s="2" t="str">
        <f t="shared" ca="1" si="327"/>
        <v>منتهي</v>
      </c>
      <c r="R3902" s="2" t="s">
        <v>2904</v>
      </c>
      <c r="S3902" s="2"/>
      <c r="T3902" s="1" t="str">
        <f t="shared" si="328"/>
        <v/>
      </c>
      <c r="BN3902" s="8" t="str">
        <f t="shared" si="329"/>
        <v>LC1D40AB7</v>
      </c>
    </row>
    <row r="3903" spans="1:66" ht="92" hidden="1" x14ac:dyDescent="0.45">
      <c r="A3903" s="1">
        <f t="shared" si="325"/>
        <v>3890</v>
      </c>
      <c r="B3903" s="1" t="s">
        <v>734</v>
      </c>
      <c r="C3903" s="1" t="s">
        <v>5054</v>
      </c>
      <c r="D3903" s="1" t="s">
        <v>5055</v>
      </c>
      <c r="E3903" s="2" t="s">
        <v>5056</v>
      </c>
      <c r="F3903" s="1" t="s">
        <v>5053</v>
      </c>
      <c r="G3903" s="10">
        <v>45811</v>
      </c>
      <c r="H3903" s="1">
        <v>1</v>
      </c>
      <c r="I3903" s="1"/>
      <c r="J3903" s="10">
        <v>45817</v>
      </c>
      <c r="K3903" s="1" t="s">
        <v>1074</v>
      </c>
      <c r="L3903" s="2"/>
      <c r="M3903" s="10"/>
      <c r="N3903" s="1"/>
      <c r="O3903" s="1"/>
      <c r="P3903" s="2">
        <f>Table1[[#This Row],[PRICE/PO]]*Table1[[#This Row],[Quantity/PO]]</f>
        <v>0</v>
      </c>
      <c r="Q3903" s="2" t="str">
        <f t="shared" ca="1" si="327"/>
        <v>منتهي</v>
      </c>
      <c r="R3903" s="2" t="s">
        <v>2904</v>
      </c>
      <c r="S3903" s="2"/>
      <c r="T3903" s="1" t="str">
        <f t="shared" si="328"/>
        <v/>
      </c>
      <c r="BN3903" s="8" t="str">
        <f t="shared" si="329"/>
        <v>015-00240</v>
      </c>
    </row>
    <row r="3904" spans="1:66" ht="69" hidden="1" x14ac:dyDescent="0.45">
      <c r="A3904" s="1">
        <f t="shared" si="325"/>
        <v>3891</v>
      </c>
      <c r="B3904" s="1" t="s">
        <v>43</v>
      </c>
      <c r="C3904" s="1" t="s">
        <v>5058</v>
      </c>
      <c r="D3904" s="1"/>
      <c r="E3904" s="2" t="s">
        <v>5059</v>
      </c>
      <c r="F3904" s="1" t="s">
        <v>5057</v>
      </c>
      <c r="G3904" s="10">
        <v>45811</v>
      </c>
      <c r="H3904" s="1">
        <v>2</v>
      </c>
      <c r="I3904" s="1">
        <v>3850</v>
      </c>
      <c r="J3904" s="10">
        <v>45816</v>
      </c>
      <c r="K3904" s="1" t="s">
        <v>1076</v>
      </c>
      <c r="L3904" s="2"/>
      <c r="M3904" s="10"/>
      <c r="N3904" s="1"/>
      <c r="O3904" s="1"/>
      <c r="P3904" s="2">
        <f>Table1[[#This Row],[PRICE/PO]]*Table1[[#This Row],[Quantity/PO]]</f>
        <v>0</v>
      </c>
      <c r="Q3904" s="2" t="str">
        <f t="shared" ca="1" si="327"/>
        <v>منتهي</v>
      </c>
      <c r="R3904" s="2" t="s">
        <v>2339</v>
      </c>
      <c r="S3904" s="2"/>
      <c r="T3904" s="1" t="str">
        <f t="shared" si="328"/>
        <v/>
      </c>
      <c r="BN3904" s="8" t="str">
        <f t="shared" si="329"/>
        <v>4032316</v>
      </c>
    </row>
    <row r="3905" spans="1:66" ht="69" hidden="1" x14ac:dyDescent="0.45">
      <c r="A3905" s="1">
        <f t="shared" si="325"/>
        <v>3892</v>
      </c>
      <c r="B3905" s="1" t="s">
        <v>43</v>
      </c>
      <c r="C3905" s="1" t="s">
        <v>5058</v>
      </c>
      <c r="D3905" s="1"/>
      <c r="E3905" s="2" t="s">
        <v>5059</v>
      </c>
      <c r="F3905" s="1" t="s">
        <v>5060</v>
      </c>
      <c r="G3905" s="10">
        <v>45811</v>
      </c>
      <c r="H3905" s="1">
        <v>2</v>
      </c>
      <c r="I3905" s="1">
        <v>3850</v>
      </c>
      <c r="J3905" s="10">
        <v>45816</v>
      </c>
      <c r="K3905" s="1" t="s">
        <v>1076</v>
      </c>
      <c r="L3905" s="2"/>
      <c r="M3905" s="10"/>
      <c r="N3905" s="1"/>
      <c r="O3905" s="1"/>
      <c r="P3905" s="2">
        <f>Table1[[#This Row],[PRICE/PO]]*Table1[[#This Row],[Quantity/PO]]</f>
        <v>0</v>
      </c>
      <c r="Q3905" s="2" t="str">
        <f t="shared" ca="1" si="327"/>
        <v>منتهي</v>
      </c>
      <c r="R3905" s="2" t="s">
        <v>2339</v>
      </c>
      <c r="S3905" s="2"/>
      <c r="T3905" s="1" t="str">
        <f t="shared" si="328"/>
        <v/>
      </c>
      <c r="BN3905" s="8" t="str">
        <f t="shared" si="329"/>
        <v>B9266657</v>
      </c>
    </row>
    <row r="3906" spans="1:66" ht="69" hidden="1" x14ac:dyDescent="0.45">
      <c r="A3906" s="1">
        <f t="shared" si="325"/>
        <v>3893</v>
      </c>
      <c r="B3906" s="1" t="s">
        <v>43</v>
      </c>
      <c r="C3906" s="1" t="s">
        <v>5058</v>
      </c>
      <c r="D3906" s="1"/>
      <c r="E3906" s="2" t="s">
        <v>5059</v>
      </c>
      <c r="F3906" s="1" t="s">
        <v>5061</v>
      </c>
      <c r="G3906" s="10">
        <v>45811</v>
      </c>
      <c r="H3906" s="1">
        <v>5</v>
      </c>
      <c r="I3906" s="1">
        <v>3850</v>
      </c>
      <c r="J3906" s="10">
        <v>45816</v>
      </c>
      <c r="K3906" s="1" t="s">
        <v>1076</v>
      </c>
      <c r="L3906" s="2"/>
      <c r="M3906" s="10"/>
      <c r="N3906" s="1"/>
      <c r="O3906" s="1"/>
      <c r="P3906" s="2">
        <f>Table1[[#This Row],[PRICE/PO]]*Table1[[#This Row],[Quantity/PO]]</f>
        <v>0</v>
      </c>
      <c r="Q3906" s="2" t="str">
        <f t="shared" ca="1" si="327"/>
        <v>منتهي</v>
      </c>
      <c r="R3906" s="2" t="s">
        <v>2339</v>
      </c>
      <c r="S3906" s="2"/>
      <c r="T3906" s="1" t="str">
        <f t="shared" si="328"/>
        <v/>
      </c>
      <c r="BN3906" s="8" t="str">
        <f t="shared" si="329"/>
        <v>ART 602</v>
      </c>
    </row>
    <row r="3907" spans="1:66" ht="46" hidden="1" x14ac:dyDescent="0.45">
      <c r="A3907" s="1">
        <f t="shared" si="325"/>
        <v>3894</v>
      </c>
      <c r="B3907" s="1" t="s">
        <v>43</v>
      </c>
      <c r="C3907" s="1" t="s">
        <v>161</v>
      </c>
      <c r="D3907" s="1" t="s">
        <v>1515</v>
      </c>
      <c r="E3907" s="2" t="s">
        <v>1516</v>
      </c>
      <c r="F3907" s="1" t="s">
        <v>5063</v>
      </c>
      <c r="G3907" s="10">
        <v>45811</v>
      </c>
      <c r="H3907" s="1">
        <v>1</v>
      </c>
      <c r="I3907" s="1"/>
      <c r="J3907" s="10">
        <v>45833</v>
      </c>
      <c r="K3907" s="1" t="s">
        <v>1075</v>
      </c>
      <c r="L3907" s="2"/>
      <c r="M3907" s="10"/>
      <c r="N3907" s="1"/>
      <c r="O3907" s="1"/>
      <c r="P3907" s="2">
        <f>Table1[[#This Row],[PRICE/PO]]*Table1[[#This Row],[Quantity/PO]]</f>
        <v>0</v>
      </c>
      <c r="Q3907" s="2" t="str">
        <f t="shared" ca="1" si="327"/>
        <v>منتهي</v>
      </c>
      <c r="R3907" s="2" t="s">
        <v>2339</v>
      </c>
      <c r="S3907" s="2"/>
      <c r="T3907" s="1" t="str">
        <f t="shared" si="328"/>
        <v/>
      </c>
      <c r="BN3907" s="8" t="str">
        <f t="shared" si="329"/>
        <v>TS-093</v>
      </c>
    </row>
    <row r="3908" spans="1:66" ht="46" hidden="1" x14ac:dyDescent="0.45">
      <c r="A3908" s="1">
        <f t="shared" si="325"/>
        <v>3895</v>
      </c>
      <c r="B3908" s="1" t="s">
        <v>43</v>
      </c>
      <c r="C3908" s="1" t="s">
        <v>164</v>
      </c>
      <c r="D3908" s="1" t="s">
        <v>1517</v>
      </c>
      <c r="E3908" s="2" t="s">
        <v>1518</v>
      </c>
      <c r="F3908" s="1" t="s">
        <v>5063</v>
      </c>
      <c r="G3908" s="10">
        <v>45811</v>
      </c>
      <c r="H3908" s="1">
        <v>1</v>
      </c>
      <c r="I3908" s="1"/>
      <c r="J3908" s="10">
        <v>45833</v>
      </c>
      <c r="K3908" s="1" t="s">
        <v>1075</v>
      </c>
      <c r="L3908" s="2"/>
      <c r="M3908" s="10"/>
      <c r="N3908" s="1"/>
      <c r="O3908" s="1"/>
      <c r="P3908" s="2">
        <f>Table1[[#This Row],[PRICE/PO]]*Table1[[#This Row],[Quantity/PO]]</f>
        <v>0</v>
      </c>
      <c r="Q3908" s="2" t="str">
        <f t="shared" ca="1" si="327"/>
        <v>منتهي</v>
      </c>
      <c r="R3908" s="2" t="s">
        <v>2339</v>
      </c>
      <c r="S3908" s="2"/>
      <c r="T3908" s="1" t="str">
        <f t="shared" si="328"/>
        <v/>
      </c>
      <c r="BN3908" s="8" t="str">
        <f t="shared" si="329"/>
        <v>4032316</v>
      </c>
    </row>
    <row r="3909" spans="1:66" ht="46" hidden="1" x14ac:dyDescent="0.45">
      <c r="A3909" s="1">
        <f t="shared" si="325"/>
        <v>3896</v>
      </c>
      <c r="B3909" s="1" t="s">
        <v>734</v>
      </c>
      <c r="C3909" s="1" t="s">
        <v>4279</v>
      </c>
      <c r="D3909" s="1"/>
      <c r="E3909" s="2" t="s">
        <v>4280</v>
      </c>
      <c r="F3909" s="1" t="s">
        <v>5067</v>
      </c>
      <c r="G3909" s="10">
        <v>45797</v>
      </c>
      <c r="H3909" s="1">
        <v>2</v>
      </c>
      <c r="I3909" s="1">
        <v>1050</v>
      </c>
      <c r="J3909" s="10">
        <v>45802</v>
      </c>
      <c r="K3909" s="1" t="s">
        <v>1077</v>
      </c>
      <c r="L3909" s="2" t="s">
        <v>5066</v>
      </c>
      <c r="M3909" s="10">
        <v>45811</v>
      </c>
      <c r="N3909" s="1">
        <v>2</v>
      </c>
      <c r="O3909" s="1">
        <v>1050</v>
      </c>
      <c r="P3909" s="2">
        <f>Table1[[#This Row],[PRICE/PO]]*Table1[[#This Row],[Quantity/PO]]</f>
        <v>2100</v>
      </c>
      <c r="Q3909" s="2" t="str">
        <f t="shared" ca="1" si="327"/>
        <v>منتهي</v>
      </c>
      <c r="R3909" s="2" t="s">
        <v>2339</v>
      </c>
      <c r="S3909" s="2"/>
      <c r="T3909" s="1" t="str">
        <f t="shared" si="328"/>
        <v/>
      </c>
      <c r="BN3909" s="8" t="str">
        <f t="shared" si="329"/>
        <v>LC1-D32-B7</v>
      </c>
    </row>
    <row r="3910" spans="1:66" ht="69" hidden="1" x14ac:dyDescent="0.45">
      <c r="A3910" s="1">
        <f t="shared" si="325"/>
        <v>3897</v>
      </c>
      <c r="B3910" s="1" t="s">
        <v>734</v>
      </c>
      <c r="C3910" s="1" t="s">
        <v>5058</v>
      </c>
      <c r="D3910" s="1"/>
      <c r="E3910" s="2" t="s">
        <v>5059</v>
      </c>
      <c r="F3910" s="1" t="s">
        <v>5069</v>
      </c>
      <c r="G3910" s="10">
        <v>45811</v>
      </c>
      <c r="H3910" s="1">
        <v>10</v>
      </c>
      <c r="I3910" s="1">
        <v>3850</v>
      </c>
      <c r="J3910" s="10">
        <v>45816</v>
      </c>
      <c r="K3910" s="1" t="s">
        <v>1076</v>
      </c>
      <c r="L3910" s="2"/>
      <c r="M3910" s="10"/>
      <c r="N3910" s="1"/>
      <c r="O3910" s="1"/>
      <c r="P3910" s="2">
        <f>Table1[[#This Row],[PRICE/PO]]*Table1[[#This Row],[Quantity/PO]]</f>
        <v>0</v>
      </c>
      <c r="Q3910" s="2" t="str">
        <f t="shared" ca="1" si="327"/>
        <v>منتهي</v>
      </c>
      <c r="R3910" s="2" t="s">
        <v>2339</v>
      </c>
      <c r="S3910" s="2"/>
      <c r="T3910" s="1" t="str">
        <f t="shared" si="328"/>
        <v/>
      </c>
      <c r="BN3910" s="8" t="str">
        <f t="shared" si="329"/>
        <v/>
      </c>
    </row>
    <row r="3911" spans="1:66" ht="92" hidden="1" x14ac:dyDescent="0.45">
      <c r="A3911" s="1">
        <f t="shared" si="325"/>
        <v>3898</v>
      </c>
      <c r="B3911" s="1" t="s">
        <v>43</v>
      </c>
      <c r="C3911" s="1" t="s">
        <v>1507</v>
      </c>
      <c r="D3911" s="1"/>
      <c r="E3911" s="2" t="s">
        <v>1508</v>
      </c>
      <c r="F3911" s="1" t="s">
        <v>5070</v>
      </c>
      <c r="G3911" s="10">
        <v>45812</v>
      </c>
      <c r="H3911" s="1">
        <v>1</v>
      </c>
      <c r="I3911" s="1">
        <v>3100</v>
      </c>
      <c r="J3911" s="10">
        <v>45816</v>
      </c>
      <c r="K3911" s="1" t="s">
        <v>1075</v>
      </c>
      <c r="L3911" s="2" t="s">
        <v>5370</v>
      </c>
      <c r="M3911" s="10">
        <v>45820</v>
      </c>
      <c r="N3911" s="1">
        <v>1</v>
      </c>
      <c r="O3911" s="1">
        <v>3100</v>
      </c>
      <c r="P3911" s="2">
        <f>Table1[[#This Row],[PRICE/PO]]*Table1[[#This Row],[Quantity/PO]]</f>
        <v>3100</v>
      </c>
      <c r="Q3911" s="2" t="str">
        <f t="shared" ca="1" si="327"/>
        <v>منتهي</v>
      </c>
      <c r="R3911" s="2" t="s">
        <v>2686</v>
      </c>
      <c r="S3911" s="2"/>
      <c r="T3911" s="1" t="str">
        <f t="shared" si="328"/>
        <v/>
      </c>
      <c r="BN3911" s="8" t="str">
        <f t="shared" si="329"/>
        <v/>
      </c>
    </row>
    <row r="3912" spans="1:66" ht="92" hidden="1" x14ac:dyDescent="0.45">
      <c r="A3912" s="1">
        <f t="shared" si="325"/>
        <v>3899</v>
      </c>
      <c r="B3912" s="1" t="s">
        <v>43</v>
      </c>
      <c r="C3912" s="1" t="s">
        <v>1507</v>
      </c>
      <c r="D3912" s="1"/>
      <c r="E3912" s="2" t="s">
        <v>1508</v>
      </c>
      <c r="F3912" s="1" t="s">
        <v>5070</v>
      </c>
      <c r="G3912" s="10">
        <v>45812</v>
      </c>
      <c r="H3912" s="1">
        <v>1</v>
      </c>
      <c r="I3912" s="1">
        <v>3100</v>
      </c>
      <c r="J3912" s="10">
        <v>45816</v>
      </c>
      <c r="K3912" s="1" t="s">
        <v>1075</v>
      </c>
      <c r="L3912" s="2" t="s">
        <v>5370</v>
      </c>
      <c r="M3912" s="10">
        <v>45820</v>
      </c>
      <c r="N3912" s="1">
        <v>1</v>
      </c>
      <c r="O3912" s="1">
        <v>3100</v>
      </c>
      <c r="P3912" s="2">
        <f>Table1[[#This Row],[PRICE/PO]]*Table1[[#This Row],[Quantity/PO]]</f>
        <v>3100</v>
      </c>
      <c r="Q3912" s="2" t="str">
        <f t="shared" ca="1" si="327"/>
        <v>منتهي</v>
      </c>
      <c r="R3912" s="2" t="s">
        <v>2686</v>
      </c>
      <c r="S3912" s="2"/>
      <c r="T3912" s="1" t="str">
        <f t="shared" si="328"/>
        <v/>
      </c>
      <c r="BN3912" s="8" t="str">
        <f t="shared" si="329"/>
        <v>SWB-10</v>
      </c>
    </row>
    <row r="3913" spans="1:66" ht="138" hidden="1" x14ac:dyDescent="0.45">
      <c r="A3913" s="1">
        <f t="shared" si="325"/>
        <v>3900</v>
      </c>
      <c r="B3913" s="1" t="s">
        <v>734</v>
      </c>
      <c r="C3913" s="1" t="s">
        <v>5072</v>
      </c>
      <c r="D3913" s="1"/>
      <c r="E3913" s="2" t="s">
        <v>5073</v>
      </c>
      <c r="F3913" s="1" t="s">
        <v>5071</v>
      </c>
      <c r="G3913" s="10">
        <v>45812</v>
      </c>
      <c r="H3913" s="1">
        <v>1</v>
      </c>
      <c r="I3913" s="1"/>
      <c r="J3913" s="10">
        <v>45819</v>
      </c>
      <c r="K3913" s="1" t="s">
        <v>1074</v>
      </c>
      <c r="L3913" s="2"/>
      <c r="M3913" s="10"/>
      <c r="N3913" s="1"/>
      <c r="O3913" s="1"/>
      <c r="P3913" s="2">
        <f>Table1[[#This Row],[PRICE/PO]]*Table1[[#This Row],[Quantity/PO]]</f>
        <v>0</v>
      </c>
      <c r="Q3913" s="2" t="str">
        <f t="shared" ca="1" si="327"/>
        <v>منتهي</v>
      </c>
      <c r="R3913" s="2" t="s">
        <v>2430</v>
      </c>
      <c r="S3913" s="2"/>
      <c r="T3913" s="1" t="str">
        <f t="shared" si="328"/>
        <v/>
      </c>
      <c r="BN3913" s="8" t="str">
        <f t="shared" si="329"/>
        <v>SWB-4</v>
      </c>
    </row>
    <row r="3914" spans="1:66" ht="46" hidden="1" x14ac:dyDescent="0.45">
      <c r="A3914" s="1">
        <f t="shared" si="325"/>
        <v>3901</v>
      </c>
      <c r="B3914" s="1" t="s">
        <v>734</v>
      </c>
      <c r="C3914" s="1" t="s">
        <v>5075</v>
      </c>
      <c r="D3914" s="1"/>
      <c r="E3914" s="2" t="s">
        <v>5076</v>
      </c>
      <c r="F3914" s="1" t="s">
        <v>5074</v>
      </c>
      <c r="G3914" s="10">
        <v>45812</v>
      </c>
      <c r="H3914" s="1">
        <v>1</v>
      </c>
      <c r="I3914" s="1"/>
      <c r="J3914" s="10">
        <v>45819</v>
      </c>
      <c r="K3914" s="1" t="s">
        <v>1074</v>
      </c>
      <c r="L3914" s="2"/>
      <c r="M3914" s="10"/>
      <c r="N3914" s="1"/>
      <c r="O3914" s="1"/>
      <c r="P3914" s="2">
        <f>Table1[[#This Row],[PRICE/PO]]*Table1[[#This Row],[Quantity/PO]]</f>
        <v>0</v>
      </c>
      <c r="Q3914" s="2" t="str">
        <f t="shared" ca="1" si="327"/>
        <v>منتهي</v>
      </c>
      <c r="R3914" s="2" t="s">
        <v>2430</v>
      </c>
      <c r="S3914" s="2"/>
      <c r="T3914" s="1" t="str">
        <f t="shared" si="328"/>
        <v/>
      </c>
      <c r="BN3914" s="8" t="str">
        <f t="shared" si="329"/>
        <v>SL0130</v>
      </c>
    </row>
    <row r="3915" spans="1:66" ht="46" hidden="1" x14ac:dyDescent="0.45">
      <c r="A3915" s="1">
        <f t="shared" si="325"/>
        <v>3902</v>
      </c>
      <c r="B3915" s="1" t="s">
        <v>734</v>
      </c>
      <c r="C3915" s="1" t="s">
        <v>5075</v>
      </c>
      <c r="D3915" s="1"/>
      <c r="E3915" s="2" t="s">
        <v>5076</v>
      </c>
      <c r="F3915" s="1" t="s">
        <v>5074</v>
      </c>
      <c r="G3915" s="10">
        <v>45812</v>
      </c>
      <c r="H3915" s="1">
        <v>1</v>
      </c>
      <c r="I3915" s="1"/>
      <c r="J3915" s="10">
        <v>45819</v>
      </c>
      <c r="K3915" s="1" t="s">
        <v>1074</v>
      </c>
      <c r="L3915" s="2"/>
      <c r="M3915" s="10"/>
      <c r="N3915" s="1"/>
      <c r="O3915" s="1"/>
      <c r="P3915" s="2">
        <f>Table1[[#This Row],[PRICE/PO]]*Table1[[#This Row],[Quantity/PO]]</f>
        <v>0</v>
      </c>
      <c r="Q3915" s="2" t="str">
        <f t="shared" ca="1" si="327"/>
        <v>منتهي</v>
      </c>
      <c r="R3915" s="2" t="s">
        <v>2430</v>
      </c>
      <c r="S3915" s="2"/>
      <c r="T3915" s="1" t="str">
        <f t="shared" si="328"/>
        <v/>
      </c>
      <c r="BN3915" s="8" t="str">
        <f t="shared" si="329"/>
        <v/>
      </c>
    </row>
    <row r="3916" spans="1:66" ht="46" hidden="1" x14ac:dyDescent="0.45">
      <c r="A3916" s="1">
        <f t="shared" si="325"/>
        <v>3903</v>
      </c>
      <c r="B3916" s="1" t="s">
        <v>734</v>
      </c>
      <c r="C3916" s="1" t="s">
        <v>5075</v>
      </c>
      <c r="D3916" s="1"/>
      <c r="E3916" s="2" t="s">
        <v>5076</v>
      </c>
      <c r="F3916" s="1" t="s">
        <v>5074</v>
      </c>
      <c r="G3916" s="10">
        <v>45812</v>
      </c>
      <c r="H3916" s="1">
        <v>1</v>
      </c>
      <c r="I3916" s="1"/>
      <c r="J3916" s="10">
        <v>45819</v>
      </c>
      <c r="K3916" s="1" t="s">
        <v>1074</v>
      </c>
      <c r="L3916" s="2"/>
      <c r="M3916" s="10"/>
      <c r="N3916" s="1"/>
      <c r="O3916" s="1"/>
      <c r="P3916" s="2">
        <f>Table1[[#This Row],[PRICE/PO]]*Table1[[#This Row],[Quantity/PO]]</f>
        <v>0</v>
      </c>
      <c r="Q3916" s="2" t="str">
        <f t="shared" ca="1" si="327"/>
        <v>منتهي</v>
      </c>
      <c r="R3916" s="2" t="s">
        <v>2430</v>
      </c>
      <c r="S3916" s="2"/>
      <c r="T3916" s="1" t="str">
        <f t="shared" si="328"/>
        <v/>
      </c>
      <c r="BN3916" s="8" t="str">
        <f t="shared" ref="BN3916:BN3932" si="330">D4533</f>
        <v xml:space="preserve">4C </v>
      </c>
    </row>
    <row r="3917" spans="1:66" ht="138" hidden="1" x14ac:dyDescent="0.45">
      <c r="A3917" s="1">
        <f t="shared" si="325"/>
        <v>3904</v>
      </c>
      <c r="B3917" s="1" t="s">
        <v>734</v>
      </c>
      <c r="C3917" s="1" t="s">
        <v>5072</v>
      </c>
      <c r="D3917" s="1"/>
      <c r="E3917" s="2" t="s">
        <v>5073</v>
      </c>
      <c r="F3917" s="1" t="s">
        <v>5077</v>
      </c>
      <c r="G3917" s="10">
        <v>45812</v>
      </c>
      <c r="H3917" s="1">
        <v>1</v>
      </c>
      <c r="I3917" s="1"/>
      <c r="J3917" s="10">
        <v>45819</v>
      </c>
      <c r="K3917" s="1" t="s">
        <v>1074</v>
      </c>
      <c r="L3917" s="2"/>
      <c r="M3917" s="10"/>
      <c r="N3917" s="1"/>
      <c r="O3917" s="1"/>
      <c r="P3917" s="2">
        <f>Table1[[#This Row],[PRICE/PO]]*Table1[[#This Row],[Quantity/PO]]</f>
        <v>0</v>
      </c>
      <c r="Q3917" s="2" t="str">
        <f t="shared" ca="1" si="327"/>
        <v>منتهي</v>
      </c>
      <c r="R3917" s="2" t="s">
        <v>2430</v>
      </c>
      <c r="S3917" s="2"/>
      <c r="T3917" s="1" t="str">
        <f t="shared" si="328"/>
        <v/>
      </c>
      <c r="BN3917" s="8" t="str">
        <f t="shared" si="330"/>
        <v xml:space="preserve">A5G03015 </v>
      </c>
    </row>
    <row r="3918" spans="1:66" ht="69" hidden="1" x14ac:dyDescent="0.45">
      <c r="A3918" s="1">
        <f t="shared" si="325"/>
        <v>3905</v>
      </c>
      <c r="B3918" s="1" t="s">
        <v>734</v>
      </c>
      <c r="C3918" s="2" t="s">
        <v>2512</v>
      </c>
      <c r="D3918" s="1"/>
      <c r="E3918" s="2" t="s">
        <v>2513</v>
      </c>
      <c r="F3918" s="1" t="s">
        <v>5078</v>
      </c>
      <c r="G3918" s="10">
        <v>45812</v>
      </c>
      <c r="H3918" s="1">
        <v>1</v>
      </c>
      <c r="I3918" s="1">
        <v>325</v>
      </c>
      <c r="J3918" s="10">
        <v>45823</v>
      </c>
      <c r="K3918" s="1" t="s">
        <v>1074</v>
      </c>
      <c r="L3918" s="2" t="s">
        <v>6052</v>
      </c>
      <c r="M3918" s="10">
        <v>45827</v>
      </c>
      <c r="N3918" s="1">
        <v>400</v>
      </c>
      <c r="O3918" s="1">
        <v>325</v>
      </c>
      <c r="P3918" s="2">
        <f>Table1[[#This Row],[PRICE/PO]]*Table1[[#This Row],[Quantity/PO]]</f>
        <v>130000</v>
      </c>
      <c r="Q3918" s="2" t="str">
        <f t="shared" ca="1" si="327"/>
        <v>منتهي</v>
      </c>
      <c r="R3918" s="2" t="s">
        <v>2430</v>
      </c>
      <c r="S3918" s="2"/>
      <c r="T3918" s="1" t="str">
        <f t="shared" si="328"/>
        <v/>
      </c>
      <c r="BN3918" s="8" t="str">
        <f t="shared" si="330"/>
        <v>CG115150S</v>
      </c>
    </row>
    <row r="3919" spans="1:66" ht="115" hidden="1" x14ac:dyDescent="0.45">
      <c r="A3919" s="1">
        <f t="shared" si="325"/>
        <v>3906</v>
      </c>
      <c r="B3919" s="1" t="s">
        <v>734</v>
      </c>
      <c r="C3919" s="2" t="s">
        <v>5082</v>
      </c>
      <c r="D3919" s="1"/>
      <c r="E3919" s="2" t="s">
        <v>5079</v>
      </c>
      <c r="F3919" s="1" t="s">
        <v>5078</v>
      </c>
      <c r="G3919" s="10">
        <v>45812</v>
      </c>
      <c r="H3919" s="1">
        <v>100</v>
      </c>
      <c r="I3919" s="1"/>
      <c r="J3919" s="10">
        <v>45823</v>
      </c>
      <c r="K3919" s="1" t="s">
        <v>1074</v>
      </c>
      <c r="L3919" s="2"/>
      <c r="M3919" s="10"/>
      <c r="N3919" s="1"/>
      <c r="O3919" s="1"/>
      <c r="P3919" s="2">
        <f>Table1[[#This Row],[PRICE/PO]]*Table1[[#This Row],[Quantity/PO]]</f>
        <v>0</v>
      </c>
      <c r="Q3919" s="2" t="str">
        <f t="shared" ca="1" si="327"/>
        <v>منتهي</v>
      </c>
      <c r="R3919" s="2" t="s">
        <v>2430</v>
      </c>
      <c r="S3919" s="2"/>
      <c r="T3919" s="1" t="str">
        <f t="shared" si="328"/>
        <v/>
      </c>
      <c r="BN3919" s="8" t="str">
        <f t="shared" si="330"/>
        <v/>
      </c>
    </row>
    <row r="3920" spans="1:66" ht="115" hidden="1" x14ac:dyDescent="0.45">
      <c r="A3920" s="1">
        <f t="shared" ref="A3920:A3983" si="331">ROW(A3907)</f>
        <v>3907</v>
      </c>
      <c r="B3920" s="1" t="s">
        <v>734</v>
      </c>
      <c r="C3920" s="2" t="s">
        <v>5083</v>
      </c>
      <c r="D3920" s="1"/>
      <c r="E3920" s="2" t="s">
        <v>5080</v>
      </c>
      <c r="F3920" s="1" t="s">
        <v>5078</v>
      </c>
      <c r="G3920" s="10">
        <v>45812</v>
      </c>
      <c r="H3920" s="1">
        <v>100</v>
      </c>
      <c r="I3920" s="1"/>
      <c r="J3920" s="10">
        <v>45823</v>
      </c>
      <c r="K3920" s="1" t="s">
        <v>1074</v>
      </c>
      <c r="L3920" s="2"/>
      <c r="M3920" s="10"/>
      <c r="N3920" s="1"/>
      <c r="O3920" s="1"/>
      <c r="P3920" s="2">
        <f>Table1[[#This Row],[PRICE/PO]]*Table1[[#This Row],[Quantity/PO]]</f>
        <v>0</v>
      </c>
      <c r="Q3920" s="2" t="str">
        <f t="shared" ca="1" si="327"/>
        <v>منتهي</v>
      </c>
      <c r="R3920" s="2" t="s">
        <v>2430</v>
      </c>
      <c r="S3920" s="2"/>
      <c r="T3920" s="1" t="str">
        <f t="shared" si="328"/>
        <v/>
      </c>
      <c r="BN3920" s="8" t="str">
        <f t="shared" si="330"/>
        <v/>
      </c>
    </row>
    <row r="3921" spans="1:66" ht="69" hidden="1" x14ac:dyDescent="0.45">
      <c r="A3921" s="1">
        <f t="shared" si="331"/>
        <v>3908</v>
      </c>
      <c r="B3921" s="1" t="s">
        <v>734</v>
      </c>
      <c r="C3921" s="2" t="s">
        <v>877</v>
      </c>
      <c r="D3921" s="1"/>
      <c r="E3921" s="2" t="s">
        <v>5081</v>
      </c>
      <c r="F3921" s="1" t="s">
        <v>5078</v>
      </c>
      <c r="G3921" s="10">
        <v>45812</v>
      </c>
      <c r="H3921" s="1">
        <v>50</v>
      </c>
      <c r="I3921" s="1"/>
      <c r="J3921" s="10">
        <v>45823</v>
      </c>
      <c r="K3921" s="1" t="s">
        <v>1074</v>
      </c>
      <c r="L3921" s="2"/>
      <c r="M3921" s="10"/>
      <c r="N3921" s="1"/>
      <c r="O3921" s="1"/>
      <c r="P3921" s="2">
        <f>Table1[[#This Row],[PRICE/PO]]*Table1[[#This Row],[Quantity/PO]]</f>
        <v>0</v>
      </c>
      <c r="Q3921" s="2" t="str">
        <f t="shared" ca="1" si="327"/>
        <v>منتهي</v>
      </c>
      <c r="R3921" s="2" t="s">
        <v>2430</v>
      </c>
      <c r="S3921" s="2"/>
      <c r="T3921" s="1" t="str">
        <f t="shared" si="328"/>
        <v/>
      </c>
      <c r="BN3921" s="8" t="str">
        <f t="shared" si="330"/>
        <v/>
      </c>
    </row>
    <row r="3922" spans="1:66" ht="46" hidden="1" x14ac:dyDescent="0.45">
      <c r="A3922" s="1">
        <f t="shared" si="331"/>
        <v>3909</v>
      </c>
      <c r="B3922" s="1" t="s">
        <v>734</v>
      </c>
      <c r="C3922" s="2" t="s">
        <v>878</v>
      </c>
      <c r="D3922" s="1"/>
      <c r="E3922" s="2" t="s">
        <v>223</v>
      </c>
      <c r="F3922" s="1" t="s">
        <v>5078</v>
      </c>
      <c r="G3922" s="10">
        <v>45812</v>
      </c>
      <c r="H3922" s="1">
        <v>50</v>
      </c>
      <c r="I3922" s="1"/>
      <c r="J3922" s="10">
        <v>45823</v>
      </c>
      <c r="K3922" s="1" t="s">
        <v>1074</v>
      </c>
      <c r="L3922" s="2"/>
      <c r="M3922" s="10"/>
      <c r="N3922" s="1"/>
      <c r="O3922" s="1"/>
      <c r="P3922" s="2">
        <f>Table1[[#This Row],[PRICE/PO]]*Table1[[#This Row],[Quantity/PO]]</f>
        <v>0</v>
      </c>
      <c r="Q3922" s="2" t="str">
        <f t="shared" ca="1" si="327"/>
        <v>منتهي</v>
      </c>
      <c r="R3922" s="2" t="s">
        <v>2430</v>
      </c>
      <c r="S3922" s="2"/>
      <c r="T3922" s="1" t="str">
        <f t="shared" si="328"/>
        <v/>
      </c>
      <c r="BN3922" s="8" t="str">
        <f t="shared" si="330"/>
        <v>220.99.257</v>
      </c>
    </row>
    <row r="3923" spans="1:66" ht="46" hidden="1" x14ac:dyDescent="0.45">
      <c r="A3923" s="1">
        <f t="shared" si="331"/>
        <v>3910</v>
      </c>
      <c r="B3923" s="1" t="s">
        <v>734</v>
      </c>
      <c r="C3923" s="2" t="s">
        <v>882</v>
      </c>
      <c r="D3923" s="1"/>
      <c r="E3923" s="2" t="s">
        <v>194</v>
      </c>
      <c r="F3923" s="1" t="s">
        <v>5078</v>
      </c>
      <c r="G3923" s="10">
        <v>45812</v>
      </c>
      <c r="H3923" s="1">
        <v>50</v>
      </c>
      <c r="I3923" s="1"/>
      <c r="J3923" s="10">
        <v>45823</v>
      </c>
      <c r="K3923" s="1" t="s">
        <v>1074</v>
      </c>
      <c r="L3923" s="2"/>
      <c r="M3923" s="10"/>
      <c r="N3923" s="1"/>
      <c r="O3923" s="1"/>
      <c r="P3923" s="2">
        <f>Table1[[#This Row],[PRICE/PO]]*Table1[[#This Row],[Quantity/PO]]</f>
        <v>0</v>
      </c>
      <c r="Q3923" s="2" t="str">
        <f t="shared" ca="1" si="327"/>
        <v>منتهي</v>
      </c>
      <c r="R3923" s="2" t="s">
        <v>2430</v>
      </c>
      <c r="S3923" s="2"/>
      <c r="T3923" s="1" t="str">
        <f t="shared" si="328"/>
        <v/>
      </c>
      <c r="BN3923" s="8" t="str">
        <f t="shared" si="330"/>
        <v>6XV1830</v>
      </c>
    </row>
    <row r="3924" spans="1:66" ht="69" hidden="1" x14ac:dyDescent="0.45">
      <c r="A3924" s="1">
        <f t="shared" si="331"/>
        <v>3911</v>
      </c>
      <c r="B3924" s="1" t="s">
        <v>734</v>
      </c>
      <c r="C3924" s="2" t="s">
        <v>887</v>
      </c>
      <c r="D3924" s="1"/>
      <c r="E3924" s="2" t="s">
        <v>188</v>
      </c>
      <c r="F3924" s="1" t="s">
        <v>5078</v>
      </c>
      <c r="G3924" s="10">
        <v>45812</v>
      </c>
      <c r="H3924" s="1">
        <v>7</v>
      </c>
      <c r="I3924" s="1"/>
      <c r="J3924" s="10">
        <v>45823</v>
      </c>
      <c r="K3924" s="1" t="s">
        <v>1074</v>
      </c>
      <c r="L3924" s="2"/>
      <c r="M3924" s="10"/>
      <c r="N3924" s="1"/>
      <c r="O3924" s="1"/>
      <c r="P3924" s="2">
        <f>Table1[[#This Row],[PRICE/PO]]*Table1[[#This Row],[Quantity/PO]]</f>
        <v>0</v>
      </c>
      <c r="Q3924" s="2" t="str">
        <f t="shared" ca="1" si="327"/>
        <v>منتهي</v>
      </c>
      <c r="R3924" s="2" t="s">
        <v>2430</v>
      </c>
      <c r="S3924" s="2"/>
      <c r="T3924" s="1" t="str">
        <f t="shared" si="328"/>
        <v/>
      </c>
      <c r="BN3924" s="8" t="str">
        <f t="shared" si="330"/>
        <v>6ES7550-1AA01-0ABO</v>
      </c>
    </row>
    <row r="3925" spans="1:66" ht="46" hidden="1" x14ac:dyDescent="0.45">
      <c r="A3925" s="1">
        <f t="shared" si="331"/>
        <v>3912</v>
      </c>
      <c r="B3925" s="1" t="s">
        <v>27</v>
      </c>
      <c r="C3925" s="2" t="s">
        <v>1405</v>
      </c>
      <c r="D3925" s="1"/>
      <c r="E3925" s="2" t="s">
        <v>218</v>
      </c>
      <c r="F3925" s="1" t="s">
        <v>5078</v>
      </c>
      <c r="G3925" s="10">
        <v>45812</v>
      </c>
      <c r="H3925" s="1">
        <v>50</v>
      </c>
      <c r="I3925" s="1">
        <v>180</v>
      </c>
      <c r="J3925" s="10">
        <v>45823</v>
      </c>
      <c r="K3925" s="1" t="s">
        <v>1074</v>
      </c>
      <c r="L3925" s="2"/>
      <c r="M3925" s="10"/>
      <c r="N3925" s="1"/>
      <c r="O3925" s="1"/>
      <c r="P3925" s="2">
        <f>Table1[[#This Row],[PRICE/PO]]*Table1[[#This Row],[Quantity/PO]]</f>
        <v>0</v>
      </c>
      <c r="Q3925" s="2" t="str">
        <f t="shared" ca="1" si="327"/>
        <v>منتهي</v>
      </c>
      <c r="R3925" s="2" t="s">
        <v>2430</v>
      </c>
      <c r="S3925" s="2"/>
      <c r="T3925" s="1" t="str">
        <f t="shared" si="328"/>
        <v/>
      </c>
      <c r="BN3925" s="8" t="str">
        <f t="shared" si="330"/>
        <v>6ES7550-1AA01-0ABO</v>
      </c>
    </row>
    <row r="3926" spans="1:66" ht="46" hidden="1" x14ac:dyDescent="0.45">
      <c r="A3926" s="1">
        <f t="shared" si="331"/>
        <v>3913</v>
      </c>
      <c r="B3926" s="1" t="s">
        <v>27</v>
      </c>
      <c r="C3926" s="2" t="s">
        <v>872</v>
      </c>
      <c r="D3926" s="1"/>
      <c r="E3926" s="2" t="s">
        <v>202</v>
      </c>
      <c r="F3926" s="1" t="s">
        <v>5078</v>
      </c>
      <c r="G3926" s="10">
        <v>45812</v>
      </c>
      <c r="H3926" s="1">
        <v>100</v>
      </c>
      <c r="I3926" s="1">
        <v>325</v>
      </c>
      <c r="J3926" s="10">
        <v>45823</v>
      </c>
      <c r="K3926" s="1" t="s">
        <v>1074</v>
      </c>
      <c r="L3926" s="2"/>
      <c r="M3926" s="10"/>
      <c r="N3926" s="1"/>
      <c r="O3926" s="1"/>
      <c r="P3926" s="2">
        <f>Table1[[#This Row],[PRICE/PO]]*Table1[[#This Row],[Quantity/PO]]</f>
        <v>0</v>
      </c>
      <c r="Q3926" s="2" t="str">
        <f t="shared" ca="1" si="327"/>
        <v>منتهي</v>
      </c>
      <c r="R3926" s="2" t="s">
        <v>2430</v>
      </c>
      <c r="S3926" s="2"/>
      <c r="T3926" s="1" t="str">
        <f t="shared" si="328"/>
        <v/>
      </c>
      <c r="BN3926" s="8" t="str">
        <f t="shared" si="330"/>
        <v>5C10</v>
      </c>
    </row>
    <row r="3927" spans="1:66" ht="46" hidden="1" x14ac:dyDescent="0.45">
      <c r="A3927" s="1">
        <f t="shared" si="331"/>
        <v>3914</v>
      </c>
      <c r="B3927" s="1" t="s">
        <v>27</v>
      </c>
      <c r="C3927" s="2" t="s">
        <v>888</v>
      </c>
      <c r="D3927" s="1"/>
      <c r="E3927" s="2" t="s">
        <v>203</v>
      </c>
      <c r="F3927" s="1" t="s">
        <v>5078</v>
      </c>
      <c r="G3927" s="10">
        <v>45812</v>
      </c>
      <c r="H3927" s="1">
        <v>50</v>
      </c>
      <c r="I3927" s="1">
        <v>465</v>
      </c>
      <c r="J3927" s="10">
        <v>45823</v>
      </c>
      <c r="K3927" s="1" t="s">
        <v>1074</v>
      </c>
      <c r="L3927" s="2"/>
      <c r="M3927" s="10"/>
      <c r="N3927" s="1"/>
      <c r="O3927" s="1"/>
      <c r="P3927" s="2">
        <f>Table1[[#This Row],[PRICE/PO]]*Table1[[#This Row],[Quantity/PO]]</f>
        <v>0</v>
      </c>
      <c r="Q3927" s="2" t="str">
        <f t="shared" ca="1" si="327"/>
        <v>منتهي</v>
      </c>
      <c r="R3927" s="2" t="s">
        <v>2430</v>
      </c>
      <c r="S3927" s="2"/>
      <c r="T3927" s="1" t="str">
        <f t="shared" si="328"/>
        <v/>
      </c>
      <c r="BN3927" s="8" t="str">
        <f t="shared" si="330"/>
        <v/>
      </c>
    </row>
    <row r="3928" spans="1:66" ht="46" hidden="1" x14ac:dyDescent="0.45">
      <c r="A3928" s="1">
        <f t="shared" si="331"/>
        <v>3915</v>
      </c>
      <c r="B3928" s="1" t="s">
        <v>734</v>
      </c>
      <c r="C3928" s="2" t="s">
        <v>881</v>
      </c>
      <c r="D3928" s="1"/>
      <c r="E3928" s="2" t="s">
        <v>208</v>
      </c>
      <c r="F3928" s="1" t="s">
        <v>5078</v>
      </c>
      <c r="G3928" s="10">
        <v>45812</v>
      </c>
      <c r="H3928" s="1">
        <v>50</v>
      </c>
      <c r="I3928" s="1"/>
      <c r="J3928" s="10">
        <v>45823</v>
      </c>
      <c r="K3928" s="1" t="s">
        <v>1074</v>
      </c>
      <c r="L3928" s="2"/>
      <c r="M3928" s="10"/>
      <c r="N3928" s="1"/>
      <c r="O3928" s="1"/>
      <c r="P3928" s="2">
        <f>Table1[[#This Row],[PRICE/PO]]*Table1[[#This Row],[Quantity/PO]]</f>
        <v>0</v>
      </c>
      <c r="Q3928" s="2" t="str">
        <f t="shared" ca="1" si="327"/>
        <v>منتهي</v>
      </c>
      <c r="R3928" s="2" t="s">
        <v>2430</v>
      </c>
      <c r="S3928" s="2"/>
      <c r="T3928" s="1" t="str">
        <f t="shared" si="328"/>
        <v/>
      </c>
      <c r="BN3928" s="8" t="str">
        <f t="shared" si="330"/>
        <v/>
      </c>
    </row>
    <row r="3929" spans="1:66" ht="46" hidden="1" x14ac:dyDescent="0.45">
      <c r="A3929" s="1">
        <f t="shared" si="331"/>
        <v>3916</v>
      </c>
      <c r="B3929" s="1" t="s">
        <v>734</v>
      </c>
      <c r="C3929" s="2" t="s">
        <v>2158</v>
      </c>
      <c r="D3929" s="1"/>
      <c r="E3929" s="2" t="s">
        <v>2159</v>
      </c>
      <c r="F3929" s="1" t="s">
        <v>5078</v>
      </c>
      <c r="G3929" s="10">
        <v>45812</v>
      </c>
      <c r="H3929" s="1">
        <v>50</v>
      </c>
      <c r="I3929" s="1"/>
      <c r="J3929" s="10">
        <v>45823</v>
      </c>
      <c r="K3929" s="1" t="s">
        <v>1074</v>
      </c>
      <c r="L3929" s="2"/>
      <c r="M3929" s="10"/>
      <c r="N3929" s="1"/>
      <c r="O3929" s="1"/>
      <c r="P3929" s="2">
        <f>Table1[[#This Row],[PRICE/PO]]*Table1[[#This Row],[Quantity/PO]]</f>
        <v>0</v>
      </c>
      <c r="Q3929" s="2" t="str">
        <f t="shared" ca="1" si="327"/>
        <v>منتهي</v>
      </c>
      <c r="R3929" s="2" t="s">
        <v>2430</v>
      </c>
      <c r="S3929" s="2"/>
      <c r="T3929" s="1" t="str">
        <f t="shared" si="328"/>
        <v/>
      </c>
      <c r="BN3929" s="8" t="str">
        <f t="shared" si="330"/>
        <v/>
      </c>
    </row>
    <row r="3930" spans="1:66" ht="69" hidden="1" x14ac:dyDescent="0.45">
      <c r="A3930" s="1">
        <f t="shared" si="331"/>
        <v>3917</v>
      </c>
      <c r="B3930" s="1" t="s">
        <v>734</v>
      </c>
      <c r="C3930" s="2" t="s">
        <v>1626</v>
      </c>
      <c r="D3930" s="2" t="s">
        <v>1625</v>
      </c>
      <c r="E3930" s="2" t="s">
        <v>1627</v>
      </c>
      <c r="F3930" s="1" t="s">
        <v>5084</v>
      </c>
      <c r="G3930" s="10">
        <v>45812</v>
      </c>
      <c r="H3930" s="1">
        <v>3</v>
      </c>
      <c r="I3930" s="1"/>
      <c r="J3930" s="10">
        <v>45823</v>
      </c>
      <c r="K3930" s="1" t="s">
        <v>1074</v>
      </c>
      <c r="L3930" s="2"/>
      <c r="M3930" s="10"/>
      <c r="N3930" s="1"/>
      <c r="O3930" s="1"/>
      <c r="P3930" s="2">
        <f>Table1[[#This Row],[PRICE/PO]]*Table1[[#This Row],[Quantity/PO]]</f>
        <v>0</v>
      </c>
      <c r="Q3930" s="2" t="str">
        <f t="shared" ca="1" si="327"/>
        <v>منتهي</v>
      </c>
      <c r="R3930" s="2" t="s">
        <v>2430</v>
      </c>
      <c r="S3930" s="2"/>
      <c r="T3930" s="1" t="str">
        <f t="shared" si="328"/>
        <v/>
      </c>
      <c r="BN3930" s="8" t="str">
        <f t="shared" si="330"/>
        <v/>
      </c>
    </row>
    <row r="3931" spans="1:66" ht="46" hidden="1" x14ac:dyDescent="0.45">
      <c r="A3931" s="1">
        <f t="shared" si="331"/>
        <v>3918</v>
      </c>
      <c r="B3931" s="1" t="s">
        <v>27</v>
      </c>
      <c r="C3931" s="2" t="s">
        <v>1405</v>
      </c>
      <c r="D3931" s="1"/>
      <c r="E3931" s="2" t="s">
        <v>201</v>
      </c>
      <c r="F3931" s="1" t="s">
        <v>5084</v>
      </c>
      <c r="G3931" s="10">
        <v>45812</v>
      </c>
      <c r="H3931" s="1">
        <v>1000</v>
      </c>
      <c r="I3931" s="1"/>
      <c r="J3931" s="10">
        <v>45823</v>
      </c>
      <c r="K3931" s="1" t="s">
        <v>1074</v>
      </c>
      <c r="L3931" s="2"/>
      <c r="M3931" s="10"/>
      <c r="N3931" s="1"/>
      <c r="O3931" s="1"/>
      <c r="P3931" s="2">
        <f>Table1[[#This Row],[PRICE/PO]]*Table1[[#This Row],[Quantity/PO]]</f>
        <v>0</v>
      </c>
      <c r="Q3931" s="2" t="str">
        <f t="shared" ca="1" si="327"/>
        <v>منتهي</v>
      </c>
      <c r="R3931" s="2" t="s">
        <v>2430</v>
      </c>
      <c r="S3931" s="2"/>
      <c r="T3931" s="1" t="str">
        <f t="shared" si="328"/>
        <v/>
      </c>
      <c r="BN3931" s="8" t="str">
        <f t="shared" si="330"/>
        <v/>
      </c>
    </row>
    <row r="3932" spans="1:66" ht="69" hidden="1" x14ac:dyDescent="0.45">
      <c r="A3932" s="1">
        <f t="shared" si="331"/>
        <v>3919</v>
      </c>
      <c r="B3932" s="1" t="s">
        <v>734</v>
      </c>
      <c r="C3932" s="2" t="s">
        <v>2161</v>
      </c>
      <c r="D3932" s="1"/>
      <c r="E3932" s="2" t="s">
        <v>2162</v>
      </c>
      <c r="F3932" s="1" t="s">
        <v>5084</v>
      </c>
      <c r="G3932" s="10">
        <v>45812</v>
      </c>
      <c r="H3932" s="1">
        <v>190</v>
      </c>
      <c r="I3932" s="1"/>
      <c r="J3932" s="10">
        <v>45823</v>
      </c>
      <c r="K3932" s="1" t="s">
        <v>1074</v>
      </c>
      <c r="L3932" s="2"/>
      <c r="M3932" s="10"/>
      <c r="N3932" s="1"/>
      <c r="O3932" s="1"/>
      <c r="P3932" s="2">
        <f>Table1[[#This Row],[PRICE/PO]]*Table1[[#This Row],[Quantity/PO]]</f>
        <v>0</v>
      </c>
      <c r="Q3932" s="2" t="str">
        <f t="shared" ca="1" si="327"/>
        <v>منتهي</v>
      </c>
      <c r="R3932" s="2" t="s">
        <v>2430</v>
      </c>
      <c r="S3932" s="2"/>
      <c r="T3932" s="1" t="str">
        <f t="shared" si="328"/>
        <v/>
      </c>
      <c r="BN3932" s="8" t="str">
        <f t="shared" si="330"/>
        <v/>
      </c>
    </row>
    <row r="3933" spans="1:66" ht="69" hidden="1" x14ac:dyDescent="0.45">
      <c r="A3933" s="1">
        <f t="shared" si="331"/>
        <v>3920</v>
      </c>
      <c r="B3933" s="1" t="s">
        <v>734</v>
      </c>
      <c r="C3933" s="2" t="s">
        <v>1595</v>
      </c>
      <c r="D3933" s="1">
        <v>572118</v>
      </c>
      <c r="E3933" s="2" t="s">
        <v>1596</v>
      </c>
      <c r="F3933" s="1" t="s">
        <v>5084</v>
      </c>
      <c r="G3933" s="10">
        <v>45812</v>
      </c>
      <c r="H3933" s="1">
        <v>1800</v>
      </c>
      <c r="I3933" s="1"/>
      <c r="J3933" s="10">
        <v>45823</v>
      </c>
      <c r="K3933" s="1" t="s">
        <v>1074</v>
      </c>
      <c r="L3933" s="2"/>
      <c r="M3933" s="10"/>
      <c r="N3933" s="1"/>
      <c r="O3933" s="1"/>
      <c r="P3933" s="2">
        <f>Table1[[#This Row],[PRICE/PO]]*Table1[[#This Row],[Quantity/PO]]</f>
        <v>0</v>
      </c>
      <c r="Q3933" s="2" t="str">
        <f t="shared" ca="1" si="327"/>
        <v>منتهي</v>
      </c>
      <c r="R3933" s="2" t="s">
        <v>2430</v>
      </c>
      <c r="S3933" s="2"/>
      <c r="T3933" s="1" t="str">
        <f t="shared" si="328"/>
        <v/>
      </c>
      <c r="BN3933" s="8" t="str">
        <f t="shared" ref="BN3933:BN3996" si="332">D4550</f>
        <v/>
      </c>
    </row>
    <row r="3934" spans="1:66" ht="46" hidden="1" x14ac:dyDescent="0.45">
      <c r="A3934" s="1">
        <f t="shared" si="331"/>
        <v>3921</v>
      </c>
      <c r="B3934" s="1" t="s">
        <v>734</v>
      </c>
      <c r="C3934" s="2" t="s">
        <v>2164</v>
      </c>
      <c r="D3934" s="1" t="s">
        <v>2163</v>
      </c>
      <c r="E3934" s="2" t="s">
        <v>2165</v>
      </c>
      <c r="F3934" s="1" t="s">
        <v>5084</v>
      </c>
      <c r="G3934" s="10">
        <v>45812</v>
      </c>
      <c r="H3934" s="1">
        <v>4000</v>
      </c>
      <c r="I3934" s="1"/>
      <c r="J3934" s="10">
        <v>45823</v>
      </c>
      <c r="K3934" s="1" t="s">
        <v>1074</v>
      </c>
      <c r="L3934" s="2"/>
      <c r="M3934" s="10"/>
      <c r="N3934" s="1"/>
      <c r="O3934" s="1"/>
      <c r="P3934" s="2">
        <f>Table1[[#This Row],[PRICE/PO]]*Table1[[#This Row],[Quantity/PO]]</f>
        <v>0</v>
      </c>
      <c r="Q3934" s="2" t="str">
        <f t="shared" ca="1" si="327"/>
        <v>منتهي</v>
      </c>
      <c r="R3934" s="2" t="s">
        <v>2430</v>
      </c>
      <c r="S3934" s="2"/>
      <c r="T3934" s="1" t="str">
        <f t="shared" si="328"/>
        <v/>
      </c>
      <c r="BN3934" s="8" t="str">
        <f t="shared" si="332"/>
        <v>104600790</v>
      </c>
    </row>
    <row r="3935" spans="1:66" ht="69" hidden="1" x14ac:dyDescent="0.45">
      <c r="A3935" s="1">
        <f t="shared" si="331"/>
        <v>3922</v>
      </c>
      <c r="B3935" s="1" t="s">
        <v>734</v>
      </c>
      <c r="C3935" s="2" t="s">
        <v>5085</v>
      </c>
      <c r="D3935" s="1"/>
      <c r="E3935" s="2" t="s">
        <v>5086</v>
      </c>
      <c r="F3935" s="1" t="s">
        <v>5084</v>
      </c>
      <c r="G3935" s="10">
        <v>45812</v>
      </c>
      <c r="H3935" s="1">
        <v>325</v>
      </c>
      <c r="I3935" s="1"/>
      <c r="J3935" s="10">
        <v>45823</v>
      </c>
      <c r="K3935" s="1" t="s">
        <v>1074</v>
      </c>
      <c r="L3935" s="2"/>
      <c r="M3935" s="10"/>
      <c r="N3935" s="1"/>
      <c r="O3935" s="1"/>
      <c r="P3935" s="2">
        <f>Table1[[#This Row],[PRICE/PO]]*Table1[[#This Row],[Quantity/PO]]</f>
        <v>0</v>
      </c>
      <c r="Q3935" s="2" t="str">
        <f t="shared" ca="1" si="327"/>
        <v>منتهي</v>
      </c>
      <c r="R3935" s="2" t="s">
        <v>2430</v>
      </c>
      <c r="S3935" s="2"/>
      <c r="T3935" s="1" t="str">
        <f t="shared" si="328"/>
        <v/>
      </c>
      <c r="BN3935" s="8" t="str">
        <f t="shared" si="332"/>
        <v/>
      </c>
    </row>
    <row r="3936" spans="1:66" ht="69" hidden="1" x14ac:dyDescent="0.45">
      <c r="A3936" s="1">
        <f t="shared" si="331"/>
        <v>3923</v>
      </c>
      <c r="B3936" s="1" t="s">
        <v>734</v>
      </c>
      <c r="C3936" s="2" t="s">
        <v>2512</v>
      </c>
      <c r="D3936" s="1"/>
      <c r="E3936" s="2" t="s">
        <v>2513</v>
      </c>
      <c r="F3936" s="1" t="s">
        <v>5084</v>
      </c>
      <c r="G3936" s="10">
        <v>45812</v>
      </c>
      <c r="H3936" s="1">
        <v>20</v>
      </c>
      <c r="I3936" s="1"/>
      <c r="J3936" s="10">
        <v>45823</v>
      </c>
      <c r="K3936" s="1" t="s">
        <v>1074</v>
      </c>
      <c r="L3936" s="2"/>
      <c r="M3936" s="10"/>
      <c r="N3936" s="1"/>
      <c r="O3936" s="1"/>
      <c r="P3936" s="2">
        <f>Table1[[#This Row],[PRICE/PO]]*Table1[[#This Row],[Quantity/PO]]</f>
        <v>0</v>
      </c>
      <c r="Q3936" s="2" t="str">
        <f t="shared" ca="1" si="327"/>
        <v>منتهي</v>
      </c>
      <c r="R3936" s="2" t="s">
        <v>2430</v>
      </c>
      <c r="S3936" s="2"/>
      <c r="T3936" s="1" t="str">
        <f t="shared" si="328"/>
        <v/>
      </c>
      <c r="BN3936" s="8" t="str">
        <f t="shared" si="332"/>
        <v/>
      </c>
    </row>
    <row r="3937" spans="1:66" ht="115" hidden="1" x14ac:dyDescent="0.45">
      <c r="A3937" s="1">
        <f t="shared" si="331"/>
        <v>3924</v>
      </c>
      <c r="B3937" s="1" t="s">
        <v>734</v>
      </c>
      <c r="C3937" s="1" t="s">
        <v>5088</v>
      </c>
      <c r="D3937" s="1" t="s">
        <v>5089</v>
      </c>
      <c r="E3937" s="2" t="s">
        <v>5090</v>
      </c>
      <c r="F3937" s="1" t="s">
        <v>5087</v>
      </c>
      <c r="G3937" s="10">
        <v>45812</v>
      </c>
      <c r="H3937" s="1">
        <v>1</v>
      </c>
      <c r="I3937" s="1"/>
      <c r="J3937" s="10">
        <v>45822</v>
      </c>
      <c r="K3937" s="1" t="s">
        <v>1077</v>
      </c>
      <c r="L3937" s="2"/>
      <c r="M3937" s="10"/>
      <c r="N3937" s="1"/>
      <c r="O3937" s="1"/>
      <c r="P3937" s="2">
        <f>Table1[[#This Row],[PRICE/PO]]*Table1[[#This Row],[Quantity/PO]]</f>
        <v>0</v>
      </c>
      <c r="Q3937" s="2" t="str">
        <f t="shared" ca="1" si="327"/>
        <v>منتهي</v>
      </c>
      <c r="R3937" s="2" t="s">
        <v>2686</v>
      </c>
      <c r="S3937" s="2"/>
      <c r="T3937" s="1" t="str">
        <f t="shared" si="328"/>
        <v/>
      </c>
      <c r="BN3937" s="8" t="str">
        <f t="shared" si="332"/>
        <v/>
      </c>
    </row>
    <row r="3938" spans="1:66" ht="46" hidden="1" x14ac:dyDescent="0.45">
      <c r="A3938" s="1">
        <f t="shared" si="331"/>
        <v>3925</v>
      </c>
      <c r="B3938" s="1" t="s">
        <v>734</v>
      </c>
      <c r="C3938" s="2" t="s">
        <v>5092</v>
      </c>
      <c r="D3938" s="1"/>
      <c r="E3938" s="2" t="s">
        <v>5094</v>
      </c>
      <c r="F3938" s="1" t="s">
        <v>5091</v>
      </c>
      <c r="G3938" s="10">
        <v>45812</v>
      </c>
      <c r="H3938" s="1">
        <v>4</v>
      </c>
      <c r="I3938" s="1"/>
      <c r="J3938" s="10">
        <v>45823</v>
      </c>
      <c r="K3938" s="1" t="s">
        <v>1074</v>
      </c>
      <c r="L3938" s="2"/>
      <c r="M3938" s="10"/>
      <c r="N3938" s="1"/>
      <c r="O3938" s="1"/>
      <c r="P3938" s="2">
        <f>Table1[[#This Row],[PRICE/PO]]*Table1[[#This Row],[Quantity/PO]]</f>
        <v>0</v>
      </c>
      <c r="Q3938" s="2" t="str">
        <f t="shared" ca="1" si="327"/>
        <v>منتهي</v>
      </c>
      <c r="R3938" s="2" t="s">
        <v>2430</v>
      </c>
      <c r="S3938" s="2"/>
      <c r="T3938" s="1" t="str">
        <f t="shared" si="328"/>
        <v/>
      </c>
      <c r="BN3938" s="8" t="str">
        <f t="shared" si="332"/>
        <v/>
      </c>
    </row>
    <row r="3939" spans="1:66" ht="69" hidden="1" x14ac:dyDescent="0.45">
      <c r="A3939" s="1">
        <f t="shared" si="331"/>
        <v>3926</v>
      </c>
      <c r="B3939" s="1" t="s">
        <v>734</v>
      </c>
      <c r="C3939" s="2" t="s">
        <v>1626</v>
      </c>
      <c r="D3939" s="1" t="s">
        <v>1625</v>
      </c>
      <c r="E3939" s="2" t="s">
        <v>1627</v>
      </c>
      <c r="F3939" s="1" t="s">
        <v>5091</v>
      </c>
      <c r="G3939" s="10">
        <v>45812</v>
      </c>
      <c r="H3939" s="1">
        <v>1</v>
      </c>
      <c r="I3939" s="1"/>
      <c r="J3939" s="10">
        <v>45823</v>
      </c>
      <c r="K3939" s="1" t="s">
        <v>1074</v>
      </c>
      <c r="L3939" s="2"/>
      <c r="M3939" s="10"/>
      <c r="N3939" s="1"/>
      <c r="O3939" s="1"/>
      <c r="P3939" s="2">
        <f>Table1[[#This Row],[PRICE/PO]]*Table1[[#This Row],[Quantity/PO]]</f>
        <v>0</v>
      </c>
      <c r="Q3939" s="2" t="str">
        <f t="shared" ca="1" si="327"/>
        <v>منتهي</v>
      </c>
      <c r="R3939" s="2" t="s">
        <v>2430</v>
      </c>
      <c r="S3939" s="2"/>
      <c r="T3939" s="1" t="str">
        <f t="shared" si="328"/>
        <v/>
      </c>
      <c r="BN3939" s="8" t="str">
        <f t="shared" si="332"/>
        <v/>
      </c>
    </row>
    <row r="3940" spans="1:66" ht="23" hidden="1" x14ac:dyDescent="0.45">
      <c r="A3940" s="1">
        <f t="shared" si="331"/>
        <v>3927</v>
      </c>
      <c r="B3940" s="1" t="s">
        <v>734</v>
      </c>
      <c r="C3940" s="2" t="s">
        <v>755</v>
      </c>
      <c r="D3940" s="1"/>
      <c r="E3940" s="2" t="s">
        <v>756</v>
      </c>
      <c r="F3940" s="1" t="s">
        <v>5091</v>
      </c>
      <c r="G3940" s="10">
        <v>45812</v>
      </c>
      <c r="H3940" s="1">
        <v>100</v>
      </c>
      <c r="I3940" s="1"/>
      <c r="J3940" s="10">
        <v>45823</v>
      </c>
      <c r="K3940" s="1" t="s">
        <v>1074</v>
      </c>
      <c r="L3940" s="2"/>
      <c r="M3940" s="10"/>
      <c r="N3940" s="1"/>
      <c r="O3940" s="1"/>
      <c r="P3940" s="2">
        <f>Table1[[#This Row],[PRICE/PO]]*Table1[[#This Row],[Quantity/PO]]</f>
        <v>0</v>
      </c>
      <c r="Q3940" s="2" t="str">
        <f t="shared" ref="Q3940:Q4003" ca="1" si="333">IF(AND($J3940&lt;TODAY(), $J3940&lt;&gt;""), "منتهي", "")</f>
        <v>منتهي</v>
      </c>
      <c r="R3940" s="2" t="s">
        <v>2430</v>
      </c>
      <c r="S3940" s="2"/>
      <c r="T3940" s="1" t="str">
        <f t="shared" ref="T3940:T4003" si="334">IF(AND(COUNTIFS($F$14:$F$1012, $F3940, $L$14:$L$1012, "&lt;&gt;")&gt;0, $L3940="", $I3940&lt;&gt;""), 1, "")</f>
        <v/>
      </c>
      <c r="BN3940" s="8" t="str">
        <f t="shared" si="332"/>
        <v/>
      </c>
    </row>
    <row r="3941" spans="1:66" ht="69" hidden="1" x14ac:dyDescent="0.45">
      <c r="A3941" s="1">
        <f t="shared" si="331"/>
        <v>3928</v>
      </c>
      <c r="B3941" s="1" t="s">
        <v>734</v>
      </c>
      <c r="C3941" s="2" t="s">
        <v>1626</v>
      </c>
      <c r="D3941" s="1" t="s">
        <v>1625</v>
      </c>
      <c r="E3941" s="2" t="s">
        <v>1627</v>
      </c>
      <c r="F3941" s="1" t="s">
        <v>5091</v>
      </c>
      <c r="G3941" s="10">
        <v>45812</v>
      </c>
      <c r="H3941" s="1">
        <v>2</v>
      </c>
      <c r="I3941" s="1"/>
      <c r="J3941" s="10">
        <v>45823</v>
      </c>
      <c r="K3941" s="1" t="s">
        <v>1074</v>
      </c>
      <c r="L3941" s="2"/>
      <c r="M3941" s="10"/>
      <c r="N3941" s="1"/>
      <c r="O3941" s="1"/>
      <c r="P3941" s="2">
        <f>Table1[[#This Row],[PRICE/PO]]*Table1[[#This Row],[Quantity/PO]]</f>
        <v>0</v>
      </c>
      <c r="Q3941" s="2" t="str">
        <f t="shared" ca="1" si="333"/>
        <v>منتهي</v>
      </c>
      <c r="R3941" s="2" t="s">
        <v>2430</v>
      </c>
      <c r="S3941" s="2"/>
      <c r="T3941" s="1" t="str">
        <f t="shared" si="334"/>
        <v/>
      </c>
      <c r="BN3941" s="8" t="str">
        <f t="shared" si="332"/>
        <v/>
      </c>
    </row>
    <row r="3942" spans="1:66" ht="92" hidden="1" x14ac:dyDescent="0.45">
      <c r="A3942" s="1">
        <f t="shared" si="331"/>
        <v>3929</v>
      </c>
      <c r="B3942" s="1" t="s">
        <v>734</v>
      </c>
      <c r="C3942" s="2" t="s">
        <v>1591</v>
      </c>
      <c r="D3942" s="1" t="s">
        <v>1590</v>
      </c>
      <c r="E3942" s="2" t="s">
        <v>1592</v>
      </c>
      <c r="F3942" s="1" t="s">
        <v>5091</v>
      </c>
      <c r="G3942" s="10">
        <v>45812</v>
      </c>
      <c r="H3942" s="1">
        <v>5</v>
      </c>
      <c r="I3942" s="1"/>
      <c r="J3942" s="10">
        <v>45823</v>
      </c>
      <c r="K3942" s="1" t="s">
        <v>1074</v>
      </c>
      <c r="L3942" s="2"/>
      <c r="M3942" s="10"/>
      <c r="N3942" s="1"/>
      <c r="O3942" s="1"/>
      <c r="P3942" s="2">
        <f>Table1[[#This Row],[PRICE/PO]]*Table1[[#This Row],[Quantity/PO]]</f>
        <v>0</v>
      </c>
      <c r="Q3942" s="2" t="str">
        <f t="shared" ca="1" si="333"/>
        <v>منتهي</v>
      </c>
      <c r="R3942" s="2" t="s">
        <v>2430</v>
      </c>
      <c r="S3942" s="2"/>
      <c r="T3942" s="1" t="str">
        <f t="shared" si="334"/>
        <v/>
      </c>
      <c r="BN3942" s="8" t="str">
        <f t="shared" si="332"/>
        <v/>
      </c>
    </row>
    <row r="3943" spans="1:66" ht="46" hidden="1" x14ac:dyDescent="0.45">
      <c r="A3943" s="1">
        <f t="shared" si="331"/>
        <v>3930</v>
      </c>
      <c r="B3943" s="1" t="s">
        <v>734</v>
      </c>
      <c r="C3943" s="2" t="s">
        <v>5093</v>
      </c>
      <c r="D3943" s="1"/>
      <c r="E3943" s="2" t="s">
        <v>5095</v>
      </c>
      <c r="F3943" s="1" t="s">
        <v>5091</v>
      </c>
      <c r="G3943" s="10">
        <v>45812</v>
      </c>
      <c r="H3943" s="1">
        <v>6</v>
      </c>
      <c r="I3943" s="1"/>
      <c r="J3943" s="10">
        <v>45823</v>
      </c>
      <c r="K3943" s="1" t="s">
        <v>1074</v>
      </c>
      <c r="L3943" s="2"/>
      <c r="M3943" s="10"/>
      <c r="N3943" s="1"/>
      <c r="O3943" s="1"/>
      <c r="P3943" s="2">
        <f>Table1[[#This Row],[PRICE/PO]]*Table1[[#This Row],[Quantity/PO]]</f>
        <v>0</v>
      </c>
      <c r="Q3943" s="2" t="str">
        <f t="shared" ca="1" si="333"/>
        <v>منتهي</v>
      </c>
      <c r="R3943" s="2" t="s">
        <v>2430</v>
      </c>
      <c r="S3943" s="2"/>
      <c r="T3943" s="1" t="str">
        <f t="shared" si="334"/>
        <v/>
      </c>
      <c r="BN3943" s="8" t="str">
        <f t="shared" si="332"/>
        <v>A5G03025</v>
      </c>
    </row>
    <row r="3944" spans="1:66" ht="92" hidden="1" x14ac:dyDescent="0.45">
      <c r="A3944" s="1">
        <f t="shared" si="331"/>
        <v>3931</v>
      </c>
      <c r="B3944" s="1" t="s">
        <v>734</v>
      </c>
      <c r="C3944" s="1" t="s">
        <v>5097</v>
      </c>
      <c r="D3944" s="1"/>
      <c r="E3944" s="2" t="s">
        <v>5099</v>
      </c>
      <c r="F3944" s="1" t="s">
        <v>5096</v>
      </c>
      <c r="G3944" s="10">
        <v>45812</v>
      </c>
      <c r="H3944" s="1">
        <v>1</v>
      </c>
      <c r="I3944" s="1"/>
      <c r="J3944" s="10">
        <v>45823</v>
      </c>
      <c r="K3944" s="1" t="s">
        <v>1074</v>
      </c>
      <c r="L3944" s="2"/>
      <c r="M3944" s="10"/>
      <c r="N3944" s="1"/>
      <c r="O3944" s="1"/>
      <c r="P3944" s="2">
        <f>Table1[[#This Row],[PRICE/PO]]*Table1[[#This Row],[Quantity/PO]]</f>
        <v>0</v>
      </c>
      <c r="Q3944" s="2" t="str">
        <f t="shared" ca="1" si="333"/>
        <v>منتهي</v>
      </c>
      <c r="R3944" s="2" t="s">
        <v>2430</v>
      </c>
      <c r="S3944" s="2"/>
      <c r="T3944" s="1" t="str">
        <f t="shared" si="334"/>
        <v/>
      </c>
      <c r="BN3944" s="8" t="str">
        <f t="shared" si="332"/>
        <v>A5G04040</v>
      </c>
    </row>
    <row r="3945" spans="1:66" ht="69" hidden="1" x14ac:dyDescent="0.45">
      <c r="A3945" s="1">
        <f t="shared" si="331"/>
        <v>3932</v>
      </c>
      <c r="B3945" s="1" t="s">
        <v>734</v>
      </c>
      <c r="C3945" s="1" t="s">
        <v>887</v>
      </c>
      <c r="D3945" s="1"/>
      <c r="E3945" s="2" t="s">
        <v>188</v>
      </c>
      <c r="F3945" s="1" t="s">
        <v>5096</v>
      </c>
      <c r="G3945" s="10">
        <v>45812</v>
      </c>
      <c r="H3945" s="1">
        <v>3</v>
      </c>
      <c r="I3945" s="1"/>
      <c r="J3945" s="10">
        <v>45823</v>
      </c>
      <c r="K3945" s="1" t="s">
        <v>1074</v>
      </c>
      <c r="L3945" s="2"/>
      <c r="M3945" s="10"/>
      <c r="N3945" s="1"/>
      <c r="O3945" s="1"/>
      <c r="P3945" s="2">
        <f>Table1[[#This Row],[PRICE/PO]]*Table1[[#This Row],[Quantity/PO]]</f>
        <v>0</v>
      </c>
      <c r="Q3945" s="2" t="str">
        <f t="shared" ca="1" si="333"/>
        <v>منتهي</v>
      </c>
      <c r="R3945" s="2" t="s">
        <v>2430</v>
      </c>
      <c r="S3945" s="2"/>
      <c r="T3945" s="1" t="str">
        <f t="shared" si="334"/>
        <v/>
      </c>
      <c r="BN3945" s="8" t="str">
        <f t="shared" si="332"/>
        <v/>
      </c>
    </row>
    <row r="3946" spans="1:66" ht="46" hidden="1" x14ac:dyDescent="0.45">
      <c r="A3946" s="1">
        <f t="shared" si="331"/>
        <v>3933</v>
      </c>
      <c r="B3946" s="1" t="s">
        <v>734</v>
      </c>
      <c r="C3946" s="1" t="s">
        <v>960</v>
      </c>
      <c r="D3946" s="1"/>
      <c r="E3946" s="2" t="s">
        <v>961</v>
      </c>
      <c r="F3946" s="1" t="s">
        <v>5096</v>
      </c>
      <c r="G3946" s="10">
        <v>45812</v>
      </c>
      <c r="H3946" s="1">
        <v>30</v>
      </c>
      <c r="I3946" s="1"/>
      <c r="J3946" s="10">
        <v>45823</v>
      </c>
      <c r="K3946" s="1" t="s">
        <v>1074</v>
      </c>
      <c r="L3946" s="2"/>
      <c r="M3946" s="10"/>
      <c r="N3946" s="1"/>
      <c r="O3946" s="1"/>
      <c r="P3946" s="2">
        <f>Table1[[#This Row],[PRICE/PO]]*Table1[[#This Row],[Quantity/PO]]</f>
        <v>0</v>
      </c>
      <c r="Q3946" s="2" t="str">
        <f t="shared" ca="1" si="333"/>
        <v>منتهي</v>
      </c>
      <c r="R3946" s="2" t="s">
        <v>2430</v>
      </c>
      <c r="S3946" s="2"/>
      <c r="T3946" s="1" t="str">
        <f t="shared" si="334"/>
        <v/>
      </c>
      <c r="BN3946" s="8" t="str">
        <f t="shared" si="332"/>
        <v/>
      </c>
    </row>
    <row r="3947" spans="1:66" ht="46" hidden="1" x14ac:dyDescent="0.45">
      <c r="A3947" s="1">
        <f t="shared" si="331"/>
        <v>3934</v>
      </c>
      <c r="B3947" s="1" t="s">
        <v>734</v>
      </c>
      <c r="C3947" s="1" t="s">
        <v>964</v>
      </c>
      <c r="D3947" s="1"/>
      <c r="E3947" s="2" t="s">
        <v>962</v>
      </c>
      <c r="F3947" s="1" t="s">
        <v>5096</v>
      </c>
      <c r="G3947" s="10">
        <v>45812</v>
      </c>
      <c r="H3947" s="1">
        <v>30</v>
      </c>
      <c r="I3947" s="1"/>
      <c r="J3947" s="10">
        <v>45823</v>
      </c>
      <c r="K3947" s="1" t="s">
        <v>1074</v>
      </c>
      <c r="L3947" s="2"/>
      <c r="M3947" s="10"/>
      <c r="N3947" s="1"/>
      <c r="O3947" s="1"/>
      <c r="P3947" s="2">
        <f>Table1[[#This Row],[PRICE/PO]]*Table1[[#This Row],[Quantity/PO]]</f>
        <v>0</v>
      </c>
      <c r="Q3947" s="2" t="str">
        <f t="shared" ca="1" si="333"/>
        <v>منتهي</v>
      </c>
      <c r="R3947" s="2" t="s">
        <v>2430</v>
      </c>
      <c r="S3947" s="2"/>
      <c r="T3947" s="1" t="str">
        <f t="shared" si="334"/>
        <v/>
      </c>
      <c r="BN3947" s="8" t="str">
        <f t="shared" si="332"/>
        <v/>
      </c>
    </row>
    <row r="3948" spans="1:66" ht="46" hidden="1" x14ac:dyDescent="0.45">
      <c r="A3948" s="1">
        <f t="shared" si="331"/>
        <v>3935</v>
      </c>
      <c r="B3948" s="1" t="s">
        <v>734</v>
      </c>
      <c r="C3948" s="1" t="s">
        <v>5098</v>
      </c>
      <c r="D3948" s="1">
        <v>1104169</v>
      </c>
      <c r="E3948" s="2" t="s">
        <v>5100</v>
      </c>
      <c r="F3948" s="1" t="s">
        <v>5096</v>
      </c>
      <c r="G3948" s="10">
        <v>45812</v>
      </c>
      <c r="H3948" s="1">
        <v>2</v>
      </c>
      <c r="I3948" s="1"/>
      <c r="J3948" s="10">
        <v>45823</v>
      </c>
      <c r="K3948" s="1" t="s">
        <v>1074</v>
      </c>
      <c r="L3948" s="2"/>
      <c r="M3948" s="10"/>
      <c r="N3948" s="1"/>
      <c r="O3948" s="1"/>
      <c r="P3948" s="2">
        <f>Table1[[#This Row],[PRICE/PO]]*Table1[[#This Row],[Quantity/PO]]</f>
        <v>0</v>
      </c>
      <c r="Q3948" s="2" t="str">
        <f t="shared" ca="1" si="333"/>
        <v>منتهي</v>
      </c>
      <c r="R3948" s="2" t="s">
        <v>2430</v>
      </c>
      <c r="S3948" s="2"/>
      <c r="T3948" s="1" t="str">
        <f t="shared" si="334"/>
        <v/>
      </c>
      <c r="BN3948" s="8" t="str">
        <f t="shared" si="332"/>
        <v>CEP7-1EFFD</v>
      </c>
    </row>
    <row r="3949" spans="1:66" ht="46" hidden="1" x14ac:dyDescent="0.45">
      <c r="A3949" s="1">
        <f t="shared" si="331"/>
        <v>3936</v>
      </c>
      <c r="B3949" s="1" t="s">
        <v>734</v>
      </c>
      <c r="C3949" s="1" t="s">
        <v>881</v>
      </c>
      <c r="D3949" s="1"/>
      <c r="E3949" s="2" t="s">
        <v>208</v>
      </c>
      <c r="F3949" s="1" t="s">
        <v>5096</v>
      </c>
      <c r="G3949" s="10">
        <v>45812</v>
      </c>
      <c r="H3949" s="1">
        <v>30</v>
      </c>
      <c r="I3949" s="1"/>
      <c r="J3949" s="10">
        <v>45823</v>
      </c>
      <c r="K3949" s="1" t="s">
        <v>1074</v>
      </c>
      <c r="L3949" s="2"/>
      <c r="M3949" s="10"/>
      <c r="N3949" s="1"/>
      <c r="O3949" s="1"/>
      <c r="P3949" s="2">
        <f>Table1[[#This Row],[PRICE/PO]]*Table1[[#This Row],[Quantity/PO]]</f>
        <v>0</v>
      </c>
      <c r="Q3949" s="2" t="str">
        <f t="shared" ca="1" si="333"/>
        <v>منتهي</v>
      </c>
      <c r="R3949" s="2" t="s">
        <v>2430</v>
      </c>
      <c r="S3949" s="2"/>
      <c r="T3949" s="1" t="str">
        <f t="shared" si="334"/>
        <v/>
      </c>
      <c r="BN3949" s="8" t="str">
        <f t="shared" si="332"/>
        <v>3246117</v>
      </c>
    </row>
    <row r="3950" spans="1:66" ht="23" hidden="1" x14ac:dyDescent="0.45">
      <c r="A3950" s="1">
        <f t="shared" si="331"/>
        <v>3937</v>
      </c>
      <c r="B3950" s="1" t="s">
        <v>734</v>
      </c>
      <c r="C3950" s="1" t="s">
        <v>5102</v>
      </c>
      <c r="D3950" s="1"/>
      <c r="E3950" s="2" t="s">
        <v>5103</v>
      </c>
      <c r="F3950" s="1" t="s">
        <v>5101</v>
      </c>
      <c r="G3950" s="10">
        <v>45812</v>
      </c>
      <c r="H3950" s="1">
        <v>100</v>
      </c>
      <c r="I3950" s="1"/>
      <c r="J3950" s="10">
        <v>45823</v>
      </c>
      <c r="K3950" s="1" t="s">
        <v>1074</v>
      </c>
      <c r="L3950" s="2"/>
      <c r="M3950" s="10"/>
      <c r="N3950" s="1"/>
      <c r="O3950" s="1"/>
      <c r="P3950" s="2">
        <f>Table1[[#This Row],[PRICE/PO]]*Table1[[#This Row],[Quantity/PO]]</f>
        <v>0</v>
      </c>
      <c r="Q3950" s="2" t="str">
        <f t="shared" ca="1" si="333"/>
        <v>منتهي</v>
      </c>
      <c r="R3950" s="2" t="s">
        <v>2430</v>
      </c>
      <c r="S3950" s="2"/>
      <c r="T3950" s="1" t="str">
        <f t="shared" si="334"/>
        <v/>
      </c>
      <c r="BN3950" s="8" t="str">
        <f t="shared" si="332"/>
        <v>3246966</v>
      </c>
    </row>
    <row r="3951" spans="1:66" ht="92" hidden="1" x14ac:dyDescent="0.45">
      <c r="A3951" s="1">
        <f t="shared" si="331"/>
        <v>3938</v>
      </c>
      <c r="B3951" s="1" t="s">
        <v>734</v>
      </c>
      <c r="C3951" s="1" t="s">
        <v>890</v>
      </c>
      <c r="D3951" s="1" t="s">
        <v>889</v>
      </c>
      <c r="E3951" s="2" t="s">
        <v>891</v>
      </c>
      <c r="F3951" s="1" t="s">
        <v>5101</v>
      </c>
      <c r="G3951" s="10">
        <v>45812</v>
      </c>
      <c r="H3951" s="1">
        <v>50</v>
      </c>
      <c r="I3951" s="1"/>
      <c r="J3951" s="10">
        <v>45823</v>
      </c>
      <c r="K3951" s="1" t="s">
        <v>1074</v>
      </c>
      <c r="L3951" s="2"/>
      <c r="M3951" s="10"/>
      <c r="N3951" s="1"/>
      <c r="O3951" s="1"/>
      <c r="P3951" s="2">
        <f>Table1[[#This Row],[PRICE/PO]]*Table1[[#This Row],[Quantity/PO]]</f>
        <v>0</v>
      </c>
      <c r="Q3951" s="2" t="str">
        <f t="shared" ca="1" si="333"/>
        <v>منتهي</v>
      </c>
      <c r="R3951" s="2" t="s">
        <v>2430</v>
      </c>
      <c r="S3951" s="2"/>
      <c r="T3951" s="1" t="str">
        <f t="shared" si="334"/>
        <v/>
      </c>
      <c r="BN3951" s="8" t="str">
        <f t="shared" si="332"/>
        <v>02400362</v>
      </c>
    </row>
    <row r="3952" spans="1:66" ht="69" hidden="1" x14ac:dyDescent="0.45">
      <c r="A3952" s="1">
        <f t="shared" si="331"/>
        <v>3939</v>
      </c>
      <c r="B3952" s="1" t="s">
        <v>734</v>
      </c>
      <c r="C3952" s="2" t="s">
        <v>934</v>
      </c>
      <c r="D3952" s="1" t="s">
        <v>933</v>
      </c>
      <c r="E3952" s="2" t="s">
        <v>935</v>
      </c>
      <c r="F3952" s="1" t="s">
        <v>5104</v>
      </c>
      <c r="G3952" s="10">
        <v>45812</v>
      </c>
      <c r="H3952" s="1">
        <v>150</v>
      </c>
      <c r="I3952" s="1"/>
      <c r="J3952" s="10">
        <v>45823</v>
      </c>
      <c r="K3952" s="1" t="s">
        <v>1074</v>
      </c>
      <c r="L3952" s="2"/>
      <c r="M3952" s="10"/>
      <c r="N3952" s="1"/>
      <c r="O3952" s="1"/>
      <c r="P3952" s="2">
        <f>Table1[[#This Row],[PRICE/PO]]*Table1[[#This Row],[Quantity/PO]]</f>
        <v>0</v>
      </c>
      <c r="Q3952" s="2" t="str">
        <f t="shared" ca="1" si="333"/>
        <v>منتهي</v>
      </c>
      <c r="R3952" s="2" t="s">
        <v>2430</v>
      </c>
      <c r="S3952" s="2"/>
      <c r="T3952" s="1" t="str">
        <f t="shared" si="334"/>
        <v/>
      </c>
      <c r="BN3952" s="8" t="str">
        <f t="shared" si="332"/>
        <v>02501315</v>
      </c>
    </row>
    <row r="3953" spans="1:66" ht="69" hidden="1" x14ac:dyDescent="0.45">
      <c r="A3953" s="1">
        <f t="shared" si="331"/>
        <v>3940</v>
      </c>
      <c r="B3953" s="1" t="s">
        <v>734</v>
      </c>
      <c r="C3953" s="2" t="s">
        <v>847</v>
      </c>
      <c r="D3953" s="1" t="s">
        <v>5109</v>
      </c>
      <c r="E3953" s="2" t="s">
        <v>5108</v>
      </c>
      <c r="F3953" s="1" t="s">
        <v>5104</v>
      </c>
      <c r="G3953" s="10">
        <v>45812</v>
      </c>
      <c r="H3953" s="1">
        <v>300</v>
      </c>
      <c r="I3953" s="1"/>
      <c r="J3953" s="10">
        <v>45823</v>
      </c>
      <c r="K3953" s="1" t="s">
        <v>1074</v>
      </c>
      <c r="L3953" s="2"/>
      <c r="M3953" s="10"/>
      <c r="N3953" s="1"/>
      <c r="O3953" s="1"/>
      <c r="P3953" s="2">
        <f>Table1[[#This Row],[PRICE/PO]]*Table1[[#This Row],[Quantity/PO]]</f>
        <v>0</v>
      </c>
      <c r="Q3953" s="2" t="str">
        <f t="shared" ca="1" si="333"/>
        <v>منتهي</v>
      </c>
      <c r="R3953" s="2" t="s">
        <v>2430</v>
      </c>
      <c r="S3953" s="2"/>
      <c r="T3953" s="1" t="str">
        <f t="shared" si="334"/>
        <v/>
      </c>
      <c r="BN3953" s="8" t="str">
        <f t="shared" si="332"/>
        <v>2503244</v>
      </c>
    </row>
    <row r="3954" spans="1:66" ht="69" hidden="1" x14ac:dyDescent="0.45">
      <c r="A3954" s="1">
        <f t="shared" si="331"/>
        <v>3941</v>
      </c>
      <c r="B3954" s="1" t="s">
        <v>734</v>
      </c>
      <c r="C3954" s="2" t="s">
        <v>5110</v>
      </c>
      <c r="D3954" s="1" t="s">
        <v>5106</v>
      </c>
      <c r="E3954" s="2" t="s">
        <v>5107</v>
      </c>
      <c r="F3954" s="1" t="s">
        <v>5104</v>
      </c>
      <c r="G3954" s="10">
        <v>45812</v>
      </c>
      <c r="H3954" s="1">
        <v>300</v>
      </c>
      <c r="I3954" s="1"/>
      <c r="J3954" s="10">
        <v>45823</v>
      </c>
      <c r="K3954" s="1" t="s">
        <v>1074</v>
      </c>
      <c r="L3954" s="2"/>
      <c r="M3954" s="10"/>
      <c r="N3954" s="1"/>
      <c r="O3954" s="1"/>
      <c r="P3954" s="2">
        <f>Table1[[#This Row],[PRICE/PO]]*Table1[[#This Row],[Quantity/PO]]</f>
        <v>0</v>
      </c>
      <c r="Q3954" s="2" t="str">
        <f t="shared" ca="1" si="333"/>
        <v>منتهي</v>
      </c>
      <c r="R3954" s="2" t="s">
        <v>2430</v>
      </c>
      <c r="S3954" s="2"/>
      <c r="T3954" s="1" t="str">
        <f t="shared" si="334"/>
        <v/>
      </c>
      <c r="BN3954" s="8" t="str">
        <f t="shared" si="332"/>
        <v>42QFIT18-708</v>
      </c>
    </row>
    <row r="3955" spans="1:66" ht="69" hidden="1" x14ac:dyDescent="0.45">
      <c r="A3955" s="1">
        <f t="shared" si="331"/>
        <v>3942</v>
      </c>
      <c r="B3955" s="1" t="s">
        <v>734</v>
      </c>
      <c r="C3955" s="2" t="s">
        <v>850</v>
      </c>
      <c r="D3955" s="1" t="s">
        <v>849</v>
      </c>
      <c r="E3955" s="2" t="s">
        <v>3689</v>
      </c>
      <c r="F3955" s="1" t="s">
        <v>5104</v>
      </c>
      <c r="G3955" s="10">
        <v>45812</v>
      </c>
      <c r="H3955" s="1">
        <v>200</v>
      </c>
      <c r="I3955" s="1"/>
      <c r="J3955" s="10">
        <v>45823</v>
      </c>
      <c r="K3955" s="1" t="s">
        <v>1074</v>
      </c>
      <c r="L3955" s="2"/>
      <c r="M3955" s="10"/>
      <c r="N3955" s="1"/>
      <c r="O3955" s="1"/>
      <c r="P3955" s="2">
        <f>Table1[[#This Row],[PRICE/PO]]*Table1[[#This Row],[Quantity/PO]]</f>
        <v>0</v>
      </c>
      <c r="Q3955" s="2" t="str">
        <f t="shared" ca="1" si="333"/>
        <v>منتهي</v>
      </c>
      <c r="R3955" s="2" t="s">
        <v>2430</v>
      </c>
      <c r="S3955" s="2"/>
      <c r="T3955" s="1" t="str">
        <f t="shared" si="334"/>
        <v/>
      </c>
      <c r="BN3955" s="8" t="str">
        <f t="shared" si="332"/>
        <v>2300438</v>
      </c>
    </row>
    <row r="3956" spans="1:66" ht="46" hidden="1" x14ac:dyDescent="0.45">
      <c r="A3956" s="1">
        <f t="shared" si="331"/>
        <v>3943</v>
      </c>
      <c r="B3956" s="1" t="s">
        <v>734</v>
      </c>
      <c r="C3956" s="2" t="s">
        <v>3345</v>
      </c>
      <c r="D3956" s="1">
        <v>37102517</v>
      </c>
      <c r="E3956" s="2" t="s">
        <v>3346</v>
      </c>
      <c r="F3956" s="1" t="s">
        <v>5104</v>
      </c>
      <c r="G3956" s="10">
        <v>45812</v>
      </c>
      <c r="H3956" s="1">
        <v>300</v>
      </c>
      <c r="I3956" s="1"/>
      <c r="J3956" s="10">
        <v>45823</v>
      </c>
      <c r="K3956" s="1" t="s">
        <v>1074</v>
      </c>
      <c r="L3956" s="2"/>
      <c r="M3956" s="10"/>
      <c r="N3956" s="1"/>
      <c r="O3956" s="1"/>
      <c r="P3956" s="2">
        <f>Table1[[#This Row],[PRICE/PO]]*Table1[[#This Row],[Quantity/PO]]</f>
        <v>0</v>
      </c>
      <c r="Q3956" s="2" t="str">
        <f t="shared" ca="1" si="333"/>
        <v>منتهي</v>
      </c>
      <c r="R3956" s="2" t="s">
        <v>2430</v>
      </c>
      <c r="S3956" s="2"/>
      <c r="T3956" s="1" t="str">
        <f t="shared" si="334"/>
        <v/>
      </c>
      <c r="BN3956" s="8" t="str">
        <f t="shared" si="332"/>
        <v>2300436</v>
      </c>
    </row>
    <row r="3957" spans="1:66" ht="46" hidden="1" x14ac:dyDescent="0.45">
      <c r="A3957" s="1">
        <f t="shared" si="331"/>
        <v>3944</v>
      </c>
      <c r="B3957" s="1" t="s">
        <v>734</v>
      </c>
      <c r="C3957" s="2" t="s">
        <v>2111</v>
      </c>
      <c r="D3957" s="1"/>
      <c r="E3957" s="2" t="s">
        <v>2112</v>
      </c>
      <c r="F3957" s="1" t="s">
        <v>5104</v>
      </c>
      <c r="G3957" s="10">
        <v>45812</v>
      </c>
      <c r="H3957" s="1">
        <v>300</v>
      </c>
      <c r="I3957" s="1"/>
      <c r="J3957" s="10">
        <v>45823</v>
      </c>
      <c r="K3957" s="1" t="s">
        <v>1074</v>
      </c>
      <c r="L3957" s="2"/>
      <c r="M3957" s="10"/>
      <c r="N3957" s="1"/>
      <c r="O3957" s="1"/>
      <c r="P3957" s="2">
        <f>Table1[[#This Row],[PRICE/PO]]*Table1[[#This Row],[Quantity/PO]]</f>
        <v>0</v>
      </c>
      <c r="Q3957" s="2" t="str">
        <f t="shared" ca="1" si="333"/>
        <v>منتهي</v>
      </c>
      <c r="R3957" s="2" t="s">
        <v>2430</v>
      </c>
      <c r="S3957" s="2"/>
      <c r="T3957" s="1" t="str">
        <f t="shared" si="334"/>
        <v/>
      </c>
      <c r="BN3957" s="8" t="str">
        <f t="shared" si="332"/>
        <v>ART 602</v>
      </c>
    </row>
    <row r="3958" spans="1:66" ht="46" hidden="1" x14ac:dyDescent="0.45">
      <c r="A3958" s="1">
        <f t="shared" si="331"/>
        <v>3945</v>
      </c>
      <c r="B3958" s="1" t="s">
        <v>734</v>
      </c>
      <c r="C3958" s="2" t="s">
        <v>2981</v>
      </c>
      <c r="D3958" s="1" t="s">
        <v>2982</v>
      </c>
      <c r="E3958" s="2" t="s">
        <v>4796</v>
      </c>
      <c r="F3958" s="1" t="s">
        <v>5104</v>
      </c>
      <c r="G3958" s="10">
        <v>45812</v>
      </c>
      <c r="H3958" s="1">
        <v>150</v>
      </c>
      <c r="I3958" s="1"/>
      <c r="J3958" s="10">
        <v>45823</v>
      </c>
      <c r="K3958" s="1" t="s">
        <v>1074</v>
      </c>
      <c r="L3958" s="2"/>
      <c r="M3958" s="10"/>
      <c r="N3958" s="1"/>
      <c r="O3958" s="1"/>
      <c r="P3958" s="2">
        <f>Table1[[#This Row],[PRICE/PO]]*Table1[[#This Row],[Quantity/PO]]</f>
        <v>0</v>
      </c>
      <c r="Q3958" s="2" t="str">
        <f t="shared" ca="1" si="333"/>
        <v>منتهي</v>
      </c>
      <c r="R3958" s="2" t="s">
        <v>2430</v>
      </c>
      <c r="S3958" s="2"/>
      <c r="T3958" s="1" t="str">
        <f t="shared" si="334"/>
        <v/>
      </c>
      <c r="BN3958" s="8" t="str">
        <f t="shared" si="332"/>
        <v>LC1-D12-B7</v>
      </c>
    </row>
    <row r="3959" spans="1:66" ht="115" hidden="1" x14ac:dyDescent="0.45">
      <c r="A3959" s="1">
        <f t="shared" si="331"/>
        <v>3946</v>
      </c>
      <c r="B3959" s="1" t="s">
        <v>734</v>
      </c>
      <c r="C3959" s="2" t="s">
        <v>5111</v>
      </c>
      <c r="D3959" s="1">
        <v>26086</v>
      </c>
      <c r="E3959" s="2" t="s">
        <v>5105</v>
      </c>
      <c r="F3959" s="1" t="s">
        <v>5104</v>
      </c>
      <c r="G3959" s="10">
        <v>45812</v>
      </c>
      <c r="H3959" s="1">
        <v>200</v>
      </c>
      <c r="I3959" s="1"/>
      <c r="J3959" s="10">
        <v>45823</v>
      </c>
      <c r="K3959" s="1" t="s">
        <v>1074</v>
      </c>
      <c r="L3959" s="2"/>
      <c r="M3959" s="10"/>
      <c r="N3959" s="1"/>
      <c r="O3959" s="1"/>
      <c r="P3959" s="2">
        <f>Table1[[#This Row],[PRICE/PO]]*Table1[[#This Row],[Quantity/PO]]</f>
        <v>0</v>
      </c>
      <c r="Q3959" s="2" t="str">
        <f t="shared" ca="1" si="333"/>
        <v>منتهي</v>
      </c>
      <c r="R3959" s="2" t="s">
        <v>2430</v>
      </c>
      <c r="S3959" s="2"/>
      <c r="T3959" s="1" t="str">
        <f t="shared" si="334"/>
        <v/>
      </c>
      <c r="BN3959" s="8" t="str">
        <f t="shared" si="332"/>
        <v>LC1-D32-B7</v>
      </c>
    </row>
    <row r="3960" spans="1:66" ht="46" hidden="1" x14ac:dyDescent="0.45">
      <c r="A3960" s="1">
        <f t="shared" si="331"/>
        <v>3947</v>
      </c>
      <c r="B3960" s="1" t="s">
        <v>734</v>
      </c>
      <c r="C3960" s="1" t="s">
        <v>5113</v>
      </c>
      <c r="D3960" s="2" t="s">
        <v>5122</v>
      </c>
      <c r="E3960" s="2" t="s">
        <v>5117</v>
      </c>
      <c r="F3960" s="1" t="s">
        <v>5112</v>
      </c>
      <c r="G3960" s="10">
        <v>45812</v>
      </c>
      <c r="H3960" s="1">
        <v>10</v>
      </c>
      <c r="I3960" s="1"/>
      <c r="J3960" s="10">
        <v>45823</v>
      </c>
      <c r="K3960" s="1" t="s">
        <v>1074</v>
      </c>
      <c r="L3960" s="2"/>
      <c r="M3960" s="10"/>
      <c r="N3960" s="1"/>
      <c r="O3960" s="1"/>
      <c r="P3960" s="2">
        <f>Table1[[#This Row],[PRICE/PO]]*Table1[[#This Row],[Quantity/PO]]</f>
        <v>0</v>
      </c>
      <c r="Q3960" s="2" t="str">
        <f t="shared" ca="1" si="333"/>
        <v>منتهي</v>
      </c>
      <c r="R3960" s="2" t="s">
        <v>2430</v>
      </c>
      <c r="S3960" s="2"/>
      <c r="T3960" s="1" t="str">
        <f t="shared" si="334"/>
        <v/>
      </c>
      <c r="BN3960" s="8" t="str">
        <f t="shared" si="332"/>
        <v/>
      </c>
    </row>
    <row r="3961" spans="1:66" ht="46" hidden="1" x14ac:dyDescent="0.45">
      <c r="A3961" s="1">
        <f t="shared" si="331"/>
        <v>3948</v>
      </c>
      <c r="B3961" s="1" t="s">
        <v>734</v>
      </c>
      <c r="C3961" s="2" t="s">
        <v>5116</v>
      </c>
      <c r="D3961" s="2" t="s">
        <v>5121</v>
      </c>
      <c r="E3961" s="2" t="s">
        <v>5118</v>
      </c>
      <c r="F3961" s="1" t="s">
        <v>5112</v>
      </c>
      <c r="G3961" s="10">
        <v>45812</v>
      </c>
      <c r="H3961" s="1">
        <v>10</v>
      </c>
      <c r="I3961" s="1"/>
      <c r="J3961" s="10">
        <v>45823</v>
      </c>
      <c r="K3961" s="1" t="s">
        <v>1074</v>
      </c>
      <c r="L3961" s="2"/>
      <c r="M3961" s="10"/>
      <c r="N3961" s="1"/>
      <c r="O3961" s="1"/>
      <c r="P3961" s="2">
        <f>Table1[[#This Row],[PRICE/PO]]*Table1[[#This Row],[Quantity/PO]]</f>
        <v>0</v>
      </c>
      <c r="Q3961" s="2" t="str">
        <f t="shared" ca="1" si="333"/>
        <v>منتهي</v>
      </c>
      <c r="R3961" s="2" t="s">
        <v>2430</v>
      </c>
      <c r="S3961" s="2"/>
      <c r="T3961" s="1" t="str">
        <f t="shared" si="334"/>
        <v/>
      </c>
      <c r="BN3961" s="8" t="str">
        <f t="shared" si="332"/>
        <v>36314802</v>
      </c>
    </row>
    <row r="3962" spans="1:66" ht="46" hidden="1" x14ac:dyDescent="0.45">
      <c r="A3962" s="1">
        <f t="shared" si="331"/>
        <v>3949</v>
      </c>
      <c r="B3962" s="1" t="s">
        <v>734</v>
      </c>
      <c r="C3962" s="2" t="s">
        <v>5114</v>
      </c>
      <c r="D3962" s="2" t="s">
        <v>5123</v>
      </c>
      <c r="E3962" s="2" t="s">
        <v>5119</v>
      </c>
      <c r="F3962" s="1" t="s">
        <v>5112</v>
      </c>
      <c r="G3962" s="10">
        <v>45812</v>
      </c>
      <c r="H3962" s="1">
        <v>1</v>
      </c>
      <c r="I3962" s="1"/>
      <c r="J3962" s="10">
        <v>45823</v>
      </c>
      <c r="K3962" s="1" t="s">
        <v>1074</v>
      </c>
      <c r="L3962" s="2"/>
      <c r="M3962" s="10"/>
      <c r="N3962" s="1"/>
      <c r="O3962" s="1"/>
      <c r="P3962" s="2">
        <f>Table1[[#This Row],[PRICE/PO]]*Table1[[#This Row],[Quantity/PO]]</f>
        <v>0</v>
      </c>
      <c r="Q3962" s="2" t="str">
        <f t="shared" ca="1" si="333"/>
        <v>منتهي</v>
      </c>
      <c r="R3962" s="2" t="s">
        <v>2430</v>
      </c>
      <c r="S3962" s="2"/>
      <c r="T3962" s="1" t="str">
        <f t="shared" si="334"/>
        <v/>
      </c>
      <c r="BN3962" s="8" t="str">
        <f t="shared" si="332"/>
        <v>412812</v>
      </c>
    </row>
    <row r="3963" spans="1:66" ht="138" hidden="1" x14ac:dyDescent="0.45">
      <c r="A3963" s="1">
        <f t="shared" si="331"/>
        <v>3950</v>
      </c>
      <c r="B3963" s="1" t="s">
        <v>734</v>
      </c>
      <c r="C3963" s="1" t="s">
        <v>5115</v>
      </c>
      <c r="D3963" s="1">
        <v>2967620</v>
      </c>
      <c r="E3963" s="2" t="s">
        <v>5120</v>
      </c>
      <c r="F3963" s="1" t="s">
        <v>5112</v>
      </c>
      <c r="G3963" s="10">
        <v>45812</v>
      </c>
      <c r="H3963" s="1">
        <v>20</v>
      </c>
      <c r="I3963" s="1"/>
      <c r="J3963" s="10">
        <v>45823</v>
      </c>
      <c r="K3963" s="1" t="s">
        <v>1074</v>
      </c>
      <c r="L3963" s="2"/>
      <c r="M3963" s="10"/>
      <c r="N3963" s="1"/>
      <c r="O3963" s="1"/>
      <c r="P3963" s="2">
        <f>Table1[[#This Row],[PRICE/PO]]*Table1[[#This Row],[Quantity/PO]]</f>
        <v>0</v>
      </c>
      <c r="Q3963" s="2" t="str">
        <f t="shared" ca="1" si="333"/>
        <v>منتهي</v>
      </c>
      <c r="R3963" s="2" t="s">
        <v>2430</v>
      </c>
      <c r="S3963" s="2"/>
      <c r="T3963" s="1" t="str">
        <f t="shared" si="334"/>
        <v/>
      </c>
      <c r="BN3963" s="8" t="str">
        <f t="shared" si="332"/>
        <v>YKT-40-6-220</v>
      </c>
    </row>
    <row r="3964" spans="1:66" ht="46" hidden="1" x14ac:dyDescent="0.45">
      <c r="A3964" s="1">
        <f t="shared" si="331"/>
        <v>3951</v>
      </c>
      <c r="B3964" s="1" t="s">
        <v>734</v>
      </c>
      <c r="C3964" s="1" t="s">
        <v>5114</v>
      </c>
      <c r="D3964" s="2" t="s">
        <v>5123</v>
      </c>
      <c r="E3964" s="2" t="s">
        <v>5119</v>
      </c>
      <c r="F3964" s="1" t="s">
        <v>5112</v>
      </c>
      <c r="G3964" s="10">
        <v>45812</v>
      </c>
      <c r="H3964" s="1">
        <v>1</v>
      </c>
      <c r="I3964" s="1"/>
      <c r="J3964" s="10">
        <v>45823</v>
      </c>
      <c r="K3964" s="1" t="s">
        <v>1074</v>
      </c>
      <c r="L3964" s="2"/>
      <c r="M3964" s="10"/>
      <c r="N3964" s="1"/>
      <c r="O3964" s="1"/>
      <c r="P3964" s="2">
        <f>Table1[[#This Row],[PRICE/PO]]*Table1[[#This Row],[Quantity/PO]]</f>
        <v>0</v>
      </c>
      <c r="Q3964" s="2" t="str">
        <f t="shared" ca="1" si="333"/>
        <v>منتهي</v>
      </c>
      <c r="R3964" s="2" t="s">
        <v>2430</v>
      </c>
      <c r="S3964" s="2"/>
      <c r="T3964" s="1" t="str">
        <f t="shared" si="334"/>
        <v/>
      </c>
      <c r="BN3964" s="8" t="str">
        <f t="shared" si="332"/>
        <v>EU-KFR70G/N1Y</v>
      </c>
    </row>
    <row r="3965" spans="1:66" ht="46" hidden="1" x14ac:dyDescent="0.45">
      <c r="A3965" s="1">
        <f t="shared" si="331"/>
        <v>3952</v>
      </c>
      <c r="B3965" s="1" t="s">
        <v>734</v>
      </c>
      <c r="C3965" s="1" t="s">
        <v>5113</v>
      </c>
      <c r="D3965" s="2" t="s">
        <v>5122</v>
      </c>
      <c r="E3965" s="2" t="s">
        <v>5117</v>
      </c>
      <c r="F3965" s="1" t="s">
        <v>5112</v>
      </c>
      <c r="G3965" s="10">
        <v>45812</v>
      </c>
      <c r="H3965" s="1">
        <v>10</v>
      </c>
      <c r="I3965" s="1"/>
      <c r="J3965" s="10">
        <v>45823</v>
      </c>
      <c r="K3965" s="1" t="s">
        <v>1074</v>
      </c>
      <c r="L3965" s="2"/>
      <c r="M3965" s="10"/>
      <c r="N3965" s="1"/>
      <c r="O3965" s="1"/>
      <c r="P3965" s="2">
        <f>Table1[[#This Row],[PRICE/PO]]*Table1[[#This Row],[Quantity/PO]]</f>
        <v>0</v>
      </c>
      <c r="Q3965" s="2" t="str">
        <f t="shared" ca="1" si="333"/>
        <v>منتهي</v>
      </c>
      <c r="R3965" s="2" t="s">
        <v>2430</v>
      </c>
      <c r="S3965" s="2"/>
      <c r="T3965" s="1" t="str">
        <f t="shared" si="334"/>
        <v/>
      </c>
      <c r="BN3965" s="8" t="str">
        <f t="shared" si="332"/>
        <v>121</v>
      </c>
    </row>
    <row r="3966" spans="1:66" ht="46" hidden="1" x14ac:dyDescent="0.45">
      <c r="A3966" s="1">
        <f t="shared" si="331"/>
        <v>3953</v>
      </c>
      <c r="B3966" s="1" t="s">
        <v>734</v>
      </c>
      <c r="C3966" s="1" t="s">
        <v>5116</v>
      </c>
      <c r="D3966" s="2" t="s">
        <v>5121</v>
      </c>
      <c r="E3966" s="2" t="s">
        <v>5118</v>
      </c>
      <c r="F3966" s="1" t="s">
        <v>5112</v>
      </c>
      <c r="G3966" s="10">
        <v>45812</v>
      </c>
      <c r="H3966" s="1">
        <v>10</v>
      </c>
      <c r="I3966" s="1"/>
      <c r="J3966" s="10">
        <v>45823</v>
      </c>
      <c r="K3966" s="1" t="s">
        <v>1074</v>
      </c>
      <c r="L3966" s="2"/>
      <c r="M3966" s="10"/>
      <c r="N3966" s="1"/>
      <c r="O3966" s="1"/>
      <c r="P3966" s="2">
        <f>Table1[[#This Row],[PRICE/PO]]*Table1[[#This Row],[Quantity/PO]]</f>
        <v>0</v>
      </c>
      <c r="Q3966" s="2" t="str">
        <f t="shared" ca="1" si="333"/>
        <v>منتهي</v>
      </c>
      <c r="R3966" s="2" t="s">
        <v>2430</v>
      </c>
      <c r="S3966" s="2"/>
      <c r="T3966" s="1" t="str">
        <f t="shared" si="334"/>
        <v/>
      </c>
      <c r="BN3966" s="8" t="str">
        <f t="shared" si="332"/>
        <v>068-2007</v>
      </c>
    </row>
    <row r="3967" spans="1:66" ht="92" hidden="1" x14ac:dyDescent="0.45">
      <c r="A3967" s="1">
        <f t="shared" si="331"/>
        <v>3954</v>
      </c>
      <c r="B3967" s="1" t="s">
        <v>734</v>
      </c>
      <c r="C3967" s="1" t="s">
        <v>5125</v>
      </c>
      <c r="D3967" s="1" t="s">
        <v>5126</v>
      </c>
      <c r="E3967" s="2" t="s">
        <v>5129</v>
      </c>
      <c r="F3967" s="1" t="s">
        <v>5124</v>
      </c>
      <c r="G3967" s="10">
        <v>45812</v>
      </c>
      <c r="H3967" s="1">
        <v>3</v>
      </c>
      <c r="I3967" s="1"/>
      <c r="J3967" s="10">
        <v>45823</v>
      </c>
      <c r="K3967" s="1" t="s">
        <v>1074</v>
      </c>
      <c r="L3967" s="2"/>
      <c r="M3967" s="10"/>
      <c r="N3967" s="1"/>
      <c r="O3967" s="1"/>
      <c r="P3967" s="2">
        <f>Table1[[#This Row],[PRICE/PO]]*Table1[[#This Row],[Quantity/PO]]</f>
        <v>0</v>
      </c>
      <c r="Q3967" s="2" t="str">
        <f t="shared" ca="1" si="333"/>
        <v>منتهي</v>
      </c>
      <c r="R3967" s="2" t="s">
        <v>2430</v>
      </c>
      <c r="S3967" s="2"/>
      <c r="T3967" s="1" t="str">
        <f t="shared" si="334"/>
        <v/>
      </c>
      <c r="BN3967" s="8" t="str">
        <f t="shared" si="332"/>
        <v/>
      </c>
    </row>
    <row r="3968" spans="1:66" ht="69" hidden="1" x14ac:dyDescent="0.45">
      <c r="A3968" s="1">
        <f t="shared" si="331"/>
        <v>3955</v>
      </c>
      <c r="B3968" s="1" t="s">
        <v>734</v>
      </c>
      <c r="C3968" s="1" t="s">
        <v>5127</v>
      </c>
      <c r="D3968" s="1" t="s">
        <v>5128</v>
      </c>
      <c r="E3968" s="2" t="s">
        <v>5130</v>
      </c>
      <c r="F3968" s="1" t="s">
        <v>5124</v>
      </c>
      <c r="G3968" s="10">
        <v>45812</v>
      </c>
      <c r="H3968" s="1">
        <v>150</v>
      </c>
      <c r="I3968" s="1">
        <v>325</v>
      </c>
      <c r="J3968" s="10">
        <v>45823</v>
      </c>
      <c r="K3968" s="1" t="s">
        <v>1074</v>
      </c>
      <c r="L3968" s="2"/>
      <c r="M3968" s="10"/>
      <c r="N3968" s="1"/>
      <c r="O3968" s="1"/>
      <c r="P3968" s="2">
        <f>Table1[[#This Row],[PRICE/PO]]*Table1[[#This Row],[Quantity/PO]]</f>
        <v>0</v>
      </c>
      <c r="Q3968" s="2" t="str">
        <f t="shared" ca="1" si="333"/>
        <v>منتهي</v>
      </c>
      <c r="R3968" s="2" t="s">
        <v>2430</v>
      </c>
      <c r="S3968" s="2"/>
      <c r="T3968" s="1" t="str">
        <f t="shared" si="334"/>
        <v/>
      </c>
      <c r="BN3968" s="8" t="str">
        <f t="shared" si="332"/>
        <v/>
      </c>
    </row>
    <row r="3969" spans="1:66" ht="46" hidden="1" x14ac:dyDescent="0.45">
      <c r="A3969" s="1">
        <f t="shared" si="331"/>
        <v>3956</v>
      </c>
      <c r="B3969" s="1" t="s">
        <v>734</v>
      </c>
      <c r="C3969" s="1" t="s">
        <v>861</v>
      </c>
      <c r="D3969" s="1" t="s">
        <v>5135</v>
      </c>
      <c r="E3969" s="2" t="s">
        <v>216</v>
      </c>
      <c r="F3969" s="1" t="s">
        <v>5131</v>
      </c>
      <c r="G3969" s="10">
        <v>45812</v>
      </c>
      <c r="H3969" s="1">
        <v>4</v>
      </c>
      <c r="I3969" s="1">
        <v>4050</v>
      </c>
      <c r="J3969" s="10">
        <v>45823</v>
      </c>
      <c r="K3969" s="1" t="s">
        <v>1074</v>
      </c>
      <c r="L3969" s="2"/>
      <c r="M3969" s="10"/>
      <c r="N3969" s="1"/>
      <c r="O3969" s="1"/>
      <c r="P3969" s="2">
        <f>Table1[[#This Row],[PRICE/PO]]*Table1[[#This Row],[Quantity/PO]]</f>
        <v>0</v>
      </c>
      <c r="Q3969" s="2" t="str">
        <f t="shared" ca="1" si="333"/>
        <v>منتهي</v>
      </c>
      <c r="R3969" s="2" t="s">
        <v>2430</v>
      </c>
      <c r="S3969" s="2"/>
      <c r="T3969" s="1" t="str">
        <f t="shared" si="334"/>
        <v/>
      </c>
      <c r="BN3969" s="8" t="str">
        <f t="shared" si="332"/>
        <v/>
      </c>
    </row>
    <row r="3970" spans="1:66" ht="46" hidden="1" x14ac:dyDescent="0.45">
      <c r="A3970" s="1">
        <f t="shared" si="331"/>
        <v>3957</v>
      </c>
      <c r="B3970" s="1" t="s">
        <v>734</v>
      </c>
      <c r="C3970" s="1" t="s">
        <v>863</v>
      </c>
      <c r="D3970" s="1"/>
      <c r="E3970" s="2" t="s">
        <v>230</v>
      </c>
      <c r="F3970" s="1" t="s">
        <v>5131</v>
      </c>
      <c r="G3970" s="10">
        <v>45812</v>
      </c>
      <c r="H3970" s="1">
        <v>24</v>
      </c>
      <c r="I3970" s="1"/>
      <c r="J3970" s="10">
        <v>45823</v>
      </c>
      <c r="K3970" s="1" t="s">
        <v>1074</v>
      </c>
      <c r="L3970" s="2"/>
      <c r="M3970" s="10"/>
      <c r="N3970" s="1"/>
      <c r="O3970" s="1"/>
      <c r="P3970" s="2">
        <f>Table1[[#This Row],[PRICE/PO]]*Table1[[#This Row],[Quantity/PO]]</f>
        <v>0</v>
      </c>
      <c r="Q3970" s="2" t="str">
        <f t="shared" ca="1" si="333"/>
        <v>منتهي</v>
      </c>
      <c r="R3970" s="2" t="s">
        <v>2430</v>
      </c>
      <c r="S3970" s="2"/>
      <c r="T3970" s="1" t="str">
        <f t="shared" si="334"/>
        <v/>
      </c>
      <c r="BN3970" s="8" t="str">
        <f t="shared" si="332"/>
        <v/>
      </c>
    </row>
    <row r="3971" spans="1:66" ht="69" hidden="1" x14ac:dyDescent="0.45">
      <c r="A3971" s="1">
        <f t="shared" si="331"/>
        <v>3958</v>
      </c>
      <c r="B3971" s="1" t="s">
        <v>734</v>
      </c>
      <c r="C3971" s="1" t="s">
        <v>2512</v>
      </c>
      <c r="D3971" s="51"/>
      <c r="E3971" s="2" t="s">
        <v>2513</v>
      </c>
      <c r="F3971" s="1" t="s">
        <v>5131</v>
      </c>
      <c r="G3971" s="10">
        <v>45812</v>
      </c>
      <c r="H3971" s="1">
        <v>100</v>
      </c>
      <c r="I3971" s="1">
        <v>325</v>
      </c>
      <c r="J3971" s="10">
        <v>45823</v>
      </c>
      <c r="K3971" s="1" t="s">
        <v>1074</v>
      </c>
      <c r="L3971" s="2"/>
      <c r="M3971" s="10"/>
      <c r="N3971" s="1"/>
      <c r="O3971" s="1"/>
      <c r="P3971" s="2">
        <f>Table1[[#This Row],[PRICE/PO]]*Table1[[#This Row],[Quantity/PO]]</f>
        <v>0</v>
      </c>
      <c r="Q3971" s="2" t="str">
        <f t="shared" ca="1" si="333"/>
        <v>منتهي</v>
      </c>
      <c r="R3971" s="2" t="s">
        <v>2430</v>
      </c>
      <c r="S3971" s="2"/>
      <c r="T3971" s="1" t="str">
        <f t="shared" si="334"/>
        <v/>
      </c>
      <c r="BN3971" s="8" t="str">
        <f t="shared" si="332"/>
        <v/>
      </c>
    </row>
    <row r="3972" spans="1:66" ht="115" hidden="1" x14ac:dyDescent="0.45">
      <c r="A3972" s="1">
        <f t="shared" si="331"/>
        <v>3959</v>
      </c>
      <c r="B3972" s="1" t="s">
        <v>734</v>
      </c>
      <c r="C3972" s="1" t="s">
        <v>2515</v>
      </c>
      <c r="D3972" s="1" t="s">
        <v>2514</v>
      </c>
      <c r="E3972" s="2" t="s">
        <v>2516</v>
      </c>
      <c r="F3972" s="1" t="s">
        <v>5131</v>
      </c>
      <c r="G3972" s="10">
        <v>45812</v>
      </c>
      <c r="H3972" s="1">
        <v>10</v>
      </c>
      <c r="I3972" s="1"/>
      <c r="J3972" s="10">
        <v>45823</v>
      </c>
      <c r="K3972" s="1" t="s">
        <v>1074</v>
      </c>
      <c r="L3972" s="2"/>
      <c r="M3972" s="10"/>
      <c r="N3972" s="1"/>
      <c r="O3972" s="1"/>
      <c r="P3972" s="2">
        <f>Table1[[#This Row],[PRICE/PO]]*Table1[[#This Row],[Quantity/PO]]</f>
        <v>0</v>
      </c>
      <c r="Q3972" s="2" t="str">
        <f t="shared" ca="1" si="333"/>
        <v>منتهي</v>
      </c>
      <c r="R3972" s="2" t="s">
        <v>2430</v>
      </c>
      <c r="S3972" s="2"/>
      <c r="T3972" s="1" t="str">
        <f t="shared" si="334"/>
        <v/>
      </c>
      <c r="BN3972" s="8" t="str">
        <f t="shared" si="332"/>
        <v/>
      </c>
    </row>
    <row r="3973" spans="1:66" ht="46" hidden="1" x14ac:dyDescent="0.45">
      <c r="A3973" s="1">
        <f t="shared" si="331"/>
        <v>3960</v>
      </c>
      <c r="B3973" s="1" t="s">
        <v>734</v>
      </c>
      <c r="C3973" s="1" t="s">
        <v>5132</v>
      </c>
      <c r="D3973" s="1" t="s">
        <v>5133</v>
      </c>
      <c r="E3973" s="2" t="s">
        <v>5134</v>
      </c>
      <c r="F3973" s="1" t="s">
        <v>5131</v>
      </c>
      <c r="G3973" s="10">
        <v>45812</v>
      </c>
      <c r="H3973" s="1">
        <v>1</v>
      </c>
      <c r="I3973" s="1"/>
      <c r="J3973" s="10">
        <v>45823</v>
      </c>
      <c r="K3973" s="1" t="s">
        <v>1074</v>
      </c>
      <c r="L3973" s="2"/>
      <c r="M3973" s="10"/>
      <c r="N3973" s="1"/>
      <c r="O3973" s="1"/>
      <c r="P3973" s="2">
        <f>Table1[[#This Row],[PRICE/PO]]*Table1[[#This Row],[Quantity/PO]]</f>
        <v>0</v>
      </c>
      <c r="Q3973" s="2" t="str">
        <f t="shared" ca="1" si="333"/>
        <v>منتهي</v>
      </c>
      <c r="R3973" s="2" t="s">
        <v>2430</v>
      </c>
      <c r="S3973" s="2"/>
      <c r="T3973" s="1" t="str">
        <f t="shared" si="334"/>
        <v/>
      </c>
      <c r="BN3973" s="8" t="str">
        <f t="shared" si="332"/>
        <v/>
      </c>
    </row>
    <row r="3974" spans="1:66" ht="92" hidden="1" x14ac:dyDescent="0.45">
      <c r="A3974" s="1">
        <f t="shared" si="331"/>
        <v>3961</v>
      </c>
      <c r="B3974" s="1" t="s">
        <v>734</v>
      </c>
      <c r="C3974" s="1" t="s">
        <v>567</v>
      </c>
      <c r="D3974" s="1" t="s">
        <v>3519</v>
      </c>
      <c r="E3974" s="2" t="s">
        <v>3520</v>
      </c>
      <c r="F3974" s="1" t="s">
        <v>5142</v>
      </c>
      <c r="G3974" s="10">
        <v>45789</v>
      </c>
      <c r="H3974" s="1">
        <v>2</v>
      </c>
      <c r="I3974" s="1">
        <v>98000</v>
      </c>
      <c r="J3974" s="10">
        <v>45792</v>
      </c>
      <c r="K3974" s="1" t="s">
        <v>1075</v>
      </c>
      <c r="L3974" s="2" t="s">
        <v>5272</v>
      </c>
      <c r="M3974" s="10">
        <v>45797</v>
      </c>
      <c r="N3974" s="1">
        <v>2</v>
      </c>
      <c r="O3974" s="1">
        <v>98000</v>
      </c>
      <c r="P3974" s="2">
        <f>Table1[[#This Row],[PRICE/PO]]*Table1[[#This Row],[Quantity/PO]]</f>
        <v>196000</v>
      </c>
      <c r="Q3974" s="2" t="str">
        <f t="shared" ca="1" si="333"/>
        <v>منتهي</v>
      </c>
      <c r="R3974" s="2" t="s">
        <v>2339</v>
      </c>
      <c r="S3974" s="2"/>
      <c r="T3974" s="1" t="str">
        <f t="shared" si="334"/>
        <v/>
      </c>
      <c r="BN3974" s="8" t="str">
        <f t="shared" si="332"/>
        <v/>
      </c>
    </row>
    <row r="3975" spans="1:66" ht="69" hidden="1" x14ac:dyDescent="0.45">
      <c r="A3975" s="1">
        <f t="shared" si="331"/>
        <v>3962</v>
      </c>
      <c r="B3975" s="1" t="s">
        <v>734</v>
      </c>
      <c r="C3975" s="1" t="s">
        <v>5144</v>
      </c>
      <c r="D3975" s="1" t="s">
        <v>5145</v>
      </c>
      <c r="E3975" s="2" t="s">
        <v>5146</v>
      </c>
      <c r="F3975" s="1" t="s">
        <v>5143</v>
      </c>
      <c r="G3975" s="10">
        <v>45797</v>
      </c>
      <c r="H3975" s="1">
        <v>1</v>
      </c>
      <c r="I3975" s="1">
        <v>98000</v>
      </c>
      <c r="J3975" s="10">
        <v>45802</v>
      </c>
      <c r="K3975" s="1" t="s">
        <v>1075</v>
      </c>
      <c r="L3975" s="2" t="s">
        <v>5068</v>
      </c>
      <c r="M3975" s="10">
        <v>45811</v>
      </c>
      <c r="N3975" s="1">
        <v>1</v>
      </c>
      <c r="O3975" s="1">
        <v>98000</v>
      </c>
      <c r="P3975" s="2">
        <f>Table1[[#This Row],[PRICE/PO]]*Table1[[#This Row],[Quantity/PO]]</f>
        <v>98000</v>
      </c>
      <c r="Q3975" s="2" t="str">
        <f t="shared" ca="1" si="333"/>
        <v>منتهي</v>
      </c>
      <c r="R3975" s="2" t="s">
        <v>2339</v>
      </c>
      <c r="S3975" s="2"/>
      <c r="T3975" s="1" t="str">
        <f t="shared" si="334"/>
        <v/>
      </c>
      <c r="BN3975" s="8" t="str">
        <f t="shared" si="332"/>
        <v/>
      </c>
    </row>
    <row r="3976" spans="1:66" ht="69" hidden="1" x14ac:dyDescent="0.45">
      <c r="A3976" s="1">
        <f t="shared" si="331"/>
        <v>3963</v>
      </c>
      <c r="B3976" s="1" t="s">
        <v>734</v>
      </c>
      <c r="C3976" s="1" t="s">
        <v>5148</v>
      </c>
      <c r="D3976" s="1" t="s">
        <v>5149</v>
      </c>
      <c r="E3976" s="2" t="s">
        <v>5150</v>
      </c>
      <c r="F3976" s="1" t="s">
        <v>5147</v>
      </c>
      <c r="G3976" s="10">
        <v>45812</v>
      </c>
      <c r="H3976" s="1">
        <v>1</v>
      </c>
      <c r="I3976" s="1"/>
      <c r="J3976" s="10">
        <v>45824</v>
      </c>
      <c r="K3976" s="1" t="s">
        <v>1074</v>
      </c>
      <c r="L3976" s="2"/>
      <c r="M3976" s="10"/>
      <c r="N3976" s="1"/>
      <c r="O3976" s="1"/>
      <c r="P3976" s="2">
        <f>Table1[[#This Row],[PRICE/PO]]*Table1[[#This Row],[Quantity/PO]]</f>
        <v>0</v>
      </c>
      <c r="Q3976" s="2" t="str">
        <f t="shared" ca="1" si="333"/>
        <v>منتهي</v>
      </c>
      <c r="R3976" s="2" t="s">
        <v>2430</v>
      </c>
      <c r="S3976" s="2"/>
      <c r="T3976" s="1" t="str">
        <f t="shared" si="334"/>
        <v/>
      </c>
      <c r="BN3976" s="8" t="str">
        <f t="shared" si="332"/>
        <v/>
      </c>
    </row>
    <row r="3977" spans="1:66" ht="69" hidden="1" x14ac:dyDescent="0.45">
      <c r="A3977" s="1">
        <f t="shared" si="331"/>
        <v>3964</v>
      </c>
      <c r="B3977" s="1" t="s">
        <v>734</v>
      </c>
      <c r="C3977" s="1" t="s">
        <v>5151</v>
      </c>
      <c r="D3977" s="1" t="s">
        <v>5152</v>
      </c>
      <c r="E3977" s="2" t="s">
        <v>5153</v>
      </c>
      <c r="F3977" s="1" t="s">
        <v>5147</v>
      </c>
      <c r="G3977" s="10">
        <v>45812</v>
      </c>
      <c r="H3977" s="1">
        <v>6</v>
      </c>
      <c r="I3977" s="1"/>
      <c r="J3977" s="10">
        <v>45824</v>
      </c>
      <c r="K3977" s="1" t="s">
        <v>1074</v>
      </c>
      <c r="L3977" s="2"/>
      <c r="M3977" s="10"/>
      <c r="N3977" s="1"/>
      <c r="O3977" s="1"/>
      <c r="P3977" s="2">
        <f>Table1[[#This Row],[PRICE/PO]]*Table1[[#This Row],[Quantity/PO]]</f>
        <v>0</v>
      </c>
      <c r="Q3977" s="2" t="str">
        <f t="shared" ca="1" si="333"/>
        <v>منتهي</v>
      </c>
      <c r="R3977" s="2" t="s">
        <v>2430</v>
      </c>
      <c r="S3977" s="2"/>
      <c r="T3977" s="1" t="str">
        <f t="shared" si="334"/>
        <v/>
      </c>
      <c r="BN3977" s="8" t="str">
        <f t="shared" si="332"/>
        <v>10312141</v>
      </c>
    </row>
    <row r="3978" spans="1:66" ht="69" hidden="1" x14ac:dyDescent="0.45">
      <c r="A3978" s="1">
        <f t="shared" si="331"/>
        <v>3965</v>
      </c>
      <c r="B3978" s="1" t="s">
        <v>734</v>
      </c>
      <c r="C3978" s="1" t="s">
        <v>5154</v>
      </c>
      <c r="D3978" s="1" t="s">
        <v>5155</v>
      </c>
      <c r="E3978" s="2" t="s">
        <v>5156</v>
      </c>
      <c r="F3978" s="1" t="s">
        <v>5147</v>
      </c>
      <c r="G3978" s="10">
        <v>45812</v>
      </c>
      <c r="H3978" s="1">
        <v>6</v>
      </c>
      <c r="I3978" s="1"/>
      <c r="J3978" s="10">
        <v>45824</v>
      </c>
      <c r="K3978" s="1" t="s">
        <v>1074</v>
      </c>
      <c r="L3978" s="2"/>
      <c r="M3978" s="10"/>
      <c r="N3978" s="1"/>
      <c r="O3978" s="1"/>
      <c r="P3978" s="2">
        <f>Table1[[#This Row],[PRICE/PO]]*Table1[[#This Row],[Quantity/PO]]</f>
        <v>0</v>
      </c>
      <c r="Q3978" s="2" t="str">
        <f t="shared" ca="1" si="333"/>
        <v>منتهي</v>
      </c>
      <c r="R3978" s="2" t="s">
        <v>2430</v>
      </c>
      <c r="S3978" s="2"/>
      <c r="T3978" s="1" t="str">
        <f t="shared" si="334"/>
        <v/>
      </c>
      <c r="BN3978" s="8" t="str">
        <f t="shared" si="332"/>
        <v>300AMP-400AMP,50-70SQ MM</v>
      </c>
    </row>
    <row r="3979" spans="1:66" ht="69" hidden="1" x14ac:dyDescent="0.45">
      <c r="A3979" s="1">
        <f t="shared" si="331"/>
        <v>3966</v>
      </c>
      <c r="B3979" s="1" t="s">
        <v>734</v>
      </c>
      <c r="C3979" s="1" t="s">
        <v>5157</v>
      </c>
      <c r="D3979" s="1" t="s">
        <v>5158</v>
      </c>
      <c r="E3979" s="2" t="s">
        <v>5159</v>
      </c>
      <c r="F3979" s="1" t="s">
        <v>5147</v>
      </c>
      <c r="G3979" s="10">
        <v>45812</v>
      </c>
      <c r="H3979" s="1">
        <v>1</v>
      </c>
      <c r="I3979" s="1"/>
      <c r="J3979" s="10">
        <v>45824</v>
      </c>
      <c r="K3979" s="1" t="s">
        <v>1074</v>
      </c>
      <c r="L3979" s="2"/>
      <c r="M3979" s="10"/>
      <c r="N3979" s="1"/>
      <c r="O3979" s="1"/>
      <c r="P3979" s="2">
        <f>Table1[[#This Row],[PRICE/PO]]*Table1[[#This Row],[Quantity/PO]]</f>
        <v>0</v>
      </c>
      <c r="Q3979" s="2" t="str">
        <f t="shared" ca="1" si="333"/>
        <v>منتهي</v>
      </c>
      <c r="R3979" s="2" t="s">
        <v>2430</v>
      </c>
      <c r="S3979" s="2"/>
      <c r="T3979" s="1" t="str">
        <f t="shared" si="334"/>
        <v/>
      </c>
      <c r="BN3979" s="8" t="str">
        <f t="shared" si="332"/>
        <v/>
      </c>
    </row>
    <row r="3980" spans="1:66" ht="69" hidden="1" x14ac:dyDescent="0.45">
      <c r="A3980" s="1">
        <f t="shared" si="331"/>
        <v>3967</v>
      </c>
      <c r="B3980" s="1" t="s">
        <v>734</v>
      </c>
      <c r="C3980" s="1" t="s">
        <v>5160</v>
      </c>
      <c r="D3980" s="1" t="s">
        <v>5161</v>
      </c>
      <c r="E3980" s="2" t="s">
        <v>5162</v>
      </c>
      <c r="F3980" s="1" t="s">
        <v>5147</v>
      </c>
      <c r="G3980" s="10">
        <v>45812</v>
      </c>
      <c r="H3980" s="1">
        <v>1</v>
      </c>
      <c r="I3980" s="1"/>
      <c r="J3980" s="10">
        <v>45824</v>
      </c>
      <c r="K3980" s="1" t="s">
        <v>1074</v>
      </c>
      <c r="L3980" s="2"/>
      <c r="M3980" s="10"/>
      <c r="N3980" s="1"/>
      <c r="O3980" s="1"/>
      <c r="P3980" s="2">
        <f>Table1[[#This Row],[PRICE/PO]]*Table1[[#This Row],[Quantity/PO]]</f>
        <v>0</v>
      </c>
      <c r="Q3980" s="2" t="str">
        <f t="shared" ca="1" si="333"/>
        <v>منتهي</v>
      </c>
      <c r="R3980" s="2" t="s">
        <v>2430</v>
      </c>
      <c r="S3980" s="2"/>
      <c r="T3980" s="1" t="str">
        <f t="shared" si="334"/>
        <v/>
      </c>
      <c r="BN3980" s="8" t="str">
        <f t="shared" si="332"/>
        <v/>
      </c>
    </row>
    <row r="3981" spans="1:66" ht="69" hidden="1" x14ac:dyDescent="0.45">
      <c r="A3981" s="1">
        <f t="shared" si="331"/>
        <v>3968</v>
      </c>
      <c r="B3981" s="1" t="s">
        <v>734</v>
      </c>
      <c r="C3981" s="1" t="s">
        <v>5163</v>
      </c>
      <c r="D3981" s="1" t="s">
        <v>5164</v>
      </c>
      <c r="E3981" s="2" t="s">
        <v>5165</v>
      </c>
      <c r="F3981" s="1" t="s">
        <v>5147</v>
      </c>
      <c r="G3981" s="10">
        <v>45812</v>
      </c>
      <c r="H3981" s="1">
        <v>1</v>
      </c>
      <c r="I3981" s="1"/>
      <c r="J3981" s="10">
        <v>45824</v>
      </c>
      <c r="K3981" s="1" t="s">
        <v>1074</v>
      </c>
      <c r="L3981" s="2"/>
      <c r="M3981" s="10"/>
      <c r="N3981" s="1"/>
      <c r="O3981" s="1"/>
      <c r="P3981" s="2">
        <f>Table1[[#This Row],[PRICE/PO]]*Table1[[#This Row],[Quantity/PO]]</f>
        <v>0</v>
      </c>
      <c r="Q3981" s="2" t="str">
        <f t="shared" ca="1" si="333"/>
        <v>منتهي</v>
      </c>
      <c r="R3981" s="2" t="s">
        <v>2430</v>
      </c>
      <c r="S3981" s="2"/>
      <c r="T3981" s="1" t="str">
        <f t="shared" si="334"/>
        <v/>
      </c>
      <c r="BN3981" s="8" t="str">
        <f t="shared" si="332"/>
        <v>1SDA058195R1</v>
      </c>
    </row>
    <row r="3982" spans="1:66" ht="69" hidden="1" x14ac:dyDescent="0.45">
      <c r="A3982" s="1">
        <f t="shared" si="331"/>
        <v>3969</v>
      </c>
      <c r="B3982" s="1" t="s">
        <v>734</v>
      </c>
      <c r="C3982" s="1" t="s">
        <v>5166</v>
      </c>
      <c r="D3982" s="1" t="s">
        <v>5168</v>
      </c>
      <c r="E3982" s="2" t="s">
        <v>5167</v>
      </c>
      <c r="F3982" s="1" t="s">
        <v>5147</v>
      </c>
      <c r="G3982" s="10">
        <v>45812</v>
      </c>
      <c r="H3982" s="1">
        <v>2</v>
      </c>
      <c r="I3982" s="1"/>
      <c r="J3982" s="10">
        <v>45824</v>
      </c>
      <c r="K3982" s="1" t="s">
        <v>1074</v>
      </c>
      <c r="L3982" s="2"/>
      <c r="M3982" s="10"/>
      <c r="N3982" s="1"/>
      <c r="O3982" s="1"/>
      <c r="P3982" s="2">
        <f>Table1[[#This Row],[PRICE/PO]]*Table1[[#This Row],[Quantity/PO]]</f>
        <v>0</v>
      </c>
      <c r="Q3982" s="2" t="str">
        <f t="shared" ca="1" si="333"/>
        <v>منتهي</v>
      </c>
      <c r="R3982" s="2" t="s">
        <v>2430</v>
      </c>
      <c r="S3982" s="2"/>
      <c r="T3982" s="1" t="str">
        <f t="shared" si="334"/>
        <v/>
      </c>
      <c r="BN3982" s="8">
        <f t="shared" si="332"/>
        <v>0</v>
      </c>
    </row>
    <row r="3983" spans="1:66" ht="69" hidden="1" x14ac:dyDescent="0.45">
      <c r="A3983" s="1">
        <f t="shared" si="331"/>
        <v>3970</v>
      </c>
      <c r="B3983" s="1" t="s">
        <v>734</v>
      </c>
      <c r="C3983" s="1" t="s">
        <v>5169</v>
      </c>
      <c r="D3983" s="1" t="s">
        <v>5170</v>
      </c>
      <c r="E3983" s="2" t="s">
        <v>5171</v>
      </c>
      <c r="F3983" s="1" t="s">
        <v>5147</v>
      </c>
      <c r="G3983" s="10">
        <v>45812</v>
      </c>
      <c r="H3983" s="1">
        <v>1</v>
      </c>
      <c r="I3983" s="1"/>
      <c r="J3983" s="10">
        <v>45824</v>
      </c>
      <c r="K3983" s="1" t="s">
        <v>1074</v>
      </c>
      <c r="L3983" s="2"/>
      <c r="M3983" s="10"/>
      <c r="N3983" s="1"/>
      <c r="O3983" s="1"/>
      <c r="P3983" s="2">
        <f>Table1[[#This Row],[PRICE/PO]]*Table1[[#This Row],[Quantity/PO]]</f>
        <v>0</v>
      </c>
      <c r="Q3983" s="2" t="str">
        <f t="shared" ca="1" si="333"/>
        <v>منتهي</v>
      </c>
      <c r="R3983" s="2" t="s">
        <v>2430</v>
      </c>
      <c r="S3983" s="2"/>
      <c r="T3983" s="1" t="str">
        <f t="shared" si="334"/>
        <v/>
      </c>
      <c r="BN3983" s="8" t="str">
        <f t="shared" si="332"/>
        <v>MN/UVR 33671</v>
      </c>
    </row>
    <row r="3984" spans="1:66" ht="92" hidden="1" x14ac:dyDescent="0.45">
      <c r="A3984" s="1">
        <f t="shared" ref="A3984:A4047" si="335">ROW(A3971)</f>
        <v>3971</v>
      </c>
      <c r="B3984" s="1" t="s">
        <v>734</v>
      </c>
      <c r="C3984" s="1" t="s">
        <v>5172</v>
      </c>
      <c r="D3984" s="1" t="s">
        <v>5173</v>
      </c>
      <c r="E3984" s="2" t="s">
        <v>5174</v>
      </c>
      <c r="F3984" s="1" t="s">
        <v>5147</v>
      </c>
      <c r="G3984" s="10">
        <v>45812</v>
      </c>
      <c r="H3984" s="1">
        <v>1</v>
      </c>
      <c r="I3984" s="1"/>
      <c r="J3984" s="10">
        <v>45824</v>
      </c>
      <c r="K3984" s="1" t="s">
        <v>1074</v>
      </c>
      <c r="L3984" s="2"/>
      <c r="M3984" s="10"/>
      <c r="N3984" s="1"/>
      <c r="O3984" s="1"/>
      <c r="P3984" s="2">
        <f>Table1[[#This Row],[PRICE/PO]]*Table1[[#This Row],[Quantity/PO]]</f>
        <v>0</v>
      </c>
      <c r="Q3984" s="2" t="str">
        <f t="shared" ca="1" si="333"/>
        <v>منتهي</v>
      </c>
      <c r="R3984" s="2" t="s">
        <v>2430</v>
      </c>
      <c r="S3984" s="2"/>
      <c r="T3984" s="1" t="str">
        <f t="shared" si="334"/>
        <v/>
      </c>
      <c r="BN3984" s="8" t="str">
        <f t="shared" si="332"/>
        <v>33662</v>
      </c>
    </row>
    <row r="3985" spans="1:66" ht="69" hidden="1" x14ac:dyDescent="0.45">
      <c r="A3985" s="1">
        <f t="shared" si="335"/>
        <v>3972</v>
      </c>
      <c r="B3985" s="1" t="s">
        <v>734</v>
      </c>
      <c r="C3985" s="1" t="s">
        <v>5175</v>
      </c>
      <c r="D3985" s="1" t="s">
        <v>5176</v>
      </c>
      <c r="E3985" s="2" t="s">
        <v>5177</v>
      </c>
      <c r="F3985" s="1" t="s">
        <v>5147</v>
      </c>
      <c r="G3985" s="10">
        <v>45812</v>
      </c>
      <c r="H3985" s="1">
        <v>2</v>
      </c>
      <c r="I3985" s="1"/>
      <c r="J3985" s="10">
        <v>45824</v>
      </c>
      <c r="K3985" s="1" t="s">
        <v>1074</v>
      </c>
      <c r="L3985" s="2"/>
      <c r="M3985" s="10"/>
      <c r="N3985" s="1"/>
      <c r="O3985" s="1"/>
      <c r="P3985" s="2">
        <f>Table1[[#This Row],[PRICE/PO]]*Table1[[#This Row],[Quantity/PO]]</f>
        <v>0</v>
      </c>
      <c r="Q3985" s="2" t="str">
        <f t="shared" ca="1" si="333"/>
        <v>منتهي</v>
      </c>
      <c r="R3985" s="2" t="s">
        <v>2430</v>
      </c>
      <c r="S3985" s="2"/>
      <c r="T3985" s="1" t="str">
        <f t="shared" si="334"/>
        <v/>
      </c>
      <c r="BN3985" s="8" t="str">
        <f t="shared" si="332"/>
        <v/>
      </c>
    </row>
    <row r="3986" spans="1:66" ht="69" hidden="1" x14ac:dyDescent="0.45">
      <c r="A3986" s="1">
        <f t="shared" si="335"/>
        <v>3973</v>
      </c>
      <c r="B3986" s="1" t="s">
        <v>734</v>
      </c>
      <c r="C3986" s="1" t="s">
        <v>5178</v>
      </c>
      <c r="D3986" s="1" t="s">
        <v>5179</v>
      </c>
      <c r="E3986" s="2" t="s">
        <v>5180</v>
      </c>
      <c r="F3986" s="1" t="s">
        <v>5147</v>
      </c>
      <c r="G3986" s="10">
        <v>45812</v>
      </c>
      <c r="H3986" s="1">
        <v>1</v>
      </c>
      <c r="I3986" s="1"/>
      <c r="J3986" s="10">
        <v>45824</v>
      </c>
      <c r="K3986" s="1" t="s">
        <v>1074</v>
      </c>
      <c r="L3986" s="2"/>
      <c r="M3986" s="10"/>
      <c r="N3986" s="1"/>
      <c r="O3986" s="1"/>
      <c r="P3986" s="2">
        <f>Table1[[#This Row],[PRICE/PO]]*Table1[[#This Row],[Quantity/PO]]</f>
        <v>0</v>
      </c>
      <c r="Q3986" s="2" t="str">
        <f t="shared" ca="1" si="333"/>
        <v>منتهي</v>
      </c>
      <c r="R3986" s="2" t="s">
        <v>2430</v>
      </c>
      <c r="S3986" s="2"/>
      <c r="T3986" s="1" t="str">
        <f t="shared" si="334"/>
        <v/>
      </c>
      <c r="BN3986" s="8" t="str">
        <f t="shared" si="332"/>
        <v>XB7EV04MP</v>
      </c>
    </row>
    <row r="3987" spans="1:66" ht="92" hidden="1" x14ac:dyDescent="0.45">
      <c r="A3987" s="1">
        <f t="shared" si="335"/>
        <v>3974</v>
      </c>
      <c r="B3987" s="1" t="s">
        <v>734</v>
      </c>
      <c r="C3987" s="1" t="s">
        <v>4245</v>
      </c>
      <c r="D3987" s="1"/>
      <c r="E3987" s="2" t="s">
        <v>4246</v>
      </c>
      <c r="F3987" s="1" t="s">
        <v>5181</v>
      </c>
      <c r="G3987" s="10">
        <v>45812</v>
      </c>
      <c r="H3987" s="1">
        <v>10</v>
      </c>
      <c r="I3987" s="1"/>
      <c r="J3987" s="10">
        <v>45823</v>
      </c>
      <c r="K3987" s="1" t="s">
        <v>1074</v>
      </c>
      <c r="L3987" s="2"/>
      <c r="M3987" s="10"/>
      <c r="N3987" s="1"/>
      <c r="O3987" s="1"/>
      <c r="P3987" s="2">
        <f>Table1[[#This Row],[PRICE/PO]]*Table1[[#This Row],[Quantity/PO]]</f>
        <v>0</v>
      </c>
      <c r="Q3987" s="2" t="str">
        <f t="shared" ca="1" si="333"/>
        <v>منتهي</v>
      </c>
      <c r="R3987" s="2" t="s">
        <v>2430</v>
      </c>
      <c r="S3987" s="2"/>
      <c r="T3987" s="1" t="str">
        <f t="shared" si="334"/>
        <v/>
      </c>
      <c r="BN3987" s="8" t="str">
        <f t="shared" si="332"/>
        <v>XB7EV03MP</v>
      </c>
    </row>
    <row r="3988" spans="1:66" ht="46" hidden="1" x14ac:dyDescent="0.45">
      <c r="A3988" s="1">
        <f t="shared" si="335"/>
        <v>3975</v>
      </c>
      <c r="B3988" s="1" t="s">
        <v>734</v>
      </c>
      <c r="C3988" s="1" t="s">
        <v>5182</v>
      </c>
      <c r="D3988" s="1"/>
      <c r="E3988" s="2" t="s">
        <v>5183</v>
      </c>
      <c r="F3988" s="1" t="s">
        <v>5181</v>
      </c>
      <c r="G3988" s="10">
        <v>45812</v>
      </c>
      <c r="H3988" s="1">
        <v>50</v>
      </c>
      <c r="I3988" s="1"/>
      <c r="J3988" s="10">
        <v>45823</v>
      </c>
      <c r="K3988" s="1" t="s">
        <v>1074</v>
      </c>
      <c r="L3988" s="2"/>
      <c r="M3988" s="10"/>
      <c r="N3988" s="1"/>
      <c r="O3988" s="1"/>
      <c r="P3988" s="2">
        <f>Table1[[#This Row],[PRICE/PO]]*Table1[[#This Row],[Quantity/PO]]</f>
        <v>0</v>
      </c>
      <c r="Q3988" s="2" t="str">
        <f t="shared" ca="1" si="333"/>
        <v>منتهي</v>
      </c>
      <c r="R3988" s="2" t="s">
        <v>2430</v>
      </c>
      <c r="S3988" s="2"/>
      <c r="T3988" s="1" t="str">
        <f t="shared" si="334"/>
        <v/>
      </c>
      <c r="BN3988" s="8" t="str">
        <f t="shared" si="332"/>
        <v>XB7EV07MP</v>
      </c>
    </row>
    <row r="3989" spans="1:66" ht="46" hidden="1" x14ac:dyDescent="0.45">
      <c r="A3989" s="1">
        <f t="shared" si="335"/>
        <v>3976</v>
      </c>
      <c r="B3989" s="1" t="s">
        <v>734</v>
      </c>
      <c r="C3989" s="1" t="s">
        <v>5185</v>
      </c>
      <c r="D3989" s="1" t="s">
        <v>5186</v>
      </c>
      <c r="E3989" s="2" t="s">
        <v>5187</v>
      </c>
      <c r="F3989" s="1" t="s">
        <v>5184</v>
      </c>
      <c r="G3989" s="10">
        <v>45812</v>
      </c>
      <c r="H3989" s="1">
        <v>50</v>
      </c>
      <c r="I3989" s="1"/>
      <c r="J3989" s="10">
        <v>45819</v>
      </c>
      <c r="K3989" s="1" t="s">
        <v>1074</v>
      </c>
      <c r="L3989" s="2"/>
      <c r="M3989" s="10"/>
      <c r="N3989" s="1"/>
      <c r="O3989" s="1"/>
      <c r="P3989" s="2">
        <f>Table1[[#This Row],[PRICE/PO]]*Table1[[#This Row],[Quantity/PO]]</f>
        <v>0</v>
      </c>
      <c r="Q3989" s="2" t="str">
        <f t="shared" ca="1" si="333"/>
        <v>منتهي</v>
      </c>
      <c r="R3989" s="2" t="s">
        <v>2686</v>
      </c>
      <c r="S3989" s="2"/>
      <c r="T3989" s="1" t="str">
        <f t="shared" si="334"/>
        <v/>
      </c>
      <c r="BN3989" s="8" t="str">
        <f t="shared" si="332"/>
        <v>43" LED</v>
      </c>
    </row>
    <row r="3990" spans="1:66" ht="69" hidden="1" x14ac:dyDescent="0.45">
      <c r="A3990" s="1">
        <f t="shared" si="335"/>
        <v>3977</v>
      </c>
      <c r="B3990" s="1" t="s">
        <v>734</v>
      </c>
      <c r="C3990" s="1" t="s">
        <v>5189</v>
      </c>
      <c r="D3990" s="1" t="s">
        <v>5193</v>
      </c>
      <c r="E3990" s="2" t="s">
        <v>5197</v>
      </c>
      <c r="F3990" s="1" t="s">
        <v>5188</v>
      </c>
      <c r="G3990" s="10">
        <v>45812</v>
      </c>
      <c r="H3990" s="1">
        <v>1</v>
      </c>
      <c r="I3990" s="1"/>
      <c r="J3990" s="10">
        <v>45823</v>
      </c>
      <c r="K3990" s="1" t="s">
        <v>1074</v>
      </c>
      <c r="L3990" s="2"/>
      <c r="M3990" s="10"/>
      <c r="N3990" s="1"/>
      <c r="O3990" s="1"/>
      <c r="P3990" s="2">
        <f>Table1[[#This Row],[PRICE/PO]]*Table1[[#This Row],[Quantity/PO]]</f>
        <v>0</v>
      </c>
      <c r="Q3990" s="2" t="str">
        <f t="shared" ca="1" si="333"/>
        <v>منتهي</v>
      </c>
      <c r="R3990" s="2" t="s">
        <v>2430</v>
      </c>
      <c r="S3990" s="2"/>
      <c r="T3990" s="1" t="str">
        <f t="shared" si="334"/>
        <v/>
      </c>
      <c r="BN3990" s="8" t="str">
        <f t="shared" si="332"/>
        <v>HRES03-450</v>
      </c>
    </row>
    <row r="3991" spans="1:66" ht="69" hidden="1" x14ac:dyDescent="0.45">
      <c r="A3991" s="1">
        <f t="shared" si="335"/>
        <v>3978</v>
      </c>
      <c r="B3991" s="1" t="s">
        <v>734</v>
      </c>
      <c r="C3991" s="1" t="s">
        <v>5190</v>
      </c>
      <c r="D3991" s="1" t="s">
        <v>5194</v>
      </c>
      <c r="E3991" s="2" t="s">
        <v>5198</v>
      </c>
      <c r="F3991" s="1" t="s">
        <v>5188</v>
      </c>
      <c r="G3991" s="10">
        <v>45812</v>
      </c>
      <c r="H3991" s="1">
        <v>1</v>
      </c>
      <c r="I3991" s="1"/>
      <c r="J3991" s="10">
        <v>45823</v>
      </c>
      <c r="K3991" s="1" t="s">
        <v>1074</v>
      </c>
      <c r="L3991" s="2"/>
      <c r="M3991" s="10"/>
      <c r="N3991" s="1"/>
      <c r="O3991" s="1"/>
      <c r="P3991" s="2">
        <f>Table1[[#This Row],[PRICE/PO]]*Table1[[#This Row],[Quantity/PO]]</f>
        <v>0</v>
      </c>
      <c r="Q3991" s="2" t="str">
        <f t="shared" ca="1" si="333"/>
        <v>منتهي</v>
      </c>
      <c r="R3991" s="2" t="s">
        <v>2430</v>
      </c>
      <c r="S3991" s="2"/>
      <c r="T3991" s="1" t="str">
        <f t="shared" si="334"/>
        <v/>
      </c>
      <c r="BN3991" s="8" t="str">
        <f t="shared" si="332"/>
        <v>UNO-67-500-4D</v>
      </c>
    </row>
    <row r="3992" spans="1:66" ht="69" hidden="1" x14ac:dyDescent="0.45">
      <c r="A3992" s="1">
        <f t="shared" si="335"/>
        <v>3979</v>
      </c>
      <c r="B3992" s="1" t="s">
        <v>734</v>
      </c>
      <c r="C3992" s="1" t="s">
        <v>5191</v>
      </c>
      <c r="D3992" s="1" t="s">
        <v>5195</v>
      </c>
      <c r="E3992" s="2" t="s">
        <v>5199</v>
      </c>
      <c r="F3992" s="1" t="s">
        <v>5188</v>
      </c>
      <c r="G3992" s="10">
        <v>45812</v>
      </c>
      <c r="H3992" s="1">
        <v>1</v>
      </c>
      <c r="I3992" s="1"/>
      <c r="J3992" s="10">
        <v>45823</v>
      </c>
      <c r="K3992" s="1" t="s">
        <v>1074</v>
      </c>
      <c r="L3992" s="2"/>
      <c r="M3992" s="10"/>
      <c r="N3992" s="1"/>
      <c r="O3992" s="1"/>
      <c r="P3992" s="2">
        <f>Table1[[#This Row],[PRICE/PO]]*Table1[[#This Row],[Quantity/PO]]</f>
        <v>0</v>
      </c>
      <c r="Q3992" s="2" t="str">
        <f t="shared" ca="1" si="333"/>
        <v>منتهي</v>
      </c>
      <c r="R3992" s="2" t="s">
        <v>2430</v>
      </c>
      <c r="S3992" s="2"/>
      <c r="T3992" s="1" t="str">
        <f t="shared" si="334"/>
        <v/>
      </c>
      <c r="BN3992" s="8" t="str">
        <f t="shared" si="332"/>
        <v>HRES03-450</v>
      </c>
    </row>
    <row r="3993" spans="1:66" ht="69" hidden="1" x14ac:dyDescent="0.45">
      <c r="A3993" s="1">
        <f t="shared" si="335"/>
        <v>3980</v>
      </c>
      <c r="B3993" s="1" t="s">
        <v>734</v>
      </c>
      <c r="C3993" s="1" t="s">
        <v>5192</v>
      </c>
      <c r="D3993" s="1" t="s">
        <v>5196</v>
      </c>
      <c r="E3993" s="2" t="s">
        <v>5199</v>
      </c>
      <c r="F3993" s="1" t="s">
        <v>5188</v>
      </c>
      <c r="G3993" s="10">
        <v>45812</v>
      </c>
      <c r="H3993" s="1">
        <v>2</v>
      </c>
      <c r="I3993" s="1"/>
      <c r="J3993" s="10">
        <v>45823</v>
      </c>
      <c r="K3993" s="1" t="s">
        <v>1074</v>
      </c>
      <c r="L3993" s="2"/>
      <c r="M3993" s="10"/>
      <c r="N3993" s="1"/>
      <c r="O3993" s="1"/>
      <c r="P3993" s="2">
        <f>Table1[[#This Row],[PRICE/PO]]*Table1[[#This Row],[Quantity/PO]]</f>
        <v>0</v>
      </c>
      <c r="Q3993" s="2" t="str">
        <f t="shared" ca="1" si="333"/>
        <v>منتهي</v>
      </c>
      <c r="R3993" s="2" t="s">
        <v>2430</v>
      </c>
      <c r="S3993" s="2"/>
      <c r="T3993" s="1" t="str">
        <f t="shared" si="334"/>
        <v/>
      </c>
      <c r="BN3993" s="8" t="str">
        <f t="shared" si="332"/>
        <v>UNO-67-500-4D</v>
      </c>
    </row>
    <row r="3994" spans="1:66" ht="23" hidden="1" x14ac:dyDescent="0.45">
      <c r="A3994" s="1">
        <f t="shared" si="335"/>
        <v>3981</v>
      </c>
      <c r="B3994" s="1" t="s">
        <v>734</v>
      </c>
      <c r="C3994" s="1" t="s">
        <v>1177</v>
      </c>
      <c r="D3994" s="1"/>
      <c r="E3994" s="2" t="s">
        <v>1985</v>
      </c>
      <c r="F3994" s="1" t="s">
        <v>5200</v>
      </c>
      <c r="G3994" s="10">
        <v>45810</v>
      </c>
      <c r="H3994" s="1">
        <v>200</v>
      </c>
      <c r="I3994" s="1"/>
      <c r="J3994" s="10">
        <v>45819</v>
      </c>
      <c r="K3994" s="1" t="s">
        <v>1074</v>
      </c>
      <c r="L3994" s="2"/>
      <c r="M3994" s="10"/>
      <c r="N3994" s="1"/>
      <c r="O3994" s="1"/>
      <c r="P3994" s="2">
        <f>Table1[[#This Row],[PRICE/PO]]*Table1[[#This Row],[Quantity/PO]]</f>
        <v>0</v>
      </c>
      <c r="Q3994" s="2" t="str">
        <f t="shared" ca="1" si="333"/>
        <v>منتهي</v>
      </c>
      <c r="R3994" s="2" t="s">
        <v>2370</v>
      </c>
      <c r="S3994" s="2"/>
      <c r="T3994" s="1" t="str">
        <f t="shared" si="334"/>
        <v/>
      </c>
      <c r="BN3994" s="8" t="str">
        <f t="shared" si="332"/>
        <v>HRES03-450</v>
      </c>
    </row>
    <row r="3995" spans="1:66" ht="46" hidden="1" x14ac:dyDescent="0.45">
      <c r="A3995" s="1">
        <f t="shared" si="335"/>
        <v>3982</v>
      </c>
      <c r="B3995" s="1" t="s">
        <v>734</v>
      </c>
      <c r="C3995" s="1" t="s">
        <v>1534</v>
      </c>
      <c r="D3995" s="1" t="s">
        <v>1986</v>
      </c>
      <c r="E3995" s="2" t="s">
        <v>1535</v>
      </c>
      <c r="F3995" s="1" t="s">
        <v>5200</v>
      </c>
      <c r="G3995" s="10">
        <v>45810</v>
      </c>
      <c r="H3995" s="1">
        <v>340</v>
      </c>
      <c r="I3995" s="1"/>
      <c r="J3995" s="10">
        <v>45819</v>
      </c>
      <c r="K3995" s="1" t="s">
        <v>1074</v>
      </c>
      <c r="L3995" s="2"/>
      <c r="M3995" s="10"/>
      <c r="N3995" s="1"/>
      <c r="O3995" s="1"/>
      <c r="P3995" s="2">
        <f>Table1[[#This Row],[PRICE/PO]]*Table1[[#This Row],[Quantity/PO]]</f>
        <v>0</v>
      </c>
      <c r="Q3995" s="2" t="str">
        <f t="shared" ca="1" si="333"/>
        <v>منتهي</v>
      </c>
      <c r="R3995" s="2" t="s">
        <v>2370</v>
      </c>
      <c r="S3995" s="2"/>
      <c r="T3995" s="1" t="str">
        <f t="shared" si="334"/>
        <v/>
      </c>
      <c r="BN3995" s="8" t="str">
        <f t="shared" si="332"/>
        <v>UNO-67-500-4D</v>
      </c>
    </row>
    <row r="3996" spans="1:66" ht="46" hidden="1" x14ac:dyDescent="0.45">
      <c r="A3996" s="1">
        <f t="shared" si="335"/>
        <v>3983</v>
      </c>
      <c r="B3996" s="1" t="s">
        <v>734</v>
      </c>
      <c r="C3996" s="1" t="s">
        <v>1909</v>
      </c>
      <c r="D3996" s="1">
        <v>572004</v>
      </c>
      <c r="E3996" s="2" t="s">
        <v>1910</v>
      </c>
      <c r="F3996" s="1" t="s">
        <v>5200</v>
      </c>
      <c r="G3996" s="10">
        <v>45810</v>
      </c>
      <c r="H3996" s="1">
        <v>940</v>
      </c>
      <c r="I3996" s="1"/>
      <c r="J3996" s="10">
        <v>45819</v>
      </c>
      <c r="K3996" s="1" t="s">
        <v>1074</v>
      </c>
      <c r="L3996" s="2"/>
      <c r="M3996" s="10"/>
      <c r="N3996" s="1"/>
      <c r="O3996" s="1"/>
      <c r="P3996" s="2">
        <f>Table1[[#This Row],[PRICE/PO]]*Table1[[#This Row],[Quantity/PO]]</f>
        <v>0</v>
      </c>
      <c r="Q3996" s="2" t="str">
        <f t="shared" ca="1" si="333"/>
        <v>منتهي</v>
      </c>
      <c r="R3996" s="2" t="s">
        <v>2370</v>
      </c>
      <c r="S3996" s="2"/>
      <c r="T3996" s="1" t="str">
        <f t="shared" si="334"/>
        <v/>
      </c>
      <c r="BN3996" s="8" t="str">
        <f t="shared" si="332"/>
        <v/>
      </c>
    </row>
    <row r="3997" spans="1:66" ht="46" hidden="1" x14ac:dyDescent="0.45">
      <c r="A3997" s="1">
        <f t="shared" si="335"/>
        <v>3984</v>
      </c>
      <c r="B3997" s="1" t="s">
        <v>734</v>
      </c>
      <c r="C3997" s="1" t="s">
        <v>1911</v>
      </c>
      <c r="D3997" s="1">
        <v>680632</v>
      </c>
      <c r="E3997" s="2" t="s">
        <v>1912</v>
      </c>
      <c r="F3997" s="1" t="s">
        <v>5200</v>
      </c>
      <c r="G3997" s="10">
        <v>45810</v>
      </c>
      <c r="H3997" s="1">
        <v>760</v>
      </c>
      <c r="I3997" s="1"/>
      <c r="J3997" s="10">
        <v>45819</v>
      </c>
      <c r="K3997" s="1" t="s">
        <v>1074</v>
      </c>
      <c r="L3997" s="2"/>
      <c r="M3997" s="10"/>
      <c r="N3997" s="1"/>
      <c r="O3997" s="1"/>
      <c r="P3997" s="2">
        <f>Table1[[#This Row],[PRICE/PO]]*Table1[[#This Row],[Quantity/PO]]</f>
        <v>0</v>
      </c>
      <c r="Q3997" s="2" t="str">
        <f t="shared" ca="1" si="333"/>
        <v>منتهي</v>
      </c>
      <c r="R3997" s="2" t="s">
        <v>2370</v>
      </c>
      <c r="S3997" s="2"/>
      <c r="T3997" s="1" t="str">
        <f t="shared" si="334"/>
        <v/>
      </c>
      <c r="BN3997" s="8" t="str">
        <f t="shared" ref="BN3997:BN4020" si="336">D4614</f>
        <v/>
      </c>
    </row>
    <row r="3998" spans="1:66" ht="46" hidden="1" x14ac:dyDescent="0.45">
      <c r="A3998" s="1">
        <f t="shared" si="335"/>
        <v>3985</v>
      </c>
      <c r="B3998" s="1" t="s">
        <v>734</v>
      </c>
      <c r="C3998" s="1" t="s">
        <v>1913</v>
      </c>
      <c r="D3998" s="1">
        <v>572341</v>
      </c>
      <c r="E3998" s="2" t="s">
        <v>5201</v>
      </c>
      <c r="F3998" s="1" t="s">
        <v>5200</v>
      </c>
      <c r="G3998" s="10">
        <v>45810</v>
      </c>
      <c r="H3998" s="1">
        <v>2800</v>
      </c>
      <c r="I3998" s="1">
        <v>75</v>
      </c>
      <c r="J3998" s="10">
        <v>45819</v>
      </c>
      <c r="K3998" s="1" t="s">
        <v>1074</v>
      </c>
      <c r="L3998" s="2"/>
      <c r="M3998" s="10"/>
      <c r="N3998" s="1"/>
      <c r="O3998" s="1"/>
      <c r="P3998" s="2">
        <f>Table1[[#This Row],[PRICE/PO]]*Table1[[#This Row],[Quantity/PO]]</f>
        <v>0</v>
      </c>
      <c r="Q3998" s="2" t="str">
        <f t="shared" ca="1" si="333"/>
        <v>منتهي</v>
      </c>
      <c r="R3998" s="2" t="s">
        <v>2370</v>
      </c>
      <c r="S3998" s="2"/>
      <c r="T3998" s="1" t="str">
        <f t="shared" si="334"/>
        <v/>
      </c>
      <c r="BN3998" s="8" t="str">
        <f t="shared" si="336"/>
        <v/>
      </c>
    </row>
    <row r="3999" spans="1:66" ht="23" hidden="1" x14ac:dyDescent="0.45">
      <c r="A3999" s="1">
        <f t="shared" si="335"/>
        <v>3986</v>
      </c>
      <c r="B3999" s="1" t="s">
        <v>734</v>
      </c>
      <c r="C3999" s="1" t="s">
        <v>1915</v>
      </c>
      <c r="D3999" s="1"/>
      <c r="E3999" s="2" t="s">
        <v>1916</v>
      </c>
      <c r="F3999" s="1" t="s">
        <v>5200</v>
      </c>
      <c r="G3999" s="10">
        <v>45810</v>
      </c>
      <c r="H3999" s="1">
        <v>500</v>
      </c>
      <c r="I3999" s="1">
        <v>495</v>
      </c>
      <c r="J3999" s="10">
        <v>45819</v>
      </c>
      <c r="K3999" s="1" t="s">
        <v>1074</v>
      </c>
      <c r="L3999" s="2"/>
      <c r="M3999" s="10"/>
      <c r="N3999" s="1"/>
      <c r="O3999" s="1"/>
      <c r="P3999" s="2">
        <f>Table1[[#This Row],[PRICE/PO]]*Table1[[#This Row],[Quantity/PO]]</f>
        <v>0</v>
      </c>
      <c r="Q3999" s="2" t="str">
        <f t="shared" ca="1" si="333"/>
        <v>منتهي</v>
      </c>
      <c r="R3999" s="2" t="s">
        <v>2370</v>
      </c>
      <c r="S3999" s="2"/>
      <c r="T3999" s="1" t="str">
        <f t="shared" si="334"/>
        <v/>
      </c>
      <c r="BN3999" s="8" t="str">
        <f t="shared" si="336"/>
        <v/>
      </c>
    </row>
    <row r="4000" spans="1:66" ht="23" hidden="1" x14ac:dyDescent="0.45">
      <c r="A4000" s="1">
        <f t="shared" si="335"/>
        <v>3987</v>
      </c>
      <c r="B4000" s="1" t="s">
        <v>734</v>
      </c>
      <c r="C4000" s="2" t="s">
        <v>3264</v>
      </c>
      <c r="D4000" s="1"/>
      <c r="E4000" s="2" t="s">
        <v>3265</v>
      </c>
      <c r="F4000" s="1" t="s">
        <v>5200</v>
      </c>
      <c r="G4000" s="10">
        <v>45810</v>
      </c>
      <c r="H4000" s="1">
        <v>1000</v>
      </c>
      <c r="I4000" s="1">
        <v>13.5</v>
      </c>
      <c r="J4000" s="10">
        <v>45819</v>
      </c>
      <c r="K4000" s="1" t="s">
        <v>1074</v>
      </c>
      <c r="L4000" s="2" t="s">
        <v>6291</v>
      </c>
      <c r="M4000" s="10" t="s">
        <v>6281</v>
      </c>
      <c r="N4000" s="1">
        <v>1000</v>
      </c>
      <c r="O4000" s="1">
        <v>13.5</v>
      </c>
      <c r="P4000" s="2">
        <f>Table1[[#This Row],[PRICE/PO]]*Table1[[#This Row],[Quantity/PO]]</f>
        <v>13500</v>
      </c>
      <c r="Q4000" s="2" t="str">
        <f t="shared" ca="1" si="333"/>
        <v>منتهي</v>
      </c>
      <c r="R4000" s="2" t="s">
        <v>2370</v>
      </c>
      <c r="S4000" s="2"/>
      <c r="T4000" s="1" t="str">
        <f t="shared" si="334"/>
        <v/>
      </c>
      <c r="BN4000" s="8">
        <f t="shared" si="336"/>
        <v>0</v>
      </c>
    </row>
    <row r="4001" spans="1:66" ht="46" hidden="1" x14ac:dyDescent="0.45">
      <c r="A4001" s="1">
        <f t="shared" si="335"/>
        <v>3988</v>
      </c>
      <c r="B4001" s="1" t="s">
        <v>734</v>
      </c>
      <c r="C4001" s="1" t="s">
        <v>1917</v>
      </c>
      <c r="D4001" s="1">
        <v>576040</v>
      </c>
      <c r="E4001" s="2" t="s">
        <v>1918</v>
      </c>
      <c r="F4001" s="1" t="s">
        <v>5200</v>
      </c>
      <c r="G4001" s="10">
        <v>45810</v>
      </c>
      <c r="H4001" s="1">
        <v>2400</v>
      </c>
      <c r="I4001" s="1">
        <v>135</v>
      </c>
      <c r="J4001" s="10">
        <v>45819</v>
      </c>
      <c r="K4001" s="1" t="s">
        <v>1074</v>
      </c>
      <c r="L4001" s="2"/>
      <c r="M4001" s="10"/>
      <c r="N4001" s="1"/>
      <c r="O4001" s="1"/>
      <c r="P4001" s="2">
        <f>Table1[[#This Row],[PRICE/PO]]*Table1[[#This Row],[Quantity/PO]]</f>
        <v>0</v>
      </c>
      <c r="Q4001" s="2" t="str">
        <f t="shared" ca="1" si="333"/>
        <v>منتهي</v>
      </c>
      <c r="R4001" s="2" t="s">
        <v>2370</v>
      </c>
      <c r="S4001" s="2"/>
      <c r="T4001" s="1" t="str">
        <f t="shared" si="334"/>
        <v/>
      </c>
      <c r="BN4001" s="8" t="str">
        <f t="shared" si="336"/>
        <v>R23591</v>
      </c>
    </row>
    <row r="4002" spans="1:66" ht="46" hidden="1" x14ac:dyDescent="0.45">
      <c r="A4002" s="1">
        <f t="shared" si="335"/>
        <v>3989</v>
      </c>
      <c r="B4002" s="1" t="s">
        <v>734</v>
      </c>
      <c r="C4002" s="1" t="s">
        <v>1919</v>
      </c>
      <c r="D4002" s="1">
        <v>575010</v>
      </c>
      <c r="E4002" s="2" t="s">
        <v>1920</v>
      </c>
      <c r="F4002" s="1" t="s">
        <v>5200</v>
      </c>
      <c r="G4002" s="10">
        <v>45810</v>
      </c>
      <c r="H4002" s="1">
        <v>1900</v>
      </c>
      <c r="I4002" s="1">
        <v>185</v>
      </c>
      <c r="J4002" s="10">
        <v>45819</v>
      </c>
      <c r="K4002" s="1" t="s">
        <v>1074</v>
      </c>
      <c r="L4002" s="2"/>
      <c r="M4002" s="10"/>
      <c r="N4002" s="1"/>
      <c r="O4002" s="1"/>
      <c r="P4002" s="2">
        <f>Table1[[#This Row],[PRICE/PO]]*Table1[[#This Row],[Quantity/PO]]</f>
        <v>0</v>
      </c>
      <c r="Q4002" s="2" t="str">
        <f t="shared" ca="1" si="333"/>
        <v>منتهي</v>
      </c>
      <c r="R4002" s="2" t="s">
        <v>2370</v>
      </c>
      <c r="S4002" s="2"/>
      <c r="T4002" s="1" t="str">
        <f t="shared" si="334"/>
        <v/>
      </c>
      <c r="BN4002" s="8" t="str">
        <f t="shared" si="336"/>
        <v>LVM20</v>
      </c>
    </row>
    <row r="4003" spans="1:66" ht="23" hidden="1" x14ac:dyDescent="0.45">
      <c r="A4003" s="1">
        <f t="shared" si="335"/>
        <v>3990</v>
      </c>
      <c r="B4003" s="1" t="s">
        <v>734</v>
      </c>
      <c r="C4003" s="1" t="s">
        <v>1921</v>
      </c>
      <c r="D4003" s="1"/>
      <c r="E4003" s="2" t="s">
        <v>1922</v>
      </c>
      <c r="F4003" s="1" t="s">
        <v>5200</v>
      </c>
      <c r="G4003" s="10">
        <v>45810</v>
      </c>
      <c r="H4003" s="1">
        <v>3200</v>
      </c>
      <c r="I4003" s="1">
        <v>12</v>
      </c>
      <c r="J4003" s="10">
        <v>45819</v>
      </c>
      <c r="K4003" s="1" t="s">
        <v>1074</v>
      </c>
      <c r="L4003" s="2"/>
      <c r="M4003" s="10"/>
      <c r="N4003" s="1"/>
      <c r="O4003" s="1"/>
      <c r="P4003" s="2">
        <f>Table1[[#This Row],[PRICE/PO]]*Table1[[#This Row],[Quantity/PO]]</f>
        <v>0</v>
      </c>
      <c r="Q4003" s="2" t="str">
        <f t="shared" ca="1" si="333"/>
        <v>منتهي</v>
      </c>
      <c r="R4003" s="2" t="s">
        <v>2370</v>
      </c>
      <c r="S4003" s="2"/>
      <c r="T4003" s="1" t="str">
        <f t="shared" si="334"/>
        <v/>
      </c>
      <c r="BN4003" s="8" t="str">
        <f t="shared" si="336"/>
        <v/>
      </c>
    </row>
    <row r="4004" spans="1:66" ht="46" hidden="1" x14ac:dyDescent="0.45">
      <c r="A4004" s="1">
        <f t="shared" si="335"/>
        <v>3991</v>
      </c>
      <c r="B4004" s="1" t="s">
        <v>734</v>
      </c>
      <c r="C4004" s="1" t="s">
        <v>1923</v>
      </c>
      <c r="D4004" s="1">
        <v>576011</v>
      </c>
      <c r="E4004" s="2" t="s">
        <v>1924</v>
      </c>
      <c r="F4004" s="1" t="s">
        <v>5200</v>
      </c>
      <c r="G4004" s="10">
        <v>45810</v>
      </c>
      <c r="H4004" s="1">
        <v>1050</v>
      </c>
      <c r="I4004" s="1">
        <v>205</v>
      </c>
      <c r="J4004" s="10">
        <v>45819</v>
      </c>
      <c r="K4004" s="1" t="s">
        <v>1074</v>
      </c>
      <c r="L4004" s="2"/>
      <c r="M4004" s="10"/>
      <c r="N4004" s="1"/>
      <c r="O4004" s="1"/>
      <c r="P4004" s="2">
        <f>Table1[[#This Row],[PRICE/PO]]*Table1[[#This Row],[Quantity/PO]]</f>
        <v>0</v>
      </c>
      <c r="Q4004" s="2" t="str">
        <f t="shared" ref="Q4004:Q4069" ca="1" si="337">IF(AND($J4004&lt;TODAY(), $J4004&lt;&gt;""), "منتهي", "")</f>
        <v>منتهي</v>
      </c>
      <c r="R4004" s="2" t="s">
        <v>2370</v>
      </c>
      <c r="S4004" s="2"/>
      <c r="T4004" s="1" t="str">
        <f t="shared" ref="T4004:T4068" si="338">IF(AND(COUNTIFS($F$14:$F$1012, $F4004, $L$14:$L$1012, "&lt;&gt;")&gt;0, $L4004="", $I4004&lt;&gt;""), 1, "")</f>
        <v/>
      </c>
      <c r="BN4004" s="8" t="str">
        <f t="shared" si="336"/>
        <v>MVL1-3H</v>
      </c>
    </row>
    <row r="4005" spans="1:66" ht="23" hidden="1" x14ac:dyDescent="0.45">
      <c r="A4005" s="1">
        <f t="shared" si="335"/>
        <v>3992</v>
      </c>
      <c r="B4005" s="1" t="s">
        <v>734</v>
      </c>
      <c r="C4005" s="1" t="s">
        <v>1925</v>
      </c>
      <c r="D4005" s="1">
        <v>575030</v>
      </c>
      <c r="E4005" s="2" t="s">
        <v>5202</v>
      </c>
      <c r="F4005" s="1" t="s">
        <v>5200</v>
      </c>
      <c r="G4005" s="10">
        <v>45810</v>
      </c>
      <c r="H4005" s="1">
        <v>850</v>
      </c>
      <c r="I4005" s="1">
        <v>240</v>
      </c>
      <c r="J4005" s="10">
        <v>45819</v>
      </c>
      <c r="K4005" s="1" t="s">
        <v>1074</v>
      </c>
      <c r="L4005" s="2"/>
      <c r="M4005" s="10"/>
      <c r="N4005" s="1"/>
      <c r="O4005" s="1"/>
      <c r="P4005" s="2">
        <f>Table1[[#This Row],[PRICE/PO]]*Table1[[#This Row],[Quantity/PO]]</f>
        <v>0</v>
      </c>
      <c r="Q4005" s="2" t="str">
        <f t="shared" ca="1" si="337"/>
        <v>منتهي</v>
      </c>
      <c r="R4005" s="2" t="s">
        <v>2370</v>
      </c>
      <c r="S4005" s="2"/>
      <c r="T4005" s="1" t="str">
        <f t="shared" si="338"/>
        <v/>
      </c>
      <c r="BN4005" s="8" t="str">
        <f t="shared" si="336"/>
        <v/>
      </c>
    </row>
    <row r="4006" spans="1:66" ht="23" hidden="1" x14ac:dyDescent="0.45">
      <c r="A4006" s="1">
        <f t="shared" si="335"/>
        <v>3993</v>
      </c>
      <c r="B4006" s="1" t="s">
        <v>734</v>
      </c>
      <c r="C4006" s="1" t="s">
        <v>1927</v>
      </c>
      <c r="D4006" s="1"/>
      <c r="E4006" s="2" t="s">
        <v>1928</v>
      </c>
      <c r="F4006" s="1" t="s">
        <v>5200</v>
      </c>
      <c r="G4006" s="10">
        <v>45810</v>
      </c>
      <c r="H4006" s="1">
        <v>1500</v>
      </c>
      <c r="I4006" s="1">
        <v>25</v>
      </c>
      <c r="J4006" s="10">
        <v>45819</v>
      </c>
      <c r="K4006" s="1" t="s">
        <v>1074</v>
      </c>
      <c r="L4006" s="2"/>
      <c r="M4006" s="10"/>
      <c r="N4006" s="1"/>
      <c r="O4006" s="1"/>
      <c r="P4006" s="2">
        <f>Table1[[#This Row],[PRICE/PO]]*Table1[[#This Row],[Quantity/PO]]</f>
        <v>0</v>
      </c>
      <c r="Q4006" s="2" t="str">
        <f t="shared" ca="1" si="337"/>
        <v>منتهي</v>
      </c>
      <c r="R4006" s="2" t="s">
        <v>2370</v>
      </c>
      <c r="S4006" s="2"/>
      <c r="T4006" s="1" t="str">
        <f t="shared" si="338"/>
        <v/>
      </c>
      <c r="BN4006" s="8" t="str">
        <f t="shared" si="336"/>
        <v/>
      </c>
    </row>
    <row r="4007" spans="1:66" ht="23" hidden="1" x14ac:dyDescent="0.45">
      <c r="A4007" s="1">
        <f t="shared" si="335"/>
        <v>3994</v>
      </c>
      <c r="B4007" s="1" t="s">
        <v>734</v>
      </c>
      <c r="C4007" s="1" t="s">
        <v>490</v>
      </c>
      <c r="D4007" s="1"/>
      <c r="E4007" s="2" t="s">
        <v>491</v>
      </c>
      <c r="F4007" s="1" t="s">
        <v>5200</v>
      </c>
      <c r="G4007" s="10">
        <v>45810</v>
      </c>
      <c r="H4007" s="1">
        <v>360</v>
      </c>
      <c r="I4007" s="1"/>
      <c r="J4007" s="10">
        <v>45819</v>
      </c>
      <c r="K4007" s="1" t="s">
        <v>1074</v>
      </c>
      <c r="L4007" s="2"/>
      <c r="M4007" s="10"/>
      <c r="N4007" s="1"/>
      <c r="O4007" s="1"/>
      <c r="P4007" s="2">
        <f>Table1[[#This Row],[PRICE/PO]]*Table1[[#This Row],[Quantity/PO]]</f>
        <v>0</v>
      </c>
      <c r="Q4007" s="2" t="str">
        <f t="shared" ca="1" si="337"/>
        <v>منتهي</v>
      </c>
      <c r="R4007" s="2" t="s">
        <v>2370</v>
      </c>
      <c r="S4007" s="2"/>
      <c r="T4007" s="1" t="str">
        <f t="shared" si="338"/>
        <v/>
      </c>
      <c r="BN4007" s="8" t="str">
        <f t="shared" si="336"/>
        <v>10713008-001</v>
      </c>
    </row>
    <row r="4008" spans="1:66" ht="46" hidden="1" x14ac:dyDescent="0.45">
      <c r="A4008" s="1">
        <f t="shared" si="335"/>
        <v>3995</v>
      </c>
      <c r="B4008" s="1" t="s">
        <v>734</v>
      </c>
      <c r="C4008" s="2" t="s">
        <v>1929</v>
      </c>
      <c r="D4008" s="1"/>
      <c r="E4008" s="2" t="s">
        <v>1930</v>
      </c>
      <c r="F4008" s="1" t="s">
        <v>5200</v>
      </c>
      <c r="G4008" s="10">
        <v>45810</v>
      </c>
      <c r="H4008" s="1">
        <v>600</v>
      </c>
      <c r="I4008" s="1"/>
      <c r="J4008" s="10">
        <v>45819</v>
      </c>
      <c r="K4008" s="1" t="s">
        <v>1074</v>
      </c>
      <c r="L4008" s="2"/>
      <c r="M4008" s="10"/>
      <c r="N4008" s="1"/>
      <c r="O4008" s="1"/>
      <c r="P4008" s="2">
        <f>Table1[[#This Row],[PRICE/PO]]*Table1[[#This Row],[Quantity/PO]]</f>
        <v>0</v>
      </c>
      <c r="Q4008" s="2" t="str">
        <f t="shared" ca="1" si="337"/>
        <v>منتهي</v>
      </c>
      <c r="R4008" s="2" t="s">
        <v>2370</v>
      </c>
      <c r="S4008" s="2"/>
      <c r="T4008" s="1" t="str">
        <f t="shared" si="338"/>
        <v/>
      </c>
      <c r="BN4008" s="8" t="str">
        <f t="shared" si="336"/>
        <v>10795235-001</v>
      </c>
    </row>
    <row r="4009" spans="1:66" ht="23" hidden="1" x14ac:dyDescent="0.45">
      <c r="A4009" s="1">
        <f t="shared" si="335"/>
        <v>3996</v>
      </c>
      <c r="B4009" s="1" t="s">
        <v>734</v>
      </c>
      <c r="C4009" s="1" t="s">
        <v>1931</v>
      </c>
      <c r="D4009" s="1"/>
      <c r="E4009" s="2" t="s">
        <v>1932</v>
      </c>
      <c r="F4009" s="1" t="s">
        <v>5200</v>
      </c>
      <c r="G4009" s="10">
        <v>45810</v>
      </c>
      <c r="H4009" s="1">
        <v>170</v>
      </c>
      <c r="I4009" s="1"/>
      <c r="J4009" s="10">
        <v>45819</v>
      </c>
      <c r="K4009" s="1" t="s">
        <v>1074</v>
      </c>
      <c r="L4009" s="2"/>
      <c r="M4009" s="10"/>
      <c r="N4009" s="1"/>
      <c r="O4009" s="1"/>
      <c r="P4009" s="2">
        <f>Table1[[#This Row],[PRICE/PO]]*Table1[[#This Row],[Quantity/PO]]</f>
        <v>0</v>
      </c>
      <c r="Q4009" s="2" t="str">
        <f t="shared" ca="1" si="337"/>
        <v>منتهي</v>
      </c>
      <c r="R4009" s="2" t="s">
        <v>2370</v>
      </c>
      <c r="S4009" s="2"/>
      <c r="T4009" s="1" t="str">
        <f t="shared" si="338"/>
        <v/>
      </c>
      <c r="BN4009" s="8" t="str">
        <f t="shared" si="336"/>
        <v>2997208900</v>
      </c>
    </row>
    <row r="4010" spans="1:66" ht="23" hidden="1" x14ac:dyDescent="0.45">
      <c r="A4010" s="1">
        <f t="shared" si="335"/>
        <v>3997</v>
      </c>
      <c r="B4010" s="1" t="s">
        <v>734</v>
      </c>
      <c r="C4010" s="1" t="s">
        <v>1933</v>
      </c>
      <c r="D4010" s="1"/>
      <c r="E4010" s="2" t="s">
        <v>1934</v>
      </c>
      <c r="F4010" s="1" t="s">
        <v>5200</v>
      </c>
      <c r="G4010" s="10">
        <v>45810</v>
      </c>
      <c r="H4010" s="1">
        <v>70</v>
      </c>
      <c r="I4010" s="1">
        <v>35</v>
      </c>
      <c r="J4010" s="10">
        <v>45819</v>
      </c>
      <c r="K4010" s="1" t="s">
        <v>1074</v>
      </c>
      <c r="L4010" s="2" t="s">
        <v>6291</v>
      </c>
      <c r="M4010" s="10" t="s">
        <v>6281</v>
      </c>
      <c r="N4010" s="1">
        <v>70</v>
      </c>
      <c r="O4010" s="1">
        <v>34.299999999999997</v>
      </c>
      <c r="P4010" s="2">
        <f>Table1[[#This Row],[PRICE/PO]]*Table1[[#This Row],[Quantity/PO]]</f>
        <v>2401</v>
      </c>
      <c r="Q4010" s="2" t="str">
        <f t="shared" ca="1" si="337"/>
        <v>منتهي</v>
      </c>
      <c r="R4010" s="2" t="s">
        <v>2370</v>
      </c>
      <c r="S4010" s="2"/>
      <c r="T4010" s="1" t="str">
        <f t="shared" si="338"/>
        <v/>
      </c>
      <c r="BN4010" s="8" t="str">
        <f t="shared" si="336"/>
        <v>1SDA058195R1</v>
      </c>
    </row>
    <row r="4011" spans="1:66" ht="23" hidden="1" x14ac:dyDescent="0.45">
      <c r="A4011" s="1">
        <f t="shared" si="335"/>
        <v>3998</v>
      </c>
      <c r="B4011" s="1" t="s">
        <v>734</v>
      </c>
      <c r="C4011" s="1" t="s">
        <v>1935</v>
      </c>
      <c r="D4011" s="1"/>
      <c r="E4011" s="2" t="s">
        <v>1936</v>
      </c>
      <c r="F4011" s="1" t="s">
        <v>5200</v>
      </c>
      <c r="G4011" s="10">
        <v>45810</v>
      </c>
      <c r="H4011" s="1">
        <v>40</v>
      </c>
      <c r="I4011" s="1">
        <v>12500</v>
      </c>
      <c r="J4011" s="10">
        <v>45819</v>
      </c>
      <c r="K4011" s="1" t="s">
        <v>1074</v>
      </c>
      <c r="L4011" s="2" t="s">
        <v>6291</v>
      </c>
      <c r="M4011" s="10" t="s">
        <v>6281</v>
      </c>
      <c r="N4011" s="1">
        <v>40</v>
      </c>
      <c r="O4011" s="1">
        <v>12251.25</v>
      </c>
      <c r="P4011" s="2">
        <f>Table1[[#This Row],[PRICE/PO]]*Table1[[#This Row],[Quantity/PO]]</f>
        <v>490050</v>
      </c>
      <c r="Q4011" s="2" t="str">
        <f t="shared" ca="1" si="337"/>
        <v>منتهي</v>
      </c>
      <c r="R4011" s="2" t="s">
        <v>2370</v>
      </c>
      <c r="S4011" s="2"/>
      <c r="T4011" s="1" t="str">
        <f t="shared" si="338"/>
        <v/>
      </c>
      <c r="BN4011" s="8">
        <f t="shared" si="336"/>
        <v>0</v>
      </c>
    </row>
    <row r="4012" spans="1:66" ht="23" hidden="1" x14ac:dyDescent="0.45">
      <c r="A4012" s="1">
        <f t="shared" si="335"/>
        <v>3999</v>
      </c>
      <c r="B4012" s="1" t="s">
        <v>734</v>
      </c>
      <c r="C4012" s="1" t="s">
        <v>1937</v>
      </c>
      <c r="D4012" s="1"/>
      <c r="E4012" s="2" t="s">
        <v>1938</v>
      </c>
      <c r="F4012" s="1" t="s">
        <v>5200</v>
      </c>
      <c r="G4012" s="10">
        <v>45810</v>
      </c>
      <c r="H4012" s="1">
        <v>550</v>
      </c>
      <c r="I4012" s="1">
        <v>1775</v>
      </c>
      <c r="J4012" s="10">
        <v>45819</v>
      </c>
      <c r="K4012" s="1" t="s">
        <v>1074</v>
      </c>
      <c r="L4012" s="2" t="s">
        <v>6291</v>
      </c>
      <c r="M4012" s="10" t="s">
        <v>6281</v>
      </c>
      <c r="N4012" s="1">
        <v>550</v>
      </c>
      <c r="O4012" s="1">
        <v>1739.68</v>
      </c>
      <c r="P4012" s="2">
        <f>Table1[[#This Row],[PRICE/PO]]*Table1[[#This Row],[Quantity/PO]]</f>
        <v>956824</v>
      </c>
      <c r="Q4012" s="2" t="str">
        <f t="shared" ca="1" si="337"/>
        <v>منتهي</v>
      </c>
      <c r="R4012" s="2" t="s">
        <v>2370</v>
      </c>
      <c r="S4012" s="2"/>
      <c r="T4012" s="1" t="str">
        <f t="shared" si="338"/>
        <v/>
      </c>
      <c r="BN4012" s="8" t="str">
        <f t="shared" si="336"/>
        <v>MN/UVR 33671</v>
      </c>
    </row>
    <row r="4013" spans="1:66" ht="23" hidden="1" x14ac:dyDescent="0.45">
      <c r="A4013" s="1">
        <f t="shared" si="335"/>
        <v>4000</v>
      </c>
      <c r="B4013" s="1" t="s">
        <v>734</v>
      </c>
      <c r="C4013" s="1" t="s">
        <v>985</v>
      </c>
      <c r="D4013" s="1"/>
      <c r="E4013" s="2" t="s">
        <v>5203</v>
      </c>
      <c r="F4013" s="1" t="s">
        <v>5200</v>
      </c>
      <c r="G4013" s="10">
        <v>45810</v>
      </c>
      <c r="H4013" s="1">
        <v>315</v>
      </c>
      <c r="I4013" s="1">
        <v>32</v>
      </c>
      <c r="J4013" s="10">
        <v>45819</v>
      </c>
      <c r="K4013" s="1" t="s">
        <v>1074</v>
      </c>
      <c r="L4013" s="2"/>
      <c r="M4013" s="10"/>
      <c r="N4013" s="1"/>
      <c r="O4013" s="1"/>
      <c r="P4013" s="2">
        <f>Table1[[#This Row],[PRICE/PO]]*Table1[[#This Row],[Quantity/PO]]</f>
        <v>0</v>
      </c>
      <c r="Q4013" s="2" t="str">
        <f t="shared" ca="1" si="337"/>
        <v>منتهي</v>
      </c>
      <c r="R4013" s="2" t="s">
        <v>2370</v>
      </c>
      <c r="S4013" s="2"/>
      <c r="T4013" s="1" t="str">
        <f t="shared" si="338"/>
        <v/>
      </c>
      <c r="BN4013" s="8" t="str">
        <f t="shared" si="336"/>
        <v>33662</v>
      </c>
    </row>
    <row r="4014" spans="1:66" ht="23" hidden="1" x14ac:dyDescent="0.45">
      <c r="A4014" s="1">
        <f t="shared" si="335"/>
        <v>4001</v>
      </c>
      <c r="B4014" s="1" t="s">
        <v>734</v>
      </c>
      <c r="C4014" s="1" t="s">
        <v>5204</v>
      </c>
      <c r="D4014" s="1"/>
      <c r="E4014" s="2" t="s">
        <v>5205</v>
      </c>
      <c r="F4014" s="1" t="s">
        <v>5200</v>
      </c>
      <c r="G4014" s="10">
        <v>45810</v>
      </c>
      <c r="H4014" s="1">
        <v>3900</v>
      </c>
      <c r="I4014" s="1">
        <v>8</v>
      </c>
      <c r="J4014" s="10">
        <v>45819</v>
      </c>
      <c r="K4014" s="1" t="s">
        <v>1074</v>
      </c>
      <c r="L4014" s="2" t="s">
        <v>6291</v>
      </c>
      <c r="M4014" s="10" t="s">
        <v>6281</v>
      </c>
      <c r="N4014" s="1">
        <v>3900</v>
      </c>
      <c r="O4014" s="1">
        <v>7.84</v>
      </c>
      <c r="P4014" s="2">
        <f>Table1[[#This Row],[PRICE/PO]]*Table1[[#This Row],[Quantity/PO]]</f>
        <v>30576</v>
      </c>
      <c r="Q4014" s="2" t="str">
        <f t="shared" ca="1" si="337"/>
        <v>منتهي</v>
      </c>
      <c r="R4014" s="2" t="s">
        <v>2370</v>
      </c>
      <c r="S4014" s="2"/>
      <c r="T4014" s="1" t="str">
        <f t="shared" si="338"/>
        <v/>
      </c>
      <c r="BN4014" s="8" t="str">
        <f t="shared" si="336"/>
        <v>4088K114</v>
      </c>
    </row>
    <row r="4015" spans="1:66" ht="23" hidden="1" x14ac:dyDescent="0.45">
      <c r="A4015" s="1">
        <f t="shared" si="335"/>
        <v>4002</v>
      </c>
      <c r="B4015" s="1" t="s">
        <v>734</v>
      </c>
      <c r="C4015" s="1" t="s">
        <v>5206</v>
      </c>
      <c r="D4015" s="1"/>
      <c r="E4015" s="2" t="s">
        <v>5207</v>
      </c>
      <c r="F4015" s="1" t="s">
        <v>5200</v>
      </c>
      <c r="G4015" s="10">
        <v>45810</v>
      </c>
      <c r="H4015" s="1">
        <v>12</v>
      </c>
      <c r="I4015" s="1">
        <v>31</v>
      </c>
      <c r="J4015" s="10">
        <v>45819</v>
      </c>
      <c r="K4015" s="1" t="s">
        <v>1074</v>
      </c>
      <c r="L4015" s="2"/>
      <c r="M4015" s="10"/>
      <c r="N4015" s="1"/>
      <c r="O4015" s="1"/>
      <c r="P4015" s="2">
        <f>Table1[[#This Row],[PRICE/PO]]*Table1[[#This Row],[Quantity/PO]]</f>
        <v>0</v>
      </c>
      <c r="Q4015" s="2" t="str">
        <f t="shared" ca="1" si="337"/>
        <v>منتهي</v>
      </c>
      <c r="R4015" s="2" t="s">
        <v>2370</v>
      </c>
      <c r="S4015" s="2"/>
      <c r="T4015" s="1" t="str">
        <f t="shared" si="338"/>
        <v/>
      </c>
      <c r="BN4015" s="8" t="str">
        <f t="shared" si="336"/>
        <v>SACE E3S 20</v>
      </c>
    </row>
    <row r="4016" spans="1:66" ht="23" hidden="1" x14ac:dyDescent="0.45">
      <c r="A4016" s="1">
        <f t="shared" si="335"/>
        <v>4003</v>
      </c>
      <c r="B4016" s="1" t="s">
        <v>734</v>
      </c>
      <c r="C4016" s="1" t="s">
        <v>1997</v>
      </c>
      <c r="D4016" s="1"/>
      <c r="E4016" s="2" t="s">
        <v>1998</v>
      </c>
      <c r="F4016" s="1" t="s">
        <v>5200</v>
      </c>
      <c r="G4016" s="10">
        <v>45810</v>
      </c>
      <c r="H4016" s="1">
        <v>100</v>
      </c>
      <c r="I4016" s="1">
        <v>30.38</v>
      </c>
      <c r="J4016" s="10">
        <v>45819</v>
      </c>
      <c r="K4016" s="1" t="s">
        <v>1074</v>
      </c>
      <c r="L4016" s="2" t="s">
        <v>6291</v>
      </c>
      <c r="M4016" s="10" t="s">
        <v>6281</v>
      </c>
      <c r="N4016" s="1">
        <v>100</v>
      </c>
      <c r="O4016" s="1">
        <v>30.38</v>
      </c>
      <c r="P4016" s="2">
        <f>Table1[[#This Row],[PRICE/PO]]*Table1[[#This Row],[Quantity/PO]]</f>
        <v>3038</v>
      </c>
      <c r="Q4016" s="2" t="str">
        <f t="shared" ca="1" si="337"/>
        <v>منتهي</v>
      </c>
      <c r="R4016" s="2" t="s">
        <v>2370</v>
      </c>
      <c r="S4016" s="2"/>
      <c r="T4016" s="1" t="str">
        <f t="shared" si="338"/>
        <v/>
      </c>
      <c r="BN4016" s="8" t="str">
        <f t="shared" si="336"/>
        <v>CR17345</v>
      </c>
    </row>
    <row r="4017" spans="1:66" ht="46" hidden="1" x14ac:dyDescent="0.45">
      <c r="A4017" s="1">
        <f t="shared" si="335"/>
        <v>4004</v>
      </c>
      <c r="B4017" s="1" t="s">
        <v>734</v>
      </c>
      <c r="C4017" s="1" t="s">
        <v>5208</v>
      </c>
      <c r="D4017" s="1">
        <v>190198</v>
      </c>
      <c r="E4017" s="2" t="s">
        <v>5209</v>
      </c>
      <c r="F4017" s="1" t="s">
        <v>5200</v>
      </c>
      <c r="G4017" s="10">
        <v>45810</v>
      </c>
      <c r="H4017" s="1">
        <v>100</v>
      </c>
      <c r="I4017" s="1"/>
      <c r="J4017" s="10">
        <v>45819</v>
      </c>
      <c r="K4017" s="1" t="s">
        <v>1074</v>
      </c>
      <c r="L4017" s="2"/>
      <c r="M4017" s="10"/>
      <c r="N4017" s="1"/>
      <c r="O4017" s="1"/>
      <c r="P4017" s="2">
        <f>Table1[[#This Row],[PRICE/PO]]*Table1[[#This Row],[Quantity/PO]]</f>
        <v>0</v>
      </c>
      <c r="Q4017" s="2" t="str">
        <f t="shared" ca="1" si="337"/>
        <v>منتهي</v>
      </c>
      <c r="R4017" s="2" t="s">
        <v>2370</v>
      </c>
      <c r="S4017" s="2"/>
      <c r="T4017" s="1" t="str">
        <f t="shared" si="338"/>
        <v/>
      </c>
      <c r="BN4017" s="8" t="str">
        <f t="shared" si="336"/>
        <v>JL.D32061330-140ES-M</v>
      </c>
    </row>
    <row r="4018" spans="1:66" ht="69" hidden="1" x14ac:dyDescent="0.45">
      <c r="A4018" s="1">
        <f t="shared" si="335"/>
        <v>4005</v>
      </c>
      <c r="B4018" s="1" t="s">
        <v>734</v>
      </c>
      <c r="C4018" s="1" t="s">
        <v>4615</v>
      </c>
      <c r="D4018" s="1">
        <v>2400580</v>
      </c>
      <c r="E4018" s="2" t="s">
        <v>4611</v>
      </c>
      <c r="F4018" s="1" t="s">
        <v>5210</v>
      </c>
      <c r="G4018" s="10">
        <v>45810</v>
      </c>
      <c r="H4018" s="1">
        <v>8</v>
      </c>
      <c r="I4018" s="1"/>
      <c r="J4018" s="10">
        <v>45819</v>
      </c>
      <c r="K4018" s="1" t="s">
        <v>1075</v>
      </c>
      <c r="L4018" s="2"/>
      <c r="M4018" s="10"/>
      <c r="N4018" s="1"/>
      <c r="O4018" s="1"/>
      <c r="P4018" s="2">
        <f>Table1[[#This Row],[PRICE/PO]]*Table1[[#This Row],[Quantity/PO]]</f>
        <v>0</v>
      </c>
      <c r="Q4018" s="2" t="str">
        <f t="shared" ca="1" si="337"/>
        <v>منتهي</v>
      </c>
      <c r="R4018" s="2" t="s">
        <v>2355</v>
      </c>
      <c r="S4018" s="2"/>
      <c r="T4018" s="1" t="str">
        <f t="shared" si="338"/>
        <v/>
      </c>
      <c r="BN4018" s="8" t="str">
        <f t="shared" si="336"/>
        <v>3059812</v>
      </c>
    </row>
    <row r="4019" spans="1:66" ht="92" hidden="1" x14ac:dyDescent="0.45">
      <c r="A4019" s="1">
        <f t="shared" si="335"/>
        <v>4006</v>
      </c>
      <c r="B4019" s="1" t="s">
        <v>734</v>
      </c>
      <c r="C4019" s="1" t="s">
        <v>2272</v>
      </c>
      <c r="D4019" s="1">
        <v>2400321</v>
      </c>
      <c r="E4019" s="2" t="s">
        <v>3474</v>
      </c>
      <c r="F4019" s="1" t="s">
        <v>5210</v>
      </c>
      <c r="G4019" s="10">
        <v>45810</v>
      </c>
      <c r="H4019" s="1">
        <v>8</v>
      </c>
      <c r="I4019" s="1">
        <v>300</v>
      </c>
      <c r="J4019" s="10">
        <v>45819</v>
      </c>
      <c r="K4019" s="1" t="s">
        <v>1075</v>
      </c>
      <c r="L4019" s="2" t="s">
        <v>6041</v>
      </c>
      <c r="M4019" s="10">
        <v>45838</v>
      </c>
      <c r="N4019" s="1">
        <v>8</v>
      </c>
      <c r="O4019" s="1">
        <v>300</v>
      </c>
      <c r="P4019" s="2">
        <f>Table1[[#This Row],[PRICE/PO]]*Table1[[#This Row],[Quantity/PO]]</f>
        <v>2400</v>
      </c>
      <c r="Q4019" s="2" t="str">
        <f t="shared" ca="1" si="337"/>
        <v>منتهي</v>
      </c>
      <c r="R4019" s="2" t="s">
        <v>2355</v>
      </c>
      <c r="S4019" s="2"/>
      <c r="T4019" s="1" t="str">
        <f t="shared" si="338"/>
        <v/>
      </c>
      <c r="BN4019" s="8" t="str">
        <f t="shared" si="336"/>
        <v>DHY01294</v>
      </c>
    </row>
    <row r="4020" spans="1:66" ht="92" hidden="1" x14ac:dyDescent="0.45">
      <c r="A4020" s="1">
        <f t="shared" si="335"/>
        <v>4007</v>
      </c>
      <c r="B4020" s="1" t="s">
        <v>734</v>
      </c>
      <c r="C4020" s="1" t="s">
        <v>2272</v>
      </c>
      <c r="D4020" s="1">
        <v>2400321</v>
      </c>
      <c r="E4020" s="2" t="s">
        <v>3474</v>
      </c>
      <c r="F4020" s="1" t="s">
        <v>5210</v>
      </c>
      <c r="G4020" s="10">
        <v>45810</v>
      </c>
      <c r="H4020" s="1"/>
      <c r="I4020" s="1">
        <v>300</v>
      </c>
      <c r="J4020" s="10">
        <v>45819</v>
      </c>
      <c r="K4020" s="1" t="s">
        <v>1075</v>
      </c>
      <c r="L4020" s="2" t="s">
        <v>6283</v>
      </c>
      <c r="M4020" s="10">
        <v>45827</v>
      </c>
      <c r="N4020" s="1">
        <v>10</v>
      </c>
      <c r="O4020" s="1">
        <v>300</v>
      </c>
      <c r="P4020" s="2">
        <f>Table1[[#This Row],[PRICE/PO]]*Table1[[#This Row],[Quantity/PO]]</f>
        <v>3000</v>
      </c>
      <c r="Q4020" s="2" t="str">
        <f t="shared" ca="1" si="337"/>
        <v>منتهي</v>
      </c>
      <c r="R4020" s="2" t="s">
        <v>2355</v>
      </c>
      <c r="S4020" s="2"/>
      <c r="T4020" s="1" t="str">
        <f t="shared" si="338"/>
        <v/>
      </c>
      <c r="BN4020" s="8" t="str">
        <f t="shared" si="336"/>
        <v>SVE-5-CP100</v>
      </c>
    </row>
    <row r="4021" spans="1:66" ht="46" hidden="1" x14ac:dyDescent="0.45">
      <c r="A4021" s="1">
        <f t="shared" si="335"/>
        <v>4008</v>
      </c>
      <c r="B4021" s="1" t="s">
        <v>734</v>
      </c>
      <c r="C4021" s="1" t="s">
        <v>1342</v>
      </c>
      <c r="D4021" s="1">
        <v>4032316</v>
      </c>
      <c r="E4021" s="2" t="s">
        <v>1343</v>
      </c>
      <c r="F4021" s="1" t="s">
        <v>5210</v>
      </c>
      <c r="G4021" s="10">
        <v>45810</v>
      </c>
      <c r="H4021" s="1">
        <v>2</v>
      </c>
      <c r="I4021" s="1">
        <v>400</v>
      </c>
      <c r="J4021" s="10">
        <v>45819</v>
      </c>
      <c r="K4021" s="1" t="s">
        <v>1075</v>
      </c>
      <c r="L4021" s="2" t="s">
        <v>6283</v>
      </c>
      <c r="M4021" s="10">
        <v>45827</v>
      </c>
      <c r="N4021" s="1">
        <v>2</v>
      </c>
      <c r="O4021" s="1">
        <v>400</v>
      </c>
      <c r="P4021" s="2">
        <f>Table1[[#This Row],[PRICE/PO]]*Table1[[#This Row],[Quantity/PO]]</f>
        <v>800</v>
      </c>
      <c r="Q4021" s="2" t="str">
        <f t="shared" ca="1" si="337"/>
        <v>منتهي</v>
      </c>
      <c r="R4021" s="2" t="s">
        <v>2355</v>
      </c>
      <c r="S4021" s="2"/>
      <c r="T4021" s="1" t="str">
        <f t="shared" si="338"/>
        <v/>
      </c>
      <c r="BN4021" s="8" t="str">
        <f t="shared" ref="BN4021:BN4039" si="339">D4637</f>
        <v>SVE-5-CP100</v>
      </c>
    </row>
    <row r="4022" spans="1:66" ht="69" hidden="1" x14ac:dyDescent="0.45">
      <c r="A4022" s="1">
        <f t="shared" si="335"/>
        <v>4009</v>
      </c>
      <c r="B4022" s="1" t="s">
        <v>734</v>
      </c>
      <c r="C4022" s="1" t="s">
        <v>2900</v>
      </c>
      <c r="D4022" s="1" t="s">
        <v>2901</v>
      </c>
      <c r="E4022" s="2" t="s">
        <v>2902</v>
      </c>
      <c r="F4022" s="1" t="s">
        <v>5210</v>
      </c>
      <c r="G4022" s="10">
        <v>45810</v>
      </c>
      <c r="H4022" s="1">
        <v>1</v>
      </c>
      <c r="I4022" s="1">
        <v>525</v>
      </c>
      <c r="J4022" s="10">
        <v>45819</v>
      </c>
      <c r="K4022" s="1" t="s">
        <v>1075</v>
      </c>
      <c r="L4022" s="2"/>
      <c r="M4022" s="10"/>
      <c r="N4022" s="1"/>
      <c r="O4022" s="1"/>
      <c r="P4022" s="2">
        <f>Table1[[#This Row],[PRICE/PO]]*Table1[[#This Row],[Quantity/PO]]</f>
        <v>0</v>
      </c>
      <c r="Q4022" s="2" t="str">
        <f t="shared" ca="1" si="337"/>
        <v>منتهي</v>
      </c>
      <c r="R4022" s="2" t="s">
        <v>2355</v>
      </c>
      <c r="S4022" s="2"/>
      <c r="T4022" s="1" t="str">
        <f t="shared" si="338"/>
        <v/>
      </c>
      <c r="BN4022" s="8" t="str">
        <f t="shared" si="339"/>
        <v>4032316</v>
      </c>
    </row>
    <row r="4023" spans="1:66" ht="69" hidden="1" x14ac:dyDescent="0.45">
      <c r="A4023" s="1">
        <f t="shared" si="335"/>
        <v>4010</v>
      </c>
      <c r="B4023" s="1" t="s">
        <v>734</v>
      </c>
      <c r="C4023" s="1" t="s">
        <v>4081</v>
      </c>
      <c r="D4023" s="1">
        <v>2801338</v>
      </c>
      <c r="E4023" s="2" t="s">
        <v>4068</v>
      </c>
      <c r="F4023" s="1" t="s">
        <v>5210</v>
      </c>
      <c r="G4023" s="10">
        <v>45810</v>
      </c>
      <c r="H4023" s="1">
        <v>10</v>
      </c>
      <c r="I4023" s="1"/>
      <c r="J4023" s="10">
        <v>45819</v>
      </c>
      <c r="K4023" s="1" t="s">
        <v>1075</v>
      </c>
      <c r="L4023" s="2"/>
      <c r="M4023" s="10"/>
      <c r="N4023" s="1"/>
      <c r="O4023" s="1"/>
      <c r="P4023" s="2">
        <f>Table1[[#This Row],[PRICE/PO]]*Table1[[#This Row],[Quantity/PO]]</f>
        <v>0</v>
      </c>
      <c r="Q4023" s="2" t="str">
        <f t="shared" ca="1" si="337"/>
        <v>منتهي</v>
      </c>
      <c r="R4023" s="2" t="s">
        <v>2355</v>
      </c>
      <c r="S4023" s="2"/>
      <c r="T4023" s="1" t="str">
        <f t="shared" si="338"/>
        <v/>
      </c>
      <c r="BN4023" s="8" t="str">
        <f t="shared" si="339"/>
        <v>412812</v>
      </c>
    </row>
    <row r="4024" spans="1:66" ht="69" hidden="1" x14ac:dyDescent="0.45">
      <c r="A4024" s="1">
        <f t="shared" si="335"/>
        <v>4011</v>
      </c>
      <c r="B4024" s="1" t="s">
        <v>734</v>
      </c>
      <c r="C4024" s="1" t="s">
        <v>3847</v>
      </c>
      <c r="D4024" s="1">
        <v>2300402</v>
      </c>
      <c r="E4024" s="2" t="s">
        <v>3834</v>
      </c>
      <c r="F4024" s="1" t="s">
        <v>5210</v>
      </c>
      <c r="G4024" s="10">
        <v>45810</v>
      </c>
      <c r="H4024" s="1">
        <v>10</v>
      </c>
      <c r="I4024" s="1">
        <v>25</v>
      </c>
      <c r="J4024" s="10">
        <v>45819</v>
      </c>
      <c r="K4024" s="1" t="s">
        <v>1075</v>
      </c>
      <c r="L4024" s="2"/>
      <c r="M4024" s="10"/>
      <c r="N4024" s="1"/>
      <c r="O4024" s="1"/>
      <c r="P4024" s="2">
        <f>Table1[[#This Row],[PRICE/PO]]*Table1[[#This Row],[Quantity/PO]]</f>
        <v>0</v>
      </c>
      <c r="Q4024" s="2" t="str">
        <f t="shared" ca="1" si="337"/>
        <v>منتهي</v>
      </c>
      <c r="R4024" s="2" t="s">
        <v>2355</v>
      </c>
      <c r="S4024" s="2"/>
      <c r="T4024" s="1" t="str">
        <f t="shared" si="338"/>
        <v/>
      </c>
      <c r="BN4024" s="8" t="str">
        <f t="shared" si="339"/>
        <v>EF19-6.3</v>
      </c>
    </row>
    <row r="4025" spans="1:66" ht="46" hidden="1" x14ac:dyDescent="0.45">
      <c r="A4025" s="1">
        <f t="shared" si="335"/>
        <v>4012</v>
      </c>
      <c r="B4025" s="1" t="s">
        <v>734</v>
      </c>
      <c r="C4025" s="1" t="s">
        <v>3135</v>
      </c>
      <c r="D4025" s="1">
        <v>2101209</v>
      </c>
      <c r="E4025" s="2" t="s">
        <v>3136</v>
      </c>
      <c r="F4025" s="1" t="s">
        <v>5211</v>
      </c>
      <c r="G4025" s="10">
        <v>45810</v>
      </c>
      <c r="H4025" s="1">
        <v>6</v>
      </c>
      <c r="I4025" s="1">
        <v>500</v>
      </c>
      <c r="J4025" s="10">
        <v>45816</v>
      </c>
      <c r="K4025" s="1" t="s">
        <v>1077</v>
      </c>
      <c r="L4025" s="2"/>
      <c r="M4025" s="10"/>
      <c r="N4025" s="1"/>
      <c r="O4025" s="1"/>
      <c r="P4025" s="2">
        <f>Table1[[#This Row],[PRICE/PO]]*Table1[[#This Row],[Quantity/PO]]</f>
        <v>0</v>
      </c>
      <c r="Q4025" s="2" t="str">
        <f t="shared" ca="1" si="337"/>
        <v>منتهي</v>
      </c>
      <c r="R4025" s="2" t="s">
        <v>2339</v>
      </c>
      <c r="S4025" s="2"/>
      <c r="T4025" s="1" t="str">
        <f t="shared" si="338"/>
        <v/>
      </c>
      <c r="BN4025" s="8" t="str">
        <f t="shared" si="339"/>
        <v>AF26-30-00-14</v>
      </c>
    </row>
    <row r="4026" spans="1:66" ht="46" hidden="1" x14ac:dyDescent="0.45">
      <c r="A4026" s="1">
        <f t="shared" si="335"/>
        <v>4013</v>
      </c>
      <c r="B4026" s="1" t="s">
        <v>734</v>
      </c>
      <c r="C4026" s="1" t="s">
        <v>1061</v>
      </c>
      <c r="D4026" s="1">
        <v>22262600</v>
      </c>
      <c r="E4026" s="2" t="s">
        <v>1062</v>
      </c>
      <c r="F4026" s="1" t="s">
        <v>5212</v>
      </c>
      <c r="G4026" s="10">
        <v>45810</v>
      </c>
      <c r="H4026" s="1">
        <v>2</v>
      </c>
      <c r="I4026" s="1"/>
      <c r="J4026" s="10">
        <v>45827</v>
      </c>
      <c r="K4026" s="1" t="s">
        <v>1076</v>
      </c>
      <c r="L4026" s="2"/>
      <c r="M4026" s="10"/>
      <c r="N4026" s="1"/>
      <c r="O4026" s="1"/>
      <c r="P4026" s="2">
        <f>Table1[[#This Row],[PRICE/PO]]*Table1[[#This Row],[Quantity/PO]]</f>
        <v>0</v>
      </c>
      <c r="Q4026" s="2" t="str">
        <f t="shared" ca="1" si="337"/>
        <v>منتهي</v>
      </c>
      <c r="R4026" s="2" t="s">
        <v>2339</v>
      </c>
      <c r="S4026" s="2"/>
      <c r="T4026" s="1" t="str">
        <f t="shared" si="338"/>
        <v/>
      </c>
      <c r="BN4026" s="8" t="str">
        <f t="shared" si="339"/>
        <v>026225</v>
      </c>
    </row>
    <row r="4027" spans="1:66" ht="46" hidden="1" x14ac:dyDescent="0.45">
      <c r="A4027" s="1">
        <f t="shared" si="335"/>
        <v>4014</v>
      </c>
      <c r="B4027" s="1" t="s">
        <v>734</v>
      </c>
      <c r="C4027" s="1" t="s">
        <v>707</v>
      </c>
      <c r="D4027" s="1" t="s">
        <v>3240</v>
      </c>
      <c r="E4027" s="2" t="s">
        <v>708</v>
      </c>
      <c r="F4027" s="1" t="s">
        <v>5213</v>
      </c>
      <c r="G4027" s="10">
        <v>45810</v>
      </c>
      <c r="H4027" s="1">
        <v>1</v>
      </c>
      <c r="I4027" s="1">
        <v>1800</v>
      </c>
      <c r="J4027" s="10">
        <v>45816</v>
      </c>
      <c r="K4027" s="1" t="s">
        <v>1074</v>
      </c>
      <c r="L4027" s="2"/>
      <c r="M4027" s="10"/>
      <c r="N4027" s="1"/>
      <c r="O4027" s="1"/>
      <c r="P4027" s="2">
        <f>Table1[[#This Row],[PRICE/PO]]*Table1[[#This Row],[Quantity/PO]]</f>
        <v>0</v>
      </c>
      <c r="Q4027" s="2" t="str">
        <f t="shared" ca="1" si="337"/>
        <v>منتهي</v>
      </c>
      <c r="R4027" s="2" t="s">
        <v>2339</v>
      </c>
      <c r="S4027" s="2"/>
      <c r="T4027" s="1" t="str">
        <f t="shared" si="338"/>
        <v/>
      </c>
      <c r="BN4027" s="8" t="str">
        <f t="shared" si="339"/>
        <v>026226</v>
      </c>
    </row>
    <row r="4028" spans="1:66" ht="92" hidden="1" x14ac:dyDescent="0.45">
      <c r="A4028" s="1">
        <f t="shared" si="335"/>
        <v>4015</v>
      </c>
      <c r="B4028" s="1" t="s">
        <v>734</v>
      </c>
      <c r="C4028" s="1" t="s">
        <v>5215</v>
      </c>
      <c r="D4028" s="1" t="s">
        <v>5225</v>
      </c>
      <c r="E4028" s="2" t="s">
        <v>5226</v>
      </c>
      <c r="F4028" s="1" t="s">
        <v>5214</v>
      </c>
      <c r="G4028" s="10">
        <v>45810</v>
      </c>
      <c r="H4028" s="1">
        <v>1</v>
      </c>
      <c r="I4028" s="1"/>
      <c r="J4028" s="10">
        <v>45818</v>
      </c>
      <c r="K4028" s="1" t="s">
        <v>1075</v>
      </c>
      <c r="L4028" s="2"/>
      <c r="M4028" s="10"/>
      <c r="N4028" s="1"/>
      <c r="O4028" s="1"/>
      <c r="P4028" s="2">
        <f>Table1[[#This Row],[PRICE/PO]]*Table1[[#This Row],[Quantity/PO]]</f>
        <v>0</v>
      </c>
      <c r="Q4028" s="2" t="str">
        <f t="shared" ca="1" si="337"/>
        <v>منتهي</v>
      </c>
      <c r="R4028" s="2" t="s">
        <v>2355</v>
      </c>
      <c r="S4028" s="2"/>
      <c r="T4028" s="1" t="str">
        <f t="shared" si="338"/>
        <v/>
      </c>
      <c r="BN4028" s="8" t="str">
        <f t="shared" si="339"/>
        <v>T26080</v>
      </c>
    </row>
    <row r="4029" spans="1:66" ht="92" hidden="1" x14ac:dyDescent="0.45">
      <c r="A4029" s="1">
        <f t="shared" si="335"/>
        <v>4016</v>
      </c>
      <c r="B4029" s="1" t="s">
        <v>734</v>
      </c>
      <c r="C4029" s="1" t="s">
        <v>5216</v>
      </c>
      <c r="D4029" s="1" t="s">
        <v>5227</v>
      </c>
      <c r="E4029" s="2" t="s">
        <v>5228</v>
      </c>
      <c r="F4029" s="1" t="s">
        <v>5214</v>
      </c>
      <c r="G4029" s="10">
        <v>45810</v>
      </c>
      <c r="H4029" s="1">
        <v>1</v>
      </c>
      <c r="I4029" s="1"/>
      <c r="J4029" s="10">
        <v>45818</v>
      </c>
      <c r="K4029" s="1" t="s">
        <v>1075</v>
      </c>
      <c r="L4029" s="2"/>
      <c r="M4029" s="10"/>
      <c r="N4029" s="1"/>
      <c r="O4029" s="1"/>
      <c r="P4029" s="2">
        <f>Table1[[#This Row],[PRICE/PO]]*Table1[[#This Row],[Quantity/PO]]</f>
        <v>0</v>
      </c>
      <c r="Q4029" s="2" t="str">
        <f t="shared" ca="1" si="337"/>
        <v>منتهي</v>
      </c>
      <c r="R4029" s="2" t="s">
        <v>2355</v>
      </c>
      <c r="S4029" s="2"/>
      <c r="T4029" s="1" t="str">
        <f t="shared" si="338"/>
        <v/>
      </c>
      <c r="BN4029" s="8" t="str">
        <f t="shared" si="339"/>
        <v>54840</v>
      </c>
    </row>
    <row r="4030" spans="1:66" ht="115" hidden="1" x14ac:dyDescent="0.45">
      <c r="A4030" s="1">
        <f t="shared" si="335"/>
        <v>4017</v>
      </c>
      <c r="B4030" s="1" t="s">
        <v>734</v>
      </c>
      <c r="C4030" s="1" t="s">
        <v>5217</v>
      </c>
      <c r="D4030" s="1" t="s">
        <v>5229</v>
      </c>
      <c r="E4030" s="2" t="s">
        <v>5230</v>
      </c>
      <c r="F4030" s="1" t="s">
        <v>5214</v>
      </c>
      <c r="G4030" s="10">
        <v>45810</v>
      </c>
      <c r="H4030" s="1">
        <v>1</v>
      </c>
      <c r="I4030" s="1"/>
      <c r="J4030" s="10">
        <v>45818</v>
      </c>
      <c r="K4030" s="1" t="s">
        <v>1075</v>
      </c>
      <c r="L4030" s="2"/>
      <c r="M4030" s="10"/>
      <c r="N4030" s="1"/>
      <c r="O4030" s="1"/>
      <c r="P4030" s="2">
        <f>Table1[[#This Row],[PRICE/PO]]*Table1[[#This Row],[Quantity/PO]]</f>
        <v>0</v>
      </c>
      <c r="Q4030" s="2" t="str">
        <f t="shared" ca="1" si="337"/>
        <v>منتهي</v>
      </c>
      <c r="R4030" s="2" t="s">
        <v>2355</v>
      </c>
      <c r="S4030" s="2"/>
      <c r="T4030" s="1" t="str">
        <f t="shared" si="338"/>
        <v/>
      </c>
      <c r="BN4030" s="8" t="str">
        <f t="shared" si="339"/>
        <v/>
      </c>
    </row>
    <row r="4031" spans="1:66" ht="115" hidden="1" x14ac:dyDescent="0.45">
      <c r="A4031" s="1">
        <f t="shared" si="335"/>
        <v>4018</v>
      </c>
      <c r="B4031" s="1" t="s">
        <v>734</v>
      </c>
      <c r="C4031" s="1" t="s">
        <v>5218</v>
      </c>
      <c r="D4031" s="1" t="s">
        <v>5231</v>
      </c>
      <c r="E4031" s="2" t="s">
        <v>5232</v>
      </c>
      <c r="F4031" s="1" t="s">
        <v>5214</v>
      </c>
      <c r="G4031" s="10">
        <v>45810</v>
      </c>
      <c r="H4031" s="1">
        <v>1</v>
      </c>
      <c r="I4031" s="1"/>
      <c r="J4031" s="10">
        <v>45818</v>
      </c>
      <c r="K4031" s="1" t="s">
        <v>1075</v>
      </c>
      <c r="L4031" s="2"/>
      <c r="M4031" s="10"/>
      <c r="N4031" s="1"/>
      <c r="O4031" s="1"/>
      <c r="P4031" s="2">
        <f>Table1[[#This Row],[PRICE/PO]]*Table1[[#This Row],[Quantity/PO]]</f>
        <v>0</v>
      </c>
      <c r="Q4031" s="2" t="str">
        <f t="shared" ca="1" si="337"/>
        <v>منتهي</v>
      </c>
      <c r="R4031" s="2" t="s">
        <v>2355</v>
      </c>
      <c r="S4031" s="2"/>
      <c r="T4031" s="1" t="str">
        <f t="shared" si="338"/>
        <v/>
      </c>
      <c r="BN4031" s="8" t="str">
        <f t="shared" si="339"/>
        <v/>
      </c>
    </row>
    <row r="4032" spans="1:66" ht="115" hidden="1" x14ac:dyDescent="0.45">
      <c r="A4032" s="1">
        <f t="shared" si="335"/>
        <v>4019</v>
      </c>
      <c r="B4032" s="1" t="s">
        <v>734</v>
      </c>
      <c r="C4032" s="1" t="s">
        <v>5219</v>
      </c>
      <c r="D4032" s="1" t="s">
        <v>5233</v>
      </c>
      <c r="E4032" s="2" t="s">
        <v>5234</v>
      </c>
      <c r="F4032" s="1" t="s">
        <v>5214</v>
      </c>
      <c r="G4032" s="10">
        <v>45810</v>
      </c>
      <c r="H4032" s="1">
        <v>1</v>
      </c>
      <c r="I4032" s="1"/>
      <c r="J4032" s="10">
        <v>45818</v>
      </c>
      <c r="K4032" s="1" t="s">
        <v>1075</v>
      </c>
      <c r="L4032" s="2"/>
      <c r="M4032" s="10"/>
      <c r="N4032" s="1"/>
      <c r="O4032" s="1"/>
      <c r="P4032" s="2">
        <f>Table1[[#This Row],[PRICE/PO]]*Table1[[#This Row],[Quantity/PO]]</f>
        <v>0</v>
      </c>
      <c r="Q4032" s="2" t="str">
        <f t="shared" ca="1" si="337"/>
        <v>منتهي</v>
      </c>
      <c r="R4032" s="2" t="s">
        <v>2355</v>
      </c>
      <c r="S4032" s="2"/>
      <c r="T4032" s="1" t="str">
        <f t="shared" si="338"/>
        <v/>
      </c>
      <c r="BN4032" s="8" t="str">
        <f t="shared" si="339"/>
        <v/>
      </c>
    </row>
    <row r="4033" spans="1:66" ht="92" hidden="1" x14ac:dyDescent="0.45">
      <c r="A4033" s="1">
        <f t="shared" si="335"/>
        <v>4020</v>
      </c>
      <c r="B4033" s="1" t="s">
        <v>734</v>
      </c>
      <c r="C4033" s="1" t="s">
        <v>5220</v>
      </c>
      <c r="D4033" s="1" t="s">
        <v>5235</v>
      </c>
      <c r="E4033" s="2" t="s">
        <v>5236</v>
      </c>
      <c r="F4033" s="1" t="s">
        <v>5214</v>
      </c>
      <c r="G4033" s="10">
        <v>45810</v>
      </c>
      <c r="H4033" s="1">
        <v>1</v>
      </c>
      <c r="I4033" s="1"/>
      <c r="J4033" s="10">
        <v>45818</v>
      </c>
      <c r="K4033" s="1" t="s">
        <v>1075</v>
      </c>
      <c r="L4033" s="2"/>
      <c r="M4033" s="10"/>
      <c r="N4033" s="1"/>
      <c r="O4033" s="1"/>
      <c r="P4033" s="2">
        <f>Table1[[#This Row],[PRICE/PO]]*Table1[[#This Row],[Quantity/PO]]</f>
        <v>0</v>
      </c>
      <c r="Q4033" s="2" t="str">
        <f t="shared" ca="1" si="337"/>
        <v>منتهي</v>
      </c>
      <c r="R4033" s="2" t="s">
        <v>2355</v>
      </c>
      <c r="S4033" s="2"/>
      <c r="T4033" s="1" t="str">
        <f t="shared" si="338"/>
        <v/>
      </c>
      <c r="BN4033" s="8" t="str">
        <f t="shared" si="339"/>
        <v/>
      </c>
    </row>
    <row r="4034" spans="1:66" ht="115" hidden="1" x14ac:dyDescent="0.45">
      <c r="A4034" s="1">
        <f t="shared" si="335"/>
        <v>4021</v>
      </c>
      <c r="B4034" s="1" t="s">
        <v>734</v>
      </c>
      <c r="C4034" s="1" t="s">
        <v>5221</v>
      </c>
      <c r="D4034" s="1" t="s">
        <v>5237</v>
      </c>
      <c r="E4034" s="2" t="s">
        <v>5238</v>
      </c>
      <c r="F4034" s="1" t="s">
        <v>5214</v>
      </c>
      <c r="G4034" s="10">
        <v>45810</v>
      </c>
      <c r="H4034" s="1">
        <v>1</v>
      </c>
      <c r="I4034" s="1"/>
      <c r="J4034" s="10">
        <v>45818</v>
      </c>
      <c r="K4034" s="1" t="s">
        <v>1075</v>
      </c>
      <c r="L4034" s="2"/>
      <c r="M4034" s="10"/>
      <c r="N4034" s="1"/>
      <c r="O4034" s="1"/>
      <c r="P4034" s="2">
        <f>Table1[[#This Row],[PRICE/PO]]*Table1[[#This Row],[Quantity/PO]]</f>
        <v>0</v>
      </c>
      <c r="Q4034" s="2" t="str">
        <f t="shared" ca="1" si="337"/>
        <v>منتهي</v>
      </c>
      <c r="R4034" s="2" t="s">
        <v>2355</v>
      </c>
      <c r="S4034" s="2"/>
      <c r="T4034" s="1" t="str">
        <f t="shared" si="338"/>
        <v/>
      </c>
      <c r="BN4034" s="8" t="str">
        <f t="shared" si="339"/>
        <v/>
      </c>
    </row>
    <row r="4035" spans="1:66" ht="115" hidden="1" x14ac:dyDescent="0.45">
      <c r="A4035" s="1">
        <f t="shared" si="335"/>
        <v>4022</v>
      </c>
      <c r="B4035" s="1" t="s">
        <v>734</v>
      </c>
      <c r="C4035" s="1" t="s">
        <v>5222</v>
      </c>
      <c r="D4035" s="1" t="s">
        <v>5239</v>
      </c>
      <c r="E4035" s="2" t="s">
        <v>5240</v>
      </c>
      <c r="F4035" s="1" t="s">
        <v>5214</v>
      </c>
      <c r="G4035" s="10">
        <v>45810</v>
      </c>
      <c r="H4035" s="1">
        <v>1</v>
      </c>
      <c r="I4035" s="1"/>
      <c r="J4035" s="10">
        <v>45818</v>
      </c>
      <c r="K4035" s="1" t="s">
        <v>1075</v>
      </c>
      <c r="L4035" s="2"/>
      <c r="M4035" s="10"/>
      <c r="N4035" s="1"/>
      <c r="O4035" s="1"/>
      <c r="P4035" s="2">
        <f>Table1[[#This Row],[PRICE/PO]]*Table1[[#This Row],[Quantity/PO]]</f>
        <v>0</v>
      </c>
      <c r="Q4035" s="2" t="str">
        <f t="shared" ca="1" si="337"/>
        <v>منتهي</v>
      </c>
      <c r="R4035" s="2" t="s">
        <v>2355</v>
      </c>
      <c r="S4035" s="2"/>
      <c r="T4035" s="1" t="str">
        <f t="shared" si="338"/>
        <v/>
      </c>
      <c r="BN4035" s="8" t="str">
        <f t="shared" si="339"/>
        <v/>
      </c>
    </row>
    <row r="4036" spans="1:66" ht="92" hidden="1" x14ac:dyDescent="0.45">
      <c r="A4036" s="1">
        <f t="shared" si="335"/>
        <v>4023</v>
      </c>
      <c r="B4036" s="1" t="s">
        <v>734</v>
      </c>
      <c r="C4036" s="1" t="s">
        <v>5223</v>
      </c>
      <c r="D4036" s="1" t="s">
        <v>5241</v>
      </c>
      <c r="E4036" s="2" t="s">
        <v>5242</v>
      </c>
      <c r="F4036" s="1" t="s">
        <v>5214</v>
      </c>
      <c r="G4036" s="10">
        <v>45810</v>
      </c>
      <c r="H4036" s="1">
        <v>1</v>
      </c>
      <c r="I4036" s="1"/>
      <c r="J4036" s="10">
        <v>45818</v>
      </c>
      <c r="K4036" s="1" t="s">
        <v>1075</v>
      </c>
      <c r="L4036" s="2"/>
      <c r="M4036" s="10"/>
      <c r="N4036" s="1"/>
      <c r="O4036" s="1"/>
      <c r="P4036" s="2">
        <f>Table1[[#This Row],[PRICE/PO]]*Table1[[#This Row],[Quantity/PO]]</f>
        <v>0</v>
      </c>
      <c r="Q4036" s="2" t="str">
        <f t="shared" ca="1" si="337"/>
        <v>منتهي</v>
      </c>
      <c r="R4036" s="2" t="s">
        <v>2355</v>
      </c>
      <c r="S4036" s="2"/>
      <c r="T4036" s="1" t="str">
        <f t="shared" si="338"/>
        <v/>
      </c>
      <c r="BN4036" s="8" t="str">
        <f t="shared" si="339"/>
        <v>2400379</v>
      </c>
    </row>
    <row r="4037" spans="1:66" ht="115" hidden="1" x14ac:dyDescent="0.45">
      <c r="A4037" s="1">
        <f t="shared" si="335"/>
        <v>4024</v>
      </c>
      <c r="B4037" s="1" t="s">
        <v>734</v>
      </c>
      <c r="C4037" s="1" t="s">
        <v>5224</v>
      </c>
      <c r="D4037" s="1" t="s">
        <v>5243</v>
      </c>
      <c r="E4037" s="2" t="s">
        <v>5244</v>
      </c>
      <c r="F4037" s="1" t="s">
        <v>5214</v>
      </c>
      <c r="G4037" s="10">
        <v>45810</v>
      </c>
      <c r="H4037" s="1">
        <v>1</v>
      </c>
      <c r="I4037" s="1"/>
      <c r="J4037" s="10">
        <v>45818</v>
      </c>
      <c r="K4037" s="1" t="s">
        <v>1075</v>
      </c>
      <c r="L4037" s="2"/>
      <c r="M4037" s="10"/>
      <c r="N4037" s="1"/>
      <c r="O4037" s="1"/>
      <c r="P4037" s="2">
        <f>Table1[[#This Row],[PRICE/PO]]*Table1[[#This Row],[Quantity/PO]]</f>
        <v>0</v>
      </c>
      <c r="Q4037" s="2" t="str">
        <f t="shared" ca="1" si="337"/>
        <v>منتهي</v>
      </c>
      <c r="R4037" s="2" t="s">
        <v>2355</v>
      </c>
      <c r="S4037" s="2"/>
      <c r="T4037" s="1" t="str">
        <f t="shared" si="338"/>
        <v/>
      </c>
      <c r="BN4037" s="8" t="str">
        <f t="shared" si="339"/>
        <v>02400580</v>
      </c>
    </row>
    <row r="4038" spans="1:66" ht="46" hidden="1" x14ac:dyDescent="0.45">
      <c r="A4038" s="1">
        <f t="shared" si="335"/>
        <v>4025</v>
      </c>
      <c r="B4038" s="1" t="s">
        <v>734</v>
      </c>
      <c r="C4038" s="1" t="s">
        <v>36</v>
      </c>
      <c r="D4038" s="1"/>
      <c r="E4038" s="2" t="s">
        <v>687</v>
      </c>
      <c r="F4038" s="1" t="s">
        <v>5245</v>
      </c>
      <c r="G4038" s="10">
        <v>45810</v>
      </c>
      <c r="H4038" s="1">
        <v>2</v>
      </c>
      <c r="I4038" s="1">
        <v>450</v>
      </c>
      <c r="J4038" s="10">
        <v>45816</v>
      </c>
      <c r="K4038" s="1" t="s">
        <v>1077</v>
      </c>
      <c r="L4038" s="2" t="s">
        <v>5347</v>
      </c>
      <c r="M4038" s="10">
        <v>45819</v>
      </c>
      <c r="N4038" s="1">
        <v>2</v>
      </c>
      <c r="O4038" s="1">
        <v>450</v>
      </c>
      <c r="P4038" s="2">
        <f>Table1[[#This Row],[PRICE/PO]]*Table1[[#This Row],[Quantity/PO]]</f>
        <v>900</v>
      </c>
      <c r="Q4038" s="2" t="str">
        <f t="shared" ca="1" si="337"/>
        <v>منتهي</v>
      </c>
      <c r="R4038" s="2" t="s">
        <v>2339</v>
      </c>
      <c r="S4038" s="2"/>
      <c r="T4038" s="1" t="str">
        <f t="shared" si="338"/>
        <v/>
      </c>
      <c r="BN4038" s="8" t="str">
        <f t="shared" si="339"/>
        <v>068-2009</v>
      </c>
    </row>
    <row r="4039" spans="1:66" ht="46" hidden="1" x14ac:dyDescent="0.45">
      <c r="A4039" s="1">
        <f t="shared" si="335"/>
        <v>4026</v>
      </c>
      <c r="B4039" s="1" t="s">
        <v>734</v>
      </c>
      <c r="C4039" s="1" t="s">
        <v>36</v>
      </c>
      <c r="D4039" s="1"/>
      <c r="E4039" s="2" t="s">
        <v>687</v>
      </c>
      <c r="F4039" s="1" t="s">
        <v>5245</v>
      </c>
      <c r="G4039" s="10">
        <v>45810</v>
      </c>
      <c r="H4039" s="1"/>
      <c r="I4039" s="1">
        <v>450</v>
      </c>
      <c r="J4039" s="10">
        <v>45816</v>
      </c>
      <c r="K4039" s="1" t="s">
        <v>1077</v>
      </c>
      <c r="L4039" s="2" t="s">
        <v>6034</v>
      </c>
      <c r="M4039" s="10">
        <v>45824</v>
      </c>
      <c r="N4039" s="1">
        <v>18</v>
      </c>
      <c r="O4039" s="1">
        <v>450</v>
      </c>
      <c r="P4039" s="2">
        <f>Table1[[#This Row],[PRICE/PO]]*Table1[[#This Row],[Quantity/PO]]</f>
        <v>8100</v>
      </c>
      <c r="Q4039" s="2" t="str">
        <f t="shared" ca="1" si="337"/>
        <v>منتهي</v>
      </c>
      <c r="R4039" s="2" t="s">
        <v>2339</v>
      </c>
      <c r="S4039" s="2"/>
      <c r="T4039" s="1" t="str">
        <f t="shared" si="338"/>
        <v/>
      </c>
      <c r="BN4039" s="8" t="str">
        <f t="shared" si="339"/>
        <v>02300403</v>
      </c>
    </row>
    <row r="4040" spans="1:66" ht="92" hidden="1" x14ac:dyDescent="0.45">
      <c r="A4040" s="1">
        <f t="shared" si="335"/>
        <v>4027</v>
      </c>
      <c r="B4040" s="1" t="s">
        <v>734</v>
      </c>
      <c r="C4040" s="1" t="s">
        <v>646</v>
      </c>
      <c r="D4040" s="1" t="s">
        <v>645</v>
      </c>
      <c r="E4040" s="2" t="s">
        <v>647</v>
      </c>
      <c r="F4040" s="1" t="s">
        <v>5245</v>
      </c>
      <c r="G4040" s="10">
        <v>45810</v>
      </c>
      <c r="H4040" s="1">
        <v>1</v>
      </c>
      <c r="I4040" s="1">
        <v>16500</v>
      </c>
      <c r="J4040" s="10">
        <v>45816</v>
      </c>
      <c r="K4040" s="1" t="s">
        <v>1075</v>
      </c>
      <c r="L4040" s="2"/>
      <c r="M4040" s="10"/>
      <c r="N4040" s="1"/>
      <c r="O4040" s="1"/>
      <c r="P4040" s="2">
        <f>Table1[[#This Row],[PRICE/PO]]*Table1[[#This Row],[Quantity/PO]]</f>
        <v>0</v>
      </c>
      <c r="Q4040" s="2" t="str">
        <f t="shared" ca="1" si="337"/>
        <v>منتهي</v>
      </c>
      <c r="R4040" s="2" t="s">
        <v>2339</v>
      </c>
      <c r="S4040" s="2"/>
      <c r="T4040" s="1" t="str">
        <f t="shared" si="338"/>
        <v/>
      </c>
      <c r="BN4040" s="8" t="str">
        <f t="shared" ref="BN4040:BN4062" si="340">D4655</f>
        <v>02300403</v>
      </c>
    </row>
    <row r="4041" spans="1:66" ht="69" hidden="1" x14ac:dyDescent="0.45">
      <c r="A4041" s="1">
        <f t="shared" si="335"/>
        <v>4028</v>
      </c>
      <c r="B4041" s="1" t="s">
        <v>734</v>
      </c>
      <c r="C4041" s="1" t="s">
        <v>32</v>
      </c>
      <c r="D4041" s="1" t="s">
        <v>19</v>
      </c>
      <c r="E4041" s="2" t="s">
        <v>3024</v>
      </c>
      <c r="F4041" s="1" t="s">
        <v>5245</v>
      </c>
      <c r="G4041" s="10">
        <v>45810</v>
      </c>
      <c r="H4041" s="1">
        <v>1</v>
      </c>
      <c r="I4041" s="1">
        <v>8500</v>
      </c>
      <c r="J4041" s="10">
        <v>45816</v>
      </c>
      <c r="K4041" s="1" t="s">
        <v>1076</v>
      </c>
      <c r="L4041" s="2" t="s">
        <v>5345</v>
      </c>
      <c r="M4041" s="10" t="s">
        <v>5346</v>
      </c>
      <c r="N4041" s="1">
        <v>1</v>
      </c>
      <c r="O4041" s="1">
        <v>8500</v>
      </c>
      <c r="P4041" s="2">
        <f>Table1[[#This Row],[PRICE/PO]]*Table1[[#This Row],[Quantity/PO]]</f>
        <v>8500</v>
      </c>
      <c r="Q4041" s="2" t="str">
        <f t="shared" ca="1" si="337"/>
        <v>منتهي</v>
      </c>
      <c r="R4041" s="2" t="s">
        <v>2339</v>
      </c>
      <c r="S4041" s="2"/>
      <c r="T4041" s="1" t="str">
        <f t="shared" si="338"/>
        <v/>
      </c>
      <c r="BN4041" s="8" t="str">
        <f t="shared" si="340"/>
        <v/>
      </c>
    </row>
    <row r="4042" spans="1:66" ht="69" hidden="1" x14ac:dyDescent="0.45">
      <c r="A4042" s="1">
        <f t="shared" si="335"/>
        <v>4029</v>
      </c>
      <c r="B4042" s="1" t="s">
        <v>734</v>
      </c>
      <c r="C4042" s="1" t="s">
        <v>1685</v>
      </c>
      <c r="D4042" s="1" t="s">
        <v>1684</v>
      </c>
      <c r="E4042" s="2" t="s">
        <v>1683</v>
      </c>
      <c r="F4042" s="1" t="s">
        <v>5246</v>
      </c>
      <c r="G4042" s="10">
        <v>45810</v>
      </c>
      <c r="H4042" s="1">
        <v>1</v>
      </c>
      <c r="I4042" s="1">
        <v>1150</v>
      </c>
      <c r="J4042" s="10">
        <v>45816</v>
      </c>
      <c r="K4042" s="1" t="s">
        <v>1077</v>
      </c>
      <c r="L4042" s="2" t="s">
        <v>5347</v>
      </c>
      <c r="M4042" s="10">
        <v>45819</v>
      </c>
      <c r="N4042" s="1">
        <v>1</v>
      </c>
      <c r="O4042" s="1">
        <v>1150</v>
      </c>
      <c r="P4042" s="2">
        <f>Table1[[#This Row],[PRICE/PO]]*Table1[[#This Row],[Quantity/PO]]</f>
        <v>1150</v>
      </c>
      <c r="Q4042" s="2" t="str">
        <f t="shared" ca="1" si="337"/>
        <v>منتهي</v>
      </c>
      <c r="R4042" s="2" t="s">
        <v>2339</v>
      </c>
      <c r="S4042" s="2"/>
      <c r="T4042" s="1" t="str">
        <f t="shared" si="338"/>
        <v/>
      </c>
      <c r="BN4042" s="8" t="str">
        <f t="shared" si="340"/>
        <v/>
      </c>
    </row>
    <row r="4043" spans="1:66" ht="69" hidden="1" x14ac:dyDescent="0.45">
      <c r="A4043" s="1">
        <f t="shared" si="335"/>
        <v>4030</v>
      </c>
      <c r="B4043" s="1" t="s">
        <v>734</v>
      </c>
      <c r="C4043" s="1" t="s">
        <v>717</v>
      </c>
      <c r="D4043" s="1">
        <v>2102169</v>
      </c>
      <c r="E4043" s="2" t="s">
        <v>718</v>
      </c>
      <c r="F4043" s="1" t="s">
        <v>5247</v>
      </c>
      <c r="G4043" s="10">
        <v>45810</v>
      </c>
      <c r="H4043" s="1">
        <v>2</v>
      </c>
      <c r="I4043" s="1"/>
      <c r="J4043" s="10">
        <v>45816</v>
      </c>
      <c r="K4043" s="1" t="s">
        <v>1076</v>
      </c>
      <c r="L4043" s="2"/>
      <c r="M4043" s="10"/>
      <c r="N4043" s="1"/>
      <c r="O4043" s="1"/>
      <c r="P4043" s="2">
        <f>Table1[[#This Row],[PRICE/PO]]*Table1[[#This Row],[Quantity/PO]]</f>
        <v>0</v>
      </c>
      <c r="Q4043" s="2" t="str">
        <f t="shared" ca="1" si="337"/>
        <v>منتهي</v>
      </c>
      <c r="R4043" s="2" t="s">
        <v>2339</v>
      </c>
      <c r="S4043" s="2"/>
      <c r="T4043" s="1" t="str">
        <f t="shared" si="338"/>
        <v/>
      </c>
      <c r="BN4043" s="8" t="str">
        <f t="shared" si="340"/>
        <v>DCL163</v>
      </c>
    </row>
    <row r="4044" spans="1:66" ht="69" hidden="1" x14ac:dyDescent="0.45">
      <c r="A4044" s="1">
        <f t="shared" si="335"/>
        <v>4031</v>
      </c>
      <c r="B4044" s="1" t="s">
        <v>734</v>
      </c>
      <c r="C4044" s="1" t="s">
        <v>693</v>
      </c>
      <c r="D4044" s="1"/>
      <c r="E4044" s="2" t="s">
        <v>711</v>
      </c>
      <c r="F4044" s="1" t="s">
        <v>5247</v>
      </c>
      <c r="G4044" s="10">
        <v>45810</v>
      </c>
      <c r="H4044" s="1">
        <v>5</v>
      </c>
      <c r="I4044" s="1">
        <v>650</v>
      </c>
      <c r="J4044" s="10">
        <v>45816</v>
      </c>
      <c r="K4044" s="1" t="s">
        <v>1076</v>
      </c>
      <c r="L4044" s="2"/>
      <c r="M4044" s="10"/>
      <c r="N4044" s="1"/>
      <c r="O4044" s="1"/>
      <c r="P4044" s="2">
        <f>Table1[[#This Row],[PRICE/PO]]*Table1[[#This Row],[Quantity/PO]]</f>
        <v>0</v>
      </c>
      <c r="Q4044" s="2" t="str">
        <f t="shared" ca="1" si="337"/>
        <v>منتهي</v>
      </c>
      <c r="R4044" s="2" t="s">
        <v>2339</v>
      </c>
      <c r="S4044" s="2"/>
      <c r="T4044" s="1" t="str">
        <f t="shared" si="338"/>
        <v/>
      </c>
      <c r="BN4044" s="8" t="str">
        <f t="shared" si="340"/>
        <v>PH330G2C - TKTS</v>
      </c>
    </row>
    <row r="4045" spans="1:66" ht="46" hidden="1" x14ac:dyDescent="0.45">
      <c r="A4045" s="1">
        <f t="shared" si="335"/>
        <v>4032</v>
      </c>
      <c r="B4045" s="1" t="s">
        <v>734</v>
      </c>
      <c r="C4045" s="1" t="s">
        <v>712</v>
      </c>
      <c r="D4045" s="1">
        <v>1104162</v>
      </c>
      <c r="E4045" s="2" t="s">
        <v>713</v>
      </c>
      <c r="F4045" s="1" t="s">
        <v>5248</v>
      </c>
      <c r="G4045" s="10">
        <v>45810</v>
      </c>
      <c r="H4045" s="1">
        <v>6</v>
      </c>
      <c r="I4045" s="1">
        <v>130</v>
      </c>
      <c r="J4045" s="10">
        <v>45816</v>
      </c>
      <c r="K4045" s="1" t="s">
        <v>1074</v>
      </c>
      <c r="L4045" s="2"/>
      <c r="M4045" s="10"/>
      <c r="N4045" s="1"/>
      <c r="O4045" s="1"/>
      <c r="P4045" s="2">
        <f>Table1[[#This Row],[PRICE/PO]]*Table1[[#This Row],[Quantity/PO]]</f>
        <v>0</v>
      </c>
      <c r="Q4045" s="2" t="str">
        <f t="shared" ca="1" si="337"/>
        <v>منتهي</v>
      </c>
      <c r="R4045" s="2" t="s">
        <v>2339</v>
      </c>
      <c r="S4045" s="2"/>
      <c r="T4045" s="1" t="str">
        <f t="shared" si="338"/>
        <v/>
      </c>
      <c r="BN4045" s="8" t="str">
        <f t="shared" si="340"/>
        <v>1500237</v>
      </c>
    </row>
    <row r="4046" spans="1:66" ht="92" hidden="1" x14ac:dyDescent="0.45">
      <c r="A4046" s="1">
        <f t="shared" si="335"/>
        <v>4033</v>
      </c>
      <c r="B4046" s="1" t="s">
        <v>734</v>
      </c>
      <c r="C4046" s="1" t="s">
        <v>704</v>
      </c>
      <c r="D4046" s="1" t="s">
        <v>1060</v>
      </c>
      <c r="E4046" s="2" t="s">
        <v>705</v>
      </c>
      <c r="F4046" s="1" t="s">
        <v>5248</v>
      </c>
      <c r="G4046" s="10">
        <v>45810</v>
      </c>
      <c r="H4046" s="1">
        <v>3</v>
      </c>
      <c r="I4046" s="1">
        <v>1750</v>
      </c>
      <c r="J4046" s="10">
        <v>45816</v>
      </c>
      <c r="K4046" s="1" t="s">
        <v>1074</v>
      </c>
      <c r="L4046" s="2"/>
      <c r="M4046" s="10"/>
      <c r="N4046" s="1"/>
      <c r="O4046" s="1"/>
      <c r="P4046" s="2">
        <f>Table1[[#This Row],[PRICE/PO]]*Table1[[#This Row],[Quantity/PO]]</f>
        <v>0</v>
      </c>
      <c r="Q4046" s="2" t="str">
        <f t="shared" ca="1" si="337"/>
        <v>منتهي</v>
      </c>
      <c r="R4046" s="2" t="s">
        <v>2339</v>
      </c>
      <c r="S4046" s="2"/>
      <c r="T4046" s="1" t="str">
        <f t="shared" si="338"/>
        <v/>
      </c>
      <c r="BN4046" s="8" t="str">
        <f t="shared" si="340"/>
        <v>02501438</v>
      </c>
    </row>
    <row r="4047" spans="1:66" ht="69" hidden="1" x14ac:dyDescent="0.45">
      <c r="A4047" s="1">
        <f t="shared" si="335"/>
        <v>4034</v>
      </c>
      <c r="B4047" s="1" t="s">
        <v>734</v>
      </c>
      <c r="C4047" s="1" t="s">
        <v>3002</v>
      </c>
      <c r="D4047" s="1"/>
      <c r="E4047" s="2" t="s">
        <v>3873</v>
      </c>
      <c r="F4047" s="1" t="s">
        <v>5248</v>
      </c>
      <c r="G4047" s="10">
        <v>45810</v>
      </c>
      <c r="H4047" s="1">
        <v>2</v>
      </c>
      <c r="I4047" s="1">
        <v>350</v>
      </c>
      <c r="J4047" s="10">
        <v>45816</v>
      </c>
      <c r="K4047" s="1" t="s">
        <v>1074</v>
      </c>
      <c r="L4047" s="2" t="s">
        <v>6292</v>
      </c>
      <c r="M4047" s="10" t="s">
        <v>6281</v>
      </c>
      <c r="N4047" s="1">
        <v>2</v>
      </c>
      <c r="O4047" s="1">
        <v>350</v>
      </c>
      <c r="P4047" s="2">
        <f>Table1[[#This Row],[PRICE/PO]]*Table1[[#This Row],[Quantity/PO]]</f>
        <v>700</v>
      </c>
      <c r="Q4047" s="2" t="str">
        <f t="shared" ca="1" si="337"/>
        <v>منتهي</v>
      </c>
      <c r="R4047" s="2" t="s">
        <v>2339</v>
      </c>
      <c r="S4047" s="2"/>
      <c r="T4047" s="1" t="str">
        <f t="shared" si="338"/>
        <v/>
      </c>
      <c r="BN4047" s="8" t="str">
        <f t="shared" si="340"/>
        <v>02804231</v>
      </c>
    </row>
    <row r="4048" spans="1:66" ht="46" hidden="1" x14ac:dyDescent="0.45">
      <c r="A4048" s="1">
        <f t="shared" ref="A4048:A4111" si="341">ROW(A4035)</f>
        <v>4035</v>
      </c>
      <c r="B4048" s="1" t="s">
        <v>734</v>
      </c>
      <c r="C4048" s="1" t="s">
        <v>3324</v>
      </c>
      <c r="D4048" s="1"/>
      <c r="E4048" s="2" t="s">
        <v>3325</v>
      </c>
      <c r="F4048" s="1" t="s">
        <v>5249</v>
      </c>
      <c r="G4048" s="10">
        <v>45810</v>
      </c>
      <c r="H4048" s="1">
        <v>1</v>
      </c>
      <c r="I4048" s="1">
        <v>500</v>
      </c>
      <c r="J4048" s="10">
        <v>45816</v>
      </c>
      <c r="K4048" s="1" t="s">
        <v>1076</v>
      </c>
      <c r="L4048" s="2" t="s">
        <v>6286</v>
      </c>
      <c r="M4048" s="10" t="s">
        <v>6048</v>
      </c>
      <c r="N4048" s="1">
        <v>1</v>
      </c>
      <c r="O4048" s="1">
        <v>500</v>
      </c>
      <c r="P4048" s="2">
        <f>Table1[[#This Row],[PRICE/PO]]*Table1[[#This Row],[Quantity/PO]]</f>
        <v>500</v>
      </c>
      <c r="Q4048" s="2" t="str">
        <f t="shared" ca="1" si="337"/>
        <v>منتهي</v>
      </c>
      <c r="R4048" s="2" t="s">
        <v>2339</v>
      </c>
      <c r="S4048" s="2"/>
      <c r="T4048" s="1" t="str">
        <f t="shared" si="338"/>
        <v/>
      </c>
      <c r="BN4048" s="8" t="str">
        <f t="shared" si="340"/>
        <v>02300462</v>
      </c>
    </row>
    <row r="4049" spans="1:66" ht="69" hidden="1" x14ac:dyDescent="0.45">
      <c r="A4049" s="1">
        <f t="shared" si="341"/>
        <v>4036</v>
      </c>
      <c r="B4049" s="1" t="s">
        <v>43</v>
      </c>
      <c r="C4049" s="1" t="s">
        <v>5058</v>
      </c>
      <c r="D4049" s="1"/>
      <c r="E4049" s="2" t="s">
        <v>5059</v>
      </c>
      <c r="F4049" s="1" t="s">
        <v>5250</v>
      </c>
      <c r="G4049" s="10">
        <v>45810</v>
      </c>
      <c r="H4049" s="1">
        <v>4</v>
      </c>
      <c r="I4049" s="1">
        <v>3850</v>
      </c>
      <c r="J4049" s="10">
        <v>45816</v>
      </c>
      <c r="K4049" s="1" t="s">
        <v>1076</v>
      </c>
      <c r="L4049" s="2"/>
      <c r="M4049" s="10"/>
      <c r="N4049" s="1"/>
      <c r="O4049" s="1"/>
      <c r="P4049" s="2">
        <f>Table1[[#This Row],[PRICE/PO]]*Table1[[#This Row],[Quantity/PO]]</f>
        <v>0</v>
      </c>
      <c r="Q4049" s="2" t="str">
        <f t="shared" ca="1" si="337"/>
        <v>منتهي</v>
      </c>
      <c r="R4049" s="2" t="s">
        <v>2339</v>
      </c>
      <c r="S4049" s="2"/>
      <c r="T4049" s="1" t="str">
        <f t="shared" si="338"/>
        <v/>
      </c>
      <c r="BN4049" s="8" t="str">
        <f t="shared" si="340"/>
        <v>02300402</v>
      </c>
    </row>
    <row r="4050" spans="1:66" ht="69" hidden="1" x14ac:dyDescent="0.45">
      <c r="A4050" s="1">
        <f t="shared" si="341"/>
        <v>4037</v>
      </c>
      <c r="B4050" s="1" t="s">
        <v>734</v>
      </c>
      <c r="C4050" s="2" t="s">
        <v>5260</v>
      </c>
      <c r="D4050" s="2" t="s">
        <v>5259</v>
      </c>
      <c r="E4050" s="2" t="s">
        <v>5252</v>
      </c>
      <c r="F4050" s="1" t="s">
        <v>5251</v>
      </c>
      <c r="G4050" s="10">
        <v>45810</v>
      </c>
      <c r="H4050" s="1">
        <v>1</v>
      </c>
      <c r="I4050" s="1"/>
      <c r="J4050" s="10">
        <v>45818</v>
      </c>
      <c r="K4050" s="1" t="s">
        <v>1075</v>
      </c>
      <c r="L4050" s="2"/>
      <c r="M4050" s="10"/>
      <c r="N4050" s="1"/>
      <c r="O4050" s="1"/>
      <c r="P4050" s="2">
        <f>Table1[[#This Row],[PRICE/PO]]*Table1[[#This Row],[Quantity/PO]]</f>
        <v>0</v>
      </c>
      <c r="Q4050" s="2" t="str">
        <f t="shared" ca="1" si="337"/>
        <v>منتهي</v>
      </c>
      <c r="R4050" s="2" t="s">
        <v>2355</v>
      </c>
      <c r="S4050" s="2"/>
      <c r="T4050" s="1" t="str">
        <f t="shared" si="338"/>
        <v/>
      </c>
      <c r="BN4050" s="8" t="str">
        <f t="shared" si="340"/>
        <v>02400572</v>
      </c>
    </row>
    <row r="4051" spans="1:66" ht="115" hidden="1" x14ac:dyDescent="0.45">
      <c r="A4051" s="1">
        <f t="shared" si="341"/>
        <v>4038</v>
      </c>
      <c r="B4051" s="1" t="s">
        <v>734</v>
      </c>
      <c r="C4051" s="2" t="s">
        <v>5261</v>
      </c>
      <c r="D4051" s="1" t="s">
        <v>5253</v>
      </c>
      <c r="E4051" s="2" t="s">
        <v>5254</v>
      </c>
      <c r="F4051" s="1" t="s">
        <v>5251</v>
      </c>
      <c r="G4051" s="10">
        <v>45810</v>
      </c>
      <c r="H4051" s="1">
        <v>1</v>
      </c>
      <c r="I4051" s="1"/>
      <c r="J4051" s="10">
        <v>45818</v>
      </c>
      <c r="K4051" s="1" t="s">
        <v>1075</v>
      </c>
      <c r="L4051" s="2"/>
      <c r="M4051" s="10"/>
      <c r="N4051" s="1"/>
      <c r="O4051" s="1"/>
      <c r="P4051" s="2">
        <f>Table1[[#This Row],[PRICE/PO]]*Table1[[#This Row],[Quantity/PO]]</f>
        <v>0</v>
      </c>
      <c r="Q4051" s="2" t="str">
        <f t="shared" ca="1" si="337"/>
        <v>منتهي</v>
      </c>
      <c r="R4051" s="2" t="s">
        <v>2355</v>
      </c>
      <c r="S4051" s="2"/>
      <c r="T4051" s="1" t="str">
        <f t="shared" si="338"/>
        <v/>
      </c>
      <c r="BN4051" s="8" t="str">
        <f t="shared" si="340"/>
        <v>02300460</v>
      </c>
    </row>
    <row r="4052" spans="1:66" ht="115" hidden="1" x14ac:dyDescent="0.45">
      <c r="A4052" s="1">
        <f t="shared" si="341"/>
        <v>4039</v>
      </c>
      <c r="B4052" s="1" t="s">
        <v>734</v>
      </c>
      <c r="C4052" s="2" t="s">
        <v>5262</v>
      </c>
      <c r="D4052" s="1" t="s">
        <v>5255</v>
      </c>
      <c r="E4052" s="2" t="s">
        <v>5256</v>
      </c>
      <c r="F4052" s="1" t="s">
        <v>5251</v>
      </c>
      <c r="G4052" s="10">
        <v>45810</v>
      </c>
      <c r="H4052" s="1">
        <v>1</v>
      </c>
      <c r="I4052" s="1"/>
      <c r="J4052" s="10">
        <v>45818</v>
      </c>
      <c r="K4052" s="1" t="s">
        <v>1075</v>
      </c>
      <c r="L4052" s="2"/>
      <c r="M4052" s="10"/>
      <c r="N4052" s="1"/>
      <c r="O4052" s="1"/>
      <c r="P4052" s="2">
        <f>Table1[[#This Row],[PRICE/PO]]*Table1[[#This Row],[Quantity/PO]]</f>
        <v>0</v>
      </c>
      <c r="Q4052" s="2" t="str">
        <f t="shared" ca="1" si="337"/>
        <v>منتهي</v>
      </c>
      <c r="R4052" s="2" t="s">
        <v>2355</v>
      </c>
      <c r="S4052" s="2"/>
      <c r="T4052" s="1" t="str">
        <f t="shared" si="338"/>
        <v/>
      </c>
      <c r="BN4052" s="8" t="str">
        <f t="shared" si="340"/>
        <v>02300463</v>
      </c>
    </row>
    <row r="4053" spans="1:66" ht="115" hidden="1" x14ac:dyDescent="0.45">
      <c r="A4053" s="1">
        <f t="shared" si="341"/>
        <v>4040</v>
      </c>
      <c r="B4053" s="1" t="s">
        <v>734</v>
      </c>
      <c r="C4053" s="2" t="s">
        <v>5263</v>
      </c>
      <c r="D4053" s="1" t="s">
        <v>5257</v>
      </c>
      <c r="E4053" s="2" t="s">
        <v>5258</v>
      </c>
      <c r="F4053" s="1" t="s">
        <v>5251</v>
      </c>
      <c r="G4053" s="10">
        <v>45810</v>
      </c>
      <c r="H4053" s="1">
        <v>2</v>
      </c>
      <c r="I4053" s="1"/>
      <c r="J4053" s="10">
        <v>45818</v>
      </c>
      <c r="K4053" s="1" t="s">
        <v>1075</v>
      </c>
      <c r="L4053" s="2"/>
      <c r="M4053" s="10"/>
      <c r="N4053" s="1"/>
      <c r="O4053" s="1"/>
      <c r="P4053" s="2">
        <f>Table1[[#This Row],[PRICE/PO]]*Table1[[#This Row],[Quantity/PO]]</f>
        <v>0</v>
      </c>
      <c r="Q4053" s="2" t="str">
        <f t="shared" ca="1" si="337"/>
        <v>منتهي</v>
      </c>
      <c r="R4053" s="2" t="s">
        <v>2355</v>
      </c>
      <c r="S4053" s="2"/>
      <c r="T4053" s="1" t="str">
        <f t="shared" si="338"/>
        <v/>
      </c>
      <c r="BN4053" s="8" t="str">
        <f t="shared" si="340"/>
        <v>36311364</v>
      </c>
    </row>
    <row r="4054" spans="1:66" ht="69" hidden="1" x14ac:dyDescent="0.45">
      <c r="A4054" s="1">
        <f t="shared" si="341"/>
        <v>4041</v>
      </c>
      <c r="B4054" s="1" t="s">
        <v>734</v>
      </c>
      <c r="C4054" s="1" t="s">
        <v>3929</v>
      </c>
      <c r="D4054" s="1"/>
      <c r="E4054" s="2" t="s">
        <v>3936</v>
      </c>
      <c r="F4054" s="1" t="s">
        <v>4860</v>
      </c>
      <c r="G4054" s="10">
        <v>45764</v>
      </c>
      <c r="H4054" s="1">
        <v>6</v>
      </c>
      <c r="I4054" s="1"/>
      <c r="J4054" s="10">
        <v>45770</v>
      </c>
      <c r="K4054" s="1" t="s">
        <v>1074</v>
      </c>
      <c r="L4054" s="2"/>
      <c r="M4054" s="10"/>
      <c r="N4054" s="1"/>
      <c r="O4054" s="1"/>
      <c r="P4054" s="2">
        <f>Table1[[#This Row],[PRICE/PO]]*Table1[[#This Row],[Quantity/PO]]</f>
        <v>0</v>
      </c>
      <c r="Q4054" s="2" t="str">
        <f t="shared" ca="1" si="337"/>
        <v>منتهي</v>
      </c>
      <c r="R4054" s="2" t="s">
        <v>2370</v>
      </c>
      <c r="S4054" s="2"/>
      <c r="T4054" s="1" t="str">
        <f t="shared" si="338"/>
        <v/>
      </c>
      <c r="BN4054" s="8" t="str">
        <f t="shared" si="340"/>
        <v>3DXH6</v>
      </c>
    </row>
    <row r="4055" spans="1:66" ht="69" hidden="1" x14ac:dyDescent="0.45">
      <c r="A4055" s="1">
        <f t="shared" si="341"/>
        <v>4042</v>
      </c>
      <c r="B4055" s="1" t="s">
        <v>734</v>
      </c>
      <c r="C4055" s="1" t="s">
        <v>3931</v>
      </c>
      <c r="D4055" s="1"/>
      <c r="E4055" s="2" t="s">
        <v>3937</v>
      </c>
      <c r="F4055" s="1" t="s">
        <v>4860</v>
      </c>
      <c r="G4055" s="10">
        <v>45764</v>
      </c>
      <c r="H4055" s="1">
        <v>6</v>
      </c>
      <c r="I4055" s="1"/>
      <c r="J4055" s="10">
        <v>45770</v>
      </c>
      <c r="K4055" s="1" t="s">
        <v>1074</v>
      </c>
      <c r="L4055" s="2"/>
      <c r="M4055" s="10"/>
      <c r="N4055" s="1"/>
      <c r="O4055" s="1"/>
      <c r="P4055" s="2">
        <f>Table1[[#This Row],[PRICE/PO]]*Table1[[#This Row],[Quantity/PO]]</f>
        <v>0</v>
      </c>
      <c r="Q4055" s="2" t="str">
        <f t="shared" ca="1" si="337"/>
        <v>منتهي</v>
      </c>
      <c r="R4055" s="2" t="s">
        <v>2370</v>
      </c>
      <c r="S4055" s="2"/>
      <c r="T4055" s="1" t="str">
        <f t="shared" si="338"/>
        <v/>
      </c>
      <c r="BN4055" s="8" t="str">
        <f t="shared" si="340"/>
        <v>ASF205V1UKTB3</v>
      </c>
    </row>
    <row r="4056" spans="1:66" ht="138" hidden="1" x14ac:dyDescent="0.45">
      <c r="A4056" s="1">
        <f t="shared" si="341"/>
        <v>4043</v>
      </c>
      <c r="B4056" s="1" t="s">
        <v>734</v>
      </c>
      <c r="C4056" s="1" t="s">
        <v>4861</v>
      </c>
      <c r="D4056" s="1"/>
      <c r="E4056" s="2" t="s">
        <v>4862</v>
      </c>
      <c r="F4056" s="1" t="s">
        <v>4860</v>
      </c>
      <c r="G4056" s="10">
        <v>45764</v>
      </c>
      <c r="H4056" s="1">
        <v>10</v>
      </c>
      <c r="I4056" s="1"/>
      <c r="J4056" s="10">
        <v>45770</v>
      </c>
      <c r="K4056" s="1" t="s">
        <v>1074</v>
      </c>
      <c r="L4056" s="2"/>
      <c r="M4056" s="10"/>
      <c r="N4056" s="1"/>
      <c r="O4056" s="1"/>
      <c r="P4056" s="2">
        <f>Table1[[#This Row],[PRICE/PO]]*Table1[[#This Row],[Quantity/PO]]</f>
        <v>0</v>
      </c>
      <c r="Q4056" s="2" t="str">
        <f t="shared" ca="1" si="337"/>
        <v>منتهي</v>
      </c>
      <c r="R4056" s="2" t="s">
        <v>2370</v>
      </c>
      <c r="S4056" s="2"/>
      <c r="T4056" s="1" t="str">
        <f t="shared" si="338"/>
        <v/>
      </c>
      <c r="BN4056" s="8" t="str">
        <f t="shared" si="340"/>
        <v/>
      </c>
    </row>
    <row r="4057" spans="1:66" ht="92" hidden="1" x14ac:dyDescent="0.45">
      <c r="A4057" s="1">
        <f t="shared" si="341"/>
        <v>4044</v>
      </c>
      <c r="B4057" s="1" t="s">
        <v>734</v>
      </c>
      <c r="C4057" s="1" t="s">
        <v>5265</v>
      </c>
      <c r="D4057" s="1" t="s">
        <v>5267</v>
      </c>
      <c r="E4057" s="2" t="s">
        <v>5269</v>
      </c>
      <c r="F4057" s="1" t="s">
        <v>5264</v>
      </c>
      <c r="G4057" s="10">
        <v>45811</v>
      </c>
      <c r="H4057" s="1">
        <v>10</v>
      </c>
      <c r="I4057" s="1"/>
      <c r="J4057" s="10">
        <v>45815</v>
      </c>
      <c r="K4057" s="1" t="s">
        <v>1074</v>
      </c>
      <c r="L4057" s="2"/>
      <c r="M4057" s="10"/>
      <c r="N4057" s="1"/>
      <c r="O4057" s="1"/>
      <c r="P4057" s="2">
        <f>Table1[[#This Row],[PRICE/PO]]*Table1[[#This Row],[Quantity/PO]]</f>
        <v>0</v>
      </c>
      <c r="Q4057" s="2" t="str">
        <f t="shared" ca="1" si="337"/>
        <v>منتهي</v>
      </c>
      <c r="R4057" s="2" t="s">
        <v>2686</v>
      </c>
      <c r="S4057" s="2"/>
      <c r="T4057" s="1" t="str">
        <f t="shared" si="338"/>
        <v/>
      </c>
      <c r="BN4057" s="8" t="str">
        <f t="shared" si="340"/>
        <v/>
      </c>
    </row>
    <row r="4058" spans="1:66" ht="92" hidden="1" x14ac:dyDescent="0.45">
      <c r="A4058" s="1">
        <f t="shared" si="341"/>
        <v>4045</v>
      </c>
      <c r="B4058" s="1" t="s">
        <v>734</v>
      </c>
      <c r="C4058" s="1" t="s">
        <v>5266</v>
      </c>
      <c r="D4058" s="1" t="s">
        <v>5268</v>
      </c>
      <c r="E4058" s="2" t="s">
        <v>5270</v>
      </c>
      <c r="F4058" s="1" t="s">
        <v>5264</v>
      </c>
      <c r="G4058" s="10">
        <v>45811</v>
      </c>
      <c r="H4058" s="1">
        <v>10</v>
      </c>
      <c r="I4058" s="1"/>
      <c r="J4058" s="10">
        <v>45815</v>
      </c>
      <c r="K4058" s="1" t="s">
        <v>1074</v>
      </c>
      <c r="L4058" s="2"/>
      <c r="M4058" s="10"/>
      <c r="N4058" s="1"/>
      <c r="O4058" s="1"/>
      <c r="P4058" s="2">
        <f>Table1[[#This Row],[PRICE/PO]]*Table1[[#This Row],[Quantity/PO]]</f>
        <v>0</v>
      </c>
      <c r="Q4058" s="2" t="str">
        <f t="shared" ca="1" si="337"/>
        <v>منتهي</v>
      </c>
      <c r="R4058" s="2" t="s">
        <v>2686</v>
      </c>
      <c r="S4058" s="2"/>
      <c r="T4058" s="1" t="str">
        <f t="shared" si="338"/>
        <v/>
      </c>
      <c r="BN4058" s="8" t="str">
        <f t="shared" si="340"/>
        <v/>
      </c>
    </row>
    <row r="4059" spans="1:66" ht="46" hidden="1" x14ac:dyDescent="0.45">
      <c r="A4059" s="1">
        <f t="shared" si="341"/>
        <v>4046</v>
      </c>
      <c r="B4059" s="1" t="s">
        <v>734</v>
      </c>
      <c r="C4059" s="1" t="s">
        <v>36</v>
      </c>
      <c r="D4059" s="1"/>
      <c r="E4059" s="2" t="s">
        <v>687</v>
      </c>
      <c r="F4059" s="1" t="s">
        <v>5271</v>
      </c>
      <c r="G4059" s="10">
        <v>45810</v>
      </c>
      <c r="H4059" s="1">
        <v>10</v>
      </c>
      <c r="I4059" s="1">
        <v>450</v>
      </c>
      <c r="J4059" s="10">
        <v>45816</v>
      </c>
      <c r="K4059" s="1" t="s">
        <v>1076</v>
      </c>
      <c r="L4059" s="2"/>
      <c r="M4059" s="10"/>
      <c r="N4059" s="1"/>
      <c r="O4059" s="1"/>
      <c r="P4059" s="2">
        <f>Table1[[#This Row],[PRICE/PO]]*Table1[[#This Row],[Quantity/PO]]</f>
        <v>0</v>
      </c>
      <c r="Q4059" s="2" t="str">
        <f t="shared" ca="1" si="337"/>
        <v>منتهي</v>
      </c>
      <c r="R4059" s="2" t="s">
        <v>2339</v>
      </c>
      <c r="S4059" s="2"/>
      <c r="T4059" s="1" t="str">
        <f t="shared" si="338"/>
        <v/>
      </c>
      <c r="BN4059" s="8" t="str">
        <f t="shared" si="340"/>
        <v/>
      </c>
    </row>
    <row r="4060" spans="1:66" ht="92" hidden="1" x14ac:dyDescent="0.45">
      <c r="A4060" s="1">
        <f t="shared" si="341"/>
        <v>4047</v>
      </c>
      <c r="B4060" s="1" t="s">
        <v>734</v>
      </c>
      <c r="C4060" s="1" t="s">
        <v>646</v>
      </c>
      <c r="D4060" s="1" t="s">
        <v>645</v>
      </c>
      <c r="E4060" s="2" t="s">
        <v>647</v>
      </c>
      <c r="F4060" s="1" t="s">
        <v>5271</v>
      </c>
      <c r="G4060" s="10">
        <v>45810</v>
      </c>
      <c r="H4060" s="1">
        <v>1</v>
      </c>
      <c r="I4060" s="1">
        <v>16500</v>
      </c>
      <c r="J4060" s="10">
        <v>45816</v>
      </c>
      <c r="K4060" s="1" t="s">
        <v>1075</v>
      </c>
      <c r="L4060" s="2"/>
      <c r="M4060" s="10"/>
      <c r="N4060" s="1"/>
      <c r="O4060" s="1"/>
      <c r="P4060" s="2">
        <f>Table1[[#This Row],[PRICE/PO]]*Table1[[#This Row],[Quantity/PO]]</f>
        <v>0</v>
      </c>
      <c r="Q4060" s="2" t="str">
        <f t="shared" ca="1" si="337"/>
        <v>منتهي</v>
      </c>
      <c r="R4060" s="2" t="s">
        <v>2339</v>
      </c>
      <c r="S4060" s="2"/>
      <c r="T4060" s="1" t="str">
        <f t="shared" si="338"/>
        <v/>
      </c>
      <c r="BN4060" s="8" t="str">
        <f t="shared" si="340"/>
        <v/>
      </c>
    </row>
    <row r="4061" spans="1:66" ht="69" hidden="1" x14ac:dyDescent="0.45">
      <c r="A4061" s="1">
        <f t="shared" si="341"/>
        <v>4048</v>
      </c>
      <c r="B4061" s="1" t="s">
        <v>734</v>
      </c>
      <c r="C4061" s="1" t="s">
        <v>32</v>
      </c>
      <c r="D4061" s="1" t="s">
        <v>19</v>
      </c>
      <c r="E4061" s="2" t="s">
        <v>3024</v>
      </c>
      <c r="F4061" s="1" t="s">
        <v>5271</v>
      </c>
      <c r="G4061" s="10">
        <v>45810</v>
      </c>
      <c r="H4061" s="1">
        <v>2</v>
      </c>
      <c r="I4061" s="1">
        <v>8500</v>
      </c>
      <c r="J4061" s="10">
        <v>45816</v>
      </c>
      <c r="K4061" s="1" t="s">
        <v>1076</v>
      </c>
      <c r="L4061" s="2" t="s">
        <v>5345</v>
      </c>
      <c r="M4061" s="10">
        <v>45818</v>
      </c>
      <c r="N4061" s="1">
        <v>2</v>
      </c>
      <c r="O4061" s="1">
        <v>8500</v>
      </c>
      <c r="P4061" s="2">
        <f>Table1[[#This Row],[PRICE/PO]]*Table1[[#This Row],[Quantity/PO]]</f>
        <v>17000</v>
      </c>
      <c r="Q4061" s="2" t="str">
        <f t="shared" ca="1" si="337"/>
        <v>منتهي</v>
      </c>
      <c r="R4061" s="2" t="s">
        <v>2339</v>
      </c>
      <c r="S4061" s="2"/>
      <c r="T4061" s="1" t="str">
        <f t="shared" si="338"/>
        <v/>
      </c>
      <c r="BN4061" s="8" t="str">
        <f t="shared" si="340"/>
        <v>SJ-PC48A(SL)</v>
      </c>
    </row>
    <row r="4062" spans="1:66" ht="69" hidden="1" x14ac:dyDescent="0.45">
      <c r="A4062" s="1">
        <f t="shared" si="341"/>
        <v>4049</v>
      </c>
      <c r="B4062" s="1" t="s">
        <v>734</v>
      </c>
      <c r="C4062" s="1" t="s">
        <v>5273</v>
      </c>
      <c r="D4062" s="1" t="s">
        <v>5274</v>
      </c>
      <c r="E4062" s="2" t="s">
        <v>5275</v>
      </c>
      <c r="F4062" s="1" t="s">
        <v>5276</v>
      </c>
      <c r="G4062" s="10">
        <v>45818</v>
      </c>
      <c r="H4062" s="1">
        <v>12</v>
      </c>
      <c r="I4062" s="1"/>
      <c r="J4062" s="10">
        <v>45832</v>
      </c>
      <c r="K4062" s="1" t="s">
        <v>1076</v>
      </c>
      <c r="L4062" s="2"/>
      <c r="M4062" s="10"/>
      <c r="N4062" s="1"/>
      <c r="O4062" s="1"/>
      <c r="P4062" s="2">
        <f>Table1[[#This Row],[PRICE/PO]]*Table1[[#This Row],[Quantity/PO]]</f>
        <v>0</v>
      </c>
      <c r="Q4062" s="2" t="str">
        <f t="shared" ca="1" si="337"/>
        <v>منتهي</v>
      </c>
      <c r="R4062" s="2" t="s">
        <v>2904</v>
      </c>
      <c r="S4062" s="2"/>
      <c r="T4062" s="1" t="str">
        <f t="shared" si="338"/>
        <v/>
      </c>
      <c r="BN4062" s="8" t="str">
        <f t="shared" si="340"/>
        <v>RS 250L</v>
      </c>
    </row>
    <row r="4063" spans="1:66" ht="69" hidden="1" x14ac:dyDescent="0.45">
      <c r="A4063" s="1">
        <f t="shared" si="341"/>
        <v>4050</v>
      </c>
      <c r="B4063" s="1" t="s">
        <v>734</v>
      </c>
      <c r="C4063" s="1" t="s">
        <v>5277</v>
      </c>
      <c r="D4063" s="1" t="s">
        <v>5278</v>
      </c>
      <c r="E4063" s="2" t="s">
        <v>5279</v>
      </c>
      <c r="F4063" s="1" t="s">
        <v>5276</v>
      </c>
      <c r="G4063" s="10">
        <v>45818</v>
      </c>
      <c r="H4063" s="1">
        <v>6</v>
      </c>
      <c r="I4063" s="1"/>
      <c r="J4063" s="10">
        <v>45832</v>
      </c>
      <c r="K4063" s="1" t="s">
        <v>1076</v>
      </c>
      <c r="L4063" s="2"/>
      <c r="M4063" s="10"/>
      <c r="N4063" s="1"/>
      <c r="O4063" s="1"/>
      <c r="P4063" s="2">
        <f>Table1[[#This Row],[PRICE/PO]]*Table1[[#This Row],[Quantity/PO]]</f>
        <v>0</v>
      </c>
      <c r="Q4063" s="2" t="str">
        <f t="shared" ca="1" si="337"/>
        <v>منتهي</v>
      </c>
      <c r="R4063" s="2" t="s">
        <v>2904</v>
      </c>
      <c r="S4063" s="2"/>
      <c r="T4063" s="1" t="str">
        <f t="shared" si="338"/>
        <v/>
      </c>
      <c r="BN4063" s="8" t="str">
        <f t="shared" ref="BN4063:BN4100" si="342">D4678</f>
        <v/>
      </c>
    </row>
    <row r="4064" spans="1:66" ht="69" hidden="1" x14ac:dyDescent="0.45">
      <c r="A4064" s="1">
        <f t="shared" si="341"/>
        <v>4051</v>
      </c>
      <c r="B4064" s="1" t="s">
        <v>734</v>
      </c>
      <c r="C4064" s="1" t="s">
        <v>5280</v>
      </c>
      <c r="D4064" s="1" t="s">
        <v>5281</v>
      </c>
      <c r="E4064" s="2" t="s">
        <v>5282</v>
      </c>
      <c r="F4064" s="1" t="s">
        <v>5276</v>
      </c>
      <c r="G4064" s="10">
        <v>45818</v>
      </c>
      <c r="H4064" s="1">
        <v>2</v>
      </c>
      <c r="I4064" s="1"/>
      <c r="J4064" s="10">
        <v>45832</v>
      </c>
      <c r="K4064" s="1" t="s">
        <v>1074</v>
      </c>
      <c r="L4064" s="2"/>
      <c r="M4064" s="10"/>
      <c r="N4064" s="1"/>
      <c r="O4064" s="1"/>
      <c r="P4064" s="2">
        <f>Table1[[#This Row],[PRICE/PO]]*Table1[[#This Row],[Quantity/PO]]</f>
        <v>0</v>
      </c>
      <c r="Q4064" s="2" t="str">
        <f t="shared" ca="1" si="337"/>
        <v>منتهي</v>
      </c>
      <c r="R4064" s="2" t="s">
        <v>2904</v>
      </c>
      <c r="S4064" s="2"/>
      <c r="T4064" s="1" t="str">
        <f t="shared" si="338"/>
        <v/>
      </c>
      <c r="BN4064" s="8" t="str">
        <f t="shared" si="342"/>
        <v>VBC1</v>
      </c>
    </row>
    <row r="4065" spans="1:66" ht="46" hidden="1" x14ac:dyDescent="0.45">
      <c r="A4065" s="1">
        <f t="shared" si="341"/>
        <v>4052</v>
      </c>
      <c r="B4065" s="1" t="s">
        <v>734</v>
      </c>
      <c r="C4065" s="1" t="s">
        <v>5283</v>
      </c>
      <c r="D4065" s="1" t="s">
        <v>5284</v>
      </c>
      <c r="E4065" s="2" t="s">
        <v>5285</v>
      </c>
      <c r="F4065" s="1" t="s">
        <v>5276</v>
      </c>
      <c r="G4065" s="10">
        <v>45818</v>
      </c>
      <c r="H4065" s="1">
        <v>1</v>
      </c>
      <c r="I4065" s="1"/>
      <c r="J4065" s="10">
        <v>45832</v>
      </c>
      <c r="K4065" s="1" t="s">
        <v>1077</v>
      </c>
      <c r="L4065" s="2"/>
      <c r="M4065" s="10"/>
      <c r="N4065" s="1"/>
      <c r="O4065" s="1"/>
      <c r="P4065" s="2">
        <f>Table1[[#This Row],[PRICE/PO]]*Table1[[#This Row],[Quantity/PO]]</f>
        <v>0</v>
      </c>
      <c r="Q4065" s="2" t="str">
        <f t="shared" ca="1" si="337"/>
        <v>منتهي</v>
      </c>
      <c r="R4065" s="2" t="s">
        <v>2904</v>
      </c>
      <c r="S4065" s="2"/>
      <c r="T4065" s="1" t="str">
        <f t="shared" si="338"/>
        <v/>
      </c>
      <c r="BN4065" s="8" t="str">
        <f t="shared" si="342"/>
        <v>VBC2</v>
      </c>
    </row>
    <row r="4066" spans="1:66" ht="69" hidden="1" x14ac:dyDescent="0.45">
      <c r="A4066" s="1">
        <f t="shared" si="341"/>
        <v>4053</v>
      </c>
      <c r="B4066" s="1" t="s">
        <v>734</v>
      </c>
      <c r="C4066" s="1" t="s">
        <v>1591</v>
      </c>
      <c r="D4066" s="1" t="s">
        <v>1590</v>
      </c>
      <c r="E4066" s="2" t="s">
        <v>5286</v>
      </c>
      <c r="F4066" s="1" t="s">
        <v>5287</v>
      </c>
      <c r="G4066" s="10">
        <v>45818</v>
      </c>
      <c r="H4066" s="1">
        <v>5</v>
      </c>
      <c r="I4066" s="1"/>
      <c r="J4066" s="10">
        <v>45823</v>
      </c>
      <c r="K4066" s="1" t="s">
        <v>1074</v>
      </c>
      <c r="L4066" s="2"/>
      <c r="M4066" s="10"/>
      <c r="N4066" s="1"/>
      <c r="O4066" s="1"/>
      <c r="P4066" s="2">
        <f>Table1[[#This Row],[PRICE/PO]]*Table1[[#This Row],[Quantity/PO]]</f>
        <v>0</v>
      </c>
      <c r="Q4066" s="2" t="str">
        <f t="shared" ca="1" si="337"/>
        <v>منتهي</v>
      </c>
      <c r="R4066" s="2" t="s">
        <v>2430</v>
      </c>
      <c r="S4066" s="2"/>
      <c r="T4066" s="1" t="str">
        <f t="shared" si="338"/>
        <v/>
      </c>
      <c r="BN4066" s="8" t="str">
        <f t="shared" si="342"/>
        <v>VBC5</v>
      </c>
    </row>
    <row r="4067" spans="1:66" ht="115" hidden="1" x14ac:dyDescent="0.45">
      <c r="A4067" s="1">
        <f t="shared" si="341"/>
        <v>4054</v>
      </c>
      <c r="B4067" s="1" t="s">
        <v>734</v>
      </c>
      <c r="C4067" s="1" t="s">
        <v>1976</v>
      </c>
      <c r="D4067" s="1" t="s">
        <v>1977</v>
      </c>
      <c r="E4067" s="2" t="s">
        <v>5288</v>
      </c>
      <c r="F4067" s="1" t="s">
        <v>5289</v>
      </c>
      <c r="G4067" s="10">
        <v>45818</v>
      </c>
      <c r="H4067" s="1">
        <v>1</v>
      </c>
      <c r="I4067" s="1"/>
      <c r="J4067" s="10">
        <v>45824</v>
      </c>
      <c r="K4067" s="1" t="s">
        <v>1077</v>
      </c>
      <c r="L4067" s="2"/>
      <c r="M4067" s="10"/>
      <c r="N4067" s="1"/>
      <c r="O4067" s="1"/>
      <c r="P4067" s="2">
        <f>Table1[[#This Row],[PRICE/PO]]*Table1[[#This Row],[Quantity/PO]]</f>
        <v>0</v>
      </c>
      <c r="Q4067" s="2" t="str">
        <f t="shared" ca="1" si="337"/>
        <v>منتهي</v>
      </c>
      <c r="R4067" s="2" t="s">
        <v>2370</v>
      </c>
      <c r="S4067" s="2"/>
      <c r="T4067" s="1" t="str">
        <f t="shared" si="338"/>
        <v/>
      </c>
      <c r="BN4067" s="8" t="str">
        <f t="shared" si="342"/>
        <v>ALT 33VH10</v>
      </c>
    </row>
    <row r="4068" spans="1:66" ht="92" hidden="1" x14ac:dyDescent="0.45">
      <c r="A4068" s="1">
        <f t="shared" si="341"/>
        <v>4055</v>
      </c>
      <c r="B4068" s="1" t="s">
        <v>734</v>
      </c>
      <c r="C4068" s="1" t="s">
        <v>2457</v>
      </c>
      <c r="D4068" s="1" t="s">
        <v>2456</v>
      </c>
      <c r="E4068" s="2" t="s">
        <v>5290</v>
      </c>
      <c r="F4068" s="1" t="s">
        <v>5291</v>
      </c>
      <c r="G4068" s="10">
        <v>45818</v>
      </c>
      <c r="H4068" s="1">
        <v>4</v>
      </c>
      <c r="I4068" s="1"/>
      <c r="J4068" s="10">
        <v>45822</v>
      </c>
      <c r="K4068" s="1" t="s">
        <v>1074</v>
      </c>
      <c r="L4068" s="2"/>
      <c r="M4068" s="10"/>
      <c r="N4068" s="1"/>
      <c r="O4068" s="1"/>
      <c r="P4068" s="2">
        <f>Table1[[#This Row],[PRICE/PO]]*Table1[[#This Row],[Quantity/PO]]</f>
        <v>0</v>
      </c>
      <c r="Q4068" s="2" t="str">
        <f t="shared" ca="1" si="337"/>
        <v>منتهي</v>
      </c>
      <c r="R4068" s="2" t="s">
        <v>2686</v>
      </c>
      <c r="S4068" s="2"/>
      <c r="T4068" s="1" t="str">
        <f t="shared" si="338"/>
        <v/>
      </c>
      <c r="BN4068" s="8" t="str">
        <f t="shared" si="342"/>
        <v>22LA17</v>
      </c>
    </row>
    <row r="4069" spans="1:66" ht="46" hidden="1" x14ac:dyDescent="0.45">
      <c r="A4069" s="1">
        <f t="shared" si="341"/>
        <v>4056</v>
      </c>
      <c r="B4069" s="1" t="s">
        <v>734</v>
      </c>
      <c r="C4069" s="1" t="s">
        <v>4072</v>
      </c>
      <c r="D4069" s="1">
        <v>33010026</v>
      </c>
      <c r="E4069" s="2" t="s">
        <v>5292</v>
      </c>
      <c r="F4069" s="1" t="s">
        <v>5293</v>
      </c>
      <c r="G4069" s="10">
        <v>45818</v>
      </c>
      <c r="H4069" s="1">
        <v>5</v>
      </c>
      <c r="I4069" s="51"/>
      <c r="J4069" s="10">
        <v>45822</v>
      </c>
      <c r="K4069" s="1" t="s">
        <v>1075</v>
      </c>
      <c r="L4069" s="2"/>
      <c r="M4069" s="10"/>
      <c r="N4069" s="1"/>
      <c r="O4069" s="1"/>
      <c r="P4069" s="2">
        <f>Table1[[#This Row],[PRICE/PO]]*Table1[[#This Row],[Quantity/PO]]</f>
        <v>0</v>
      </c>
      <c r="Q4069" s="2" t="str">
        <f t="shared" ca="1" si="337"/>
        <v>منتهي</v>
      </c>
      <c r="R4069" s="2" t="s">
        <v>2686</v>
      </c>
      <c r="S4069" s="2"/>
      <c r="T4069" s="1" t="str">
        <f t="shared" ref="T4069:T4132" si="343">IF(AND(COUNTIFS($F$14:$F$1012, $F4069, $L$14:$L$1012, "&lt;&gt;")&gt;0, $L4069="", $I4069&lt;&gt;""), 1, "")</f>
        <v/>
      </c>
      <c r="BN4069" s="8" t="str">
        <f t="shared" si="342"/>
        <v>22KZ93</v>
      </c>
    </row>
    <row r="4070" spans="1:66" ht="46" hidden="1" x14ac:dyDescent="0.45">
      <c r="A4070" s="1">
        <f t="shared" si="341"/>
        <v>4057</v>
      </c>
      <c r="B4070" s="1" t="s">
        <v>734</v>
      </c>
      <c r="C4070" s="1" t="s">
        <v>4074</v>
      </c>
      <c r="D4070" s="1">
        <v>30135289</v>
      </c>
      <c r="E4070" s="2" t="s">
        <v>4061</v>
      </c>
      <c r="F4070" s="1" t="s">
        <v>5293</v>
      </c>
      <c r="G4070" s="10">
        <v>45818</v>
      </c>
      <c r="H4070" s="1">
        <v>2</v>
      </c>
      <c r="I4070" s="51"/>
      <c r="J4070" s="10">
        <v>45822</v>
      </c>
      <c r="K4070" s="1" t="s">
        <v>1075</v>
      </c>
      <c r="L4070" s="2"/>
      <c r="M4070" s="10"/>
      <c r="N4070" s="1"/>
      <c r="O4070" s="1"/>
      <c r="P4070" s="2">
        <f>Table1[[#This Row],[PRICE/PO]]*Table1[[#This Row],[Quantity/PO]]</f>
        <v>0</v>
      </c>
      <c r="Q4070" s="2" t="str">
        <f t="shared" ref="Q4070:Q4132" ca="1" si="344">IF(AND($J4070&lt;TODAY(), $J4070&lt;&gt;""), "منتهي", "")</f>
        <v>منتهي</v>
      </c>
      <c r="R4070" s="2" t="s">
        <v>2686</v>
      </c>
      <c r="S4070" s="2"/>
      <c r="T4070" s="1" t="str">
        <f t="shared" si="343"/>
        <v/>
      </c>
      <c r="BN4070" s="8" t="str">
        <f t="shared" si="342"/>
        <v>ALT 33VH22</v>
      </c>
    </row>
    <row r="4071" spans="1:66" ht="46" hidden="1" x14ac:dyDescent="0.45">
      <c r="A4071" s="1">
        <f t="shared" si="341"/>
        <v>4058</v>
      </c>
      <c r="B4071" s="1" t="s">
        <v>734</v>
      </c>
      <c r="C4071" s="1" t="s">
        <v>4075</v>
      </c>
      <c r="D4071" s="1">
        <v>43110237</v>
      </c>
      <c r="E4071" s="2" t="s">
        <v>4062</v>
      </c>
      <c r="F4071" s="1" t="s">
        <v>5293</v>
      </c>
      <c r="G4071" s="10">
        <v>45818</v>
      </c>
      <c r="H4071" s="1">
        <v>2</v>
      </c>
      <c r="I4071" s="51"/>
      <c r="J4071" s="10">
        <v>45822</v>
      </c>
      <c r="K4071" s="1" t="s">
        <v>1075</v>
      </c>
      <c r="L4071" s="2"/>
      <c r="M4071" s="10"/>
      <c r="N4071" s="1"/>
      <c r="O4071" s="1"/>
      <c r="P4071" s="2">
        <f>Table1[[#This Row],[PRICE/PO]]*Table1[[#This Row],[Quantity/PO]]</f>
        <v>0</v>
      </c>
      <c r="Q4071" s="2" t="str">
        <f t="shared" ca="1" si="344"/>
        <v>منتهي</v>
      </c>
      <c r="R4071" s="2" t="s">
        <v>2686</v>
      </c>
      <c r="S4071" s="2"/>
      <c r="T4071" s="1" t="str">
        <f t="shared" si="343"/>
        <v/>
      </c>
      <c r="BN4071" s="8" t="str">
        <f t="shared" si="342"/>
        <v>SL0125</v>
      </c>
    </row>
    <row r="4072" spans="1:66" ht="46" hidden="1" x14ac:dyDescent="0.45">
      <c r="A4072" s="1">
        <f t="shared" si="341"/>
        <v>4059</v>
      </c>
      <c r="B4072" s="1" t="s">
        <v>734</v>
      </c>
      <c r="C4072" s="1" t="s">
        <v>4076</v>
      </c>
      <c r="D4072" s="1">
        <v>390000451</v>
      </c>
      <c r="E4072" s="2" t="s">
        <v>5294</v>
      </c>
      <c r="F4072" s="1" t="s">
        <v>5293</v>
      </c>
      <c r="G4072" s="10">
        <v>45818</v>
      </c>
      <c r="H4072" s="1">
        <v>2</v>
      </c>
      <c r="I4072" s="51"/>
      <c r="J4072" s="10">
        <v>45822</v>
      </c>
      <c r="K4072" s="1" t="s">
        <v>1075</v>
      </c>
      <c r="L4072" s="2"/>
      <c r="M4072" s="10"/>
      <c r="N4072" s="1"/>
      <c r="O4072" s="1"/>
      <c r="P4072" s="2">
        <f>Table1[[#This Row],[PRICE/PO]]*Table1[[#This Row],[Quantity/PO]]</f>
        <v>0</v>
      </c>
      <c r="Q4072" s="2" t="str">
        <f t="shared" ca="1" si="344"/>
        <v>منتهي</v>
      </c>
      <c r="R4072" s="2" t="s">
        <v>2686</v>
      </c>
      <c r="S4072" s="2"/>
      <c r="T4072" s="1" t="str">
        <f t="shared" si="343"/>
        <v/>
      </c>
      <c r="BN4072" s="8" t="str">
        <f t="shared" si="342"/>
        <v/>
      </c>
    </row>
    <row r="4073" spans="1:66" ht="46" hidden="1" x14ac:dyDescent="0.45">
      <c r="A4073" s="1">
        <f t="shared" si="341"/>
        <v>4060</v>
      </c>
      <c r="B4073" s="1" t="s">
        <v>734</v>
      </c>
      <c r="C4073" s="1" t="s">
        <v>4077</v>
      </c>
      <c r="D4073" s="1">
        <v>15012116</v>
      </c>
      <c r="E4073" s="2" t="s">
        <v>4064</v>
      </c>
      <c r="F4073" s="1" t="s">
        <v>5293</v>
      </c>
      <c r="G4073" s="10">
        <v>45818</v>
      </c>
      <c r="H4073" s="1">
        <v>2</v>
      </c>
      <c r="I4073" s="51"/>
      <c r="J4073" s="10">
        <v>45822</v>
      </c>
      <c r="K4073" s="1" t="s">
        <v>1075</v>
      </c>
      <c r="L4073" s="2"/>
      <c r="M4073" s="10"/>
      <c r="N4073" s="1"/>
      <c r="O4073" s="1"/>
      <c r="P4073" s="2">
        <f>Table1[[#This Row],[PRICE/PO]]*Table1[[#This Row],[Quantity/PO]]</f>
        <v>0</v>
      </c>
      <c r="Q4073" s="2" t="str">
        <f t="shared" ca="1" si="344"/>
        <v>منتهي</v>
      </c>
      <c r="R4073" s="2" t="s">
        <v>2686</v>
      </c>
      <c r="S4073" s="2"/>
      <c r="T4073" s="1" t="str">
        <f t="shared" si="343"/>
        <v/>
      </c>
      <c r="BN4073" s="8" t="str">
        <f t="shared" si="342"/>
        <v/>
      </c>
    </row>
    <row r="4074" spans="1:66" ht="46" hidden="1" x14ac:dyDescent="0.45">
      <c r="A4074" s="1">
        <f t="shared" si="341"/>
        <v>4061</v>
      </c>
      <c r="B4074" s="1" t="s">
        <v>734</v>
      </c>
      <c r="C4074" s="1" t="s">
        <v>4084</v>
      </c>
      <c r="D4074" s="1">
        <v>10352019</v>
      </c>
      <c r="E4074" s="2" t="s">
        <v>5295</v>
      </c>
      <c r="F4074" s="1" t="s">
        <v>5293</v>
      </c>
      <c r="G4074" s="10">
        <v>45818</v>
      </c>
      <c r="H4074" s="1">
        <v>2</v>
      </c>
      <c r="I4074" s="51"/>
      <c r="J4074" s="10">
        <v>45822</v>
      </c>
      <c r="K4074" s="1" t="s">
        <v>1075</v>
      </c>
      <c r="L4074" s="2"/>
      <c r="M4074" s="10"/>
      <c r="N4074" s="1"/>
      <c r="O4074" s="1"/>
      <c r="P4074" s="2">
        <f>Table1[[#This Row],[PRICE/PO]]*Table1[[#This Row],[Quantity/PO]]</f>
        <v>0</v>
      </c>
      <c r="Q4074" s="2" t="str">
        <f t="shared" ca="1" si="344"/>
        <v>منتهي</v>
      </c>
      <c r="R4074" s="2" t="s">
        <v>2686</v>
      </c>
      <c r="S4074" s="2"/>
      <c r="T4074" s="1" t="str">
        <f t="shared" si="343"/>
        <v/>
      </c>
      <c r="BN4074" s="8" t="str">
        <f t="shared" si="342"/>
        <v/>
      </c>
    </row>
    <row r="4075" spans="1:66" ht="46" hidden="1" x14ac:dyDescent="0.45">
      <c r="A4075" s="1">
        <f t="shared" si="341"/>
        <v>4062</v>
      </c>
      <c r="B4075" s="1" t="s">
        <v>734</v>
      </c>
      <c r="C4075" s="1" t="s">
        <v>5296</v>
      </c>
      <c r="D4075" s="1" t="s">
        <v>5297</v>
      </c>
      <c r="E4075" s="2" t="s">
        <v>5298</v>
      </c>
      <c r="F4075" s="1" t="s">
        <v>5299</v>
      </c>
      <c r="G4075" s="10">
        <v>45818</v>
      </c>
      <c r="H4075" s="1">
        <v>2</v>
      </c>
      <c r="I4075" s="51">
        <v>68000</v>
      </c>
      <c r="J4075" s="10">
        <v>45825</v>
      </c>
      <c r="K4075" s="1" t="s">
        <v>1075</v>
      </c>
      <c r="L4075" s="2" t="s">
        <v>6045</v>
      </c>
      <c r="M4075" s="10" t="s">
        <v>6046</v>
      </c>
      <c r="N4075" s="1">
        <v>12</v>
      </c>
      <c r="O4075" s="1">
        <v>68000</v>
      </c>
      <c r="P4075" s="2">
        <f>Table1[[#This Row],[PRICE/PO]]*Table1[[#This Row],[Quantity/PO]]</f>
        <v>816000</v>
      </c>
      <c r="Q4075" s="2" t="str">
        <f t="shared" ca="1" si="344"/>
        <v>منتهي</v>
      </c>
      <c r="R4075" s="2" t="s">
        <v>2686</v>
      </c>
      <c r="S4075" s="2"/>
      <c r="T4075" s="1" t="str">
        <f t="shared" si="343"/>
        <v/>
      </c>
      <c r="BN4075" s="8" t="str">
        <f t="shared" si="342"/>
        <v>2108005</v>
      </c>
    </row>
    <row r="4076" spans="1:66" ht="46" hidden="1" x14ac:dyDescent="0.45">
      <c r="A4076" s="1">
        <f t="shared" si="341"/>
        <v>4063</v>
      </c>
      <c r="B4076" s="1" t="s">
        <v>734</v>
      </c>
      <c r="C4076" s="1" t="s">
        <v>2871</v>
      </c>
      <c r="D4076" s="1" t="s">
        <v>2876</v>
      </c>
      <c r="E4076" s="2" t="s">
        <v>5300</v>
      </c>
      <c r="F4076" s="1" t="s">
        <v>5301</v>
      </c>
      <c r="G4076" s="10">
        <v>45819</v>
      </c>
      <c r="H4076" s="1">
        <v>1</v>
      </c>
      <c r="I4076" s="50">
        <v>100</v>
      </c>
      <c r="J4076" s="10">
        <v>45822</v>
      </c>
      <c r="K4076" s="1"/>
      <c r="L4076" s="2"/>
      <c r="M4076" s="10"/>
      <c r="N4076" s="1"/>
      <c r="O4076" s="1"/>
      <c r="P4076" s="2">
        <f>Table1[[#This Row],[PRICE/PO]]*Table1[[#This Row],[Quantity/PO]]</f>
        <v>0</v>
      </c>
      <c r="Q4076" s="2" t="str">
        <f t="shared" ca="1" si="344"/>
        <v>منتهي</v>
      </c>
      <c r="R4076" s="2"/>
      <c r="S4076" s="2"/>
      <c r="T4076" s="1" t="str">
        <f t="shared" si="343"/>
        <v/>
      </c>
      <c r="BN4076" s="8" t="str">
        <f t="shared" si="342"/>
        <v/>
      </c>
    </row>
    <row r="4077" spans="1:66" ht="46" hidden="1" x14ac:dyDescent="0.45">
      <c r="A4077" s="1">
        <f t="shared" si="341"/>
        <v>4064</v>
      </c>
      <c r="B4077" s="1" t="s">
        <v>734</v>
      </c>
      <c r="C4077" s="1" t="s">
        <v>5302</v>
      </c>
      <c r="D4077" s="1" t="s">
        <v>5303</v>
      </c>
      <c r="E4077" s="2" t="s">
        <v>5304</v>
      </c>
      <c r="F4077" s="1" t="s">
        <v>5305</v>
      </c>
      <c r="G4077" s="10">
        <v>45820</v>
      </c>
      <c r="H4077" s="1">
        <v>80</v>
      </c>
      <c r="I4077" s="1"/>
      <c r="J4077" s="10">
        <v>45825</v>
      </c>
      <c r="K4077" s="1"/>
      <c r="L4077" s="2"/>
      <c r="M4077" s="10"/>
      <c r="N4077" s="1"/>
      <c r="O4077" s="1"/>
      <c r="P4077" s="2">
        <f>Table1[[#This Row],[PRICE/PO]]*Table1[[#This Row],[Quantity/PO]]</f>
        <v>0</v>
      </c>
      <c r="Q4077" s="2" t="str">
        <f t="shared" ca="1" si="344"/>
        <v>منتهي</v>
      </c>
      <c r="R4077" s="2"/>
      <c r="S4077" s="2"/>
      <c r="T4077" s="1" t="str">
        <f t="shared" si="343"/>
        <v/>
      </c>
      <c r="BN4077" s="8" t="str">
        <f t="shared" si="342"/>
        <v>VBC1</v>
      </c>
    </row>
    <row r="4078" spans="1:66" ht="46" hidden="1" x14ac:dyDescent="0.45">
      <c r="A4078" s="1">
        <f t="shared" si="341"/>
        <v>4065</v>
      </c>
      <c r="B4078" s="1" t="s">
        <v>734</v>
      </c>
      <c r="C4078" s="1" t="s">
        <v>3870</v>
      </c>
      <c r="D4078" s="1" t="s">
        <v>5306</v>
      </c>
      <c r="E4078" s="2" t="s">
        <v>5307</v>
      </c>
      <c r="F4078" s="1" t="s">
        <v>5308</v>
      </c>
      <c r="G4078" s="10">
        <v>45819</v>
      </c>
      <c r="H4078" s="1">
        <v>12</v>
      </c>
      <c r="I4078" s="1"/>
      <c r="J4078" s="10">
        <v>45824</v>
      </c>
      <c r="K4078" s="1"/>
      <c r="L4078" s="2"/>
      <c r="M4078" s="10"/>
      <c r="N4078" s="1"/>
      <c r="O4078" s="1"/>
      <c r="P4078" s="2">
        <f>Table1[[#This Row],[PRICE/PO]]*Table1[[#This Row],[Quantity/PO]]</f>
        <v>0</v>
      </c>
      <c r="Q4078" s="2" t="str">
        <f t="shared" ca="1" si="344"/>
        <v>منتهي</v>
      </c>
      <c r="R4078" s="2"/>
      <c r="S4078" s="2"/>
      <c r="T4078" s="1" t="str">
        <f t="shared" si="343"/>
        <v/>
      </c>
      <c r="BN4078" s="8" t="str">
        <f t="shared" si="342"/>
        <v>VBC2</v>
      </c>
    </row>
    <row r="4079" spans="1:66" ht="46" hidden="1" x14ac:dyDescent="0.45">
      <c r="A4079" s="1">
        <f t="shared" si="341"/>
        <v>4066</v>
      </c>
      <c r="B4079" s="1" t="s">
        <v>734</v>
      </c>
      <c r="C4079" s="1" t="s">
        <v>2164</v>
      </c>
      <c r="D4079" s="1" t="s">
        <v>2163</v>
      </c>
      <c r="E4079" s="2" t="s">
        <v>5309</v>
      </c>
      <c r="F4079" s="1" t="s">
        <v>5310</v>
      </c>
      <c r="G4079" s="10">
        <v>45819</v>
      </c>
      <c r="H4079" s="1">
        <v>500</v>
      </c>
      <c r="I4079" s="1"/>
      <c r="J4079" s="10">
        <v>45825</v>
      </c>
      <c r="K4079" s="1" t="s">
        <v>1074</v>
      </c>
      <c r="L4079" s="2"/>
      <c r="M4079" s="10"/>
      <c r="N4079" s="1"/>
      <c r="O4079" s="1"/>
      <c r="P4079" s="2">
        <f>Table1[[#This Row],[PRICE/PO]]*Table1[[#This Row],[Quantity/PO]]</f>
        <v>0</v>
      </c>
      <c r="Q4079" s="2" t="str">
        <f t="shared" ca="1" si="344"/>
        <v>منتهي</v>
      </c>
      <c r="R4079" s="2" t="s">
        <v>2686</v>
      </c>
      <c r="S4079" s="2"/>
      <c r="T4079" s="1" t="str">
        <f t="shared" si="343"/>
        <v/>
      </c>
      <c r="BN4079" s="8" t="str">
        <f t="shared" si="342"/>
        <v>VBC5</v>
      </c>
    </row>
    <row r="4080" spans="1:66" ht="46" hidden="1" x14ac:dyDescent="0.45">
      <c r="A4080" s="1">
        <f t="shared" si="341"/>
        <v>4067</v>
      </c>
      <c r="B4080" s="1" t="s">
        <v>734</v>
      </c>
      <c r="C4080" s="1" t="s">
        <v>5085</v>
      </c>
      <c r="D4080" s="1" t="s">
        <v>5303</v>
      </c>
      <c r="E4080" s="2" t="s">
        <v>5311</v>
      </c>
      <c r="F4080" s="1" t="s">
        <v>5310</v>
      </c>
      <c r="G4080" s="10">
        <v>45819</v>
      </c>
      <c r="H4080" s="1">
        <v>200</v>
      </c>
      <c r="I4080" s="1">
        <v>625</v>
      </c>
      <c r="J4080" s="10">
        <v>45825</v>
      </c>
      <c r="K4080" s="1" t="s">
        <v>1074</v>
      </c>
      <c r="L4080" s="2" t="s">
        <v>6331</v>
      </c>
      <c r="M4080" s="10">
        <v>45833</v>
      </c>
      <c r="N4080" s="1">
        <v>325</v>
      </c>
      <c r="O4080" s="1">
        <v>625</v>
      </c>
      <c r="P4080" s="2">
        <f>Table1[[#This Row],[PRICE/PO]]*Table1[[#This Row],[Quantity/PO]]</f>
        <v>203125</v>
      </c>
      <c r="Q4080" s="2" t="str">
        <f t="shared" ca="1" si="344"/>
        <v>منتهي</v>
      </c>
      <c r="R4080" s="2" t="s">
        <v>2686</v>
      </c>
      <c r="S4080" s="2"/>
      <c r="T4080" s="1" t="str">
        <f t="shared" si="343"/>
        <v/>
      </c>
      <c r="BN4080" s="8" t="str">
        <f t="shared" si="342"/>
        <v>ALT 33VH10</v>
      </c>
    </row>
    <row r="4081" spans="1:66" ht="46" hidden="1" x14ac:dyDescent="0.45">
      <c r="A4081" s="1">
        <f t="shared" si="341"/>
        <v>4068</v>
      </c>
      <c r="B4081" s="1" t="s">
        <v>734</v>
      </c>
      <c r="C4081" s="1" t="s">
        <v>717</v>
      </c>
      <c r="D4081" s="1" t="s">
        <v>5312</v>
      </c>
      <c r="E4081" s="2" t="s">
        <v>5313</v>
      </c>
      <c r="F4081" s="1" t="s">
        <v>5314</v>
      </c>
      <c r="G4081" s="10">
        <v>45819</v>
      </c>
      <c r="H4081" s="1">
        <v>2</v>
      </c>
      <c r="I4081" s="1"/>
      <c r="J4081" s="10">
        <v>45825</v>
      </c>
      <c r="K4081" s="1" t="s">
        <v>1076</v>
      </c>
      <c r="L4081" s="2"/>
      <c r="M4081" s="10"/>
      <c r="N4081" s="1"/>
      <c r="O4081" s="1"/>
      <c r="P4081" s="2">
        <f>Table1[[#This Row],[PRICE/PO]]*Table1[[#This Row],[Quantity/PO]]</f>
        <v>0</v>
      </c>
      <c r="Q4081" s="2" t="str">
        <f t="shared" ca="1" si="344"/>
        <v>منتهي</v>
      </c>
      <c r="R4081" s="2" t="s">
        <v>2339</v>
      </c>
      <c r="S4081" s="2"/>
      <c r="T4081" s="1" t="str">
        <f t="shared" si="343"/>
        <v/>
      </c>
      <c r="BN4081" s="8" t="str">
        <f t="shared" si="342"/>
        <v>22LA17</v>
      </c>
    </row>
    <row r="4082" spans="1:66" ht="46" hidden="1" x14ac:dyDescent="0.45">
      <c r="A4082" s="1">
        <f t="shared" si="341"/>
        <v>4069</v>
      </c>
      <c r="B4082" s="1" t="s">
        <v>734</v>
      </c>
      <c r="C4082" s="1" t="s">
        <v>693</v>
      </c>
      <c r="D4082" s="1" t="s">
        <v>5303</v>
      </c>
      <c r="E4082" s="2" t="s">
        <v>5315</v>
      </c>
      <c r="F4082" s="1" t="s">
        <v>5314</v>
      </c>
      <c r="G4082" s="10">
        <v>45819</v>
      </c>
      <c r="H4082" s="1">
        <v>5</v>
      </c>
      <c r="I4082" s="1">
        <v>650</v>
      </c>
      <c r="J4082" s="10">
        <v>45825</v>
      </c>
      <c r="K4082" s="1" t="s">
        <v>1076</v>
      </c>
      <c r="L4082" s="2" t="s">
        <v>6057</v>
      </c>
      <c r="M4082" s="10">
        <v>45827</v>
      </c>
      <c r="N4082" s="1">
        <v>5</v>
      </c>
      <c r="O4082" s="1">
        <v>650</v>
      </c>
      <c r="P4082" s="2">
        <f>Table1[[#This Row],[PRICE/PO]]*Table1[[#This Row],[Quantity/PO]]</f>
        <v>3250</v>
      </c>
      <c r="Q4082" s="2" t="str">
        <f t="shared" ca="1" si="344"/>
        <v>منتهي</v>
      </c>
      <c r="R4082" s="2" t="s">
        <v>2339</v>
      </c>
      <c r="S4082" s="2"/>
      <c r="T4082" s="1" t="str">
        <f t="shared" si="343"/>
        <v/>
      </c>
      <c r="BN4082" s="8" t="str">
        <f t="shared" si="342"/>
        <v>22KZ93</v>
      </c>
    </row>
    <row r="4083" spans="1:66" ht="69" hidden="1" x14ac:dyDescent="0.45">
      <c r="A4083" s="1">
        <f t="shared" si="341"/>
        <v>4070</v>
      </c>
      <c r="B4083" s="1" t="s">
        <v>734</v>
      </c>
      <c r="C4083" s="1" t="s">
        <v>5316</v>
      </c>
      <c r="D4083" s="1" t="s">
        <v>5317</v>
      </c>
      <c r="E4083" s="2" t="s">
        <v>5318</v>
      </c>
      <c r="F4083" s="1" t="s">
        <v>5319</v>
      </c>
      <c r="G4083" s="10">
        <v>45819</v>
      </c>
      <c r="H4083" s="1">
        <v>1</v>
      </c>
      <c r="I4083" s="1"/>
      <c r="J4083" s="10">
        <v>45822</v>
      </c>
      <c r="K4083" s="1"/>
      <c r="L4083" s="2"/>
      <c r="M4083" s="10"/>
      <c r="N4083" s="1"/>
      <c r="O4083" s="1"/>
      <c r="P4083" s="2">
        <f>Table1[[#This Row],[PRICE/PO]]*Table1[[#This Row],[Quantity/PO]]</f>
        <v>0</v>
      </c>
      <c r="Q4083" s="2" t="str">
        <f t="shared" ca="1" si="344"/>
        <v>منتهي</v>
      </c>
      <c r="R4083" s="2"/>
      <c r="S4083" s="2"/>
      <c r="T4083" s="1" t="str">
        <f t="shared" si="343"/>
        <v/>
      </c>
      <c r="BN4083" s="8" t="str">
        <f t="shared" si="342"/>
        <v>ALT 33VH22</v>
      </c>
    </row>
    <row r="4084" spans="1:66" ht="69" hidden="1" x14ac:dyDescent="0.45">
      <c r="A4084" s="1">
        <f t="shared" si="341"/>
        <v>4071</v>
      </c>
      <c r="B4084" s="1" t="s">
        <v>734</v>
      </c>
      <c r="C4084" s="1" t="s">
        <v>4519</v>
      </c>
      <c r="D4084" s="1" t="s">
        <v>4520</v>
      </c>
      <c r="E4084" s="2" t="s">
        <v>5320</v>
      </c>
      <c r="F4084" s="1" t="s">
        <v>5319</v>
      </c>
      <c r="G4084" s="10">
        <v>45819</v>
      </c>
      <c r="H4084" s="1">
        <v>1</v>
      </c>
      <c r="I4084" s="1"/>
      <c r="J4084" s="10">
        <v>45822</v>
      </c>
      <c r="K4084" s="1"/>
      <c r="L4084" s="2"/>
      <c r="M4084" s="10"/>
      <c r="N4084" s="1"/>
      <c r="O4084" s="1"/>
      <c r="P4084" s="2">
        <f>Table1[[#This Row],[PRICE/PO]]*Table1[[#This Row],[Quantity/PO]]</f>
        <v>0</v>
      </c>
      <c r="Q4084" s="2" t="str">
        <f t="shared" ca="1" si="344"/>
        <v>منتهي</v>
      </c>
      <c r="R4084" s="2"/>
      <c r="S4084" s="2"/>
      <c r="T4084" s="1" t="str">
        <f t="shared" si="343"/>
        <v/>
      </c>
      <c r="BN4084" s="8" t="str">
        <f t="shared" si="342"/>
        <v>02400362</v>
      </c>
    </row>
    <row r="4085" spans="1:66" ht="69" hidden="1" x14ac:dyDescent="0.45">
      <c r="A4085" s="1">
        <f t="shared" si="341"/>
        <v>4072</v>
      </c>
      <c r="B4085" s="1" t="s">
        <v>734</v>
      </c>
      <c r="C4085" s="1" t="s">
        <v>4854</v>
      </c>
      <c r="D4085" s="1" t="s">
        <v>4856</v>
      </c>
      <c r="E4085" s="2" t="s">
        <v>5321</v>
      </c>
      <c r="F4085" s="1" t="s">
        <v>5319</v>
      </c>
      <c r="G4085" s="10">
        <v>45819</v>
      </c>
      <c r="H4085" s="1">
        <v>15</v>
      </c>
      <c r="I4085" s="1"/>
      <c r="J4085" s="10">
        <v>45822</v>
      </c>
      <c r="K4085" s="1"/>
      <c r="L4085" s="2"/>
      <c r="M4085" s="10"/>
      <c r="N4085" s="1"/>
      <c r="O4085" s="1"/>
      <c r="P4085" s="2">
        <f>Table1[[#This Row],[PRICE/PO]]*Table1[[#This Row],[Quantity/PO]]</f>
        <v>0</v>
      </c>
      <c r="Q4085" s="2" t="str">
        <f t="shared" ca="1" si="344"/>
        <v>منتهي</v>
      </c>
      <c r="R4085" s="2"/>
      <c r="S4085" s="2"/>
      <c r="T4085" s="1" t="str">
        <f t="shared" si="343"/>
        <v/>
      </c>
      <c r="BN4085" s="8" t="str">
        <f t="shared" si="342"/>
        <v>02501315</v>
      </c>
    </row>
    <row r="4086" spans="1:66" ht="69" hidden="1" x14ac:dyDescent="0.45">
      <c r="A4086" s="1">
        <f t="shared" si="341"/>
        <v>4073</v>
      </c>
      <c r="B4086" s="1" t="s">
        <v>734</v>
      </c>
      <c r="C4086" s="1" t="s">
        <v>4855</v>
      </c>
      <c r="D4086" s="1" t="s">
        <v>5322</v>
      </c>
      <c r="E4086" s="2" t="s">
        <v>5323</v>
      </c>
      <c r="F4086" s="1" t="s">
        <v>5319</v>
      </c>
      <c r="G4086" s="10">
        <v>45819</v>
      </c>
      <c r="H4086" s="1">
        <v>15</v>
      </c>
      <c r="I4086" s="1"/>
      <c r="J4086" s="10">
        <v>45822</v>
      </c>
      <c r="K4086" s="1"/>
      <c r="L4086" s="2"/>
      <c r="M4086" s="10"/>
      <c r="N4086" s="1"/>
      <c r="O4086" s="1"/>
      <c r="P4086" s="2">
        <f>Table1[[#This Row],[PRICE/PO]]*Table1[[#This Row],[Quantity/PO]]</f>
        <v>0</v>
      </c>
      <c r="Q4086" s="2" t="str">
        <f t="shared" ca="1" si="344"/>
        <v>منتهي</v>
      </c>
      <c r="R4086" s="2"/>
      <c r="S4086" s="2"/>
      <c r="T4086" s="1" t="str">
        <f t="shared" si="343"/>
        <v/>
      </c>
      <c r="BN4086" s="8" t="str">
        <f t="shared" si="342"/>
        <v>2503244</v>
      </c>
    </row>
    <row r="4087" spans="1:66" ht="46" hidden="1" x14ac:dyDescent="0.45">
      <c r="A4087" s="1">
        <f t="shared" si="341"/>
        <v>4074</v>
      </c>
      <c r="B4087" s="1" t="s">
        <v>734</v>
      </c>
      <c r="C4087" s="1" t="s">
        <v>3673</v>
      </c>
      <c r="D4087" s="1" t="s">
        <v>5303</v>
      </c>
      <c r="E4087" s="2" t="s">
        <v>5324</v>
      </c>
      <c r="F4087" s="1" t="s">
        <v>5319</v>
      </c>
      <c r="G4087" s="10">
        <v>45819</v>
      </c>
      <c r="H4087" s="1">
        <v>50</v>
      </c>
      <c r="I4087" s="1"/>
      <c r="J4087" s="10">
        <v>45822</v>
      </c>
      <c r="K4087" s="1"/>
      <c r="L4087" s="2"/>
      <c r="M4087" s="10"/>
      <c r="N4087" s="1"/>
      <c r="O4087" s="1"/>
      <c r="P4087" s="2">
        <f>Table1[[#This Row],[PRICE/PO]]*Table1[[#This Row],[Quantity/PO]]</f>
        <v>0</v>
      </c>
      <c r="Q4087" s="2" t="str">
        <f t="shared" ca="1" si="344"/>
        <v>منتهي</v>
      </c>
      <c r="R4087" s="2"/>
      <c r="S4087" s="2"/>
      <c r="T4087" s="1" t="str">
        <f t="shared" si="343"/>
        <v/>
      </c>
      <c r="BN4087" s="8" t="str">
        <f t="shared" si="342"/>
        <v>42QFIT18-708</v>
      </c>
    </row>
    <row r="4088" spans="1:66" ht="46" hidden="1" x14ac:dyDescent="0.45">
      <c r="A4088" s="1">
        <f t="shared" si="341"/>
        <v>4075</v>
      </c>
      <c r="B4088" s="1" t="s">
        <v>734</v>
      </c>
      <c r="C4088" s="1" t="s">
        <v>4673</v>
      </c>
      <c r="D4088" s="1" t="s">
        <v>5325</v>
      </c>
      <c r="E4088" s="2" t="s">
        <v>5326</v>
      </c>
      <c r="F4088" s="1" t="s">
        <v>5319</v>
      </c>
      <c r="G4088" s="10">
        <v>45819</v>
      </c>
      <c r="H4088" s="1">
        <v>60</v>
      </c>
      <c r="I4088" s="1"/>
      <c r="J4088" s="10">
        <v>45822</v>
      </c>
      <c r="K4088" s="1"/>
      <c r="L4088" s="2"/>
      <c r="M4088" s="10"/>
      <c r="N4088" s="1"/>
      <c r="O4088" s="1"/>
      <c r="P4088" s="2">
        <f>Table1[[#This Row],[PRICE/PO]]*Table1[[#This Row],[Quantity/PO]]</f>
        <v>0</v>
      </c>
      <c r="Q4088" s="2" t="str">
        <f t="shared" ca="1" si="344"/>
        <v>منتهي</v>
      </c>
      <c r="R4088" s="2"/>
      <c r="S4088" s="2"/>
      <c r="T4088" s="1" t="str">
        <f t="shared" si="343"/>
        <v/>
      </c>
      <c r="BN4088" s="8" t="str">
        <f t="shared" si="342"/>
        <v>2300436</v>
      </c>
    </row>
    <row r="4089" spans="1:66" ht="46" hidden="1" x14ac:dyDescent="0.45">
      <c r="A4089" s="1">
        <f t="shared" si="341"/>
        <v>4076</v>
      </c>
      <c r="B4089" s="1" t="s">
        <v>734</v>
      </c>
      <c r="C4089" s="1" t="s">
        <v>4666</v>
      </c>
      <c r="D4089" s="1" t="s">
        <v>5327</v>
      </c>
      <c r="E4089" s="2" t="s">
        <v>5328</v>
      </c>
      <c r="F4089" s="1" t="s">
        <v>5319</v>
      </c>
      <c r="G4089" s="10">
        <v>45819</v>
      </c>
      <c r="H4089" s="1">
        <v>50</v>
      </c>
      <c r="I4089" s="1"/>
      <c r="J4089" s="10">
        <v>45822</v>
      </c>
      <c r="K4089" s="1"/>
      <c r="L4089" s="2"/>
      <c r="M4089" s="10"/>
      <c r="N4089" s="1"/>
      <c r="O4089" s="1"/>
      <c r="P4089" s="2">
        <f>Table1[[#This Row],[PRICE/PO]]*Table1[[#This Row],[Quantity/PO]]</f>
        <v>0</v>
      </c>
      <c r="Q4089" s="2" t="str">
        <f t="shared" ca="1" si="344"/>
        <v>منتهي</v>
      </c>
      <c r="R4089" s="2"/>
      <c r="S4089" s="2"/>
      <c r="T4089" s="1" t="str">
        <f t="shared" si="343"/>
        <v/>
      </c>
      <c r="BN4089" s="8" t="str">
        <f t="shared" si="342"/>
        <v>36314802</v>
      </c>
    </row>
    <row r="4090" spans="1:66" ht="46" hidden="1" x14ac:dyDescent="0.45">
      <c r="A4090" s="1">
        <f t="shared" si="341"/>
        <v>4077</v>
      </c>
      <c r="B4090" s="1" t="s">
        <v>734</v>
      </c>
      <c r="C4090" s="1" t="s">
        <v>3929</v>
      </c>
      <c r="D4090" s="1" t="s">
        <v>5303</v>
      </c>
      <c r="E4090" s="2" t="s">
        <v>5329</v>
      </c>
      <c r="F4090" s="1" t="s">
        <v>5319</v>
      </c>
      <c r="G4090" s="10">
        <v>45819</v>
      </c>
      <c r="H4090" s="1">
        <v>20</v>
      </c>
      <c r="I4090" s="1"/>
      <c r="J4090" s="10">
        <v>45822</v>
      </c>
      <c r="K4090" s="1"/>
      <c r="L4090" s="2"/>
      <c r="M4090" s="10"/>
      <c r="N4090" s="1"/>
      <c r="O4090" s="1"/>
      <c r="P4090" s="2">
        <f>Table1[[#This Row],[PRICE/PO]]*Table1[[#This Row],[Quantity/PO]]</f>
        <v>0</v>
      </c>
      <c r="Q4090" s="2" t="str">
        <f t="shared" ca="1" si="344"/>
        <v>منتهي</v>
      </c>
      <c r="R4090" s="2"/>
      <c r="S4090" s="2"/>
      <c r="T4090" s="1" t="str">
        <f t="shared" si="343"/>
        <v/>
      </c>
      <c r="BN4090" s="8" t="str">
        <f t="shared" si="342"/>
        <v>YKT-40-6-220</v>
      </c>
    </row>
    <row r="4091" spans="1:66" ht="46" hidden="1" x14ac:dyDescent="0.45">
      <c r="A4091" s="1">
        <f t="shared" si="341"/>
        <v>4078</v>
      </c>
      <c r="B4091" s="1" t="s">
        <v>734</v>
      </c>
      <c r="C4091" s="1" t="s">
        <v>3931</v>
      </c>
      <c r="D4091" s="1" t="s">
        <v>5303</v>
      </c>
      <c r="E4091" s="2" t="s">
        <v>5330</v>
      </c>
      <c r="F4091" s="1" t="s">
        <v>5319</v>
      </c>
      <c r="G4091" s="10">
        <v>45819</v>
      </c>
      <c r="H4091" s="1">
        <v>20</v>
      </c>
      <c r="I4091" s="1"/>
      <c r="J4091" s="10">
        <v>45822</v>
      </c>
      <c r="K4091" s="1"/>
      <c r="L4091" s="2"/>
      <c r="M4091" s="10"/>
      <c r="N4091" s="1"/>
      <c r="O4091" s="1"/>
      <c r="P4091" s="2">
        <f>Table1[[#This Row],[PRICE/PO]]*Table1[[#This Row],[Quantity/PO]]</f>
        <v>0</v>
      </c>
      <c r="Q4091" s="2" t="str">
        <f t="shared" ca="1" si="344"/>
        <v>منتهي</v>
      </c>
      <c r="R4091" s="2"/>
      <c r="S4091" s="2"/>
      <c r="T4091" s="1" t="str">
        <f t="shared" si="343"/>
        <v/>
      </c>
      <c r="BN4091" s="8" t="str">
        <f t="shared" si="342"/>
        <v>EU-KFR70G/N1Y</v>
      </c>
    </row>
    <row r="4092" spans="1:66" ht="46" hidden="1" x14ac:dyDescent="0.45">
      <c r="A4092" s="1">
        <f t="shared" si="341"/>
        <v>4079</v>
      </c>
      <c r="B4092" s="1" t="s">
        <v>734</v>
      </c>
      <c r="C4092" s="1" t="s">
        <v>4513</v>
      </c>
      <c r="D4092" s="1" t="s">
        <v>4514</v>
      </c>
      <c r="E4092" s="2" t="s">
        <v>5331</v>
      </c>
      <c r="F4092" s="1" t="s">
        <v>5332</v>
      </c>
      <c r="G4092" s="10">
        <v>45819</v>
      </c>
      <c r="H4092" s="1">
        <v>1</v>
      </c>
      <c r="I4092" s="1"/>
      <c r="J4092" s="10">
        <v>45822</v>
      </c>
      <c r="K4092" s="1"/>
      <c r="L4092" s="2"/>
      <c r="M4092" s="10"/>
      <c r="N4092" s="1"/>
      <c r="O4092" s="1"/>
      <c r="P4092" s="2">
        <f>Table1[[#This Row],[PRICE/PO]]*Table1[[#This Row],[Quantity/PO]]</f>
        <v>0</v>
      </c>
      <c r="Q4092" s="2" t="str">
        <f t="shared" ca="1" si="344"/>
        <v>منتهي</v>
      </c>
      <c r="R4092" s="2"/>
      <c r="S4092" s="2"/>
      <c r="T4092" s="1" t="str">
        <f t="shared" si="343"/>
        <v/>
      </c>
      <c r="BN4092" s="8" t="str">
        <f t="shared" si="342"/>
        <v>121</v>
      </c>
    </row>
    <row r="4093" spans="1:66" ht="46" hidden="1" x14ac:dyDescent="0.45">
      <c r="A4093" s="1">
        <f t="shared" si="341"/>
        <v>4080</v>
      </c>
      <c r="B4093" s="1" t="s">
        <v>734</v>
      </c>
      <c r="C4093" s="1" t="s">
        <v>3931</v>
      </c>
      <c r="D4093" s="1" t="s">
        <v>5303</v>
      </c>
      <c r="E4093" s="2" t="s">
        <v>5330</v>
      </c>
      <c r="F4093" s="1" t="s">
        <v>5333</v>
      </c>
      <c r="G4093" s="10">
        <v>45819</v>
      </c>
      <c r="H4093" s="1">
        <v>4</v>
      </c>
      <c r="I4093" s="1"/>
      <c r="J4093" s="10">
        <v>45822</v>
      </c>
      <c r="K4093" s="1"/>
      <c r="L4093" s="2"/>
      <c r="M4093" s="10"/>
      <c r="N4093" s="1"/>
      <c r="O4093" s="1"/>
      <c r="P4093" s="2">
        <f>Table1[[#This Row],[PRICE/PO]]*Table1[[#This Row],[Quantity/PO]]</f>
        <v>0</v>
      </c>
      <c r="Q4093" s="2" t="str">
        <f t="shared" ca="1" si="344"/>
        <v>منتهي</v>
      </c>
      <c r="R4093" s="2"/>
      <c r="S4093" s="2"/>
      <c r="T4093" s="1" t="str">
        <f t="shared" si="343"/>
        <v/>
      </c>
      <c r="BN4093" s="8" t="str">
        <f t="shared" si="342"/>
        <v/>
      </c>
    </row>
    <row r="4094" spans="1:66" ht="46" hidden="1" x14ac:dyDescent="0.45">
      <c r="A4094" s="1">
        <f t="shared" si="341"/>
        <v>4081</v>
      </c>
      <c r="B4094" s="1" t="s">
        <v>734</v>
      </c>
      <c r="C4094" s="1" t="s">
        <v>3982</v>
      </c>
      <c r="D4094" s="1" t="s">
        <v>5334</v>
      </c>
      <c r="E4094" s="2" t="s">
        <v>5335</v>
      </c>
      <c r="F4094" s="1" t="s">
        <v>5336</v>
      </c>
      <c r="G4094" s="10">
        <v>45819</v>
      </c>
      <c r="H4094" s="1">
        <v>4</v>
      </c>
      <c r="I4094" s="1"/>
      <c r="J4094" s="10">
        <v>45826</v>
      </c>
      <c r="K4094" s="1"/>
      <c r="L4094" s="2"/>
      <c r="M4094" s="10"/>
      <c r="N4094" s="1"/>
      <c r="O4094" s="1"/>
      <c r="P4094" s="2">
        <f>Table1[[#This Row],[PRICE/PO]]*Table1[[#This Row],[Quantity/PO]]</f>
        <v>0</v>
      </c>
      <c r="Q4094" s="2" t="str">
        <f t="shared" ca="1" si="344"/>
        <v>منتهي</v>
      </c>
      <c r="R4094" s="2"/>
      <c r="S4094" s="2"/>
      <c r="T4094" s="1" t="str">
        <f t="shared" si="343"/>
        <v/>
      </c>
      <c r="BN4094" s="8" t="str">
        <f t="shared" si="342"/>
        <v/>
      </c>
    </row>
    <row r="4095" spans="1:66" ht="46" hidden="1" x14ac:dyDescent="0.45">
      <c r="A4095" s="1">
        <f t="shared" si="341"/>
        <v>4082</v>
      </c>
      <c r="B4095" s="1" t="s">
        <v>734</v>
      </c>
      <c r="C4095" s="1" t="s">
        <v>3988</v>
      </c>
      <c r="D4095" s="1" t="s">
        <v>3986</v>
      </c>
      <c r="E4095" s="2" t="s">
        <v>5337</v>
      </c>
      <c r="F4095" s="1" t="s">
        <v>5336</v>
      </c>
      <c r="G4095" s="10">
        <v>45819</v>
      </c>
      <c r="H4095" s="1">
        <v>10</v>
      </c>
      <c r="I4095" s="1"/>
      <c r="J4095" s="10">
        <v>45826</v>
      </c>
      <c r="K4095" s="1"/>
      <c r="L4095" s="2"/>
      <c r="M4095" s="10"/>
      <c r="N4095" s="1"/>
      <c r="O4095" s="1"/>
      <c r="P4095" s="2">
        <f>Table1[[#This Row],[PRICE/PO]]*Table1[[#This Row],[Quantity/PO]]</f>
        <v>0</v>
      </c>
      <c r="Q4095" s="2" t="str">
        <f t="shared" ca="1" si="344"/>
        <v>منتهي</v>
      </c>
      <c r="R4095" s="2"/>
      <c r="S4095" s="2"/>
      <c r="T4095" s="1" t="str">
        <f t="shared" si="343"/>
        <v/>
      </c>
      <c r="BN4095" s="8" t="str">
        <f t="shared" si="342"/>
        <v/>
      </c>
    </row>
    <row r="4096" spans="1:66" ht="23" hidden="1" x14ac:dyDescent="0.45">
      <c r="A4096" s="1">
        <f t="shared" si="341"/>
        <v>4083</v>
      </c>
      <c r="B4096" s="1" t="s">
        <v>734</v>
      </c>
      <c r="C4096" s="1" t="s">
        <v>1657</v>
      </c>
      <c r="D4096" s="1" t="s">
        <v>2067</v>
      </c>
      <c r="E4096" s="2" t="s">
        <v>5338</v>
      </c>
      <c r="F4096" s="1" t="s">
        <v>5339</v>
      </c>
      <c r="G4096" s="10">
        <v>45819</v>
      </c>
      <c r="H4096" s="1">
        <v>1</v>
      </c>
      <c r="I4096" s="1"/>
      <c r="J4096" s="10">
        <v>45822</v>
      </c>
      <c r="K4096" s="1"/>
      <c r="L4096" s="2"/>
      <c r="M4096" s="10"/>
      <c r="N4096" s="1"/>
      <c r="O4096" s="1"/>
      <c r="P4096" s="2">
        <f>Table1[[#This Row],[PRICE/PO]]*Table1[[#This Row],[Quantity/PO]]</f>
        <v>0</v>
      </c>
      <c r="Q4096" s="2" t="str">
        <f t="shared" ca="1" si="344"/>
        <v>منتهي</v>
      </c>
      <c r="R4096" s="2"/>
      <c r="S4096" s="2"/>
      <c r="T4096" s="1" t="str">
        <f t="shared" si="343"/>
        <v/>
      </c>
      <c r="BN4096" s="8" t="str">
        <f t="shared" si="342"/>
        <v/>
      </c>
    </row>
    <row r="4097" spans="1:66" ht="46" hidden="1" x14ac:dyDescent="0.45">
      <c r="A4097" s="1">
        <f t="shared" si="341"/>
        <v>4084</v>
      </c>
      <c r="B4097" s="1" t="s">
        <v>734</v>
      </c>
      <c r="C4097" s="1" t="s">
        <v>1661</v>
      </c>
      <c r="D4097" s="1" t="s">
        <v>5340</v>
      </c>
      <c r="E4097" s="2" t="s">
        <v>5341</v>
      </c>
      <c r="F4097" s="1" t="s">
        <v>5339</v>
      </c>
      <c r="G4097" s="10">
        <v>45819</v>
      </c>
      <c r="H4097" s="1">
        <v>1</v>
      </c>
      <c r="I4097" s="1"/>
      <c r="J4097" s="10">
        <v>45822</v>
      </c>
      <c r="K4097" s="1"/>
      <c r="L4097" s="2"/>
      <c r="M4097" s="10"/>
      <c r="N4097" s="1"/>
      <c r="O4097" s="1"/>
      <c r="P4097" s="2">
        <f>Table1[[#This Row],[PRICE/PO]]*Table1[[#This Row],[Quantity/PO]]</f>
        <v>0</v>
      </c>
      <c r="Q4097" s="2" t="str">
        <f t="shared" ca="1" si="344"/>
        <v>منتهي</v>
      </c>
      <c r="R4097" s="2"/>
      <c r="S4097" s="2"/>
      <c r="T4097" s="1" t="str">
        <f t="shared" si="343"/>
        <v/>
      </c>
      <c r="BN4097" s="8" t="str">
        <f t="shared" si="342"/>
        <v/>
      </c>
    </row>
    <row r="4098" spans="1:66" ht="69" hidden="1" x14ac:dyDescent="0.45">
      <c r="A4098" s="1">
        <f t="shared" si="341"/>
        <v>4085</v>
      </c>
      <c r="B4098" s="1" t="s">
        <v>734</v>
      </c>
      <c r="C4098" s="1" t="s">
        <v>2591</v>
      </c>
      <c r="D4098" s="1" t="s">
        <v>2586</v>
      </c>
      <c r="E4098" s="2" t="s">
        <v>5348</v>
      </c>
      <c r="F4098" s="1" t="s">
        <v>5349</v>
      </c>
      <c r="G4098" s="10">
        <v>45820</v>
      </c>
      <c r="H4098" s="1">
        <v>2</v>
      </c>
      <c r="I4098" s="1"/>
      <c r="J4098" s="10">
        <v>45824</v>
      </c>
      <c r="K4098" s="1"/>
      <c r="L4098" s="2"/>
      <c r="M4098" s="10"/>
      <c r="N4098" s="1"/>
      <c r="O4098" s="1"/>
      <c r="P4098" s="2">
        <f>Table1[[#This Row],[PRICE/PO]]*Table1[[#This Row],[Quantity/PO]]</f>
        <v>0</v>
      </c>
      <c r="Q4098" s="2" t="str">
        <f t="shared" ca="1" si="344"/>
        <v>منتهي</v>
      </c>
      <c r="R4098" s="2"/>
      <c r="S4098" s="2"/>
      <c r="T4098" s="1" t="str">
        <f t="shared" si="343"/>
        <v/>
      </c>
      <c r="BN4098" s="8" t="str">
        <f t="shared" si="342"/>
        <v/>
      </c>
    </row>
    <row r="4099" spans="1:66" ht="46" hidden="1" x14ac:dyDescent="0.45">
      <c r="A4099" s="1">
        <f t="shared" si="341"/>
        <v>4086</v>
      </c>
      <c r="B4099" s="1" t="s">
        <v>43</v>
      </c>
      <c r="C4099" s="1" t="s">
        <v>380</v>
      </c>
      <c r="D4099" s="1" t="s">
        <v>5303</v>
      </c>
      <c r="E4099" s="2" t="s">
        <v>5350</v>
      </c>
      <c r="F4099" s="1" t="s">
        <v>5351</v>
      </c>
      <c r="G4099" s="10">
        <v>45820</v>
      </c>
      <c r="H4099" s="1">
        <v>1</v>
      </c>
      <c r="I4099" s="1"/>
      <c r="J4099" s="10">
        <v>45826</v>
      </c>
      <c r="K4099" s="1"/>
      <c r="L4099" s="2"/>
      <c r="M4099" s="10"/>
      <c r="N4099" s="1"/>
      <c r="O4099" s="1"/>
      <c r="P4099" s="2">
        <f>Table1[[#This Row],[PRICE/PO]]*Table1[[#This Row],[Quantity/PO]]</f>
        <v>0</v>
      </c>
      <c r="Q4099" s="2" t="str">
        <f t="shared" ca="1" si="344"/>
        <v>منتهي</v>
      </c>
      <c r="R4099" s="2"/>
      <c r="S4099" s="2"/>
      <c r="T4099" s="1" t="str">
        <f t="shared" si="343"/>
        <v/>
      </c>
      <c r="BN4099" s="8" t="str">
        <f t="shared" si="342"/>
        <v>068-2009</v>
      </c>
    </row>
    <row r="4100" spans="1:66" ht="23" hidden="1" x14ac:dyDescent="0.45">
      <c r="A4100" s="1">
        <f t="shared" si="341"/>
        <v>4087</v>
      </c>
      <c r="B4100" s="1" t="s">
        <v>734</v>
      </c>
      <c r="C4100" s="1" t="s">
        <v>93</v>
      </c>
      <c r="D4100" s="1" t="s">
        <v>5303</v>
      </c>
      <c r="E4100" s="2" t="s">
        <v>94</v>
      </c>
      <c r="F4100" s="1" t="s">
        <v>5352</v>
      </c>
      <c r="G4100" s="10">
        <v>45820</v>
      </c>
      <c r="H4100" s="1">
        <v>1</v>
      </c>
      <c r="I4100" s="1">
        <v>11250</v>
      </c>
      <c r="J4100" s="10">
        <v>45826</v>
      </c>
      <c r="K4100" s="1"/>
      <c r="L4100" s="2"/>
      <c r="M4100" s="10"/>
      <c r="N4100" s="1"/>
      <c r="O4100" s="1"/>
      <c r="P4100" s="2">
        <f>Table1[[#This Row],[PRICE/PO]]*Table1[[#This Row],[Quantity/PO]]</f>
        <v>0</v>
      </c>
      <c r="Q4100" s="2" t="str">
        <f t="shared" ca="1" si="344"/>
        <v>منتهي</v>
      </c>
      <c r="R4100" s="2"/>
      <c r="S4100" s="2"/>
      <c r="T4100" s="1" t="str">
        <f t="shared" si="343"/>
        <v/>
      </c>
      <c r="BN4100" s="8" t="str">
        <f t="shared" si="342"/>
        <v>02300403</v>
      </c>
    </row>
    <row r="4101" spans="1:66" ht="69" hidden="1" x14ac:dyDescent="0.45">
      <c r="A4101" s="1">
        <f t="shared" si="341"/>
        <v>4088</v>
      </c>
      <c r="B4101" s="1" t="s">
        <v>734</v>
      </c>
      <c r="C4101" s="1" t="s">
        <v>5006</v>
      </c>
      <c r="D4101" s="1" t="s">
        <v>5007</v>
      </c>
      <c r="E4101" s="2" t="s">
        <v>5355</v>
      </c>
      <c r="F4101" s="1" t="s">
        <v>5354</v>
      </c>
      <c r="G4101" s="10">
        <v>45820</v>
      </c>
      <c r="H4101" s="1">
        <v>1</v>
      </c>
      <c r="I4101" s="1"/>
      <c r="J4101" s="10">
        <v>45822</v>
      </c>
      <c r="K4101" s="1"/>
      <c r="L4101" s="2"/>
      <c r="M4101" s="10"/>
      <c r="N4101" s="1"/>
      <c r="O4101" s="1"/>
      <c r="P4101" s="2">
        <f>Table1[[#This Row],[PRICE/PO]]*Table1[[#This Row],[Quantity/PO]]</f>
        <v>0</v>
      </c>
      <c r="Q4101" s="2" t="str">
        <f t="shared" ca="1" si="344"/>
        <v>منتهي</v>
      </c>
      <c r="R4101" s="2"/>
      <c r="S4101" s="2"/>
      <c r="T4101" s="1" t="str">
        <f t="shared" si="343"/>
        <v/>
      </c>
      <c r="BN4101" s="8" t="str">
        <f t="shared" ref="BN4101:BN4125" si="345">D4717</f>
        <v>02300460</v>
      </c>
    </row>
    <row r="4102" spans="1:66" ht="69" hidden="1" x14ac:dyDescent="0.45">
      <c r="A4102" s="1">
        <f t="shared" si="341"/>
        <v>4089</v>
      </c>
      <c r="B4102" s="1" t="s">
        <v>734</v>
      </c>
      <c r="C4102" s="1" t="s">
        <v>5356</v>
      </c>
      <c r="D4102" s="1" t="s">
        <v>5003</v>
      </c>
      <c r="E4102" s="2" t="s">
        <v>5357</v>
      </c>
      <c r="F4102" s="1" t="s">
        <v>5358</v>
      </c>
      <c r="G4102" s="10">
        <v>45820</v>
      </c>
      <c r="H4102" s="1">
        <v>4</v>
      </c>
      <c r="I4102" s="1"/>
      <c r="J4102" s="10">
        <v>45823</v>
      </c>
      <c r="K4102" s="1"/>
      <c r="L4102" s="2"/>
      <c r="M4102" s="10"/>
      <c r="N4102" s="1"/>
      <c r="O4102" s="1"/>
      <c r="P4102" s="2">
        <f>Table1[[#This Row],[PRICE/PO]]*Table1[[#This Row],[Quantity/PO]]</f>
        <v>0</v>
      </c>
      <c r="Q4102" s="2" t="str">
        <f t="shared" ca="1" si="344"/>
        <v>منتهي</v>
      </c>
      <c r="R4102" s="2"/>
      <c r="S4102" s="2"/>
      <c r="T4102" s="1" t="str">
        <f t="shared" si="343"/>
        <v/>
      </c>
      <c r="BN4102" s="8" t="str">
        <f t="shared" si="345"/>
        <v>02300463</v>
      </c>
    </row>
    <row r="4103" spans="1:66" ht="69" hidden="1" x14ac:dyDescent="0.45">
      <c r="A4103" s="1">
        <f t="shared" si="341"/>
        <v>4090</v>
      </c>
      <c r="B4103" s="1" t="s">
        <v>734</v>
      </c>
      <c r="C4103" s="1" t="s">
        <v>4993</v>
      </c>
      <c r="D4103" s="1" t="s">
        <v>5303</v>
      </c>
      <c r="E4103" s="2" t="s">
        <v>5359</v>
      </c>
      <c r="F4103" s="1" t="s">
        <v>5360</v>
      </c>
      <c r="G4103" s="10">
        <v>45820</v>
      </c>
      <c r="H4103" s="1">
        <v>20</v>
      </c>
      <c r="I4103" s="1">
        <v>275</v>
      </c>
      <c r="J4103" s="10">
        <v>45823</v>
      </c>
      <c r="K4103" s="1"/>
      <c r="L4103" s="2"/>
      <c r="M4103" s="10"/>
      <c r="N4103" s="1"/>
      <c r="O4103" s="1"/>
      <c r="P4103" s="2">
        <f>Table1[[#This Row],[PRICE/PO]]*Table1[[#This Row],[Quantity/PO]]</f>
        <v>0</v>
      </c>
      <c r="Q4103" s="2" t="str">
        <f t="shared" ca="1" si="344"/>
        <v>منتهي</v>
      </c>
      <c r="R4103" s="2"/>
      <c r="S4103" s="2"/>
      <c r="T4103" s="1" t="str">
        <f t="shared" si="343"/>
        <v/>
      </c>
      <c r="BN4103" s="8" t="str">
        <f t="shared" si="345"/>
        <v>36311364</v>
      </c>
    </row>
    <row r="4104" spans="1:66" ht="69" hidden="1" x14ac:dyDescent="0.45">
      <c r="A4104" s="1">
        <f t="shared" si="341"/>
        <v>4091</v>
      </c>
      <c r="B4104" s="1" t="s">
        <v>734</v>
      </c>
      <c r="C4104" s="1" t="s">
        <v>4999</v>
      </c>
      <c r="D4104" s="1" t="s">
        <v>5000</v>
      </c>
      <c r="E4104" s="2" t="s">
        <v>5361</v>
      </c>
      <c r="F4104" s="1" t="s">
        <v>5360</v>
      </c>
      <c r="G4104" s="10">
        <v>45820</v>
      </c>
      <c r="H4104" s="1">
        <v>2</v>
      </c>
      <c r="I4104" s="1"/>
      <c r="J4104" s="10">
        <v>45823</v>
      </c>
      <c r="K4104" s="1"/>
      <c r="L4104" s="2"/>
      <c r="M4104" s="10"/>
      <c r="N4104" s="1"/>
      <c r="O4104" s="1"/>
      <c r="P4104" s="2">
        <f>Table1[[#This Row],[PRICE/PO]]*Table1[[#This Row],[Quantity/PO]]</f>
        <v>0</v>
      </c>
      <c r="Q4104" s="2" t="str">
        <f t="shared" ca="1" si="344"/>
        <v>منتهي</v>
      </c>
      <c r="R4104" s="2"/>
      <c r="S4104" s="2"/>
      <c r="T4104" s="1" t="str">
        <f t="shared" si="343"/>
        <v/>
      </c>
      <c r="BN4104" s="8" t="str">
        <f t="shared" si="345"/>
        <v>ASF205V1UKTB3</v>
      </c>
    </row>
    <row r="4105" spans="1:66" ht="23" hidden="1" x14ac:dyDescent="0.45">
      <c r="A4105" s="1">
        <f t="shared" si="341"/>
        <v>4092</v>
      </c>
      <c r="B4105" s="1" t="s">
        <v>734</v>
      </c>
      <c r="C4105" s="1" t="s">
        <v>5362</v>
      </c>
      <c r="D4105" s="1" t="s">
        <v>1635</v>
      </c>
      <c r="E4105" s="2" t="s">
        <v>5363</v>
      </c>
      <c r="F4105" s="1" t="s">
        <v>5364</v>
      </c>
      <c r="G4105" s="10">
        <v>45820</v>
      </c>
      <c r="H4105" s="1">
        <v>1</v>
      </c>
      <c r="I4105" s="1">
        <v>95000</v>
      </c>
      <c r="J4105" s="10">
        <v>45822</v>
      </c>
      <c r="K4105" s="1"/>
      <c r="L4105" s="2"/>
      <c r="M4105" s="10"/>
      <c r="N4105" s="1"/>
      <c r="O4105" s="1"/>
      <c r="P4105" s="2">
        <f>Table1[[#This Row],[PRICE/PO]]*Table1[[#This Row],[Quantity/PO]]</f>
        <v>0</v>
      </c>
      <c r="Q4105" s="2" t="str">
        <f t="shared" ca="1" si="344"/>
        <v>منتهي</v>
      </c>
      <c r="R4105" s="2"/>
      <c r="S4105" s="2"/>
      <c r="T4105" s="1" t="str">
        <f t="shared" si="343"/>
        <v/>
      </c>
      <c r="BN4105" s="8" t="str">
        <f t="shared" si="345"/>
        <v/>
      </c>
    </row>
    <row r="4106" spans="1:66" ht="46" hidden="1" x14ac:dyDescent="0.45">
      <c r="A4106" s="1">
        <f t="shared" si="341"/>
        <v>4093</v>
      </c>
      <c r="B4106" s="1" t="s">
        <v>734</v>
      </c>
      <c r="C4106" s="1" t="s">
        <v>5365</v>
      </c>
      <c r="D4106" s="1" t="s">
        <v>5303</v>
      </c>
      <c r="E4106" s="2" t="s">
        <v>5366</v>
      </c>
      <c r="F4106" s="1" t="s">
        <v>5367</v>
      </c>
      <c r="G4106" s="10">
        <v>45820</v>
      </c>
      <c r="H4106" s="1">
        <v>1</v>
      </c>
      <c r="I4106" s="1">
        <v>226500</v>
      </c>
      <c r="J4106" s="10">
        <v>45822</v>
      </c>
      <c r="K4106" s="1"/>
      <c r="L4106" s="2"/>
      <c r="M4106" s="10"/>
      <c r="N4106" s="1"/>
      <c r="O4106" s="1"/>
      <c r="P4106" s="2">
        <f>Table1[[#This Row],[PRICE/PO]]*Table1[[#This Row],[Quantity/PO]]</f>
        <v>0</v>
      </c>
      <c r="Q4106" s="2" t="str">
        <f t="shared" ca="1" si="344"/>
        <v>منتهي</v>
      </c>
      <c r="R4106" s="2"/>
      <c r="S4106" s="2"/>
      <c r="T4106" s="1" t="str">
        <f t="shared" si="343"/>
        <v/>
      </c>
      <c r="BN4106" s="8" t="str">
        <f t="shared" si="345"/>
        <v/>
      </c>
    </row>
    <row r="4107" spans="1:66" ht="46" hidden="1" x14ac:dyDescent="0.45">
      <c r="A4107" s="1">
        <f t="shared" si="341"/>
        <v>4094</v>
      </c>
      <c r="B4107" s="1" t="s">
        <v>734</v>
      </c>
      <c r="C4107" s="1" t="s">
        <v>1629</v>
      </c>
      <c r="D4107" s="1" t="s">
        <v>5303</v>
      </c>
      <c r="E4107" s="2" t="s">
        <v>5368</v>
      </c>
      <c r="F4107" s="1" t="s">
        <v>5369</v>
      </c>
      <c r="G4107" s="10">
        <v>45820</v>
      </c>
      <c r="H4107" s="1">
        <v>1</v>
      </c>
      <c r="I4107" s="1">
        <v>42150</v>
      </c>
      <c r="J4107" s="10">
        <v>45822</v>
      </c>
      <c r="K4107" s="1"/>
      <c r="L4107" s="2"/>
      <c r="M4107" s="10"/>
      <c r="N4107" s="1"/>
      <c r="O4107" s="1"/>
      <c r="P4107" s="2">
        <f>Table1[[#This Row],[PRICE/PO]]*Table1[[#This Row],[Quantity/PO]]</f>
        <v>0</v>
      </c>
      <c r="Q4107" s="2" t="str">
        <f t="shared" ca="1" si="344"/>
        <v>منتهي</v>
      </c>
      <c r="R4107" s="2"/>
      <c r="S4107" s="2"/>
      <c r="T4107" s="1" t="str">
        <f t="shared" si="343"/>
        <v/>
      </c>
      <c r="BN4107" s="8" t="str">
        <f t="shared" si="345"/>
        <v>R23591</v>
      </c>
    </row>
    <row r="4108" spans="1:66" ht="69" hidden="1" x14ac:dyDescent="0.45">
      <c r="A4108" s="1">
        <f t="shared" si="341"/>
        <v>4095</v>
      </c>
      <c r="B4108" s="1" t="s">
        <v>734</v>
      </c>
      <c r="C4108" s="1" t="s">
        <v>5374</v>
      </c>
      <c r="D4108" s="1">
        <v>3046027</v>
      </c>
      <c r="E4108" s="2" t="s">
        <v>5375</v>
      </c>
      <c r="F4108" s="1" t="s">
        <v>5376</v>
      </c>
      <c r="G4108" s="10">
        <v>45823</v>
      </c>
      <c r="H4108" s="1">
        <v>1</v>
      </c>
      <c r="I4108" s="1">
        <v>250</v>
      </c>
      <c r="J4108" s="10">
        <v>45827</v>
      </c>
      <c r="K4108" s="1"/>
      <c r="L4108" s="2"/>
      <c r="M4108" s="10"/>
      <c r="N4108" s="1"/>
      <c r="O4108" s="1"/>
      <c r="P4108" s="2">
        <f>Table1[[#This Row],[PRICE/PO]]*Table1[[#This Row],[Quantity/PO]]</f>
        <v>0</v>
      </c>
      <c r="Q4108" s="2" t="str">
        <f t="shared" ca="1" si="344"/>
        <v>منتهي</v>
      </c>
      <c r="R4108" s="2" t="s">
        <v>2339</v>
      </c>
      <c r="S4108" s="2"/>
      <c r="T4108" s="1" t="str">
        <f t="shared" si="343"/>
        <v/>
      </c>
      <c r="BN4108" s="8" t="str">
        <f t="shared" si="345"/>
        <v>VP6485</v>
      </c>
    </row>
    <row r="4109" spans="1:66" ht="69" hidden="1" x14ac:dyDescent="0.45">
      <c r="A4109" s="1">
        <f t="shared" si="341"/>
        <v>4096</v>
      </c>
      <c r="B4109" s="1" t="s">
        <v>734</v>
      </c>
      <c r="C4109" s="1" t="s">
        <v>1150</v>
      </c>
      <c r="D4109" s="1" t="s">
        <v>5378</v>
      </c>
      <c r="E4109" s="2" t="s">
        <v>5379</v>
      </c>
      <c r="F4109" s="1" t="s">
        <v>5380</v>
      </c>
      <c r="G4109" s="10">
        <v>45823</v>
      </c>
      <c r="H4109" s="1">
        <v>4</v>
      </c>
      <c r="I4109" s="1"/>
      <c r="J4109" s="10">
        <v>45826</v>
      </c>
      <c r="K4109" s="1"/>
      <c r="L4109" s="2"/>
      <c r="M4109" s="10"/>
      <c r="N4109" s="1"/>
      <c r="O4109" s="1"/>
      <c r="P4109" s="2">
        <f>Table1[[#This Row],[PRICE/PO]]*Table1[[#This Row],[Quantity/PO]]</f>
        <v>0</v>
      </c>
      <c r="Q4109" s="2" t="str">
        <f t="shared" ca="1" si="344"/>
        <v>منتهي</v>
      </c>
      <c r="R4109" s="2" t="s">
        <v>2686</v>
      </c>
      <c r="S4109" s="2"/>
      <c r="T4109" s="1" t="str">
        <f t="shared" si="343"/>
        <v/>
      </c>
      <c r="BN4109" s="8" t="str">
        <f t="shared" si="345"/>
        <v>ACRF20WP</v>
      </c>
    </row>
    <row r="4110" spans="1:66" ht="46" hidden="1" x14ac:dyDescent="0.45">
      <c r="A4110" s="1">
        <f t="shared" si="341"/>
        <v>4097</v>
      </c>
      <c r="B4110" s="1" t="s">
        <v>734</v>
      </c>
      <c r="C4110" s="1" t="s">
        <v>5382</v>
      </c>
      <c r="D4110" s="1" t="s">
        <v>5383</v>
      </c>
      <c r="E4110" s="2" t="s">
        <v>5384</v>
      </c>
      <c r="F4110" s="1" t="s">
        <v>5385</v>
      </c>
      <c r="G4110" s="10">
        <v>45823</v>
      </c>
      <c r="H4110" s="1">
        <v>2</v>
      </c>
      <c r="I4110" s="1"/>
      <c r="J4110" s="10">
        <v>45826</v>
      </c>
      <c r="K4110" s="1"/>
      <c r="L4110" s="2"/>
      <c r="M4110" s="10"/>
      <c r="N4110" s="1"/>
      <c r="O4110" s="1"/>
      <c r="P4110" s="2">
        <f>Table1[[#This Row],[PRICE/PO]]*Table1[[#This Row],[Quantity/PO]]</f>
        <v>0</v>
      </c>
      <c r="Q4110" s="2" t="str">
        <f t="shared" ca="1" si="344"/>
        <v>منتهي</v>
      </c>
      <c r="R4110" s="2" t="s">
        <v>2825</v>
      </c>
      <c r="S4110" s="2"/>
      <c r="T4110" s="1" t="str">
        <f t="shared" si="343"/>
        <v/>
      </c>
      <c r="BN4110" s="8" t="str">
        <f t="shared" si="345"/>
        <v>2903361</v>
      </c>
    </row>
    <row r="4111" spans="1:66" ht="23" hidden="1" x14ac:dyDescent="0.45">
      <c r="A4111" s="1">
        <f t="shared" si="341"/>
        <v>4098</v>
      </c>
      <c r="B4111" s="1" t="s">
        <v>734</v>
      </c>
      <c r="C4111" s="1" t="s">
        <v>4635</v>
      </c>
      <c r="D4111" s="1" t="s">
        <v>5303</v>
      </c>
      <c r="E4111" s="2" t="s">
        <v>4643</v>
      </c>
      <c r="F4111" s="1" t="s">
        <v>5386</v>
      </c>
      <c r="G4111" s="10">
        <v>45823</v>
      </c>
      <c r="H4111" s="1">
        <v>100</v>
      </c>
      <c r="I4111" s="1"/>
      <c r="J4111" s="10">
        <v>45826</v>
      </c>
      <c r="K4111" s="1"/>
      <c r="L4111" s="2"/>
      <c r="M4111" s="10"/>
      <c r="N4111" s="1"/>
      <c r="O4111" s="1"/>
      <c r="P4111" s="2">
        <f>Table1[[#This Row],[PRICE/PO]]*Table1[[#This Row],[Quantity/PO]]</f>
        <v>0</v>
      </c>
      <c r="Q4111" s="2" t="str">
        <f t="shared" ca="1" si="344"/>
        <v>منتهي</v>
      </c>
      <c r="R4111" s="2" t="s">
        <v>2370</v>
      </c>
      <c r="S4111" s="2"/>
      <c r="T4111" s="1" t="str">
        <f t="shared" si="343"/>
        <v/>
      </c>
      <c r="BN4111" s="8" t="str">
        <f t="shared" si="345"/>
        <v>2903361</v>
      </c>
    </row>
    <row r="4112" spans="1:66" ht="46" hidden="1" x14ac:dyDescent="0.45">
      <c r="A4112" s="1">
        <f t="shared" ref="A4112:A4175" si="346">ROW(A4099)</f>
        <v>4099</v>
      </c>
      <c r="B4112" s="1" t="s">
        <v>734</v>
      </c>
      <c r="C4112" s="1" t="s">
        <v>4667</v>
      </c>
      <c r="D4112" s="1"/>
      <c r="E4112" s="2" t="s">
        <v>5387</v>
      </c>
      <c r="F4112" s="1" t="s">
        <v>5386</v>
      </c>
      <c r="G4112" s="10">
        <v>45823</v>
      </c>
      <c r="H4112" s="1">
        <v>2</v>
      </c>
      <c r="I4112" s="1"/>
      <c r="J4112" s="10">
        <v>45826</v>
      </c>
      <c r="K4112" s="1"/>
      <c r="L4112" s="2"/>
      <c r="M4112" s="10"/>
      <c r="N4112" s="1"/>
      <c r="O4112" s="1"/>
      <c r="P4112" s="2">
        <f>Table1[[#This Row],[PRICE/PO]]*Table1[[#This Row],[Quantity/PO]]</f>
        <v>0</v>
      </c>
      <c r="Q4112" s="2" t="str">
        <f t="shared" ca="1" si="344"/>
        <v>منتهي</v>
      </c>
      <c r="R4112" s="2" t="s">
        <v>2370</v>
      </c>
      <c r="S4112" s="2"/>
      <c r="T4112" s="1" t="str">
        <f t="shared" si="343"/>
        <v/>
      </c>
      <c r="BN4112" s="8" t="str">
        <f t="shared" si="345"/>
        <v/>
      </c>
    </row>
    <row r="4113" spans="1:66" ht="46" hidden="1" x14ac:dyDescent="0.45">
      <c r="A4113" s="1">
        <f t="shared" si="346"/>
        <v>4100</v>
      </c>
      <c r="B4113" s="1" t="s">
        <v>734</v>
      </c>
      <c r="C4113" s="1" t="s">
        <v>4668</v>
      </c>
      <c r="D4113" s="1" t="s">
        <v>4660</v>
      </c>
      <c r="E4113" s="2" t="s">
        <v>5388</v>
      </c>
      <c r="F4113" s="1" t="s">
        <v>5386</v>
      </c>
      <c r="G4113" s="10">
        <v>45823</v>
      </c>
      <c r="H4113" s="1">
        <v>10</v>
      </c>
      <c r="I4113" s="1"/>
      <c r="J4113" s="10">
        <v>45826</v>
      </c>
      <c r="K4113" s="1"/>
      <c r="L4113" s="2"/>
      <c r="M4113" s="10"/>
      <c r="N4113" s="1"/>
      <c r="O4113" s="1"/>
      <c r="P4113" s="2">
        <f>Table1[[#This Row],[PRICE/PO]]*Table1[[#This Row],[Quantity/PO]]</f>
        <v>0</v>
      </c>
      <c r="Q4113" s="2" t="str">
        <f t="shared" ca="1" si="344"/>
        <v>منتهي</v>
      </c>
      <c r="R4113" s="2" t="s">
        <v>2370</v>
      </c>
      <c r="S4113" s="2"/>
      <c r="T4113" s="1" t="str">
        <f t="shared" si="343"/>
        <v/>
      </c>
      <c r="BN4113" s="8" t="str">
        <f t="shared" si="345"/>
        <v/>
      </c>
    </row>
    <row r="4114" spans="1:66" ht="46" hidden="1" x14ac:dyDescent="0.45">
      <c r="A4114" s="1">
        <f t="shared" si="346"/>
        <v>4101</v>
      </c>
      <c r="B4114" s="1" t="s">
        <v>734</v>
      </c>
      <c r="C4114" s="1" t="s">
        <v>4669</v>
      </c>
      <c r="D4114" s="1" t="s">
        <v>4661</v>
      </c>
      <c r="E4114" s="2" t="s">
        <v>5389</v>
      </c>
      <c r="F4114" s="1" t="s">
        <v>5386</v>
      </c>
      <c r="G4114" s="10">
        <v>45823</v>
      </c>
      <c r="H4114" s="1">
        <v>10</v>
      </c>
      <c r="I4114" s="1"/>
      <c r="J4114" s="10">
        <v>45826</v>
      </c>
      <c r="K4114" s="1"/>
      <c r="L4114" s="2"/>
      <c r="M4114" s="10"/>
      <c r="N4114" s="1"/>
      <c r="O4114" s="1"/>
      <c r="P4114" s="2">
        <f>Table1[[#This Row],[PRICE/PO]]*Table1[[#This Row],[Quantity/PO]]</f>
        <v>0</v>
      </c>
      <c r="Q4114" s="2" t="str">
        <f t="shared" ca="1" si="344"/>
        <v>منتهي</v>
      </c>
      <c r="R4114" s="2" t="s">
        <v>2370</v>
      </c>
      <c r="S4114" s="2"/>
      <c r="T4114" s="1" t="str">
        <f t="shared" si="343"/>
        <v/>
      </c>
      <c r="BN4114" s="8" t="str">
        <f t="shared" si="345"/>
        <v>G 200 2BH1600-7AH16</v>
      </c>
    </row>
    <row r="4115" spans="1:66" ht="115" hidden="1" x14ac:dyDescent="0.45">
      <c r="A4115" s="1">
        <f t="shared" si="346"/>
        <v>4102</v>
      </c>
      <c r="B4115" s="1" t="s">
        <v>734</v>
      </c>
      <c r="C4115" s="1" t="s">
        <v>4670</v>
      </c>
      <c r="D4115" s="1" t="s">
        <v>5390</v>
      </c>
      <c r="E4115" s="2" t="s">
        <v>5391</v>
      </c>
      <c r="F4115" s="1" t="s">
        <v>5386</v>
      </c>
      <c r="G4115" s="10">
        <v>45823</v>
      </c>
      <c r="H4115" s="1">
        <v>25</v>
      </c>
      <c r="I4115" s="1"/>
      <c r="J4115" s="10">
        <v>45826</v>
      </c>
      <c r="K4115" s="1"/>
      <c r="L4115" s="2"/>
      <c r="M4115" s="10"/>
      <c r="N4115" s="1"/>
      <c r="O4115" s="1"/>
      <c r="P4115" s="2">
        <f>Table1[[#This Row],[PRICE/PO]]*Table1[[#This Row],[Quantity/PO]]</f>
        <v>0</v>
      </c>
      <c r="Q4115" s="2" t="str">
        <f t="shared" ca="1" si="344"/>
        <v>منتهي</v>
      </c>
      <c r="R4115" s="2" t="s">
        <v>2370</v>
      </c>
      <c r="S4115" s="2"/>
      <c r="T4115" s="1" t="str">
        <f t="shared" si="343"/>
        <v/>
      </c>
      <c r="BN4115" s="8" t="str">
        <f t="shared" si="345"/>
        <v>800HNP15</v>
      </c>
    </row>
    <row r="4116" spans="1:66" ht="115" hidden="1" x14ac:dyDescent="0.45">
      <c r="A4116" s="1">
        <f t="shared" si="346"/>
        <v>4103</v>
      </c>
      <c r="B4116" s="1" t="s">
        <v>734</v>
      </c>
      <c r="C4116" s="1" t="s">
        <v>3667</v>
      </c>
      <c r="D4116" s="1" t="s">
        <v>5392</v>
      </c>
      <c r="E4116" s="2" t="s">
        <v>5393</v>
      </c>
      <c r="F4116" s="1" t="s">
        <v>5386</v>
      </c>
      <c r="G4116" s="10">
        <v>45823</v>
      </c>
      <c r="H4116" s="1">
        <v>50</v>
      </c>
      <c r="I4116" s="1"/>
      <c r="J4116" s="10">
        <v>45826</v>
      </c>
      <c r="K4116" s="1"/>
      <c r="L4116" s="2"/>
      <c r="M4116" s="10"/>
      <c r="N4116" s="1"/>
      <c r="O4116" s="1"/>
      <c r="P4116" s="2">
        <f>Table1[[#This Row],[PRICE/PO]]*Table1[[#This Row],[Quantity/PO]]</f>
        <v>0</v>
      </c>
      <c r="Q4116" s="2" t="str">
        <f t="shared" ca="1" si="344"/>
        <v>منتهي</v>
      </c>
      <c r="R4116" s="2" t="s">
        <v>2370</v>
      </c>
      <c r="S4116" s="2"/>
      <c r="T4116" s="1" t="str">
        <f t="shared" si="343"/>
        <v/>
      </c>
      <c r="BN4116" s="8" t="str">
        <f t="shared" si="345"/>
        <v>PSG/421 O M20</v>
      </c>
    </row>
    <row r="4117" spans="1:66" ht="46" hidden="1" x14ac:dyDescent="0.45">
      <c r="A4117" s="1">
        <f t="shared" si="346"/>
        <v>4104</v>
      </c>
      <c r="B4117" s="1" t="s">
        <v>734</v>
      </c>
      <c r="C4117" s="1" t="s">
        <v>4671</v>
      </c>
      <c r="D4117" s="1" t="s">
        <v>5394</v>
      </c>
      <c r="E4117" s="2" t="s">
        <v>5395</v>
      </c>
      <c r="F4117" s="1" t="s">
        <v>5386</v>
      </c>
      <c r="G4117" s="10">
        <v>45823</v>
      </c>
      <c r="H4117" s="1">
        <v>50</v>
      </c>
      <c r="I4117" s="1"/>
      <c r="J4117" s="10">
        <v>45826</v>
      </c>
      <c r="K4117" s="1"/>
      <c r="L4117" s="2"/>
      <c r="M4117" s="10"/>
      <c r="N4117" s="1"/>
      <c r="O4117" s="1"/>
      <c r="P4117" s="2">
        <f>Table1[[#This Row],[PRICE/PO]]*Table1[[#This Row],[Quantity/PO]]</f>
        <v>0</v>
      </c>
      <c r="Q4117" s="2" t="str">
        <f t="shared" ca="1" si="344"/>
        <v>منتهي</v>
      </c>
      <c r="R4117" s="2" t="s">
        <v>2370</v>
      </c>
      <c r="S4117" s="2"/>
      <c r="T4117" s="1" t="str">
        <f t="shared" si="343"/>
        <v/>
      </c>
      <c r="BN4117" s="8" t="str">
        <f t="shared" si="345"/>
        <v>PSG/421 O M25</v>
      </c>
    </row>
    <row r="4118" spans="1:66" ht="69" hidden="1" x14ac:dyDescent="0.45">
      <c r="A4118" s="1">
        <f t="shared" si="346"/>
        <v>4105</v>
      </c>
      <c r="B4118" s="1" t="s">
        <v>734</v>
      </c>
      <c r="C4118" s="1" t="s">
        <v>4672</v>
      </c>
      <c r="D4118" s="1" t="s">
        <v>5396</v>
      </c>
      <c r="E4118" s="2" t="s">
        <v>5397</v>
      </c>
      <c r="F4118" s="1" t="s">
        <v>5386</v>
      </c>
      <c r="G4118" s="10">
        <v>45823</v>
      </c>
      <c r="H4118" s="1">
        <v>500</v>
      </c>
      <c r="I4118" s="1"/>
      <c r="J4118" s="10">
        <v>45826</v>
      </c>
      <c r="K4118" s="1"/>
      <c r="L4118" s="2"/>
      <c r="M4118" s="10"/>
      <c r="N4118" s="1"/>
      <c r="O4118" s="1"/>
      <c r="P4118" s="2">
        <f>Table1[[#This Row],[PRICE/PO]]*Table1[[#This Row],[Quantity/PO]]</f>
        <v>0</v>
      </c>
      <c r="Q4118" s="2" t="str">
        <f t="shared" ca="1" si="344"/>
        <v>منتهي</v>
      </c>
      <c r="R4118" s="2" t="s">
        <v>2370</v>
      </c>
      <c r="S4118" s="2"/>
      <c r="T4118" s="1" t="str">
        <f t="shared" si="343"/>
        <v/>
      </c>
      <c r="BN4118" s="8" t="str">
        <f t="shared" si="345"/>
        <v>501421A/1/2</v>
      </c>
    </row>
    <row r="4119" spans="1:66" ht="46" hidden="1" x14ac:dyDescent="0.45">
      <c r="A4119" s="1">
        <f t="shared" si="346"/>
        <v>4106</v>
      </c>
      <c r="B4119" s="1" t="s">
        <v>734</v>
      </c>
      <c r="C4119" s="1" t="s">
        <v>4673</v>
      </c>
      <c r="D4119" s="1" t="s">
        <v>5325</v>
      </c>
      <c r="E4119" s="2" t="s">
        <v>5326</v>
      </c>
      <c r="F4119" s="1" t="s">
        <v>5386</v>
      </c>
      <c r="G4119" s="10">
        <v>45823</v>
      </c>
      <c r="H4119" s="1">
        <v>50</v>
      </c>
      <c r="I4119" s="1"/>
      <c r="J4119" s="10">
        <v>45826</v>
      </c>
      <c r="K4119" s="1"/>
      <c r="L4119" s="2"/>
      <c r="M4119" s="10"/>
      <c r="N4119" s="1"/>
      <c r="O4119" s="1"/>
      <c r="P4119" s="2">
        <f>Table1[[#This Row],[PRICE/PO]]*Table1[[#This Row],[Quantity/PO]]</f>
        <v>0</v>
      </c>
      <c r="Q4119" s="2" t="str">
        <f t="shared" ca="1" si="344"/>
        <v>منتهي</v>
      </c>
      <c r="R4119" s="2" t="s">
        <v>2370</v>
      </c>
      <c r="S4119" s="2"/>
      <c r="T4119" s="1" t="str">
        <f t="shared" si="343"/>
        <v/>
      </c>
      <c r="BN4119" s="8" t="str">
        <f t="shared" si="345"/>
        <v>501/421, C2, M40</v>
      </c>
    </row>
    <row r="4120" spans="1:66" ht="92" hidden="1" x14ac:dyDescent="0.45">
      <c r="A4120" s="1">
        <f t="shared" si="346"/>
        <v>4107</v>
      </c>
      <c r="B4120" s="1" t="s">
        <v>734</v>
      </c>
      <c r="C4120" s="1" t="s">
        <v>4636</v>
      </c>
      <c r="D4120" s="1" t="s">
        <v>5398</v>
      </c>
      <c r="E4120" s="2" t="s">
        <v>5399</v>
      </c>
      <c r="F4120" s="1" t="s">
        <v>5386</v>
      </c>
      <c r="G4120" s="10">
        <v>45823</v>
      </c>
      <c r="H4120" s="1">
        <v>400</v>
      </c>
      <c r="I4120" s="1"/>
      <c r="J4120" s="10">
        <v>45826</v>
      </c>
      <c r="K4120" s="1"/>
      <c r="L4120" s="2"/>
      <c r="M4120" s="10"/>
      <c r="N4120" s="1"/>
      <c r="O4120" s="1"/>
      <c r="P4120" s="2">
        <f>Table1[[#This Row],[PRICE/PO]]*Table1[[#This Row],[Quantity/PO]]</f>
        <v>0</v>
      </c>
      <c r="Q4120" s="2" t="str">
        <f t="shared" ca="1" si="344"/>
        <v>منتهي</v>
      </c>
      <c r="R4120" s="2" t="s">
        <v>2370</v>
      </c>
      <c r="S4120" s="2"/>
      <c r="T4120" s="1" t="str">
        <f t="shared" si="343"/>
        <v/>
      </c>
      <c r="BN4120" s="8" t="str">
        <f t="shared" si="345"/>
        <v>501/421, C2, 1 1/2''</v>
      </c>
    </row>
    <row r="4121" spans="1:66" ht="46" hidden="1" x14ac:dyDescent="0.45">
      <c r="A4121" s="1">
        <f t="shared" si="346"/>
        <v>4108</v>
      </c>
      <c r="B4121" s="1" t="s">
        <v>734</v>
      </c>
      <c r="C4121" s="1" t="s">
        <v>4666</v>
      </c>
      <c r="D4121" s="1" t="s">
        <v>5327</v>
      </c>
      <c r="E4121" s="2" t="s">
        <v>5328</v>
      </c>
      <c r="F4121" s="1" t="s">
        <v>5386</v>
      </c>
      <c r="G4121" s="10">
        <v>45823</v>
      </c>
      <c r="H4121" s="1">
        <v>50</v>
      </c>
      <c r="I4121" s="1"/>
      <c r="J4121" s="10">
        <v>45826</v>
      </c>
      <c r="K4121" s="1"/>
      <c r="L4121" s="2"/>
      <c r="M4121" s="10"/>
      <c r="N4121" s="1"/>
      <c r="O4121" s="1"/>
      <c r="P4121" s="2">
        <f>Table1[[#This Row],[PRICE/PO]]*Table1[[#This Row],[Quantity/PO]]</f>
        <v>0</v>
      </c>
      <c r="Q4121" s="2" t="str">
        <f t="shared" ca="1" si="344"/>
        <v>منتهي</v>
      </c>
      <c r="R4121" s="2" t="s">
        <v>2370</v>
      </c>
      <c r="S4121" s="2"/>
      <c r="T4121" s="1" t="str">
        <f t="shared" si="343"/>
        <v/>
      </c>
      <c r="BN4121" s="8" t="str">
        <f t="shared" si="345"/>
        <v>501/421, D, M50</v>
      </c>
    </row>
    <row r="4122" spans="1:66" ht="69" hidden="1" x14ac:dyDescent="0.45">
      <c r="A4122" s="1">
        <f t="shared" si="346"/>
        <v>4109</v>
      </c>
      <c r="B4122" s="1" t="s">
        <v>734</v>
      </c>
      <c r="C4122" s="1" t="s">
        <v>4634</v>
      </c>
      <c r="D4122" s="1" t="s">
        <v>4639</v>
      </c>
      <c r="E4122" s="2" t="s">
        <v>5400</v>
      </c>
      <c r="F4122" s="1" t="s">
        <v>5386</v>
      </c>
      <c r="G4122" s="10">
        <v>45823</v>
      </c>
      <c r="H4122" s="1">
        <v>100</v>
      </c>
      <c r="I4122" s="1"/>
      <c r="J4122" s="10">
        <v>45826</v>
      </c>
      <c r="K4122" s="1"/>
      <c r="L4122" s="2"/>
      <c r="M4122" s="10"/>
      <c r="N4122" s="1"/>
      <c r="O4122" s="1"/>
      <c r="P4122" s="2">
        <f>Table1[[#This Row],[PRICE/PO]]*Table1[[#This Row],[Quantity/PO]]</f>
        <v>0</v>
      </c>
      <c r="Q4122" s="2" t="str">
        <f t="shared" ca="1" si="344"/>
        <v>منتهي</v>
      </c>
      <c r="R4122" s="2" t="s">
        <v>2370</v>
      </c>
      <c r="S4122" s="2"/>
      <c r="T4122" s="1" t="str">
        <f t="shared" si="343"/>
        <v/>
      </c>
      <c r="BN4122" s="8" t="str">
        <f t="shared" si="345"/>
        <v>501/421, D, 2</v>
      </c>
    </row>
    <row r="4123" spans="1:66" ht="69" hidden="1" x14ac:dyDescent="0.45">
      <c r="A4123" s="1">
        <f t="shared" si="346"/>
        <v>4110</v>
      </c>
      <c r="B4123" s="1" t="s">
        <v>734</v>
      </c>
      <c r="C4123" s="1" t="s">
        <v>4665</v>
      </c>
      <c r="D4123" s="1" t="s">
        <v>4639</v>
      </c>
      <c r="E4123" s="2" t="s">
        <v>5401</v>
      </c>
      <c r="F4123" s="1" t="s">
        <v>5386</v>
      </c>
      <c r="G4123" s="10">
        <v>45823</v>
      </c>
      <c r="H4123" s="1">
        <v>500</v>
      </c>
      <c r="I4123" s="1"/>
      <c r="J4123" s="10">
        <v>45826</v>
      </c>
      <c r="K4123" s="1"/>
      <c r="L4123" s="2"/>
      <c r="M4123" s="10"/>
      <c r="N4123" s="1"/>
      <c r="O4123" s="1"/>
      <c r="P4123" s="2">
        <f>Table1[[#This Row],[PRICE/PO]]*Table1[[#This Row],[Quantity/PO]]</f>
        <v>0</v>
      </c>
      <c r="Q4123" s="2" t="str">
        <f t="shared" ca="1" si="344"/>
        <v>منتهي</v>
      </c>
      <c r="R4123" s="2" t="s">
        <v>2370</v>
      </c>
      <c r="S4123" s="2"/>
      <c r="T4123" s="1" t="str">
        <f t="shared" si="343"/>
        <v/>
      </c>
      <c r="BN4123" s="8" t="str">
        <f t="shared" si="345"/>
        <v>476/R/ ?''/M20</v>
      </c>
    </row>
    <row r="4124" spans="1:66" ht="69" hidden="1" x14ac:dyDescent="0.45">
      <c r="A4124" s="1">
        <f t="shared" si="346"/>
        <v>4111</v>
      </c>
      <c r="B4124" s="1" t="s">
        <v>734</v>
      </c>
      <c r="C4124" s="1" t="s">
        <v>4664</v>
      </c>
      <c r="D4124" s="1" t="s">
        <v>4639</v>
      </c>
      <c r="E4124" s="2" t="s">
        <v>5402</v>
      </c>
      <c r="F4124" s="1" t="s">
        <v>5386</v>
      </c>
      <c r="G4124" s="10">
        <v>45823</v>
      </c>
      <c r="H4124" s="1">
        <v>200</v>
      </c>
      <c r="I4124" s="1"/>
      <c r="J4124" s="10">
        <v>45826</v>
      </c>
      <c r="K4124" s="1"/>
      <c r="L4124" s="2"/>
      <c r="M4124" s="10"/>
      <c r="N4124" s="1"/>
      <c r="O4124" s="1"/>
      <c r="P4124" s="2">
        <f>Table1[[#This Row],[PRICE/PO]]*Table1[[#This Row],[Quantity/PO]]</f>
        <v>0</v>
      </c>
      <c r="Q4124" s="2" t="str">
        <f t="shared" ca="1" si="344"/>
        <v>منتهي</v>
      </c>
      <c r="R4124" s="2" t="s">
        <v>2370</v>
      </c>
      <c r="S4124" s="2"/>
      <c r="T4124" s="1" t="str">
        <f t="shared" si="343"/>
        <v/>
      </c>
      <c r="BN4124" s="8" t="str">
        <f t="shared" si="345"/>
        <v>476/R/ ?''/M20</v>
      </c>
    </row>
    <row r="4125" spans="1:66" ht="69" hidden="1" x14ac:dyDescent="0.45">
      <c r="A4125" s="1">
        <f t="shared" si="346"/>
        <v>4112</v>
      </c>
      <c r="B4125" s="1" t="s">
        <v>734</v>
      </c>
      <c r="C4125" s="1" t="s">
        <v>4637</v>
      </c>
      <c r="D4125" s="1" t="s">
        <v>5403</v>
      </c>
      <c r="E4125" s="2" t="s">
        <v>5404</v>
      </c>
      <c r="F4125" s="1" t="s">
        <v>5386</v>
      </c>
      <c r="G4125" s="10">
        <v>45823</v>
      </c>
      <c r="H4125" s="1">
        <v>50</v>
      </c>
      <c r="I4125" s="1"/>
      <c r="J4125" s="10">
        <v>45826</v>
      </c>
      <c r="K4125" s="1"/>
      <c r="L4125" s="2"/>
      <c r="M4125" s="10"/>
      <c r="N4125" s="1"/>
      <c r="O4125" s="1"/>
      <c r="P4125" s="2">
        <f>Table1[[#This Row],[PRICE/PO]]*Table1[[#This Row],[Quantity/PO]]</f>
        <v>0</v>
      </c>
      <c r="Q4125" s="2" t="str">
        <f t="shared" ca="1" si="344"/>
        <v>منتهي</v>
      </c>
      <c r="R4125" s="2" t="s">
        <v>2370</v>
      </c>
      <c r="S4125" s="2"/>
      <c r="T4125" s="1" t="str">
        <f t="shared" si="343"/>
        <v/>
      </c>
      <c r="BN4125" s="8" t="str">
        <f t="shared" si="345"/>
        <v>476/R/M20/ ?'</v>
      </c>
    </row>
    <row r="4126" spans="1:66" ht="46" hidden="1" x14ac:dyDescent="0.45">
      <c r="A4126" s="1">
        <f t="shared" si="346"/>
        <v>4113</v>
      </c>
      <c r="B4126" s="1" t="s">
        <v>734</v>
      </c>
      <c r="C4126" s="1" t="s">
        <v>4663</v>
      </c>
      <c r="D4126" s="1" t="s">
        <v>4662</v>
      </c>
      <c r="E4126" s="2" t="s">
        <v>5405</v>
      </c>
      <c r="F4126" s="1" t="s">
        <v>5386</v>
      </c>
      <c r="G4126" s="10">
        <v>45823</v>
      </c>
      <c r="H4126" s="1">
        <v>4</v>
      </c>
      <c r="I4126" s="1"/>
      <c r="J4126" s="10">
        <v>45826</v>
      </c>
      <c r="K4126" s="1"/>
      <c r="L4126" s="2"/>
      <c r="M4126" s="10"/>
      <c r="N4126" s="1"/>
      <c r="O4126" s="1"/>
      <c r="P4126" s="2">
        <f>Table1[[#This Row],[PRICE/PO]]*Table1[[#This Row],[Quantity/PO]]</f>
        <v>0</v>
      </c>
      <c r="Q4126" s="2" t="str">
        <f t="shared" ca="1" si="344"/>
        <v>منتهي</v>
      </c>
      <c r="R4126" s="2" t="s">
        <v>2370</v>
      </c>
      <c r="S4126" s="2"/>
      <c r="T4126" s="1" t="str">
        <f t="shared" si="343"/>
        <v/>
      </c>
      <c r="BN4126" s="8" t="str">
        <f t="shared" ref="BN4126:BN4145" si="347">D4742</f>
        <v>476/R/ M25/ ?'</v>
      </c>
    </row>
    <row r="4127" spans="1:66" ht="46" hidden="1" x14ac:dyDescent="0.45">
      <c r="A4127" s="1">
        <f t="shared" si="346"/>
        <v>4114</v>
      </c>
      <c r="B4127" s="1" t="s">
        <v>734</v>
      </c>
      <c r="C4127" s="1" t="s">
        <v>5406</v>
      </c>
      <c r="D4127" s="1" t="s">
        <v>5407</v>
      </c>
      <c r="E4127" s="2" t="s">
        <v>5408</v>
      </c>
      <c r="F4127" s="1" t="s">
        <v>5409</v>
      </c>
      <c r="G4127" s="10">
        <v>45823</v>
      </c>
      <c r="H4127" s="1">
        <v>2</v>
      </c>
      <c r="I4127" s="1"/>
      <c r="J4127" s="10">
        <v>45838</v>
      </c>
      <c r="K4127" s="1"/>
      <c r="L4127" s="2"/>
      <c r="M4127" s="10"/>
      <c r="N4127" s="1"/>
      <c r="O4127" s="1"/>
      <c r="P4127" s="2">
        <f>Table1[[#This Row],[PRICE/PO]]*Table1[[#This Row],[Quantity/PO]]</f>
        <v>0</v>
      </c>
      <c r="Q4127" s="2" t="str">
        <f t="shared" ca="1" si="344"/>
        <v>منتهي</v>
      </c>
      <c r="R4127" s="2" t="s">
        <v>2904</v>
      </c>
      <c r="S4127" s="2"/>
      <c r="T4127" s="1" t="str">
        <f t="shared" si="343"/>
        <v/>
      </c>
      <c r="BN4127" s="8" t="str">
        <f t="shared" si="347"/>
        <v>476/R/ ?''/M25</v>
      </c>
    </row>
    <row r="4128" spans="1:66" ht="46" hidden="1" x14ac:dyDescent="0.45">
      <c r="A4128" s="1">
        <f t="shared" si="346"/>
        <v>4115</v>
      </c>
      <c r="B4128" s="1" t="s">
        <v>734</v>
      </c>
      <c r="C4128" s="1" t="s">
        <v>5410</v>
      </c>
      <c r="D4128" s="1" t="s">
        <v>5411</v>
      </c>
      <c r="E4128" s="2" t="s">
        <v>5412</v>
      </c>
      <c r="F4128" s="1" t="s">
        <v>5409</v>
      </c>
      <c r="G4128" s="10">
        <v>45823</v>
      </c>
      <c r="H4128" s="1">
        <v>2</v>
      </c>
      <c r="I4128" s="1"/>
      <c r="J4128" s="10">
        <v>45838</v>
      </c>
      <c r="K4128" s="1"/>
      <c r="L4128" s="2"/>
      <c r="M4128" s="10"/>
      <c r="N4128" s="1"/>
      <c r="O4128" s="1"/>
      <c r="P4128" s="2">
        <f>Table1[[#This Row],[PRICE/PO]]*Table1[[#This Row],[Quantity/PO]]</f>
        <v>0</v>
      </c>
      <c r="Q4128" s="2" t="str">
        <f t="shared" ca="1" si="344"/>
        <v>منتهي</v>
      </c>
      <c r="R4128" s="2" t="s">
        <v>2904</v>
      </c>
      <c r="S4128" s="2"/>
      <c r="T4128" s="1" t="str">
        <f t="shared" si="343"/>
        <v/>
      </c>
      <c r="BN4128" s="8" t="str">
        <f t="shared" si="347"/>
        <v>476/R/ M32/ 1'</v>
      </c>
    </row>
    <row r="4129" spans="1:66" ht="46" hidden="1" x14ac:dyDescent="0.45">
      <c r="A4129" s="1">
        <f t="shared" si="346"/>
        <v>4116</v>
      </c>
      <c r="B4129" s="1" t="s">
        <v>734</v>
      </c>
      <c r="C4129" s="1" t="s">
        <v>4990</v>
      </c>
      <c r="D4129" s="1"/>
      <c r="E4129" s="2" t="s">
        <v>5413</v>
      </c>
      <c r="F4129" s="1" t="s">
        <v>5414</v>
      </c>
      <c r="G4129" s="10">
        <v>45823</v>
      </c>
      <c r="H4129" s="1">
        <v>2</v>
      </c>
      <c r="I4129" s="1">
        <v>6100</v>
      </c>
      <c r="J4129" s="10">
        <v>45825</v>
      </c>
      <c r="K4129" s="1"/>
      <c r="L4129" s="2" t="s">
        <v>6051</v>
      </c>
      <c r="M4129" s="10">
        <v>45832</v>
      </c>
      <c r="N4129" s="1">
        <v>2</v>
      </c>
      <c r="O4129" s="1">
        <v>6100</v>
      </c>
      <c r="P4129" s="2">
        <f>Table1[[#This Row],[PRICE/PO]]*Table1[[#This Row],[Quantity/PO]]</f>
        <v>12200</v>
      </c>
      <c r="Q4129" s="2" t="str">
        <f t="shared" ca="1" si="344"/>
        <v>منتهي</v>
      </c>
      <c r="R4129" s="2" t="s">
        <v>2355</v>
      </c>
      <c r="S4129" s="2"/>
      <c r="T4129" s="1" t="str">
        <f t="shared" si="343"/>
        <v/>
      </c>
      <c r="BN4129" s="8" t="str">
        <f t="shared" si="347"/>
        <v>476/R/1'' / M32</v>
      </c>
    </row>
    <row r="4130" spans="1:66" ht="115" hidden="1" x14ac:dyDescent="0.45">
      <c r="A4130" s="1">
        <f t="shared" si="346"/>
        <v>4117</v>
      </c>
      <c r="B4130" s="1" t="s">
        <v>734</v>
      </c>
      <c r="C4130" s="1" t="s">
        <v>4800</v>
      </c>
      <c r="D4130" s="1" t="s">
        <v>4801</v>
      </c>
      <c r="E4130" s="2" t="s">
        <v>5416</v>
      </c>
      <c r="F4130" s="1" t="s">
        <v>5417</v>
      </c>
      <c r="G4130" s="10">
        <v>45823</v>
      </c>
      <c r="H4130" s="1">
        <v>200</v>
      </c>
      <c r="I4130" s="1"/>
      <c r="J4130" s="10">
        <v>45826</v>
      </c>
      <c r="K4130" s="1"/>
      <c r="L4130" s="2"/>
      <c r="M4130" s="10"/>
      <c r="N4130" s="1"/>
      <c r="O4130" s="1"/>
      <c r="P4130" s="2">
        <f>Table1[[#This Row],[PRICE/PO]]*Table1[[#This Row],[Quantity/PO]]</f>
        <v>0</v>
      </c>
      <c r="Q4130" s="2" t="str">
        <f t="shared" ca="1" si="344"/>
        <v>منتهي</v>
      </c>
      <c r="R4130" s="2" t="s">
        <v>2825</v>
      </c>
      <c r="S4130" s="2"/>
      <c r="T4130" s="1" t="str">
        <f t="shared" si="343"/>
        <v/>
      </c>
      <c r="BN4130" s="8" t="str">
        <f t="shared" si="347"/>
        <v>487-M25</v>
      </c>
    </row>
    <row r="4131" spans="1:66" ht="69" hidden="1" x14ac:dyDescent="0.45">
      <c r="A4131" s="1">
        <f t="shared" si="346"/>
        <v>4118</v>
      </c>
      <c r="B4131" s="1" t="s">
        <v>734</v>
      </c>
      <c r="C4131" s="1" t="s">
        <v>5419</v>
      </c>
      <c r="D4131" s="1"/>
      <c r="E4131" s="2" t="s">
        <v>1630</v>
      </c>
      <c r="F4131" s="1" t="s">
        <v>5418</v>
      </c>
      <c r="G4131" s="10">
        <v>45823</v>
      </c>
      <c r="H4131" s="1">
        <v>1</v>
      </c>
      <c r="I4131" s="1">
        <v>42150</v>
      </c>
      <c r="J4131" s="10">
        <v>45824</v>
      </c>
      <c r="K4131" s="1"/>
      <c r="L4131" s="2" t="s">
        <v>5420</v>
      </c>
      <c r="M4131" s="10">
        <v>45823</v>
      </c>
      <c r="N4131" s="1">
        <v>1</v>
      </c>
      <c r="O4131" s="1">
        <v>42150</v>
      </c>
      <c r="P4131" s="2">
        <f>Table1[[#This Row],[PRICE/PO]]*Table1[[#This Row],[Quantity/PO]]</f>
        <v>42150</v>
      </c>
      <c r="Q4131" s="2" t="str">
        <f t="shared" ca="1" si="344"/>
        <v>منتهي</v>
      </c>
      <c r="R4131" s="2" t="s">
        <v>2339</v>
      </c>
      <c r="S4131" s="2"/>
      <c r="T4131" s="1" t="str">
        <f t="shared" si="343"/>
        <v/>
      </c>
      <c r="BN4131" s="8" t="str">
        <f t="shared" si="347"/>
        <v>CR17345</v>
      </c>
    </row>
    <row r="4132" spans="1:66" ht="23" hidden="1" x14ac:dyDescent="0.45">
      <c r="A4132" s="1">
        <f t="shared" si="346"/>
        <v>4119</v>
      </c>
      <c r="B4132" s="1" t="s">
        <v>734</v>
      </c>
      <c r="C4132" s="1" t="s">
        <v>5421</v>
      </c>
      <c r="D4132" s="1" t="s">
        <v>5422</v>
      </c>
      <c r="E4132" s="2" t="s">
        <v>5423</v>
      </c>
      <c r="F4132" s="1" t="s">
        <v>5424</v>
      </c>
      <c r="G4132" s="10" t="s">
        <v>5425</v>
      </c>
      <c r="H4132" s="1">
        <v>1</v>
      </c>
      <c r="I4132" s="1"/>
      <c r="J4132" s="10">
        <v>45830</v>
      </c>
      <c r="K4132" s="1"/>
      <c r="L4132" s="2"/>
      <c r="M4132" s="10"/>
      <c r="N4132" s="1"/>
      <c r="O4132" s="1"/>
      <c r="P4132" s="2">
        <f>Table1[[#This Row],[PRICE/PO]]*Table1[[#This Row],[Quantity/PO]]</f>
        <v>0</v>
      </c>
      <c r="Q4132" s="2" t="str">
        <f t="shared" ca="1" si="344"/>
        <v>منتهي</v>
      </c>
      <c r="R4132" s="2"/>
      <c r="S4132" s="2"/>
      <c r="T4132" s="1" t="str">
        <f t="shared" si="343"/>
        <v/>
      </c>
      <c r="BN4132" s="8" t="str">
        <f t="shared" si="347"/>
        <v>JL.D32061330-140ES-M</v>
      </c>
    </row>
    <row r="4133" spans="1:66" ht="23" hidden="1" x14ac:dyDescent="0.45">
      <c r="A4133" s="1">
        <f t="shared" si="346"/>
        <v>4120</v>
      </c>
      <c r="B4133" s="1" t="s">
        <v>734</v>
      </c>
      <c r="C4133" s="1" t="s">
        <v>5427</v>
      </c>
      <c r="D4133" s="1" t="s">
        <v>5428</v>
      </c>
      <c r="E4133" s="2" t="s">
        <v>5429</v>
      </c>
      <c r="F4133" s="1" t="s">
        <v>5424</v>
      </c>
      <c r="G4133" s="10" t="s">
        <v>5425</v>
      </c>
      <c r="H4133" s="1">
        <v>1</v>
      </c>
      <c r="I4133" s="1"/>
      <c r="J4133" s="10">
        <v>45830</v>
      </c>
      <c r="K4133" s="1"/>
      <c r="L4133" s="2"/>
      <c r="M4133" s="10"/>
      <c r="N4133" s="1"/>
      <c r="O4133" s="1"/>
      <c r="P4133" s="2">
        <f>Table1[[#This Row],[PRICE/PO]]*Table1[[#This Row],[Quantity/PO]]</f>
        <v>0</v>
      </c>
      <c r="Q4133" s="2" t="str">
        <f t="shared" ref="Q4133:Q4204" ca="1" si="348">IF(AND($J4133&lt;TODAY(), $J4133&lt;&gt;""), "منتهي", "")</f>
        <v>منتهي</v>
      </c>
      <c r="R4133" s="2"/>
      <c r="S4133" s="2"/>
      <c r="T4133" s="1" t="str">
        <f t="shared" ref="T4133:T4201" si="349">IF(AND(COUNTIFS($F$14:$F$1012, $F4133, $L$14:$L$1012, "&lt;&gt;")&gt;0, $L4133="", $I4133&lt;&gt;""), 1, "")</f>
        <v/>
      </c>
      <c r="BN4133" s="8" t="str">
        <f t="shared" si="347"/>
        <v>10713008-001</v>
      </c>
    </row>
    <row r="4134" spans="1:66" ht="92" hidden="1" x14ac:dyDescent="0.45">
      <c r="A4134" s="1">
        <f t="shared" si="346"/>
        <v>4121</v>
      </c>
      <c r="B4134" s="1" t="s">
        <v>734</v>
      </c>
      <c r="C4134" s="1" t="s">
        <v>5430</v>
      </c>
      <c r="D4134" s="1" t="s">
        <v>5431</v>
      </c>
      <c r="E4134" s="2" t="s">
        <v>5432</v>
      </c>
      <c r="F4134" s="1" t="s">
        <v>5424</v>
      </c>
      <c r="G4134" s="10" t="s">
        <v>5425</v>
      </c>
      <c r="H4134" s="1">
        <v>5</v>
      </c>
      <c r="I4134" s="1"/>
      <c r="J4134" s="10">
        <v>45830</v>
      </c>
      <c r="K4134" s="1"/>
      <c r="L4134" s="2"/>
      <c r="M4134" s="10"/>
      <c r="N4134" s="1"/>
      <c r="O4134" s="1"/>
      <c r="P4134" s="2">
        <f>Table1[[#This Row],[PRICE/PO]]*Table1[[#This Row],[Quantity/PO]]</f>
        <v>0</v>
      </c>
      <c r="Q4134" s="2" t="str">
        <f t="shared" ca="1" si="348"/>
        <v>منتهي</v>
      </c>
      <c r="R4134" s="2"/>
      <c r="S4134" s="2"/>
      <c r="T4134" s="1" t="str">
        <f t="shared" si="349"/>
        <v/>
      </c>
      <c r="BN4134" s="8" t="str">
        <f t="shared" si="347"/>
        <v>10795235-001</v>
      </c>
    </row>
    <row r="4135" spans="1:66" ht="23" hidden="1" x14ac:dyDescent="0.45">
      <c r="A4135" s="1">
        <f t="shared" si="346"/>
        <v>4122</v>
      </c>
      <c r="B4135" s="1" t="s">
        <v>734</v>
      </c>
      <c r="C4135" s="1" t="s">
        <v>800</v>
      </c>
      <c r="D4135" s="1" t="s">
        <v>799</v>
      </c>
      <c r="E4135" s="2" t="s">
        <v>5433</v>
      </c>
      <c r="F4135" s="1" t="s">
        <v>5424</v>
      </c>
      <c r="G4135" s="10" t="s">
        <v>5425</v>
      </c>
      <c r="H4135" s="1">
        <v>10</v>
      </c>
      <c r="I4135" s="1"/>
      <c r="J4135" s="10">
        <v>45830</v>
      </c>
      <c r="K4135" s="1"/>
      <c r="L4135" s="2"/>
      <c r="M4135" s="10"/>
      <c r="N4135" s="1"/>
      <c r="O4135" s="1"/>
      <c r="P4135" s="2">
        <f>Table1[[#This Row],[PRICE/PO]]*Table1[[#This Row],[Quantity/PO]]</f>
        <v>0</v>
      </c>
      <c r="Q4135" s="2" t="str">
        <f t="shared" ca="1" si="348"/>
        <v>منتهي</v>
      </c>
      <c r="R4135" s="2"/>
      <c r="S4135" s="2"/>
      <c r="T4135" s="1" t="str">
        <f t="shared" si="349"/>
        <v/>
      </c>
      <c r="BN4135" s="8" t="str">
        <f t="shared" si="347"/>
        <v>SACE E3S 20</v>
      </c>
    </row>
    <row r="4136" spans="1:66" ht="46" hidden="1" x14ac:dyDescent="0.45">
      <c r="A4136" s="1">
        <f t="shared" si="346"/>
        <v>4123</v>
      </c>
      <c r="B4136" s="1" t="s">
        <v>734</v>
      </c>
      <c r="C4136" s="1" t="s">
        <v>5434</v>
      </c>
      <c r="D4136" s="1" t="s">
        <v>5435</v>
      </c>
      <c r="E4136" s="2" t="s">
        <v>5436</v>
      </c>
      <c r="F4136" s="1" t="s">
        <v>5424</v>
      </c>
      <c r="G4136" s="10" t="s">
        <v>5425</v>
      </c>
      <c r="H4136" s="1">
        <v>100</v>
      </c>
      <c r="I4136" s="1"/>
      <c r="J4136" s="10">
        <v>45830</v>
      </c>
      <c r="K4136" s="1"/>
      <c r="L4136" s="2"/>
      <c r="M4136" s="10"/>
      <c r="N4136" s="1"/>
      <c r="O4136" s="1"/>
      <c r="P4136" s="2">
        <f>Table1[[#This Row],[PRICE/PO]]*Table1[[#This Row],[Quantity/PO]]</f>
        <v>0</v>
      </c>
      <c r="Q4136" s="2" t="str">
        <f t="shared" ca="1" si="348"/>
        <v>منتهي</v>
      </c>
      <c r="R4136" s="2"/>
      <c r="S4136" s="2"/>
      <c r="T4136" s="1" t="str">
        <f t="shared" si="349"/>
        <v/>
      </c>
      <c r="BN4136" s="8" t="str">
        <f t="shared" si="347"/>
        <v>0L4552</v>
      </c>
    </row>
    <row r="4137" spans="1:66" ht="69" hidden="1" x14ac:dyDescent="0.45">
      <c r="A4137" s="1">
        <f t="shared" si="346"/>
        <v>4124</v>
      </c>
      <c r="B4137" s="1" t="s">
        <v>43</v>
      </c>
      <c r="C4137" s="1" t="s">
        <v>5437</v>
      </c>
      <c r="D4137" s="1" t="s">
        <v>5303</v>
      </c>
      <c r="E4137" s="2" t="s">
        <v>5438</v>
      </c>
      <c r="F4137" s="1" t="s">
        <v>5439</v>
      </c>
      <c r="G4137" s="10" t="s">
        <v>5426</v>
      </c>
      <c r="H4137" s="1">
        <v>5</v>
      </c>
      <c r="I4137" s="1"/>
      <c r="J4137" s="10">
        <v>45831</v>
      </c>
      <c r="K4137" s="1"/>
      <c r="L4137" s="2"/>
      <c r="M4137" s="10"/>
      <c r="N4137" s="1"/>
      <c r="O4137" s="1"/>
      <c r="P4137" s="2">
        <f>Table1[[#This Row],[PRICE/PO]]*Table1[[#This Row],[Quantity/PO]]</f>
        <v>0</v>
      </c>
      <c r="Q4137" s="2" t="str">
        <f t="shared" ca="1" si="348"/>
        <v>منتهي</v>
      </c>
      <c r="R4137" s="2"/>
      <c r="S4137" s="2"/>
      <c r="T4137" s="1" t="str">
        <f t="shared" si="349"/>
        <v/>
      </c>
      <c r="BN4137" s="8" t="str">
        <f t="shared" si="347"/>
        <v/>
      </c>
    </row>
    <row r="4138" spans="1:66" ht="46" hidden="1" x14ac:dyDescent="0.45">
      <c r="A4138" s="1">
        <f t="shared" si="346"/>
        <v>4125</v>
      </c>
      <c r="B4138" s="1" t="s">
        <v>734</v>
      </c>
      <c r="C4138" s="1" t="s">
        <v>1344</v>
      </c>
      <c r="D4138" s="1" t="s">
        <v>5441</v>
      </c>
      <c r="E4138" s="2" t="s">
        <v>5442</v>
      </c>
      <c r="F4138" s="1" t="s">
        <v>5443</v>
      </c>
      <c r="G4138" s="10">
        <v>45824</v>
      </c>
      <c r="H4138" s="1">
        <v>2</v>
      </c>
      <c r="I4138" s="1"/>
      <c r="J4138" s="10">
        <v>45829</v>
      </c>
      <c r="K4138" s="1"/>
      <c r="L4138" s="2"/>
      <c r="M4138" s="10"/>
      <c r="N4138" s="1"/>
      <c r="O4138" s="1"/>
      <c r="P4138" s="2">
        <f>Table1[[#This Row],[PRICE/PO]]*Table1[[#This Row],[Quantity/PO]]</f>
        <v>0</v>
      </c>
      <c r="Q4138" s="2" t="str">
        <f t="shared" ca="1" si="348"/>
        <v>منتهي</v>
      </c>
      <c r="R4138" s="2"/>
      <c r="S4138" s="2"/>
      <c r="T4138" s="1" t="str">
        <f t="shared" si="349"/>
        <v/>
      </c>
      <c r="BN4138" s="8" t="str">
        <f t="shared" si="347"/>
        <v/>
      </c>
    </row>
    <row r="4139" spans="1:66" ht="46" hidden="1" x14ac:dyDescent="0.45">
      <c r="A4139" s="1">
        <f t="shared" si="346"/>
        <v>4126</v>
      </c>
      <c r="B4139" s="1" t="s">
        <v>734</v>
      </c>
      <c r="C4139" s="1" t="s">
        <v>2885</v>
      </c>
      <c r="D4139" s="1" t="s">
        <v>5445</v>
      </c>
      <c r="E4139" s="2" t="s">
        <v>5446</v>
      </c>
      <c r="F4139" s="1" t="s">
        <v>5443</v>
      </c>
      <c r="G4139" s="10">
        <v>45824</v>
      </c>
      <c r="H4139" s="1">
        <v>1</v>
      </c>
      <c r="I4139" s="1"/>
      <c r="J4139" s="10">
        <v>45829</v>
      </c>
      <c r="K4139" s="1"/>
      <c r="L4139" s="2"/>
      <c r="M4139" s="10"/>
      <c r="N4139" s="1"/>
      <c r="O4139" s="1"/>
      <c r="P4139" s="2">
        <f>Table1[[#This Row],[PRICE/PO]]*Table1[[#This Row],[Quantity/PO]]</f>
        <v>0</v>
      </c>
      <c r="Q4139" s="2" t="str">
        <f t="shared" ca="1" si="348"/>
        <v>منتهي</v>
      </c>
      <c r="R4139" s="2"/>
      <c r="S4139" s="2"/>
      <c r="T4139" s="1" t="str">
        <f t="shared" si="349"/>
        <v/>
      </c>
      <c r="BN4139" s="8" t="str">
        <f t="shared" si="347"/>
        <v/>
      </c>
    </row>
    <row r="4140" spans="1:66" ht="46" hidden="1" x14ac:dyDescent="0.45">
      <c r="A4140" s="1">
        <f t="shared" si="346"/>
        <v>4127</v>
      </c>
      <c r="B4140" s="1" t="s">
        <v>734</v>
      </c>
      <c r="C4140" s="1" t="s">
        <v>1344</v>
      </c>
      <c r="D4140" s="1" t="s">
        <v>5441</v>
      </c>
      <c r="E4140" s="2" t="s">
        <v>5442</v>
      </c>
      <c r="F4140" s="1" t="s">
        <v>5443</v>
      </c>
      <c r="G4140" s="10">
        <v>45824</v>
      </c>
      <c r="H4140" s="1">
        <v>2</v>
      </c>
      <c r="I4140" s="1"/>
      <c r="J4140" s="10">
        <v>45829</v>
      </c>
      <c r="K4140" s="1"/>
      <c r="L4140" s="2"/>
      <c r="M4140" s="10"/>
      <c r="N4140" s="1"/>
      <c r="O4140" s="1"/>
      <c r="P4140" s="2">
        <f>Table1[[#This Row],[PRICE/PO]]*Table1[[#This Row],[Quantity/PO]]</f>
        <v>0</v>
      </c>
      <c r="Q4140" s="2" t="str">
        <f t="shared" ca="1" si="348"/>
        <v>منتهي</v>
      </c>
      <c r="R4140" s="2"/>
      <c r="S4140" s="2"/>
      <c r="T4140" s="1" t="str">
        <f t="shared" si="349"/>
        <v/>
      </c>
      <c r="BN4140" s="8" t="str">
        <f t="shared" si="347"/>
        <v/>
      </c>
    </row>
    <row r="4141" spans="1:66" ht="69" hidden="1" x14ac:dyDescent="0.45">
      <c r="A4141" s="1">
        <f t="shared" si="346"/>
        <v>4128</v>
      </c>
      <c r="B4141" s="1" t="s">
        <v>734</v>
      </c>
      <c r="C4141" s="1" t="s">
        <v>2672</v>
      </c>
      <c r="D4141" s="1" t="s">
        <v>2673</v>
      </c>
      <c r="E4141" s="2" t="s">
        <v>5447</v>
      </c>
      <c r="F4141" s="1" t="s">
        <v>5443</v>
      </c>
      <c r="G4141" s="10">
        <v>45824</v>
      </c>
      <c r="H4141" s="1">
        <v>1</v>
      </c>
      <c r="I4141" s="1">
        <v>21500</v>
      </c>
      <c r="J4141" s="10">
        <v>45829</v>
      </c>
      <c r="K4141" s="1"/>
      <c r="L4141" s="2" t="s">
        <v>6280</v>
      </c>
      <c r="M4141" s="10" t="s">
        <v>6281</v>
      </c>
      <c r="N4141" s="1">
        <v>1</v>
      </c>
      <c r="O4141" s="1">
        <v>21500</v>
      </c>
      <c r="P4141" s="2">
        <f>Table1[[#This Row],[PRICE/PO]]*Table1[[#This Row],[Quantity/PO]]</f>
        <v>21500</v>
      </c>
      <c r="Q4141" s="2" t="str">
        <f t="shared" ca="1" si="348"/>
        <v>منتهي</v>
      </c>
      <c r="R4141" s="2" t="s">
        <v>2355</v>
      </c>
      <c r="S4141" s="2"/>
      <c r="T4141" s="1" t="str">
        <f t="shared" si="349"/>
        <v/>
      </c>
      <c r="BN4141" s="8" t="str">
        <f t="shared" si="347"/>
        <v/>
      </c>
    </row>
    <row r="4142" spans="1:66" ht="46" hidden="1" x14ac:dyDescent="0.45">
      <c r="A4142" s="1">
        <f t="shared" si="346"/>
        <v>4129</v>
      </c>
      <c r="B4142" s="1" t="s">
        <v>734</v>
      </c>
      <c r="C4142" s="1" t="s">
        <v>2292</v>
      </c>
      <c r="D4142" s="1" t="s">
        <v>2291</v>
      </c>
      <c r="E4142" s="2" t="s">
        <v>5448</v>
      </c>
      <c r="F4142" s="1" t="s">
        <v>5443</v>
      </c>
      <c r="G4142" s="10">
        <v>45824</v>
      </c>
      <c r="H4142" s="1">
        <v>1</v>
      </c>
      <c r="I4142" s="1">
        <v>3200</v>
      </c>
      <c r="J4142" s="10">
        <v>45829</v>
      </c>
      <c r="K4142" s="1"/>
      <c r="L4142" s="2"/>
      <c r="M4142" s="10"/>
      <c r="N4142" s="1"/>
      <c r="O4142" s="1"/>
      <c r="P4142" s="2">
        <f>Table1[[#This Row],[PRICE/PO]]*Table1[[#This Row],[Quantity/PO]]</f>
        <v>0</v>
      </c>
      <c r="Q4142" s="2" t="str">
        <f t="shared" ca="1" si="348"/>
        <v>منتهي</v>
      </c>
      <c r="R4142" s="2"/>
      <c r="S4142" s="2"/>
      <c r="T4142" s="1" t="str">
        <f t="shared" si="349"/>
        <v/>
      </c>
      <c r="BN4142" s="8" t="str">
        <f t="shared" si="347"/>
        <v/>
      </c>
    </row>
    <row r="4143" spans="1:66" ht="46" hidden="1" x14ac:dyDescent="0.45">
      <c r="A4143" s="1">
        <f t="shared" si="346"/>
        <v>4130</v>
      </c>
      <c r="B4143" s="1" t="s">
        <v>734</v>
      </c>
      <c r="C4143" s="1" t="s">
        <v>5449</v>
      </c>
      <c r="D4143" s="1" t="s">
        <v>5450</v>
      </c>
      <c r="E4143" s="2" t="s">
        <v>5451</v>
      </c>
      <c r="F4143" s="1" t="s">
        <v>5443</v>
      </c>
      <c r="G4143" s="10">
        <v>45824</v>
      </c>
      <c r="H4143" s="1">
        <v>2</v>
      </c>
      <c r="I4143" s="1"/>
      <c r="J4143" s="10">
        <v>45829</v>
      </c>
      <c r="K4143" s="1"/>
      <c r="L4143" s="2"/>
      <c r="M4143" s="10"/>
      <c r="N4143" s="1"/>
      <c r="O4143" s="1"/>
      <c r="P4143" s="2">
        <f>Table1[[#This Row],[PRICE/PO]]*Table1[[#This Row],[Quantity/PO]]</f>
        <v>0</v>
      </c>
      <c r="Q4143" s="2" t="str">
        <f t="shared" ca="1" si="348"/>
        <v>منتهي</v>
      </c>
      <c r="R4143" s="2"/>
      <c r="S4143" s="2"/>
      <c r="T4143" s="1" t="str">
        <f t="shared" si="349"/>
        <v/>
      </c>
      <c r="BN4143" s="8" t="str">
        <f t="shared" si="347"/>
        <v/>
      </c>
    </row>
    <row r="4144" spans="1:66" ht="46" hidden="1" x14ac:dyDescent="0.45">
      <c r="A4144" s="1">
        <f t="shared" si="346"/>
        <v>4131</v>
      </c>
      <c r="B4144" s="1" t="s">
        <v>43</v>
      </c>
      <c r="C4144" s="1" t="s">
        <v>5452</v>
      </c>
      <c r="D4144" s="1" t="s">
        <v>5303</v>
      </c>
      <c r="E4144" s="2" t="s">
        <v>5453</v>
      </c>
      <c r="F4144" s="1" t="s">
        <v>5454</v>
      </c>
      <c r="G4144" s="10">
        <v>45824</v>
      </c>
      <c r="H4144" s="1">
        <v>1</v>
      </c>
      <c r="I4144" s="1">
        <v>3400</v>
      </c>
      <c r="J4144" s="10">
        <v>45829</v>
      </c>
      <c r="K4144" s="1"/>
      <c r="L4144" s="2" t="s">
        <v>6292</v>
      </c>
      <c r="M4144" s="10">
        <v>45832</v>
      </c>
      <c r="N4144" s="1">
        <v>11</v>
      </c>
      <c r="O4144" s="1">
        <v>3400</v>
      </c>
      <c r="P4144" s="2">
        <f>Table1[[#This Row],[PRICE/PO]]*Table1[[#This Row],[Quantity/PO]]</f>
        <v>37400</v>
      </c>
      <c r="Q4144" s="2" t="str">
        <f t="shared" ca="1" si="348"/>
        <v>منتهي</v>
      </c>
      <c r="R4144" s="2" t="s">
        <v>2339</v>
      </c>
      <c r="S4144" s="2"/>
      <c r="T4144" s="1" t="str">
        <f t="shared" si="349"/>
        <v/>
      </c>
      <c r="BN4144" s="8" t="str">
        <f t="shared" si="347"/>
        <v/>
      </c>
    </row>
    <row r="4145" spans="1:66" ht="46" hidden="1" x14ac:dyDescent="0.45">
      <c r="A4145" s="1">
        <f t="shared" si="346"/>
        <v>4132</v>
      </c>
      <c r="B4145" s="1" t="s">
        <v>43</v>
      </c>
      <c r="C4145" s="1" t="s">
        <v>5452</v>
      </c>
      <c r="D4145" s="1" t="s">
        <v>5303</v>
      </c>
      <c r="E4145" s="2" t="s">
        <v>5453</v>
      </c>
      <c r="F4145" s="1" t="s">
        <v>5454</v>
      </c>
      <c r="G4145" s="10">
        <v>45824</v>
      </c>
      <c r="H4145" s="1"/>
      <c r="I4145" s="1">
        <v>3400</v>
      </c>
      <c r="J4145" s="10">
        <v>45829</v>
      </c>
      <c r="K4145" s="1"/>
      <c r="L4145" s="2" t="s">
        <v>6278</v>
      </c>
      <c r="M4145" s="10">
        <v>45845</v>
      </c>
      <c r="N4145" s="1">
        <v>3</v>
      </c>
      <c r="O4145" s="1">
        <v>3400</v>
      </c>
      <c r="P4145" s="2">
        <f>Table1[[#This Row],[PRICE/PO]]*Table1[[#This Row],[Quantity/PO]]</f>
        <v>10200</v>
      </c>
      <c r="Q4145" s="2" t="str">
        <f t="shared" ca="1" si="348"/>
        <v>منتهي</v>
      </c>
      <c r="R4145" s="2"/>
      <c r="S4145" s="2"/>
      <c r="T4145" s="1" t="str">
        <f t="shared" si="349"/>
        <v/>
      </c>
      <c r="BN4145" s="8" t="str">
        <f t="shared" si="347"/>
        <v/>
      </c>
    </row>
    <row r="4146" spans="1:66" ht="46" hidden="1" x14ac:dyDescent="0.45">
      <c r="A4146" s="1">
        <f t="shared" si="346"/>
        <v>4133</v>
      </c>
      <c r="B4146" s="1" t="s">
        <v>43</v>
      </c>
      <c r="C4146" s="1" t="s">
        <v>5058</v>
      </c>
      <c r="D4146" s="1" t="s">
        <v>5303</v>
      </c>
      <c r="E4146" s="2" t="s">
        <v>5455</v>
      </c>
      <c r="F4146" s="1" t="s">
        <v>5456</v>
      </c>
      <c r="G4146" s="10">
        <v>45824</v>
      </c>
      <c r="H4146" s="1">
        <v>5</v>
      </c>
      <c r="I4146" s="1">
        <v>3300</v>
      </c>
      <c r="J4146" s="10">
        <v>45829</v>
      </c>
      <c r="K4146" s="1"/>
      <c r="L4146" s="2" t="s">
        <v>6055</v>
      </c>
      <c r="M4146" s="10">
        <v>45831</v>
      </c>
      <c r="N4146" s="1">
        <v>10</v>
      </c>
      <c r="O4146" s="1">
        <v>3300</v>
      </c>
      <c r="P4146" s="2">
        <f>Table1[[#This Row],[PRICE/PO]]*Table1[[#This Row],[Quantity/PO]]</f>
        <v>33000</v>
      </c>
      <c r="Q4146" s="2" t="str">
        <f t="shared" ca="1" si="348"/>
        <v>منتهي</v>
      </c>
      <c r="R4146" s="2" t="s">
        <v>2339</v>
      </c>
      <c r="S4146" s="2"/>
      <c r="T4146" s="1" t="str">
        <f t="shared" si="349"/>
        <v/>
      </c>
      <c r="BN4146" s="8" t="str">
        <f>D4761</f>
        <v/>
      </c>
    </row>
    <row r="4147" spans="1:66" ht="46" hidden="1" x14ac:dyDescent="0.45">
      <c r="A4147" s="1">
        <f t="shared" si="346"/>
        <v>4134</v>
      </c>
      <c r="B4147" s="1" t="s">
        <v>43</v>
      </c>
      <c r="C4147" s="1" t="s">
        <v>5058</v>
      </c>
      <c r="D4147" s="1" t="s">
        <v>5303</v>
      </c>
      <c r="E4147" s="2" t="s">
        <v>5455</v>
      </c>
      <c r="F4147" s="1" t="s">
        <v>5456</v>
      </c>
      <c r="G4147" s="10">
        <v>45824</v>
      </c>
      <c r="H4147" s="1"/>
      <c r="I4147" s="1">
        <v>3300</v>
      </c>
      <c r="J4147" s="10">
        <v>45829</v>
      </c>
      <c r="K4147" s="1"/>
      <c r="L4147" s="2" t="s">
        <v>6289</v>
      </c>
      <c r="M4147" s="10">
        <v>45831</v>
      </c>
      <c r="N4147" s="1">
        <v>5</v>
      </c>
      <c r="O4147" s="1">
        <v>3300</v>
      </c>
      <c r="P4147" s="2">
        <f>Table1[[#This Row],[PRICE/PO]]*Table1[[#This Row],[Quantity/PO]]</f>
        <v>16500</v>
      </c>
      <c r="Q4147" s="2" t="str">
        <f ca="1">IF(AND($J4147&lt;TODAY(), $J4147&lt;&gt;""), "منتهي", "")</f>
        <v>منتهي</v>
      </c>
      <c r="R4147" s="2" t="s">
        <v>2339</v>
      </c>
      <c r="S4147" s="2"/>
      <c r="T4147" s="1" t="str">
        <f>IF(AND(COUNTIFS($F$14:$F$1012, $F4147, $L$14:$L$1012, "&lt;&gt;")&gt;0, $L4147="", $I4147&lt;&gt;""), 1, "")</f>
        <v/>
      </c>
      <c r="BN4147" s="8" t="str">
        <f>D4763</f>
        <v/>
      </c>
    </row>
    <row r="4148" spans="1:66" ht="46" hidden="1" x14ac:dyDescent="0.45">
      <c r="A4148" s="1">
        <f t="shared" si="346"/>
        <v>4135</v>
      </c>
      <c r="B4148" s="1" t="s">
        <v>43</v>
      </c>
      <c r="C4148" s="1" t="s">
        <v>5058</v>
      </c>
      <c r="D4148" s="1" t="s">
        <v>5303</v>
      </c>
      <c r="E4148" s="2" t="s">
        <v>5455</v>
      </c>
      <c r="F4148" s="1" t="s">
        <v>5456</v>
      </c>
      <c r="G4148" s="10">
        <v>45824</v>
      </c>
      <c r="H4148" s="1"/>
      <c r="I4148" s="1">
        <v>3300</v>
      </c>
      <c r="J4148" s="10">
        <v>45829</v>
      </c>
      <c r="K4148" s="1"/>
      <c r="L4148" s="2" t="s">
        <v>6292</v>
      </c>
      <c r="M4148" s="10">
        <v>45832</v>
      </c>
      <c r="N4148" s="1">
        <v>5</v>
      </c>
      <c r="O4148" s="1">
        <v>3300</v>
      </c>
      <c r="P4148" s="2">
        <f>Table1[[#This Row],[PRICE/PO]]*Table1[[#This Row],[Quantity/PO]]</f>
        <v>16500</v>
      </c>
      <c r="Q4148" s="2" t="str">
        <f ca="1">IF(AND($J4148&lt;TODAY(), $J4148&lt;&gt;""), "منتهي", "")</f>
        <v>منتهي</v>
      </c>
      <c r="R4148" s="2" t="s">
        <v>2339</v>
      </c>
      <c r="S4148" s="2"/>
      <c r="T4148" s="1" t="str">
        <f>IF(AND(COUNTIFS($F$14:$F$1012, $F4148, $L$14:$L$1012, "&lt;&gt;")&gt;0, $L4148="", $I4148&lt;&gt;""), 1, "")</f>
        <v/>
      </c>
      <c r="BN4148" s="8" t="str">
        <f>D4764</f>
        <v/>
      </c>
    </row>
    <row r="4149" spans="1:66" ht="46" hidden="1" x14ac:dyDescent="0.45">
      <c r="A4149" s="1">
        <f t="shared" si="346"/>
        <v>4136</v>
      </c>
      <c r="B4149" s="1" t="s">
        <v>43</v>
      </c>
      <c r="C4149" s="1" t="s">
        <v>5058</v>
      </c>
      <c r="D4149" s="1" t="s">
        <v>5303</v>
      </c>
      <c r="E4149" s="2" t="s">
        <v>5455</v>
      </c>
      <c r="F4149" s="1" t="s">
        <v>5456</v>
      </c>
      <c r="G4149" s="10">
        <v>45824</v>
      </c>
      <c r="H4149" s="1"/>
      <c r="I4149" s="1">
        <v>3300</v>
      </c>
      <c r="J4149" s="10">
        <v>45829</v>
      </c>
      <c r="K4149" s="1"/>
      <c r="L4149" s="2" t="s">
        <v>6279</v>
      </c>
      <c r="M4149" s="10">
        <v>45833</v>
      </c>
      <c r="N4149" s="1">
        <v>6</v>
      </c>
      <c r="O4149" s="1">
        <v>3300</v>
      </c>
      <c r="P4149" s="2">
        <f>Table1[[#This Row],[PRICE/PO]]*Table1[[#This Row],[Quantity/PO]]</f>
        <v>19800</v>
      </c>
      <c r="Q4149" s="2" t="str">
        <f t="shared" ca="1" si="348"/>
        <v>منتهي</v>
      </c>
      <c r="R4149" s="2" t="s">
        <v>2339</v>
      </c>
      <c r="S4149" s="2"/>
      <c r="T4149" s="1" t="str">
        <f t="shared" si="349"/>
        <v/>
      </c>
      <c r="BN4149" s="8" t="str">
        <f t="shared" ref="BN4149" si="350">D4762</f>
        <v/>
      </c>
    </row>
    <row r="4150" spans="1:66" ht="46" hidden="1" x14ac:dyDescent="0.45">
      <c r="A4150" s="1">
        <f t="shared" si="346"/>
        <v>4137</v>
      </c>
      <c r="B4150" s="1" t="s">
        <v>43</v>
      </c>
      <c r="C4150" s="1" t="s">
        <v>5452</v>
      </c>
      <c r="D4150" s="1" t="s">
        <v>5303</v>
      </c>
      <c r="E4150" s="2" t="s">
        <v>5453</v>
      </c>
      <c r="F4150" s="1" t="s">
        <v>5457</v>
      </c>
      <c r="G4150" s="10">
        <v>45825</v>
      </c>
      <c r="H4150" s="1">
        <v>6</v>
      </c>
      <c r="I4150" s="1">
        <v>3400</v>
      </c>
      <c r="J4150" s="10">
        <v>45829</v>
      </c>
      <c r="K4150" s="1"/>
      <c r="L4150" s="2"/>
      <c r="M4150" s="10"/>
      <c r="N4150" s="1"/>
      <c r="O4150" s="1"/>
      <c r="P4150" s="2">
        <f>Table1[[#This Row],[PRICE/PO]]*Table1[[#This Row],[Quantity/PO]]</f>
        <v>0</v>
      </c>
      <c r="Q4150" s="2" t="str">
        <f t="shared" ca="1" si="348"/>
        <v>منتهي</v>
      </c>
      <c r="R4150" s="2"/>
      <c r="S4150" s="2"/>
      <c r="T4150" s="1" t="str">
        <f t="shared" si="349"/>
        <v/>
      </c>
      <c r="BN4150" s="8" t="str">
        <f>D4762</f>
        <v/>
      </c>
    </row>
    <row r="4151" spans="1:66" ht="46" hidden="1" x14ac:dyDescent="0.45">
      <c r="A4151" s="1">
        <f t="shared" si="346"/>
        <v>4138</v>
      </c>
      <c r="B4151" s="1" t="s">
        <v>43</v>
      </c>
      <c r="C4151" s="1" t="s">
        <v>5058</v>
      </c>
      <c r="D4151" s="1" t="s">
        <v>5303</v>
      </c>
      <c r="E4151" s="2" t="s">
        <v>5455</v>
      </c>
      <c r="F4151" s="1" t="s">
        <v>5458</v>
      </c>
      <c r="G4151" s="10">
        <v>45826</v>
      </c>
      <c r="H4151" s="1">
        <v>6</v>
      </c>
      <c r="I4151" s="1">
        <v>3300</v>
      </c>
      <c r="J4151" s="10">
        <v>45831</v>
      </c>
      <c r="K4151" s="1"/>
      <c r="L4151" s="2" t="s">
        <v>6279</v>
      </c>
      <c r="M4151" s="10">
        <v>45863</v>
      </c>
      <c r="N4151" s="1">
        <v>5</v>
      </c>
      <c r="O4151" s="1">
        <v>3300</v>
      </c>
      <c r="P4151" s="2">
        <f>Table1[[#This Row],[PRICE/PO]]*Table1[[#This Row],[Quantity/PO]]</f>
        <v>16500</v>
      </c>
      <c r="Q4151" s="2" t="str">
        <f t="shared" ca="1" si="348"/>
        <v>منتهي</v>
      </c>
      <c r="R4151" s="2" t="s">
        <v>2339</v>
      </c>
      <c r="S4151" s="2"/>
      <c r="T4151" s="1" t="str">
        <f t="shared" si="349"/>
        <v/>
      </c>
      <c r="BN4151" s="8" t="str">
        <f>D4763</f>
        <v/>
      </c>
    </row>
    <row r="4152" spans="1:66" ht="46" hidden="1" x14ac:dyDescent="0.45">
      <c r="A4152" s="1">
        <f t="shared" si="346"/>
        <v>4139</v>
      </c>
      <c r="B4152" s="1" t="s">
        <v>43</v>
      </c>
      <c r="C4152" s="1" t="s">
        <v>5058</v>
      </c>
      <c r="D4152" s="1" t="s">
        <v>5303</v>
      </c>
      <c r="E4152" s="2" t="s">
        <v>5455</v>
      </c>
      <c r="F4152" s="1" t="s">
        <v>5459</v>
      </c>
      <c r="G4152" s="10">
        <v>45826</v>
      </c>
      <c r="H4152" s="1">
        <v>5</v>
      </c>
      <c r="I4152" s="1">
        <v>3300</v>
      </c>
      <c r="J4152" s="10">
        <v>45832</v>
      </c>
      <c r="K4152" s="1"/>
      <c r="L4152" s="2" t="s">
        <v>6277</v>
      </c>
      <c r="M4152" s="10">
        <v>45845</v>
      </c>
      <c r="N4152" s="1">
        <v>6</v>
      </c>
      <c r="O4152" s="1">
        <v>3300</v>
      </c>
      <c r="P4152" s="2">
        <f>Table1[[#This Row],[PRICE/PO]]*Table1[[#This Row],[Quantity/PO]]</f>
        <v>19800</v>
      </c>
      <c r="Q4152" s="2" t="str">
        <f t="shared" ca="1" si="348"/>
        <v>منتهي</v>
      </c>
      <c r="R4152" s="2" t="s">
        <v>2339</v>
      </c>
      <c r="S4152" s="2"/>
      <c r="T4152" s="1" t="str">
        <f t="shared" si="349"/>
        <v/>
      </c>
      <c r="BN4152" s="8" t="str">
        <f>D4764</f>
        <v/>
      </c>
    </row>
    <row r="4153" spans="1:66" ht="46" hidden="1" x14ac:dyDescent="0.45">
      <c r="A4153" s="1">
        <f t="shared" si="346"/>
        <v>4140</v>
      </c>
      <c r="B4153" s="1" t="s">
        <v>43</v>
      </c>
      <c r="C4153" s="1" t="s">
        <v>5058</v>
      </c>
      <c r="D4153" s="1" t="s">
        <v>5303</v>
      </c>
      <c r="E4153" s="2" t="s">
        <v>5455</v>
      </c>
      <c r="F4153" s="1" t="s">
        <v>5459</v>
      </c>
      <c r="G4153" s="10">
        <v>45826</v>
      </c>
      <c r="H4153" s="1"/>
      <c r="I4153" s="1">
        <v>3300</v>
      </c>
      <c r="J4153" s="10">
        <v>45832</v>
      </c>
      <c r="K4153" s="1"/>
      <c r="L4153" s="2" t="s">
        <v>6278</v>
      </c>
      <c r="M4153" s="10">
        <v>45845</v>
      </c>
      <c r="N4153" s="1">
        <v>5</v>
      </c>
      <c r="O4153" s="1">
        <v>3300</v>
      </c>
      <c r="P4153" s="2">
        <f>Table1[[#This Row],[PRICE/PO]]*Table1[[#This Row],[Quantity/PO]]</f>
        <v>16500</v>
      </c>
      <c r="Q4153" s="2" t="str">
        <f t="shared" ca="1" si="348"/>
        <v>منتهي</v>
      </c>
      <c r="R4153" s="2" t="s">
        <v>2339</v>
      </c>
      <c r="S4153" s="2"/>
      <c r="T4153" s="1" t="str">
        <f t="shared" si="349"/>
        <v/>
      </c>
      <c r="BN4153" s="8" t="str">
        <f>D4765</f>
        <v/>
      </c>
    </row>
    <row r="4154" spans="1:66" ht="46" hidden="1" x14ac:dyDescent="0.45">
      <c r="A4154" s="1">
        <f t="shared" si="346"/>
        <v>4141</v>
      </c>
      <c r="B4154" s="1" t="s">
        <v>43</v>
      </c>
      <c r="C4154" s="1" t="s">
        <v>5058</v>
      </c>
      <c r="D4154" s="1" t="s">
        <v>5303</v>
      </c>
      <c r="E4154" s="2" t="s">
        <v>5455</v>
      </c>
      <c r="F4154" s="1" t="s">
        <v>5459</v>
      </c>
      <c r="G4154" s="10">
        <v>45826</v>
      </c>
      <c r="H4154" s="1"/>
      <c r="I4154" s="1">
        <v>3300</v>
      </c>
      <c r="J4154" s="10">
        <v>45832</v>
      </c>
      <c r="K4154" s="1"/>
      <c r="L4154" s="2" t="s">
        <v>6321</v>
      </c>
      <c r="M4154" s="10">
        <v>45848</v>
      </c>
      <c r="N4154" s="1">
        <v>6</v>
      </c>
      <c r="O4154" s="1">
        <v>3300</v>
      </c>
      <c r="P4154" s="2">
        <f>Table1[[#This Row],[PRICE/PO]]*Table1[[#This Row],[Quantity/PO]]</f>
        <v>19800</v>
      </c>
      <c r="Q4154" s="2" t="str">
        <f t="shared" ca="1" si="348"/>
        <v>منتهي</v>
      </c>
      <c r="R4154" s="2" t="s">
        <v>2339</v>
      </c>
      <c r="S4154" s="2"/>
      <c r="T4154" s="1" t="str">
        <f t="shared" si="349"/>
        <v/>
      </c>
      <c r="BN4154" s="8" t="str">
        <f>D4766</f>
        <v/>
      </c>
    </row>
    <row r="4155" spans="1:66" ht="46" hidden="1" x14ac:dyDescent="0.45">
      <c r="A4155" s="1">
        <f t="shared" si="346"/>
        <v>4142</v>
      </c>
      <c r="B4155" s="1" t="s">
        <v>43</v>
      </c>
      <c r="C4155" s="1" t="s">
        <v>380</v>
      </c>
      <c r="D4155" s="1" t="s">
        <v>5303</v>
      </c>
      <c r="E4155" s="2" t="s">
        <v>5350</v>
      </c>
      <c r="F4155" s="1" t="s">
        <v>5460</v>
      </c>
      <c r="G4155" s="10" t="s">
        <v>5377</v>
      </c>
      <c r="H4155" s="1">
        <v>1</v>
      </c>
      <c r="I4155" s="1"/>
      <c r="J4155" s="10">
        <v>45833</v>
      </c>
      <c r="K4155" s="1"/>
      <c r="L4155" s="2"/>
      <c r="M4155" s="10"/>
      <c r="N4155" s="1"/>
      <c r="O4155" s="1"/>
      <c r="P4155" s="2">
        <f>Table1[[#This Row],[PRICE/PO]]*Table1[[#This Row],[Quantity/PO]]</f>
        <v>0</v>
      </c>
      <c r="Q4155" s="2" t="str">
        <f t="shared" ca="1" si="348"/>
        <v>منتهي</v>
      </c>
      <c r="R4155" s="2"/>
      <c r="S4155" s="2"/>
      <c r="T4155" s="1" t="str">
        <f t="shared" si="349"/>
        <v/>
      </c>
      <c r="BN4155" s="8" t="str">
        <f t="shared" ref="BN4155:BN4191" si="351">D4765</f>
        <v/>
      </c>
    </row>
    <row r="4156" spans="1:66" ht="69" hidden="1" x14ac:dyDescent="0.45">
      <c r="A4156" s="1">
        <f t="shared" si="346"/>
        <v>4143</v>
      </c>
      <c r="B4156" s="1" t="s">
        <v>734</v>
      </c>
      <c r="C4156" s="1" t="s">
        <v>4631</v>
      </c>
      <c r="D4156" s="1" t="s">
        <v>5461</v>
      </c>
      <c r="E4156" s="2" t="s">
        <v>5462</v>
      </c>
      <c r="F4156" s="1" t="s">
        <v>5463</v>
      </c>
      <c r="G4156" s="10" t="s">
        <v>5377</v>
      </c>
      <c r="H4156" s="1">
        <v>2</v>
      </c>
      <c r="I4156" s="1">
        <v>725</v>
      </c>
      <c r="J4156" s="10">
        <v>45833</v>
      </c>
      <c r="K4156" s="1"/>
      <c r="L4156" s="2" t="s">
        <v>6040</v>
      </c>
      <c r="M4156" s="10">
        <v>45840</v>
      </c>
      <c r="N4156" s="1">
        <v>2</v>
      </c>
      <c r="O4156" s="1">
        <v>725</v>
      </c>
      <c r="P4156" s="2">
        <f>Table1[[#This Row],[PRICE/PO]]*Table1[[#This Row],[Quantity/PO]]</f>
        <v>1450</v>
      </c>
      <c r="Q4156" s="2" t="str">
        <f t="shared" ca="1" si="348"/>
        <v>منتهي</v>
      </c>
      <c r="R4156" s="2" t="s">
        <v>2339</v>
      </c>
      <c r="S4156" s="2"/>
      <c r="T4156" s="1" t="str">
        <f t="shared" si="349"/>
        <v/>
      </c>
      <c r="BN4156" s="8" t="str">
        <f t="shared" si="351"/>
        <v/>
      </c>
    </row>
    <row r="4157" spans="1:66" ht="92" hidden="1" x14ac:dyDescent="0.45">
      <c r="A4157" s="1">
        <f t="shared" si="346"/>
        <v>4144</v>
      </c>
      <c r="B4157" s="1" t="s">
        <v>734</v>
      </c>
      <c r="C4157" s="1" t="s">
        <v>1531</v>
      </c>
      <c r="D4157" s="1" t="s">
        <v>5464</v>
      </c>
      <c r="E4157" s="2" t="s">
        <v>5465</v>
      </c>
      <c r="F4157" s="1" t="s">
        <v>5466</v>
      </c>
      <c r="G4157" s="10" t="s">
        <v>5377</v>
      </c>
      <c r="H4157" s="1">
        <v>2</v>
      </c>
      <c r="I4157" s="1"/>
      <c r="J4157" s="10">
        <v>45831</v>
      </c>
      <c r="K4157" s="1"/>
      <c r="L4157" s="2"/>
      <c r="M4157" s="10"/>
      <c r="N4157" s="1"/>
      <c r="O4157" s="1"/>
      <c r="P4157" s="2">
        <f>Table1[[#This Row],[PRICE/PO]]*Table1[[#This Row],[Quantity/PO]]</f>
        <v>0</v>
      </c>
      <c r="Q4157" s="2" t="str">
        <f t="shared" ca="1" si="348"/>
        <v>منتهي</v>
      </c>
      <c r="R4157" s="2"/>
      <c r="S4157" s="2"/>
      <c r="T4157" s="1" t="str">
        <f t="shared" si="349"/>
        <v/>
      </c>
      <c r="BN4157" s="8" t="str">
        <f t="shared" si="351"/>
        <v>72A50045206 NGX 6/22</v>
      </c>
    </row>
    <row r="4158" spans="1:66" ht="46" hidden="1" x14ac:dyDescent="0.45">
      <c r="A4158" s="1">
        <f t="shared" si="346"/>
        <v>4145</v>
      </c>
      <c r="B4158" s="1" t="s">
        <v>734</v>
      </c>
      <c r="C4158" s="1" t="s">
        <v>5467</v>
      </c>
      <c r="D4158" s="1" t="s">
        <v>5450</v>
      </c>
      <c r="E4158" s="2" t="s">
        <v>5468</v>
      </c>
      <c r="F4158" s="1" t="s">
        <v>5469</v>
      </c>
      <c r="G4158" s="10">
        <v>45830</v>
      </c>
      <c r="H4158" s="1">
        <v>2</v>
      </c>
      <c r="I4158" s="1">
        <v>950</v>
      </c>
      <c r="J4158" s="10">
        <v>45833</v>
      </c>
      <c r="K4158" s="1"/>
      <c r="L4158" s="2" t="s">
        <v>6307</v>
      </c>
      <c r="M4158" s="10">
        <v>45847</v>
      </c>
      <c r="N4158" s="1">
        <v>2</v>
      </c>
      <c r="O4158" s="1">
        <v>950</v>
      </c>
      <c r="P4158" s="2">
        <f>Table1[[#This Row],[PRICE/PO]]*Table1[[#This Row],[Quantity/PO]]</f>
        <v>1900</v>
      </c>
      <c r="Q4158" s="2" t="str">
        <f t="shared" ca="1" si="348"/>
        <v>منتهي</v>
      </c>
      <c r="R4158" s="2" t="s">
        <v>2355</v>
      </c>
      <c r="S4158" s="2"/>
      <c r="T4158" s="1" t="str">
        <f t="shared" si="349"/>
        <v/>
      </c>
      <c r="BN4158" s="8" t="str">
        <f t="shared" si="351"/>
        <v/>
      </c>
    </row>
    <row r="4159" spans="1:66" ht="23" hidden="1" x14ac:dyDescent="0.45">
      <c r="A4159" s="1">
        <f t="shared" si="346"/>
        <v>4146</v>
      </c>
      <c r="B4159" s="1" t="s">
        <v>734</v>
      </c>
      <c r="C4159" s="1" t="s">
        <v>4072</v>
      </c>
      <c r="D4159" s="1" t="s">
        <v>5470</v>
      </c>
      <c r="E4159" s="2" t="s">
        <v>5292</v>
      </c>
      <c r="F4159" s="1" t="s">
        <v>5471</v>
      </c>
      <c r="G4159" s="10" t="s">
        <v>5426</v>
      </c>
      <c r="H4159" s="1">
        <v>5</v>
      </c>
      <c r="I4159" s="1"/>
      <c r="J4159" s="10">
        <v>45836</v>
      </c>
      <c r="K4159" s="1"/>
      <c r="L4159" s="2"/>
      <c r="M4159" s="10"/>
      <c r="N4159" s="1"/>
      <c r="O4159" s="1"/>
      <c r="P4159" s="2">
        <f>Table1[[#This Row],[PRICE/PO]]*Table1[[#This Row],[Quantity/PO]]</f>
        <v>0</v>
      </c>
      <c r="Q4159" s="2" t="str">
        <f t="shared" ca="1" si="348"/>
        <v>منتهي</v>
      </c>
      <c r="R4159" s="2"/>
      <c r="S4159" s="2"/>
      <c r="T4159" s="1" t="str">
        <f t="shared" si="349"/>
        <v/>
      </c>
      <c r="BN4159" s="8" t="str">
        <f t="shared" si="351"/>
        <v>56070737</v>
      </c>
    </row>
    <row r="4160" spans="1:66" ht="23" hidden="1" x14ac:dyDescent="0.45">
      <c r="A4160" s="1">
        <f t="shared" si="346"/>
        <v>4147</v>
      </c>
      <c r="B4160" s="1" t="s">
        <v>734</v>
      </c>
      <c r="C4160" s="1" t="s">
        <v>4074</v>
      </c>
      <c r="D4160" s="1" t="s">
        <v>5472</v>
      </c>
      <c r="E4160" s="2" t="s">
        <v>4061</v>
      </c>
      <c r="F4160" s="1" t="s">
        <v>5471</v>
      </c>
      <c r="G4160" s="10" t="s">
        <v>5426</v>
      </c>
      <c r="H4160" s="1">
        <v>2</v>
      </c>
      <c r="I4160" s="1"/>
      <c r="J4160" s="10">
        <v>45836</v>
      </c>
      <c r="K4160" s="1"/>
      <c r="L4160" s="2"/>
      <c r="M4160" s="10"/>
      <c r="N4160" s="1"/>
      <c r="O4160" s="1"/>
      <c r="P4160" s="2">
        <f>Table1[[#This Row],[PRICE/PO]]*Table1[[#This Row],[Quantity/PO]]</f>
        <v>0</v>
      </c>
      <c r="Q4160" s="2" t="str">
        <f t="shared" ca="1" si="348"/>
        <v>منتهي</v>
      </c>
      <c r="R4160" s="2"/>
      <c r="S4160" s="2"/>
      <c r="T4160" s="1" t="str">
        <f t="shared" si="349"/>
        <v/>
      </c>
      <c r="BN4160" s="8" t="str">
        <f t="shared" si="351"/>
        <v>73890965</v>
      </c>
    </row>
    <row r="4161" spans="1:66" ht="23" hidden="1" x14ac:dyDescent="0.45">
      <c r="A4161" s="1">
        <f t="shared" si="346"/>
        <v>4148</v>
      </c>
      <c r="B4161" s="1" t="s">
        <v>734</v>
      </c>
      <c r="C4161" s="1" t="s">
        <v>4075</v>
      </c>
      <c r="D4161" s="1" t="s">
        <v>5473</v>
      </c>
      <c r="E4161" s="2" t="s">
        <v>4062</v>
      </c>
      <c r="F4161" s="1" t="s">
        <v>5471</v>
      </c>
      <c r="G4161" s="10" t="s">
        <v>5426</v>
      </c>
      <c r="H4161" s="1">
        <v>2</v>
      </c>
      <c r="I4161" s="1"/>
      <c r="J4161" s="10">
        <v>45836</v>
      </c>
      <c r="K4161" s="1"/>
      <c r="L4161" s="2"/>
      <c r="M4161" s="10"/>
      <c r="N4161" s="1"/>
      <c r="O4161" s="1"/>
      <c r="P4161" s="2">
        <f>Table1[[#This Row],[PRICE/PO]]*Table1[[#This Row],[Quantity/PO]]</f>
        <v>0</v>
      </c>
      <c r="Q4161" s="2" t="str">
        <f t="shared" ca="1" si="348"/>
        <v>منتهي</v>
      </c>
      <c r="R4161" s="2"/>
      <c r="S4161" s="2"/>
      <c r="T4161" s="1" t="str">
        <f t="shared" si="349"/>
        <v/>
      </c>
      <c r="BN4161" s="8" t="str">
        <f t="shared" si="351"/>
        <v>56070737</v>
      </c>
    </row>
    <row r="4162" spans="1:66" ht="46" hidden="1" x14ac:dyDescent="0.45">
      <c r="A4162" s="1">
        <f t="shared" si="346"/>
        <v>4149</v>
      </c>
      <c r="B4162" s="1" t="s">
        <v>734</v>
      </c>
      <c r="C4162" s="1" t="s">
        <v>4076</v>
      </c>
      <c r="D4162" s="1" t="s">
        <v>5474</v>
      </c>
      <c r="E4162" s="2" t="s">
        <v>5294</v>
      </c>
      <c r="F4162" s="1" t="s">
        <v>5471</v>
      </c>
      <c r="G4162" s="10" t="s">
        <v>5426</v>
      </c>
      <c r="H4162" s="1">
        <v>2</v>
      </c>
      <c r="I4162" s="1"/>
      <c r="J4162" s="10">
        <v>45836</v>
      </c>
      <c r="K4162" s="1"/>
      <c r="L4162" s="2"/>
      <c r="M4162" s="10"/>
      <c r="N4162" s="1"/>
      <c r="O4162" s="1"/>
      <c r="P4162" s="2">
        <f>Table1[[#This Row],[PRICE/PO]]*Table1[[#This Row],[Quantity/PO]]</f>
        <v>0</v>
      </c>
      <c r="Q4162" s="2" t="str">
        <f t="shared" ca="1" si="348"/>
        <v>منتهي</v>
      </c>
      <c r="R4162" s="2"/>
      <c r="S4162" s="2"/>
      <c r="T4162" s="1" t="str">
        <f t="shared" si="349"/>
        <v/>
      </c>
      <c r="BN4162" s="8" t="str">
        <f t="shared" si="351"/>
        <v>73890965</v>
      </c>
    </row>
    <row r="4163" spans="1:66" ht="23" hidden="1" x14ac:dyDescent="0.45">
      <c r="A4163" s="1">
        <f t="shared" si="346"/>
        <v>4150</v>
      </c>
      <c r="B4163" s="1" t="s">
        <v>734</v>
      </c>
      <c r="C4163" s="1" t="s">
        <v>4077</v>
      </c>
      <c r="D4163" s="1" t="s">
        <v>5475</v>
      </c>
      <c r="E4163" s="2" t="s">
        <v>4064</v>
      </c>
      <c r="F4163" s="1" t="s">
        <v>5471</v>
      </c>
      <c r="G4163" s="10" t="s">
        <v>5426</v>
      </c>
      <c r="H4163" s="1">
        <v>2</v>
      </c>
      <c r="I4163" s="1"/>
      <c r="J4163" s="10">
        <v>45836</v>
      </c>
      <c r="K4163" s="1"/>
      <c r="L4163" s="2"/>
      <c r="M4163" s="10"/>
      <c r="N4163" s="1"/>
      <c r="O4163" s="1"/>
      <c r="P4163" s="2">
        <f>Table1[[#This Row],[PRICE/PO]]*Table1[[#This Row],[Quantity/PO]]</f>
        <v>0</v>
      </c>
      <c r="Q4163" s="2" t="str">
        <f t="shared" ca="1" si="348"/>
        <v>منتهي</v>
      </c>
      <c r="R4163" s="2"/>
      <c r="S4163" s="2"/>
      <c r="T4163" s="1" t="str">
        <f t="shared" si="349"/>
        <v/>
      </c>
      <c r="BN4163" s="8" t="str">
        <f t="shared" si="351"/>
        <v>06008A7D00</v>
      </c>
    </row>
    <row r="4164" spans="1:66" ht="23" hidden="1" x14ac:dyDescent="0.45">
      <c r="A4164" s="1">
        <f t="shared" si="346"/>
        <v>4151</v>
      </c>
      <c r="B4164" s="1" t="s">
        <v>734</v>
      </c>
      <c r="C4164" s="1" t="s">
        <v>4084</v>
      </c>
      <c r="D4164" s="1" t="s">
        <v>5476</v>
      </c>
      <c r="E4164" s="2" t="s">
        <v>5295</v>
      </c>
      <c r="F4164" s="1" t="s">
        <v>5471</v>
      </c>
      <c r="G4164" s="10" t="s">
        <v>5426</v>
      </c>
      <c r="H4164" s="1">
        <v>2</v>
      </c>
      <c r="I4164" s="1"/>
      <c r="J4164" s="10">
        <v>45836</v>
      </c>
      <c r="K4164" s="1"/>
      <c r="L4164" s="2"/>
      <c r="M4164" s="10"/>
      <c r="N4164" s="1"/>
      <c r="O4164" s="1"/>
      <c r="P4164" s="2">
        <f>Table1[[#This Row],[PRICE/PO]]*Table1[[#This Row],[Quantity/PO]]</f>
        <v>0</v>
      </c>
      <c r="Q4164" s="2" t="str">
        <f t="shared" ca="1" si="348"/>
        <v>منتهي</v>
      </c>
      <c r="R4164" s="2"/>
      <c r="S4164" s="2"/>
      <c r="T4164" s="1" t="str">
        <f t="shared" si="349"/>
        <v/>
      </c>
      <c r="BN4164" s="8" t="str">
        <f t="shared" si="351"/>
        <v/>
      </c>
    </row>
    <row r="4165" spans="1:66" ht="46" hidden="1" x14ac:dyDescent="0.45">
      <c r="A4165" s="1">
        <f t="shared" si="346"/>
        <v>4152</v>
      </c>
      <c r="B4165" s="1" t="s">
        <v>734</v>
      </c>
      <c r="C4165" s="1" t="s">
        <v>5477</v>
      </c>
      <c r="D4165" s="1" t="s">
        <v>5478</v>
      </c>
      <c r="E4165" s="2" t="s">
        <v>5479</v>
      </c>
      <c r="F4165" s="1" t="s">
        <v>5480</v>
      </c>
      <c r="G4165" s="10" t="s">
        <v>5426</v>
      </c>
      <c r="H4165" s="1">
        <v>1</v>
      </c>
      <c r="I4165" s="1"/>
      <c r="J4165" s="10">
        <v>45833</v>
      </c>
      <c r="K4165" s="1"/>
      <c r="L4165" s="2"/>
      <c r="M4165" s="10"/>
      <c r="N4165" s="1"/>
      <c r="O4165" s="1"/>
      <c r="P4165" s="2">
        <f>Table1[[#This Row],[PRICE/PO]]*Table1[[#This Row],[Quantity/PO]]</f>
        <v>0</v>
      </c>
      <c r="Q4165" s="2" t="str">
        <f t="shared" ca="1" si="348"/>
        <v>منتهي</v>
      </c>
      <c r="R4165" s="2"/>
      <c r="S4165" s="2"/>
      <c r="T4165" s="1" t="str">
        <f t="shared" si="349"/>
        <v/>
      </c>
      <c r="BN4165" s="8" t="str">
        <f t="shared" si="351"/>
        <v>NET4U25NN-N202</v>
      </c>
    </row>
    <row r="4166" spans="1:66" ht="69" hidden="1" x14ac:dyDescent="0.45">
      <c r="A4166" s="1">
        <f t="shared" si="346"/>
        <v>4153</v>
      </c>
      <c r="B4166" s="1" t="s">
        <v>734</v>
      </c>
      <c r="C4166" s="1" t="s">
        <v>2500</v>
      </c>
      <c r="D4166" s="1" t="s">
        <v>2502</v>
      </c>
      <c r="E4166" s="2" t="s">
        <v>5481</v>
      </c>
      <c r="F4166" s="1" t="s">
        <v>5480</v>
      </c>
      <c r="G4166" s="10" t="s">
        <v>5426</v>
      </c>
      <c r="H4166" s="1">
        <v>3</v>
      </c>
      <c r="I4166" s="1"/>
      <c r="J4166" s="10">
        <v>45833</v>
      </c>
      <c r="K4166" s="1"/>
      <c r="L4166" s="2"/>
      <c r="M4166" s="10"/>
      <c r="N4166" s="1"/>
      <c r="O4166" s="1"/>
      <c r="P4166" s="2">
        <f>Table1[[#This Row],[PRICE/PO]]*Table1[[#This Row],[Quantity/PO]]</f>
        <v>0</v>
      </c>
      <c r="Q4166" s="2" t="str">
        <f t="shared" ca="1" si="348"/>
        <v>منتهي</v>
      </c>
      <c r="R4166" s="2"/>
      <c r="S4166" s="2"/>
      <c r="T4166" s="1" t="str">
        <f t="shared" si="349"/>
        <v/>
      </c>
      <c r="BN4166" s="8" t="str">
        <f t="shared" si="351"/>
        <v>0L2653</v>
      </c>
    </row>
    <row r="4167" spans="1:66" ht="46" hidden="1" x14ac:dyDescent="0.45">
      <c r="A4167" s="1">
        <f t="shared" si="346"/>
        <v>4154</v>
      </c>
      <c r="B4167" s="1" t="s">
        <v>734</v>
      </c>
      <c r="C4167" s="1" t="s">
        <v>5482</v>
      </c>
      <c r="D4167" s="1" t="s">
        <v>5303</v>
      </c>
      <c r="E4167" s="2" t="s">
        <v>5483</v>
      </c>
      <c r="F4167" s="1" t="s">
        <v>5480</v>
      </c>
      <c r="G4167" s="10" t="s">
        <v>5426</v>
      </c>
      <c r="H4167" s="1">
        <v>3</v>
      </c>
      <c r="I4167" s="1"/>
      <c r="J4167" s="10">
        <v>45833</v>
      </c>
      <c r="K4167" s="1"/>
      <c r="L4167" s="2"/>
      <c r="M4167" s="10"/>
      <c r="N4167" s="1"/>
      <c r="O4167" s="1"/>
      <c r="P4167" s="2">
        <f>Table1[[#This Row],[PRICE/PO]]*Table1[[#This Row],[Quantity/PO]]</f>
        <v>0</v>
      </c>
      <c r="Q4167" s="2" t="str">
        <f t="shared" ca="1" si="348"/>
        <v>منتهي</v>
      </c>
      <c r="R4167" s="2"/>
      <c r="S4167" s="2"/>
      <c r="T4167" s="1" t="str">
        <f t="shared" si="349"/>
        <v/>
      </c>
      <c r="BN4167" s="8" t="str">
        <f t="shared" si="351"/>
        <v>056945</v>
      </c>
    </row>
    <row r="4168" spans="1:66" ht="69" hidden="1" x14ac:dyDescent="0.45">
      <c r="A4168" s="1">
        <f t="shared" si="346"/>
        <v>4155</v>
      </c>
      <c r="B4168" s="1" t="s">
        <v>734</v>
      </c>
      <c r="C4168" s="1" t="s">
        <v>3214</v>
      </c>
      <c r="D4168" s="1" t="s">
        <v>5303</v>
      </c>
      <c r="E4168" s="2" t="s">
        <v>5484</v>
      </c>
      <c r="F4168" s="1" t="s">
        <v>5480</v>
      </c>
      <c r="G4168" s="10" t="s">
        <v>5426</v>
      </c>
      <c r="H4168" s="1">
        <v>3</v>
      </c>
      <c r="I4168" s="1"/>
      <c r="J4168" s="10">
        <v>45833</v>
      </c>
      <c r="K4168" s="1"/>
      <c r="L4168" s="2"/>
      <c r="M4168" s="10"/>
      <c r="N4168" s="1"/>
      <c r="O4168" s="1"/>
      <c r="P4168" s="2">
        <f>Table1[[#This Row],[PRICE/PO]]*Table1[[#This Row],[Quantity/PO]]</f>
        <v>0</v>
      </c>
      <c r="Q4168" s="2" t="str">
        <f t="shared" ca="1" si="348"/>
        <v>منتهي</v>
      </c>
      <c r="R4168" s="2"/>
      <c r="S4168" s="2"/>
      <c r="T4168" s="1" t="str">
        <f t="shared" si="349"/>
        <v/>
      </c>
      <c r="BN4168" s="8" t="str">
        <f t="shared" si="351"/>
        <v/>
      </c>
    </row>
    <row r="4169" spans="1:66" ht="46" hidden="1" x14ac:dyDescent="0.45">
      <c r="A4169" s="1">
        <f t="shared" si="346"/>
        <v>4156</v>
      </c>
      <c r="B4169" s="1" t="s">
        <v>734</v>
      </c>
      <c r="C4169" s="1" t="s">
        <v>5485</v>
      </c>
      <c r="D4169" s="1" t="s">
        <v>5486</v>
      </c>
      <c r="E4169" s="2" t="s">
        <v>5487</v>
      </c>
      <c r="F4169" s="1" t="s">
        <v>5480</v>
      </c>
      <c r="G4169" s="10" t="s">
        <v>5426</v>
      </c>
      <c r="H4169" s="1">
        <v>30</v>
      </c>
      <c r="I4169" s="1"/>
      <c r="J4169" s="10">
        <v>45833</v>
      </c>
      <c r="K4169" s="1"/>
      <c r="L4169" s="2"/>
      <c r="M4169" s="10"/>
      <c r="N4169" s="1"/>
      <c r="O4169" s="1"/>
      <c r="P4169" s="2">
        <f>Table1[[#This Row],[PRICE/PO]]*Table1[[#This Row],[Quantity/PO]]</f>
        <v>0</v>
      </c>
      <c r="Q4169" s="2" t="str">
        <f t="shared" ca="1" si="348"/>
        <v>منتهي</v>
      </c>
      <c r="R4169" s="2"/>
      <c r="S4169" s="2"/>
      <c r="T4169" s="1" t="str">
        <f t="shared" si="349"/>
        <v/>
      </c>
      <c r="BN4169" s="8" t="str">
        <f t="shared" si="351"/>
        <v>2102049</v>
      </c>
    </row>
    <row r="4170" spans="1:66" ht="46" hidden="1" x14ac:dyDescent="0.45">
      <c r="A4170" s="1">
        <f t="shared" si="346"/>
        <v>4157</v>
      </c>
      <c r="B4170" s="1" t="s">
        <v>734</v>
      </c>
      <c r="C4170" s="1" t="s">
        <v>2164</v>
      </c>
      <c r="D4170" s="1" t="s">
        <v>2163</v>
      </c>
      <c r="E4170" s="2" t="s">
        <v>5309</v>
      </c>
      <c r="F4170" s="1" t="s">
        <v>5480</v>
      </c>
      <c r="G4170" s="10" t="s">
        <v>5426</v>
      </c>
      <c r="H4170" s="1">
        <v>120</v>
      </c>
      <c r="I4170" s="1"/>
      <c r="J4170" s="10">
        <v>45833</v>
      </c>
      <c r="K4170" s="1"/>
      <c r="L4170" s="2"/>
      <c r="M4170" s="10"/>
      <c r="N4170" s="1"/>
      <c r="O4170" s="1"/>
      <c r="P4170" s="2">
        <f>Table1[[#This Row],[PRICE/PO]]*Table1[[#This Row],[Quantity/PO]]</f>
        <v>0</v>
      </c>
      <c r="Q4170" s="2" t="str">
        <f t="shared" ca="1" si="348"/>
        <v>منتهي</v>
      </c>
      <c r="R4170" s="2"/>
      <c r="S4170" s="2"/>
      <c r="T4170" s="1" t="str">
        <f t="shared" si="349"/>
        <v/>
      </c>
      <c r="BN4170" s="8" t="str">
        <f t="shared" si="351"/>
        <v>LC1D 32 M7</v>
      </c>
    </row>
    <row r="4171" spans="1:66" ht="46" hidden="1" x14ac:dyDescent="0.45">
      <c r="A4171" s="1">
        <f t="shared" si="346"/>
        <v>4158</v>
      </c>
      <c r="B4171" s="1" t="s">
        <v>734</v>
      </c>
      <c r="C4171" s="1" t="s">
        <v>3358</v>
      </c>
      <c r="D4171" s="1" t="s">
        <v>5303</v>
      </c>
      <c r="E4171" s="2" t="s">
        <v>5488</v>
      </c>
      <c r="F4171" s="1" t="s">
        <v>5480</v>
      </c>
      <c r="G4171" s="10" t="s">
        <v>5426</v>
      </c>
      <c r="H4171" s="1">
        <v>200</v>
      </c>
      <c r="I4171" s="1"/>
      <c r="J4171" s="10">
        <v>45833</v>
      </c>
      <c r="K4171" s="1"/>
      <c r="L4171" s="2"/>
      <c r="M4171" s="10"/>
      <c r="N4171" s="1"/>
      <c r="O4171" s="1"/>
      <c r="P4171" s="2">
        <f>Table1[[#This Row],[PRICE/PO]]*Table1[[#This Row],[Quantity/PO]]</f>
        <v>0</v>
      </c>
      <c r="Q4171" s="2" t="str">
        <f t="shared" ca="1" si="348"/>
        <v>منتهي</v>
      </c>
      <c r="R4171" s="2"/>
      <c r="S4171" s="2"/>
      <c r="T4171" s="1" t="str">
        <f t="shared" si="349"/>
        <v/>
      </c>
      <c r="BN4171" s="8" t="str">
        <f t="shared" si="351"/>
        <v/>
      </c>
    </row>
    <row r="4172" spans="1:66" ht="23" hidden="1" x14ac:dyDescent="0.45">
      <c r="A4172" s="1">
        <f t="shared" si="346"/>
        <v>4159</v>
      </c>
      <c r="B4172" s="1" t="s">
        <v>734</v>
      </c>
      <c r="C4172" s="1" t="s">
        <v>768</v>
      </c>
      <c r="D4172" s="1" t="s">
        <v>5303</v>
      </c>
      <c r="E4172" s="2" t="s">
        <v>769</v>
      </c>
      <c r="F4172" s="1" t="s">
        <v>5480</v>
      </c>
      <c r="G4172" s="10" t="s">
        <v>5426</v>
      </c>
      <c r="H4172" s="1">
        <v>50</v>
      </c>
      <c r="I4172" s="1"/>
      <c r="J4172" s="10">
        <v>45833</v>
      </c>
      <c r="K4172" s="1"/>
      <c r="L4172" s="2"/>
      <c r="M4172" s="10"/>
      <c r="N4172" s="1"/>
      <c r="O4172" s="1"/>
      <c r="P4172" s="2">
        <f>Table1[[#This Row],[PRICE/PO]]*Table1[[#This Row],[Quantity/PO]]</f>
        <v>0</v>
      </c>
      <c r="Q4172" s="2" t="str">
        <f t="shared" ca="1" si="348"/>
        <v>منتهي</v>
      </c>
      <c r="R4172" s="2"/>
      <c r="S4172" s="2"/>
      <c r="T4172" s="1" t="str">
        <f t="shared" si="349"/>
        <v/>
      </c>
      <c r="BN4172" s="8" t="str">
        <f t="shared" si="351"/>
        <v/>
      </c>
    </row>
    <row r="4173" spans="1:66" ht="46" hidden="1" x14ac:dyDescent="0.45">
      <c r="A4173" s="1">
        <f t="shared" si="346"/>
        <v>4160</v>
      </c>
      <c r="B4173" s="1" t="s">
        <v>734</v>
      </c>
      <c r="C4173" s="1" t="s">
        <v>870</v>
      </c>
      <c r="D4173" s="1" t="s">
        <v>5303</v>
      </c>
      <c r="E4173" s="2" t="s">
        <v>5489</v>
      </c>
      <c r="F4173" s="1" t="s">
        <v>5490</v>
      </c>
      <c r="G4173" s="10">
        <v>45830</v>
      </c>
      <c r="H4173" s="1">
        <v>100</v>
      </c>
      <c r="I4173" s="1"/>
      <c r="J4173" s="10">
        <v>45833</v>
      </c>
      <c r="K4173" s="1"/>
      <c r="L4173" s="2"/>
      <c r="M4173" s="10"/>
      <c r="N4173" s="1"/>
      <c r="O4173" s="1"/>
      <c r="P4173" s="2">
        <f>Table1[[#This Row],[PRICE/PO]]*Table1[[#This Row],[Quantity/PO]]</f>
        <v>0</v>
      </c>
      <c r="Q4173" s="2" t="str">
        <f t="shared" ca="1" si="348"/>
        <v>منتهي</v>
      </c>
      <c r="R4173" s="2"/>
      <c r="S4173" s="2"/>
      <c r="T4173" s="1" t="str">
        <f t="shared" si="349"/>
        <v/>
      </c>
      <c r="BN4173" s="8" t="str">
        <f t="shared" si="351"/>
        <v xml:space="preserve">56.10549.500 </v>
      </c>
    </row>
    <row r="4174" spans="1:66" ht="46" hidden="1" x14ac:dyDescent="0.45">
      <c r="A4174" s="1">
        <f t="shared" si="346"/>
        <v>4161</v>
      </c>
      <c r="B4174" s="1" t="s">
        <v>734</v>
      </c>
      <c r="C4174" s="1" t="s">
        <v>5491</v>
      </c>
      <c r="D4174" s="1"/>
      <c r="E4174" s="2" t="s">
        <v>5492</v>
      </c>
      <c r="F4174" s="1" t="s">
        <v>5490</v>
      </c>
      <c r="G4174" s="10">
        <v>45830</v>
      </c>
      <c r="H4174" s="1">
        <v>25</v>
      </c>
      <c r="I4174" s="1"/>
      <c r="J4174" s="10">
        <v>45833</v>
      </c>
      <c r="K4174" s="1"/>
      <c r="L4174" s="2"/>
      <c r="M4174" s="10"/>
      <c r="N4174" s="1"/>
      <c r="O4174" s="1"/>
      <c r="P4174" s="2">
        <f>Table1[[#This Row],[PRICE/PO]]*Table1[[#This Row],[Quantity/PO]]</f>
        <v>0</v>
      </c>
      <c r="Q4174" s="2" t="str">
        <f t="shared" ca="1" si="348"/>
        <v>منتهي</v>
      </c>
      <c r="R4174" s="2"/>
      <c r="S4174" s="2"/>
      <c r="T4174" s="1" t="str">
        <f t="shared" si="349"/>
        <v/>
      </c>
      <c r="BN4174" s="8" t="str">
        <f t="shared" si="351"/>
        <v>55.32574.010</v>
      </c>
    </row>
    <row r="4175" spans="1:66" ht="69" hidden="1" x14ac:dyDescent="0.45">
      <c r="A4175" s="1">
        <f t="shared" si="346"/>
        <v>4162</v>
      </c>
      <c r="B4175" s="1" t="s">
        <v>734</v>
      </c>
      <c r="C4175" s="1" t="s">
        <v>5493</v>
      </c>
      <c r="D4175" s="1"/>
      <c r="E4175" s="2" t="s">
        <v>5494</v>
      </c>
      <c r="F4175" s="1" t="s">
        <v>5490</v>
      </c>
      <c r="G4175" s="10">
        <v>45830</v>
      </c>
      <c r="H4175" s="1">
        <v>25</v>
      </c>
      <c r="I4175" s="1"/>
      <c r="J4175" s="10">
        <v>45833</v>
      </c>
      <c r="K4175" s="1"/>
      <c r="L4175" s="2"/>
      <c r="M4175" s="10"/>
      <c r="N4175" s="1"/>
      <c r="O4175" s="1"/>
      <c r="P4175" s="2">
        <f>Table1[[#This Row],[PRICE/PO]]*Table1[[#This Row],[Quantity/PO]]</f>
        <v>0</v>
      </c>
      <c r="Q4175" s="2" t="str">
        <f t="shared" ca="1" si="348"/>
        <v>منتهي</v>
      </c>
      <c r="R4175" s="2"/>
      <c r="S4175" s="2"/>
      <c r="T4175" s="1" t="str">
        <f t="shared" si="349"/>
        <v/>
      </c>
      <c r="BN4175" s="8" t="str">
        <f t="shared" si="351"/>
        <v xml:space="preserve">56.10549.500 </v>
      </c>
    </row>
    <row r="4176" spans="1:66" ht="69" hidden="1" x14ac:dyDescent="0.45">
      <c r="A4176" s="1">
        <f t="shared" ref="A4176:A4240" si="352">ROW(A4163)</f>
        <v>4163</v>
      </c>
      <c r="B4176" s="1" t="s">
        <v>734</v>
      </c>
      <c r="C4176" s="1" t="s">
        <v>5495</v>
      </c>
      <c r="D4176" s="1"/>
      <c r="E4176" s="2" t="s">
        <v>5496</v>
      </c>
      <c r="F4176" s="1" t="s">
        <v>5490</v>
      </c>
      <c r="G4176" s="10">
        <v>45830</v>
      </c>
      <c r="H4176" s="1">
        <v>25</v>
      </c>
      <c r="I4176" s="1"/>
      <c r="J4176" s="10">
        <v>45833</v>
      </c>
      <c r="K4176" s="1"/>
      <c r="L4176" s="2"/>
      <c r="M4176" s="10"/>
      <c r="N4176" s="1"/>
      <c r="O4176" s="1"/>
      <c r="P4176" s="2">
        <f>Table1[[#This Row],[PRICE/PO]]*Table1[[#This Row],[Quantity/PO]]</f>
        <v>0</v>
      </c>
      <c r="Q4176" s="2" t="str">
        <f t="shared" ca="1" si="348"/>
        <v>منتهي</v>
      </c>
      <c r="R4176" s="2"/>
      <c r="S4176" s="2"/>
      <c r="T4176" s="1" t="str">
        <f t="shared" si="349"/>
        <v/>
      </c>
      <c r="BN4176" s="8" t="str">
        <f t="shared" si="351"/>
        <v>2102024</v>
      </c>
    </row>
    <row r="4177" spans="1:66" ht="23" hidden="1" x14ac:dyDescent="0.45">
      <c r="A4177" s="1">
        <f t="shared" si="352"/>
        <v>4164</v>
      </c>
      <c r="B4177" s="1" t="s">
        <v>734</v>
      </c>
      <c r="C4177" s="1" t="s">
        <v>3362</v>
      </c>
      <c r="D4177" s="1" t="s">
        <v>3363</v>
      </c>
      <c r="E4177" s="2" t="s">
        <v>3361</v>
      </c>
      <c r="F4177" s="1" t="s">
        <v>5490</v>
      </c>
      <c r="G4177" s="10">
        <v>45830</v>
      </c>
      <c r="H4177" s="1">
        <v>2</v>
      </c>
      <c r="I4177" s="1"/>
      <c r="J4177" s="10">
        <v>45833</v>
      </c>
      <c r="K4177" s="1"/>
      <c r="L4177" s="2"/>
      <c r="M4177" s="10"/>
      <c r="N4177" s="1"/>
      <c r="O4177" s="1"/>
      <c r="P4177" s="2">
        <f>Table1[[#This Row],[PRICE/PO]]*Table1[[#This Row],[Quantity/PO]]</f>
        <v>0</v>
      </c>
      <c r="Q4177" s="2" t="str">
        <f t="shared" ca="1" si="348"/>
        <v>منتهي</v>
      </c>
      <c r="R4177" s="2"/>
      <c r="S4177" s="2"/>
      <c r="T4177" s="1" t="str">
        <f t="shared" si="349"/>
        <v/>
      </c>
      <c r="BN4177" s="8" t="str">
        <f t="shared" si="351"/>
        <v>2102029</v>
      </c>
    </row>
    <row r="4178" spans="1:66" ht="46" hidden="1" x14ac:dyDescent="0.45">
      <c r="A4178" s="1">
        <f t="shared" si="352"/>
        <v>4165</v>
      </c>
      <c r="B4178" s="1" t="s">
        <v>207</v>
      </c>
      <c r="C4178" s="1" t="s">
        <v>1405</v>
      </c>
      <c r="D4178" s="1" t="s">
        <v>5303</v>
      </c>
      <c r="E4178" s="2" t="s">
        <v>218</v>
      </c>
      <c r="F4178" s="1" t="s">
        <v>5490</v>
      </c>
      <c r="G4178" s="10">
        <v>45830</v>
      </c>
      <c r="H4178" s="1">
        <v>50</v>
      </c>
      <c r="I4178" s="1">
        <v>190</v>
      </c>
      <c r="J4178" s="10">
        <v>45833</v>
      </c>
      <c r="K4178" s="1"/>
      <c r="L4178" s="2"/>
      <c r="M4178" s="10"/>
      <c r="N4178" s="1"/>
      <c r="O4178" s="1"/>
      <c r="P4178" s="2">
        <f>Table1[[#This Row],[PRICE/PO]]*Table1[[#This Row],[Quantity/PO]]</f>
        <v>0</v>
      </c>
      <c r="Q4178" s="2" t="str">
        <f t="shared" ca="1" si="348"/>
        <v>منتهي</v>
      </c>
      <c r="R4178" s="2"/>
      <c r="S4178" s="2"/>
      <c r="T4178" s="1" t="str">
        <f t="shared" si="349"/>
        <v/>
      </c>
      <c r="BN4178" s="8" t="str">
        <f t="shared" si="351"/>
        <v>056945</v>
      </c>
    </row>
    <row r="4179" spans="1:66" ht="46" hidden="1" x14ac:dyDescent="0.45">
      <c r="A4179" s="1">
        <f t="shared" si="352"/>
        <v>4166</v>
      </c>
      <c r="B4179" s="1" t="s">
        <v>207</v>
      </c>
      <c r="C4179" s="1" t="s">
        <v>872</v>
      </c>
      <c r="D4179" s="1" t="s">
        <v>5303</v>
      </c>
      <c r="E4179" s="2" t="s">
        <v>5497</v>
      </c>
      <c r="F4179" s="1" t="s">
        <v>5490</v>
      </c>
      <c r="G4179" s="10">
        <v>45830</v>
      </c>
      <c r="H4179" s="1">
        <v>100</v>
      </c>
      <c r="I4179" s="1">
        <v>325</v>
      </c>
      <c r="J4179" s="10">
        <v>45833</v>
      </c>
      <c r="K4179" s="1"/>
      <c r="L4179" s="2"/>
      <c r="M4179" s="10"/>
      <c r="N4179" s="1"/>
      <c r="O4179" s="1"/>
      <c r="P4179" s="2">
        <f>Table1[[#This Row],[PRICE/PO]]*Table1[[#This Row],[Quantity/PO]]</f>
        <v>0</v>
      </c>
      <c r="Q4179" s="2" t="str">
        <f t="shared" ca="1" si="348"/>
        <v>منتهي</v>
      </c>
      <c r="R4179" s="2"/>
      <c r="S4179" s="2"/>
      <c r="T4179" s="1" t="str">
        <f t="shared" si="349"/>
        <v/>
      </c>
      <c r="BN4179" s="8" t="str">
        <f t="shared" si="351"/>
        <v>TX033P04</v>
      </c>
    </row>
    <row r="4180" spans="1:66" ht="46" hidden="1" x14ac:dyDescent="0.45">
      <c r="A4180" s="1">
        <f t="shared" si="352"/>
        <v>4167</v>
      </c>
      <c r="B4180" s="1" t="s">
        <v>207</v>
      </c>
      <c r="C4180" s="1" t="s">
        <v>888</v>
      </c>
      <c r="D4180" s="1" t="s">
        <v>5303</v>
      </c>
      <c r="E4180" s="2" t="s">
        <v>5498</v>
      </c>
      <c r="F4180" s="1" t="s">
        <v>5490</v>
      </c>
      <c r="G4180" s="10">
        <v>45830</v>
      </c>
      <c r="H4180" s="1">
        <v>100</v>
      </c>
      <c r="I4180" s="1">
        <v>465</v>
      </c>
      <c r="J4180" s="10">
        <v>45833</v>
      </c>
      <c r="K4180" s="1"/>
      <c r="L4180" s="2"/>
      <c r="M4180" s="10"/>
      <c r="N4180" s="1"/>
      <c r="O4180" s="1"/>
      <c r="P4180" s="2">
        <f>Table1[[#This Row],[PRICE/PO]]*Table1[[#This Row],[Quantity/PO]]</f>
        <v>0</v>
      </c>
      <c r="Q4180" s="2" t="str">
        <f t="shared" ca="1" si="348"/>
        <v>منتهي</v>
      </c>
      <c r="R4180" s="2"/>
      <c r="S4180" s="2"/>
      <c r="T4180" s="1" t="str">
        <f t="shared" si="349"/>
        <v/>
      </c>
      <c r="BN4180" s="8" t="str">
        <f t="shared" si="351"/>
        <v>11.33473.338</v>
      </c>
    </row>
    <row r="4181" spans="1:66" ht="46" hidden="1" x14ac:dyDescent="0.45">
      <c r="A4181" s="1">
        <f t="shared" si="352"/>
        <v>4168</v>
      </c>
      <c r="B4181" s="1" t="s">
        <v>734</v>
      </c>
      <c r="C4181" s="1" t="s">
        <v>5499</v>
      </c>
      <c r="D4181" s="1" t="s">
        <v>5500</v>
      </c>
      <c r="E4181" s="2" t="s">
        <v>5501</v>
      </c>
      <c r="F4181" s="1" t="s">
        <v>5502</v>
      </c>
      <c r="G4181" s="10" t="s">
        <v>5426</v>
      </c>
      <c r="H4181" s="1">
        <v>2</v>
      </c>
      <c r="I4181" s="1"/>
      <c r="J4181" s="10">
        <v>45836</v>
      </c>
      <c r="K4181" s="1"/>
      <c r="L4181" s="2"/>
      <c r="M4181" s="10"/>
      <c r="N4181" s="1"/>
      <c r="O4181" s="1"/>
      <c r="P4181" s="2">
        <f>Table1[[#This Row],[PRICE/PO]]*Table1[[#This Row],[Quantity/PO]]</f>
        <v>0</v>
      </c>
      <c r="Q4181" s="2" t="str">
        <f t="shared" ca="1" si="348"/>
        <v>منتهي</v>
      </c>
      <c r="R4181" s="2"/>
      <c r="S4181" s="2"/>
      <c r="T4181" s="1" t="str">
        <f t="shared" si="349"/>
        <v/>
      </c>
      <c r="BN4181" s="8" t="str">
        <f t="shared" si="351"/>
        <v>43.24232.000</v>
      </c>
    </row>
    <row r="4182" spans="1:66" ht="92" hidden="1" x14ac:dyDescent="0.45">
      <c r="A4182" s="1">
        <f t="shared" si="352"/>
        <v>4169</v>
      </c>
      <c r="B4182" s="1" t="s">
        <v>734</v>
      </c>
      <c r="C4182" s="1" t="s">
        <v>5503</v>
      </c>
      <c r="D4182" s="1" t="s">
        <v>5504</v>
      </c>
      <c r="E4182" s="2" t="s">
        <v>5505</v>
      </c>
      <c r="F4182" s="1" t="s">
        <v>5506</v>
      </c>
      <c r="G4182" s="10">
        <v>45830</v>
      </c>
      <c r="H4182" s="1">
        <v>4</v>
      </c>
      <c r="I4182" s="1"/>
      <c r="J4182" s="10">
        <v>45836</v>
      </c>
      <c r="K4182" s="1"/>
      <c r="L4182" s="2"/>
      <c r="M4182" s="10"/>
      <c r="N4182" s="1"/>
      <c r="O4182" s="1"/>
      <c r="P4182" s="2">
        <f>Table1[[#This Row],[PRICE/PO]]*Table1[[#This Row],[Quantity/PO]]</f>
        <v>0</v>
      </c>
      <c r="Q4182" s="2" t="str">
        <f t="shared" ca="1" si="348"/>
        <v>منتهي</v>
      </c>
      <c r="R4182" s="2"/>
      <c r="S4182" s="2"/>
      <c r="T4182" s="1" t="str">
        <f t="shared" si="349"/>
        <v/>
      </c>
      <c r="BN4182" s="8" t="str">
        <f t="shared" si="351"/>
        <v>LC1D 25 M7</v>
      </c>
    </row>
    <row r="4183" spans="1:66" ht="46" hidden="1" x14ac:dyDescent="0.45">
      <c r="A4183" s="1">
        <f t="shared" si="352"/>
        <v>4170</v>
      </c>
      <c r="B4183" s="1" t="s">
        <v>734</v>
      </c>
      <c r="C4183" s="1" t="s">
        <v>5382</v>
      </c>
      <c r="D4183" s="1" t="s">
        <v>5383</v>
      </c>
      <c r="E4183" s="2" t="s">
        <v>5384</v>
      </c>
      <c r="F4183" s="1" t="s">
        <v>5507</v>
      </c>
      <c r="G4183" s="10">
        <v>45830</v>
      </c>
      <c r="H4183" s="1">
        <v>2</v>
      </c>
      <c r="I4183" s="1"/>
      <c r="J4183" s="10">
        <v>45833</v>
      </c>
      <c r="K4183" s="1"/>
      <c r="L4183" s="2"/>
      <c r="M4183" s="10"/>
      <c r="N4183" s="1"/>
      <c r="O4183" s="1"/>
      <c r="P4183" s="2">
        <f>Table1[[#This Row],[PRICE/PO]]*Table1[[#This Row],[Quantity/PO]]</f>
        <v>0</v>
      </c>
      <c r="Q4183" s="2" t="str">
        <f t="shared" ca="1" si="348"/>
        <v>منتهي</v>
      </c>
      <c r="R4183" s="2"/>
      <c r="S4183" s="2"/>
      <c r="T4183" s="1" t="str">
        <f t="shared" si="349"/>
        <v/>
      </c>
      <c r="BN4183" s="8" t="str">
        <f t="shared" si="351"/>
        <v>KP 15 060-1241</v>
      </c>
    </row>
    <row r="4184" spans="1:66" ht="92" hidden="1" x14ac:dyDescent="0.45">
      <c r="A4184" s="1">
        <f t="shared" si="352"/>
        <v>4171</v>
      </c>
      <c r="B4184" s="1" t="s">
        <v>734</v>
      </c>
      <c r="C4184" s="1" t="s">
        <v>1531</v>
      </c>
      <c r="D4184" s="1" t="s">
        <v>5464</v>
      </c>
      <c r="E4184" s="2" t="s">
        <v>5465</v>
      </c>
      <c r="F4184" s="1" t="s">
        <v>5508</v>
      </c>
      <c r="G4184" s="10" t="s">
        <v>5426</v>
      </c>
      <c r="H4184" s="1">
        <v>2</v>
      </c>
      <c r="I4184" s="1"/>
      <c r="J4184" s="10">
        <v>45832</v>
      </c>
      <c r="K4184" s="1"/>
      <c r="L4184" s="2"/>
      <c r="M4184" s="10"/>
      <c r="N4184" s="1"/>
      <c r="O4184" s="1"/>
      <c r="P4184" s="2">
        <f>Table1[[#This Row],[PRICE/PO]]*Table1[[#This Row],[Quantity/PO]]</f>
        <v>0</v>
      </c>
      <c r="Q4184" s="2" t="str">
        <f t="shared" ca="1" si="348"/>
        <v>منتهي</v>
      </c>
      <c r="R4184" s="2"/>
      <c r="S4184" s="2"/>
      <c r="T4184" s="1" t="str">
        <f t="shared" si="349"/>
        <v/>
      </c>
      <c r="BN4184" s="8" t="str">
        <f t="shared" si="351"/>
        <v>1610011</v>
      </c>
    </row>
    <row r="4185" spans="1:66" ht="46" hidden="1" x14ac:dyDescent="0.45">
      <c r="A4185" s="1">
        <f t="shared" si="352"/>
        <v>4172</v>
      </c>
      <c r="B4185" s="1" t="s">
        <v>734</v>
      </c>
      <c r="C4185" s="1" t="s">
        <v>3982</v>
      </c>
      <c r="D4185" s="1" t="s">
        <v>5334</v>
      </c>
      <c r="E4185" s="2" t="s">
        <v>5509</v>
      </c>
      <c r="F4185" s="1" t="s">
        <v>5508</v>
      </c>
      <c r="G4185" s="10">
        <v>45830</v>
      </c>
      <c r="H4185" s="1">
        <v>4</v>
      </c>
      <c r="I4185" s="1"/>
      <c r="J4185" s="10">
        <v>45832</v>
      </c>
      <c r="K4185" s="1"/>
      <c r="L4185" s="2"/>
      <c r="M4185" s="10"/>
      <c r="N4185" s="1"/>
      <c r="O4185" s="1"/>
      <c r="P4185" s="2">
        <f>Table1[[#This Row],[PRICE/PO]]*Table1[[#This Row],[Quantity/PO]]</f>
        <v>0</v>
      </c>
      <c r="Q4185" s="2" t="str">
        <f t="shared" ca="1" si="348"/>
        <v>منتهي</v>
      </c>
      <c r="R4185" s="2"/>
      <c r="S4185" s="2"/>
      <c r="T4185" s="1" t="str">
        <f t="shared" si="349"/>
        <v/>
      </c>
      <c r="BN4185" s="8" t="str">
        <f t="shared" si="351"/>
        <v>TRS/1 CR-A</v>
      </c>
    </row>
    <row r="4186" spans="1:66" ht="46" hidden="1" x14ac:dyDescent="0.45">
      <c r="A4186" s="1">
        <f t="shared" si="352"/>
        <v>4173</v>
      </c>
      <c r="B4186" s="1" t="s">
        <v>734</v>
      </c>
      <c r="C4186" s="1" t="s">
        <v>3988</v>
      </c>
      <c r="D4186" s="1" t="s">
        <v>3986</v>
      </c>
      <c r="E4186" s="2" t="s">
        <v>5510</v>
      </c>
      <c r="F4186" s="1" t="s">
        <v>5508</v>
      </c>
      <c r="G4186" s="10">
        <v>45830</v>
      </c>
      <c r="H4186" s="1">
        <v>10</v>
      </c>
      <c r="I4186" s="1"/>
      <c r="J4186" s="10">
        <v>45832</v>
      </c>
      <c r="K4186" s="1"/>
      <c r="L4186" s="2"/>
      <c r="M4186" s="10"/>
      <c r="N4186" s="1"/>
      <c r="O4186" s="1"/>
      <c r="P4186" s="2">
        <f>Table1[[#This Row],[PRICE/PO]]*Table1[[#This Row],[Quantity/PO]]</f>
        <v>0</v>
      </c>
      <c r="Q4186" s="2" t="str">
        <f t="shared" ca="1" si="348"/>
        <v>منتهي</v>
      </c>
      <c r="R4186" s="2"/>
      <c r="S4186" s="2"/>
      <c r="T4186" s="1" t="str">
        <f t="shared" si="349"/>
        <v/>
      </c>
      <c r="BN4186" s="8" t="str">
        <f t="shared" si="351"/>
        <v/>
      </c>
    </row>
    <row r="4187" spans="1:66" ht="69" hidden="1" x14ac:dyDescent="0.45">
      <c r="A4187" s="1">
        <f t="shared" si="352"/>
        <v>4174</v>
      </c>
      <c r="B4187" s="1" t="s">
        <v>734</v>
      </c>
      <c r="C4187" s="1" t="s">
        <v>4217</v>
      </c>
      <c r="D4187" s="1" t="s">
        <v>4216</v>
      </c>
      <c r="E4187" s="2" t="s">
        <v>5511</v>
      </c>
      <c r="F4187" s="1" t="s">
        <v>5508</v>
      </c>
      <c r="G4187" s="10">
        <v>45830</v>
      </c>
      <c r="H4187" s="1">
        <v>4</v>
      </c>
      <c r="I4187" s="1"/>
      <c r="J4187" s="10">
        <v>45832</v>
      </c>
      <c r="K4187" s="1"/>
      <c r="L4187" s="2"/>
      <c r="M4187" s="10"/>
      <c r="N4187" s="1"/>
      <c r="O4187" s="1"/>
      <c r="P4187" s="2">
        <f>Table1[[#This Row],[PRICE/PO]]*Table1[[#This Row],[Quantity/PO]]</f>
        <v>0</v>
      </c>
      <c r="Q4187" s="2" t="str">
        <f t="shared" ca="1" si="348"/>
        <v>منتهي</v>
      </c>
      <c r="R4187" s="2"/>
      <c r="S4187" s="2"/>
      <c r="T4187" s="1" t="str">
        <f t="shared" si="349"/>
        <v/>
      </c>
      <c r="BN4187" s="8" t="str">
        <f t="shared" si="351"/>
        <v>02500580</v>
      </c>
    </row>
    <row r="4188" spans="1:66" ht="69" hidden="1" x14ac:dyDescent="0.45">
      <c r="A4188" s="1">
        <f t="shared" si="352"/>
        <v>4175</v>
      </c>
      <c r="B4188" s="1" t="s">
        <v>734</v>
      </c>
      <c r="C4188" s="1" t="s">
        <v>2593</v>
      </c>
      <c r="D4188" s="1" t="s">
        <v>2584</v>
      </c>
      <c r="E4188" s="2" t="s">
        <v>5512</v>
      </c>
      <c r="F4188" s="1" t="s">
        <v>5508</v>
      </c>
      <c r="G4188" s="10">
        <v>45830</v>
      </c>
      <c r="H4188" s="1">
        <v>3</v>
      </c>
      <c r="I4188" s="1"/>
      <c r="J4188" s="10">
        <v>45832</v>
      </c>
      <c r="K4188" s="1"/>
      <c r="L4188" s="2"/>
      <c r="M4188" s="10"/>
      <c r="N4188" s="1"/>
      <c r="O4188" s="1"/>
      <c r="P4188" s="2">
        <f>Table1[[#This Row],[PRICE/PO]]*Table1[[#This Row],[Quantity/PO]]</f>
        <v>0</v>
      </c>
      <c r="Q4188" s="2" t="str">
        <f t="shared" ca="1" si="348"/>
        <v>منتهي</v>
      </c>
      <c r="R4188" s="2"/>
      <c r="S4188" s="2"/>
      <c r="T4188" s="1" t="str">
        <f t="shared" si="349"/>
        <v/>
      </c>
      <c r="BN4188" s="8" t="str">
        <f t="shared" si="351"/>
        <v/>
      </c>
    </row>
    <row r="4189" spans="1:66" ht="69" hidden="1" x14ac:dyDescent="0.45">
      <c r="A4189" s="1">
        <f t="shared" si="352"/>
        <v>4176</v>
      </c>
      <c r="B4189" s="1" t="s">
        <v>734</v>
      </c>
      <c r="C4189" s="1" t="s">
        <v>2591</v>
      </c>
      <c r="D4189" s="1" t="s">
        <v>2586</v>
      </c>
      <c r="E4189" s="2" t="s">
        <v>5513</v>
      </c>
      <c r="F4189" s="1" t="s">
        <v>5508</v>
      </c>
      <c r="G4189" s="10">
        <v>45830</v>
      </c>
      <c r="H4189" s="1">
        <v>2</v>
      </c>
      <c r="I4189" s="1"/>
      <c r="J4189" s="10">
        <v>45832</v>
      </c>
      <c r="K4189" s="1"/>
      <c r="L4189" s="2"/>
      <c r="M4189" s="10"/>
      <c r="N4189" s="1"/>
      <c r="O4189" s="1"/>
      <c r="P4189" s="2">
        <f>Table1[[#This Row],[PRICE/PO]]*Table1[[#This Row],[Quantity/PO]]</f>
        <v>0</v>
      </c>
      <c r="Q4189" s="2" t="str">
        <f t="shared" ca="1" si="348"/>
        <v>منتهي</v>
      </c>
      <c r="R4189" s="2"/>
      <c r="S4189" s="2"/>
      <c r="T4189" s="1" t="str">
        <f t="shared" si="349"/>
        <v/>
      </c>
      <c r="BN4189" s="8" t="str">
        <f t="shared" si="351"/>
        <v>2802471</v>
      </c>
    </row>
    <row r="4190" spans="1:66" ht="46" hidden="1" x14ac:dyDescent="0.45">
      <c r="A4190" s="1">
        <f t="shared" si="352"/>
        <v>4177</v>
      </c>
      <c r="B4190" s="1" t="s">
        <v>43</v>
      </c>
      <c r="C4190" s="1" t="s">
        <v>5452</v>
      </c>
      <c r="D4190" s="1" t="s">
        <v>5303</v>
      </c>
      <c r="E4190" s="2" t="s">
        <v>5453</v>
      </c>
      <c r="F4190" s="1" t="s">
        <v>5514</v>
      </c>
      <c r="G4190" s="10" t="s">
        <v>5444</v>
      </c>
      <c r="H4190" s="1">
        <v>5</v>
      </c>
      <c r="I4190" s="1">
        <v>3400</v>
      </c>
      <c r="J4190" s="10">
        <v>45829</v>
      </c>
      <c r="K4190" s="1"/>
      <c r="L4190" s="2" t="s">
        <v>6055</v>
      </c>
      <c r="M4190" s="10" t="s">
        <v>6056</v>
      </c>
      <c r="N4190" s="1">
        <v>4</v>
      </c>
      <c r="O4190" s="1">
        <v>3400</v>
      </c>
      <c r="P4190" s="2">
        <f>Table1[[#This Row],[PRICE/PO]]*Table1[[#This Row],[Quantity/PO]]</f>
        <v>13600</v>
      </c>
      <c r="Q4190" s="2" t="str">
        <f t="shared" ca="1" si="348"/>
        <v>منتهي</v>
      </c>
      <c r="R4190" s="2" t="s">
        <v>2339</v>
      </c>
      <c r="S4190" s="2"/>
      <c r="T4190" s="1" t="str">
        <f t="shared" si="349"/>
        <v/>
      </c>
      <c r="BN4190" s="8" t="str">
        <f t="shared" si="351"/>
        <v>2300438</v>
      </c>
    </row>
    <row r="4191" spans="1:66" ht="46" hidden="1" x14ac:dyDescent="0.45">
      <c r="A4191" s="1">
        <f t="shared" si="352"/>
        <v>4178</v>
      </c>
      <c r="B4191" s="1" t="s">
        <v>43</v>
      </c>
      <c r="C4191" s="1" t="s">
        <v>5452</v>
      </c>
      <c r="D4191" s="1" t="s">
        <v>5303</v>
      </c>
      <c r="E4191" s="2" t="s">
        <v>5453</v>
      </c>
      <c r="F4191" s="1" t="s">
        <v>5514</v>
      </c>
      <c r="G4191" s="10" t="s">
        <v>5444</v>
      </c>
      <c r="H4191" s="1"/>
      <c r="I4191" s="1">
        <v>3400</v>
      </c>
      <c r="J4191" s="10">
        <v>45829</v>
      </c>
      <c r="K4191" s="1"/>
      <c r="L4191" s="2" t="s">
        <v>6279</v>
      </c>
      <c r="M4191" s="10">
        <v>45831</v>
      </c>
      <c r="N4191" s="1">
        <v>3</v>
      </c>
      <c r="O4191" s="1">
        <v>3400</v>
      </c>
      <c r="P4191" s="2">
        <f>Table1[[#This Row],[PRICE/PO]]*Table1[[#This Row],[Quantity/PO]]</f>
        <v>10200</v>
      </c>
      <c r="Q4191" s="2" t="str">
        <f t="shared" ca="1" si="348"/>
        <v>منتهي</v>
      </c>
      <c r="R4191" s="2" t="s">
        <v>2339</v>
      </c>
      <c r="S4191" s="2"/>
      <c r="T4191" s="1" t="str">
        <f t="shared" si="349"/>
        <v/>
      </c>
      <c r="BN4191" s="8" t="str">
        <f t="shared" si="351"/>
        <v>SM161T4VC</v>
      </c>
    </row>
    <row r="4192" spans="1:66" ht="46" hidden="1" x14ac:dyDescent="0.45">
      <c r="A4192" s="1">
        <f t="shared" si="352"/>
        <v>4179</v>
      </c>
      <c r="B4192" s="1" t="s">
        <v>43</v>
      </c>
      <c r="C4192" s="1" t="s">
        <v>5452</v>
      </c>
      <c r="D4192" s="1" t="s">
        <v>5303</v>
      </c>
      <c r="E4192" s="2" t="s">
        <v>5453</v>
      </c>
      <c r="F4192" s="1" t="s">
        <v>5514</v>
      </c>
      <c r="G4192" s="10" t="s">
        <v>5444</v>
      </c>
      <c r="H4192" s="1"/>
      <c r="I4192" s="1">
        <v>3400</v>
      </c>
      <c r="J4192" s="10">
        <v>45829</v>
      </c>
      <c r="K4192" s="1"/>
      <c r="L4192" s="2" t="s">
        <v>6405</v>
      </c>
      <c r="M4192" s="10">
        <v>45831</v>
      </c>
      <c r="N4192" s="1">
        <v>6</v>
      </c>
      <c r="O4192" s="1">
        <v>3400</v>
      </c>
      <c r="P4192" s="2">
        <f>Table1[[#This Row],[PRICE/PO]]*Table1[[#This Row],[Quantity/PO]]</f>
        <v>20400</v>
      </c>
      <c r="Q4192" s="2" t="str">
        <f t="shared" ca="1" si="348"/>
        <v>منتهي</v>
      </c>
      <c r="R4192" s="2" t="s">
        <v>2339</v>
      </c>
      <c r="S4192" s="2"/>
      <c r="T4192" s="1" t="str">
        <f t="shared" si="349"/>
        <v/>
      </c>
      <c r="BN4192" s="8" t="str">
        <f t="shared" ref="BN4192" si="353">D4802</f>
        <v>97F9839</v>
      </c>
    </row>
    <row r="4193" spans="1:66" ht="46" hidden="1" x14ac:dyDescent="0.45">
      <c r="A4193" s="1">
        <f t="shared" ref="A4193:A4205" si="354">ROW(A4179)</f>
        <v>4179</v>
      </c>
      <c r="B4193" s="1" t="s">
        <v>43</v>
      </c>
      <c r="C4193" s="1" t="s">
        <v>5452</v>
      </c>
      <c r="D4193" s="1" t="s">
        <v>5303</v>
      </c>
      <c r="E4193" s="2" t="s">
        <v>5453</v>
      </c>
      <c r="F4193" s="1" t="s">
        <v>5515</v>
      </c>
      <c r="G4193" s="10">
        <v>45824</v>
      </c>
      <c r="H4193" s="1">
        <v>3</v>
      </c>
      <c r="I4193" s="1">
        <v>3400</v>
      </c>
      <c r="J4193" s="10">
        <v>45829</v>
      </c>
      <c r="K4193" s="1"/>
      <c r="L4193" s="2"/>
      <c r="M4193" s="10"/>
      <c r="N4193" s="1"/>
      <c r="O4193" s="1"/>
      <c r="P4193" s="2">
        <f>Table1[[#This Row],[PRICE/PO]]*Table1[[#This Row],[Quantity/PO]]</f>
        <v>0</v>
      </c>
      <c r="Q4193" s="2" t="str">
        <f t="shared" ca="1" si="348"/>
        <v>منتهي</v>
      </c>
      <c r="R4193" s="2"/>
      <c r="S4193" s="2"/>
      <c r="T4193" s="1" t="str">
        <f t="shared" si="349"/>
        <v/>
      </c>
      <c r="BN4193" s="8" t="str">
        <f t="shared" ref="BN4193:BN4197" si="355">D4801</f>
        <v>SM161T4VC</v>
      </c>
    </row>
    <row r="4194" spans="1:66" ht="46" hidden="1" x14ac:dyDescent="0.45">
      <c r="A4194" s="1">
        <f t="shared" si="354"/>
        <v>4180</v>
      </c>
      <c r="B4194" s="1" t="s">
        <v>43</v>
      </c>
      <c r="C4194" s="1" t="s">
        <v>5452</v>
      </c>
      <c r="D4194" s="1" t="s">
        <v>5303</v>
      </c>
      <c r="E4194" s="2" t="s">
        <v>5453</v>
      </c>
      <c r="F4194" s="1" t="s">
        <v>5516</v>
      </c>
      <c r="G4194" s="10">
        <v>45824</v>
      </c>
      <c r="H4194" s="1">
        <v>3</v>
      </c>
      <c r="I4194" s="1">
        <v>3400</v>
      </c>
      <c r="J4194" s="10">
        <v>45829</v>
      </c>
      <c r="K4194" s="1"/>
      <c r="L4194" s="2"/>
      <c r="M4194" s="10"/>
      <c r="N4194" s="1"/>
      <c r="O4194" s="1"/>
      <c r="P4194" s="2">
        <f>Table1[[#This Row],[PRICE/PO]]*Table1[[#This Row],[Quantity/PO]]</f>
        <v>0</v>
      </c>
      <c r="Q4194" s="2" t="str">
        <f t="shared" ca="1" si="348"/>
        <v>منتهي</v>
      </c>
      <c r="R4194" s="2"/>
      <c r="S4194" s="2"/>
      <c r="T4194" s="1" t="str">
        <f t="shared" si="349"/>
        <v/>
      </c>
      <c r="BN4194" s="8" t="str">
        <f t="shared" si="355"/>
        <v>97F9839</v>
      </c>
    </row>
    <row r="4195" spans="1:66" ht="23" hidden="1" x14ac:dyDescent="0.45">
      <c r="A4195" s="1">
        <f t="shared" si="354"/>
        <v>4181</v>
      </c>
      <c r="B4195" s="1" t="s">
        <v>734</v>
      </c>
      <c r="C4195" s="1" t="s">
        <v>2918</v>
      </c>
      <c r="D4195" s="1" t="s">
        <v>2919</v>
      </c>
      <c r="E4195" s="2" t="s">
        <v>5517</v>
      </c>
      <c r="F4195" s="1" t="s">
        <v>4627</v>
      </c>
      <c r="G4195" s="10" t="s">
        <v>5377</v>
      </c>
      <c r="H4195" s="1">
        <v>1</v>
      </c>
      <c r="I4195" s="1"/>
      <c r="J4195" s="10">
        <v>45830</v>
      </c>
      <c r="K4195" s="1"/>
      <c r="L4195" s="2"/>
      <c r="M4195" s="10"/>
      <c r="N4195" s="1"/>
      <c r="O4195" s="1"/>
      <c r="P4195" s="2">
        <f>Table1[[#This Row],[PRICE/PO]]*Table1[[#This Row],[Quantity/PO]]</f>
        <v>0</v>
      </c>
      <c r="Q4195" s="2" t="str">
        <f t="shared" ca="1" si="348"/>
        <v>منتهي</v>
      </c>
      <c r="R4195" s="2"/>
      <c r="S4195" s="2"/>
      <c r="T4195" s="1" t="str">
        <f t="shared" si="349"/>
        <v/>
      </c>
      <c r="BN4195" s="8" t="str">
        <f t="shared" si="355"/>
        <v>02400362</v>
      </c>
    </row>
    <row r="4196" spans="1:66" ht="46" hidden="1" x14ac:dyDescent="0.45">
      <c r="A4196" s="1">
        <f t="shared" si="354"/>
        <v>4182</v>
      </c>
      <c r="B4196" s="1" t="s">
        <v>734</v>
      </c>
      <c r="C4196" s="1" t="s">
        <v>2921</v>
      </c>
      <c r="D4196" s="1" t="s">
        <v>2922</v>
      </c>
      <c r="E4196" s="2" t="s">
        <v>5518</v>
      </c>
      <c r="F4196" s="1" t="s">
        <v>4627</v>
      </c>
      <c r="G4196" s="10" t="s">
        <v>5377</v>
      </c>
      <c r="H4196" s="1">
        <v>1</v>
      </c>
      <c r="I4196" s="1"/>
      <c r="J4196" s="10">
        <v>45830</v>
      </c>
      <c r="K4196" s="1"/>
      <c r="L4196" s="2"/>
      <c r="M4196" s="10"/>
      <c r="N4196" s="1"/>
      <c r="O4196" s="1"/>
      <c r="P4196" s="2">
        <f>Table1[[#This Row],[PRICE/PO]]*Table1[[#This Row],[Quantity/PO]]</f>
        <v>0</v>
      </c>
      <c r="Q4196" s="2" t="str">
        <f t="shared" ca="1" si="348"/>
        <v>منتهي</v>
      </c>
      <c r="R4196" s="2"/>
      <c r="S4196" s="2"/>
      <c r="T4196" s="1" t="str">
        <f t="shared" si="349"/>
        <v/>
      </c>
      <c r="BN4196" s="8" t="str">
        <f t="shared" si="355"/>
        <v>02300462</v>
      </c>
    </row>
    <row r="4197" spans="1:66" ht="46" hidden="1" x14ac:dyDescent="0.45">
      <c r="A4197" s="1">
        <f t="shared" si="354"/>
        <v>4183</v>
      </c>
      <c r="B4197" s="1" t="s">
        <v>734</v>
      </c>
      <c r="C4197" s="1" t="s">
        <v>2924</v>
      </c>
      <c r="D4197" s="1" t="s">
        <v>2925</v>
      </c>
      <c r="E4197" s="2" t="s">
        <v>5519</v>
      </c>
      <c r="F4197" s="1" t="s">
        <v>4627</v>
      </c>
      <c r="G4197" s="10" t="s">
        <v>5377</v>
      </c>
      <c r="H4197" s="1">
        <v>2</v>
      </c>
      <c r="I4197" s="1"/>
      <c r="J4197" s="10">
        <v>45830</v>
      </c>
      <c r="K4197" s="1"/>
      <c r="L4197" s="2"/>
      <c r="M4197" s="10"/>
      <c r="N4197" s="1"/>
      <c r="O4197" s="1"/>
      <c r="P4197" s="2">
        <f>Table1[[#This Row],[PRICE/PO]]*Table1[[#This Row],[Quantity/PO]]</f>
        <v>0</v>
      </c>
      <c r="Q4197" s="2" t="str">
        <f t="shared" ca="1" si="348"/>
        <v>منتهي</v>
      </c>
      <c r="R4197" s="2"/>
      <c r="S4197" s="2"/>
      <c r="T4197" s="1" t="str">
        <f t="shared" si="349"/>
        <v/>
      </c>
      <c r="BN4197" s="8" t="str">
        <f t="shared" si="355"/>
        <v>02300402</v>
      </c>
    </row>
    <row r="4198" spans="1:66" ht="23" hidden="1" x14ac:dyDescent="0.45">
      <c r="A4198" s="1">
        <f t="shared" si="354"/>
        <v>4184</v>
      </c>
      <c r="B4198" s="1" t="s">
        <v>734</v>
      </c>
      <c r="C4198" s="1" t="s">
        <v>2928</v>
      </c>
      <c r="D4198" s="1" t="s">
        <v>2927</v>
      </c>
      <c r="E4198" s="2" t="s">
        <v>5520</v>
      </c>
      <c r="F4198" s="1" t="s">
        <v>4627</v>
      </c>
      <c r="G4198" s="10" t="s">
        <v>5377</v>
      </c>
      <c r="H4198" s="1">
        <v>2</v>
      </c>
      <c r="I4198" s="1"/>
      <c r="J4198" s="10">
        <v>45830</v>
      </c>
      <c r="K4198" s="1"/>
      <c r="L4198" s="2"/>
      <c r="M4198" s="10"/>
      <c r="N4198" s="1"/>
      <c r="O4198" s="1"/>
      <c r="P4198" s="2">
        <f>Table1[[#This Row],[PRICE/PO]]*Table1[[#This Row],[Quantity/PO]]</f>
        <v>0</v>
      </c>
      <c r="Q4198" s="2" t="str">
        <f t="shared" ca="1" si="348"/>
        <v>منتهي</v>
      </c>
      <c r="R4198" s="2"/>
      <c r="S4198" s="2"/>
      <c r="T4198" s="1" t="str">
        <f t="shared" si="349"/>
        <v/>
      </c>
      <c r="BN4198" s="8" t="str">
        <f t="shared" ref="BN4198:BN4261" si="356">D4806</f>
        <v>02300460</v>
      </c>
    </row>
    <row r="4199" spans="1:66" ht="92" hidden="1" x14ac:dyDescent="0.45">
      <c r="A4199" s="1">
        <f t="shared" si="354"/>
        <v>4185</v>
      </c>
      <c r="B4199" s="1" t="s">
        <v>734</v>
      </c>
      <c r="C4199" s="1" t="s">
        <v>2810</v>
      </c>
      <c r="D4199" s="1" t="s">
        <v>2811</v>
      </c>
      <c r="E4199" s="2" t="s">
        <v>5521</v>
      </c>
      <c r="F4199" s="1" t="s">
        <v>4627</v>
      </c>
      <c r="G4199" s="10" t="s">
        <v>5377</v>
      </c>
      <c r="H4199" s="1">
        <v>100</v>
      </c>
      <c r="I4199" s="1"/>
      <c r="J4199" s="10">
        <v>45830</v>
      </c>
      <c r="K4199" s="1"/>
      <c r="L4199" s="2"/>
      <c r="M4199" s="10"/>
      <c r="N4199" s="1"/>
      <c r="O4199" s="1"/>
      <c r="P4199" s="2">
        <f>Table1[[#This Row],[PRICE/PO]]*Table1[[#This Row],[Quantity/PO]]</f>
        <v>0</v>
      </c>
      <c r="Q4199" s="2" t="str">
        <f t="shared" ca="1" si="348"/>
        <v>منتهي</v>
      </c>
      <c r="R4199" s="2"/>
      <c r="S4199" s="2"/>
      <c r="T4199" s="1" t="str">
        <f t="shared" si="349"/>
        <v/>
      </c>
      <c r="BN4199" s="8" t="str">
        <f t="shared" si="356"/>
        <v>02300463</v>
      </c>
    </row>
    <row r="4200" spans="1:66" ht="46" hidden="1" x14ac:dyDescent="0.45">
      <c r="A4200" s="1">
        <f t="shared" si="354"/>
        <v>4186</v>
      </c>
      <c r="B4200" s="1" t="s">
        <v>734</v>
      </c>
      <c r="C4200" s="1" t="s">
        <v>3813</v>
      </c>
      <c r="D4200" s="1" t="s">
        <v>3814</v>
      </c>
      <c r="E4200" s="2" t="s">
        <v>5353</v>
      </c>
      <c r="F4200" s="1" t="s">
        <v>5354</v>
      </c>
      <c r="G4200" s="10">
        <v>45825</v>
      </c>
      <c r="H4200" s="1">
        <v>2</v>
      </c>
      <c r="I4200" s="1"/>
      <c r="J4200" s="10">
        <v>45829</v>
      </c>
      <c r="K4200" s="1"/>
      <c r="L4200" s="2"/>
      <c r="M4200" s="10"/>
      <c r="N4200" s="1"/>
      <c r="O4200" s="1"/>
      <c r="P4200" s="2">
        <f>Table1[[#This Row],[PRICE/PO]]*Table1[[#This Row],[Quantity/PO]]</f>
        <v>0</v>
      </c>
      <c r="Q4200" s="2" t="str">
        <f t="shared" ca="1" si="348"/>
        <v>منتهي</v>
      </c>
      <c r="R4200" s="2"/>
      <c r="S4200" s="2"/>
      <c r="T4200" s="1" t="str">
        <f t="shared" si="349"/>
        <v/>
      </c>
      <c r="BN4200" s="8" t="str">
        <f t="shared" si="356"/>
        <v>38D880</v>
      </c>
    </row>
    <row r="4201" spans="1:66" ht="46" hidden="1" x14ac:dyDescent="0.45">
      <c r="A4201" s="1">
        <f t="shared" si="354"/>
        <v>4187</v>
      </c>
      <c r="B4201" s="1" t="s">
        <v>734</v>
      </c>
      <c r="C4201" s="1" t="s">
        <v>5522</v>
      </c>
      <c r="D4201" s="1" t="s">
        <v>5007</v>
      </c>
      <c r="E4201" s="2" t="s">
        <v>5523</v>
      </c>
      <c r="F4201" s="1" t="s">
        <v>5354</v>
      </c>
      <c r="G4201" s="10">
        <v>45825</v>
      </c>
      <c r="H4201" s="1">
        <v>1</v>
      </c>
      <c r="I4201" s="1"/>
      <c r="J4201" s="10">
        <v>45829</v>
      </c>
      <c r="K4201" s="1"/>
      <c r="L4201" s="2"/>
      <c r="M4201" s="10"/>
      <c r="N4201" s="1"/>
      <c r="O4201" s="1"/>
      <c r="P4201" s="2">
        <f>Table1[[#This Row],[PRICE/PO]]*Table1[[#This Row],[Quantity/PO]]</f>
        <v>0</v>
      </c>
      <c r="Q4201" s="2" t="str">
        <f t="shared" ca="1" si="348"/>
        <v>منتهي</v>
      </c>
      <c r="R4201" s="2"/>
      <c r="S4201" s="2"/>
      <c r="T4201" s="1" t="str">
        <f t="shared" si="349"/>
        <v/>
      </c>
      <c r="BN4201" s="8" t="str">
        <f t="shared" si="356"/>
        <v>FIL-20252-M10</v>
      </c>
    </row>
    <row r="4202" spans="1:66" ht="69" hidden="1" x14ac:dyDescent="0.45">
      <c r="A4202" s="1">
        <f t="shared" si="354"/>
        <v>4188</v>
      </c>
      <c r="B4202" s="1" t="s">
        <v>734</v>
      </c>
      <c r="C4202" s="1" t="s">
        <v>5002</v>
      </c>
      <c r="D4202" s="1" t="s">
        <v>5003</v>
      </c>
      <c r="E4202" s="2" t="s">
        <v>5357</v>
      </c>
      <c r="F4202" s="1" t="s">
        <v>5358</v>
      </c>
      <c r="G4202" s="10">
        <v>45825</v>
      </c>
      <c r="H4202" s="1">
        <v>4</v>
      </c>
      <c r="I4202" s="1"/>
      <c r="J4202" s="10">
        <v>45829</v>
      </c>
      <c r="K4202" s="1"/>
      <c r="L4202" s="2"/>
      <c r="M4202" s="10"/>
      <c r="N4202" s="1"/>
      <c r="O4202" s="1"/>
      <c r="P4202" s="2">
        <f>Table1[[#This Row],[PRICE/PO]]*Table1[[#This Row],[Quantity/PO]]</f>
        <v>0</v>
      </c>
      <c r="Q4202" s="2" t="str">
        <f t="shared" ca="1" si="348"/>
        <v>منتهي</v>
      </c>
      <c r="R4202" s="2"/>
      <c r="S4202" s="2"/>
      <c r="T4202" s="1" t="str">
        <f t="shared" ref="T4202:T4265" si="357">IF(AND(COUNTIFS($F$14:$F$1012, $F4202, $L$14:$L$1012, "&lt;&gt;")&gt;0, $L4202="", $I4202&lt;&gt;""), 1, "")</f>
        <v/>
      </c>
      <c r="BN4202" s="8" t="str">
        <f t="shared" si="356"/>
        <v/>
      </c>
    </row>
    <row r="4203" spans="1:66" ht="92" hidden="1" x14ac:dyDescent="0.45">
      <c r="A4203" s="1">
        <f t="shared" si="354"/>
        <v>4189</v>
      </c>
      <c r="B4203" s="1" t="s">
        <v>734</v>
      </c>
      <c r="C4203" s="1" t="s">
        <v>4999</v>
      </c>
      <c r="D4203" s="1" t="s">
        <v>5000</v>
      </c>
      <c r="E4203" s="2" t="s">
        <v>5524</v>
      </c>
      <c r="F4203" s="1" t="s">
        <v>5525</v>
      </c>
      <c r="G4203" s="10" t="s">
        <v>5444</v>
      </c>
      <c r="H4203" s="1">
        <v>2</v>
      </c>
      <c r="I4203" s="1"/>
      <c r="J4203" s="10">
        <v>45826</v>
      </c>
      <c r="K4203" s="1"/>
      <c r="L4203" s="2"/>
      <c r="M4203" s="10"/>
      <c r="N4203" s="1"/>
      <c r="O4203" s="1"/>
      <c r="P4203" s="2">
        <f>Table1[[#This Row],[PRICE/PO]]*Table1[[#This Row],[Quantity/PO]]</f>
        <v>0</v>
      </c>
      <c r="Q4203" s="2" t="str">
        <f t="shared" ca="1" si="348"/>
        <v>منتهي</v>
      </c>
      <c r="R4203" s="2"/>
      <c r="S4203" s="2"/>
      <c r="T4203" s="1" t="str">
        <f t="shared" si="357"/>
        <v/>
      </c>
      <c r="BN4203" s="8" t="str">
        <f t="shared" si="356"/>
        <v>02501438</v>
      </c>
    </row>
    <row r="4204" spans="1:66" ht="46" hidden="1" x14ac:dyDescent="0.45">
      <c r="A4204" s="1">
        <f t="shared" si="354"/>
        <v>4190</v>
      </c>
      <c r="B4204" s="1" t="s">
        <v>43</v>
      </c>
      <c r="C4204" s="1" t="s">
        <v>411</v>
      </c>
      <c r="D4204" s="1" t="s">
        <v>5303</v>
      </c>
      <c r="E4204" s="2" t="s">
        <v>5526</v>
      </c>
      <c r="F4204" s="1" t="s">
        <v>5527</v>
      </c>
      <c r="G4204" s="10" t="s">
        <v>5444</v>
      </c>
      <c r="H4204" s="1">
        <v>1</v>
      </c>
      <c r="I4204" s="1"/>
      <c r="J4204" s="10">
        <v>45829</v>
      </c>
      <c r="K4204" s="1"/>
      <c r="L4204" s="2"/>
      <c r="M4204" s="10"/>
      <c r="N4204" s="1"/>
      <c r="O4204" s="1"/>
      <c r="P4204" s="2">
        <f>Table1[[#This Row],[PRICE/PO]]*Table1[[#This Row],[Quantity/PO]]</f>
        <v>0</v>
      </c>
      <c r="Q4204" s="2" t="str">
        <f t="shared" ca="1" si="348"/>
        <v>منتهي</v>
      </c>
      <c r="R4204" s="2"/>
      <c r="S4204" s="2"/>
      <c r="T4204" s="1" t="str">
        <f t="shared" si="357"/>
        <v/>
      </c>
      <c r="BN4204" s="8" t="str">
        <f t="shared" si="356"/>
        <v>02804161</v>
      </c>
    </row>
    <row r="4205" spans="1:66" ht="46" hidden="1" x14ac:dyDescent="0.45">
      <c r="A4205" s="1">
        <f t="shared" si="354"/>
        <v>4191</v>
      </c>
      <c r="B4205" s="1" t="s">
        <v>734</v>
      </c>
      <c r="C4205" s="1" t="s">
        <v>5528</v>
      </c>
      <c r="D4205" s="1" t="s">
        <v>5529</v>
      </c>
      <c r="E4205" s="2" t="s">
        <v>5530</v>
      </c>
      <c r="F4205" s="1" t="s">
        <v>5531</v>
      </c>
      <c r="G4205" s="10" t="s">
        <v>5444</v>
      </c>
      <c r="H4205" s="1">
        <v>1</v>
      </c>
      <c r="I4205" s="1"/>
      <c r="J4205" s="10">
        <v>45829</v>
      </c>
      <c r="K4205" s="1"/>
      <c r="L4205" s="2"/>
      <c r="M4205" s="10"/>
      <c r="N4205" s="1"/>
      <c r="O4205" s="1"/>
      <c r="P4205" s="2">
        <f>Table1[[#This Row],[PRICE/PO]]*Table1[[#This Row],[Quantity/PO]]</f>
        <v>0</v>
      </c>
      <c r="Q4205" s="2" t="str">
        <f t="shared" ref="Q4205:Q4268" ca="1" si="358">IF(AND($J4205&lt;TODAY(), $J4205&lt;&gt;""), "منتهي", "")</f>
        <v>منتهي</v>
      </c>
      <c r="R4205" s="2"/>
      <c r="S4205" s="2"/>
      <c r="T4205" s="1" t="str">
        <f t="shared" si="357"/>
        <v/>
      </c>
      <c r="BN4205" s="8" t="str">
        <f t="shared" si="356"/>
        <v>02400558</v>
      </c>
    </row>
    <row r="4206" spans="1:66" ht="46" hidden="1" x14ac:dyDescent="0.45">
      <c r="A4206" s="1">
        <f t="shared" si="352"/>
        <v>4193</v>
      </c>
      <c r="B4206" s="1" t="s">
        <v>734</v>
      </c>
      <c r="C4206" s="1" t="s">
        <v>5532</v>
      </c>
      <c r="D4206" s="1" t="s">
        <v>5533</v>
      </c>
      <c r="E4206" s="2" t="s">
        <v>5534</v>
      </c>
      <c r="F4206" s="1" t="s">
        <v>5531</v>
      </c>
      <c r="G4206" s="10" t="s">
        <v>5444</v>
      </c>
      <c r="H4206" s="1">
        <v>1</v>
      </c>
      <c r="I4206" s="1"/>
      <c r="J4206" s="10">
        <v>45829</v>
      </c>
      <c r="K4206" s="1"/>
      <c r="L4206" s="2"/>
      <c r="M4206" s="10"/>
      <c r="N4206" s="1"/>
      <c r="O4206" s="1"/>
      <c r="P4206" s="2">
        <f>Table1[[#This Row],[PRICE/PO]]*Table1[[#This Row],[Quantity/PO]]</f>
        <v>0</v>
      </c>
      <c r="Q4206" s="2" t="str">
        <f t="shared" ca="1" si="358"/>
        <v>منتهي</v>
      </c>
      <c r="R4206" s="2"/>
      <c r="S4206" s="2"/>
      <c r="T4206" s="1" t="str">
        <f t="shared" si="357"/>
        <v/>
      </c>
      <c r="BN4206" s="8" t="str">
        <f t="shared" si="356"/>
        <v>02501438</v>
      </c>
    </row>
    <row r="4207" spans="1:66" ht="46" hidden="1" x14ac:dyDescent="0.45">
      <c r="A4207" s="1">
        <f t="shared" si="352"/>
        <v>4194</v>
      </c>
      <c r="B4207" s="1" t="s">
        <v>734</v>
      </c>
      <c r="C4207" s="1" t="s">
        <v>5535</v>
      </c>
      <c r="D4207" s="1" t="s">
        <v>5536</v>
      </c>
      <c r="E4207" s="2" t="s">
        <v>5537</v>
      </c>
      <c r="F4207" s="1" t="s">
        <v>5531</v>
      </c>
      <c r="G4207" s="10" t="s">
        <v>5444</v>
      </c>
      <c r="H4207" s="1">
        <v>1</v>
      </c>
      <c r="I4207" s="1"/>
      <c r="J4207" s="10">
        <v>45829</v>
      </c>
      <c r="K4207" s="1"/>
      <c r="L4207" s="2"/>
      <c r="M4207" s="10"/>
      <c r="N4207" s="1"/>
      <c r="O4207" s="1"/>
      <c r="P4207" s="2">
        <f>Table1[[#This Row],[PRICE/PO]]*Table1[[#This Row],[Quantity/PO]]</f>
        <v>0</v>
      </c>
      <c r="Q4207" s="2" t="str">
        <f t="shared" ca="1" si="358"/>
        <v>منتهي</v>
      </c>
      <c r="R4207" s="2"/>
      <c r="S4207" s="2"/>
      <c r="T4207" s="1" t="str">
        <f t="shared" si="357"/>
        <v/>
      </c>
      <c r="BN4207" s="8" t="str">
        <f t="shared" si="356"/>
        <v>02804231</v>
      </c>
    </row>
    <row r="4208" spans="1:66" ht="46" hidden="1" x14ac:dyDescent="0.45">
      <c r="A4208" s="1">
        <f t="shared" si="352"/>
        <v>4195</v>
      </c>
      <c r="B4208" s="1" t="s">
        <v>734</v>
      </c>
      <c r="C4208" s="1" t="s">
        <v>5538</v>
      </c>
      <c r="D4208" s="1" t="s">
        <v>5539</v>
      </c>
      <c r="E4208" s="2" t="s">
        <v>5540</v>
      </c>
      <c r="F4208" s="1" t="s">
        <v>5531</v>
      </c>
      <c r="G4208" s="10" t="s">
        <v>5444</v>
      </c>
      <c r="H4208" s="1">
        <v>1</v>
      </c>
      <c r="I4208" s="1"/>
      <c r="J4208" s="10">
        <v>45829</v>
      </c>
      <c r="K4208" s="1"/>
      <c r="L4208" s="2"/>
      <c r="M4208" s="10"/>
      <c r="N4208" s="1"/>
      <c r="O4208" s="1"/>
      <c r="P4208" s="2">
        <f>Table1[[#This Row],[PRICE/PO]]*Table1[[#This Row],[Quantity/PO]]</f>
        <v>0</v>
      </c>
      <c r="Q4208" s="2" t="str">
        <f t="shared" ca="1" si="358"/>
        <v>منتهي</v>
      </c>
      <c r="R4208" s="2"/>
      <c r="S4208" s="2"/>
      <c r="T4208" s="1" t="str">
        <f t="shared" si="357"/>
        <v/>
      </c>
      <c r="BN4208" s="8" t="str">
        <f t="shared" si="356"/>
        <v>02400321</v>
      </c>
    </row>
    <row r="4209" spans="1:66" ht="46" hidden="1" x14ac:dyDescent="0.45">
      <c r="A4209" s="1">
        <f t="shared" si="352"/>
        <v>4196</v>
      </c>
      <c r="B4209" s="1" t="s">
        <v>734</v>
      </c>
      <c r="C4209" s="1" t="s">
        <v>5541</v>
      </c>
      <c r="D4209" s="1" t="s">
        <v>5542</v>
      </c>
      <c r="E4209" s="2" t="s">
        <v>5543</v>
      </c>
      <c r="F4209" s="1" t="s">
        <v>5531</v>
      </c>
      <c r="G4209" s="10" t="s">
        <v>5444</v>
      </c>
      <c r="H4209" s="1">
        <v>1</v>
      </c>
      <c r="I4209" s="1"/>
      <c r="J4209" s="10">
        <v>45829</v>
      </c>
      <c r="K4209" s="1"/>
      <c r="L4209" s="2"/>
      <c r="M4209" s="10"/>
      <c r="N4209" s="1"/>
      <c r="O4209" s="1"/>
      <c r="P4209" s="2">
        <f>Table1[[#This Row],[PRICE/PO]]*Table1[[#This Row],[Quantity/PO]]</f>
        <v>0</v>
      </c>
      <c r="Q4209" s="2" t="str">
        <f t="shared" ca="1" si="358"/>
        <v>منتهي</v>
      </c>
      <c r="R4209" s="2"/>
      <c r="S4209" s="2"/>
      <c r="T4209" s="1" t="str">
        <f t="shared" si="357"/>
        <v/>
      </c>
      <c r="BN4209" s="8" t="str">
        <f t="shared" si="356"/>
        <v>02502758</v>
      </c>
    </row>
    <row r="4210" spans="1:66" ht="46" hidden="1" x14ac:dyDescent="0.45">
      <c r="A4210" s="1">
        <f t="shared" si="352"/>
        <v>4197</v>
      </c>
      <c r="B4210" s="1" t="s">
        <v>734</v>
      </c>
      <c r="C4210" s="1" t="s">
        <v>5544</v>
      </c>
      <c r="D4210" s="1" t="s">
        <v>5545</v>
      </c>
      <c r="E4210" s="2" t="s">
        <v>5546</v>
      </c>
      <c r="F4210" s="1" t="s">
        <v>5531</v>
      </c>
      <c r="G4210" s="10">
        <v>45824</v>
      </c>
      <c r="H4210" s="1">
        <v>1</v>
      </c>
      <c r="I4210" s="1"/>
      <c r="J4210" s="10">
        <v>45829</v>
      </c>
      <c r="K4210" s="1"/>
      <c r="L4210" s="2"/>
      <c r="M4210" s="10"/>
      <c r="N4210" s="1"/>
      <c r="O4210" s="1"/>
      <c r="P4210" s="2">
        <f>Table1[[#This Row],[PRICE/PO]]*Table1[[#This Row],[Quantity/PO]]</f>
        <v>0</v>
      </c>
      <c r="Q4210" s="2" t="str">
        <f t="shared" ca="1" si="358"/>
        <v>منتهي</v>
      </c>
      <c r="R4210" s="2"/>
      <c r="S4210" s="2"/>
      <c r="T4210" s="1" t="str">
        <f t="shared" si="357"/>
        <v/>
      </c>
      <c r="BN4210" s="8" t="str">
        <f t="shared" si="356"/>
        <v>02508825</v>
      </c>
    </row>
    <row r="4211" spans="1:66" ht="46" hidden="1" x14ac:dyDescent="0.45">
      <c r="A4211" s="1">
        <f t="shared" si="352"/>
        <v>4198</v>
      </c>
      <c r="B4211" s="1" t="s">
        <v>734</v>
      </c>
      <c r="C4211" s="1" t="s">
        <v>5547</v>
      </c>
      <c r="D4211" s="1" t="s">
        <v>5548</v>
      </c>
      <c r="E4211" s="2" t="s">
        <v>5549</v>
      </c>
      <c r="F4211" s="1" t="s">
        <v>5531</v>
      </c>
      <c r="G4211" s="10" t="s">
        <v>5444</v>
      </c>
      <c r="H4211" s="1">
        <v>1</v>
      </c>
      <c r="I4211" s="1"/>
      <c r="J4211" s="10">
        <v>45829</v>
      </c>
      <c r="K4211" s="1"/>
      <c r="L4211" s="2"/>
      <c r="M4211" s="10"/>
      <c r="N4211" s="1"/>
      <c r="O4211" s="1"/>
      <c r="P4211" s="2">
        <f>Table1[[#This Row],[PRICE/PO]]*Table1[[#This Row],[Quantity/PO]]</f>
        <v>0</v>
      </c>
      <c r="Q4211" s="2" t="str">
        <f t="shared" ca="1" si="358"/>
        <v>منتهي</v>
      </c>
      <c r="R4211" s="2"/>
      <c r="S4211" s="2"/>
      <c r="T4211" s="1" t="str">
        <f t="shared" si="357"/>
        <v/>
      </c>
      <c r="BN4211" s="8" t="str">
        <f t="shared" si="356"/>
        <v>03505060</v>
      </c>
    </row>
    <row r="4212" spans="1:66" ht="46" hidden="1" x14ac:dyDescent="0.45">
      <c r="A4212" s="1">
        <f t="shared" si="352"/>
        <v>4199</v>
      </c>
      <c r="B4212" s="1" t="s">
        <v>734</v>
      </c>
      <c r="C4212" s="1" t="s">
        <v>5550</v>
      </c>
      <c r="D4212" s="1" t="s">
        <v>5551</v>
      </c>
      <c r="E4212" s="2" t="s">
        <v>5552</v>
      </c>
      <c r="F4212" s="1" t="s">
        <v>5553</v>
      </c>
      <c r="G4212" s="10" t="s">
        <v>5377</v>
      </c>
      <c r="H4212" s="1">
        <v>2</v>
      </c>
      <c r="I4212" s="1"/>
      <c r="J4212" s="10">
        <v>45829</v>
      </c>
      <c r="K4212" s="1"/>
      <c r="L4212" s="2"/>
      <c r="M4212" s="10"/>
      <c r="N4212" s="1"/>
      <c r="O4212" s="1"/>
      <c r="P4212" s="2">
        <f>Table1[[#This Row],[PRICE/PO]]*Table1[[#This Row],[Quantity/PO]]</f>
        <v>0</v>
      </c>
      <c r="Q4212" s="2" t="str">
        <f t="shared" ca="1" si="358"/>
        <v>منتهي</v>
      </c>
      <c r="R4212" s="2"/>
      <c r="S4212" s="2"/>
      <c r="T4212" s="1" t="str">
        <f t="shared" si="357"/>
        <v/>
      </c>
      <c r="BN4212" s="8" t="str">
        <f t="shared" si="356"/>
        <v>ASF205V1UKTB3</v>
      </c>
    </row>
    <row r="4213" spans="1:66" ht="46" hidden="1" x14ac:dyDescent="0.45">
      <c r="A4213" s="1">
        <f t="shared" si="352"/>
        <v>4200</v>
      </c>
      <c r="B4213" s="1" t="s">
        <v>734</v>
      </c>
      <c r="C4213" s="1" t="s">
        <v>5554</v>
      </c>
      <c r="D4213" s="1" t="s">
        <v>5555</v>
      </c>
      <c r="E4213" s="2" t="s">
        <v>5556</v>
      </c>
      <c r="F4213" s="1" t="s">
        <v>5557</v>
      </c>
      <c r="G4213" s="10" t="s">
        <v>5444</v>
      </c>
      <c r="H4213" s="1">
        <v>1</v>
      </c>
      <c r="I4213" s="1"/>
      <c r="J4213" s="10">
        <v>45829</v>
      </c>
      <c r="K4213" s="1"/>
      <c r="L4213" s="2"/>
      <c r="M4213" s="10"/>
      <c r="N4213" s="1"/>
      <c r="O4213" s="1"/>
      <c r="P4213" s="2">
        <f>Table1[[#This Row],[PRICE/PO]]*Table1[[#This Row],[Quantity/PO]]</f>
        <v>0</v>
      </c>
      <c r="Q4213" s="2" t="str">
        <f t="shared" ca="1" si="358"/>
        <v>منتهي</v>
      </c>
      <c r="R4213" s="2"/>
      <c r="S4213" s="2"/>
      <c r="T4213" s="1" t="str">
        <f t="shared" si="357"/>
        <v/>
      </c>
      <c r="BN4213" s="8" t="str">
        <f t="shared" si="356"/>
        <v>DCL163</v>
      </c>
    </row>
    <row r="4214" spans="1:66" ht="23" hidden="1" x14ac:dyDescent="0.45">
      <c r="A4214" s="1">
        <f t="shared" si="352"/>
        <v>4201</v>
      </c>
      <c r="B4214" s="1" t="s">
        <v>734</v>
      </c>
      <c r="C4214" s="1" t="s">
        <v>5558</v>
      </c>
      <c r="D4214" s="1" t="s">
        <v>5303</v>
      </c>
      <c r="E4214" s="2" t="s">
        <v>94</v>
      </c>
      <c r="F4214" s="1" t="s">
        <v>5559</v>
      </c>
      <c r="G4214" s="10" t="s">
        <v>5444</v>
      </c>
      <c r="H4214" s="1">
        <v>1</v>
      </c>
      <c r="I4214" s="1"/>
      <c r="J4214" s="10">
        <v>45829</v>
      </c>
      <c r="K4214" s="1"/>
      <c r="L4214" s="2"/>
      <c r="M4214" s="10"/>
      <c r="N4214" s="1"/>
      <c r="O4214" s="1"/>
      <c r="P4214" s="2">
        <f>Table1[[#This Row],[PRICE/PO]]*Table1[[#This Row],[Quantity/PO]]</f>
        <v>0</v>
      </c>
      <c r="Q4214" s="2" t="str">
        <f t="shared" ca="1" si="358"/>
        <v>منتهي</v>
      </c>
      <c r="R4214" s="2"/>
      <c r="S4214" s="2"/>
      <c r="T4214" s="1" t="str">
        <f t="shared" si="357"/>
        <v/>
      </c>
      <c r="BN4214" s="8" t="str">
        <f t="shared" si="356"/>
        <v>ASF205V1UKTB3</v>
      </c>
    </row>
    <row r="4215" spans="1:66" ht="46" hidden="1" x14ac:dyDescent="0.45">
      <c r="A4215" s="1">
        <f t="shared" si="352"/>
        <v>4202</v>
      </c>
      <c r="B4215" s="1" t="s">
        <v>734</v>
      </c>
      <c r="C4215" s="1" t="s">
        <v>5560</v>
      </c>
      <c r="D4215" s="1" t="s">
        <v>5561</v>
      </c>
      <c r="E4215" s="2" t="s">
        <v>5562</v>
      </c>
      <c r="F4215" s="1" t="s">
        <v>5563</v>
      </c>
      <c r="G4215" s="10" t="s">
        <v>5444</v>
      </c>
      <c r="H4215" s="1">
        <v>1</v>
      </c>
      <c r="I4215" s="1"/>
      <c r="J4215" s="10">
        <v>45829</v>
      </c>
      <c r="K4215" s="1"/>
      <c r="L4215" s="2"/>
      <c r="M4215" s="10"/>
      <c r="N4215" s="1"/>
      <c r="O4215" s="1"/>
      <c r="P4215" s="2">
        <f>Table1[[#This Row],[PRICE/PO]]*Table1[[#This Row],[Quantity/PO]]</f>
        <v>0</v>
      </c>
      <c r="Q4215" s="2" t="str">
        <f t="shared" ca="1" si="358"/>
        <v>منتهي</v>
      </c>
      <c r="R4215" s="2"/>
      <c r="S4215" s="2"/>
      <c r="T4215" s="1" t="str">
        <f t="shared" si="357"/>
        <v/>
      </c>
      <c r="BN4215" s="8" t="str">
        <f t="shared" si="356"/>
        <v>02802340</v>
      </c>
    </row>
    <row r="4216" spans="1:66" ht="46" hidden="1" x14ac:dyDescent="0.45">
      <c r="A4216" s="1">
        <f t="shared" si="352"/>
        <v>4203</v>
      </c>
      <c r="B4216" s="1" t="s">
        <v>734</v>
      </c>
      <c r="C4216" s="1" t="s">
        <v>5564</v>
      </c>
      <c r="D4216" s="1" t="s">
        <v>5565</v>
      </c>
      <c r="E4216" s="2" t="s">
        <v>5566</v>
      </c>
      <c r="F4216" s="1" t="s">
        <v>5563</v>
      </c>
      <c r="G4216" s="10" t="s">
        <v>5444</v>
      </c>
      <c r="H4216" s="1">
        <v>1</v>
      </c>
      <c r="I4216" s="1"/>
      <c r="J4216" s="10">
        <v>45829</v>
      </c>
      <c r="K4216" s="1"/>
      <c r="L4216" s="2"/>
      <c r="M4216" s="10"/>
      <c r="N4216" s="1"/>
      <c r="O4216" s="1"/>
      <c r="P4216" s="2">
        <f>Table1[[#This Row],[PRICE/PO]]*Table1[[#This Row],[Quantity/PO]]</f>
        <v>0</v>
      </c>
      <c r="Q4216" s="2" t="str">
        <f t="shared" ca="1" si="358"/>
        <v>منتهي</v>
      </c>
      <c r="R4216" s="2"/>
      <c r="S4216" s="2"/>
      <c r="T4216" s="1" t="str">
        <f t="shared" si="357"/>
        <v/>
      </c>
      <c r="BN4216" s="8" t="str">
        <f t="shared" si="356"/>
        <v>02400558</v>
      </c>
    </row>
    <row r="4217" spans="1:66" ht="46" hidden="1" x14ac:dyDescent="0.45">
      <c r="A4217" s="1">
        <f t="shared" si="352"/>
        <v>4204</v>
      </c>
      <c r="B4217" s="1" t="s">
        <v>734</v>
      </c>
      <c r="C4217" s="1" t="s">
        <v>5567</v>
      </c>
      <c r="D4217" s="1" t="s">
        <v>5568</v>
      </c>
      <c r="E4217" s="2" t="s">
        <v>5566</v>
      </c>
      <c r="F4217" s="1" t="s">
        <v>5563</v>
      </c>
      <c r="G4217" s="10" t="s">
        <v>5444</v>
      </c>
      <c r="H4217" s="1">
        <v>1</v>
      </c>
      <c r="I4217" s="1"/>
      <c r="J4217" s="10">
        <v>45829</v>
      </c>
      <c r="K4217" s="1"/>
      <c r="L4217" s="2"/>
      <c r="M4217" s="10"/>
      <c r="N4217" s="1"/>
      <c r="O4217" s="1"/>
      <c r="P4217" s="2">
        <f>Table1[[#This Row],[PRICE/PO]]*Table1[[#This Row],[Quantity/PO]]</f>
        <v>0</v>
      </c>
      <c r="Q4217" s="2" t="str">
        <f t="shared" ca="1" si="358"/>
        <v>منتهي</v>
      </c>
      <c r="R4217" s="2"/>
      <c r="S4217" s="2"/>
      <c r="T4217" s="1" t="str">
        <f t="shared" si="357"/>
        <v/>
      </c>
      <c r="BN4217" s="8" t="str">
        <f t="shared" si="356"/>
        <v>ASF205V1UKTB3</v>
      </c>
    </row>
    <row r="4218" spans="1:66" ht="23" hidden="1" x14ac:dyDescent="0.45">
      <c r="A4218" s="1">
        <f t="shared" si="352"/>
        <v>4205</v>
      </c>
      <c r="B4218" s="1" t="s">
        <v>734</v>
      </c>
      <c r="C4218" s="1" t="s">
        <v>4959</v>
      </c>
      <c r="D4218" s="1" t="s">
        <v>5569</v>
      </c>
      <c r="E4218" s="2" t="s">
        <v>5570</v>
      </c>
      <c r="F4218" s="1" t="s">
        <v>5571</v>
      </c>
      <c r="G4218" s="10" t="s">
        <v>5444</v>
      </c>
      <c r="H4218" s="1">
        <v>3</v>
      </c>
      <c r="I4218" s="1"/>
      <c r="J4218" s="10">
        <v>45829</v>
      </c>
      <c r="K4218" s="1"/>
      <c r="L4218" s="2"/>
      <c r="M4218" s="10"/>
      <c r="N4218" s="1"/>
      <c r="O4218" s="1"/>
      <c r="P4218" s="2">
        <f>Table1[[#This Row],[PRICE/PO]]*Table1[[#This Row],[Quantity/PO]]</f>
        <v>0</v>
      </c>
      <c r="Q4218" s="2" t="str">
        <f t="shared" ca="1" si="358"/>
        <v>منتهي</v>
      </c>
      <c r="R4218" s="2"/>
      <c r="S4218" s="2"/>
      <c r="T4218" s="1" t="str">
        <f t="shared" si="357"/>
        <v/>
      </c>
      <c r="BN4218" s="8" t="str">
        <f t="shared" si="356"/>
        <v>02508825</v>
      </c>
    </row>
    <row r="4219" spans="1:66" ht="92" hidden="1" x14ac:dyDescent="0.45">
      <c r="A4219" s="1">
        <f t="shared" si="352"/>
        <v>4206</v>
      </c>
      <c r="B4219" s="1" t="s">
        <v>734</v>
      </c>
      <c r="C4219" s="1" t="s">
        <v>5503</v>
      </c>
      <c r="D4219" s="1" t="s">
        <v>5504</v>
      </c>
      <c r="E4219" s="2" t="s">
        <v>5505</v>
      </c>
      <c r="F4219" s="1" t="s">
        <v>5572</v>
      </c>
      <c r="G4219" s="10">
        <v>45824</v>
      </c>
      <c r="H4219" s="1">
        <v>4</v>
      </c>
      <c r="I4219" s="1"/>
      <c r="J4219" s="10">
        <v>45829</v>
      </c>
      <c r="K4219" s="1"/>
      <c r="L4219" s="2"/>
      <c r="M4219" s="10"/>
      <c r="N4219" s="1"/>
      <c r="O4219" s="1"/>
      <c r="P4219" s="2">
        <f>Table1[[#This Row],[PRICE/PO]]*Table1[[#This Row],[Quantity/PO]]</f>
        <v>0</v>
      </c>
      <c r="Q4219" s="2" t="str">
        <f t="shared" ca="1" si="358"/>
        <v>منتهي</v>
      </c>
      <c r="R4219" s="2"/>
      <c r="S4219" s="2"/>
      <c r="T4219" s="1" t="str">
        <f t="shared" si="357"/>
        <v/>
      </c>
      <c r="BN4219" s="8" t="str">
        <f t="shared" si="356"/>
        <v>DCL163</v>
      </c>
    </row>
    <row r="4220" spans="1:66" ht="46" hidden="1" x14ac:dyDescent="0.45">
      <c r="A4220" s="1">
        <f t="shared" si="352"/>
        <v>4207</v>
      </c>
      <c r="B4220" s="1" t="s">
        <v>734</v>
      </c>
      <c r="C4220" s="1" t="s">
        <v>1161</v>
      </c>
      <c r="D4220" s="1" t="s">
        <v>5573</v>
      </c>
      <c r="E4220" s="2" t="s">
        <v>5574</v>
      </c>
      <c r="F4220" s="1" t="s">
        <v>5575</v>
      </c>
      <c r="G4220" s="10" t="s">
        <v>5444</v>
      </c>
      <c r="H4220" s="1">
        <v>20</v>
      </c>
      <c r="I4220" s="1"/>
      <c r="J4220" s="10">
        <v>45830</v>
      </c>
      <c r="K4220" s="1"/>
      <c r="L4220" s="2"/>
      <c r="M4220" s="10"/>
      <c r="N4220" s="1"/>
      <c r="O4220" s="1"/>
      <c r="P4220" s="2">
        <f>Table1[[#This Row],[PRICE/PO]]*Table1[[#This Row],[Quantity/PO]]</f>
        <v>0</v>
      </c>
      <c r="Q4220" s="2" t="str">
        <f t="shared" ca="1" si="358"/>
        <v>منتهي</v>
      </c>
      <c r="R4220" s="2"/>
      <c r="S4220" s="2"/>
      <c r="T4220" s="1" t="str">
        <f t="shared" si="357"/>
        <v/>
      </c>
      <c r="BN4220" s="8" t="str">
        <f t="shared" si="356"/>
        <v>PH330G2C - TKTS</v>
      </c>
    </row>
    <row r="4221" spans="1:66" ht="69" hidden="1" x14ac:dyDescent="0.45">
      <c r="A4221" s="1">
        <f t="shared" si="352"/>
        <v>4208</v>
      </c>
      <c r="B4221" s="1" t="s">
        <v>734</v>
      </c>
      <c r="C4221" s="1" t="s">
        <v>5576</v>
      </c>
      <c r="D4221" s="1" t="s">
        <v>5577</v>
      </c>
      <c r="E4221" s="2" t="s">
        <v>5578</v>
      </c>
      <c r="F4221" s="1" t="s">
        <v>5575</v>
      </c>
      <c r="G4221" s="10" t="s">
        <v>5444</v>
      </c>
      <c r="H4221" s="1">
        <v>2</v>
      </c>
      <c r="I4221" s="1"/>
      <c r="J4221" s="10">
        <v>45830</v>
      </c>
      <c r="K4221" s="1"/>
      <c r="L4221" s="2"/>
      <c r="M4221" s="10"/>
      <c r="N4221" s="1"/>
      <c r="O4221" s="1"/>
      <c r="P4221" s="2">
        <f>Table1[[#This Row],[PRICE/PO]]*Table1[[#This Row],[Quantity/PO]]</f>
        <v>0</v>
      </c>
      <c r="Q4221" s="2" t="str">
        <f t="shared" ca="1" si="358"/>
        <v>منتهي</v>
      </c>
      <c r="R4221" s="2"/>
      <c r="S4221" s="2"/>
      <c r="T4221" s="1" t="str">
        <f t="shared" si="357"/>
        <v/>
      </c>
      <c r="BN4221" s="8" t="str">
        <f t="shared" si="356"/>
        <v>ASF205V1UKTB3</v>
      </c>
    </row>
    <row r="4222" spans="1:66" ht="46" hidden="1" x14ac:dyDescent="0.45">
      <c r="A4222" s="1">
        <f t="shared" si="352"/>
        <v>4209</v>
      </c>
      <c r="B4222" s="1" t="s">
        <v>734</v>
      </c>
      <c r="C4222" s="1" t="s">
        <v>5579</v>
      </c>
      <c r="D4222" s="1" t="s">
        <v>5580</v>
      </c>
      <c r="E4222" s="2" t="s">
        <v>5581</v>
      </c>
      <c r="F4222" s="1" t="s">
        <v>5575</v>
      </c>
      <c r="G4222" s="10" t="s">
        <v>5444</v>
      </c>
      <c r="H4222" s="1">
        <v>1</v>
      </c>
      <c r="I4222" s="1"/>
      <c r="J4222" s="10">
        <v>45830</v>
      </c>
      <c r="K4222" s="1"/>
      <c r="L4222" s="2"/>
      <c r="M4222" s="10"/>
      <c r="N4222" s="1"/>
      <c r="O4222" s="1"/>
      <c r="P4222" s="2">
        <f>Table1[[#This Row],[PRICE/PO]]*Table1[[#This Row],[Quantity/PO]]</f>
        <v>0</v>
      </c>
      <c r="Q4222" s="2" t="str">
        <f t="shared" ca="1" si="358"/>
        <v>منتهي</v>
      </c>
      <c r="R4222" s="2"/>
      <c r="S4222" s="2"/>
      <c r="T4222" s="1" t="str">
        <f t="shared" si="357"/>
        <v/>
      </c>
      <c r="BN4222" s="8" t="str">
        <f t="shared" si="356"/>
        <v>ASF205V1UKTB3</v>
      </c>
    </row>
    <row r="4223" spans="1:66" ht="46" hidden="1" x14ac:dyDescent="0.45">
      <c r="A4223" s="1">
        <f t="shared" si="352"/>
        <v>4210</v>
      </c>
      <c r="B4223" s="1" t="s">
        <v>734</v>
      </c>
      <c r="C4223" s="1" t="s">
        <v>4233</v>
      </c>
      <c r="D4223" s="1" t="s">
        <v>4225</v>
      </c>
      <c r="E4223" s="2" t="s">
        <v>5582</v>
      </c>
      <c r="F4223" s="1" t="s">
        <v>5575</v>
      </c>
      <c r="G4223" s="10" t="s">
        <v>5444</v>
      </c>
      <c r="H4223" s="1">
        <v>100</v>
      </c>
      <c r="I4223" s="1"/>
      <c r="J4223" s="10">
        <v>45830</v>
      </c>
      <c r="K4223" s="1"/>
      <c r="L4223" s="2"/>
      <c r="M4223" s="10"/>
      <c r="N4223" s="1"/>
      <c r="O4223" s="1"/>
      <c r="P4223" s="2">
        <f>Table1[[#This Row],[PRICE/PO]]*Table1[[#This Row],[Quantity/PO]]</f>
        <v>0</v>
      </c>
      <c r="Q4223" s="2" t="str">
        <f t="shared" ca="1" si="358"/>
        <v>منتهي</v>
      </c>
      <c r="R4223" s="2"/>
      <c r="S4223" s="2"/>
      <c r="T4223" s="1" t="str">
        <f t="shared" si="357"/>
        <v/>
      </c>
      <c r="BN4223" s="8" t="str">
        <f t="shared" si="356"/>
        <v/>
      </c>
    </row>
    <row r="4224" spans="1:66" ht="46" hidden="1" x14ac:dyDescent="0.45">
      <c r="A4224" s="1">
        <f t="shared" si="352"/>
        <v>4211</v>
      </c>
      <c r="B4224" s="1" t="s">
        <v>734</v>
      </c>
      <c r="C4224" s="1" t="s">
        <v>4232</v>
      </c>
      <c r="D4224" s="1" t="s">
        <v>4226</v>
      </c>
      <c r="E4224" s="2" t="s">
        <v>5583</v>
      </c>
      <c r="F4224" s="1" t="s">
        <v>5575</v>
      </c>
      <c r="G4224" s="10" t="s">
        <v>5444</v>
      </c>
      <c r="H4224" s="1">
        <v>100</v>
      </c>
      <c r="I4224" s="1"/>
      <c r="J4224" s="10">
        <v>45830</v>
      </c>
      <c r="K4224" s="1"/>
      <c r="L4224" s="2"/>
      <c r="M4224" s="10"/>
      <c r="N4224" s="1"/>
      <c r="O4224" s="1"/>
      <c r="P4224" s="2">
        <f>Table1[[#This Row],[PRICE/PO]]*Table1[[#This Row],[Quantity/PO]]</f>
        <v>0</v>
      </c>
      <c r="Q4224" s="2" t="str">
        <f t="shared" ca="1" si="358"/>
        <v>منتهي</v>
      </c>
      <c r="R4224" s="2"/>
      <c r="S4224" s="2"/>
      <c r="T4224" s="1" t="str">
        <f t="shared" si="357"/>
        <v/>
      </c>
      <c r="BN4224" s="8" t="str">
        <f t="shared" si="356"/>
        <v/>
      </c>
    </row>
    <row r="4225" spans="1:66" ht="46" hidden="1" x14ac:dyDescent="0.45">
      <c r="A4225" s="1">
        <f t="shared" si="352"/>
        <v>4212</v>
      </c>
      <c r="B4225" s="1" t="s">
        <v>734</v>
      </c>
      <c r="C4225" s="1" t="s">
        <v>4231</v>
      </c>
      <c r="D4225" s="1" t="s">
        <v>4227</v>
      </c>
      <c r="E4225" s="2" t="s">
        <v>5584</v>
      </c>
      <c r="F4225" s="1" t="s">
        <v>5575</v>
      </c>
      <c r="G4225" s="10" t="s">
        <v>5444</v>
      </c>
      <c r="H4225" s="1">
        <v>100</v>
      </c>
      <c r="I4225" s="1"/>
      <c r="J4225" s="10">
        <v>45830</v>
      </c>
      <c r="K4225" s="1"/>
      <c r="L4225" s="2"/>
      <c r="M4225" s="10"/>
      <c r="N4225" s="1"/>
      <c r="O4225" s="1"/>
      <c r="P4225" s="2">
        <f>Table1[[#This Row],[PRICE/PO]]*Table1[[#This Row],[Quantity/PO]]</f>
        <v>0</v>
      </c>
      <c r="Q4225" s="2" t="str">
        <f t="shared" ca="1" si="358"/>
        <v>منتهي</v>
      </c>
      <c r="R4225" s="2"/>
      <c r="S4225" s="2"/>
      <c r="T4225" s="1" t="str">
        <f t="shared" si="357"/>
        <v/>
      </c>
      <c r="BN4225" s="8" t="str">
        <f t="shared" si="356"/>
        <v/>
      </c>
    </row>
    <row r="4226" spans="1:66" ht="46" hidden="1" x14ac:dyDescent="0.45">
      <c r="A4226" s="1">
        <f t="shared" si="352"/>
        <v>4213</v>
      </c>
      <c r="B4226" s="1" t="s">
        <v>734</v>
      </c>
      <c r="C4226" s="1" t="s">
        <v>5585</v>
      </c>
      <c r="D4226" s="1" t="s">
        <v>5586</v>
      </c>
      <c r="E4226" s="2" t="s">
        <v>5587</v>
      </c>
      <c r="F4226" s="1" t="s">
        <v>5575</v>
      </c>
      <c r="G4226" s="10" t="s">
        <v>5444</v>
      </c>
      <c r="H4226" s="1">
        <v>100</v>
      </c>
      <c r="I4226" s="1"/>
      <c r="J4226" s="10">
        <v>45830</v>
      </c>
      <c r="K4226" s="1"/>
      <c r="L4226" s="2"/>
      <c r="M4226" s="10"/>
      <c r="N4226" s="1"/>
      <c r="O4226" s="1"/>
      <c r="P4226" s="2">
        <f>Table1[[#This Row],[PRICE/PO]]*Table1[[#This Row],[Quantity/PO]]</f>
        <v>0</v>
      </c>
      <c r="Q4226" s="2" t="str">
        <f t="shared" ca="1" si="358"/>
        <v>منتهي</v>
      </c>
      <c r="R4226" s="2"/>
      <c r="S4226" s="2"/>
      <c r="T4226" s="1" t="str">
        <f t="shared" si="357"/>
        <v/>
      </c>
      <c r="BN4226" s="8" t="str">
        <f t="shared" si="356"/>
        <v/>
      </c>
    </row>
    <row r="4227" spans="1:66" ht="46" hidden="1" x14ac:dyDescent="0.45">
      <c r="A4227" s="1">
        <f t="shared" si="352"/>
        <v>4214</v>
      </c>
      <c r="B4227" s="1" t="s">
        <v>734</v>
      </c>
      <c r="C4227" s="1" t="s">
        <v>5588</v>
      </c>
      <c r="D4227" s="1" t="s">
        <v>5589</v>
      </c>
      <c r="E4227" s="2" t="s">
        <v>5590</v>
      </c>
      <c r="F4227" s="1" t="s">
        <v>5575</v>
      </c>
      <c r="G4227" s="10" t="s">
        <v>5444</v>
      </c>
      <c r="H4227" s="1">
        <v>50</v>
      </c>
      <c r="I4227" s="1"/>
      <c r="J4227" s="10">
        <v>45830</v>
      </c>
      <c r="K4227" s="1"/>
      <c r="L4227" s="2"/>
      <c r="M4227" s="10"/>
      <c r="N4227" s="1"/>
      <c r="O4227" s="1"/>
      <c r="P4227" s="2">
        <f>Table1[[#This Row],[PRICE/PO]]*Table1[[#This Row],[Quantity/PO]]</f>
        <v>0</v>
      </c>
      <c r="Q4227" s="2" t="str">
        <f t="shared" ca="1" si="358"/>
        <v>منتهي</v>
      </c>
      <c r="R4227" s="2"/>
      <c r="S4227" s="2"/>
      <c r="T4227" s="1" t="str">
        <f t="shared" si="357"/>
        <v/>
      </c>
      <c r="BN4227" s="8" t="str">
        <f t="shared" si="356"/>
        <v/>
      </c>
    </row>
    <row r="4228" spans="1:66" ht="46" hidden="1" x14ac:dyDescent="0.45">
      <c r="A4228" s="1">
        <f t="shared" si="352"/>
        <v>4215</v>
      </c>
      <c r="B4228" s="1" t="s">
        <v>734</v>
      </c>
      <c r="C4228" s="1" t="s">
        <v>5591</v>
      </c>
      <c r="D4228" s="1" t="s">
        <v>5592</v>
      </c>
      <c r="E4228" s="2" t="s">
        <v>5593</v>
      </c>
      <c r="F4228" s="1" t="s">
        <v>5594</v>
      </c>
      <c r="G4228" s="10">
        <v>45824</v>
      </c>
      <c r="H4228" s="1">
        <v>2</v>
      </c>
      <c r="I4228" s="1"/>
      <c r="J4228" s="10">
        <v>45830</v>
      </c>
      <c r="K4228" s="1"/>
      <c r="L4228" s="2"/>
      <c r="M4228" s="10"/>
      <c r="N4228" s="1"/>
      <c r="O4228" s="1"/>
      <c r="P4228" s="2">
        <f>Table1[[#This Row],[PRICE/PO]]*Table1[[#This Row],[Quantity/PO]]</f>
        <v>0</v>
      </c>
      <c r="Q4228" s="2" t="str">
        <f t="shared" ca="1" si="358"/>
        <v>منتهي</v>
      </c>
      <c r="R4228" s="2"/>
      <c r="S4228" s="2"/>
      <c r="T4228" s="1" t="str">
        <f t="shared" si="357"/>
        <v/>
      </c>
      <c r="BN4228" s="8" t="str">
        <f t="shared" si="356"/>
        <v>800H-2HAM7</v>
      </c>
    </row>
    <row r="4229" spans="1:66" ht="23" hidden="1" x14ac:dyDescent="0.45">
      <c r="A4229" s="1">
        <f t="shared" si="352"/>
        <v>4216</v>
      </c>
      <c r="B4229" s="1" t="s">
        <v>734</v>
      </c>
      <c r="C4229" s="1" t="s">
        <v>5595</v>
      </c>
      <c r="D4229" s="1" t="s">
        <v>5303</v>
      </c>
      <c r="E4229" s="2" t="s">
        <v>5596</v>
      </c>
      <c r="F4229" s="1" t="s">
        <v>5597</v>
      </c>
      <c r="G4229" s="10" t="s">
        <v>5444</v>
      </c>
      <c r="H4229" s="1">
        <v>10</v>
      </c>
      <c r="I4229" s="1"/>
      <c r="J4229" s="10">
        <v>45829</v>
      </c>
      <c r="K4229" s="1"/>
      <c r="L4229" s="2"/>
      <c r="M4229" s="10"/>
      <c r="N4229" s="1"/>
      <c r="O4229" s="1"/>
      <c r="P4229" s="2">
        <f>Table1[[#This Row],[PRICE/PO]]*Table1[[#This Row],[Quantity/PO]]</f>
        <v>0</v>
      </c>
      <c r="Q4229" s="2" t="str">
        <f t="shared" ca="1" si="358"/>
        <v>منتهي</v>
      </c>
      <c r="R4229" s="2"/>
      <c r="S4229" s="2"/>
      <c r="T4229" s="1" t="str">
        <f t="shared" si="357"/>
        <v/>
      </c>
      <c r="BN4229" s="8" t="str">
        <f t="shared" si="356"/>
        <v>800H-2HAD10R7</v>
      </c>
    </row>
    <row r="4230" spans="1:66" ht="23" hidden="1" x14ac:dyDescent="0.45">
      <c r="A4230" s="1">
        <f t="shared" si="352"/>
        <v>4217</v>
      </c>
      <c r="B4230" s="1" t="s">
        <v>734</v>
      </c>
      <c r="C4230" s="1" t="s">
        <v>4677</v>
      </c>
      <c r="D4230" s="1" t="s">
        <v>4675</v>
      </c>
      <c r="E4230" s="2" t="s">
        <v>5598</v>
      </c>
      <c r="F4230" s="1" t="s">
        <v>5597</v>
      </c>
      <c r="G4230" s="10" t="s">
        <v>5444</v>
      </c>
      <c r="H4230" s="1">
        <v>1</v>
      </c>
      <c r="I4230" s="1"/>
      <c r="J4230" s="10">
        <v>45829</v>
      </c>
      <c r="K4230" s="1"/>
      <c r="L4230" s="2"/>
      <c r="M4230" s="10"/>
      <c r="N4230" s="1"/>
      <c r="O4230" s="1"/>
      <c r="P4230" s="2">
        <f>Table1[[#This Row],[PRICE/PO]]*Table1[[#This Row],[Quantity/PO]]</f>
        <v>0</v>
      </c>
      <c r="Q4230" s="2" t="str">
        <f t="shared" ca="1" si="358"/>
        <v>منتهي</v>
      </c>
      <c r="R4230" s="2"/>
      <c r="S4230" s="2"/>
      <c r="T4230" s="1" t="str">
        <f t="shared" si="357"/>
        <v/>
      </c>
      <c r="BN4230" s="8" t="str">
        <f t="shared" si="356"/>
        <v>B800-2P-70712014</v>
      </c>
    </row>
    <row r="4231" spans="1:66" ht="46" hidden="1" x14ac:dyDescent="0.45">
      <c r="A4231" s="1">
        <f t="shared" si="352"/>
        <v>4218</v>
      </c>
      <c r="B4231" s="1" t="s">
        <v>734</v>
      </c>
      <c r="C4231" s="1" t="s">
        <v>5599</v>
      </c>
      <c r="D4231" s="1" t="s">
        <v>5600</v>
      </c>
      <c r="E4231" s="2" t="s">
        <v>5601</v>
      </c>
      <c r="F4231" s="1" t="s">
        <v>5597</v>
      </c>
      <c r="G4231" s="10" t="s">
        <v>5444</v>
      </c>
      <c r="H4231" s="1">
        <v>4</v>
      </c>
      <c r="I4231" s="1"/>
      <c r="J4231" s="10">
        <v>45829</v>
      </c>
      <c r="K4231" s="1"/>
      <c r="L4231" s="2"/>
      <c r="M4231" s="10"/>
      <c r="N4231" s="1"/>
      <c r="O4231" s="1"/>
      <c r="P4231" s="2">
        <f>Table1[[#This Row],[PRICE/PO]]*Table1[[#This Row],[Quantity/PO]]</f>
        <v>0</v>
      </c>
      <c r="Q4231" s="2" t="str">
        <f t="shared" ca="1" si="358"/>
        <v>منتهي</v>
      </c>
      <c r="R4231" s="2"/>
      <c r="S4231" s="2"/>
      <c r="T4231" s="1" t="str">
        <f t="shared" si="357"/>
        <v/>
      </c>
      <c r="BN4231" s="8" t="str">
        <f t="shared" si="356"/>
        <v>LX1FF550</v>
      </c>
    </row>
    <row r="4232" spans="1:66" ht="46" hidden="1" x14ac:dyDescent="0.45">
      <c r="A4232" s="1">
        <f t="shared" si="352"/>
        <v>4219</v>
      </c>
      <c r="B4232" s="1" t="s">
        <v>734</v>
      </c>
      <c r="C4232" s="1" t="s">
        <v>4979</v>
      </c>
      <c r="D4232" s="1" t="s">
        <v>4980</v>
      </c>
      <c r="E4232" s="2" t="s">
        <v>5602</v>
      </c>
      <c r="F4232" s="1" t="s">
        <v>5597</v>
      </c>
      <c r="G4232" s="10" t="s">
        <v>5444</v>
      </c>
      <c r="H4232" s="1">
        <v>50</v>
      </c>
      <c r="I4232" s="1"/>
      <c r="J4232" s="10">
        <v>45829</v>
      </c>
      <c r="K4232" s="1"/>
      <c r="L4232" s="2"/>
      <c r="M4232" s="10"/>
      <c r="N4232" s="1"/>
      <c r="O4232" s="1"/>
      <c r="P4232" s="2">
        <f>Table1[[#This Row],[PRICE/PO]]*Table1[[#This Row],[Quantity/PO]]</f>
        <v>0</v>
      </c>
      <c r="Q4232" s="2" t="str">
        <f t="shared" ca="1" si="358"/>
        <v>منتهي</v>
      </c>
      <c r="R4232" s="2"/>
      <c r="S4232" s="2"/>
      <c r="T4232" s="1" t="str">
        <f t="shared" si="357"/>
        <v/>
      </c>
      <c r="BN4232" s="8" t="str">
        <f t="shared" si="356"/>
        <v>LX1FF095</v>
      </c>
    </row>
    <row r="4233" spans="1:66" ht="46" hidden="1" x14ac:dyDescent="0.45">
      <c r="A4233" s="1">
        <f t="shared" si="352"/>
        <v>4220</v>
      </c>
      <c r="B4233" s="1" t="s">
        <v>734</v>
      </c>
      <c r="C4233" s="1" t="s">
        <v>5603</v>
      </c>
      <c r="D4233" s="1" t="s">
        <v>5604</v>
      </c>
      <c r="E4233" s="2" t="s">
        <v>5605</v>
      </c>
      <c r="F4233" s="1" t="s">
        <v>5606</v>
      </c>
      <c r="G4233" s="10" t="s">
        <v>5444</v>
      </c>
      <c r="H4233" s="1">
        <v>15</v>
      </c>
      <c r="I4233" s="1"/>
      <c r="J4233" s="10">
        <v>45830</v>
      </c>
      <c r="K4233" s="1"/>
      <c r="L4233" s="2"/>
      <c r="M4233" s="10"/>
      <c r="N4233" s="1"/>
      <c r="O4233" s="1"/>
      <c r="P4233" s="2">
        <f>Table1[[#This Row],[PRICE/PO]]*Table1[[#This Row],[Quantity/PO]]</f>
        <v>0</v>
      </c>
      <c r="Q4233" s="2" t="str">
        <f t="shared" ca="1" si="358"/>
        <v>منتهي</v>
      </c>
      <c r="R4233" s="2"/>
      <c r="S4233" s="2"/>
      <c r="T4233" s="1" t="str">
        <f t="shared" si="357"/>
        <v/>
      </c>
      <c r="BN4233" s="8" t="str">
        <f t="shared" si="356"/>
        <v>BST-RMR16-WP-LED</v>
      </c>
    </row>
    <row r="4234" spans="1:66" ht="46" hidden="1" x14ac:dyDescent="0.45">
      <c r="A4234" s="1">
        <f t="shared" si="352"/>
        <v>4221</v>
      </c>
      <c r="B4234" s="1" t="s">
        <v>734</v>
      </c>
      <c r="C4234" s="1" t="s">
        <v>485</v>
      </c>
      <c r="D4234" s="1" t="s">
        <v>2121</v>
      </c>
      <c r="E4234" s="2" t="s">
        <v>5607</v>
      </c>
      <c r="F4234" s="1" t="s">
        <v>5606</v>
      </c>
      <c r="G4234" s="10" t="s">
        <v>5444</v>
      </c>
      <c r="H4234" s="1">
        <v>400</v>
      </c>
      <c r="I4234" s="1"/>
      <c r="J4234" s="10">
        <v>45830</v>
      </c>
      <c r="K4234" s="1"/>
      <c r="L4234" s="2"/>
      <c r="M4234" s="10"/>
      <c r="N4234" s="1"/>
      <c r="O4234" s="1"/>
      <c r="P4234" s="2">
        <f>Table1[[#This Row],[PRICE/PO]]*Table1[[#This Row],[Quantity/PO]]</f>
        <v>0</v>
      </c>
      <c r="Q4234" s="2" t="str">
        <f t="shared" ca="1" si="358"/>
        <v>منتهي</v>
      </c>
      <c r="R4234" s="2"/>
      <c r="S4234" s="2"/>
      <c r="T4234" s="1" t="str">
        <f t="shared" si="357"/>
        <v/>
      </c>
      <c r="BN4234" s="8" t="str">
        <f t="shared" si="356"/>
        <v>A9F93216 &amp; A9F94216</v>
      </c>
    </row>
    <row r="4235" spans="1:66" ht="46" hidden="1" x14ac:dyDescent="0.45">
      <c r="A4235" s="1">
        <f t="shared" si="352"/>
        <v>4222</v>
      </c>
      <c r="B4235" s="1" t="s">
        <v>734</v>
      </c>
      <c r="C4235" s="1" t="s">
        <v>485</v>
      </c>
      <c r="D4235" s="1" t="s">
        <v>2121</v>
      </c>
      <c r="E4235" s="2" t="s">
        <v>5607</v>
      </c>
      <c r="F4235" s="1" t="s">
        <v>5606</v>
      </c>
      <c r="G4235" s="10" t="s">
        <v>5444</v>
      </c>
      <c r="H4235" s="1">
        <v>10</v>
      </c>
      <c r="I4235" s="1"/>
      <c r="J4235" s="10">
        <v>45830</v>
      </c>
      <c r="K4235" s="1"/>
      <c r="L4235" s="2"/>
      <c r="M4235" s="10"/>
      <c r="N4235" s="1"/>
      <c r="O4235" s="1"/>
      <c r="P4235" s="2">
        <f>Table1[[#This Row],[PRICE/PO]]*Table1[[#This Row],[Quantity/PO]]</f>
        <v>0</v>
      </c>
      <c r="Q4235" s="2" t="str">
        <f t="shared" ca="1" si="358"/>
        <v>منتهي</v>
      </c>
      <c r="R4235" s="2"/>
      <c r="S4235" s="2"/>
      <c r="T4235" s="1" t="str">
        <f t="shared" si="357"/>
        <v/>
      </c>
      <c r="BN4235" s="8" t="str">
        <f t="shared" si="356"/>
        <v/>
      </c>
    </row>
    <row r="4236" spans="1:66" ht="46" hidden="1" x14ac:dyDescent="0.45">
      <c r="A4236" s="1">
        <f t="shared" si="352"/>
        <v>4223</v>
      </c>
      <c r="B4236" s="1" t="s">
        <v>734</v>
      </c>
      <c r="C4236" s="1" t="s">
        <v>485</v>
      </c>
      <c r="D4236" s="1" t="s">
        <v>2121</v>
      </c>
      <c r="E4236" s="2" t="s">
        <v>5607</v>
      </c>
      <c r="F4236" s="1" t="s">
        <v>5606</v>
      </c>
      <c r="G4236" s="10" t="s">
        <v>5444</v>
      </c>
      <c r="H4236" s="1">
        <v>20</v>
      </c>
      <c r="I4236" s="1"/>
      <c r="J4236" s="10">
        <v>45830</v>
      </c>
      <c r="K4236" s="1"/>
      <c r="L4236" s="2"/>
      <c r="M4236" s="10"/>
      <c r="N4236" s="1"/>
      <c r="O4236" s="1"/>
      <c r="P4236" s="2">
        <f>Table1[[#This Row],[PRICE/PO]]*Table1[[#This Row],[Quantity/PO]]</f>
        <v>0</v>
      </c>
      <c r="Q4236" s="2" t="str">
        <f t="shared" ca="1" si="358"/>
        <v>منتهي</v>
      </c>
      <c r="R4236" s="2"/>
      <c r="S4236" s="2"/>
      <c r="T4236" s="1" t="str">
        <f t="shared" si="357"/>
        <v/>
      </c>
      <c r="BN4236" s="8" t="str">
        <f t="shared" si="356"/>
        <v/>
      </c>
    </row>
    <row r="4237" spans="1:66" ht="46" hidden="1" x14ac:dyDescent="0.45">
      <c r="A4237" s="1">
        <f t="shared" si="352"/>
        <v>4224</v>
      </c>
      <c r="B4237" s="1" t="s">
        <v>734</v>
      </c>
      <c r="C4237" s="1" t="s">
        <v>485</v>
      </c>
      <c r="D4237" s="1" t="s">
        <v>2121</v>
      </c>
      <c r="E4237" s="2" t="s">
        <v>5607</v>
      </c>
      <c r="F4237" s="1" t="s">
        <v>5606</v>
      </c>
      <c r="G4237" s="10" t="s">
        <v>5444</v>
      </c>
      <c r="H4237" s="1">
        <v>36</v>
      </c>
      <c r="I4237" s="1"/>
      <c r="J4237" s="10">
        <v>45830</v>
      </c>
      <c r="K4237" s="1"/>
      <c r="L4237" s="2"/>
      <c r="M4237" s="10"/>
      <c r="N4237" s="1"/>
      <c r="O4237" s="1"/>
      <c r="P4237" s="2">
        <f>Table1[[#This Row],[PRICE/PO]]*Table1[[#This Row],[Quantity/PO]]</f>
        <v>0</v>
      </c>
      <c r="Q4237" s="2" t="str">
        <f t="shared" ca="1" si="358"/>
        <v>منتهي</v>
      </c>
      <c r="R4237" s="2"/>
      <c r="S4237" s="2"/>
      <c r="T4237" s="1" t="str">
        <f t="shared" si="357"/>
        <v/>
      </c>
      <c r="BN4237" s="8" t="str">
        <f t="shared" si="356"/>
        <v/>
      </c>
    </row>
    <row r="4238" spans="1:66" ht="23" hidden="1" x14ac:dyDescent="0.45">
      <c r="A4238" s="1">
        <f t="shared" si="352"/>
        <v>4225</v>
      </c>
      <c r="B4238" s="1" t="s">
        <v>734</v>
      </c>
      <c r="C4238" s="1" t="s">
        <v>5608</v>
      </c>
      <c r="D4238" s="1" t="s">
        <v>5609</v>
      </c>
      <c r="E4238" s="2" t="s">
        <v>5610</v>
      </c>
      <c r="F4238" s="1" t="s">
        <v>5606</v>
      </c>
      <c r="G4238" s="10" t="s">
        <v>5444</v>
      </c>
      <c r="H4238" s="1">
        <v>1</v>
      </c>
      <c r="I4238" s="1"/>
      <c r="J4238" s="10">
        <v>45830</v>
      </c>
      <c r="K4238" s="1"/>
      <c r="L4238" s="2"/>
      <c r="M4238" s="10"/>
      <c r="N4238" s="1"/>
      <c r="O4238" s="1"/>
      <c r="P4238" s="2">
        <f>Table1[[#This Row],[PRICE/PO]]*Table1[[#This Row],[Quantity/PO]]</f>
        <v>0</v>
      </c>
      <c r="Q4238" s="2" t="str">
        <f t="shared" ca="1" si="358"/>
        <v>منتهي</v>
      </c>
      <c r="R4238" s="2"/>
      <c r="S4238" s="2"/>
      <c r="T4238" s="1" t="str">
        <f t="shared" si="357"/>
        <v/>
      </c>
      <c r="BN4238" s="8" t="str">
        <f t="shared" si="356"/>
        <v>BST-RMR16-WP-LED</v>
      </c>
    </row>
    <row r="4239" spans="1:66" ht="46" hidden="1" x14ac:dyDescent="0.45">
      <c r="A4239" s="1">
        <f t="shared" si="352"/>
        <v>4226</v>
      </c>
      <c r="B4239" s="1" t="s">
        <v>734</v>
      </c>
      <c r="C4239" s="1" t="s">
        <v>5611</v>
      </c>
      <c r="D4239" s="1" t="s">
        <v>5612</v>
      </c>
      <c r="E4239" s="2" t="s">
        <v>5613</v>
      </c>
      <c r="F4239" s="1" t="s">
        <v>5606</v>
      </c>
      <c r="G4239" s="10" t="s">
        <v>5444</v>
      </c>
      <c r="H4239" s="1">
        <v>2</v>
      </c>
      <c r="I4239" s="1"/>
      <c r="J4239" s="10">
        <v>45830</v>
      </c>
      <c r="K4239" s="1"/>
      <c r="L4239" s="2"/>
      <c r="M4239" s="10"/>
      <c r="N4239" s="1"/>
      <c r="O4239" s="1"/>
      <c r="P4239" s="2">
        <f>Table1[[#This Row],[PRICE/PO]]*Table1[[#This Row],[Quantity/PO]]</f>
        <v>0</v>
      </c>
      <c r="Q4239" s="2" t="str">
        <f t="shared" ca="1" si="358"/>
        <v>منتهي</v>
      </c>
      <c r="R4239" s="2"/>
      <c r="S4239" s="2"/>
      <c r="T4239" s="1" t="str">
        <f t="shared" si="357"/>
        <v/>
      </c>
      <c r="BN4239" s="8" t="str">
        <f t="shared" si="356"/>
        <v/>
      </c>
    </row>
    <row r="4240" spans="1:66" ht="46" hidden="1" x14ac:dyDescent="0.45">
      <c r="A4240" s="1">
        <f t="shared" si="352"/>
        <v>4227</v>
      </c>
      <c r="B4240" s="1" t="s">
        <v>734</v>
      </c>
      <c r="C4240" s="1" t="s">
        <v>5614</v>
      </c>
      <c r="D4240" s="1" t="s">
        <v>5615</v>
      </c>
      <c r="E4240" s="2" t="s">
        <v>5616</v>
      </c>
      <c r="F4240" s="1" t="s">
        <v>5617</v>
      </c>
      <c r="G4240" s="10">
        <v>45824</v>
      </c>
      <c r="H4240" s="1">
        <v>2</v>
      </c>
      <c r="I4240" s="1"/>
      <c r="J4240" s="10">
        <v>45843</v>
      </c>
      <c r="K4240" s="55"/>
      <c r="L4240" s="2"/>
      <c r="M4240" s="10"/>
      <c r="N4240" s="1"/>
      <c r="O4240" s="1"/>
      <c r="P4240" s="2">
        <f>Table1[[#This Row],[PRICE/PO]]*Table1[[#This Row],[Quantity/PO]]</f>
        <v>0</v>
      </c>
      <c r="Q4240" s="2" t="str">
        <f t="shared" ca="1" si="358"/>
        <v>منتهي</v>
      </c>
      <c r="R4240" s="2" t="s">
        <v>2370</v>
      </c>
      <c r="S4240" s="2"/>
      <c r="T4240" s="1" t="str">
        <f t="shared" si="357"/>
        <v/>
      </c>
      <c r="BN4240" s="8" t="str">
        <f t="shared" si="356"/>
        <v/>
      </c>
    </row>
    <row r="4241" spans="1:66" ht="46" hidden="1" x14ac:dyDescent="0.45">
      <c r="A4241" s="1">
        <f t="shared" ref="A4241:A4304" si="359">ROW(A4228)</f>
        <v>4228</v>
      </c>
      <c r="B4241" s="1" t="s">
        <v>734</v>
      </c>
      <c r="C4241" s="1" t="s">
        <v>5618</v>
      </c>
      <c r="D4241" s="1" t="s">
        <v>5619</v>
      </c>
      <c r="E4241" s="2" t="s">
        <v>5620</v>
      </c>
      <c r="F4241" s="1" t="s">
        <v>5617</v>
      </c>
      <c r="G4241" s="10">
        <v>45824</v>
      </c>
      <c r="H4241" s="1">
        <v>2</v>
      </c>
      <c r="I4241" s="1"/>
      <c r="J4241" s="10">
        <v>45843</v>
      </c>
      <c r="K4241" s="1"/>
      <c r="L4241" s="2"/>
      <c r="M4241" s="10"/>
      <c r="N4241" s="1"/>
      <c r="O4241" s="1"/>
      <c r="P4241" s="2">
        <f>Table1[[#This Row],[PRICE/PO]]*Table1[[#This Row],[Quantity/PO]]</f>
        <v>0</v>
      </c>
      <c r="Q4241" s="2" t="str">
        <f t="shared" ca="1" si="358"/>
        <v>منتهي</v>
      </c>
      <c r="R4241" s="2" t="s">
        <v>2370</v>
      </c>
      <c r="S4241" s="2"/>
      <c r="T4241" s="1" t="str">
        <f t="shared" si="357"/>
        <v/>
      </c>
      <c r="BN4241" s="8" t="str">
        <f t="shared" si="356"/>
        <v/>
      </c>
    </row>
    <row r="4242" spans="1:66" ht="46" hidden="1" x14ac:dyDescent="0.45">
      <c r="A4242" s="1">
        <f t="shared" si="359"/>
        <v>4229</v>
      </c>
      <c r="B4242" s="1" t="s">
        <v>734</v>
      </c>
      <c r="C4242" s="1" t="s">
        <v>5621</v>
      </c>
      <c r="D4242" s="1" t="s">
        <v>5622</v>
      </c>
      <c r="E4242" s="2" t="s">
        <v>5623</v>
      </c>
      <c r="F4242" s="1" t="s">
        <v>5617</v>
      </c>
      <c r="G4242" s="10">
        <v>45824</v>
      </c>
      <c r="H4242" s="1">
        <v>2</v>
      </c>
      <c r="I4242" s="1"/>
      <c r="J4242" s="10">
        <v>45843</v>
      </c>
      <c r="K4242" s="1"/>
      <c r="L4242" s="2"/>
      <c r="M4242" s="10"/>
      <c r="N4242" s="1"/>
      <c r="O4242" s="1"/>
      <c r="P4242" s="2">
        <f>Table1[[#This Row],[PRICE/PO]]*Table1[[#This Row],[Quantity/PO]]</f>
        <v>0</v>
      </c>
      <c r="Q4242" s="2" t="str">
        <f t="shared" ca="1" si="358"/>
        <v>منتهي</v>
      </c>
      <c r="R4242" s="2" t="s">
        <v>2370</v>
      </c>
      <c r="S4242" s="2"/>
      <c r="T4242" s="1" t="str">
        <f t="shared" si="357"/>
        <v/>
      </c>
      <c r="BN4242" s="8">
        <f t="shared" si="356"/>
        <v>0</v>
      </c>
    </row>
    <row r="4243" spans="1:66" ht="46" hidden="1" x14ac:dyDescent="0.45">
      <c r="A4243" s="1">
        <f t="shared" si="359"/>
        <v>4230</v>
      </c>
      <c r="B4243" s="1" t="s">
        <v>734</v>
      </c>
      <c r="C4243" s="1" t="s">
        <v>418</v>
      </c>
      <c r="D4243" s="1" t="s">
        <v>5624</v>
      </c>
      <c r="E4243" s="2" t="s">
        <v>5625</v>
      </c>
      <c r="F4243" s="1" t="s">
        <v>5626</v>
      </c>
      <c r="G4243" s="10" t="s">
        <v>5444</v>
      </c>
      <c r="H4243" s="1">
        <v>1</v>
      </c>
      <c r="I4243" s="1"/>
      <c r="J4243" s="10">
        <v>45829</v>
      </c>
      <c r="K4243" s="1"/>
      <c r="L4243" s="2"/>
      <c r="M4243" s="10"/>
      <c r="N4243" s="1"/>
      <c r="O4243" s="1"/>
      <c r="P4243" s="2">
        <f>Table1[[#This Row],[PRICE/PO]]*Table1[[#This Row],[Quantity/PO]]</f>
        <v>0</v>
      </c>
      <c r="Q4243" s="2" t="str">
        <f t="shared" ca="1" si="358"/>
        <v>منتهي</v>
      </c>
      <c r="R4243" s="2"/>
      <c r="S4243" s="2"/>
      <c r="T4243" s="1" t="str">
        <f t="shared" si="357"/>
        <v/>
      </c>
      <c r="BN4243" s="8" t="str">
        <f t="shared" si="356"/>
        <v>WTC100</v>
      </c>
    </row>
    <row r="4244" spans="1:66" ht="46" hidden="1" x14ac:dyDescent="0.45">
      <c r="A4244" s="1">
        <f t="shared" si="359"/>
        <v>4231</v>
      </c>
      <c r="B4244" s="1" t="s">
        <v>734</v>
      </c>
      <c r="C4244" s="1" t="s">
        <v>418</v>
      </c>
      <c r="D4244" s="1" t="s">
        <v>5624</v>
      </c>
      <c r="E4244" s="2" t="s">
        <v>5627</v>
      </c>
      <c r="F4244" s="1" t="s">
        <v>5628</v>
      </c>
      <c r="G4244" s="10" t="s">
        <v>5444</v>
      </c>
      <c r="H4244" s="1">
        <v>1</v>
      </c>
      <c r="I4244" s="1"/>
      <c r="J4244" s="10">
        <v>45829</v>
      </c>
      <c r="K4244" s="1"/>
      <c r="L4244" s="2"/>
      <c r="M4244" s="10"/>
      <c r="N4244" s="1"/>
      <c r="O4244" s="1"/>
      <c r="P4244" s="2">
        <f>Table1[[#This Row],[PRICE/PO]]*Table1[[#This Row],[Quantity/PO]]</f>
        <v>0</v>
      </c>
      <c r="Q4244" s="2" t="str">
        <f t="shared" ca="1" si="358"/>
        <v>منتهي</v>
      </c>
      <c r="R4244" s="2"/>
      <c r="S4244" s="2"/>
      <c r="T4244" s="1" t="str">
        <f t="shared" si="357"/>
        <v/>
      </c>
      <c r="BN4244" s="8" t="str">
        <f t="shared" si="356"/>
        <v>50912</v>
      </c>
    </row>
    <row r="4245" spans="1:66" ht="46" hidden="1" x14ac:dyDescent="0.45">
      <c r="A4245" s="1">
        <f t="shared" si="359"/>
        <v>4232</v>
      </c>
      <c r="B4245" s="1" t="s">
        <v>734</v>
      </c>
      <c r="C4245" s="1" t="s">
        <v>418</v>
      </c>
      <c r="D4245" s="1" t="s">
        <v>5624</v>
      </c>
      <c r="E4245" s="2" t="s">
        <v>5625</v>
      </c>
      <c r="F4245" s="1" t="s">
        <v>5629</v>
      </c>
      <c r="G4245" s="10" t="s">
        <v>5444</v>
      </c>
      <c r="H4245" s="1">
        <v>1</v>
      </c>
      <c r="I4245" s="1"/>
      <c r="J4245" s="10">
        <v>45829</v>
      </c>
      <c r="K4245" s="1"/>
      <c r="L4245" s="2"/>
      <c r="M4245" s="10"/>
      <c r="N4245" s="1"/>
      <c r="O4245" s="1"/>
      <c r="P4245" s="2">
        <f>Table1[[#This Row],[PRICE/PO]]*Table1[[#This Row],[Quantity/PO]]</f>
        <v>0</v>
      </c>
      <c r="Q4245" s="2" t="str">
        <f t="shared" ca="1" si="358"/>
        <v>منتهي</v>
      </c>
      <c r="R4245" s="2"/>
      <c r="S4245" s="2"/>
      <c r="T4245" s="1" t="str">
        <f t="shared" si="357"/>
        <v/>
      </c>
      <c r="BN4245" s="8" t="str">
        <f t="shared" si="356"/>
        <v>3046027</v>
      </c>
    </row>
    <row r="4246" spans="1:66" ht="92" hidden="1" x14ac:dyDescent="0.45">
      <c r="A4246" s="1">
        <f t="shared" si="359"/>
        <v>4233</v>
      </c>
      <c r="B4246" s="1" t="s">
        <v>734</v>
      </c>
      <c r="C4246" s="1" t="s">
        <v>2457</v>
      </c>
      <c r="D4246" s="1" t="s">
        <v>2456</v>
      </c>
      <c r="E4246" s="2" t="s">
        <v>5290</v>
      </c>
      <c r="F4246" s="1" t="s">
        <v>5630</v>
      </c>
      <c r="G4246" s="10">
        <v>45825</v>
      </c>
      <c r="H4246" s="1">
        <v>4</v>
      </c>
      <c r="I4246" s="1"/>
      <c r="J4246" s="10">
        <v>45829</v>
      </c>
      <c r="K4246" s="1"/>
      <c r="L4246" s="2"/>
      <c r="M4246" s="10"/>
      <c r="N4246" s="1"/>
      <c r="O4246" s="1"/>
      <c r="P4246" s="2">
        <f>Table1[[#This Row],[PRICE/PO]]*Table1[[#This Row],[Quantity/PO]]</f>
        <v>0</v>
      </c>
      <c r="Q4246" s="2" t="str">
        <f t="shared" ca="1" si="358"/>
        <v>منتهي</v>
      </c>
      <c r="R4246" s="2"/>
      <c r="S4246" s="2"/>
      <c r="T4246" s="1" t="str">
        <f t="shared" si="357"/>
        <v/>
      </c>
      <c r="BN4246" s="8" t="str">
        <f t="shared" si="356"/>
        <v>104600790</v>
      </c>
    </row>
    <row r="4247" spans="1:66" ht="69" hidden="1" x14ac:dyDescent="0.45">
      <c r="A4247" s="1">
        <f t="shared" si="359"/>
        <v>4234</v>
      </c>
      <c r="B4247" s="1" t="s">
        <v>734</v>
      </c>
      <c r="C4247" s="1" t="s">
        <v>4217</v>
      </c>
      <c r="D4247" s="1" t="s">
        <v>5631</v>
      </c>
      <c r="E4247" s="2" t="s">
        <v>5511</v>
      </c>
      <c r="F4247" s="1" t="s">
        <v>5632</v>
      </c>
      <c r="G4247" s="10" t="s">
        <v>5415</v>
      </c>
      <c r="H4247" s="1">
        <v>4</v>
      </c>
      <c r="I4247" s="1"/>
      <c r="J4247" s="10">
        <v>45829</v>
      </c>
      <c r="K4247" s="1"/>
      <c r="L4247" s="2"/>
      <c r="M4247" s="10"/>
      <c r="N4247" s="1"/>
      <c r="O4247" s="1"/>
      <c r="P4247" s="2">
        <f>Table1[[#This Row],[PRICE/PO]]*Table1[[#This Row],[Quantity/PO]]</f>
        <v>0</v>
      </c>
      <c r="Q4247" s="2" t="str">
        <f t="shared" ca="1" si="358"/>
        <v>منتهي</v>
      </c>
      <c r="R4247" s="2"/>
      <c r="S4247" s="2"/>
      <c r="T4247" s="1" t="str">
        <f t="shared" si="357"/>
        <v/>
      </c>
      <c r="BN4247" s="8" t="str">
        <f t="shared" si="356"/>
        <v>101860310</v>
      </c>
    </row>
    <row r="4248" spans="1:66" ht="69" hidden="1" x14ac:dyDescent="0.45">
      <c r="A4248" s="1">
        <f t="shared" si="359"/>
        <v>4235</v>
      </c>
      <c r="B4248" s="1" t="s">
        <v>734</v>
      </c>
      <c r="C4248" s="1" t="s">
        <v>4019</v>
      </c>
      <c r="D4248" s="1" t="s">
        <v>4407</v>
      </c>
      <c r="E4248" s="2" t="s">
        <v>5633</v>
      </c>
      <c r="F4248" s="1" t="s">
        <v>5634</v>
      </c>
      <c r="G4248" s="10" t="s">
        <v>5415</v>
      </c>
      <c r="H4248" s="1">
        <v>6</v>
      </c>
      <c r="I4248" s="1"/>
      <c r="J4248" s="10">
        <v>45826</v>
      </c>
      <c r="K4248" s="1"/>
      <c r="L4248" s="2"/>
      <c r="M4248" s="10"/>
      <c r="N4248" s="1"/>
      <c r="O4248" s="1"/>
      <c r="P4248" s="2">
        <f>Table1[[#This Row],[PRICE/PO]]*Table1[[#This Row],[Quantity/PO]]</f>
        <v>0</v>
      </c>
      <c r="Q4248" s="2" t="str">
        <f t="shared" ca="1" si="358"/>
        <v>منتهي</v>
      </c>
      <c r="R4248" s="2"/>
      <c r="S4248" s="2"/>
      <c r="T4248" s="1" t="str">
        <f t="shared" si="357"/>
        <v/>
      </c>
      <c r="BN4248" s="8" t="str">
        <f t="shared" si="356"/>
        <v>44395K76</v>
      </c>
    </row>
    <row r="4249" spans="1:66" ht="46" hidden="1" x14ac:dyDescent="0.45">
      <c r="A4249" s="1">
        <f t="shared" si="359"/>
        <v>4236</v>
      </c>
      <c r="B4249" s="1" t="s">
        <v>734</v>
      </c>
      <c r="C4249" s="1" t="s">
        <v>4034</v>
      </c>
      <c r="D4249" s="1" t="s">
        <v>5635</v>
      </c>
      <c r="E4249" s="2" t="s">
        <v>5636</v>
      </c>
      <c r="F4249" s="1" t="s">
        <v>5637</v>
      </c>
      <c r="G4249" s="10" t="s">
        <v>5440</v>
      </c>
      <c r="H4249" s="1">
        <v>1</v>
      </c>
      <c r="I4249" s="1"/>
      <c r="J4249" s="10">
        <v>45833</v>
      </c>
      <c r="K4249" s="1"/>
      <c r="L4249" s="2"/>
      <c r="M4249" s="10"/>
      <c r="N4249" s="1"/>
      <c r="O4249" s="1"/>
      <c r="P4249" s="2">
        <f>Table1[[#This Row],[PRICE/PO]]*Table1[[#This Row],[Quantity/PO]]</f>
        <v>0</v>
      </c>
      <c r="Q4249" s="2" t="str">
        <f t="shared" ca="1" si="358"/>
        <v>منتهي</v>
      </c>
      <c r="R4249" s="2"/>
      <c r="S4249" s="2"/>
      <c r="T4249" s="1" t="str">
        <f t="shared" si="357"/>
        <v/>
      </c>
      <c r="BN4249" s="8" t="str">
        <f t="shared" si="356"/>
        <v>2101211-2</v>
      </c>
    </row>
    <row r="4250" spans="1:66" ht="23" hidden="1" x14ac:dyDescent="0.45">
      <c r="A4250" s="1">
        <f t="shared" si="359"/>
        <v>4237</v>
      </c>
      <c r="B4250" s="1" t="s">
        <v>734</v>
      </c>
      <c r="C4250" s="1" t="s">
        <v>4033</v>
      </c>
      <c r="D4250" s="1" t="s">
        <v>5638</v>
      </c>
      <c r="E4250" s="2" t="s">
        <v>5639</v>
      </c>
      <c r="F4250" s="1" t="s">
        <v>5637</v>
      </c>
      <c r="G4250" s="10" t="s">
        <v>5440</v>
      </c>
      <c r="H4250" s="1">
        <v>2</v>
      </c>
      <c r="I4250" s="1"/>
      <c r="J4250" s="10">
        <v>45833</v>
      </c>
      <c r="K4250" s="1"/>
      <c r="L4250" s="2"/>
      <c r="M4250" s="10"/>
      <c r="N4250" s="1"/>
      <c r="O4250" s="1"/>
      <c r="P4250" s="2">
        <f>Table1[[#This Row],[PRICE/PO]]*Table1[[#This Row],[Quantity/PO]]</f>
        <v>0</v>
      </c>
      <c r="Q4250" s="2" t="str">
        <f t="shared" ca="1" si="358"/>
        <v>منتهي</v>
      </c>
      <c r="R4250" s="2"/>
      <c r="S4250" s="2"/>
      <c r="T4250" s="1" t="str">
        <f t="shared" si="357"/>
        <v/>
      </c>
      <c r="BN4250" s="8" t="str">
        <f t="shared" si="356"/>
        <v>2101211-2</v>
      </c>
    </row>
    <row r="4251" spans="1:66" ht="46" hidden="1" x14ac:dyDescent="0.45">
      <c r="A4251" s="1">
        <f t="shared" si="359"/>
        <v>4238</v>
      </c>
      <c r="B4251" s="1" t="s">
        <v>734</v>
      </c>
      <c r="C4251" s="1" t="s">
        <v>5640</v>
      </c>
      <c r="D4251" s="1" t="s">
        <v>5641</v>
      </c>
      <c r="E4251" s="2" t="s">
        <v>5642</v>
      </c>
      <c r="F4251" s="1" t="s">
        <v>5637</v>
      </c>
      <c r="G4251" s="10" t="s">
        <v>5440</v>
      </c>
      <c r="H4251" s="1">
        <v>4</v>
      </c>
      <c r="I4251" s="1"/>
      <c r="J4251" s="10">
        <v>45833</v>
      </c>
      <c r="K4251" s="1"/>
      <c r="L4251" s="2"/>
      <c r="M4251" s="10"/>
      <c r="N4251" s="1"/>
      <c r="O4251" s="1"/>
      <c r="P4251" s="2">
        <f>Table1[[#This Row],[PRICE/PO]]*Table1[[#This Row],[Quantity/PO]]</f>
        <v>0</v>
      </c>
      <c r="Q4251" s="2" t="str">
        <f t="shared" ca="1" si="358"/>
        <v>منتهي</v>
      </c>
      <c r="R4251" s="2"/>
      <c r="S4251" s="2"/>
      <c r="T4251" s="1" t="str">
        <f t="shared" si="357"/>
        <v/>
      </c>
      <c r="BN4251" s="8" t="str">
        <f t="shared" si="356"/>
        <v>550494</v>
      </c>
    </row>
    <row r="4252" spans="1:66" ht="69" hidden="1" x14ac:dyDescent="0.45">
      <c r="A4252" s="1">
        <f t="shared" si="359"/>
        <v>4239</v>
      </c>
      <c r="B4252" s="1" t="s">
        <v>734</v>
      </c>
      <c r="C4252" s="1" t="s">
        <v>5643</v>
      </c>
      <c r="D4252" s="1" t="s">
        <v>2584</v>
      </c>
      <c r="E4252" s="2" t="s">
        <v>5644</v>
      </c>
      <c r="F4252" s="1" t="s">
        <v>5645</v>
      </c>
      <c r="G4252" s="10">
        <v>45826</v>
      </c>
      <c r="H4252" s="1">
        <v>3</v>
      </c>
      <c r="I4252" s="1"/>
      <c r="J4252" s="10">
        <v>45829</v>
      </c>
      <c r="K4252" s="1"/>
      <c r="L4252" s="2"/>
      <c r="M4252" s="10"/>
      <c r="N4252" s="1"/>
      <c r="O4252" s="1"/>
      <c r="P4252" s="2">
        <f>Table1[[#This Row],[PRICE/PO]]*Table1[[#This Row],[Quantity/PO]]</f>
        <v>0</v>
      </c>
      <c r="Q4252" s="2" t="str">
        <f t="shared" ca="1" si="358"/>
        <v>منتهي</v>
      </c>
      <c r="R4252" s="2"/>
      <c r="S4252" s="2"/>
      <c r="T4252" s="1" t="str">
        <f t="shared" si="357"/>
        <v/>
      </c>
      <c r="BN4252" s="8" t="str">
        <f t="shared" si="356"/>
        <v>532725</v>
      </c>
    </row>
    <row r="4253" spans="1:66" ht="69" hidden="1" x14ac:dyDescent="0.45">
      <c r="A4253" s="1">
        <f t="shared" si="359"/>
        <v>4240</v>
      </c>
      <c r="B4253" s="1" t="s">
        <v>734</v>
      </c>
      <c r="C4253" s="1" t="s">
        <v>5646</v>
      </c>
      <c r="D4253" s="1" t="s">
        <v>5647</v>
      </c>
      <c r="E4253" s="2" t="s">
        <v>5648</v>
      </c>
      <c r="F4253" s="1" t="s">
        <v>5649</v>
      </c>
      <c r="G4253" s="10" t="s">
        <v>5381</v>
      </c>
      <c r="H4253" s="1">
        <v>1</v>
      </c>
      <c r="I4253" s="1"/>
      <c r="J4253" s="10">
        <v>45829</v>
      </c>
      <c r="K4253" s="1"/>
      <c r="L4253" s="2"/>
      <c r="M4253" s="10"/>
      <c r="N4253" s="1"/>
      <c r="O4253" s="1"/>
      <c r="P4253" s="2">
        <f>Table1[[#This Row],[PRICE/PO]]*Table1[[#This Row],[Quantity/PO]]</f>
        <v>0</v>
      </c>
      <c r="Q4253" s="2" t="str">
        <f t="shared" ca="1" si="358"/>
        <v>منتهي</v>
      </c>
      <c r="R4253" s="2"/>
      <c r="S4253" s="2"/>
      <c r="T4253" s="1" t="str">
        <f t="shared" si="357"/>
        <v/>
      </c>
      <c r="BN4253" s="8" t="str">
        <f t="shared" si="356"/>
        <v/>
      </c>
    </row>
    <row r="4254" spans="1:66" ht="46" hidden="1" x14ac:dyDescent="0.45">
      <c r="A4254" s="1">
        <f t="shared" si="359"/>
        <v>4241</v>
      </c>
      <c r="B4254" s="1" t="s">
        <v>734</v>
      </c>
      <c r="C4254" s="1" t="s">
        <v>4982</v>
      </c>
      <c r="D4254" s="1" t="s">
        <v>4983</v>
      </c>
      <c r="E4254" s="2" t="s">
        <v>5650</v>
      </c>
      <c r="F4254" s="1" t="s">
        <v>5651</v>
      </c>
      <c r="G4254" s="10" t="s">
        <v>5381</v>
      </c>
      <c r="H4254" s="1">
        <v>6</v>
      </c>
      <c r="I4254" s="1"/>
      <c r="J4254" s="10">
        <v>45829</v>
      </c>
      <c r="K4254" s="1"/>
      <c r="L4254" s="2"/>
      <c r="M4254" s="10"/>
      <c r="N4254" s="1"/>
      <c r="O4254" s="1"/>
      <c r="P4254" s="2">
        <f>Table1[[#This Row],[PRICE/PO]]*Table1[[#This Row],[Quantity/PO]]</f>
        <v>0</v>
      </c>
      <c r="Q4254" s="2" t="str">
        <f t="shared" ca="1" si="358"/>
        <v>منتهي</v>
      </c>
      <c r="R4254" s="2"/>
      <c r="S4254" s="2"/>
      <c r="T4254" s="1" t="str">
        <f t="shared" si="357"/>
        <v/>
      </c>
      <c r="BN4254" s="8" t="str">
        <f t="shared" si="356"/>
        <v/>
      </c>
    </row>
    <row r="4255" spans="1:66" ht="46" hidden="1" x14ac:dyDescent="0.45">
      <c r="A4255" s="1">
        <f t="shared" si="359"/>
        <v>4242</v>
      </c>
      <c r="B4255" s="1" t="s">
        <v>734</v>
      </c>
      <c r="C4255" s="1" t="s">
        <v>382</v>
      </c>
      <c r="D4255" s="1" t="s">
        <v>5303</v>
      </c>
      <c r="E4255" s="2" t="s">
        <v>5652</v>
      </c>
      <c r="F4255" s="1" t="s">
        <v>5653</v>
      </c>
      <c r="G4255" s="10" t="s">
        <v>5381</v>
      </c>
      <c r="H4255" s="1">
        <v>1</v>
      </c>
      <c r="I4255" s="1"/>
      <c r="J4255" s="10">
        <v>45831</v>
      </c>
      <c r="K4255" s="1"/>
      <c r="L4255" s="2"/>
      <c r="M4255" s="10"/>
      <c r="N4255" s="1"/>
      <c r="O4255" s="1"/>
      <c r="P4255" s="2">
        <f>Table1[[#This Row],[PRICE/PO]]*Table1[[#This Row],[Quantity/PO]]</f>
        <v>0</v>
      </c>
      <c r="Q4255" s="2" t="str">
        <f t="shared" ca="1" si="358"/>
        <v>منتهي</v>
      </c>
      <c r="R4255" s="2"/>
      <c r="S4255" s="2"/>
      <c r="T4255" s="1" t="str">
        <f t="shared" si="357"/>
        <v/>
      </c>
      <c r="BN4255" s="8" t="str">
        <f t="shared" si="356"/>
        <v/>
      </c>
    </row>
    <row r="4256" spans="1:66" ht="69" hidden="1" x14ac:dyDescent="0.45">
      <c r="A4256" s="1">
        <f t="shared" si="359"/>
        <v>4243</v>
      </c>
      <c r="B4256" s="1" t="s">
        <v>734</v>
      </c>
      <c r="C4256" s="1" t="s">
        <v>4672</v>
      </c>
      <c r="D4256" s="1" t="s">
        <v>5396</v>
      </c>
      <c r="E4256" s="2" t="s">
        <v>5654</v>
      </c>
      <c r="F4256" s="1" t="s">
        <v>5655</v>
      </c>
      <c r="G4256" s="10" t="s">
        <v>5444</v>
      </c>
      <c r="H4256" s="1">
        <v>500</v>
      </c>
      <c r="I4256" s="1"/>
      <c r="J4256" s="10">
        <v>45830</v>
      </c>
      <c r="K4256" s="1"/>
      <c r="L4256" s="2"/>
      <c r="M4256" s="10"/>
      <c r="N4256" s="1"/>
      <c r="O4256" s="1"/>
      <c r="P4256" s="2">
        <f>Table1[[#This Row],[PRICE/PO]]*Table1[[#This Row],[Quantity/PO]]</f>
        <v>0</v>
      </c>
      <c r="Q4256" s="2" t="str">
        <f t="shared" ca="1" si="358"/>
        <v>منتهي</v>
      </c>
      <c r="R4256" s="2"/>
      <c r="S4256" s="2"/>
      <c r="T4256" s="1" t="str">
        <f t="shared" si="357"/>
        <v/>
      </c>
      <c r="BN4256" s="8" t="str">
        <f t="shared" si="356"/>
        <v/>
      </c>
    </row>
    <row r="4257" spans="1:66" ht="46" hidden="1" x14ac:dyDescent="0.45">
      <c r="A4257" s="1">
        <f t="shared" si="359"/>
        <v>4244</v>
      </c>
      <c r="B4257" s="1" t="s">
        <v>734</v>
      </c>
      <c r="C4257" s="1" t="s">
        <v>418</v>
      </c>
      <c r="D4257" s="1" t="s">
        <v>5624</v>
      </c>
      <c r="E4257" s="2" t="s">
        <v>5627</v>
      </c>
      <c r="F4257" s="1" t="s">
        <v>5656</v>
      </c>
      <c r="G4257" s="10" t="s">
        <v>5444</v>
      </c>
      <c r="H4257" s="1">
        <v>1</v>
      </c>
      <c r="I4257" s="1"/>
      <c r="J4257" s="10">
        <v>45829</v>
      </c>
      <c r="K4257" s="1"/>
      <c r="L4257" s="2"/>
      <c r="M4257" s="10"/>
      <c r="N4257" s="1"/>
      <c r="O4257" s="1"/>
      <c r="P4257" s="2">
        <f>Table1[[#This Row],[PRICE/PO]]*Table1[[#This Row],[Quantity/PO]]</f>
        <v>0</v>
      </c>
      <c r="Q4257" s="2" t="str">
        <f t="shared" ca="1" si="358"/>
        <v>منتهي</v>
      </c>
      <c r="R4257" s="2"/>
      <c r="S4257" s="2"/>
      <c r="T4257" s="1" t="str">
        <f t="shared" si="357"/>
        <v/>
      </c>
      <c r="BN4257" s="8" t="str">
        <f t="shared" si="356"/>
        <v/>
      </c>
    </row>
    <row r="4258" spans="1:66" ht="46" hidden="1" x14ac:dyDescent="0.45">
      <c r="A4258" s="1">
        <f t="shared" si="359"/>
        <v>4245</v>
      </c>
      <c r="B4258" s="1" t="s">
        <v>734</v>
      </c>
      <c r="C4258" s="1" t="s">
        <v>5215</v>
      </c>
      <c r="D4258" s="1" t="s">
        <v>5225</v>
      </c>
      <c r="E4258" s="2" t="s">
        <v>5657</v>
      </c>
      <c r="F4258" s="1" t="s">
        <v>5214</v>
      </c>
      <c r="G4258" s="10" t="s">
        <v>5658</v>
      </c>
      <c r="H4258" s="1">
        <v>1</v>
      </c>
      <c r="I4258" s="1"/>
      <c r="J4258" s="10">
        <v>45829</v>
      </c>
      <c r="K4258" s="1"/>
      <c r="L4258" s="2"/>
      <c r="M4258" s="10"/>
      <c r="N4258" s="1"/>
      <c r="O4258" s="1"/>
      <c r="P4258" s="2">
        <f>Table1[[#This Row],[PRICE/PO]]*Table1[[#This Row],[Quantity/PO]]</f>
        <v>0</v>
      </c>
      <c r="Q4258" s="2" t="str">
        <f t="shared" ca="1" si="358"/>
        <v>منتهي</v>
      </c>
      <c r="R4258" s="2"/>
      <c r="S4258" s="2"/>
      <c r="T4258" s="1" t="str">
        <f t="shared" si="357"/>
        <v/>
      </c>
      <c r="BN4258" s="8" t="str">
        <f t="shared" si="356"/>
        <v/>
      </c>
    </row>
    <row r="4259" spans="1:66" ht="46" hidden="1" x14ac:dyDescent="0.45">
      <c r="A4259" s="1">
        <f t="shared" si="359"/>
        <v>4246</v>
      </c>
      <c r="B4259" s="1" t="s">
        <v>734</v>
      </c>
      <c r="C4259" s="1" t="s">
        <v>5216</v>
      </c>
      <c r="D4259" s="1" t="s">
        <v>5227</v>
      </c>
      <c r="E4259" s="2" t="s">
        <v>5659</v>
      </c>
      <c r="F4259" s="1" t="s">
        <v>5214</v>
      </c>
      <c r="G4259" s="10" t="s">
        <v>5658</v>
      </c>
      <c r="H4259" s="1">
        <v>1</v>
      </c>
      <c r="I4259" s="1"/>
      <c r="J4259" s="10">
        <v>45829</v>
      </c>
      <c r="K4259" s="1"/>
      <c r="L4259" s="2"/>
      <c r="M4259" s="10"/>
      <c r="N4259" s="1"/>
      <c r="O4259" s="1"/>
      <c r="P4259" s="2">
        <f>Table1[[#This Row],[PRICE/PO]]*Table1[[#This Row],[Quantity/PO]]</f>
        <v>0</v>
      </c>
      <c r="Q4259" s="2" t="str">
        <f t="shared" ca="1" si="358"/>
        <v>منتهي</v>
      </c>
      <c r="R4259" s="2"/>
      <c r="S4259" s="2"/>
      <c r="T4259" s="1" t="str">
        <f t="shared" si="357"/>
        <v/>
      </c>
      <c r="BN4259" s="8" t="str">
        <f t="shared" si="356"/>
        <v>2503244</v>
      </c>
    </row>
    <row r="4260" spans="1:66" ht="46" hidden="1" x14ac:dyDescent="0.45">
      <c r="A4260" s="1">
        <f t="shared" si="359"/>
        <v>4247</v>
      </c>
      <c r="B4260" s="1" t="s">
        <v>734</v>
      </c>
      <c r="C4260" s="1" t="s">
        <v>5217</v>
      </c>
      <c r="D4260" s="1" t="s">
        <v>5229</v>
      </c>
      <c r="E4260" s="2" t="s">
        <v>5660</v>
      </c>
      <c r="F4260" s="1" t="s">
        <v>5214</v>
      </c>
      <c r="G4260" s="10" t="s">
        <v>5658</v>
      </c>
      <c r="H4260" s="1">
        <v>1</v>
      </c>
      <c r="I4260" s="1"/>
      <c r="J4260" s="10">
        <v>45829</v>
      </c>
      <c r="K4260" s="1"/>
      <c r="L4260" s="2"/>
      <c r="M4260" s="10"/>
      <c r="N4260" s="1"/>
      <c r="O4260" s="1"/>
      <c r="P4260" s="2">
        <f>Table1[[#This Row],[PRICE/PO]]*Table1[[#This Row],[Quantity/PO]]</f>
        <v>0</v>
      </c>
      <c r="Q4260" s="2" t="str">
        <f t="shared" ca="1" si="358"/>
        <v>منتهي</v>
      </c>
      <c r="R4260" s="2"/>
      <c r="S4260" s="2"/>
      <c r="T4260" s="1" t="str">
        <f t="shared" si="357"/>
        <v/>
      </c>
      <c r="BN4260" s="8" t="str">
        <f t="shared" si="356"/>
        <v>36314802</v>
      </c>
    </row>
    <row r="4261" spans="1:66" ht="46" hidden="1" x14ac:dyDescent="0.45">
      <c r="A4261" s="1">
        <f t="shared" si="359"/>
        <v>4248</v>
      </c>
      <c r="B4261" s="1" t="s">
        <v>734</v>
      </c>
      <c r="C4261" s="1" t="s">
        <v>5218</v>
      </c>
      <c r="D4261" s="1" t="s">
        <v>5231</v>
      </c>
      <c r="E4261" s="2" t="s">
        <v>5661</v>
      </c>
      <c r="F4261" s="1" t="s">
        <v>5214</v>
      </c>
      <c r="G4261" s="10" t="s">
        <v>5658</v>
      </c>
      <c r="H4261" s="1">
        <v>1</v>
      </c>
      <c r="I4261" s="1"/>
      <c r="J4261" s="10">
        <v>45829</v>
      </c>
      <c r="K4261" s="1"/>
      <c r="L4261" s="2"/>
      <c r="M4261" s="10"/>
      <c r="N4261" s="1"/>
      <c r="O4261" s="1"/>
      <c r="P4261" s="2">
        <f>Table1[[#This Row],[PRICE/PO]]*Table1[[#This Row],[Quantity/PO]]</f>
        <v>0</v>
      </c>
      <c r="Q4261" s="2" t="str">
        <f t="shared" ca="1" si="358"/>
        <v>منتهي</v>
      </c>
      <c r="R4261" s="2"/>
      <c r="S4261" s="2"/>
      <c r="T4261" s="1" t="str">
        <f t="shared" si="357"/>
        <v/>
      </c>
      <c r="BN4261" s="8" t="str">
        <f t="shared" si="356"/>
        <v>121</v>
      </c>
    </row>
    <row r="4262" spans="1:66" ht="46" hidden="1" x14ac:dyDescent="0.45">
      <c r="A4262" s="1">
        <f t="shared" si="359"/>
        <v>4249</v>
      </c>
      <c r="B4262" s="1" t="s">
        <v>734</v>
      </c>
      <c r="C4262" s="1" t="s">
        <v>5219</v>
      </c>
      <c r="D4262" s="1" t="s">
        <v>5233</v>
      </c>
      <c r="E4262" s="2" t="s">
        <v>5662</v>
      </c>
      <c r="F4262" s="1" t="s">
        <v>5214</v>
      </c>
      <c r="G4262" s="10" t="s">
        <v>5658</v>
      </c>
      <c r="H4262" s="1">
        <v>1</v>
      </c>
      <c r="I4262" s="1"/>
      <c r="J4262" s="10">
        <v>45829</v>
      </c>
      <c r="K4262" s="1"/>
      <c r="L4262" s="2"/>
      <c r="M4262" s="10"/>
      <c r="N4262" s="1"/>
      <c r="O4262" s="1"/>
      <c r="P4262" s="2">
        <f>Table1[[#This Row],[PRICE/PO]]*Table1[[#This Row],[Quantity/PO]]</f>
        <v>0</v>
      </c>
      <c r="Q4262" s="2" t="str">
        <f t="shared" ca="1" si="358"/>
        <v>منتهي</v>
      </c>
      <c r="R4262" s="2"/>
      <c r="S4262" s="2"/>
      <c r="T4262" s="1" t="str">
        <f t="shared" si="357"/>
        <v/>
      </c>
      <c r="BN4262" s="8" t="str">
        <f t="shared" ref="BN4262:BN4293" si="360">D4870</f>
        <v/>
      </c>
    </row>
    <row r="4263" spans="1:66" ht="46" hidden="1" x14ac:dyDescent="0.45">
      <c r="A4263" s="1">
        <f t="shared" si="359"/>
        <v>4250</v>
      </c>
      <c r="B4263" s="1" t="s">
        <v>734</v>
      </c>
      <c r="C4263" s="1" t="s">
        <v>5220</v>
      </c>
      <c r="D4263" s="1" t="s">
        <v>5235</v>
      </c>
      <c r="E4263" s="2" t="s">
        <v>5663</v>
      </c>
      <c r="F4263" s="1" t="s">
        <v>5214</v>
      </c>
      <c r="G4263" s="10" t="s">
        <v>5658</v>
      </c>
      <c r="H4263" s="1">
        <v>1</v>
      </c>
      <c r="I4263" s="1"/>
      <c r="J4263" s="10">
        <v>45829</v>
      </c>
      <c r="K4263" s="1"/>
      <c r="L4263" s="2"/>
      <c r="M4263" s="10"/>
      <c r="N4263" s="1"/>
      <c r="O4263" s="1"/>
      <c r="P4263" s="2">
        <f>Table1[[#This Row],[PRICE/PO]]*Table1[[#This Row],[Quantity/PO]]</f>
        <v>0</v>
      </c>
      <c r="Q4263" s="2" t="str">
        <f t="shared" ca="1" si="358"/>
        <v>منتهي</v>
      </c>
      <c r="R4263" s="2"/>
      <c r="S4263" s="2"/>
      <c r="T4263" s="1" t="str">
        <f t="shared" si="357"/>
        <v/>
      </c>
      <c r="BN4263" s="8" t="str">
        <f t="shared" si="360"/>
        <v/>
      </c>
    </row>
    <row r="4264" spans="1:66" ht="46" hidden="1" x14ac:dyDescent="0.45">
      <c r="A4264" s="1">
        <f t="shared" si="359"/>
        <v>4251</v>
      </c>
      <c r="B4264" s="1" t="s">
        <v>734</v>
      </c>
      <c r="C4264" s="1" t="s">
        <v>5221</v>
      </c>
      <c r="D4264" s="1" t="s">
        <v>5237</v>
      </c>
      <c r="E4264" s="2" t="s">
        <v>5664</v>
      </c>
      <c r="F4264" s="1" t="s">
        <v>5214</v>
      </c>
      <c r="G4264" s="10" t="s">
        <v>5658</v>
      </c>
      <c r="H4264" s="1">
        <v>1</v>
      </c>
      <c r="I4264" s="1"/>
      <c r="J4264" s="10">
        <v>45829</v>
      </c>
      <c r="K4264" s="1"/>
      <c r="L4264" s="2"/>
      <c r="M4264" s="10"/>
      <c r="N4264" s="1"/>
      <c r="O4264" s="1"/>
      <c r="P4264" s="2">
        <f>Table1[[#This Row],[PRICE/PO]]*Table1[[#This Row],[Quantity/PO]]</f>
        <v>0</v>
      </c>
      <c r="Q4264" s="2" t="str">
        <f t="shared" ca="1" si="358"/>
        <v>منتهي</v>
      </c>
      <c r="R4264" s="2"/>
      <c r="S4264" s="2"/>
      <c r="T4264" s="1" t="str">
        <f t="shared" si="357"/>
        <v/>
      </c>
      <c r="BN4264" s="8" t="str">
        <f t="shared" si="360"/>
        <v/>
      </c>
    </row>
    <row r="4265" spans="1:66" ht="46" hidden="1" x14ac:dyDescent="0.45">
      <c r="A4265" s="1">
        <f t="shared" si="359"/>
        <v>4252</v>
      </c>
      <c r="B4265" s="1" t="s">
        <v>734</v>
      </c>
      <c r="C4265" s="1" t="s">
        <v>5222</v>
      </c>
      <c r="D4265" s="1" t="s">
        <v>5239</v>
      </c>
      <c r="E4265" s="2" t="s">
        <v>5665</v>
      </c>
      <c r="F4265" s="1" t="s">
        <v>5214</v>
      </c>
      <c r="G4265" s="10" t="s">
        <v>5658</v>
      </c>
      <c r="H4265" s="1">
        <v>1</v>
      </c>
      <c r="I4265" s="1"/>
      <c r="J4265" s="10">
        <v>45829</v>
      </c>
      <c r="K4265" s="1"/>
      <c r="L4265" s="2"/>
      <c r="M4265" s="10"/>
      <c r="N4265" s="1"/>
      <c r="O4265" s="1"/>
      <c r="P4265" s="2">
        <f>Table1[[#This Row],[PRICE/PO]]*Table1[[#This Row],[Quantity/PO]]</f>
        <v>0</v>
      </c>
      <c r="Q4265" s="2" t="str">
        <f t="shared" ca="1" si="358"/>
        <v>منتهي</v>
      </c>
      <c r="R4265" s="2"/>
      <c r="S4265" s="2"/>
      <c r="T4265" s="1" t="str">
        <f t="shared" si="357"/>
        <v/>
      </c>
      <c r="BN4265" s="8" t="str">
        <f t="shared" si="360"/>
        <v/>
      </c>
    </row>
    <row r="4266" spans="1:66" ht="46" hidden="1" x14ac:dyDescent="0.45">
      <c r="A4266" s="1">
        <f t="shared" si="359"/>
        <v>4253</v>
      </c>
      <c r="B4266" s="1" t="s">
        <v>734</v>
      </c>
      <c r="C4266" s="1" t="s">
        <v>5223</v>
      </c>
      <c r="D4266" s="1" t="s">
        <v>5241</v>
      </c>
      <c r="E4266" s="2" t="s">
        <v>5666</v>
      </c>
      <c r="F4266" s="1" t="s">
        <v>5214</v>
      </c>
      <c r="G4266" s="10" t="s">
        <v>5658</v>
      </c>
      <c r="H4266" s="1">
        <v>1</v>
      </c>
      <c r="I4266" s="1"/>
      <c r="J4266" s="10">
        <v>45829</v>
      </c>
      <c r="K4266" s="1"/>
      <c r="L4266" s="2"/>
      <c r="M4266" s="10"/>
      <c r="N4266" s="1"/>
      <c r="O4266" s="1"/>
      <c r="P4266" s="2">
        <f>Table1[[#This Row],[PRICE/PO]]*Table1[[#This Row],[Quantity/PO]]</f>
        <v>0</v>
      </c>
      <c r="Q4266" s="2" t="str">
        <f t="shared" ca="1" si="358"/>
        <v>منتهي</v>
      </c>
      <c r="R4266" s="2"/>
      <c r="S4266" s="2"/>
      <c r="T4266" s="1" t="str">
        <f t="shared" ref="T4266:T4331" si="361">IF(AND(COUNTIFS($F$14:$F$1012, $F4266, $L$14:$L$1012, "&lt;&gt;")&gt;0, $L4266="", $I4266&lt;&gt;""), 1, "")</f>
        <v/>
      </c>
      <c r="BN4266" s="8" t="str">
        <f t="shared" si="360"/>
        <v/>
      </c>
    </row>
    <row r="4267" spans="1:66" ht="46" hidden="1" x14ac:dyDescent="0.45">
      <c r="A4267" s="1">
        <f t="shared" si="359"/>
        <v>4254</v>
      </c>
      <c r="B4267" s="1" t="s">
        <v>734</v>
      </c>
      <c r="C4267" s="1" t="s">
        <v>5224</v>
      </c>
      <c r="D4267" s="1" t="s">
        <v>5243</v>
      </c>
      <c r="E4267" s="2" t="s">
        <v>5667</v>
      </c>
      <c r="F4267" s="1" t="s">
        <v>5214</v>
      </c>
      <c r="G4267" s="10" t="s">
        <v>5658</v>
      </c>
      <c r="H4267" s="1">
        <v>1</v>
      </c>
      <c r="I4267" s="1"/>
      <c r="J4267" s="10">
        <v>45829</v>
      </c>
      <c r="K4267" s="1"/>
      <c r="L4267" s="2"/>
      <c r="M4267" s="10"/>
      <c r="N4267" s="1"/>
      <c r="O4267" s="1"/>
      <c r="P4267" s="2">
        <f>Table1[[#This Row],[PRICE/PO]]*Table1[[#This Row],[Quantity/PO]]</f>
        <v>0</v>
      </c>
      <c r="Q4267" s="2" t="str">
        <f t="shared" ca="1" si="358"/>
        <v>منتهي</v>
      </c>
      <c r="R4267" s="2"/>
      <c r="S4267" s="2"/>
      <c r="T4267" s="1" t="str">
        <f t="shared" si="361"/>
        <v/>
      </c>
      <c r="BN4267" s="8" t="str">
        <f t="shared" si="360"/>
        <v/>
      </c>
    </row>
    <row r="4268" spans="1:66" ht="69" hidden="1" x14ac:dyDescent="0.45">
      <c r="A4268" s="1">
        <f t="shared" si="359"/>
        <v>4255</v>
      </c>
      <c r="B4268" s="1" t="s">
        <v>734</v>
      </c>
      <c r="C4268" s="1" t="s">
        <v>31</v>
      </c>
      <c r="D4268" s="1" t="s">
        <v>23</v>
      </c>
      <c r="E4268" s="2" t="s">
        <v>5668</v>
      </c>
      <c r="F4268" s="1" t="s">
        <v>5669</v>
      </c>
      <c r="G4268" s="10">
        <v>45740</v>
      </c>
      <c r="H4268" s="1">
        <v>2</v>
      </c>
      <c r="I4268" s="1">
        <v>10650</v>
      </c>
      <c r="J4268" s="10">
        <v>45747</v>
      </c>
      <c r="K4268" s="1"/>
      <c r="L4268" s="2"/>
      <c r="M4268" s="10"/>
      <c r="N4268" s="1"/>
      <c r="O4268" s="1"/>
      <c r="P4268" s="2">
        <f>Table1[[#This Row],[PRICE/PO]]*Table1[[#This Row],[Quantity/PO]]</f>
        <v>0</v>
      </c>
      <c r="Q4268" s="2" t="str">
        <f t="shared" ca="1" si="358"/>
        <v>منتهي</v>
      </c>
      <c r="R4268" s="2"/>
      <c r="S4268" s="2"/>
      <c r="T4268" s="1" t="str">
        <f t="shared" si="361"/>
        <v/>
      </c>
      <c r="BN4268" s="8" t="str">
        <f t="shared" si="360"/>
        <v/>
      </c>
    </row>
    <row r="4269" spans="1:66" ht="46" hidden="1" x14ac:dyDescent="0.45">
      <c r="A4269" s="1">
        <f t="shared" si="359"/>
        <v>4256</v>
      </c>
      <c r="B4269" s="1" t="s">
        <v>734</v>
      </c>
      <c r="C4269" s="1" t="s">
        <v>3491</v>
      </c>
      <c r="D4269" s="1" t="s">
        <v>3492</v>
      </c>
      <c r="E4269" s="2" t="s">
        <v>5670</v>
      </c>
      <c r="F4269" s="1" t="s">
        <v>5671</v>
      </c>
      <c r="G4269" s="10">
        <v>45740</v>
      </c>
      <c r="H4269" s="1">
        <v>2</v>
      </c>
      <c r="I4269" s="1">
        <v>2950</v>
      </c>
      <c r="J4269" s="10">
        <v>45743</v>
      </c>
      <c r="K4269" s="1"/>
      <c r="L4269" s="2"/>
      <c r="M4269" s="10"/>
      <c r="N4269" s="1"/>
      <c r="O4269" s="1"/>
      <c r="P4269" s="2">
        <f>Table1[[#This Row],[PRICE/PO]]*Table1[[#This Row],[Quantity/PO]]</f>
        <v>0</v>
      </c>
      <c r="Q4269" s="2" t="str">
        <f t="shared" ref="Q4269:Q4336" ca="1" si="362">IF(AND($J4269&lt;TODAY(), $J4269&lt;&gt;""), "منتهي", "")</f>
        <v>منتهي</v>
      </c>
      <c r="R4269" s="2"/>
      <c r="S4269" s="2"/>
      <c r="T4269" s="1" t="str">
        <f t="shared" si="361"/>
        <v/>
      </c>
      <c r="BN4269" s="8" t="str">
        <f t="shared" si="360"/>
        <v/>
      </c>
    </row>
    <row r="4270" spans="1:66" ht="69" hidden="1" x14ac:dyDescent="0.45">
      <c r="A4270" s="1">
        <f t="shared" si="359"/>
        <v>4257</v>
      </c>
      <c r="B4270" s="1" t="s">
        <v>734</v>
      </c>
      <c r="C4270" s="1" t="s">
        <v>54</v>
      </c>
      <c r="D4270" s="1" t="s">
        <v>53</v>
      </c>
      <c r="E4270" s="2" t="s">
        <v>5672</v>
      </c>
      <c r="F4270" s="1" t="s">
        <v>5673</v>
      </c>
      <c r="G4270" s="10">
        <v>45740</v>
      </c>
      <c r="H4270" s="1">
        <v>4</v>
      </c>
      <c r="I4270" s="1">
        <v>3100</v>
      </c>
      <c r="J4270" s="10">
        <v>45747</v>
      </c>
      <c r="K4270" s="1"/>
      <c r="L4270" s="2"/>
      <c r="M4270" s="10"/>
      <c r="N4270" s="1"/>
      <c r="O4270" s="1"/>
      <c r="P4270" s="2">
        <f>Table1[[#This Row],[PRICE/PO]]*Table1[[#This Row],[Quantity/PO]]</f>
        <v>0</v>
      </c>
      <c r="Q4270" s="2" t="str">
        <f t="shared" ca="1" si="362"/>
        <v>منتهي</v>
      </c>
      <c r="R4270" s="2"/>
      <c r="S4270" s="2"/>
      <c r="T4270" s="1" t="str">
        <f t="shared" si="361"/>
        <v/>
      </c>
      <c r="BN4270" s="8" t="str">
        <f t="shared" si="360"/>
        <v/>
      </c>
    </row>
    <row r="4271" spans="1:66" ht="46" hidden="1" x14ac:dyDescent="0.45">
      <c r="A4271" s="1">
        <f t="shared" si="359"/>
        <v>4258</v>
      </c>
      <c r="B4271" s="1" t="s">
        <v>734</v>
      </c>
      <c r="C4271" s="1" t="s">
        <v>106</v>
      </c>
      <c r="D4271" s="1">
        <v>56945</v>
      </c>
      <c r="E4271" s="2" t="s">
        <v>5674</v>
      </c>
      <c r="F4271" s="1" t="s">
        <v>5673</v>
      </c>
      <c r="G4271" s="10">
        <v>45740</v>
      </c>
      <c r="H4271" s="1">
        <v>3</v>
      </c>
      <c r="I4271" s="1">
        <v>2700</v>
      </c>
      <c r="J4271" s="10">
        <v>45747</v>
      </c>
      <c r="K4271" s="1"/>
      <c r="L4271" s="2"/>
      <c r="M4271" s="10"/>
      <c r="N4271" s="1"/>
      <c r="O4271" s="1"/>
      <c r="P4271" s="2">
        <f>Table1[[#This Row],[PRICE/PO]]*Table1[[#This Row],[Quantity/PO]]</f>
        <v>0</v>
      </c>
      <c r="Q4271" s="2" t="str">
        <f t="shared" ca="1" si="362"/>
        <v>منتهي</v>
      </c>
      <c r="R4271" s="2"/>
      <c r="S4271" s="2"/>
      <c r="T4271" s="1" t="str">
        <f t="shared" si="361"/>
        <v/>
      </c>
      <c r="BN4271" s="8" t="str">
        <f t="shared" si="360"/>
        <v>4FRL5 GRAINGER CAT.</v>
      </c>
    </row>
    <row r="4272" spans="1:66" ht="46" hidden="1" x14ac:dyDescent="0.45">
      <c r="A4272" s="1">
        <f t="shared" si="359"/>
        <v>4259</v>
      </c>
      <c r="B4272" s="1" t="s">
        <v>734</v>
      </c>
      <c r="C4272" s="1" t="s">
        <v>33</v>
      </c>
      <c r="D4272" s="1" t="s">
        <v>17</v>
      </c>
      <c r="E4272" s="2" t="s">
        <v>5675</v>
      </c>
      <c r="F4272" s="1" t="s">
        <v>5673</v>
      </c>
      <c r="G4272" s="10">
        <v>45740</v>
      </c>
      <c r="H4272" s="1">
        <v>2</v>
      </c>
      <c r="I4272" s="1">
        <v>900</v>
      </c>
      <c r="J4272" s="10">
        <v>45747</v>
      </c>
      <c r="K4272" s="1"/>
      <c r="L4272" s="2"/>
      <c r="M4272" s="10"/>
      <c r="N4272" s="1"/>
      <c r="O4272" s="1"/>
      <c r="P4272" s="2">
        <f>Table1[[#This Row],[PRICE/PO]]*Table1[[#This Row],[Quantity/PO]]</f>
        <v>0</v>
      </c>
      <c r="Q4272" s="2" t="str">
        <f t="shared" ca="1" si="362"/>
        <v>منتهي</v>
      </c>
      <c r="R4272" s="2"/>
      <c r="S4272" s="2"/>
      <c r="T4272" s="1" t="str">
        <f t="shared" si="361"/>
        <v/>
      </c>
      <c r="BN4272" s="8" t="str">
        <f t="shared" si="360"/>
        <v>4FRH9 GRAINGER CAT.</v>
      </c>
    </row>
    <row r="4273" spans="1:66" ht="46" hidden="1" x14ac:dyDescent="0.45">
      <c r="A4273" s="1">
        <f t="shared" si="359"/>
        <v>4260</v>
      </c>
      <c r="B4273" s="1" t="s">
        <v>734</v>
      </c>
      <c r="C4273" s="1" t="s">
        <v>106</v>
      </c>
      <c r="D4273" s="1">
        <v>56945</v>
      </c>
      <c r="E4273" s="2" t="s">
        <v>5674</v>
      </c>
      <c r="F4273" s="1" t="s">
        <v>5676</v>
      </c>
      <c r="G4273" s="10">
        <v>45740</v>
      </c>
      <c r="H4273" s="1">
        <v>1</v>
      </c>
      <c r="I4273" s="1">
        <v>2590</v>
      </c>
      <c r="J4273" s="10">
        <v>45747</v>
      </c>
      <c r="K4273" s="1"/>
      <c r="L4273" s="2"/>
      <c r="M4273" s="10"/>
      <c r="N4273" s="1"/>
      <c r="O4273" s="1"/>
      <c r="P4273" s="2">
        <f>Table1[[#This Row],[PRICE/PO]]*Table1[[#This Row],[Quantity/PO]]</f>
        <v>0</v>
      </c>
      <c r="Q4273" s="2" t="str">
        <f t="shared" ca="1" si="362"/>
        <v>منتهي</v>
      </c>
      <c r="R4273" s="2"/>
      <c r="S4273" s="2"/>
      <c r="T4273" s="1" t="str">
        <f t="shared" si="361"/>
        <v/>
      </c>
      <c r="BN4273" s="8" t="str">
        <f t="shared" si="360"/>
        <v>3P - 630-MCCB</v>
      </c>
    </row>
    <row r="4274" spans="1:66" ht="46" hidden="1" x14ac:dyDescent="0.45">
      <c r="A4274" s="1">
        <f t="shared" si="359"/>
        <v>4261</v>
      </c>
      <c r="B4274" s="1" t="s">
        <v>734</v>
      </c>
      <c r="C4274" s="1" t="s">
        <v>5677</v>
      </c>
      <c r="D4274" s="1" t="s">
        <v>5678</v>
      </c>
      <c r="E4274" s="2" t="s">
        <v>5679</v>
      </c>
      <c r="F4274" s="1" t="s">
        <v>5680</v>
      </c>
      <c r="G4274" s="10">
        <v>45741</v>
      </c>
      <c r="H4274" s="1">
        <v>2</v>
      </c>
      <c r="I4274" s="1">
        <v>22500</v>
      </c>
      <c r="J4274" s="10">
        <v>45748</v>
      </c>
      <c r="K4274" s="1"/>
      <c r="L4274" s="2"/>
      <c r="M4274" s="10"/>
      <c r="N4274" s="1"/>
      <c r="O4274" s="1"/>
      <c r="P4274" s="2">
        <f>Table1[[#This Row],[PRICE/PO]]*Table1[[#This Row],[Quantity/PO]]</f>
        <v>0</v>
      </c>
      <c r="Q4274" s="2" t="str">
        <f t="shared" ca="1" si="362"/>
        <v>منتهي</v>
      </c>
      <c r="R4274" s="2"/>
      <c r="S4274" s="2"/>
      <c r="T4274" s="1" t="str">
        <f t="shared" si="361"/>
        <v/>
      </c>
      <c r="BN4274" s="8" t="str">
        <f t="shared" si="360"/>
        <v/>
      </c>
    </row>
    <row r="4275" spans="1:66" ht="46" hidden="1" x14ac:dyDescent="0.45">
      <c r="A4275" s="1">
        <f t="shared" si="359"/>
        <v>4262</v>
      </c>
      <c r="B4275" s="1" t="s">
        <v>734</v>
      </c>
      <c r="C4275" s="1" t="s">
        <v>1761</v>
      </c>
      <c r="D4275" s="1" t="s">
        <v>1762</v>
      </c>
      <c r="E4275" s="2" t="s">
        <v>5681</v>
      </c>
      <c r="F4275" s="1" t="s">
        <v>5682</v>
      </c>
      <c r="G4275" s="10">
        <v>45741</v>
      </c>
      <c r="H4275" s="1">
        <v>1</v>
      </c>
      <c r="I4275" s="1">
        <v>19500</v>
      </c>
      <c r="J4275" s="10">
        <v>45748</v>
      </c>
      <c r="K4275" s="1"/>
      <c r="L4275" s="2"/>
      <c r="M4275" s="10"/>
      <c r="N4275" s="1"/>
      <c r="O4275" s="1"/>
      <c r="P4275" s="2">
        <f>Table1[[#This Row],[PRICE/PO]]*Table1[[#This Row],[Quantity/PO]]</f>
        <v>0</v>
      </c>
      <c r="Q4275" s="2" t="str">
        <f t="shared" ca="1" si="362"/>
        <v>منتهي</v>
      </c>
      <c r="R4275" s="2"/>
      <c r="S4275" s="2"/>
      <c r="T4275" s="1" t="str">
        <f t="shared" si="361"/>
        <v/>
      </c>
      <c r="BN4275" s="8" t="str">
        <f t="shared" si="360"/>
        <v>CATNo.#TY5253MX</v>
      </c>
    </row>
    <row r="4276" spans="1:66" ht="23" hidden="1" x14ac:dyDescent="0.45">
      <c r="A4276" s="1">
        <f t="shared" si="359"/>
        <v>4263</v>
      </c>
      <c r="B4276" s="1" t="s">
        <v>734</v>
      </c>
      <c r="C4276" s="1" t="s">
        <v>1002</v>
      </c>
      <c r="D4276" s="1" t="s">
        <v>5303</v>
      </c>
      <c r="E4276" s="2" t="s">
        <v>1003</v>
      </c>
      <c r="F4276" s="1" t="s">
        <v>5683</v>
      </c>
      <c r="G4276" s="10">
        <v>45742</v>
      </c>
      <c r="H4276" s="1">
        <v>20</v>
      </c>
      <c r="I4276" s="1">
        <v>32</v>
      </c>
      <c r="J4276" s="10">
        <v>45749</v>
      </c>
      <c r="K4276" s="1"/>
      <c r="L4276" s="2"/>
      <c r="M4276" s="10"/>
      <c r="N4276" s="1"/>
      <c r="O4276" s="1"/>
      <c r="P4276" s="2">
        <f>Table1[[#This Row],[PRICE/PO]]*Table1[[#This Row],[Quantity/PO]]</f>
        <v>0</v>
      </c>
      <c r="Q4276" s="2" t="str">
        <f t="shared" ca="1" si="362"/>
        <v>منتهي</v>
      </c>
      <c r="R4276" s="2"/>
      <c r="S4276" s="2"/>
      <c r="T4276" s="1" t="str">
        <f t="shared" si="361"/>
        <v/>
      </c>
      <c r="BN4276" s="8" t="str">
        <f t="shared" si="360"/>
        <v>CATNo.#TY525MX</v>
      </c>
    </row>
    <row r="4277" spans="1:66" ht="69" hidden="1" x14ac:dyDescent="0.45">
      <c r="A4277" s="1">
        <f t="shared" si="359"/>
        <v>4264</v>
      </c>
      <c r="B4277" s="1" t="s">
        <v>734</v>
      </c>
      <c r="C4277" s="1" t="s">
        <v>1529</v>
      </c>
      <c r="D4277" s="1" t="s">
        <v>5684</v>
      </c>
      <c r="E4277" s="2" t="s">
        <v>5685</v>
      </c>
      <c r="F4277" s="1" t="s">
        <v>5683</v>
      </c>
      <c r="G4277" s="10">
        <v>45742</v>
      </c>
      <c r="H4277" s="1">
        <v>5</v>
      </c>
      <c r="I4277" s="1"/>
      <c r="J4277" s="10">
        <v>45749</v>
      </c>
      <c r="K4277" s="1"/>
      <c r="L4277" s="2"/>
      <c r="M4277" s="10"/>
      <c r="N4277" s="1"/>
      <c r="O4277" s="1"/>
      <c r="P4277" s="2">
        <f>Table1[[#This Row],[PRICE/PO]]*Table1[[#This Row],[Quantity/PO]]</f>
        <v>0</v>
      </c>
      <c r="Q4277" s="2" t="str">
        <f t="shared" ca="1" si="362"/>
        <v>منتهي</v>
      </c>
      <c r="R4277" s="2"/>
      <c r="S4277" s="2"/>
      <c r="T4277" s="1" t="str">
        <f t="shared" si="361"/>
        <v/>
      </c>
      <c r="BN4277" s="8" t="str">
        <f t="shared" si="360"/>
        <v>CATNo.#TY5275MX</v>
      </c>
    </row>
    <row r="4278" spans="1:66" ht="92" hidden="1" x14ac:dyDescent="0.45">
      <c r="A4278" s="1">
        <f t="shared" si="359"/>
        <v>4265</v>
      </c>
      <c r="B4278" s="1" t="s">
        <v>734</v>
      </c>
      <c r="C4278" s="1" t="s">
        <v>1531</v>
      </c>
      <c r="D4278" s="1" t="s">
        <v>5464</v>
      </c>
      <c r="E4278" s="2" t="s">
        <v>5686</v>
      </c>
      <c r="F4278" s="1" t="s">
        <v>5683</v>
      </c>
      <c r="G4278" s="10">
        <v>45742</v>
      </c>
      <c r="H4278" s="1">
        <v>1</v>
      </c>
      <c r="I4278" s="1"/>
      <c r="J4278" s="10">
        <v>45749</v>
      </c>
      <c r="K4278" s="1"/>
      <c r="L4278" s="2"/>
      <c r="M4278" s="10"/>
      <c r="N4278" s="1"/>
      <c r="O4278" s="1"/>
      <c r="P4278" s="2">
        <f>Table1[[#This Row],[PRICE/PO]]*Table1[[#This Row],[Quantity/PO]]</f>
        <v>0</v>
      </c>
      <c r="Q4278" s="2" t="str">
        <f t="shared" ca="1" si="362"/>
        <v>منتهي</v>
      </c>
      <c r="R4278" s="2"/>
      <c r="S4278" s="2"/>
      <c r="T4278" s="1" t="str">
        <f t="shared" si="361"/>
        <v/>
      </c>
      <c r="BN4278" s="8" t="str">
        <f t="shared" si="360"/>
        <v>CATNo.#TY524MX</v>
      </c>
    </row>
    <row r="4279" spans="1:66" ht="46" hidden="1" x14ac:dyDescent="0.45">
      <c r="A4279" s="1">
        <f t="shared" si="359"/>
        <v>4266</v>
      </c>
      <c r="B4279" s="1" t="s">
        <v>734</v>
      </c>
      <c r="C4279" s="1" t="s">
        <v>1534</v>
      </c>
      <c r="D4279" s="1" t="s">
        <v>1986</v>
      </c>
      <c r="E4279" s="2" t="s">
        <v>5687</v>
      </c>
      <c r="F4279" s="1" t="s">
        <v>5683</v>
      </c>
      <c r="G4279" s="10">
        <v>45742</v>
      </c>
      <c r="H4279" s="1">
        <v>5</v>
      </c>
      <c r="I4279" s="1"/>
      <c r="J4279" s="10">
        <v>45749</v>
      </c>
      <c r="K4279" s="1"/>
      <c r="L4279" s="2"/>
      <c r="M4279" s="10"/>
      <c r="N4279" s="1"/>
      <c r="O4279" s="1"/>
      <c r="P4279" s="2">
        <f>Table1[[#This Row],[PRICE/PO]]*Table1[[#This Row],[Quantity/PO]]</f>
        <v>0</v>
      </c>
      <c r="Q4279" s="2" t="str">
        <f t="shared" ca="1" si="362"/>
        <v>منتهي</v>
      </c>
      <c r="R4279" s="2"/>
      <c r="S4279" s="2"/>
      <c r="T4279" s="1" t="str">
        <f t="shared" si="361"/>
        <v/>
      </c>
      <c r="BN4279" s="8" t="str">
        <f t="shared" si="360"/>
        <v>TY524MX</v>
      </c>
    </row>
    <row r="4280" spans="1:66" ht="46" hidden="1" x14ac:dyDescent="0.45">
      <c r="A4280" s="1">
        <f t="shared" si="359"/>
        <v>4267</v>
      </c>
      <c r="B4280" s="1" t="s">
        <v>734</v>
      </c>
      <c r="C4280" s="1" t="s">
        <v>1536</v>
      </c>
      <c r="D4280" s="1" t="s">
        <v>5688</v>
      </c>
      <c r="E4280" s="2" t="s">
        <v>5689</v>
      </c>
      <c r="F4280" s="1" t="s">
        <v>5683</v>
      </c>
      <c r="G4280" s="10">
        <v>45742</v>
      </c>
      <c r="H4280" s="1">
        <v>3</v>
      </c>
      <c r="I4280" s="1"/>
      <c r="J4280" s="10">
        <v>45749</v>
      </c>
      <c r="K4280" s="1"/>
      <c r="L4280" s="2"/>
      <c r="M4280" s="10"/>
      <c r="N4280" s="1"/>
      <c r="O4280" s="1"/>
      <c r="P4280" s="2">
        <f>Table1[[#This Row],[PRICE/PO]]*Table1[[#This Row],[Quantity/PO]]</f>
        <v>0</v>
      </c>
      <c r="Q4280" s="2" t="str">
        <f t="shared" ca="1" si="362"/>
        <v>منتهي</v>
      </c>
      <c r="R4280" s="2"/>
      <c r="S4280" s="2"/>
      <c r="T4280" s="1" t="str">
        <f t="shared" si="361"/>
        <v/>
      </c>
      <c r="BN4280" s="8" t="str">
        <f t="shared" si="360"/>
        <v>TY5253MX</v>
      </c>
    </row>
    <row r="4281" spans="1:66" ht="46" hidden="1" x14ac:dyDescent="0.45">
      <c r="A4281" s="1">
        <f t="shared" si="359"/>
        <v>4268</v>
      </c>
      <c r="B4281" s="1" t="s">
        <v>734</v>
      </c>
      <c r="C4281" s="1" t="s">
        <v>1539</v>
      </c>
      <c r="D4281" s="1" t="s">
        <v>1538</v>
      </c>
      <c r="E4281" s="2" t="s">
        <v>5690</v>
      </c>
      <c r="F4281" s="1" t="s">
        <v>5683</v>
      </c>
      <c r="G4281" s="10">
        <v>45742</v>
      </c>
      <c r="H4281" s="1">
        <v>1</v>
      </c>
      <c r="I4281" s="1"/>
      <c r="J4281" s="10">
        <v>45749</v>
      </c>
      <c r="K4281" s="1"/>
      <c r="L4281" s="2"/>
      <c r="M4281" s="10"/>
      <c r="N4281" s="1"/>
      <c r="O4281" s="1"/>
      <c r="P4281" s="2">
        <f>Table1[[#This Row],[PRICE/PO]]*Table1[[#This Row],[Quantity/PO]]</f>
        <v>0</v>
      </c>
      <c r="Q4281" s="2" t="str">
        <f t="shared" ca="1" si="362"/>
        <v>منتهي</v>
      </c>
      <c r="R4281" s="2"/>
      <c r="S4281" s="2"/>
      <c r="T4281" s="1" t="str">
        <f t="shared" si="361"/>
        <v/>
      </c>
      <c r="BN4281" s="8" t="str">
        <f t="shared" si="360"/>
        <v>TY525MX</v>
      </c>
    </row>
    <row r="4282" spans="1:66" ht="46" hidden="1" x14ac:dyDescent="0.45">
      <c r="A4282" s="1">
        <f t="shared" si="359"/>
        <v>4269</v>
      </c>
      <c r="B4282" s="1" t="s">
        <v>734</v>
      </c>
      <c r="C4282" s="1" t="s">
        <v>1542</v>
      </c>
      <c r="D4282" s="1" t="s">
        <v>1541</v>
      </c>
      <c r="E4282" s="2" t="s">
        <v>5691</v>
      </c>
      <c r="F4282" s="1" t="s">
        <v>5683</v>
      </c>
      <c r="G4282" s="10">
        <v>45742</v>
      </c>
      <c r="H4282" s="1">
        <v>1</v>
      </c>
      <c r="I4282" s="1"/>
      <c r="J4282" s="10">
        <v>45749</v>
      </c>
      <c r="K4282" s="1"/>
      <c r="L4282" s="2"/>
      <c r="M4282" s="10"/>
      <c r="N4282" s="1"/>
      <c r="O4282" s="1"/>
      <c r="P4282" s="2">
        <f>Table1[[#This Row],[PRICE/PO]]*Table1[[#This Row],[Quantity/PO]]</f>
        <v>0</v>
      </c>
      <c r="Q4282" s="2" t="str">
        <f t="shared" ca="1" si="362"/>
        <v>منتهي</v>
      </c>
      <c r="R4282" s="2"/>
      <c r="S4282" s="2"/>
      <c r="T4282" s="1" t="str">
        <f t="shared" si="361"/>
        <v/>
      </c>
      <c r="BN4282" s="8" t="str">
        <f t="shared" si="360"/>
        <v/>
      </c>
    </row>
    <row r="4283" spans="1:66" ht="23" hidden="1" x14ac:dyDescent="0.45">
      <c r="A4283" s="1">
        <f t="shared" si="359"/>
        <v>4270</v>
      </c>
      <c r="B4283" s="1" t="s">
        <v>734</v>
      </c>
      <c r="C4283" s="1" t="s">
        <v>1545</v>
      </c>
      <c r="D4283" s="1" t="s">
        <v>1544</v>
      </c>
      <c r="E4283" s="2" t="s">
        <v>5692</v>
      </c>
      <c r="F4283" s="1" t="s">
        <v>5683</v>
      </c>
      <c r="G4283" s="10">
        <v>45742</v>
      </c>
      <c r="H4283" s="1">
        <v>2</v>
      </c>
      <c r="I4283" s="1"/>
      <c r="J4283" s="10">
        <v>45749</v>
      </c>
      <c r="K4283" s="1"/>
      <c r="L4283" s="2"/>
      <c r="M4283" s="10"/>
      <c r="N4283" s="1"/>
      <c r="O4283" s="1"/>
      <c r="P4283" s="2">
        <f>Table1[[#This Row],[PRICE/PO]]*Table1[[#This Row],[Quantity/PO]]</f>
        <v>0</v>
      </c>
      <c r="Q4283" s="2" t="str">
        <f t="shared" ca="1" si="362"/>
        <v>منتهي</v>
      </c>
      <c r="R4283" s="2"/>
      <c r="S4283" s="2"/>
      <c r="T4283" s="1" t="str">
        <f t="shared" si="361"/>
        <v/>
      </c>
      <c r="BN4283" s="8" t="str">
        <f t="shared" si="360"/>
        <v/>
      </c>
    </row>
    <row r="4284" spans="1:66" ht="46" hidden="1" x14ac:dyDescent="0.45">
      <c r="A4284" s="1">
        <f t="shared" si="359"/>
        <v>4271</v>
      </c>
      <c r="B4284" s="1" t="s">
        <v>734</v>
      </c>
      <c r="C4284" s="1" t="s">
        <v>1548</v>
      </c>
      <c r="D4284" s="1" t="s">
        <v>5693</v>
      </c>
      <c r="E4284" s="2" t="s">
        <v>5694</v>
      </c>
      <c r="F4284" s="1" t="s">
        <v>5683</v>
      </c>
      <c r="G4284" s="10">
        <v>45742</v>
      </c>
      <c r="H4284" s="1">
        <v>1</v>
      </c>
      <c r="I4284" s="1"/>
      <c r="J4284" s="10">
        <v>45749</v>
      </c>
      <c r="K4284" s="1"/>
      <c r="L4284" s="2"/>
      <c r="M4284" s="10"/>
      <c r="N4284" s="1"/>
      <c r="O4284" s="1"/>
      <c r="P4284" s="2">
        <f>Table1[[#This Row],[PRICE/PO]]*Table1[[#This Row],[Quantity/PO]]</f>
        <v>0</v>
      </c>
      <c r="Q4284" s="2" t="str">
        <f t="shared" ca="1" si="362"/>
        <v>منتهي</v>
      </c>
      <c r="R4284" s="2"/>
      <c r="S4284" s="2"/>
      <c r="T4284" s="1" t="str">
        <f t="shared" si="361"/>
        <v/>
      </c>
      <c r="BN4284" s="8" t="str">
        <f t="shared" si="360"/>
        <v/>
      </c>
    </row>
    <row r="4285" spans="1:66" ht="69" hidden="1" x14ac:dyDescent="0.45">
      <c r="A4285" s="1">
        <f t="shared" si="359"/>
        <v>4272</v>
      </c>
      <c r="B4285" s="1" t="s">
        <v>734</v>
      </c>
      <c r="C4285" s="1" t="s">
        <v>1550</v>
      </c>
      <c r="D4285" s="1" t="s">
        <v>277</v>
      </c>
      <c r="E4285" s="2" t="s">
        <v>5695</v>
      </c>
      <c r="F4285" s="1" t="s">
        <v>5683</v>
      </c>
      <c r="G4285" s="10">
        <v>45742</v>
      </c>
      <c r="H4285" s="1">
        <v>3</v>
      </c>
      <c r="I4285" s="1"/>
      <c r="J4285" s="10">
        <v>45749</v>
      </c>
      <c r="K4285" s="1"/>
      <c r="L4285" s="2"/>
      <c r="M4285" s="10"/>
      <c r="N4285" s="1"/>
      <c r="O4285" s="1"/>
      <c r="P4285" s="2">
        <f>Table1[[#This Row],[PRICE/PO]]*Table1[[#This Row],[Quantity/PO]]</f>
        <v>0</v>
      </c>
      <c r="Q4285" s="2" t="str">
        <f t="shared" ca="1" si="362"/>
        <v>منتهي</v>
      </c>
      <c r="R4285" s="2"/>
      <c r="S4285" s="2"/>
      <c r="T4285" s="1" t="str">
        <f t="shared" si="361"/>
        <v/>
      </c>
      <c r="BN4285" s="8" t="str">
        <f t="shared" si="360"/>
        <v/>
      </c>
    </row>
    <row r="4286" spans="1:66" ht="23" hidden="1" x14ac:dyDescent="0.45">
      <c r="A4286" s="1">
        <f t="shared" si="359"/>
        <v>4273</v>
      </c>
      <c r="B4286" s="1" t="s">
        <v>734</v>
      </c>
      <c r="C4286" s="1" t="s">
        <v>5696</v>
      </c>
      <c r="D4286" s="1" t="s">
        <v>5303</v>
      </c>
      <c r="E4286" s="2" t="s">
        <v>5697</v>
      </c>
      <c r="F4286" s="1" t="s">
        <v>5698</v>
      </c>
      <c r="G4286" s="10">
        <v>45742</v>
      </c>
      <c r="H4286" s="1">
        <v>25</v>
      </c>
      <c r="I4286" s="1"/>
      <c r="J4286" s="10">
        <v>45749</v>
      </c>
      <c r="K4286" s="1"/>
      <c r="L4286" s="2"/>
      <c r="M4286" s="10"/>
      <c r="N4286" s="1"/>
      <c r="O4286" s="1"/>
      <c r="P4286" s="2">
        <f>Table1[[#This Row],[PRICE/PO]]*Table1[[#This Row],[Quantity/PO]]</f>
        <v>0</v>
      </c>
      <c r="Q4286" s="2" t="str">
        <f t="shared" ca="1" si="362"/>
        <v>منتهي</v>
      </c>
      <c r="R4286" s="2"/>
      <c r="S4286" s="2"/>
      <c r="T4286" s="1" t="str">
        <f t="shared" si="361"/>
        <v/>
      </c>
      <c r="BN4286" s="8" t="str">
        <f t="shared" si="360"/>
        <v>WITH 4 OUTLET</v>
      </c>
    </row>
    <row r="4287" spans="1:66" ht="46" hidden="1" x14ac:dyDescent="0.45">
      <c r="A4287" s="1">
        <f t="shared" si="359"/>
        <v>4274</v>
      </c>
      <c r="B4287" s="1" t="s">
        <v>734</v>
      </c>
      <c r="C4287" s="1" t="s">
        <v>5699</v>
      </c>
      <c r="D4287" s="1" t="s">
        <v>5700</v>
      </c>
      <c r="E4287" s="2" t="s">
        <v>5701</v>
      </c>
      <c r="F4287" s="1" t="s">
        <v>5698</v>
      </c>
      <c r="G4287" s="10">
        <v>45742</v>
      </c>
      <c r="H4287" s="1">
        <v>50</v>
      </c>
      <c r="I4287" s="1"/>
      <c r="J4287" s="10">
        <v>45810</v>
      </c>
      <c r="K4287" s="1"/>
      <c r="L4287" s="2"/>
      <c r="M4287" s="10"/>
      <c r="N4287" s="1"/>
      <c r="O4287" s="1"/>
      <c r="P4287" s="2">
        <f>Table1[[#This Row],[PRICE/PO]]*Table1[[#This Row],[Quantity/PO]]</f>
        <v>0</v>
      </c>
      <c r="Q4287" s="2" t="str">
        <f t="shared" ca="1" si="362"/>
        <v>منتهي</v>
      </c>
      <c r="R4287" s="2"/>
      <c r="S4287" s="2"/>
      <c r="T4287" s="1" t="str">
        <f t="shared" si="361"/>
        <v/>
      </c>
      <c r="BN4287" s="8" t="str">
        <f t="shared" si="360"/>
        <v>101860310</v>
      </c>
    </row>
    <row r="4288" spans="1:66" ht="46" hidden="1" x14ac:dyDescent="0.45">
      <c r="A4288" s="1">
        <f t="shared" si="359"/>
        <v>4275</v>
      </c>
      <c r="B4288" s="1" t="s">
        <v>426</v>
      </c>
      <c r="C4288" s="1" t="s">
        <v>2106</v>
      </c>
      <c r="D4288" s="1" t="s">
        <v>5702</v>
      </c>
      <c r="E4288" s="2" t="s">
        <v>5703</v>
      </c>
      <c r="F4288" s="1" t="s">
        <v>5698</v>
      </c>
      <c r="G4288" s="10">
        <v>45742</v>
      </c>
      <c r="H4288" s="1">
        <v>50</v>
      </c>
      <c r="I4288" s="1">
        <v>275</v>
      </c>
      <c r="J4288" s="10">
        <v>45810</v>
      </c>
      <c r="K4288" s="1"/>
      <c r="L4288" s="2"/>
      <c r="M4288" s="10"/>
      <c r="N4288" s="1"/>
      <c r="O4288" s="1"/>
      <c r="P4288" s="2">
        <f>Table1[[#This Row],[PRICE/PO]]*Table1[[#This Row],[Quantity/PO]]</f>
        <v>0</v>
      </c>
      <c r="Q4288" s="2" t="str">
        <f t="shared" ca="1" si="362"/>
        <v>منتهي</v>
      </c>
      <c r="R4288" s="2"/>
      <c r="S4288" s="2"/>
      <c r="T4288" s="1" t="str">
        <f t="shared" si="361"/>
        <v/>
      </c>
      <c r="BN4288" s="8" t="str">
        <f t="shared" si="360"/>
        <v/>
      </c>
    </row>
    <row r="4289" spans="1:66" ht="23" hidden="1" x14ac:dyDescent="0.45">
      <c r="A4289" s="1">
        <f t="shared" si="359"/>
        <v>4276</v>
      </c>
      <c r="B4289" s="1" t="s">
        <v>426</v>
      </c>
      <c r="C4289" s="1" t="s">
        <v>3345</v>
      </c>
      <c r="D4289" s="1" t="s">
        <v>5704</v>
      </c>
      <c r="E4289" s="2" t="s">
        <v>5705</v>
      </c>
      <c r="F4289" s="1" t="s">
        <v>5698</v>
      </c>
      <c r="G4289" s="10">
        <v>45742</v>
      </c>
      <c r="H4289" s="1">
        <v>50</v>
      </c>
      <c r="I4289" s="1"/>
      <c r="J4289" s="10">
        <v>45810</v>
      </c>
      <c r="K4289" s="1"/>
      <c r="L4289" s="2"/>
      <c r="M4289" s="10"/>
      <c r="N4289" s="1"/>
      <c r="O4289" s="1"/>
      <c r="P4289" s="2">
        <f>Table1[[#This Row],[PRICE/PO]]*Table1[[#This Row],[Quantity/PO]]</f>
        <v>0</v>
      </c>
      <c r="Q4289" s="2" t="str">
        <f t="shared" ca="1" si="362"/>
        <v>منتهي</v>
      </c>
      <c r="R4289" s="2"/>
      <c r="S4289" s="2"/>
      <c r="T4289" s="1" t="str">
        <f t="shared" si="361"/>
        <v/>
      </c>
      <c r="BN4289" s="8" t="str">
        <f t="shared" si="360"/>
        <v/>
      </c>
    </row>
    <row r="4290" spans="1:66" ht="23" hidden="1" x14ac:dyDescent="0.45">
      <c r="A4290" s="1">
        <f t="shared" si="359"/>
        <v>4277</v>
      </c>
      <c r="B4290" s="1" t="s">
        <v>426</v>
      </c>
      <c r="C4290" s="1" t="s">
        <v>3056</v>
      </c>
      <c r="D4290" s="1" t="s">
        <v>5706</v>
      </c>
      <c r="E4290" s="2" t="s">
        <v>5707</v>
      </c>
      <c r="F4290" s="1" t="s">
        <v>5698</v>
      </c>
      <c r="G4290" s="10">
        <v>45742</v>
      </c>
      <c r="H4290" s="1">
        <v>50</v>
      </c>
      <c r="I4290" s="1">
        <v>1225</v>
      </c>
      <c r="J4290" s="10">
        <v>45810</v>
      </c>
      <c r="K4290" s="1"/>
      <c r="L4290" s="2"/>
      <c r="M4290" s="10"/>
      <c r="N4290" s="1"/>
      <c r="O4290" s="1"/>
      <c r="P4290" s="2">
        <f>Table1[[#This Row],[PRICE/PO]]*Table1[[#This Row],[Quantity/PO]]</f>
        <v>0</v>
      </c>
      <c r="Q4290" s="2" t="str">
        <f t="shared" ca="1" si="362"/>
        <v>منتهي</v>
      </c>
      <c r="R4290" s="2"/>
      <c r="S4290" s="2"/>
      <c r="T4290" s="1" t="str">
        <f t="shared" si="361"/>
        <v/>
      </c>
      <c r="BN4290" s="8" t="str">
        <f t="shared" si="360"/>
        <v/>
      </c>
    </row>
    <row r="4291" spans="1:66" ht="69" hidden="1" x14ac:dyDescent="0.45">
      <c r="A4291" s="1">
        <f t="shared" si="359"/>
        <v>4278</v>
      </c>
      <c r="B4291" s="1" t="s">
        <v>734</v>
      </c>
      <c r="C4291" s="1" t="s">
        <v>629</v>
      </c>
      <c r="D4291" s="1" t="s">
        <v>5708</v>
      </c>
      <c r="E4291" s="2" t="s">
        <v>5709</v>
      </c>
      <c r="F4291" s="1" t="s">
        <v>5710</v>
      </c>
      <c r="G4291" s="10">
        <v>45753</v>
      </c>
      <c r="H4291" s="1">
        <v>1</v>
      </c>
      <c r="I4291" s="1">
        <v>3175</v>
      </c>
      <c r="J4291" s="10">
        <v>45756</v>
      </c>
      <c r="K4291" s="1"/>
      <c r="L4291" s="2"/>
      <c r="M4291" s="10"/>
      <c r="N4291" s="1"/>
      <c r="O4291" s="1"/>
      <c r="P4291" s="2">
        <f>Table1[[#This Row],[PRICE/PO]]*Table1[[#This Row],[Quantity/PO]]</f>
        <v>0</v>
      </c>
      <c r="Q4291" s="2" t="str">
        <f t="shared" ca="1" si="362"/>
        <v>منتهي</v>
      </c>
      <c r="R4291" s="2"/>
      <c r="S4291" s="2"/>
      <c r="T4291" s="1" t="str">
        <f t="shared" si="361"/>
        <v/>
      </c>
      <c r="BN4291" s="8" t="str">
        <f t="shared" si="360"/>
        <v/>
      </c>
    </row>
    <row r="4292" spans="1:66" ht="46" hidden="1" x14ac:dyDescent="0.45">
      <c r="A4292" s="1">
        <f t="shared" si="359"/>
        <v>4279</v>
      </c>
      <c r="B4292" s="1" t="s">
        <v>734</v>
      </c>
      <c r="C4292" s="1" t="s">
        <v>1566</v>
      </c>
      <c r="D4292" s="1" t="s">
        <v>4908</v>
      </c>
      <c r="E4292" s="2" t="s">
        <v>5711</v>
      </c>
      <c r="F4292" s="1" t="s">
        <v>5712</v>
      </c>
      <c r="G4292" s="10">
        <v>45754</v>
      </c>
      <c r="H4292" s="1">
        <v>2</v>
      </c>
      <c r="I4292" s="1">
        <v>3000</v>
      </c>
      <c r="J4292" s="10">
        <v>45761</v>
      </c>
      <c r="K4292" s="1"/>
      <c r="L4292" s="2"/>
      <c r="M4292" s="10"/>
      <c r="N4292" s="1"/>
      <c r="O4292" s="1"/>
      <c r="P4292" s="2">
        <f>Table1[[#This Row],[PRICE/PO]]*Table1[[#This Row],[Quantity/PO]]</f>
        <v>0</v>
      </c>
      <c r="Q4292" s="2" t="str">
        <f t="shared" ca="1" si="362"/>
        <v>منتهي</v>
      </c>
      <c r="R4292" s="2"/>
      <c r="S4292" s="2"/>
      <c r="T4292" s="1" t="str">
        <f t="shared" si="361"/>
        <v/>
      </c>
      <c r="BN4292" s="8">
        <f t="shared" si="360"/>
        <v>0</v>
      </c>
    </row>
    <row r="4293" spans="1:66" ht="46" hidden="1" x14ac:dyDescent="0.45">
      <c r="A4293" s="1">
        <f t="shared" si="359"/>
        <v>4280</v>
      </c>
      <c r="B4293" s="1" t="s">
        <v>734</v>
      </c>
      <c r="C4293" s="1" t="s">
        <v>587</v>
      </c>
      <c r="D4293" s="1" t="s">
        <v>3541</v>
      </c>
      <c r="E4293" s="2" t="s">
        <v>5713</v>
      </c>
      <c r="F4293" s="1" t="s">
        <v>5714</v>
      </c>
      <c r="G4293" s="10">
        <v>45754</v>
      </c>
      <c r="H4293" s="1">
        <v>5</v>
      </c>
      <c r="I4293" s="1">
        <v>90</v>
      </c>
      <c r="J4293" s="10">
        <v>45757</v>
      </c>
      <c r="K4293" s="1"/>
      <c r="L4293" s="2"/>
      <c r="M4293" s="10"/>
      <c r="N4293" s="1"/>
      <c r="O4293" s="1"/>
      <c r="P4293" s="2">
        <f>Table1[[#This Row],[PRICE/PO]]*Table1[[#This Row],[Quantity/PO]]</f>
        <v>0</v>
      </c>
      <c r="Q4293" s="2" t="str">
        <f t="shared" ca="1" si="362"/>
        <v>منتهي</v>
      </c>
      <c r="R4293" s="2"/>
      <c r="S4293" s="2"/>
      <c r="T4293" s="1" t="str">
        <f t="shared" si="361"/>
        <v/>
      </c>
      <c r="BN4293" s="8">
        <f t="shared" si="360"/>
        <v>0</v>
      </c>
    </row>
    <row r="4294" spans="1:66" ht="46" hidden="1" x14ac:dyDescent="0.45">
      <c r="A4294" s="1">
        <f t="shared" si="359"/>
        <v>4281</v>
      </c>
      <c r="B4294" s="1" t="s">
        <v>734</v>
      </c>
      <c r="C4294" s="1" t="s">
        <v>1764</v>
      </c>
      <c r="D4294" s="1" t="s">
        <v>1763</v>
      </c>
      <c r="E4294" s="2" t="s">
        <v>5715</v>
      </c>
      <c r="F4294" s="1" t="s">
        <v>5714</v>
      </c>
      <c r="G4294" s="10">
        <v>45754</v>
      </c>
      <c r="H4294" s="1">
        <v>5</v>
      </c>
      <c r="I4294" s="1">
        <v>90</v>
      </c>
      <c r="J4294" s="10">
        <v>45757</v>
      </c>
      <c r="K4294" s="1"/>
      <c r="L4294" s="2"/>
      <c r="M4294" s="10"/>
      <c r="N4294" s="1"/>
      <c r="O4294" s="1"/>
      <c r="P4294" s="2">
        <f>Table1[[#This Row],[PRICE/PO]]*Table1[[#This Row],[Quantity/PO]]</f>
        <v>0</v>
      </c>
      <c r="Q4294" s="2" t="str">
        <f t="shared" ca="1" si="362"/>
        <v>منتهي</v>
      </c>
      <c r="R4294" s="2"/>
      <c r="S4294" s="2"/>
      <c r="T4294" s="1" t="str">
        <f t="shared" si="361"/>
        <v/>
      </c>
      <c r="BN4294" s="8">
        <f t="shared" ref="BN4294:BN4317" si="363">D4902</f>
        <v>0</v>
      </c>
    </row>
    <row r="4295" spans="1:66" ht="46" hidden="1" x14ac:dyDescent="0.45">
      <c r="A4295" s="1">
        <f t="shared" si="359"/>
        <v>4282</v>
      </c>
      <c r="B4295" s="1" t="s">
        <v>734</v>
      </c>
      <c r="C4295" s="1" t="s">
        <v>60</v>
      </c>
      <c r="D4295" s="1" t="s">
        <v>59</v>
      </c>
      <c r="E4295" s="2" t="s">
        <v>5716</v>
      </c>
      <c r="F4295" s="1" t="s">
        <v>5717</v>
      </c>
      <c r="G4295" s="10">
        <v>45754</v>
      </c>
      <c r="H4295" s="1">
        <v>2</v>
      </c>
      <c r="I4295" s="1">
        <v>1650</v>
      </c>
      <c r="J4295" s="10">
        <v>45757</v>
      </c>
      <c r="K4295" s="1"/>
      <c r="L4295" s="2"/>
      <c r="M4295" s="10"/>
      <c r="N4295" s="1"/>
      <c r="O4295" s="1"/>
      <c r="P4295" s="2">
        <f>Table1[[#This Row],[PRICE/PO]]*Table1[[#This Row],[Quantity/PO]]</f>
        <v>0</v>
      </c>
      <c r="Q4295" s="2" t="str">
        <f t="shared" ca="1" si="362"/>
        <v>منتهي</v>
      </c>
      <c r="R4295" s="2"/>
      <c r="S4295" s="2"/>
      <c r="T4295" s="1" t="str">
        <f t="shared" si="361"/>
        <v/>
      </c>
      <c r="BN4295" s="8" t="str">
        <f t="shared" si="363"/>
        <v/>
      </c>
    </row>
    <row r="4296" spans="1:66" ht="46" hidden="1" x14ac:dyDescent="0.45">
      <c r="A4296" s="1">
        <f t="shared" si="359"/>
        <v>4283</v>
      </c>
      <c r="B4296" s="1" t="s">
        <v>734</v>
      </c>
      <c r="C4296" s="1" t="s">
        <v>3760</v>
      </c>
      <c r="D4296" s="1" t="s">
        <v>5718</v>
      </c>
      <c r="E4296" s="2" t="s">
        <v>5719</v>
      </c>
      <c r="F4296" s="1" t="s">
        <v>5720</v>
      </c>
      <c r="G4296" s="10">
        <v>45774</v>
      </c>
      <c r="H4296" s="1">
        <v>8</v>
      </c>
      <c r="I4296" s="1">
        <v>50</v>
      </c>
      <c r="J4296" s="10">
        <v>45776</v>
      </c>
      <c r="K4296" s="1"/>
      <c r="L4296" s="2"/>
      <c r="M4296" s="10"/>
      <c r="N4296" s="1"/>
      <c r="O4296" s="1"/>
      <c r="P4296" s="2">
        <f>Table1[[#This Row],[PRICE/PO]]*Table1[[#This Row],[Quantity/PO]]</f>
        <v>0</v>
      </c>
      <c r="Q4296" s="2" t="str">
        <f t="shared" ca="1" si="362"/>
        <v>منتهي</v>
      </c>
      <c r="R4296" s="2"/>
      <c r="S4296" s="2"/>
      <c r="T4296" s="1" t="str">
        <f t="shared" si="361"/>
        <v/>
      </c>
      <c r="BN4296" s="8" t="str">
        <f t="shared" si="363"/>
        <v>WITH 4 OUTLET</v>
      </c>
    </row>
    <row r="4297" spans="1:66" ht="46" hidden="1" x14ac:dyDescent="0.45">
      <c r="A4297" s="1">
        <f t="shared" si="359"/>
        <v>4284</v>
      </c>
      <c r="B4297" s="1" t="s">
        <v>734</v>
      </c>
      <c r="C4297" s="1" t="s">
        <v>3762</v>
      </c>
      <c r="D4297" s="1" t="s">
        <v>5721</v>
      </c>
      <c r="E4297" s="2" t="s">
        <v>5722</v>
      </c>
      <c r="F4297" s="1" t="s">
        <v>5720</v>
      </c>
      <c r="G4297" s="10">
        <v>45774</v>
      </c>
      <c r="H4297" s="1">
        <v>8</v>
      </c>
      <c r="I4297" s="1">
        <v>60</v>
      </c>
      <c r="J4297" s="10">
        <v>45776</v>
      </c>
      <c r="K4297" s="1"/>
      <c r="L4297" s="2"/>
      <c r="M4297" s="10"/>
      <c r="N4297" s="1"/>
      <c r="O4297" s="1"/>
      <c r="P4297" s="2">
        <f>Table1[[#This Row],[PRICE/PO]]*Table1[[#This Row],[Quantity/PO]]</f>
        <v>0</v>
      </c>
      <c r="Q4297" s="2" t="str">
        <f t="shared" ca="1" si="362"/>
        <v>منتهي</v>
      </c>
      <c r="R4297" s="2"/>
      <c r="S4297" s="2"/>
      <c r="T4297" s="1" t="str">
        <f t="shared" si="361"/>
        <v/>
      </c>
      <c r="BN4297" s="8" t="str">
        <f t="shared" si="363"/>
        <v>WITH 4 OUTLET</v>
      </c>
    </row>
    <row r="4298" spans="1:66" ht="46" hidden="1" x14ac:dyDescent="0.45">
      <c r="A4298" s="1">
        <f t="shared" si="359"/>
        <v>4285</v>
      </c>
      <c r="B4298" s="1" t="s">
        <v>734</v>
      </c>
      <c r="C4298" s="1" t="s">
        <v>3846</v>
      </c>
      <c r="D4298" s="1" t="s">
        <v>5723</v>
      </c>
      <c r="E4298" s="2" t="s">
        <v>5724</v>
      </c>
      <c r="F4298" s="1" t="s">
        <v>5720</v>
      </c>
      <c r="G4298" s="10">
        <v>45774</v>
      </c>
      <c r="H4298" s="1">
        <v>8</v>
      </c>
      <c r="I4298" s="1">
        <v>50</v>
      </c>
      <c r="J4298" s="10">
        <v>45776</v>
      </c>
      <c r="K4298" s="1"/>
      <c r="L4298" s="2"/>
      <c r="M4298" s="10"/>
      <c r="N4298" s="1"/>
      <c r="O4298" s="1"/>
      <c r="P4298" s="2">
        <f>Table1[[#This Row],[PRICE/PO]]*Table1[[#This Row],[Quantity/PO]]</f>
        <v>0</v>
      </c>
      <c r="Q4298" s="2" t="str">
        <f t="shared" ca="1" si="362"/>
        <v>منتهي</v>
      </c>
      <c r="R4298" s="2"/>
      <c r="S4298" s="2"/>
      <c r="T4298" s="1" t="str">
        <f t="shared" si="361"/>
        <v/>
      </c>
      <c r="BN4298" s="8" t="str">
        <f t="shared" si="363"/>
        <v>3RV20214AA10</v>
      </c>
    </row>
    <row r="4299" spans="1:66" ht="46" hidden="1" x14ac:dyDescent="0.45">
      <c r="A4299" s="1">
        <f t="shared" si="359"/>
        <v>4286</v>
      </c>
      <c r="B4299" s="1" t="s">
        <v>734</v>
      </c>
      <c r="C4299" s="1" t="s">
        <v>3847</v>
      </c>
      <c r="D4299" s="1" t="s">
        <v>5725</v>
      </c>
      <c r="E4299" s="2" t="s">
        <v>5726</v>
      </c>
      <c r="F4299" s="1" t="s">
        <v>5720</v>
      </c>
      <c r="G4299" s="10">
        <v>45774</v>
      </c>
      <c r="H4299" s="1">
        <v>8</v>
      </c>
      <c r="I4299" s="1">
        <v>40</v>
      </c>
      <c r="J4299" s="10">
        <v>45776</v>
      </c>
      <c r="K4299" s="1"/>
      <c r="L4299" s="2"/>
      <c r="M4299" s="10"/>
      <c r="N4299" s="1"/>
      <c r="O4299" s="1"/>
      <c r="P4299" s="2">
        <f>Table1[[#This Row],[PRICE/PO]]*Table1[[#This Row],[Quantity/PO]]</f>
        <v>0</v>
      </c>
      <c r="Q4299" s="2" t="str">
        <f t="shared" ca="1" si="362"/>
        <v>منتهي</v>
      </c>
      <c r="R4299" s="2"/>
      <c r="S4299" s="2"/>
      <c r="T4299" s="1" t="str">
        <f t="shared" si="361"/>
        <v/>
      </c>
      <c r="BN4299" s="8" t="str">
        <f t="shared" si="363"/>
        <v>3RV20214CA10</v>
      </c>
    </row>
    <row r="4300" spans="1:66" ht="46" hidden="1" x14ac:dyDescent="0.45">
      <c r="A4300" s="1">
        <f t="shared" si="359"/>
        <v>4287</v>
      </c>
      <c r="B4300" s="1" t="s">
        <v>734</v>
      </c>
      <c r="C4300" s="1" t="s">
        <v>2272</v>
      </c>
      <c r="D4300" s="1" t="s">
        <v>5727</v>
      </c>
      <c r="E4300" s="2" t="s">
        <v>5728</v>
      </c>
      <c r="F4300" s="1" t="s">
        <v>5720</v>
      </c>
      <c r="G4300" s="10">
        <v>45774</v>
      </c>
      <c r="H4300" s="1">
        <v>5</v>
      </c>
      <c r="I4300" s="1">
        <v>375</v>
      </c>
      <c r="J4300" s="10">
        <v>45776</v>
      </c>
      <c r="K4300" s="1"/>
      <c r="L4300" s="2"/>
      <c r="M4300" s="10"/>
      <c r="N4300" s="1"/>
      <c r="O4300" s="1"/>
      <c r="P4300" s="2">
        <f>Table1[[#This Row],[PRICE/PO]]*Table1[[#This Row],[Quantity/PO]]</f>
        <v>0</v>
      </c>
      <c r="Q4300" s="2" t="str">
        <f t="shared" ca="1" si="362"/>
        <v>منتهي</v>
      </c>
      <c r="R4300" s="2"/>
      <c r="S4300" s="2"/>
      <c r="T4300" s="1" t="str">
        <f t="shared" si="361"/>
        <v/>
      </c>
      <c r="BN4300" s="8" t="str">
        <f t="shared" si="363"/>
        <v>4510214</v>
      </c>
    </row>
    <row r="4301" spans="1:66" ht="46" hidden="1" x14ac:dyDescent="0.45">
      <c r="A4301" s="1">
        <f t="shared" si="359"/>
        <v>4288</v>
      </c>
      <c r="B4301" s="1" t="s">
        <v>734</v>
      </c>
      <c r="C4301" s="1" t="s">
        <v>3848</v>
      </c>
      <c r="D4301" s="1" t="s">
        <v>5729</v>
      </c>
      <c r="E4301" s="2" t="s">
        <v>5730</v>
      </c>
      <c r="F4301" s="1" t="s">
        <v>5720</v>
      </c>
      <c r="G4301" s="10">
        <v>45774</v>
      </c>
      <c r="H4301" s="1">
        <v>1</v>
      </c>
      <c r="I4301" s="1"/>
      <c r="J4301" s="10">
        <v>45776</v>
      </c>
      <c r="K4301" s="1"/>
      <c r="L4301" s="2"/>
      <c r="M4301" s="10"/>
      <c r="N4301" s="1"/>
      <c r="O4301" s="1"/>
      <c r="P4301" s="2">
        <f>Table1[[#This Row],[PRICE/PO]]*Table1[[#This Row],[Quantity/PO]]</f>
        <v>0</v>
      </c>
      <c r="Q4301" s="2" t="str">
        <f t="shared" ca="1" si="362"/>
        <v>منتهي</v>
      </c>
      <c r="R4301" s="2"/>
      <c r="S4301" s="2"/>
      <c r="T4301" s="1" t="str">
        <f t="shared" si="361"/>
        <v/>
      </c>
      <c r="BN4301" s="8" t="str">
        <f t="shared" si="363"/>
        <v>6GK1901-1BB10-2AA0</v>
      </c>
    </row>
    <row r="4302" spans="1:66" ht="46" hidden="1" x14ac:dyDescent="0.45">
      <c r="A4302" s="1">
        <f t="shared" si="359"/>
        <v>4289</v>
      </c>
      <c r="B4302" s="1" t="s">
        <v>734</v>
      </c>
      <c r="C4302" s="1" t="s">
        <v>3845</v>
      </c>
      <c r="D4302" s="1" t="s">
        <v>5731</v>
      </c>
      <c r="E4302" s="2" t="s">
        <v>5732</v>
      </c>
      <c r="F4302" s="1" t="s">
        <v>5720</v>
      </c>
      <c r="G4302" s="10">
        <v>45774</v>
      </c>
      <c r="H4302" s="1">
        <v>1</v>
      </c>
      <c r="I4302" s="1"/>
      <c r="J4302" s="10">
        <v>45776</v>
      </c>
      <c r="K4302" s="1"/>
      <c r="L4302" s="2"/>
      <c r="M4302" s="10"/>
      <c r="N4302" s="1"/>
      <c r="O4302" s="1"/>
      <c r="P4302" s="2">
        <f>Table1[[#This Row],[PRICE/PO]]*Table1[[#This Row],[Quantity/PO]]</f>
        <v>0</v>
      </c>
      <c r="Q4302" s="2" t="str">
        <f t="shared" ca="1" si="362"/>
        <v>منتهي</v>
      </c>
      <c r="R4302" s="2"/>
      <c r="S4302" s="2"/>
      <c r="T4302" s="1" t="str">
        <f t="shared" si="361"/>
        <v/>
      </c>
      <c r="BN4302" s="8">
        <f t="shared" si="363"/>
        <v>0</v>
      </c>
    </row>
    <row r="4303" spans="1:66" ht="46" hidden="1" x14ac:dyDescent="0.45">
      <c r="A4303" s="1">
        <f t="shared" si="359"/>
        <v>4290</v>
      </c>
      <c r="B4303" s="1" t="s">
        <v>734</v>
      </c>
      <c r="C4303" s="1" t="s">
        <v>3754</v>
      </c>
      <c r="D4303" s="1" t="s">
        <v>5733</v>
      </c>
      <c r="E4303" s="2" t="s">
        <v>5734</v>
      </c>
      <c r="F4303" s="1" t="s">
        <v>5720</v>
      </c>
      <c r="G4303" s="10">
        <v>45774</v>
      </c>
      <c r="H4303" s="1">
        <v>1</v>
      </c>
      <c r="I4303" s="1"/>
      <c r="J4303" s="10">
        <v>45776</v>
      </c>
      <c r="K4303" s="1"/>
      <c r="L4303" s="2"/>
      <c r="M4303" s="10"/>
      <c r="N4303" s="1"/>
      <c r="O4303" s="1"/>
      <c r="P4303" s="2">
        <f>Table1[[#This Row],[PRICE/PO]]*Table1[[#This Row],[Quantity/PO]]</f>
        <v>0</v>
      </c>
      <c r="Q4303" s="2" t="str">
        <f t="shared" ca="1" si="362"/>
        <v>منتهي</v>
      </c>
      <c r="R4303" s="2"/>
      <c r="S4303" s="2"/>
      <c r="T4303" s="1" t="str">
        <f t="shared" si="361"/>
        <v/>
      </c>
      <c r="BN4303" s="8" t="str">
        <f t="shared" si="363"/>
        <v>CRSM-34/10-1000/250(S5)</v>
      </c>
    </row>
    <row r="4304" spans="1:66" ht="46" hidden="1" x14ac:dyDescent="0.45">
      <c r="A4304" s="1">
        <f t="shared" si="359"/>
        <v>4291</v>
      </c>
      <c r="B4304" s="1" t="s">
        <v>734</v>
      </c>
      <c r="C4304" s="1" t="s">
        <v>3756</v>
      </c>
      <c r="D4304" s="1" t="s">
        <v>5735</v>
      </c>
      <c r="E4304" s="2" t="s">
        <v>5736</v>
      </c>
      <c r="F4304" s="1" t="s">
        <v>5720</v>
      </c>
      <c r="G4304" s="10">
        <v>45774</v>
      </c>
      <c r="H4304" s="1">
        <v>1</v>
      </c>
      <c r="I4304" s="1"/>
      <c r="J4304" s="10">
        <v>45776</v>
      </c>
      <c r="K4304" s="1"/>
      <c r="L4304" s="2"/>
      <c r="M4304" s="10"/>
      <c r="N4304" s="1"/>
      <c r="O4304" s="1"/>
      <c r="P4304" s="2">
        <f>Table1[[#This Row],[PRICE/PO]]*Table1[[#This Row],[Quantity/PO]]</f>
        <v>0</v>
      </c>
      <c r="Q4304" s="2" t="str">
        <f t="shared" ca="1" si="362"/>
        <v>منتهي</v>
      </c>
      <c r="R4304" s="2"/>
      <c r="S4304" s="2"/>
      <c r="T4304" s="1" t="str">
        <f t="shared" si="361"/>
        <v/>
      </c>
      <c r="BN4304" s="8" t="str">
        <f t="shared" si="363"/>
        <v>CRSM-53/13-1000/250 (S5)</v>
      </c>
    </row>
    <row r="4305" spans="1:66" ht="46" hidden="1" x14ac:dyDescent="0.45">
      <c r="A4305" s="1">
        <f t="shared" ref="A4305:A4371" si="364">ROW(A4292)</f>
        <v>4292</v>
      </c>
      <c r="B4305" s="1" t="s">
        <v>734</v>
      </c>
      <c r="C4305" s="1" t="s">
        <v>3758</v>
      </c>
      <c r="D4305" s="1" t="s">
        <v>5737</v>
      </c>
      <c r="E4305" s="2" t="s">
        <v>5738</v>
      </c>
      <c r="F4305" s="1" t="s">
        <v>5720</v>
      </c>
      <c r="G4305" s="10">
        <v>45774</v>
      </c>
      <c r="H4305" s="1">
        <v>5</v>
      </c>
      <c r="I4305" s="1"/>
      <c r="J4305" s="10">
        <v>45776</v>
      </c>
      <c r="K4305" s="1"/>
      <c r="L4305" s="2"/>
      <c r="M4305" s="10"/>
      <c r="N4305" s="1"/>
      <c r="O4305" s="1"/>
      <c r="P4305" s="2">
        <f>Table1[[#This Row],[PRICE/PO]]*Table1[[#This Row],[Quantity/PO]]</f>
        <v>0</v>
      </c>
      <c r="Q4305" s="2" t="str">
        <f t="shared" ca="1" si="362"/>
        <v>منتهي</v>
      </c>
      <c r="R4305" s="2"/>
      <c r="S4305" s="2"/>
      <c r="T4305" s="1" t="str">
        <f t="shared" si="361"/>
        <v/>
      </c>
      <c r="BN4305" s="8" t="str">
        <f t="shared" si="363"/>
        <v>CRSM 84/20</v>
      </c>
    </row>
    <row r="4306" spans="1:66" ht="46" hidden="1" x14ac:dyDescent="0.45">
      <c r="A4306" s="1">
        <f t="shared" si="364"/>
        <v>4293</v>
      </c>
      <c r="B4306" s="1" t="s">
        <v>734</v>
      </c>
      <c r="C4306" s="1" t="s">
        <v>3844</v>
      </c>
      <c r="D4306" s="1" t="s">
        <v>5739</v>
      </c>
      <c r="E4306" s="2" t="s">
        <v>5740</v>
      </c>
      <c r="F4306" s="1" t="s">
        <v>5720</v>
      </c>
      <c r="G4306" s="10">
        <v>45774</v>
      </c>
      <c r="H4306" s="1">
        <v>1</v>
      </c>
      <c r="I4306" s="1"/>
      <c r="J4306" s="10">
        <v>45776</v>
      </c>
      <c r="K4306" s="1"/>
      <c r="L4306" s="2"/>
      <c r="M4306" s="10"/>
      <c r="N4306" s="1"/>
      <c r="O4306" s="1"/>
      <c r="P4306" s="2">
        <f>Table1[[#This Row],[PRICE/PO]]*Table1[[#This Row],[Quantity/PO]]</f>
        <v>0</v>
      </c>
      <c r="Q4306" s="2" t="str">
        <f t="shared" ca="1" si="362"/>
        <v>منتهي</v>
      </c>
      <c r="R4306" s="2"/>
      <c r="S4306" s="2"/>
      <c r="T4306" s="1" t="str">
        <f t="shared" si="361"/>
        <v/>
      </c>
      <c r="BN4306" s="8" t="str">
        <f t="shared" si="363"/>
        <v>MOT11526</v>
      </c>
    </row>
    <row r="4307" spans="1:66" ht="46" hidden="1" x14ac:dyDescent="0.45">
      <c r="A4307" s="1">
        <f t="shared" si="364"/>
        <v>4294</v>
      </c>
      <c r="B4307" s="1" t="s">
        <v>734</v>
      </c>
      <c r="C4307" s="1" t="s">
        <v>3760</v>
      </c>
      <c r="D4307" s="1" t="s">
        <v>5718</v>
      </c>
      <c r="E4307" s="2" t="s">
        <v>5719</v>
      </c>
      <c r="F4307" s="1" t="s">
        <v>5720</v>
      </c>
      <c r="G4307" s="10">
        <v>45774</v>
      </c>
      <c r="H4307" s="1">
        <v>1</v>
      </c>
      <c r="I4307" s="1"/>
      <c r="J4307" s="10">
        <v>45776</v>
      </c>
      <c r="K4307" s="1"/>
      <c r="L4307" s="2"/>
      <c r="M4307" s="10"/>
      <c r="N4307" s="1"/>
      <c r="O4307" s="1"/>
      <c r="P4307" s="2">
        <f>Table1[[#This Row],[PRICE/PO]]*Table1[[#This Row],[Quantity/PO]]</f>
        <v>0</v>
      </c>
      <c r="Q4307" s="2" t="str">
        <f t="shared" ca="1" si="362"/>
        <v>منتهي</v>
      </c>
      <c r="R4307" s="2"/>
      <c r="S4307" s="2"/>
      <c r="T4307" s="1" t="str">
        <f t="shared" si="361"/>
        <v/>
      </c>
      <c r="BN4307" s="8" t="str">
        <f t="shared" si="363"/>
        <v>FAN06690</v>
      </c>
    </row>
    <row r="4308" spans="1:66" ht="46" hidden="1" x14ac:dyDescent="0.45">
      <c r="A4308" s="1">
        <f t="shared" si="364"/>
        <v>4295</v>
      </c>
      <c r="B4308" s="1" t="s">
        <v>734</v>
      </c>
      <c r="C4308" s="1" t="s">
        <v>3762</v>
      </c>
      <c r="D4308" s="1" t="s">
        <v>5721</v>
      </c>
      <c r="E4308" s="2" t="s">
        <v>5722</v>
      </c>
      <c r="F4308" s="1" t="s">
        <v>5720</v>
      </c>
      <c r="G4308" s="10">
        <v>45774</v>
      </c>
      <c r="H4308" s="1">
        <v>1</v>
      </c>
      <c r="I4308" s="1"/>
      <c r="J4308" s="10">
        <v>45776</v>
      </c>
      <c r="K4308" s="1"/>
      <c r="L4308" s="2"/>
      <c r="M4308" s="10"/>
      <c r="N4308" s="1"/>
      <c r="O4308" s="1"/>
      <c r="P4308" s="2">
        <f>Table1[[#This Row],[PRICE/PO]]*Table1[[#This Row],[Quantity/PO]]</f>
        <v>0</v>
      </c>
      <c r="Q4308" s="2" t="str">
        <f t="shared" ca="1" si="362"/>
        <v>منتهي</v>
      </c>
      <c r="R4308" s="2"/>
      <c r="S4308" s="2"/>
      <c r="T4308" s="1" t="str">
        <f t="shared" si="361"/>
        <v/>
      </c>
      <c r="BN4308" s="8" t="str">
        <f t="shared" si="363"/>
        <v>SFCAP5440</v>
      </c>
    </row>
    <row r="4309" spans="1:66" ht="46" hidden="1" x14ac:dyDescent="0.45">
      <c r="A4309" s="1">
        <f t="shared" si="364"/>
        <v>4296</v>
      </c>
      <c r="B4309" s="1" t="s">
        <v>734</v>
      </c>
      <c r="C4309" s="1" t="s">
        <v>1344</v>
      </c>
      <c r="D4309" s="1" t="s">
        <v>5441</v>
      </c>
      <c r="E4309" s="2" t="s">
        <v>5741</v>
      </c>
      <c r="F4309" s="1" t="s">
        <v>5720</v>
      </c>
      <c r="G4309" s="10">
        <v>45774</v>
      </c>
      <c r="H4309" s="1">
        <v>2</v>
      </c>
      <c r="I4309" s="1"/>
      <c r="J4309" s="10">
        <v>45776</v>
      </c>
      <c r="K4309" s="1"/>
      <c r="L4309" s="2"/>
      <c r="M4309" s="10"/>
      <c r="N4309" s="1"/>
      <c r="O4309" s="1"/>
      <c r="P4309" s="2">
        <f>Table1[[#This Row],[PRICE/PO]]*Table1[[#This Row],[Quantity/PO]]</f>
        <v>0</v>
      </c>
      <c r="Q4309" s="2" t="str">
        <f t="shared" ca="1" si="362"/>
        <v>منتهي</v>
      </c>
      <c r="R4309" s="2"/>
      <c r="S4309" s="2"/>
      <c r="T4309" s="1" t="str">
        <f t="shared" si="361"/>
        <v/>
      </c>
      <c r="BN4309" s="8" t="str">
        <f t="shared" si="363"/>
        <v/>
      </c>
    </row>
    <row r="4310" spans="1:66" ht="46" hidden="1" x14ac:dyDescent="0.45">
      <c r="A4310" s="1">
        <f t="shared" si="364"/>
        <v>4297</v>
      </c>
      <c r="B4310" s="1" t="s">
        <v>734</v>
      </c>
      <c r="C4310" s="1" t="s">
        <v>3843</v>
      </c>
      <c r="D4310" s="1" t="s">
        <v>3839</v>
      </c>
      <c r="E4310" s="2" t="s">
        <v>5742</v>
      </c>
      <c r="F4310" s="1" t="s">
        <v>5720</v>
      </c>
      <c r="G4310" s="10">
        <v>45774</v>
      </c>
      <c r="H4310" s="1">
        <v>1</v>
      </c>
      <c r="I4310" s="1">
        <v>600</v>
      </c>
      <c r="J4310" s="10">
        <v>45776</v>
      </c>
      <c r="K4310" s="1"/>
      <c r="L4310" s="2"/>
      <c r="M4310" s="10"/>
      <c r="N4310" s="1"/>
      <c r="O4310" s="1"/>
      <c r="P4310" s="2">
        <f>Table1[[#This Row],[PRICE/PO]]*Table1[[#This Row],[Quantity/PO]]</f>
        <v>0</v>
      </c>
      <c r="Q4310" s="2" t="str">
        <f t="shared" ca="1" si="362"/>
        <v>منتهي</v>
      </c>
      <c r="R4310" s="2"/>
      <c r="S4310" s="2"/>
      <c r="T4310" s="1" t="str">
        <f t="shared" si="361"/>
        <v/>
      </c>
      <c r="BN4310" s="8">
        <f t="shared" si="363"/>
        <v>0</v>
      </c>
    </row>
    <row r="4311" spans="1:66" ht="23" hidden="1" x14ac:dyDescent="0.45">
      <c r="A4311" s="1">
        <f t="shared" si="364"/>
        <v>4298</v>
      </c>
      <c r="B4311" s="1" t="s">
        <v>734</v>
      </c>
      <c r="C4311" s="1" t="s">
        <v>3842</v>
      </c>
      <c r="D4311" s="1" t="s">
        <v>3850</v>
      </c>
      <c r="E4311" s="2" t="s">
        <v>5743</v>
      </c>
      <c r="F4311" s="1" t="s">
        <v>5720</v>
      </c>
      <c r="G4311" s="10">
        <v>45774</v>
      </c>
      <c r="H4311" s="1">
        <v>1</v>
      </c>
      <c r="I4311" s="1"/>
      <c r="J4311" s="10">
        <v>45776</v>
      </c>
      <c r="K4311" s="1"/>
      <c r="L4311" s="2"/>
      <c r="M4311" s="10"/>
      <c r="N4311" s="1"/>
      <c r="O4311" s="1"/>
      <c r="P4311" s="2">
        <f>Table1[[#This Row],[PRICE/PO]]*Table1[[#This Row],[Quantity/PO]]</f>
        <v>0</v>
      </c>
      <c r="Q4311" s="2" t="str">
        <f t="shared" ca="1" si="362"/>
        <v>منتهي</v>
      </c>
      <c r="R4311" s="2"/>
      <c r="S4311" s="2"/>
      <c r="T4311" s="1" t="str">
        <f t="shared" si="361"/>
        <v/>
      </c>
      <c r="BN4311" s="8" t="str">
        <f t="shared" si="363"/>
        <v>50-3700034E</v>
      </c>
    </row>
    <row r="4312" spans="1:66" ht="23" hidden="1" x14ac:dyDescent="0.45">
      <c r="A4312" s="1">
        <f t="shared" si="364"/>
        <v>4299</v>
      </c>
      <c r="B4312" s="1" t="s">
        <v>734</v>
      </c>
      <c r="C4312" s="1" t="s">
        <v>1334</v>
      </c>
      <c r="D4312" s="1" t="s">
        <v>5303</v>
      </c>
      <c r="E4312" s="2" t="s">
        <v>5744</v>
      </c>
      <c r="F4312" s="1" t="s">
        <v>5745</v>
      </c>
      <c r="G4312" s="10">
        <v>45769</v>
      </c>
      <c r="H4312" s="1">
        <v>5</v>
      </c>
      <c r="I4312" s="1">
        <v>70</v>
      </c>
      <c r="J4312" s="10">
        <v>45777</v>
      </c>
      <c r="K4312" s="1"/>
      <c r="L4312" s="2"/>
      <c r="M4312" s="10"/>
      <c r="N4312" s="1"/>
      <c r="O4312" s="1"/>
      <c r="P4312" s="2">
        <f>Table1[[#This Row],[PRICE/PO]]*Table1[[#This Row],[Quantity/PO]]</f>
        <v>0</v>
      </c>
      <c r="Q4312" s="2" t="str">
        <f t="shared" ca="1" si="362"/>
        <v>منتهي</v>
      </c>
      <c r="R4312" s="2"/>
      <c r="S4312" s="2"/>
      <c r="T4312" s="1" t="str">
        <f t="shared" si="361"/>
        <v/>
      </c>
      <c r="BN4312" s="8" t="str">
        <f t="shared" si="363"/>
        <v>50-3700033E</v>
      </c>
    </row>
    <row r="4313" spans="1:66" ht="23" hidden="1" x14ac:dyDescent="0.45">
      <c r="A4313" s="1">
        <f t="shared" si="364"/>
        <v>4300</v>
      </c>
      <c r="B4313" s="1" t="s">
        <v>734</v>
      </c>
      <c r="C4313" s="1" t="s">
        <v>1336</v>
      </c>
      <c r="D4313" s="1" t="s">
        <v>5303</v>
      </c>
      <c r="E4313" s="2" t="s">
        <v>5746</v>
      </c>
      <c r="F4313" s="1" t="s">
        <v>5745</v>
      </c>
      <c r="G4313" s="10">
        <v>45769</v>
      </c>
      <c r="H4313" s="1">
        <v>8</v>
      </c>
      <c r="I4313" s="1">
        <v>70</v>
      </c>
      <c r="J4313" s="10">
        <v>45777</v>
      </c>
      <c r="K4313" s="1"/>
      <c r="L4313" s="2"/>
      <c r="M4313" s="10"/>
      <c r="N4313" s="1"/>
      <c r="O4313" s="1"/>
      <c r="P4313" s="2">
        <f>Table1[[#This Row],[PRICE/PO]]*Table1[[#This Row],[Quantity/PO]]</f>
        <v>0</v>
      </c>
      <c r="Q4313" s="2" t="str">
        <f t="shared" ca="1" si="362"/>
        <v>منتهي</v>
      </c>
      <c r="R4313" s="2"/>
      <c r="S4313" s="2"/>
      <c r="T4313" s="1" t="str">
        <f t="shared" si="361"/>
        <v/>
      </c>
      <c r="BN4313" s="8" t="str">
        <f t="shared" si="363"/>
        <v>503700806E</v>
      </c>
    </row>
    <row r="4314" spans="1:66" ht="46" hidden="1" x14ac:dyDescent="0.45">
      <c r="A4314" s="1">
        <f t="shared" si="364"/>
        <v>4301</v>
      </c>
      <c r="B4314" s="1" t="s">
        <v>734</v>
      </c>
      <c r="C4314" s="1" t="s">
        <v>2989</v>
      </c>
      <c r="D4314" s="1" t="s">
        <v>5747</v>
      </c>
      <c r="E4314" s="2" t="s">
        <v>5748</v>
      </c>
      <c r="F4314" s="1" t="s">
        <v>5749</v>
      </c>
      <c r="G4314" s="10">
        <v>45775</v>
      </c>
      <c r="H4314" s="1">
        <v>5</v>
      </c>
      <c r="I4314" s="1">
        <v>525</v>
      </c>
      <c r="J4314" s="10">
        <v>45781</v>
      </c>
      <c r="K4314" s="1"/>
      <c r="L4314" s="2"/>
      <c r="M4314" s="10"/>
      <c r="N4314" s="1"/>
      <c r="O4314" s="1"/>
      <c r="P4314" s="2">
        <f>Table1[[#This Row],[PRICE/PO]]*Table1[[#This Row],[Quantity/PO]]</f>
        <v>0</v>
      </c>
      <c r="Q4314" s="2" t="str">
        <f t="shared" ca="1" si="362"/>
        <v>منتهي</v>
      </c>
      <c r="R4314" s="2"/>
      <c r="S4314" s="2"/>
      <c r="T4314" s="1" t="str">
        <f t="shared" si="361"/>
        <v/>
      </c>
      <c r="BN4314" s="8" t="str">
        <f t="shared" si="363"/>
        <v>2108005</v>
      </c>
    </row>
    <row r="4315" spans="1:66" ht="69" hidden="1" x14ac:dyDescent="0.45">
      <c r="A4315" s="1">
        <f t="shared" si="364"/>
        <v>4302</v>
      </c>
      <c r="B4315" s="1" t="s">
        <v>734</v>
      </c>
      <c r="C4315" s="1" t="s">
        <v>1773</v>
      </c>
      <c r="D4315" s="1" t="s">
        <v>1772</v>
      </c>
      <c r="E4315" s="2" t="s">
        <v>1774</v>
      </c>
      <c r="F4315" s="1" t="s">
        <v>5750</v>
      </c>
      <c r="G4315" s="10">
        <v>45754</v>
      </c>
      <c r="H4315" s="1">
        <v>3</v>
      </c>
      <c r="I4315" s="1">
        <v>1750</v>
      </c>
      <c r="J4315" s="10">
        <v>45759</v>
      </c>
      <c r="K4315" s="1"/>
      <c r="L4315" s="2"/>
      <c r="M4315" s="10"/>
      <c r="N4315" s="1"/>
      <c r="O4315" s="1"/>
      <c r="P4315" s="2">
        <f>Table1[[#This Row],[PRICE/PO]]*Table1[[#This Row],[Quantity/PO]]</f>
        <v>0</v>
      </c>
      <c r="Q4315" s="2" t="str">
        <f t="shared" ca="1" si="362"/>
        <v>منتهي</v>
      </c>
      <c r="R4315" s="2"/>
      <c r="S4315" s="2"/>
      <c r="T4315" s="1" t="str">
        <f t="shared" si="361"/>
        <v/>
      </c>
      <c r="BN4315" s="8" t="str">
        <f t="shared" si="363"/>
        <v/>
      </c>
    </row>
    <row r="4316" spans="1:66" ht="46" hidden="1" x14ac:dyDescent="0.45">
      <c r="A4316" s="1">
        <f t="shared" si="364"/>
        <v>4303</v>
      </c>
      <c r="B4316" s="1" t="s">
        <v>43</v>
      </c>
      <c r="C4316" s="1" t="s">
        <v>684</v>
      </c>
      <c r="D4316" s="1" t="s">
        <v>5303</v>
      </c>
      <c r="E4316" s="2" t="s">
        <v>5751</v>
      </c>
      <c r="F4316" s="1" t="s">
        <v>5752</v>
      </c>
      <c r="G4316" s="10">
        <v>45824</v>
      </c>
      <c r="H4316" s="1">
        <v>1</v>
      </c>
      <c r="I4316" s="1">
        <v>8450</v>
      </c>
      <c r="J4316" s="10">
        <v>45829</v>
      </c>
      <c r="K4316" s="1"/>
      <c r="L4316" s="2" t="s">
        <v>6290</v>
      </c>
      <c r="M4316" s="10" t="s">
        <v>6288</v>
      </c>
      <c r="N4316" s="1">
        <v>1</v>
      </c>
      <c r="O4316" s="1">
        <v>8450</v>
      </c>
      <c r="P4316" s="2">
        <f>Table1[[#This Row],[PRICE/PO]]*Table1[[#This Row],[Quantity/PO]]</f>
        <v>8450</v>
      </c>
      <c r="Q4316" s="2" t="str">
        <f t="shared" ca="1" si="362"/>
        <v>منتهي</v>
      </c>
      <c r="R4316" s="2" t="s">
        <v>2339</v>
      </c>
      <c r="S4316" s="2"/>
      <c r="T4316" s="1" t="str">
        <f t="shared" si="361"/>
        <v/>
      </c>
      <c r="BN4316" s="8" t="str">
        <f t="shared" si="363"/>
        <v/>
      </c>
    </row>
    <row r="4317" spans="1:66" ht="46" hidden="1" x14ac:dyDescent="0.45">
      <c r="A4317" s="1">
        <f t="shared" si="364"/>
        <v>4304</v>
      </c>
      <c r="B4317" s="1" t="s">
        <v>43</v>
      </c>
      <c r="C4317" s="1" t="s">
        <v>684</v>
      </c>
      <c r="D4317" s="1" t="s">
        <v>5303</v>
      </c>
      <c r="E4317" s="2" t="s">
        <v>5751</v>
      </c>
      <c r="F4317" s="1" t="s">
        <v>5752</v>
      </c>
      <c r="G4317" s="10">
        <v>45824</v>
      </c>
      <c r="H4317" s="1"/>
      <c r="I4317" s="1">
        <v>8450</v>
      </c>
      <c r="J4317" s="10">
        <v>45829</v>
      </c>
      <c r="K4317" s="1"/>
      <c r="L4317" s="2" t="s">
        <v>6322</v>
      </c>
      <c r="M4317" s="10">
        <v>45848</v>
      </c>
      <c r="N4317" s="1">
        <v>2</v>
      </c>
      <c r="O4317" s="1">
        <v>8450</v>
      </c>
      <c r="P4317" s="2">
        <f>Table1[[#This Row],[PRICE/PO]]*Table1[[#This Row],[Quantity/PO]]</f>
        <v>16900</v>
      </c>
      <c r="Q4317" s="2" t="str">
        <f t="shared" ca="1" si="362"/>
        <v>منتهي</v>
      </c>
      <c r="R4317" s="2" t="s">
        <v>2339</v>
      </c>
      <c r="S4317" s="2"/>
      <c r="T4317" s="1" t="str">
        <f t="shared" si="361"/>
        <v/>
      </c>
      <c r="BN4317" s="8" t="str">
        <f t="shared" si="363"/>
        <v>RMP-PMR-2M-G</v>
      </c>
    </row>
    <row r="4318" spans="1:66" ht="46" hidden="1" x14ac:dyDescent="0.45">
      <c r="A4318" s="1">
        <f t="shared" si="364"/>
        <v>4305</v>
      </c>
      <c r="B4318" s="1" t="s">
        <v>43</v>
      </c>
      <c r="C4318" s="1" t="s">
        <v>684</v>
      </c>
      <c r="D4318" s="1" t="s">
        <v>5303</v>
      </c>
      <c r="E4318" s="2" t="s">
        <v>5751</v>
      </c>
      <c r="F4318" s="1" t="s">
        <v>5752</v>
      </c>
      <c r="G4318" s="10">
        <v>45824</v>
      </c>
      <c r="H4318" s="1"/>
      <c r="I4318" s="1">
        <v>8450</v>
      </c>
      <c r="J4318" s="10">
        <v>45829</v>
      </c>
      <c r="K4318" s="1"/>
      <c r="L4318" s="2" t="s">
        <v>6403</v>
      </c>
      <c r="M4318" s="10">
        <v>45848</v>
      </c>
      <c r="N4318" s="1">
        <v>20</v>
      </c>
      <c r="O4318" s="1">
        <v>8450</v>
      </c>
      <c r="P4318" s="2">
        <f>Table1[[#This Row],[PRICE/PO]]*Table1[[#This Row],[Quantity/PO]]</f>
        <v>169000</v>
      </c>
      <c r="Q4318" s="2" t="str">
        <f t="shared" ca="1" si="362"/>
        <v>منتهي</v>
      </c>
      <c r="R4318" s="2" t="s">
        <v>2339</v>
      </c>
      <c r="S4318" s="2"/>
      <c r="T4318" s="1" t="str">
        <f t="shared" si="361"/>
        <v/>
      </c>
      <c r="BN4318" s="8" t="str">
        <f t="shared" ref="BN4318" si="365">D4926</f>
        <v>37102127</v>
      </c>
    </row>
    <row r="4319" spans="1:66" ht="46" hidden="1" x14ac:dyDescent="0.45">
      <c r="A4319" s="1">
        <f t="shared" ref="A4319:A4331" si="366">ROW(A4305)</f>
        <v>4305</v>
      </c>
      <c r="B4319" s="1" t="s">
        <v>734</v>
      </c>
      <c r="C4319" s="1" t="s">
        <v>5753</v>
      </c>
      <c r="D4319" s="1">
        <v>945105411</v>
      </c>
      <c r="E4319" s="2" t="s">
        <v>5754</v>
      </c>
      <c r="F4319" s="1" t="s">
        <v>5755</v>
      </c>
      <c r="G4319" s="10">
        <v>45824</v>
      </c>
      <c r="H4319" s="1">
        <v>1</v>
      </c>
      <c r="I4319" s="1">
        <v>450</v>
      </c>
      <c r="J4319" s="10">
        <v>45829</v>
      </c>
      <c r="K4319" s="1"/>
      <c r="L4319" s="2"/>
      <c r="M4319" s="10"/>
      <c r="N4319" s="1"/>
      <c r="O4319" s="1"/>
      <c r="P4319" s="2">
        <f>Table1[[#This Row],[PRICE/PO]]*Table1[[#This Row],[Quantity/PO]]</f>
        <v>0</v>
      </c>
      <c r="Q4319" s="2" t="str">
        <f t="shared" ca="1" si="362"/>
        <v>منتهي</v>
      </c>
      <c r="R4319" s="2"/>
      <c r="S4319" s="2"/>
      <c r="T4319" s="1" t="str">
        <f t="shared" si="361"/>
        <v/>
      </c>
      <c r="BN4319" s="8" t="str">
        <f t="shared" ref="BN4319:BN4327" si="367">D4925</f>
        <v>RMP-PMR-2M-G</v>
      </c>
    </row>
    <row r="4320" spans="1:66" ht="46" hidden="1" x14ac:dyDescent="0.45">
      <c r="A4320" s="1">
        <f t="shared" si="366"/>
        <v>4306</v>
      </c>
      <c r="B4320" s="1" t="s">
        <v>43</v>
      </c>
      <c r="C4320" s="1" t="s">
        <v>5756</v>
      </c>
      <c r="D4320" s="1" t="s">
        <v>4100</v>
      </c>
      <c r="E4320" s="2" t="s">
        <v>5757</v>
      </c>
      <c r="F4320" s="1" t="s">
        <v>5758</v>
      </c>
      <c r="G4320" s="10">
        <v>45824</v>
      </c>
      <c r="H4320" s="1">
        <v>1</v>
      </c>
      <c r="I4320" s="1">
        <v>2050</v>
      </c>
      <c r="J4320" s="10">
        <v>45829</v>
      </c>
      <c r="K4320" s="1"/>
      <c r="L4320" s="2"/>
      <c r="M4320" s="10"/>
      <c r="N4320" s="1"/>
      <c r="O4320" s="1"/>
      <c r="P4320" s="2">
        <f>Table1[[#This Row],[PRICE/PO]]*Table1[[#This Row],[Quantity/PO]]</f>
        <v>0</v>
      </c>
      <c r="Q4320" s="2" t="str">
        <f t="shared" ca="1" si="362"/>
        <v>منتهي</v>
      </c>
      <c r="R4320" s="2"/>
      <c r="S4320" s="2"/>
      <c r="T4320" s="1" t="str">
        <f t="shared" si="361"/>
        <v/>
      </c>
      <c r="BN4320" s="8" t="str">
        <f t="shared" si="367"/>
        <v>37102127</v>
      </c>
    </row>
    <row r="4321" spans="1:66" ht="46" hidden="1" x14ac:dyDescent="0.45">
      <c r="A4321" s="1">
        <f t="shared" si="366"/>
        <v>4307</v>
      </c>
      <c r="B4321" s="1" t="s">
        <v>734</v>
      </c>
      <c r="C4321" s="1" t="s">
        <v>830</v>
      </c>
      <c r="D4321" s="1" t="s">
        <v>4609</v>
      </c>
      <c r="E4321" s="2" t="s">
        <v>5759</v>
      </c>
      <c r="F4321" s="1" t="s">
        <v>5760</v>
      </c>
      <c r="G4321" s="10">
        <v>45824</v>
      </c>
      <c r="H4321" s="1">
        <v>3</v>
      </c>
      <c r="I4321" s="1">
        <v>6500</v>
      </c>
      <c r="J4321" s="10">
        <v>45829</v>
      </c>
      <c r="K4321" s="1"/>
      <c r="L4321" s="2"/>
      <c r="M4321" s="10"/>
      <c r="N4321" s="1"/>
      <c r="O4321" s="1"/>
      <c r="P4321" s="2">
        <f>Table1[[#This Row],[PRICE/PO]]*Table1[[#This Row],[Quantity/PO]]</f>
        <v>0</v>
      </c>
      <c r="Q4321" s="2" t="str">
        <f t="shared" ca="1" si="362"/>
        <v>منتهي</v>
      </c>
      <c r="R4321" s="2"/>
      <c r="S4321" s="2"/>
      <c r="T4321" s="1" t="str">
        <f t="shared" si="361"/>
        <v/>
      </c>
      <c r="BN4321" s="8" t="str">
        <f t="shared" si="367"/>
        <v>3DY53</v>
      </c>
    </row>
    <row r="4322" spans="1:66" ht="46" hidden="1" x14ac:dyDescent="0.45">
      <c r="A4322" s="1">
        <f t="shared" si="366"/>
        <v>4308</v>
      </c>
      <c r="B4322" s="1" t="s">
        <v>734</v>
      </c>
      <c r="C4322" s="1" t="s">
        <v>830</v>
      </c>
      <c r="D4322" s="1" t="s">
        <v>4609</v>
      </c>
      <c r="E4322" s="2" t="s">
        <v>5759</v>
      </c>
      <c r="F4322" s="1" t="s">
        <v>5760</v>
      </c>
      <c r="G4322" s="10">
        <v>45824</v>
      </c>
      <c r="H4322" s="1">
        <v>3</v>
      </c>
      <c r="I4322" s="1">
        <v>6500</v>
      </c>
      <c r="J4322" s="10">
        <v>45829</v>
      </c>
      <c r="K4322" s="1"/>
      <c r="L4322" s="2"/>
      <c r="M4322" s="10"/>
      <c r="N4322" s="1"/>
      <c r="O4322" s="1"/>
      <c r="P4322" s="2">
        <f>Table1[[#This Row],[PRICE/PO]]*Table1[[#This Row],[Quantity/PO]]</f>
        <v>0</v>
      </c>
      <c r="Q4322" s="2" t="str">
        <f t="shared" ca="1" si="362"/>
        <v>منتهي</v>
      </c>
      <c r="R4322" s="2"/>
      <c r="S4322" s="2"/>
      <c r="T4322" s="1" t="str">
        <f t="shared" si="361"/>
        <v/>
      </c>
      <c r="BN4322" s="8" t="str">
        <f t="shared" si="367"/>
        <v>S80D26R</v>
      </c>
    </row>
    <row r="4323" spans="1:66" ht="69" hidden="1" x14ac:dyDescent="0.45">
      <c r="A4323" s="1">
        <f t="shared" si="366"/>
        <v>4309</v>
      </c>
      <c r="B4323" s="1" t="s">
        <v>734</v>
      </c>
      <c r="C4323" s="1" t="s">
        <v>836</v>
      </c>
      <c r="D4323" s="1">
        <v>2101064</v>
      </c>
      <c r="E4323" s="2" t="s">
        <v>5761</v>
      </c>
      <c r="F4323" s="1" t="s">
        <v>5760</v>
      </c>
      <c r="G4323" s="10">
        <v>45824</v>
      </c>
      <c r="H4323" s="1">
        <v>4</v>
      </c>
      <c r="I4323" s="1">
        <v>450</v>
      </c>
      <c r="J4323" s="10">
        <v>45829</v>
      </c>
      <c r="K4323" s="1"/>
      <c r="L4323" s="2"/>
      <c r="M4323" s="10"/>
      <c r="N4323" s="1"/>
      <c r="O4323" s="1"/>
      <c r="P4323" s="2">
        <f>Table1[[#This Row],[PRICE/PO]]*Table1[[#This Row],[Quantity/PO]]</f>
        <v>0</v>
      </c>
      <c r="Q4323" s="2" t="str">
        <f t="shared" ca="1" si="362"/>
        <v>منتهي</v>
      </c>
      <c r="R4323" s="2"/>
      <c r="S4323" s="2"/>
      <c r="T4323" s="1" t="str">
        <f t="shared" si="361"/>
        <v/>
      </c>
      <c r="BN4323" s="8" t="str">
        <f t="shared" si="367"/>
        <v>BST-RMR16-WP-LED</v>
      </c>
    </row>
    <row r="4324" spans="1:66" ht="46" hidden="1" x14ac:dyDescent="0.45">
      <c r="A4324" s="1">
        <f t="shared" si="366"/>
        <v>4310</v>
      </c>
      <c r="B4324" s="1" t="s">
        <v>734</v>
      </c>
      <c r="C4324" s="1" t="s">
        <v>4615</v>
      </c>
      <c r="D4324" s="1" t="s">
        <v>5762</v>
      </c>
      <c r="E4324" s="2" t="s">
        <v>5763</v>
      </c>
      <c r="F4324" s="1" t="s">
        <v>5760</v>
      </c>
      <c r="G4324" s="10">
        <v>45824</v>
      </c>
      <c r="H4324" s="1">
        <v>4</v>
      </c>
      <c r="I4324" s="1">
        <v>375</v>
      </c>
      <c r="J4324" s="10">
        <v>45829</v>
      </c>
      <c r="K4324" s="1"/>
      <c r="L4324" s="2"/>
      <c r="M4324" s="10"/>
      <c r="N4324" s="1"/>
      <c r="O4324" s="1"/>
      <c r="P4324" s="2">
        <f>Table1[[#This Row],[PRICE/PO]]*Table1[[#This Row],[Quantity/PO]]</f>
        <v>0</v>
      </c>
      <c r="Q4324" s="2" t="str">
        <f t="shared" ca="1" si="362"/>
        <v>منتهي</v>
      </c>
      <c r="R4324" s="2"/>
      <c r="S4324" s="2"/>
      <c r="T4324" s="1" t="str">
        <f t="shared" si="361"/>
        <v/>
      </c>
      <c r="BN4324" s="8" t="str">
        <f t="shared" si="367"/>
        <v>52371</v>
      </c>
    </row>
    <row r="4325" spans="1:66" ht="46" hidden="1" x14ac:dyDescent="0.45">
      <c r="A4325" s="1">
        <f t="shared" si="366"/>
        <v>4311</v>
      </c>
      <c r="B4325" s="1" t="s">
        <v>734</v>
      </c>
      <c r="C4325" s="1" t="s">
        <v>3758</v>
      </c>
      <c r="D4325" s="1" t="s">
        <v>5737</v>
      </c>
      <c r="E4325" s="2" t="s">
        <v>5738</v>
      </c>
      <c r="F4325" s="1" t="s">
        <v>5760</v>
      </c>
      <c r="G4325" s="10">
        <v>45824</v>
      </c>
      <c r="H4325" s="1">
        <v>4</v>
      </c>
      <c r="I4325" s="1">
        <v>325</v>
      </c>
      <c r="J4325" s="10">
        <v>45829</v>
      </c>
      <c r="K4325" s="1"/>
      <c r="L4325" s="2"/>
      <c r="M4325" s="10"/>
      <c r="N4325" s="1"/>
      <c r="O4325" s="1"/>
      <c r="P4325" s="2">
        <f>Table1[[#This Row],[PRICE/PO]]*Table1[[#This Row],[Quantity/PO]]</f>
        <v>0</v>
      </c>
      <c r="Q4325" s="2" t="str">
        <f t="shared" ca="1" si="362"/>
        <v>منتهي</v>
      </c>
      <c r="R4325" s="2"/>
      <c r="S4325" s="2"/>
      <c r="T4325" s="1" t="str">
        <f t="shared" si="361"/>
        <v/>
      </c>
      <c r="BN4325" s="8" t="str">
        <f t="shared" si="367"/>
        <v>P07345</v>
      </c>
    </row>
    <row r="4326" spans="1:66" ht="46" hidden="1" x14ac:dyDescent="0.45">
      <c r="A4326" s="1">
        <f t="shared" si="366"/>
        <v>4312</v>
      </c>
      <c r="B4326" s="1" t="s">
        <v>734</v>
      </c>
      <c r="C4326" s="1" t="s">
        <v>3845</v>
      </c>
      <c r="D4326" s="1" t="s">
        <v>5731</v>
      </c>
      <c r="E4326" s="2" t="s">
        <v>5732</v>
      </c>
      <c r="F4326" s="1" t="s">
        <v>5760</v>
      </c>
      <c r="G4326" s="10">
        <v>45824</v>
      </c>
      <c r="H4326" s="1">
        <v>1</v>
      </c>
      <c r="I4326" s="1">
        <v>7500</v>
      </c>
      <c r="J4326" s="10">
        <v>45829</v>
      </c>
      <c r="K4326" s="1"/>
      <c r="L4326" s="2" t="s">
        <v>6294</v>
      </c>
      <c r="M4326" s="10" t="s">
        <v>6281</v>
      </c>
      <c r="N4326" s="1">
        <v>1</v>
      </c>
      <c r="O4326" s="1">
        <v>7500</v>
      </c>
      <c r="P4326" s="2">
        <f>Table1[[#This Row],[PRICE/PO]]*Table1[[#This Row],[Quantity/PO]]</f>
        <v>7500</v>
      </c>
      <c r="Q4326" s="2" t="str">
        <f t="shared" ca="1" si="362"/>
        <v>منتهي</v>
      </c>
      <c r="R4326" s="2" t="s">
        <v>2355</v>
      </c>
      <c r="S4326" s="2"/>
      <c r="T4326" s="1" t="str">
        <f t="shared" si="361"/>
        <v/>
      </c>
      <c r="BN4326" s="8" t="str">
        <f t="shared" si="367"/>
        <v/>
      </c>
    </row>
    <row r="4327" spans="1:66" ht="46" hidden="1" x14ac:dyDescent="0.45">
      <c r="A4327" s="1">
        <f t="shared" si="366"/>
        <v>4313</v>
      </c>
      <c r="B4327" s="1" t="s">
        <v>734</v>
      </c>
      <c r="C4327" s="1" t="s">
        <v>830</v>
      </c>
      <c r="D4327" s="1" t="s">
        <v>4609</v>
      </c>
      <c r="E4327" s="2" t="s">
        <v>5759</v>
      </c>
      <c r="F4327" s="1" t="s">
        <v>5760</v>
      </c>
      <c r="G4327" s="10">
        <v>45824</v>
      </c>
      <c r="H4327" s="1">
        <v>2</v>
      </c>
      <c r="I4327" s="1">
        <v>6600</v>
      </c>
      <c r="J4327" s="10">
        <v>45829</v>
      </c>
      <c r="K4327" s="1"/>
      <c r="L4327" s="2"/>
      <c r="M4327" s="10"/>
      <c r="N4327" s="1"/>
      <c r="O4327" s="1"/>
      <c r="P4327" s="2">
        <f>Table1[[#This Row],[PRICE/PO]]*Table1[[#This Row],[Quantity/PO]]</f>
        <v>0</v>
      </c>
      <c r="Q4327" s="2" t="str">
        <f t="shared" ca="1" si="362"/>
        <v>منتهي</v>
      </c>
      <c r="R4327" s="2"/>
      <c r="S4327" s="2"/>
      <c r="T4327" s="1" t="str">
        <f t="shared" si="361"/>
        <v/>
      </c>
      <c r="BN4327" s="8" t="str">
        <f t="shared" si="367"/>
        <v>BST-RMR16-WP-LED</v>
      </c>
    </row>
    <row r="4328" spans="1:66" ht="46" hidden="1" x14ac:dyDescent="0.45">
      <c r="A4328" s="1">
        <f t="shared" si="366"/>
        <v>4314</v>
      </c>
      <c r="B4328" s="1" t="s">
        <v>734</v>
      </c>
      <c r="C4328" s="1" t="s">
        <v>3758</v>
      </c>
      <c r="D4328" s="1" t="s">
        <v>5737</v>
      </c>
      <c r="E4328" s="2" t="s">
        <v>5738</v>
      </c>
      <c r="F4328" s="1" t="s">
        <v>5760</v>
      </c>
      <c r="G4328" s="10">
        <v>45824</v>
      </c>
      <c r="H4328" s="1">
        <v>2</v>
      </c>
      <c r="I4328" s="1">
        <v>300</v>
      </c>
      <c r="J4328" s="10">
        <v>45829</v>
      </c>
      <c r="K4328" s="1"/>
      <c r="L4328" s="2"/>
      <c r="M4328" s="10"/>
      <c r="N4328" s="1"/>
      <c r="O4328" s="1"/>
      <c r="P4328" s="2">
        <f>Table1[[#This Row],[PRICE/PO]]*Table1[[#This Row],[Quantity/PO]]</f>
        <v>0</v>
      </c>
      <c r="Q4328" s="2" t="str">
        <f t="shared" ca="1" si="362"/>
        <v>منتهي</v>
      </c>
      <c r="R4328" s="2"/>
      <c r="S4328" s="2"/>
      <c r="T4328" s="1" t="str">
        <f t="shared" si="361"/>
        <v/>
      </c>
      <c r="BN4328" s="8">
        <f t="shared" ref="BN4328:BN4335" si="368">D4934</f>
        <v>0</v>
      </c>
    </row>
    <row r="4329" spans="1:66" ht="46" hidden="1" x14ac:dyDescent="0.45">
      <c r="A4329" s="1">
        <f t="shared" si="366"/>
        <v>4315</v>
      </c>
      <c r="B4329" s="1" t="s">
        <v>734</v>
      </c>
      <c r="C4329" s="1" t="s">
        <v>3756</v>
      </c>
      <c r="D4329" s="1" t="s">
        <v>5735</v>
      </c>
      <c r="E4329" s="2" t="s">
        <v>5736</v>
      </c>
      <c r="F4329" s="1" t="s">
        <v>5760</v>
      </c>
      <c r="G4329" s="10">
        <v>45824</v>
      </c>
      <c r="H4329" s="1">
        <v>2</v>
      </c>
      <c r="I4329" s="1">
        <v>325</v>
      </c>
      <c r="J4329" s="10">
        <v>45829</v>
      </c>
      <c r="K4329" s="1"/>
      <c r="L4329" s="2"/>
      <c r="M4329" s="10"/>
      <c r="N4329" s="1"/>
      <c r="O4329" s="1"/>
      <c r="P4329" s="2">
        <f>Table1[[#This Row],[PRICE/PO]]*Table1[[#This Row],[Quantity/PO]]</f>
        <v>0</v>
      </c>
      <c r="Q4329" s="2" t="str">
        <f t="shared" ca="1" si="362"/>
        <v>منتهي</v>
      </c>
      <c r="R4329" s="2"/>
      <c r="S4329" s="2"/>
      <c r="T4329" s="1" t="str">
        <f t="shared" si="361"/>
        <v/>
      </c>
      <c r="BN4329" s="8">
        <f t="shared" si="368"/>
        <v>0</v>
      </c>
    </row>
    <row r="4330" spans="1:66" ht="46" hidden="1" x14ac:dyDescent="0.45">
      <c r="A4330" s="1">
        <f t="shared" si="366"/>
        <v>4316</v>
      </c>
      <c r="B4330" s="1" t="s">
        <v>734</v>
      </c>
      <c r="C4330" s="1" t="s">
        <v>4616</v>
      </c>
      <c r="D4330" s="1" t="s">
        <v>5764</v>
      </c>
      <c r="E4330" s="2" t="s">
        <v>5765</v>
      </c>
      <c r="F4330" s="1" t="s">
        <v>5760</v>
      </c>
      <c r="G4330" s="10">
        <v>45824</v>
      </c>
      <c r="H4330" s="1">
        <v>2</v>
      </c>
      <c r="I4330" s="1"/>
      <c r="J4330" s="10">
        <v>45829</v>
      </c>
      <c r="K4330" s="1"/>
      <c r="L4330" s="2"/>
      <c r="M4330" s="10"/>
      <c r="N4330" s="1"/>
      <c r="O4330" s="1"/>
      <c r="P4330" s="2">
        <f>Table1[[#This Row],[PRICE/PO]]*Table1[[#This Row],[Quantity/PO]]</f>
        <v>0</v>
      </c>
      <c r="Q4330" s="2" t="str">
        <f t="shared" ca="1" si="362"/>
        <v>منتهي</v>
      </c>
      <c r="R4330" s="2"/>
      <c r="S4330" s="2"/>
      <c r="T4330" s="1" t="str">
        <f t="shared" si="361"/>
        <v/>
      </c>
      <c r="BN4330" s="8">
        <f t="shared" si="368"/>
        <v>0</v>
      </c>
    </row>
    <row r="4331" spans="1:66" ht="46" hidden="1" x14ac:dyDescent="0.45">
      <c r="A4331" s="1">
        <f t="shared" si="366"/>
        <v>4317</v>
      </c>
      <c r="B4331" s="1" t="s">
        <v>734</v>
      </c>
      <c r="C4331" s="1" t="s">
        <v>4606</v>
      </c>
      <c r="D4331" s="1" t="s">
        <v>5766</v>
      </c>
      <c r="E4331" s="2" t="s">
        <v>5767</v>
      </c>
      <c r="F4331" s="1" t="s">
        <v>5760</v>
      </c>
      <c r="G4331" s="10">
        <v>45824</v>
      </c>
      <c r="H4331" s="1">
        <v>2</v>
      </c>
      <c r="I4331" s="1"/>
      <c r="J4331" s="10">
        <v>45829</v>
      </c>
      <c r="K4331" s="1"/>
      <c r="L4331" s="2"/>
      <c r="M4331" s="10"/>
      <c r="N4331" s="1"/>
      <c r="O4331" s="1"/>
      <c r="P4331" s="2">
        <f>Table1[[#This Row],[PRICE/PO]]*Table1[[#This Row],[Quantity/PO]]</f>
        <v>0</v>
      </c>
      <c r="Q4331" s="2" t="str">
        <f t="shared" ca="1" si="362"/>
        <v>منتهي</v>
      </c>
      <c r="R4331" s="2"/>
      <c r="S4331" s="2"/>
      <c r="T4331" s="1" t="str">
        <f t="shared" si="361"/>
        <v/>
      </c>
      <c r="BN4331" s="8">
        <f t="shared" si="368"/>
        <v>0</v>
      </c>
    </row>
    <row r="4332" spans="1:66" ht="69" hidden="1" x14ac:dyDescent="0.45">
      <c r="A4332" s="1">
        <f t="shared" si="364"/>
        <v>4319</v>
      </c>
      <c r="B4332" s="1" t="s">
        <v>734</v>
      </c>
      <c r="C4332" s="1" t="s">
        <v>836</v>
      </c>
      <c r="D4332" s="1">
        <v>2101064</v>
      </c>
      <c r="E4332" s="2" t="s">
        <v>5761</v>
      </c>
      <c r="F4332" s="1" t="s">
        <v>5760</v>
      </c>
      <c r="G4332" s="10">
        <v>45824</v>
      </c>
      <c r="H4332" s="1">
        <v>2</v>
      </c>
      <c r="I4332" s="1">
        <v>450</v>
      </c>
      <c r="J4332" s="10">
        <v>45829</v>
      </c>
      <c r="K4332" s="1"/>
      <c r="L4332" s="2"/>
      <c r="M4332" s="10"/>
      <c r="N4332" s="1"/>
      <c r="O4332" s="1"/>
      <c r="P4332" s="2">
        <f>Table1[[#This Row],[PRICE/PO]]*Table1[[#This Row],[Quantity/PO]]</f>
        <v>0</v>
      </c>
      <c r="Q4332" s="2" t="str">
        <f t="shared" ca="1" si="362"/>
        <v>منتهي</v>
      </c>
      <c r="R4332" s="2"/>
      <c r="S4332" s="2"/>
      <c r="T4332" s="1" t="str">
        <f t="shared" ref="T4332:T4400" si="369">IF(AND(COUNTIFS($F$14:$F$1012, $F4332, $L$14:$L$1012, "&lt;&gt;")&gt;0, $L4332="", $I4332&lt;&gt;""), 1, "")</f>
        <v/>
      </c>
      <c r="BN4332" s="8">
        <f t="shared" si="368"/>
        <v>0</v>
      </c>
    </row>
    <row r="4333" spans="1:66" ht="46" hidden="1" x14ac:dyDescent="0.45">
      <c r="A4333" s="1">
        <f t="shared" si="364"/>
        <v>4320</v>
      </c>
      <c r="B4333" s="1" t="s">
        <v>734</v>
      </c>
      <c r="C4333" s="1" t="s">
        <v>36</v>
      </c>
      <c r="D4333" s="1"/>
      <c r="E4333" s="2" t="s">
        <v>5768</v>
      </c>
      <c r="F4333" s="1" t="s">
        <v>5769</v>
      </c>
      <c r="G4333" s="10">
        <v>45824</v>
      </c>
      <c r="H4333" s="1">
        <v>4</v>
      </c>
      <c r="I4333" s="1">
        <v>450</v>
      </c>
      <c r="J4333" s="10">
        <v>45829</v>
      </c>
      <c r="K4333" s="1"/>
      <c r="L4333" s="2" t="s">
        <v>6289</v>
      </c>
      <c r="M4333" s="10" t="s">
        <v>6288</v>
      </c>
      <c r="N4333" s="1">
        <v>4</v>
      </c>
      <c r="O4333" s="1">
        <v>450</v>
      </c>
      <c r="P4333" s="2">
        <f>Table1[[#This Row],[PRICE/PO]]*Table1[[#This Row],[Quantity/PO]]</f>
        <v>1800</v>
      </c>
      <c r="Q4333" s="2" t="str">
        <f t="shared" ca="1" si="362"/>
        <v>منتهي</v>
      </c>
      <c r="R4333" s="2" t="s">
        <v>2339</v>
      </c>
      <c r="S4333" s="2"/>
      <c r="T4333" s="1" t="str">
        <f t="shared" si="369"/>
        <v/>
      </c>
      <c r="BN4333" s="8">
        <f t="shared" si="368"/>
        <v>0</v>
      </c>
    </row>
    <row r="4334" spans="1:66" ht="46" hidden="1" x14ac:dyDescent="0.45">
      <c r="A4334" s="1">
        <f t="shared" si="364"/>
        <v>4321</v>
      </c>
      <c r="B4334" s="1" t="s">
        <v>734</v>
      </c>
      <c r="C4334" s="1" t="s">
        <v>36</v>
      </c>
      <c r="D4334" s="1"/>
      <c r="E4334" s="2" t="s">
        <v>5768</v>
      </c>
      <c r="F4334" s="1" t="s">
        <v>5769</v>
      </c>
      <c r="G4334" s="10">
        <v>45824</v>
      </c>
      <c r="H4334" s="1"/>
      <c r="I4334" s="1">
        <v>450</v>
      </c>
      <c r="J4334" s="10">
        <v>45829</v>
      </c>
      <c r="K4334" s="1"/>
      <c r="L4334" s="2" t="s">
        <v>6404</v>
      </c>
      <c r="M4334" s="10">
        <v>45852</v>
      </c>
      <c r="N4334" s="1">
        <v>15</v>
      </c>
      <c r="O4334" s="1">
        <v>450</v>
      </c>
      <c r="P4334" s="2">
        <f>Table1[[#This Row],[PRICE/PO]]*Table1[[#This Row],[Quantity/PO]]</f>
        <v>6750</v>
      </c>
      <c r="Q4334" s="2" t="str">
        <f t="shared" ca="1" si="362"/>
        <v>منتهي</v>
      </c>
      <c r="R4334" s="2" t="s">
        <v>2339</v>
      </c>
      <c r="S4334" s="2"/>
      <c r="T4334" s="1" t="str">
        <f t="shared" si="369"/>
        <v/>
      </c>
      <c r="BN4334" s="8">
        <f t="shared" si="368"/>
        <v>0</v>
      </c>
    </row>
    <row r="4335" spans="1:66" ht="46" hidden="1" x14ac:dyDescent="0.45">
      <c r="A4335" s="1">
        <f t="shared" si="364"/>
        <v>4322</v>
      </c>
      <c r="B4335" s="1" t="s">
        <v>734</v>
      </c>
      <c r="C4335" s="1" t="s">
        <v>36</v>
      </c>
      <c r="D4335" s="1"/>
      <c r="E4335" s="2" t="s">
        <v>5768</v>
      </c>
      <c r="F4335" s="1" t="s">
        <v>5769</v>
      </c>
      <c r="G4335" s="10">
        <v>45824</v>
      </c>
      <c r="H4335" s="1"/>
      <c r="I4335" s="1">
        <v>450</v>
      </c>
      <c r="J4335" s="10">
        <v>45829</v>
      </c>
      <c r="K4335" s="1"/>
      <c r="L4335" s="2" t="s">
        <v>6405</v>
      </c>
      <c r="M4335" s="10">
        <v>45852</v>
      </c>
      <c r="N4335" s="1">
        <v>5</v>
      </c>
      <c r="O4335" s="1">
        <v>450</v>
      </c>
      <c r="P4335" s="2">
        <f>Table1[[#This Row],[PRICE/PO]]*Table1[[#This Row],[Quantity/PO]]</f>
        <v>2250</v>
      </c>
      <c r="Q4335" s="2" t="str">
        <f t="shared" ca="1" si="362"/>
        <v>منتهي</v>
      </c>
      <c r="R4335" s="2" t="s">
        <v>2339</v>
      </c>
      <c r="S4335" s="2"/>
      <c r="T4335" s="1" t="str">
        <f t="shared" si="369"/>
        <v/>
      </c>
      <c r="BN4335" s="8">
        <f t="shared" si="368"/>
        <v>0</v>
      </c>
    </row>
    <row r="4336" spans="1:66" ht="69" hidden="1" x14ac:dyDescent="0.45">
      <c r="A4336" s="1">
        <f t="shared" ref="A4336:A4348" si="370">ROW(A4321)</f>
        <v>4321</v>
      </c>
      <c r="B4336" s="1" t="s">
        <v>734</v>
      </c>
      <c r="C4336" s="1" t="s">
        <v>54</v>
      </c>
      <c r="D4336" s="1" t="s">
        <v>53</v>
      </c>
      <c r="E4336" s="2" t="s">
        <v>5672</v>
      </c>
      <c r="F4336" s="1" t="s">
        <v>5769</v>
      </c>
      <c r="G4336" s="10">
        <v>45824</v>
      </c>
      <c r="H4336" s="1">
        <v>1</v>
      </c>
      <c r="I4336" s="1">
        <v>3100</v>
      </c>
      <c r="J4336" s="10">
        <v>45829</v>
      </c>
      <c r="K4336" s="1"/>
      <c r="L4336" s="2"/>
      <c r="M4336" s="10"/>
      <c r="N4336" s="1"/>
      <c r="O4336" s="1"/>
      <c r="P4336" s="2">
        <f>Table1[[#This Row],[PRICE/PO]]*Table1[[#This Row],[Quantity/PO]]</f>
        <v>0</v>
      </c>
      <c r="Q4336" s="2" t="str">
        <f t="shared" ca="1" si="362"/>
        <v>منتهي</v>
      </c>
      <c r="R4336" s="2"/>
      <c r="S4336" s="2"/>
      <c r="T4336" s="1" t="str">
        <f t="shared" si="369"/>
        <v/>
      </c>
      <c r="BN4336" s="8">
        <f t="shared" ref="BN4336:BN4346" si="371">D4940</f>
        <v>0</v>
      </c>
    </row>
    <row r="4337" spans="1:66" ht="46" hidden="1" x14ac:dyDescent="0.45">
      <c r="A4337" s="1">
        <f t="shared" si="370"/>
        <v>4322</v>
      </c>
      <c r="B4337" s="1" t="s">
        <v>734</v>
      </c>
      <c r="C4337" s="1" t="s">
        <v>670</v>
      </c>
      <c r="D4337" s="1" t="s">
        <v>5770</v>
      </c>
      <c r="E4337" s="2" t="s">
        <v>5771</v>
      </c>
      <c r="F4337" s="1" t="s">
        <v>5769</v>
      </c>
      <c r="G4337" s="10">
        <v>45824</v>
      </c>
      <c r="H4337" s="1">
        <v>1</v>
      </c>
      <c r="I4337" s="1"/>
      <c r="J4337" s="10">
        <v>45829</v>
      </c>
      <c r="K4337" s="1"/>
      <c r="L4337" s="2"/>
      <c r="M4337" s="10"/>
      <c r="N4337" s="1"/>
      <c r="O4337" s="1"/>
      <c r="P4337" s="2">
        <f>Table1[[#This Row],[PRICE/PO]]*Table1[[#This Row],[Quantity/PO]]</f>
        <v>0</v>
      </c>
      <c r="Q4337" s="2" t="str">
        <f t="shared" ref="Q4337:Q4404" ca="1" si="372">IF(AND($J4337&lt;TODAY(), $J4337&lt;&gt;""), "منتهي", "")</f>
        <v>منتهي</v>
      </c>
      <c r="R4337" s="2"/>
      <c r="S4337" s="2"/>
      <c r="T4337" s="1" t="str">
        <f t="shared" si="369"/>
        <v/>
      </c>
      <c r="BN4337" s="8">
        <f t="shared" si="371"/>
        <v>0</v>
      </c>
    </row>
    <row r="4338" spans="1:66" ht="46" hidden="1" x14ac:dyDescent="0.45">
      <c r="A4338" s="1">
        <f t="shared" si="370"/>
        <v>4323</v>
      </c>
      <c r="B4338" s="1" t="s">
        <v>734</v>
      </c>
      <c r="C4338" s="1" t="s">
        <v>731</v>
      </c>
      <c r="D4338" s="1" t="s">
        <v>5772</v>
      </c>
      <c r="E4338" s="2" t="s">
        <v>5773</v>
      </c>
      <c r="F4338" s="1" t="s">
        <v>5769</v>
      </c>
      <c r="G4338" s="10">
        <v>45824</v>
      </c>
      <c r="H4338" s="1">
        <v>1</v>
      </c>
      <c r="I4338" s="1">
        <v>3000</v>
      </c>
      <c r="J4338" s="10">
        <v>45829</v>
      </c>
      <c r="K4338" s="1"/>
      <c r="L4338" s="2" t="s">
        <v>6289</v>
      </c>
      <c r="M4338" s="10" t="s">
        <v>6288</v>
      </c>
      <c r="N4338" s="1">
        <v>1</v>
      </c>
      <c r="O4338" s="1">
        <v>3000</v>
      </c>
      <c r="P4338" s="2">
        <f>Table1[[#This Row],[PRICE/PO]]*Table1[[#This Row],[Quantity/PO]]</f>
        <v>3000</v>
      </c>
      <c r="Q4338" s="2" t="str">
        <f t="shared" ca="1" si="372"/>
        <v>منتهي</v>
      </c>
      <c r="R4338" s="2" t="s">
        <v>2339</v>
      </c>
      <c r="S4338" s="2"/>
      <c r="T4338" s="1" t="str">
        <f t="shared" si="369"/>
        <v/>
      </c>
      <c r="BN4338" s="8">
        <f t="shared" si="371"/>
        <v>0</v>
      </c>
    </row>
    <row r="4339" spans="1:66" ht="46" hidden="1" x14ac:dyDescent="0.45">
      <c r="A4339" s="1">
        <f t="shared" si="370"/>
        <v>4324</v>
      </c>
      <c r="B4339" s="1" t="s">
        <v>734</v>
      </c>
      <c r="C4339" s="1" t="s">
        <v>587</v>
      </c>
      <c r="D4339" s="1" t="s">
        <v>3541</v>
      </c>
      <c r="E4339" s="2" t="s">
        <v>5774</v>
      </c>
      <c r="F4339" s="1" t="s">
        <v>5769</v>
      </c>
      <c r="G4339" s="10">
        <v>45824</v>
      </c>
      <c r="H4339" s="1">
        <v>1</v>
      </c>
      <c r="I4339" s="1"/>
      <c r="J4339" s="10">
        <v>45829</v>
      </c>
      <c r="K4339" s="1"/>
      <c r="L4339" s="2"/>
      <c r="M4339" s="10"/>
      <c r="N4339" s="1"/>
      <c r="O4339" s="1"/>
      <c r="P4339" s="2">
        <f>Table1[[#This Row],[PRICE/PO]]*Table1[[#This Row],[Quantity/PO]]</f>
        <v>0</v>
      </c>
      <c r="Q4339" s="2" t="str">
        <f t="shared" ca="1" si="372"/>
        <v>منتهي</v>
      </c>
      <c r="R4339" s="2"/>
      <c r="S4339" s="2"/>
      <c r="T4339" s="1" t="str">
        <f t="shared" si="369"/>
        <v/>
      </c>
      <c r="BN4339" s="8">
        <f t="shared" si="371"/>
        <v>0</v>
      </c>
    </row>
    <row r="4340" spans="1:66" ht="69" hidden="1" x14ac:dyDescent="0.45">
      <c r="A4340" s="1">
        <f t="shared" si="370"/>
        <v>4325</v>
      </c>
      <c r="B4340" s="1" t="s">
        <v>734</v>
      </c>
      <c r="C4340" s="1" t="s">
        <v>3019</v>
      </c>
      <c r="D4340" s="1" t="s">
        <v>5775</v>
      </c>
      <c r="E4340" s="2" t="s">
        <v>5776</v>
      </c>
      <c r="F4340" s="1" t="s">
        <v>5769</v>
      </c>
      <c r="G4340" s="10">
        <v>45824</v>
      </c>
      <c r="H4340" s="1">
        <v>1</v>
      </c>
      <c r="I4340" s="1">
        <v>150</v>
      </c>
      <c r="J4340" s="10">
        <v>45829</v>
      </c>
      <c r="K4340" s="1"/>
      <c r="L4340" s="2" t="s">
        <v>6289</v>
      </c>
      <c r="M4340" s="10" t="s">
        <v>6288</v>
      </c>
      <c r="N4340" s="1">
        <v>1</v>
      </c>
      <c r="O4340" s="1">
        <v>150</v>
      </c>
      <c r="P4340" s="2">
        <f>Table1[[#This Row],[PRICE/PO]]*Table1[[#This Row],[Quantity/PO]]</f>
        <v>150</v>
      </c>
      <c r="Q4340" s="2" t="str">
        <f t="shared" ca="1" si="372"/>
        <v>منتهي</v>
      </c>
      <c r="R4340" s="2" t="s">
        <v>2339</v>
      </c>
      <c r="S4340" s="2"/>
      <c r="T4340" s="1" t="str">
        <f t="shared" si="369"/>
        <v/>
      </c>
      <c r="BN4340" s="8">
        <f t="shared" si="371"/>
        <v>0</v>
      </c>
    </row>
    <row r="4341" spans="1:66" ht="92" hidden="1" x14ac:dyDescent="0.45">
      <c r="A4341" s="1">
        <f t="shared" si="370"/>
        <v>4326</v>
      </c>
      <c r="B4341" s="1" t="s">
        <v>734</v>
      </c>
      <c r="C4341" s="1" t="s">
        <v>636</v>
      </c>
      <c r="D4341" s="1">
        <v>2101039</v>
      </c>
      <c r="E4341" s="2" t="s">
        <v>5777</v>
      </c>
      <c r="F4341" s="1" t="s">
        <v>5769</v>
      </c>
      <c r="G4341" s="10">
        <v>45824</v>
      </c>
      <c r="H4341" s="1">
        <v>1</v>
      </c>
      <c r="I4341" s="1">
        <v>825</v>
      </c>
      <c r="J4341" s="10">
        <v>45829</v>
      </c>
      <c r="K4341" s="1"/>
      <c r="L4341" s="2" t="s">
        <v>6289</v>
      </c>
      <c r="M4341" s="10" t="s">
        <v>6288</v>
      </c>
      <c r="N4341" s="1">
        <v>1</v>
      </c>
      <c r="O4341" s="1">
        <v>825</v>
      </c>
      <c r="P4341" s="2">
        <f>Table1[[#This Row],[PRICE/PO]]*Table1[[#This Row],[Quantity/PO]]</f>
        <v>825</v>
      </c>
      <c r="Q4341" s="2" t="str">
        <f t="shared" ca="1" si="372"/>
        <v>منتهي</v>
      </c>
      <c r="R4341" s="2" t="s">
        <v>2339</v>
      </c>
      <c r="S4341" s="2"/>
      <c r="T4341" s="1" t="str">
        <f t="shared" si="369"/>
        <v/>
      </c>
      <c r="BN4341" s="8">
        <f t="shared" si="371"/>
        <v>0</v>
      </c>
    </row>
    <row r="4342" spans="1:66" ht="69" hidden="1" x14ac:dyDescent="0.45">
      <c r="A4342" s="1">
        <f t="shared" si="370"/>
        <v>4327</v>
      </c>
      <c r="B4342" s="1" t="s">
        <v>734</v>
      </c>
      <c r="C4342" s="1" t="s">
        <v>1690</v>
      </c>
      <c r="D4342" s="1" t="s">
        <v>5778</v>
      </c>
      <c r="E4342" s="2" t="s">
        <v>5779</v>
      </c>
      <c r="F4342" s="1" t="s">
        <v>5769</v>
      </c>
      <c r="G4342" s="10">
        <v>45824</v>
      </c>
      <c r="H4342" s="1">
        <v>1</v>
      </c>
      <c r="I4342" s="1">
        <v>850</v>
      </c>
      <c r="J4342" s="10">
        <v>45829</v>
      </c>
      <c r="K4342" s="1"/>
      <c r="L4342" s="2" t="s">
        <v>6289</v>
      </c>
      <c r="M4342" s="10" t="s">
        <v>6288</v>
      </c>
      <c r="N4342" s="1">
        <v>1</v>
      </c>
      <c r="O4342" s="1">
        <v>850</v>
      </c>
      <c r="P4342" s="2">
        <f>Table1[[#This Row],[PRICE/PO]]*Table1[[#This Row],[Quantity/PO]]</f>
        <v>850</v>
      </c>
      <c r="Q4342" s="2" t="str">
        <f t="shared" ca="1" si="372"/>
        <v>منتهي</v>
      </c>
      <c r="R4342" s="2" t="s">
        <v>2339</v>
      </c>
      <c r="S4342" s="2"/>
      <c r="T4342" s="1" t="str">
        <f t="shared" si="369"/>
        <v/>
      </c>
      <c r="BN4342" s="8">
        <f t="shared" si="371"/>
        <v>0</v>
      </c>
    </row>
    <row r="4343" spans="1:66" ht="69" hidden="1" x14ac:dyDescent="0.45">
      <c r="A4343" s="1">
        <f t="shared" si="370"/>
        <v>4328</v>
      </c>
      <c r="B4343" s="1" t="s">
        <v>734</v>
      </c>
      <c r="C4343" s="1" t="s">
        <v>31</v>
      </c>
      <c r="D4343" s="1" t="s">
        <v>23</v>
      </c>
      <c r="E4343" s="2" t="s">
        <v>5780</v>
      </c>
      <c r="F4343" s="1" t="s">
        <v>5781</v>
      </c>
      <c r="G4343" s="10">
        <v>45824</v>
      </c>
      <c r="H4343" s="1">
        <v>1</v>
      </c>
      <c r="I4343" s="1">
        <v>11000</v>
      </c>
      <c r="J4343" s="10">
        <v>45829</v>
      </c>
      <c r="K4343" s="1"/>
      <c r="L4343" s="2" t="s">
        <v>6287</v>
      </c>
      <c r="M4343" s="10" t="s">
        <v>6288</v>
      </c>
      <c r="N4343" s="1">
        <v>1</v>
      </c>
      <c r="O4343" s="1">
        <v>11000</v>
      </c>
      <c r="P4343" s="2">
        <f>Table1[[#This Row],[PRICE/PO]]*Table1[[#This Row],[Quantity/PO]]</f>
        <v>11000</v>
      </c>
      <c r="Q4343" s="2" t="str">
        <f t="shared" ca="1" si="372"/>
        <v>منتهي</v>
      </c>
      <c r="R4343" s="2" t="s">
        <v>2339</v>
      </c>
      <c r="S4343" s="2"/>
      <c r="T4343" s="1" t="str">
        <f t="shared" si="369"/>
        <v/>
      </c>
      <c r="BN4343" s="8">
        <f t="shared" si="371"/>
        <v>0</v>
      </c>
    </row>
    <row r="4344" spans="1:66" ht="46" hidden="1" x14ac:dyDescent="0.45">
      <c r="A4344" s="1">
        <f t="shared" si="370"/>
        <v>4329</v>
      </c>
      <c r="B4344" s="1" t="s">
        <v>734</v>
      </c>
      <c r="C4344" s="1" t="s">
        <v>104</v>
      </c>
      <c r="D4344" s="1" t="s">
        <v>5782</v>
      </c>
      <c r="E4344" s="2" t="s">
        <v>5783</v>
      </c>
      <c r="F4344" s="1" t="s">
        <v>5781</v>
      </c>
      <c r="G4344" s="10">
        <v>45824</v>
      </c>
      <c r="H4344" s="1">
        <v>1</v>
      </c>
      <c r="I4344" s="1">
        <v>550</v>
      </c>
      <c r="J4344" s="10">
        <v>45829</v>
      </c>
      <c r="K4344" s="1"/>
      <c r="L4344" s="2"/>
      <c r="M4344" s="10"/>
      <c r="N4344" s="1"/>
      <c r="O4344" s="1"/>
      <c r="P4344" s="2">
        <f>Table1[[#This Row],[PRICE/PO]]*Table1[[#This Row],[Quantity/PO]]</f>
        <v>0</v>
      </c>
      <c r="Q4344" s="2" t="str">
        <f t="shared" ca="1" si="372"/>
        <v>منتهي</v>
      </c>
      <c r="R4344" s="2"/>
      <c r="S4344" s="2"/>
      <c r="T4344" s="1" t="str">
        <f t="shared" si="369"/>
        <v/>
      </c>
      <c r="BN4344" s="8">
        <f t="shared" si="371"/>
        <v>0</v>
      </c>
    </row>
    <row r="4345" spans="1:66" ht="46" hidden="1" x14ac:dyDescent="0.45">
      <c r="A4345" s="1">
        <f t="shared" si="370"/>
        <v>4330</v>
      </c>
      <c r="B4345" s="1" t="s">
        <v>734</v>
      </c>
      <c r="C4345" s="1" t="s">
        <v>36</v>
      </c>
      <c r="D4345" s="1"/>
      <c r="E4345" s="2" t="s">
        <v>5768</v>
      </c>
      <c r="F4345" s="1" t="s">
        <v>5781</v>
      </c>
      <c r="G4345" s="10">
        <v>45824</v>
      </c>
      <c r="H4345" s="1">
        <v>5</v>
      </c>
      <c r="I4345" s="1">
        <v>450</v>
      </c>
      <c r="J4345" s="10">
        <v>45829</v>
      </c>
      <c r="K4345" s="1"/>
      <c r="L4345" s="2" t="s">
        <v>6287</v>
      </c>
      <c r="M4345" s="10" t="s">
        <v>6288</v>
      </c>
      <c r="N4345" s="1">
        <v>5</v>
      </c>
      <c r="O4345" s="1">
        <v>450</v>
      </c>
      <c r="P4345" s="2">
        <f>Table1[[#This Row],[PRICE/PO]]*Table1[[#This Row],[Quantity/PO]]</f>
        <v>2250</v>
      </c>
      <c r="Q4345" s="2" t="str">
        <f t="shared" ca="1" si="372"/>
        <v>منتهي</v>
      </c>
      <c r="R4345" s="2" t="s">
        <v>2339</v>
      </c>
      <c r="S4345" s="2"/>
      <c r="T4345" s="1" t="str">
        <f t="shared" si="369"/>
        <v/>
      </c>
      <c r="BN4345" s="8">
        <f t="shared" si="371"/>
        <v>0</v>
      </c>
    </row>
    <row r="4346" spans="1:66" ht="46" hidden="1" x14ac:dyDescent="0.45">
      <c r="A4346" s="1">
        <f t="shared" si="370"/>
        <v>4331</v>
      </c>
      <c r="B4346" s="1" t="s">
        <v>734</v>
      </c>
      <c r="C4346" s="1" t="s">
        <v>36</v>
      </c>
      <c r="D4346" s="1"/>
      <c r="E4346" s="2" t="s">
        <v>5768</v>
      </c>
      <c r="F4346" s="1" t="s">
        <v>5781</v>
      </c>
      <c r="G4346" s="10">
        <v>45824</v>
      </c>
      <c r="H4346" s="1"/>
      <c r="I4346" s="1">
        <v>450</v>
      </c>
      <c r="J4346" s="10">
        <v>45829</v>
      </c>
      <c r="K4346" s="1"/>
      <c r="L4346" s="2" t="s">
        <v>6278</v>
      </c>
      <c r="M4346" s="10">
        <v>45845</v>
      </c>
      <c r="N4346" s="1">
        <v>10</v>
      </c>
      <c r="O4346" s="1">
        <v>450</v>
      </c>
      <c r="P4346" s="2">
        <f>Table1[[#This Row],[PRICE/PO]]*Table1[[#This Row],[Quantity/PO]]</f>
        <v>4500</v>
      </c>
      <c r="Q4346" s="2" t="str">
        <f t="shared" ca="1" si="372"/>
        <v>منتهي</v>
      </c>
      <c r="R4346" s="2" t="s">
        <v>2339</v>
      </c>
      <c r="S4346" s="2"/>
      <c r="T4346" s="1" t="str">
        <f t="shared" si="369"/>
        <v/>
      </c>
      <c r="BN4346" s="8">
        <f t="shared" si="371"/>
        <v>0</v>
      </c>
    </row>
    <row r="4347" spans="1:66" ht="46" hidden="1" x14ac:dyDescent="0.45">
      <c r="A4347" s="1">
        <f t="shared" si="370"/>
        <v>4332</v>
      </c>
      <c r="B4347" s="1" t="s">
        <v>734</v>
      </c>
      <c r="C4347" s="1" t="s">
        <v>36</v>
      </c>
      <c r="D4347" s="1"/>
      <c r="E4347" s="2" t="s">
        <v>5768</v>
      </c>
      <c r="F4347" s="1" t="s">
        <v>5781</v>
      </c>
      <c r="G4347" s="10">
        <v>45824</v>
      </c>
      <c r="H4347" s="1"/>
      <c r="I4347" s="1">
        <v>450</v>
      </c>
      <c r="J4347" s="10">
        <v>45829</v>
      </c>
      <c r="K4347" s="1"/>
      <c r="L4347" s="2" t="s">
        <v>6322</v>
      </c>
      <c r="M4347" s="10">
        <v>45848</v>
      </c>
      <c r="N4347" s="1">
        <f>15+25</f>
        <v>40</v>
      </c>
      <c r="O4347" s="1">
        <v>450</v>
      </c>
      <c r="P4347" s="2">
        <f>Table1[[#This Row],[PRICE/PO]]*Table1[[#This Row],[Quantity/PO]]</f>
        <v>18000</v>
      </c>
      <c r="Q4347" s="2" t="str">
        <f t="shared" ca="1" si="372"/>
        <v>منتهي</v>
      </c>
      <c r="R4347" s="2" t="s">
        <v>2339</v>
      </c>
      <c r="S4347" s="2"/>
      <c r="T4347" s="1" t="str">
        <f t="shared" si="369"/>
        <v/>
      </c>
      <c r="BN4347" s="8">
        <f t="shared" ref="BN4347" si="373">D4951</f>
        <v>0</v>
      </c>
    </row>
    <row r="4348" spans="1:66" ht="69" hidden="1" x14ac:dyDescent="0.45">
      <c r="A4348" s="1">
        <f t="shared" si="370"/>
        <v>4333</v>
      </c>
      <c r="B4348" s="1" t="s">
        <v>734</v>
      </c>
      <c r="C4348" s="1" t="s">
        <v>704</v>
      </c>
      <c r="D4348" s="1" t="s">
        <v>1060</v>
      </c>
      <c r="E4348" s="2" t="s">
        <v>5784</v>
      </c>
      <c r="F4348" s="1" t="s">
        <v>5781</v>
      </c>
      <c r="G4348" s="10">
        <v>45824</v>
      </c>
      <c r="H4348" s="1">
        <v>4</v>
      </c>
      <c r="I4348" s="1">
        <v>1450</v>
      </c>
      <c r="J4348" s="10">
        <v>45829</v>
      </c>
      <c r="K4348" s="1"/>
      <c r="L4348" s="2" t="s">
        <v>6287</v>
      </c>
      <c r="M4348" s="10" t="s">
        <v>6288</v>
      </c>
      <c r="N4348" s="1">
        <v>4</v>
      </c>
      <c r="O4348" s="1">
        <v>1450</v>
      </c>
      <c r="P4348" s="2">
        <f>Table1[[#This Row],[PRICE/PO]]*Table1[[#This Row],[Quantity/PO]]</f>
        <v>5800</v>
      </c>
      <c r="Q4348" s="2" t="str">
        <f t="shared" ca="1" si="372"/>
        <v>منتهي</v>
      </c>
      <c r="R4348" s="2" t="s">
        <v>2339</v>
      </c>
      <c r="S4348" s="2"/>
      <c r="T4348" s="1" t="str">
        <f t="shared" si="369"/>
        <v/>
      </c>
      <c r="BN4348" s="8">
        <f t="shared" ref="BN4348:BN4363" si="374">D4950</f>
        <v>0</v>
      </c>
    </row>
    <row r="4349" spans="1:66" ht="46" hidden="1" x14ac:dyDescent="0.45">
      <c r="A4349" s="1">
        <f t="shared" si="364"/>
        <v>4336</v>
      </c>
      <c r="B4349" s="1" t="s">
        <v>734</v>
      </c>
      <c r="C4349" s="1" t="s">
        <v>712</v>
      </c>
      <c r="D4349" s="1" t="s">
        <v>5785</v>
      </c>
      <c r="E4349" s="2" t="s">
        <v>5786</v>
      </c>
      <c r="F4349" s="1" t="s">
        <v>5787</v>
      </c>
      <c r="G4349" s="10">
        <v>45824</v>
      </c>
      <c r="H4349" s="1">
        <v>8</v>
      </c>
      <c r="I4349" s="1">
        <v>120</v>
      </c>
      <c r="J4349" s="10">
        <v>45829</v>
      </c>
      <c r="K4349" s="1"/>
      <c r="L4349" s="2"/>
      <c r="M4349" s="10"/>
      <c r="N4349" s="1"/>
      <c r="O4349" s="1"/>
      <c r="P4349" s="2">
        <f>Table1[[#This Row],[PRICE/PO]]*Table1[[#This Row],[Quantity/PO]]</f>
        <v>0</v>
      </c>
      <c r="Q4349" s="2" t="str">
        <f t="shared" ca="1" si="372"/>
        <v>منتهي</v>
      </c>
      <c r="R4349" s="2"/>
      <c r="S4349" s="2"/>
      <c r="T4349" s="1" t="str">
        <f t="shared" si="369"/>
        <v/>
      </c>
      <c r="BN4349" s="8">
        <f t="shared" si="374"/>
        <v>0</v>
      </c>
    </row>
    <row r="4350" spans="1:66" ht="92" x14ac:dyDescent="0.45">
      <c r="A4350" s="1">
        <f t="shared" si="364"/>
        <v>4337</v>
      </c>
      <c r="B4350" s="1" t="s">
        <v>734</v>
      </c>
      <c r="C4350" s="1" t="s">
        <v>715</v>
      </c>
      <c r="D4350" s="1" t="s">
        <v>5303</v>
      </c>
      <c r="E4350" s="2" t="s">
        <v>5788</v>
      </c>
      <c r="F4350" s="1" t="s">
        <v>5787</v>
      </c>
      <c r="G4350" s="10">
        <v>45824</v>
      </c>
      <c r="H4350" s="1">
        <v>2</v>
      </c>
      <c r="I4350" s="1"/>
      <c r="J4350" s="10">
        <v>45829</v>
      </c>
      <c r="K4350" s="1"/>
      <c r="L4350" s="2"/>
      <c r="M4350" s="10"/>
      <c r="N4350" s="1"/>
      <c r="O4350" s="1"/>
      <c r="P4350" s="2">
        <f>Table1[[#This Row],[PRICE/PO]]*Table1[[#This Row],[Quantity/PO]]</f>
        <v>0</v>
      </c>
      <c r="Q4350" s="2" t="str">
        <f t="shared" ca="1" si="372"/>
        <v>منتهي</v>
      </c>
      <c r="R4350" s="2"/>
      <c r="S4350" s="2"/>
      <c r="T4350" s="1" t="str">
        <f t="shared" si="369"/>
        <v/>
      </c>
      <c r="BN4350" s="8">
        <f t="shared" si="374"/>
        <v>0</v>
      </c>
    </row>
    <row r="4351" spans="1:66" ht="46" hidden="1" x14ac:dyDescent="0.45">
      <c r="A4351" s="1">
        <f t="shared" si="364"/>
        <v>4338</v>
      </c>
      <c r="B4351" s="1" t="s">
        <v>734</v>
      </c>
      <c r="C4351" s="1" t="s">
        <v>717</v>
      </c>
      <c r="D4351" s="1" t="s">
        <v>5312</v>
      </c>
      <c r="E4351" s="2" t="s">
        <v>5313</v>
      </c>
      <c r="F4351" s="1" t="s">
        <v>5787</v>
      </c>
      <c r="G4351" s="10">
        <v>45824</v>
      </c>
      <c r="H4351" s="1">
        <v>6</v>
      </c>
      <c r="I4351" s="1"/>
      <c r="J4351" s="10">
        <v>45829</v>
      </c>
      <c r="K4351" s="1"/>
      <c r="L4351" s="2"/>
      <c r="M4351" s="10"/>
      <c r="N4351" s="1"/>
      <c r="O4351" s="1"/>
      <c r="P4351" s="2">
        <f>Table1[[#This Row],[PRICE/PO]]*Table1[[#This Row],[Quantity/PO]]</f>
        <v>0</v>
      </c>
      <c r="Q4351" s="2" t="str">
        <f t="shared" ca="1" si="372"/>
        <v>منتهي</v>
      </c>
      <c r="R4351" s="2"/>
      <c r="S4351" s="2"/>
      <c r="T4351" s="1" t="str">
        <f t="shared" si="369"/>
        <v/>
      </c>
      <c r="BN4351" s="8">
        <f t="shared" si="374"/>
        <v>0</v>
      </c>
    </row>
    <row r="4352" spans="1:66" ht="46" hidden="1" x14ac:dyDescent="0.45">
      <c r="A4352" s="1">
        <f t="shared" si="364"/>
        <v>4339</v>
      </c>
      <c r="B4352" s="1" t="s">
        <v>734</v>
      </c>
      <c r="C4352" s="1" t="s">
        <v>653</v>
      </c>
      <c r="D4352" s="1" t="s">
        <v>5789</v>
      </c>
      <c r="E4352" s="2" t="s">
        <v>5790</v>
      </c>
      <c r="F4352" s="1" t="s">
        <v>5787</v>
      </c>
      <c r="G4352" s="10">
        <v>45824</v>
      </c>
      <c r="H4352" s="1">
        <v>2</v>
      </c>
      <c r="I4352" s="1"/>
      <c r="J4352" s="10">
        <v>45829</v>
      </c>
      <c r="K4352" s="1"/>
      <c r="L4352" s="2"/>
      <c r="M4352" s="10"/>
      <c r="N4352" s="1"/>
      <c r="O4352" s="1"/>
      <c r="P4352" s="2">
        <f>Table1[[#This Row],[PRICE/PO]]*Table1[[#This Row],[Quantity/PO]]</f>
        <v>0</v>
      </c>
      <c r="Q4352" s="2" t="str">
        <f t="shared" ca="1" si="372"/>
        <v>منتهي</v>
      </c>
      <c r="R4352" s="2"/>
      <c r="S4352" s="2"/>
      <c r="T4352" s="1" t="str">
        <f t="shared" si="369"/>
        <v/>
      </c>
      <c r="BN4352" s="8">
        <f t="shared" si="374"/>
        <v>0</v>
      </c>
    </row>
    <row r="4353" spans="1:66" ht="46" hidden="1" x14ac:dyDescent="0.45">
      <c r="A4353" s="1">
        <f t="shared" si="364"/>
        <v>4340</v>
      </c>
      <c r="B4353" s="1" t="s">
        <v>734</v>
      </c>
      <c r="C4353" s="1" t="s">
        <v>5791</v>
      </c>
      <c r="D4353" s="1" t="s">
        <v>5792</v>
      </c>
      <c r="E4353" s="2" t="s">
        <v>5793</v>
      </c>
      <c r="F4353" s="1" t="s">
        <v>5787</v>
      </c>
      <c r="G4353" s="10">
        <v>45824</v>
      </c>
      <c r="H4353" s="1">
        <v>6</v>
      </c>
      <c r="I4353" s="1">
        <v>100</v>
      </c>
      <c r="J4353" s="10">
        <v>45829</v>
      </c>
      <c r="K4353" s="1"/>
      <c r="L4353" s="2"/>
      <c r="M4353" s="10"/>
      <c r="N4353" s="1"/>
      <c r="O4353" s="1"/>
      <c r="P4353" s="2">
        <f>Table1[[#This Row],[PRICE/PO]]*Table1[[#This Row],[Quantity/PO]]</f>
        <v>0</v>
      </c>
      <c r="Q4353" s="2" t="str">
        <f t="shared" ca="1" si="372"/>
        <v>منتهي</v>
      </c>
      <c r="R4353" s="2"/>
      <c r="S4353" s="2"/>
      <c r="T4353" s="1" t="str">
        <f t="shared" si="369"/>
        <v/>
      </c>
      <c r="BN4353" s="8">
        <f t="shared" si="374"/>
        <v>0</v>
      </c>
    </row>
    <row r="4354" spans="1:66" ht="46" hidden="1" x14ac:dyDescent="0.45">
      <c r="A4354" s="1">
        <f t="shared" si="364"/>
        <v>4341</v>
      </c>
      <c r="B4354" s="1" t="s">
        <v>734</v>
      </c>
      <c r="C4354" s="1" t="s">
        <v>5794</v>
      </c>
      <c r="D4354" s="1" t="s">
        <v>5795</v>
      </c>
      <c r="E4354" s="2" t="s">
        <v>5796</v>
      </c>
      <c r="F4354" s="1" t="s">
        <v>5787</v>
      </c>
      <c r="G4354" s="10">
        <v>45824</v>
      </c>
      <c r="H4354" s="1">
        <v>6</v>
      </c>
      <c r="I4354" s="1">
        <v>100</v>
      </c>
      <c r="J4354" s="10">
        <v>45829</v>
      </c>
      <c r="K4354" s="1"/>
      <c r="L4354" s="2"/>
      <c r="M4354" s="10"/>
      <c r="N4354" s="1"/>
      <c r="O4354" s="1"/>
      <c r="P4354" s="2">
        <f>Table1[[#This Row],[PRICE/PO]]*Table1[[#This Row],[Quantity/PO]]</f>
        <v>0</v>
      </c>
      <c r="Q4354" s="2" t="str">
        <f t="shared" ca="1" si="372"/>
        <v>منتهي</v>
      </c>
      <c r="R4354" s="2"/>
      <c r="S4354" s="2"/>
      <c r="T4354" s="1" t="str">
        <f t="shared" si="369"/>
        <v/>
      </c>
      <c r="BN4354" s="8">
        <f t="shared" si="374"/>
        <v>0</v>
      </c>
    </row>
    <row r="4355" spans="1:66" ht="46" hidden="1" x14ac:dyDescent="0.45">
      <c r="A4355" s="1">
        <f t="shared" si="364"/>
        <v>4342</v>
      </c>
      <c r="B4355" s="1" t="s">
        <v>207</v>
      </c>
      <c r="C4355" s="1" t="s">
        <v>2361</v>
      </c>
      <c r="D4355" s="1" t="s">
        <v>5797</v>
      </c>
      <c r="E4355" s="2" t="s">
        <v>5798</v>
      </c>
      <c r="F4355" s="1" t="s">
        <v>5787</v>
      </c>
      <c r="G4355" s="10">
        <v>45824</v>
      </c>
      <c r="H4355" s="1">
        <v>12</v>
      </c>
      <c r="I4355" s="1">
        <v>100</v>
      </c>
      <c r="J4355" s="10">
        <v>45829</v>
      </c>
      <c r="K4355" s="1"/>
      <c r="L4355" s="2"/>
      <c r="M4355" s="10"/>
      <c r="N4355" s="1"/>
      <c r="O4355" s="1"/>
      <c r="P4355" s="2">
        <f>Table1[[#This Row],[PRICE/PO]]*Table1[[#This Row],[Quantity/PO]]</f>
        <v>0</v>
      </c>
      <c r="Q4355" s="2" t="str">
        <f t="shared" ca="1" si="372"/>
        <v>منتهي</v>
      </c>
      <c r="R4355" s="2"/>
      <c r="S4355" s="2"/>
      <c r="T4355" s="1" t="str">
        <f t="shared" si="369"/>
        <v/>
      </c>
      <c r="BN4355" s="8">
        <f t="shared" si="374"/>
        <v>0</v>
      </c>
    </row>
    <row r="4356" spans="1:66" ht="46" hidden="1" x14ac:dyDescent="0.45">
      <c r="A4356" s="1">
        <f t="shared" si="364"/>
        <v>4343</v>
      </c>
      <c r="B4356" s="1" t="s">
        <v>207</v>
      </c>
      <c r="C4356" s="1" t="s">
        <v>5799</v>
      </c>
      <c r="D4356" s="1" t="s">
        <v>5800</v>
      </c>
      <c r="E4356" s="2" t="s">
        <v>5801</v>
      </c>
      <c r="F4356" s="1" t="s">
        <v>5787</v>
      </c>
      <c r="G4356" s="10">
        <v>45824</v>
      </c>
      <c r="H4356" s="1">
        <v>12</v>
      </c>
      <c r="I4356" s="1">
        <v>125</v>
      </c>
      <c r="J4356" s="10">
        <v>45829</v>
      </c>
      <c r="K4356" s="1"/>
      <c r="L4356" s="2"/>
      <c r="M4356" s="10"/>
      <c r="N4356" s="1"/>
      <c r="O4356" s="1"/>
      <c r="P4356" s="2">
        <f>Table1[[#This Row],[PRICE/PO]]*Table1[[#This Row],[Quantity/PO]]</f>
        <v>0</v>
      </c>
      <c r="Q4356" s="2" t="str">
        <f t="shared" ca="1" si="372"/>
        <v>منتهي</v>
      </c>
      <c r="R4356" s="2"/>
      <c r="S4356" s="2"/>
      <c r="T4356" s="1" t="str">
        <f t="shared" si="369"/>
        <v/>
      </c>
      <c r="BN4356" s="8">
        <f t="shared" si="374"/>
        <v>0</v>
      </c>
    </row>
    <row r="4357" spans="1:66" ht="46" hidden="1" x14ac:dyDescent="0.45">
      <c r="A4357" s="1">
        <f t="shared" si="364"/>
        <v>4344</v>
      </c>
      <c r="B4357" s="1" t="s">
        <v>207</v>
      </c>
      <c r="C4357" s="1" t="s">
        <v>35</v>
      </c>
      <c r="D4357" s="1" t="s">
        <v>5802</v>
      </c>
      <c r="E4357" s="2" t="s">
        <v>5803</v>
      </c>
      <c r="F4357" s="1" t="s">
        <v>5787</v>
      </c>
      <c r="G4357" s="10">
        <v>45824</v>
      </c>
      <c r="H4357" s="1">
        <v>12</v>
      </c>
      <c r="I4357" s="1">
        <v>150</v>
      </c>
      <c r="J4357" s="10">
        <v>45829</v>
      </c>
      <c r="K4357" s="1"/>
      <c r="L4357" s="2"/>
      <c r="M4357" s="10"/>
      <c r="N4357" s="1"/>
      <c r="O4357" s="1"/>
      <c r="P4357" s="2">
        <f>Table1[[#This Row],[PRICE/PO]]*Table1[[#This Row],[Quantity/PO]]</f>
        <v>0</v>
      </c>
      <c r="Q4357" s="2" t="str">
        <f t="shared" ca="1" si="372"/>
        <v>منتهي</v>
      </c>
      <c r="R4357" s="2"/>
      <c r="S4357" s="2"/>
      <c r="T4357" s="1" t="str">
        <f t="shared" si="369"/>
        <v/>
      </c>
      <c r="BN4357" s="8">
        <f t="shared" si="374"/>
        <v>0</v>
      </c>
    </row>
    <row r="4358" spans="1:66" ht="46" hidden="1" x14ac:dyDescent="0.45">
      <c r="A4358" s="1">
        <f t="shared" si="364"/>
        <v>4345</v>
      </c>
      <c r="B4358" s="1" t="s">
        <v>734</v>
      </c>
      <c r="C4358" s="1" t="s">
        <v>601</v>
      </c>
      <c r="D4358" s="1"/>
      <c r="E4358" s="2" t="s">
        <v>5804</v>
      </c>
      <c r="F4358" s="1" t="s">
        <v>5787</v>
      </c>
      <c r="G4358" s="10">
        <v>45824</v>
      </c>
      <c r="H4358" s="1">
        <v>1</v>
      </c>
      <c r="I4358" s="1">
        <v>750</v>
      </c>
      <c r="J4358" s="10">
        <v>45829</v>
      </c>
      <c r="K4358" s="1"/>
      <c r="L4358" s="2" t="s">
        <v>6287</v>
      </c>
      <c r="M4358" s="10" t="s">
        <v>6288</v>
      </c>
      <c r="N4358" s="1">
        <v>1</v>
      </c>
      <c r="O4358" s="1">
        <v>751</v>
      </c>
      <c r="P4358" s="2">
        <f>Table1[[#This Row],[PRICE/PO]]*Table1[[#This Row],[Quantity/PO]]</f>
        <v>751</v>
      </c>
      <c r="Q4358" s="2" t="str">
        <f t="shared" ca="1" si="372"/>
        <v>منتهي</v>
      </c>
      <c r="R4358" s="2" t="s">
        <v>2339</v>
      </c>
      <c r="S4358" s="2"/>
      <c r="T4358" s="1" t="str">
        <f t="shared" si="369"/>
        <v/>
      </c>
      <c r="BN4358" s="8">
        <f t="shared" si="374"/>
        <v>0</v>
      </c>
    </row>
    <row r="4359" spans="1:66" ht="69" hidden="1" x14ac:dyDescent="0.45">
      <c r="A4359" s="1">
        <f t="shared" si="364"/>
        <v>4346</v>
      </c>
      <c r="B4359" s="1" t="s">
        <v>734</v>
      </c>
      <c r="C4359" s="1" t="s">
        <v>1698</v>
      </c>
      <c r="D4359" s="1" t="s">
        <v>1697</v>
      </c>
      <c r="E4359" s="2" t="s">
        <v>5805</v>
      </c>
      <c r="F4359" s="1" t="s">
        <v>5787</v>
      </c>
      <c r="G4359" s="10">
        <v>45824</v>
      </c>
      <c r="H4359" s="1">
        <v>1</v>
      </c>
      <c r="I4359" s="1"/>
      <c r="J4359" s="10">
        <v>45829</v>
      </c>
      <c r="K4359" s="1"/>
      <c r="L4359" s="2"/>
      <c r="M4359" s="10"/>
      <c r="N4359" s="1"/>
      <c r="O4359" s="1"/>
      <c r="P4359" s="2">
        <f>Table1[[#This Row],[PRICE/PO]]*Table1[[#This Row],[Quantity/PO]]</f>
        <v>0</v>
      </c>
      <c r="Q4359" s="2" t="str">
        <f t="shared" ca="1" si="372"/>
        <v>منتهي</v>
      </c>
      <c r="R4359" s="2"/>
      <c r="S4359" s="2"/>
      <c r="T4359" s="1" t="str">
        <f t="shared" si="369"/>
        <v/>
      </c>
      <c r="BN4359" s="8">
        <f t="shared" si="374"/>
        <v>0</v>
      </c>
    </row>
    <row r="4360" spans="1:66" ht="46" hidden="1" x14ac:dyDescent="0.45">
      <c r="A4360" s="1">
        <f t="shared" si="364"/>
        <v>4347</v>
      </c>
      <c r="B4360" s="1" t="s">
        <v>734</v>
      </c>
      <c r="C4360" s="1" t="s">
        <v>3108</v>
      </c>
      <c r="D4360" s="1" t="s">
        <v>5806</v>
      </c>
      <c r="E4360" s="2" t="s">
        <v>5807</v>
      </c>
      <c r="F4360" s="1" t="s">
        <v>5787</v>
      </c>
      <c r="G4360" s="10">
        <v>45824</v>
      </c>
      <c r="H4360" s="1">
        <v>1</v>
      </c>
      <c r="I4360" s="1"/>
      <c r="J4360" s="10">
        <v>45829</v>
      </c>
      <c r="K4360" s="1"/>
      <c r="L4360" s="2"/>
      <c r="M4360" s="10"/>
      <c r="N4360" s="1"/>
      <c r="O4360" s="1"/>
      <c r="P4360" s="2">
        <f>Table1[[#This Row],[PRICE/PO]]*Table1[[#This Row],[Quantity/PO]]</f>
        <v>0</v>
      </c>
      <c r="Q4360" s="2" t="str">
        <f t="shared" ca="1" si="372"/>
        <v>منتهي</v>
      </c>
      <c r="R4360" s="2"/>
      <c r="S4360" s="2"/>
      <c r="T4360" s="1" t="str">
        <f t="shared" si="369"/>
        <v/>
      </c>
      <c r="BN4360" s="8">
        <f t="shared" si="374"/>
        <v>0</v>
      </c>
    </row>
    <row r="4361" spans="1:66" ht="69" hidden="1" x14ac:dyDescent="0.45">
      <c r="A4361" s="1">
        <f t="shared" si="364"/>
        <v>4348</v>
      </c>
      <c r="B4361" s="1" t="s">
        <v>734</v>
      </c>
      <c r="C4361" s="1" t="s">
        <v>651</v>
      </c>
      <c r="D4361" s="1" t="s">
        <v>5808</v>
      </c>
      <c r="E4361" s="2" t="s">
        <v>5809</v>
      </c>
      <c r="F4361" s="1" t="s">
        <v>5810</v>
      </c>
      <c r="G4361" s="10">
        <v>45824</v>
      </c>
      <c r="H4361" s="1">
        <v>8</v>
      </c>
      <c r="I4361" s="1"/>
      <c r="J4361" s="10">
        <v>45829</v>
      </c>
      <c r="K4361" s="1"/>
      <c r="L4361" s="2"/>
      <c r="M4361" s="10"/>
      <c r="N4361" s="1"/>
      <c r="O4361" s="1"/>
      <c r="P4361" s="2">
        <f>Table1[[#This Row],[PRICE/PO]]*Table1[[#This Row],[Quantity/PO]]</f>
        <v>0</v>
      </c>
      <c r="Q4361" s="2" t="str">
        <f t="shared" ca="1" si="372"/>
        <v>منتهي</v>
      </c>
      <c r="R4361" s="2"/>
      <c r="S4361" s="2"/>
      <c r="T4361" s="1" t="str">
        <f t="shared" si="369"/>
        <v/>
      </c>
      <c r="BN4361" s="8">
        <f t="shared" si="374"/>
        <v>0</v>
      </c>
    </row>
    <row r="4362" spans="1:66" ht="69" hidden="1" x14ac:dyDescent="0.45">
      <c r="A4362" s="1">
        <f t="shared" si="364"/>
        <v>4349</v>
      </c>
      <c r="B4362" s="1" t="s">
        <v>734</v>
      </c>
      <c r="C4362" s="1" t="s">
        <v>558</v>
      </c>
      <c r="D4362" s="1" t="s">
        <v>582</v>
      </c>
      <c r="E4362" s="2" t="s">
        <v>5811</v>
      </c>
      <c r="F4362" s="1" t="s">
        <v>5810</v>
      </c>
      <c r="G4362" s="10">
        <v>45824</v>
      </c>
      <c r="H4362" s="1">
        <v>3</v>
      </c>
      <c r="I4362" s="1"/>
      <c r="J4362" s="10">
        <v>45829</v>
      </c>
      <c r="K4362" s="1"/>
      <c r="L4362" s="2"/>
      <c r="M4362" s="10"/>
      <c r="N4362" s="1"/>
      <c r="O4362" s="1"/>
      <c r="P4362" s="2">
        <f>Table1[[#This Row],[PRICE/PO]]*Table1[[#This Row],[Quantity/PO]]</f>
        <v>0</v>
      </c>
      <c r="Q4362" s="2" t="str">
        <f t="shared" ca="1" si="372"/>
        <v>منتهي</v>
      </c>
      <c r="R4362" s="2"/>
      <c r="S4362" s="2"/>
      <c r="T4362" s="1" t="str">
        <f t="shared" si="369"/>
        <v/>
      </c>
      <c r="BN4362" s="8">
        <f t="shared" si="374"/>
        <v>0</v>
      </c>
    </row>
    <row r="4363" spans="1:66" ht="69" hidden="1" x14ac:dyDescent="0.45">
      <c r="A4363" s="1">
        <f t="shared" si="364"/>
        <v>4350</v>
      </c>
      <c r="B4363" s="1" t="s">
        <v>734</v>
      </c>
      <c r="C4363" s="1" t="s">
        <v>561</v>
      </c>
      <c r="D4363" s="1" t="s">
        <v>2387</v>
      </c>
      <c r="E4363" s="2" t="s">
        <v>5812</v>
      </c>
      <c r="F4363" s="1" t="s">
        <v>5810</v>
      </c>
      <c r="G4363" s="10">
        <v>45824</v>
      </c>
      <c r="H4363" s="1">
        <v>3</v>
      </c>
      <c r="I4363" s="1">
        <v>1750</v>
      </c>
      <c r="J4363" s="10">
        <v>45829</v>
      </c>
      <c r="K4363" s="1"/>
      <c r="L4363" s="2"/>
      <c r="M4363" s="10"/>
      <c r="N4363" s="1"/>
      <c r="O4363" s="1"/>
      <c r="P4363" s="2">
        <f>Table1[[#This Row],[PRICE/PO]]*Table1[[#This Row],[Quantity/PO]]</f>
        <v>0</v>
      </c>
      <c r="Q4363" s="2" t="str">
        <f t="shared" ca="1" si="372"/>
        <v>منتهي</v>
      </c>
      <c r="R4363" s="2"/>
      <c r="S4363" s="2"/>
      <c r="T4363" s="1" t="str">
        <f t="shared" si="369"/>
        <v/>
      </c>
      <c r="BN4363" s="8">
        <f t="shared" si="374"/>
        <v>0</v>
      </c>
    </row>
    <row r="4364" spans="1:66" ht="69" hidden="1" x14ac:dyDescent="0.45">
      <c r="A4364" s="1">
        <f t="shared" si="364"/>
        <v>4351</v>
      </c>
      <c r="B4364" s="1" t="s">
        <v>734</v>
      </c>
      <c r="C4364" s="1" t="s">
        <v>564</v>
      </c>
      <c r="D4364" s="1">
        <v>2730</v>
      </c>
      <c r="E4364" s="2" t="s">
        <v>5813</v>
      </c>
      <c r="F4364" s="1" t="s">
        <v>5810</v>
      </c>
      <c r="G4364" s="10">
        <v>45824</v>
      </c>
      <c r="H4364" s="1">
        <v>2</v>
      </c>
      <c r="I4364" s="1"/>
      <c r="J4364" s="10">
        <v>45829</v>
      </c>
      <c r="K4364" s="1"/>
      <c r="L4364" s="2"/>
      <c r="M4364" s="10"/>
      <c r="N4364" s="1"/>
      <c r="O4364" s="1"/>
      <c r="P4364" s="2">
        <f>Table1[[#This Row],[PRICE/PO]]*Table1[[#This Row],[Quantity/PO]]</f>
        <v>0</v>
      </c>
      <c r="Q4364" s="2" t="str">
        <f t="shared" ca="1" si="372"/>
        <v>منتهي</v>
      </c>
      <c r="R4364" s="2"/>
      <c r="S4364" s="2"/>
      <c r="T4364" s="1" t="str">
        <f t="shared" si="369"/>
        <v/>
      </c>
      <c r="BN4364" s="8">
        <f t="shared" ref="BN4364:BN4370" si="375">D4966</f>
        <v>0</v>
      </c>
    </row>
    <row r="4365" spans="1:66" ht="69" hidden="1" x14ac:dyDescent="0.45">
      <c r="A4365" s="1">
        <f t="shared" si="364"/>
        <v>4352</v>
      </c>
      <c r="B4365" s="1" t="s">
        <v>734</v>
      </c>
      <c r="C4365" s="1" t="s">
        <v>110</v>
      </c>
      <c r="D4365" s="1">
        <v>56384</v>
      </c>
      <c r="E4365" s="2" t="s">
        <v>5814</v>
      </c>
      <c r="F4365" s="1" t="s">
        <v>5810</v>
      </c>
      <c r="G4365" s="10">
        <v>45824</v>
      </c>
      <c r="H4365" s="1">
        <v>2</v>
      </c>
      <c r="I4365" s="1">
        <v>700</v>
      </c>
      <c r="J4365" s="10">
        <v>45829</v>
      </c>
      <c r="K4365" s="1"/>
      <c r="L4365" s="2"/>
      <c r="M4365" s="10"/>
      <c r="N4365" s="1"/>
      <c r="O4365" s="1"/>
      <c r="P4365" s="2">
        <f>Table1[[#This Row],[PRICE/PO]]*Table1[[#This Row],[Quantity/PO]]</f>
        <v>0</v>
      </c>
      <c r="Q4365" s="2" t="str">
        <f t="shared" ca="1" si="372"/>
        <v>منتهي</v>
      </c>
      <c r="R4365" s="2"/>
      <c r="S4365" s="2"/>
      <c r="T4365" s="1" t="str">
        <f t="shared" si="369"/>
        <v/>
      </c>
      <c r="BN4365" s="8">
        <f t="shared" si="375"/>
        <v>0</v>
      </c>
    </row>
    <row r="4366" spans="1:66" ht="46" hidden="1" x14ac:dyDescent="0.45">
      <c r="A4366" s="1">
        <f t="shared" si="364"/>
        <v>4353</v>
      </c>
      <c r="B4366" s="1" t="s">
        <v>734</v>
      </c>
      <c r="C4366" s="1" t="s">
        <v>5815</v>
      </c>
      <c r="D4366" s="1" t="s">
        <v>5782</v>
      </c>
      <c r="E4366" s="2" t="s">
        <v>5783</v>
      </c>
      <c r="F4366" s="1" t="s">
        <v>5816</v>
      </c>
      <c r="G4366" s="10">
        <v>45824</v>
      </c>
      <c r="H4366" s="1">
        <v>6</v>
      </c>
      <c r="I4366" s="1">
        <v>550</v>
      </c>
      <c r="J4366" s="10">
        <v>45829</v>
      </c>
      <c r="K4366" s="1"/>
      <c r="L4366" s="2"/>
      <c r="M4366" s="10"/>
      <c r="N4366" s="1"/>
      <c r="O4366" s="1"/>
      <c r="P4366" s="2">
        <f>Table1[[#This Row],[PRICE/PO]]*Table1[[#This Row],[Quantity/PO]]</f>
        <v>0</v>
      </c>
      <c r="Q4366" s="2" t="str">
        <f t="shared" ca="1" si="372"/>
        <v>منتهي</v>
      </c>
      <c r="R4366" s="2"/>
      <c r="S4366" s="2"/>
      <c r="T4366" s="1" t="str">
        <f t="shared" si="369"/>
        <v/>
      </c>
      <c r="BN4366" s="8">
        <f t="shared" si="375"/>
        <v>0</v>
      </c>
    </row>
    <row r="4367" spans="1:66" ht="69" hidden="1" x14ac:dyDescent="0.45">
      <c r="A4367" s="1">
        <f t="shared" si="364"/>
        <v>4354</v>
      </c>
      <c r="B4367" s="1" t="s">
        <v>734</v>
      </c>
      <c r="C4367" s="1" t="s">
        <v>40</v>
      </c>
      <c r="D4367" s="1" t="s">
        <v>5817</v>
      </c>
      <c r="E4367" s="2" t="s">
        <v>5818</v>
      </c>
      <c r="F4367" s="1" t="s">
        <v>5816</v>
      </c>
      <c r="G4367" s="10">
        <v>45824</v>
      </c>
      <c r="H4367" s="1">
        <v>4</v>
      </c>
      <c r="I4367" s="1">
        <v>925</v>
      </c>
      <c r="J4367" s="10">
        <v>45829</v>
      </c>
      <c r="K4367" s="1"/>
      <c r="L4367" s="2" t="s">
        <v>6293</v>
      </c>
      <c r="M4367" s="10" t="s">
        <v>6281</v>
      </c>
      <c r="N4367" s="1">
        <v>4</v>
      </c>
      <c r="O4367" s="1">
        <v>925</v>
      </c>
      <c r="P4367" s="2">
        <f>Table1[[#This Row],[PRICE/PO]]*Table1[[#This Row],[Quantity/PO]]</f>
        <v>3700</v>
      </c>
      <c r="Q4367" s="2" t="str">
        <f t="shared" ca="1" si="372"/>
        <v>منتهي</v>
      </c>
      <c r="R4367" s="2" t="s">
        <v>2339</v>
      </c>
      <c r="S4367" s="2"/>
      <c r="T4367" s="1" t="str">
        <f t="shared" si="369"/>
        <v/>
      </c>
      <c r="BN4367" s="8">
        <f t="shared" si="375"/>
        <v>0</v>
      </c>
    </row>
    <row r="4368" spans="1:66" ht="69" hidden="1" x14ac:dyDescent="0.45">
      <c r="A4368" s="1">
        <f t="shared" si="364"/>
        <v>4355</v>
      </c>
      <c r="B4368" s="1" t="s">
        <v>734</v>
      </c>
      <c r="C4368" s="1" t="s">
        <v>551</v>
      </c>
      <c r="D4368" s="1" t="s">
        <v>565</v>
      </c>
      <c r="E4368" s="2" t="s">
        <v>5819</v>
      </c>
      <c r="F4368" s="1" t="s">
        <v>5816</v>
      </c>
      <c r="G4368" s="10">
        <v>45824</v>
      </c>
      <c r="H4368" s="1">
        <v>4</v>
      </c>
      <c r="I4368" s="1">
        <v>1700</v>
      </c>
      <c r="J4368" s="10">
        <v>45829</v>
      </c>
      <c r="K4368" s="1"/>
      <c r="L4368" s="2"/>
      <c r="M4368" s="10"/>
      <c r="N4368" s="1"/>
      <c r="O4368" s="1"/>
      <c r="P4368" s="2">
        <f>Table1[[#This Row],[PRICE/PO]]*Table1[[#This Row],[Quantity/PO]]</f>
        <v>0</v>
      </c>
      <c r="Q4368" s="2" t="str">
        <f t="shared" ca="1" si="372"/>
        <v>منتهي</v>
      </c>
      <c r="R4368" s="2"/>
      <c r="S4368" s="2"/>
      <c r="T4368" s="1" t="str">
        <f t="shared" si="369"/>
        <v/>
      </c>
      <c r="BN4368" s="8">
        <f t="shared" si="375"/>
        <v>0</v>
      </c>
    </row>
    <row r="4369" spans="1:66" ht="69" hidden="1" x14ac:dyDescent="0.45">
      <c r="A4369" s="1">
        <f t="shared" si="364"/>
        <v>4356</v>
      </c>
      <c r="B4369" s="1" t="s">
        <v>734</v>
      </c>
      <c r="C4369" s="1" t="s">
        <v>101</v>
      </c>
      <c r="D4369" s="1" t="s">
        <v>100</v>
      </c>
      <c r="E4369" s="2" t="s">
        <v>5820</v>
      </c>
      <c r="F4369" s="1" t="s">
        <v>5816</v>
      </c>
      <c r="G4369" s="10">
        <v>45824</v>
      </c>
      <c r="H4369" s="1">
        <v>4</v>
      </c>
      <c r="I4369" s="1">
        <v>725</v>
      </c>
      <c r="J4369" s="10">
        <v>45829</v>
      </c>
      <c r="K4369" s="1"/>
      <c r="L4369" s="2" t="s">
        <v>6293</v>
      </c>
      <c r="M4369" s="10" t="s">
        <v>6281</v>
      </c>
      <c r="N4369" s="1">
        <v>4</v>
      </c>
      <c r="O4369" s="1">
        <v>725</v>
      </c>
      <c r="P4369" s="2">
        <f>Table1[[#This Row],[PRICE/PO]]*Table1[[#This Row],[Quantity/PO]]</f>
        <v>2900</v>
      </c>
      <c r="Q4369" s="2" t="str">
        <f t="shared" ca="1" si="372"/>
        <v>منتهي</v>
      </c>
      <c r="R4369" s="2" t="s">
        <v>2339</v>
      </c>
      <c r="S4369" s="2"/>
      <c r="T4369" s="1" t="str">
        <f t="shared" si="369"/>
        <v/>
      </c>
      <c r="BN4369" s="8">
        <f t="shared" si="375"/>
        <v>0</v>
      </c>
    </row>
    <row r="4370" spans="1:66" ht="69" hidden="1" x14ac:dyDescent="0.45">
      <c r="A4370" s="1">
        <f t="shared" si="364"/>
        <v>4357</v>
      </c>
      <c r="B4370" s="1" t="s">
        <v>734</v>
      </c>
      <c r="C4370" s="1" t="s">
        <v>101</v>
      </c>
      <c r="D4370" s="1" t="s">
        <v>100</v>
      </c>
      <c r="E4370" s="2" t="s">
        <v>5820</v>
      </c>
      <c r="F4370" s="1" t="s">
        <v>5816</v>
      </c>
      <c r="G4370" s="10">
        <v>45824</v>
      </c>
      <c r="H4370" s="1"/>
      <c r="I4370" s="1">
        <v>725</v>
      </c>
      <c r="J4370" s="10">
        <v>45829</v>
      </c>
      <c r="K4370" s="1"/>
      <c r="L4370" s="2" t="s">
        <v>6322</v>
      </c>
      <c r="M4370" s="10">
        <v>45848</v>
      </c>
      <c r="N4370" s="1">
        <f>10+2</f>
        <v>12</v>
      </c>
      <c r="O4370" s="1">
        <v>725</v>
      </c>
      <c r="P4370" s="2">
        <f>Table1[[#This Row],[PRICE/PO]]*Table1[[#This Row],[Quantity/PO]]</f>
        <v>8700</v>
      </c>
      <c r="Q4370" s="2" t="str">
        <f t="shared" ca="1" si="372"/>
        <v>منتهي</v>
      </c>
      <c r="R4370" s="2" t="s">
        <v>2339</v>
      </c>
      <c r="S4370" s="2"/>
      <c r="T4370" s="1" t="str">
        <f t="shared" si="369"/>
        <v/>
      </c>
      <c r="BN4370" s="8">
        <f t="shared" si="375"/>
        <v>0</v>
      </c>
    </row>
    <row r="4371" spans="1:66" ht="69" hidden="1" x14ac:dyDescent="0.45">
      <c r="A4371" s="1">
        <f t="shared" si="364"/>
        <v>4358</v>
      </c>
      <c r="B4371" s="1" t="s">
        <v>734</v>
      </c>
      <c r="C4371" s="1" t="s">
        <v>4302</v>
      </c>
      <c r="D4371" s="1" t="s">
        <v>5821</v>
      </c>
      <c r="E4371" s="2" t="s">
        <v>5822</v>
      </c>
      <c r="F4371" s="1" t="s">
        <v>5816</v>
      </c>
      <c r="G4371" s="10">
        <v>45824</v>
      </c>
      <c r="H4371" s="1">
        <v>4</v>
      </c>
      <c r="I4371" s="1">
        <v>6100</v>
      </c>
      <c r="J4371" s="10">
        <v>45829</v>
      </c>
      <c r="K4371" s="1"/>
      <c r="L4371" s="2"/>
      <c r="M4371" s="10"/>
      <c r="N4371" s="1"/>
      <c r="O4371" s="1"/>
      <c r="P4371" s="2">
        <f>Table1[[#This Row],[PRICE/PO]]*Table1[[#This Row],[Quantity/PO]]</f>
        <v>0</v>
      </c>
      <c r="Q4371" s="2" t="str">
        <f t="shared" ca="1" si="372"/>
        <v>منتهي</v>
      </c>
      <c r="R4371" s="2"/>
      <c r="S4371" s="2"/>
      <c r="T4371" s="1" t="str">
        <f t="shared" si="369"/>
        <v/>
      </c>
      <c r="BN4371" s="8">
        <f t="shared" ref="BN4371:BN4388" si="376">D4972</f>
        <v>0</v>
      </c>
    </row>
    <row r="4372" spans="1:66" ht="46" hidden="1" x14ac:dyDescent="0.45">
      <c r="A4372" s="1">
        <f t="shared" ref="A4372:A4435" si="377">ROW(A4359)</f>
        <v>4359</v>
      </c>
      <c r="B4372" s="1" t="s">
        <v>734</v>
      </c>
      <c r="C4372" s="1" t="s">
        <v>4827</v>
      </c>
      <c r="D4372" s="1" t="s">
        <v>5823</v>
      </c>
      <c r="E4372" s="2" t="s">
        <v>5824</v>
      </c>
      <c r="F4372" s="1" t="s">
        <v>5825</v>
      </c>
      <c r="G4372" s="10">
        <v>45824</v>
      </c>
      <c r="H4372" s="1">
        <v>1</v>
      </c>
      <c r="I4372" s="1">
        <v>6500</v>
      </c>
      <c r="J4372" s="10">
        <v>45829</v>
      </c>
      <c r="K4372" s="1"/>
      <c r="L4372" s="2" t="s">
        <v>6040</v>
      </c>
      <c r="M4372" s="10">
        <v>45840</v>
      </c>
      <c r="N4372" s="1">
        <v>1</v>
      </c>
      <c r="O4372" s="1">
        <v>6500</v>
      </c>
      <c r="P4372" s="2">
        <f>Table1[[#This Row],[PRICE/PO]]*Table1[[#This Row],[Quantity/PO]]</f>
        <v>6500</v>
      </c>
      <c r="Q4372" s="2" t="str">
        <f t="shared" ca="1" si="372"/>
        <v>منتهي</v>
      </c>
      <c r="R4372" s="2" t="s">
        <v>2339</v>
      </c>
      <c r="S4372" s="2"/>
      <c r="T4372" s="1" t="str">
        <f t="shared" si="369"/>
        <v/>
      </c>
      <c r="BN4372" s="8">
        <f t="shared" si="376"/>
        <v>0</v>
      </c>
    </row>
    <row r="4373" spans="1:66" ht="92" hidden="1" x14ac:dyDescent="0.45">
      <c r="A4373" s="1">
        <f t="shared" si="377"/>
        <v>4360</v>
      </c>
      <c r="B4373" s="1" t="s">
        <v>734</v>
      </c>
      <c r="C4373" s="1" t="s">
        <v>34</v>
      </c>
      <c r="D4373" s="1" t="s">
        <v>29</v>
      </c>
      <c r="E4373" s="2" t="s">
        <v>5826</v>
      </c>
      <c r="F4373" s="1" t="s">
        <v>5827</v>
      </c>
      <c r="G4373" s="10">
        <v>45824</v>
      </c>
      <c r="H4373" s="1">
        <v>2</v>
      </c>
      <c r="I4373" s="1">
        <v>1700</v>
      </c>
      <c r="J4373" s="10">
        <v>45829</v>
      </c>
      <c r="K4373" s="1"/>
      <c r="L4373" s="2" t="s">
        <v>6043</v>
      </c>
      <c r="M4373" s="10" t="s">
        <v>6044</v>
      </c>
      <c r="N4373" s="1">
        <v>2</v>
      </c>
      <c r="O4373" s="1">
        <v>1700</v>
      </c>
      <c r="P4373" s="2">
        <f>Table1[[#This Row],[PRICE/PO]]*Table1[[#This Row],[Quantity/PO]]</f>
        <v>3400</v>
      </c>
      <c r="Q4373" s="2" t="str">
        <f t="shared" ca="1" si="372"/>
        <v>منتهي</v>
      </c>
      <c r="R4373" s="2" t="s">
        <v>2339</v>
      </c>
      <c r="S4373" s="2"/>
      <c r="T4373" s="1" t="str">
        <f t="shared" si="369"/>
        <v/>
      </c>
      <c r="BN4373" s="8">
        <f t="shared" si="376"/>
        <v>0</v>
      </c>
    </row>
    <row r="4374" spans="1:66" ht="46" hidden="1" x14ac:dyDescent="0.45">
      <c r="A4374" s="1">
        <f t="shared" si="377"/>
        <v>4361</v>
      </c>
      <c r="B4374" s="1" t="s">
        <v>734</v>
      </c>
      <c r="C4374" s="1" t="s">
        <v>1671</v>
      </c>
      <c r="D4374" s="1" t="s">
        <v>5303</v>
      </c>
      <c r="E4374" s="2" t="s">
        <v>5828</v>
      </c>
      <c r="F4374" s="1" t="s">
        <v>5827</v>
      </c>
      <c r="G4374" s="10">
        <v>45824</v>
      </c>
      <c r="H4374" s="1">
        <v>2</v>
      </c>
      <c r="I4374" s="1">
        <v>2050</v>
      </c>
      <c r="J4374" s="10">
        <v>45829</v>
      </c>
      <c r="K4374" s="1"/>
      <c r="L4374" s="2"/>
      <c r="M4374" s="10"/>
      <c r="N4374" s="1"/>
      <c r="O4374" s="1"/>
      <c r="P4374" s="2">
        <f>Table1[[#This Row],[PRICE/PO]]*Table1[[#This Row],[Quantity/PO]]</f>
        <v>0</v>
      </c>
      <c r="Q4374" s="2" t="str">
        <f t="shared" ca="1" si="372"/>
        <v>منتهي</v>
      </c>
      <c r="R4374" s="2"/>
      <c r="S4374" s="2"/>
      <c r="T4374" s="1" t="str">
        <f t="shared" si="369"/>
        <v/>
      </c>
      <c r="BN4374" s="8">
        <f t="shared" si="376"/>
        <v>0</v>
      </c>
    </row>
    <row r="4375" spans="1:66" ht="69" hidden="1" x14ac:dyDescent="0.45">
      <c r="A4375" s="1">
        <f t="shared" si="377"/>
        <v>4362</v>
      </c>
      <c r="B4375" s="1" t="s">
        <v>734</v>
      </c>
      <c r="C4375" s="1" t="s">
        <v>1673</v>
      </c>
      <c r="D4375" s="1" t="s">
        <v>1672</v>
      </c>
      <c r="E4375" s="2" t="s">
        <v>5829</v>
      </c>
      <c r="F4375" s="1" t="s">
        <v>5827</v>
      </c>
      <c r="G4375" s="10">
        <v>45824</v>
      </c>
      <c r="H4375" s="1">
        <v>2</v>
      </c>
      <c r="I4375" s="1">
        <v>2250</v>
      </c>
      <c r="J4375" s="10">
        <v>45829</v>
      </c>
      <c r="K4375" s="1"/>
      <c r="L4375" s="2"/>
      <c r="M4375" s="10"/>
      <c r="N4375" s="1"/>
      <c r="O4375" s="1"/>
      <c r="P4375" s="2">
        <f>Table1[[#This Row],[PRICE/PO]]*Table1[[#This Row],[Quantity/PO]]</f>
        <v>0</v>
      </c>
      <c r="Q4375" s="2" t="str">
        <f t="shared" ca="1" si="372"/>
        <v>منتهي</v>
      </c>
      <c r="R4375" s="2"/>
      <c r="S4375" s="2"/>
      <c r="T4375" s="1" t="str">
        <f t="shared" si="369"/>
        <v/>
      </c>
      <c r="BN4375" s="8">
        <f t="shared" si="376"/>
        <v>0</v>
      </c>
    </row>
    <row r="4376" spans="1:66" ht="92" hidden="1" x14ac:dyDescent="0.45">
      <c r="A4376" s="1">
        <f t="shared" si="377"/>
        <v>4363</v>
      </c>
      <c r="B4376" s="1" t="s">
        <v>734</v>
      </c>
      <c r="C4376" s="1" t="s">
        <v>58</v>
      </c>
      <c r="D4376" s="1" t="s">
        <v>57</v>
      </c>
      <c r="E4376" s="2" t="s">
        <v>5830</v>
      </c>
      <c r="F4376" s="1" t="s">
        <v>5827</v>
      </c>
      <c r="G4376" s="10">
        <v>45824</v>
      </c>
      <c r="H4376" s="1">
        <v>4</v>
      </c>
      <c r="I4376" s="1">
        <v>2500</v>
      </c>
      <c r="J4376" s="10">
        <v>45829</v>
      </c>
      <c r="K4376" s="1"/>
      <c r="L4376" s="2"/>
      <c r="M4376" s="10"/>
      <c r="N4376" s="1"/>
      <c r="O4376" s="1"/>
      <c r="P4376" s="2">
        <f>Table1[[#This Row],[PRICE/PO]]*Table1[[#This Row],[Quantity/PO]]</f>
        <v>0</v>
      </c>
      <c r="Q4376" s="2" t="str">
        <f t="shared" ca="1" si="372"/>
        <v>منتهي</v>
      </c>
      <c r="R4376" s="2"/>
      <c r="S4376" s="2"/>
      <c r="T4376" s="1" t="str">
        <f t="shared" si="369"/>
        <v/>
      </c>
      <c r="BN4376" s="8">
        <f t="shared" si="376"/>
        <v>0</v>
      </c>
    </row>
    <row r="4377" spans="1:66" ht="23" hidden="1" x14ac:dyDescent="0.45">
      <c r="A4377" s="1">
        <f t="shared" si="377"/>
        <v>4364</v>
      </c>
      <c r="B4377" s="1" t="s">
        <v>734</v>
      </c>
      <c r="C4377" s="1" t="s">
        <v>1680</v>
      </c>
      <c r="D4377" s="1" t="s">
        <v>5303</v>
      </c>
      <c r="E4377" s="2" t="s">
        <v>1679</v>
      </c>
      <c r="F4377" s="1" t="s">
        <v>5827</v>
      </c>
      <c r="G4377" s="10">
        <v>45824</v>
      </c>
      <c r="H4377" s="1">
        <v>2</v>
      </c>
      <c r="I4377" s="1">
        <v>1100</v>
      </c>
      <c r="J4377" s="10">
        <v>45829</v>
      </c>
      <c r="K4377" s="1"/>
      <c r="L4377" s="2"/>
      <c r="M4377" s="10"/>
      <c r="N4377" s="1"/>
      <c r="O4377" s="1"/>
      <c r="P4377" s="2">
        <f>Table1[[#This Row],[PRICE/PO]]*Table1[[#This Row],[Quantity/PO]]</f>
        <v>0</v>
      </c>
      <c r="Q4377" s="2" t="str">
        <f t="shared" ca="1" si="372"/>
        <v>منتهي</v>
      </c>
      <c r="R4377" s="2"/>
      <c r="S4377" s="2"/>
      <c r="T4377" s="1" t="str">
        <f t="shared" si="369"/>
        <v/>
      </c>
      <c r="BN4377" s="8">
        <f t="shared" si="376"/>
        <v>0</v>
      </c>
    </row>
    <row r="4378" spans="1:66" ht="46" hidden="1" x14ac:dyDescent="0.45">
      <c r="A4378" s="1">
        <f t="shared" si="377"/>
        <v>4365</v>
      </c>
      <c r="B4378" s="1" t="s">
        <v>734</v>
      </c>
      <c r="C4378" s="1" t="s">
        <v>1685</v>
      </c>
      <c r="D4378" s="1" t="s">
        <v>1684</v>
      </c>
      <c r="E4378" s="2" t="s">
        <v>5831</v>
      </c>
      <c r="F4378" s="1" t="s">
        <v>5827</v>
      </c>
      <c r="G4378" s="10">
        <v>45824</v>
      </c>
      <c r="H4378" s="1">
        <v>2</v>
      </c>
      <c r="I4378" s="1">
        <v>1150</v>
      </c>
      <c r="J4378" s="10">
        <v>45829</v>
      </c>
      <c r="K4378" s="1"/>
      <c r="L4378" s="2" t="s">
        <v>6043</v>
      </c>
      <c r="M4378" s="10" t="s">
        <v>6044</v>
      </c>
      <c r="N4378" s="1">
        <v>2</v>
      </c>
      <c r="O4378" s="1">
        <v>1150</v>
      </c>
      <c r="P4378" s="2">
        <f>Table1[[#This Row],[PRICE/PO]]*Table1[[#This Row],[Quantity/PO]]</f>
        <v>2300</v>
      </c>
      <c r="Q4378" s="2" t="str">
        <f t="shared" ca="1" si="372"/>
        <v>منتهي</v>
      </c>
      <c r="R4378" s="2" t="s">
        <v>2339</v>
      </c>
      <c r="S4378" s="2"/>
      <c r="T4378" s="1" t="str">
        <f t="shared" si="369"/>
        <v/>
      </c>
      <c r="BN4378" s="8">
        <f t="shared" si="376"/>
        <v>0</v>
      </c>
    </row>
    <row r="4379" spans="1:66" ht="46" hidden="1" x14ac:dyDescent="0.45">
      <c r="A4379" s="1">
        <f t="shared" si="377"/>
        <v>4366</v>
      </c>
      <c r="B4379" s="1" t="s">
        <v>734</v>
      </c>
      <c r="C4379" s="1" t="s">
        <v>5832</v>
      </c>
      <c r="D4379" s="1">
        <v>56945</v>
      </c>
      <c r="E4379" s="2" t="s">
        <v>5674</v>
      </c>
      <c r="F4379" s="1" t="s">
        <v>5833</v>
      </c>
      <c r="G4379" s="10">
        <v>45824</v>
      </c>
      <c r="H4379" s="1">
        <v>1</v>
      </c>
      <c r="I4379" s="1">
        <v>2100</v>
      </c>
      <c r="J4379" s="10">
        <v>45829</v>
      </c>
      <c r="K4379" s="1"/>
      <c r="L4379" s="2"/>
      <c r="M4379" s="10"/>
      <c r="N4379" s="1"/>
      <c r="O4379" s="1"/>
      <c r="P4379" s="2">
        <f>Table1[[#This Row],[PRICE/PO]]*Table1[[#This Row],[Quantity/PO]]</f>
        <v>0</v>
      </c>
      <c r="Q4379" s="2" t="str">
        <f t="shared" ca="1" si="372"/>
        <v>منتهي</v>
      </c>
      <c r="R4379" s="2"/>
      <c r="S4379" s="2"/>
      <c r="T4379" s="1" t="str">
        <f t="shared" si="369"/>
        <v/>
      </c>
      <c r="BN4379" s="8">
        <f t="shared" si="376"/>
        <v>0</v>
      </c>
    </row>
    <row r="4380" spans="1:66" ht="46" hidden="1" x14ac:dyDescent="0.45">
      <c r="A4380" s="1">
        <f t="shared" si="377"/>
        <v>4367</v>
      </c>
      <c r="B4380" s="1" t="s">
        <v>734</v>
      </c>
      <c r="C4380" s="1" t="s">
        <v>5296</v>
      </c>
      <c r="D4380" s="1" t="s">
        <v>5297</v>
      </c>
      <c r="E4380" s="2" t="s">
        <v>5298</v>
      </c>
      <c r="F4380" s="1" t="s">
        <v>5834</v>
      </c>
      <c r="G4380" s="10">
        <v>45824</v>
      </c>
      <c r="H4380" s="1">
        <v>3</v>
      </c>
      <c r="I4380" s="1">
        <v>68000</v>
      </c>
      <c r="J4380" s="10">
        <v>45829</v>
      </c>
      <c r="K4380" s="1"/>
      <c r="L4380" s="2"/>
      <c r="M4380" s="10"/>
      <c r="N4380" s="1"/>
      <c r="O4380" s="1"/>
      <c r="P4380" s="2">
        <f>Table1[[#This Row],[PRICE/PO]]*Table1[[#This Row],[Quantity/PO]]</f>
        <v>0</v>
      </c>
      <c r="Q4380" s="2" t="str">
        <f t="shared" ca="1" si="372"/>
        <v>منتهي</v>
      </c>
      <c r="R4380" s="2"/>
      <c r="S4380" s="2"/>
      <c r="T4380" s="1" t="str">
        <f t="shared" si="369"/>
        <v/>
      </c>
      <c r="BN4380" s="8">
        <f t="shared" si="376"/>
        <v>0</v>
      </c>
    </row>
    <row r="4381" spans="1:66" ht="46" hidden="1" x14ac:dyDescent="0.45">
      <c r="A4381" s="1">
        <f t="shared" si="377"/>
        <v>4368</v>
      </c>
      <c r="B4381" s="1" t="s">
        <v>734</v>
      </c>
      <c r="C4381" s="1" t="s">
        <v>5296</v>
      </c>
      <c r="D4381" s="1" t="s">
        <v>5297</v>
      </c>
      <c r="E4381" s="2" t="s">
        <v>5298</v>
      </c>
      <c r="F4381" s="1" t="s">
        <v>5834</v>
      </c>
      <c r="G4381" s="10">
        <v>45824</v>
      </c>
      <c r="H4381" s="1">
        <v>3</v>
      </c>
      <c r="I4381" s="1">
        <v>68000</v>
      </c>
      <c r="J4381" s="10">
        <v>45829</v>
      </c>
      <c r="K4381" s="1"/>
      <c r="L4381" s="2"/>
      <c r="M4381" s="10"/>
      <c r="N4381" s="1"/>
      <c r="O4381" s="1"/>
      <c r="P4381" s="2">
        <f>Table1[[#This Row],[PRICE/PO]]*Table1[[#This Row],[Quantity/PO]]</f>
        <v>0</v>
      </c>
      <c r="Q4381" s="2" t="str">
        <f t="shared" ca="1" si="372"/>
        <v>منتهي</v>
      </c>
      <c r="R4381" s="2"/>
      <c r="S4381" s="2"/>
      <c r="T4381" s="1" t="str">
        <f t="shared" si="369"/>
        <v/>
      </c>
      <c r="BN4381" s="8">
        <f t="shared" si="376"/>
        <v>0</v>
      </c>
    </row>
    <row r="4382" spans="1:66" ht="46" hidden="1" x14ac:dyDescent="0.45">
      <c r="A4382" s="1">
        <f t="shared" si="377"/>
        <v>4369</v>
      </c>
      <c r="B4382" s="1" t="s">
        <v>734</v>
      </c>
      <c r="C4382" s="1" t="s">
        <v>5296</v>
      </c>
      <c r="D4382" s="1" t="s">
        <v>5297</v>
      </c>
      <c r="E4382" s="2" t="s">
        <v>5298</v>
      </c>
      <c r="F4382" s="1" t="s">
        <v>5834</v>
      </c>
      <c r="G4382" s="10">
        <v>45824</v>
      </c>
      <c r="H4382" s="1">
        <v>3</v>
      </c>
      <c r="I4382" s="1">
        <v>68000</v>
      </c>
      <c r="J4382" s="10">
        <v>45829</v>
      </c>
      <c r="K4382" s="1"/>
      <c r="L4382" s="2"/>
      <c r="M4382" s="10"/>
      <c r="N4382" s="1"/>
      <c r="O4382" s="1"/>
      <c r="P4382" s="2">
        <f>Table1[[#This Row],[PRICE/PO]]*Table1[[#This Row],[Quantity/PO]]</f>
        <v>0</v>
      </c>
      <c r="Q4382" s="2" t="str">
        <f t="shared" ca="1" si="372"/>
        <v>منتهي</v>
      </c>
      <c r="R4382" s="2"/>
      <c r="S4382" s="2"/>
      <c r="T4382" s="1" t="str">
        <f t="shared" si="369"/>
        <v/>
      </c>
      <c r="BN4382" s="8">
        <f t="shared" si="376"/>
        <v>0</v>
      </c>
    </row>
    <row r="4383" spans="1:66" ht="46" hidden="1" x14ac:dyDescent="0.45">
      <c r="A4383" s="1">
        <f t="shared" si="377"/>
        <v>4370</v>
      </c>
      <c r="B4383" s="1" t="s">
        <v>734</v>
      </c>
      <c r="C4383" s="1" t="s">
        <v>5296</v>
      </c>
      <c r="D4383" s="1" t="s">
        <v>5297</v>
      </c>
      <c r="E4383" s="2" t="s">
        <v>5298</v>
      </c>
      <c r="F4383" s="1" t="s">
        <v>5834</v>
      </c>
      <c r="G4383" s="10">
        <v>45824</v>
      </c>
      <c r="H4383" s="1">
        <v>3</v>
      </c>
      <c r="I4383" s="1">
        <v>68000</v>
      </c>
      <c r="J4383" s="10">
        <v>45829</v>
      </c>
      <c r="K4383" s="1"/>
      <c r="L4383" s="2"/>
      <c r="M4383" s="10"/>
      <c r="N4383" s="1"/>
      <c r="O4383" s="1"/>
      <c r="P4383" s="2">
        <f>Table1[[#This Row],[PRICE/PO]]*Table1[[#This Row],[Quantity/PO]]</f>
        <v>0</v>
      </c>
      <c r="Q4383" s="2" t="str">
        <f t="shared" ca="1" si="372"/>
        <v>منتهي</v>
      </c>
      <c r="R4383" s="2"/>
      <c r="S4383" s="2"/>
      <c r="T4383" s="1" t="str">
        <f t="shared" si="369"/>
        <v/>
      </c>
      <c r="BN4383" s="8">
        <f t="shared" si="376"/>
        <v>0</v>
      </c>
    </row>
    <row r="4384" spans="1:66" ht="46" hidden="1" x14ac:dyDescent="0.45">
      <c r="A4384" s="1">
        <f t="shared" si="377"/>
        <v>4371</v>
      </c>
      <c r="B4384" s="1" t="s">
        <v>734</v>
      </c>
      <c r="C4384" s="1" t="s">
        <v>104</v>
      </c>
      <c r="D4384" s="1" t="s">
        <v>5782</v>
      </c>
      <c r="E4384" s="2" t="s">
        <v>5783</v>
      </c>
      <c r="F4384" s="1" t="s">
        <v>5835</v>
      </c>
      <c r="G4384" s="10">
        <v>45824</v>
      </c>
      <c r="H4384" s="1">
        <v>3</v>
      </c>
      <c r="I4384" s="1">
        <v>550</v>
      </c>
      <c r="J4384" s="10">
        <v>45829</v>
      </c>
      <c r="K4384" s="1"/>
      <c r="L4384" s="2"/>
      <c r="M4384" s="10"/>
      <c r="N4384" s="1"/>
      <c r="O4384" s="1"/>
      <c r="P4384" s="2">
        <f>Table1[[#This Row],[PRICE/PO]]*Table1[[#This Row],[Quantity/PO]]</f>
        <v>0</v>
      </c>
      <c r="Q4384" s="2" t="str">
        <f t="shared" ca="1" si="372"/>
        <v>منتهي</v>
      </c>
      <c r="R4384" s="2"/>
      <c r="S4384" s="2"/>
      <c r="T4384" s="1" t="str">
        <f t="shared" si="369"/>
        <v/>
      </c>
      <c r="BN4384" s="8">
        <f t="shared" si="376"/>
        <v>0</v>
      </c>
    </row>
    <row r="4385" spans="1:66" ht="69" hidden="1" x14ac:dyDescent="0.45">
      <c r="A4385" s="1">
        <f t="shared" si="377"/>
        <v>4372</v>
      </c>
      <c r="B4385" s="1" t="s">
        <v>734</v>
      </c>
      <c r="C4385" s="1" t="s">
        <v>1690</v>
      </c>
      <c r="D4385" s="1" t="s">
        <v>5778</v>
      </c>
      <c r="E4385" s="2" t="s">
        <v>5779</v>
      </c>
      <c r="F4385" s="1" t="s">
        <v>5836</v>
      </c>
      <c r="G4385" s="10">
        <v>45824</v>
      </c>
      <c r="H4385" s="1">
        <v>10</v>
      </c>
      <c r="I4385" s="1">
        <v>850</v>
      </c>
      <c r="J4385" s="10">
        <v>45829</v>
      </c>
      <c r="K4385" s="1"/>
      <c r="L4385" s="2" t="s">
        <v>6287</v>
      </c>
      <c r="M4385" s="10" t="s">
        <v>6288</v>
      </c>
      <c r="N4385" s="1">
        <v>10</v>
      </c>
      <c r="O4385" s="1">
        <v>850</v>
      </c>
      <c r="P4385" s="2">
        <f>Table1[[#This Row],[PRICE/PO]]*Table1[[#This Row],[Quantity/PO]]</f>
        <v>8500</v>
      </c>
      <c r="Q4385" s="2" t="str">
        <f t="shared" ca="1" si="372"/>
        <v>منتهي</v>
      </c>
      <c r="R4385" s="2" t="s">
        <v>2339</v>
      </c>
      <c r="S4385" s="2"/>
      <c r="T4385" s="1" t="str">
        <f t="shared" si="369"/>
        <v/>
      </c>
      <c r="BN4385" s="8">
        <f t="shared" si="376"/>
        <v>0</v>
      </c>
    </row>
    <row r="4386" spans="1:66" ht="46" hidden="1" x14ac:dyDescent="0.45">
      <c r="A4386" s="1">
        <f t="shared" si="377"/>
        <v>4373</v>
      </c>
      <c r="B4386" s="1" t="s">
        <v>734</v>
      </c>
      <c r="C4386" s="1" t="s">
        <v>4827</v>
      </c>
      <c r="D4386" s="1" t="s">
        <v>5823</v>
      </c>
      <c r="E4386" s="2" t="s">
        <v>5824</v>
      </c>
      <c r="F4386" s="1" t="s">
        <v>5837</v>
      </c>
      <c r="G4386" s="10">
        <v>45825</v>
      </c>
      <c r="H4386" s="1">
        <v>1</v>
      </c>
      <c r="I4386" s="1">
        <v>6500</v>
      </c>
      <c r="J4386" s="10">
        <v>45830</v>
      </c>
      <c r="K4386" s="1"/>
      <c r="L4386" s="2"/>
      <c r="M4386" s="10"/>
      <c r="N4386" s="1"/>
      <c r="O4386" s="1"/>
      <c r="P4386" s="2">
        <f>Table1[[#This Row],[PRICE/PO]]*Table1[[#This Row],[Quantity/PO]]</f>
        <v>0</v>
      </c>
      <c r="Q4386" s="2" t="str">
        <f t="shared" ca="1" si="372"/>
        <v>منتهي</v>
      </c>
      <c r="R4386" s="2"/>
      <c r="S4386" s="2"/>
      <c r="T4386" s="1" t="str">
        <f t="shared" si="369"/>
        <v/>
      </c>
      <c r="BN4386" s="8">
        <f t="shared" si="376"/>
        <v>0</v>
      </c>
    </row>
    <row r="4387" spans="1:66" ht="69" hidden="1" x14ac:dyDescent="0.45">
      <c r="A4387" s="1">
        <f t="shared" si="377"/>
        <v>4374</v>
      </c>
      <c r="B4387" s="1" t="s">
        <v>734</v>
      </c>
      <c r="C4387" s="1" t="s">
        <v>584</v>
      </c>
      <c r="D4387" s="1" t="s">
        <v>2389</v>
      </c>
      <c r="E4387" s="2" t="s">
        <v>5838</v>
      </c>
      <c r="F4387" s="1" t="s">
        <v>5839</v>
      </c>
      <c r="G4387" s="10">
        <v>45825</v>
      </c>
      <c r="H4387" s="1">
        <v>12</v>
      </c>
      <c r="I4387" s="1">
        <v>675</v>
      </c>
      <c r="J4387" s="10">
        <v>45830</v>
      </c>
      <c r="K4387" s="1"/>
      <c r="L4387" s="2" t="s">
        <v>6277</v>
      </c>
      <c r="M4387" s="10">
        <v>45845</v>
      </c>
      <c r="N4387" s="1">
        <v>12</v>
      </c>
      <c r="O4387" s="1">
        <v>6750</v>
      </c>
      <c r="P4387" s="2">
        <f>Table1[[#This Row],[PRICE/PO]]*Table1[[#This Row],[Quantity/PO]]</f>
        <v>81000</v>
      </c>
      <c r="Q4387" s="2" t="str">
        <f t="shared" ca="1" si="372"/>
        <v>منتهي</v>
      </c>
      <c r="R4387" s="2" t="s">
        <v>2339</v>
      </c>
      <c r="S4387" s="2"/>
      <c r="T4387" s="1" t="str">
        <f t="shared" si="369"/>
        <v/>
      </c>
      <c r="BN4387" s="8">
        <f t="shared" si="376"/>
        <v>0</v>
      </c>
    </row>
    <row r="4388" spans="1:66" ht="69" hidden="1" x14ac:dyDescent="0.45">
      <c r="A4388" s="1">
        <f t="shared" si="377"/>
        <v>4375</v>
      </c>
      <c r="B4388" s="1" t="s">
        <v>734</v>
      </c>
      <c r="C4388" s="1" t="s">
        <v>584</v>
      </c>
      <c r="D4388" s="1" t="s">
        <v>2389</v>
      </c>
      <c r="E4388" s="2" t="s">
        <v>5838</v>
      </c>
      <c r="F4388" s="1" t="s">
        <v>5839</v>
      </c>
      <c r="G4388" s="10">
        <v>45825</v>
      </c>
      <c r="H4388" s="1"/>
      <c r="I4388" s="1">
        <v>675</v>
      </c>
      <c r="J4388" s="10">
        <v>45830</v>
      </c>
      <c r="K4388" s="1"/>
      <c r="L4388" s="2" t="s">
        <v>6278</v>
      </c>
      <c r="M4388" s="10">
        <v>45845</v>
      </c>
      <c r="N4388" s="1">
        <v>2</v>
      </c>
      <c r="O4388" s="1">
        <v>6750</v>
      </c>
      <c r="P4388" s="2">
        <f>Table1[[#This Row],[PRICE/PO]]*Table1[[#This Row],[Quantity/PO]]</f>
        <v>13500</v>
      </c>
      <c r="Q4388" s="2" t="str">
        <f t="shared" ca="1" si="372"/>
        <v>منتهي</v>
      </c>
      <c r="R4388" s="2" t="s">
        <v>2339</v>
      </c>
      <c r="S4388" s="2"/>
      <c r="T4388" s="1" t="str">
        <f t="shared" si="369"/>
        <v/>
      </c>
      <c r="BN4388" s="8">
        <f t="shared" si="376"/>
        <v>0</v>
      </c>
    </row>
    <row r="4389" spans="1:66" ht="23" hidden="1" x14ac:dyDescent="0.45">
      <c r="A4389" s="1">
        <f t="shared" si="377"/>
        <v>4376</v>
      </c>
      <c r="B4389" s="1" t="s">
        <v>734</v>
      </c>
      <c r="C4389" s="1" t="s">
        <v>1707</v>
      </c>
      <c r="D4389" s="1" t="s">
        <v>5840</v>
      </c>
      <c r="E4389" s="2" t="s">
        <v>5841</v>
      </c>
      <c r="F4389" s="1" t="s">
        <v>5842</v>
      </c>
      <c r="G4389" s="10">
        <v>45826</v>
      </c>
      <c r="H4389" s="1">
        <v>2</v>
      </c>
      <c r="I4389" s="1">
        <v>210</v>
      </c>
      <c r="J4389" s="10">
        <v>45833</v>
      </c>
      <c r="K4389" s="1"/>
      <c r="L4389" s="2"/>
      <c r="M4389" s="10"/>
      <c r="N4389" s="1"/>
      <c r="O4389" s="1"/>
      <c r="P4389" s="2">
        <f>Table1[[#This Row],[PRICE/PO]]*Table1[[#This Row],[Quantity/PO]]</f>
        <v>0</v>
      </c>
      <c r="Q4389" s="2" t="str">
        <f t="shared" ca="1" si="372"/>
        <v>منتهي</v>
      </c>
      <c r="R4389" s="2"/>
      <c r="S4389" s="2"/>
      <c r="T4389" s="1" t="str">
        <f t="shared" si="369"/>
        <v/>
      </c>
      <c r="BN4389" s="8">
        <f t="shared" ref="BN4389:BN4397" si="378">D4989</f>
        <v>0</v>
      </c>
    </row>
    <row r="4390" spans="1:66" ht="46" hidden="1" x14ac:dyDescent="0.45">
      <c r="A4390" s="1">
        <f t="shared" si="377"/>
        <v>4377</v>
      </c>
      <c r="B4390" s="1" t="s">
        <v>43</v>
      </c>
      <c r="C4390" s="1" t="s">
        <v>5843</v>
      </c>
      <c r="D4390" s="1" t="s">
        <v>5303</v>
      </c>
      <c r="E4390" s="2" t="s">
        <v>5844</v>
      </c>
      <c r="F4390" s="1" t="s">
        <v>5845</v>
      </c>
      <c r="G4390" s="10">
        <v>45827</v>
      </c>
      <c r="H4390" s="1">
        <v>3</v>
      </c>
      <c r="I4390" s="1">
        <v>300</v>
      </c>
      <c r="J4390" s="10">
        <v>45832</v>
      </c>
      <c r="K4390" s="1"/>
      <c r="L4390" s="2"/>
      <c r="M4390" s="10"/>
      <c r="N4390" s="1"/>
      <c r="O4390" s="1"/>
      <c r="P4390" s="2">
        <f>Table1[[#This Row],[PRICE/PO]]*Table1[[#This Row],[Quantity/PO]]</f>
        <v>0</v>
      </c>
      <c r="Q4390" s="2" t="str">
        <f t="shared" ca="1" si="372"/>
        <v>منتهي</v>
      </c>
      <c r="R4390" s="2"/>
      <c r="S4390" s="2"/>
      <c r="T4390" s="1" t="str">
        <f t="shared" si="369"/>
        <v/>
      </c>
      <c r="BN4390" s="8">
        <f t="shared" si="378"/>
        <v>0</v>
      </c>
    </row>
    <row r="4391" spans="1:66" ht="46" hidden="1" x14ac:dyDescent="0.45">
      <c r="A4391" s="1">
        <f t="shared" si="377"/>
        <v>4378</v>
      </c>
      <c r="B4391" s="1" t="s">
        <v>43</v>
      </c>
      <c r="C4391" s="1" t="s">
        <v>4099</v>
      </c>
      <c r="D4391" s="1" t="s">
        <v>4100</v>
      </c>
      <c r="E4391" s="2" t="s">
        <v>5757</v>
      </c>
      <c r="F4391" s="1" t="s">
        <v>5846</v>
      </c>
      <c r="G4391" s="10">
        <v>45830</v>
      </c>
      <c r="H4391" s="1">
        <v>6</v>
      </c>
      <c r="I4391" s="1">
        <v>2050</v>
      </c>
      <c r="J4391" s="10">
        <v>45832</v>
      </c>
      <c r="K4391" s="1"/>
      <c r="L4391" s="2"/>
      <c r="M4391" s="10"/>
      <c r="N4391" s="1"/>
      <c r="O4391" s="1"/>
      <c r="P4391" s="2">
        <f>Table1[[#This Row],[PRICE/PO]]*Table1[[#This Row],[Quantity/PO]]</f>
        <v>0</v>
      </c>
      <c r="Q4391" s="2" t="str">
        <f t="shared" ca="1" si="372"/>
        <v>منتهي</v>
      </c>
      <c r="R4391" s="2"/>
      <c r="S4391" s="2"/>
      <c r="T4391" s="1" t="str">
        <f t="shared" si="369"/>
        <v/>
      </c>
      <c r="BN4391" s="8">
        <f t="shared" si="378"/>
        <v>0</v>
      </c>
    </row>
    <row r="4392" spans="1:66" ht="69" hidden="1" x14ac:dyDescent="0.45">
      <c r="A4392" s="1">
        <f t="shared" si="377"/>
        <v>4379</v>
      </c>
      <c r="B4392" s="1" t="s">
        <v>734</v>
      </c>
      <c r="C4392" s="1" t="s">
        <v>1673</v>
      </c>
      <c r="D4392" s="1" t="s">
        <v>1672</v>
      </c>
      <c r="E4392" s="2" t="s">
        <v>1674</v>
      </c>
      <c r="F4392" s="1" t="s">
        <v>5847</v>
      </c>
      <c r="G4392" s="10">
        <v>45824</v>
      </c>
      <c r="H4392" s="1">
        <v>2</v>
      </c>
      <c r="I4392" s="1">
        <v>2250</v>
      </c>
      <c r="J4392" s="10">
        <v>45829</v>
      </c>
      <c r="K4392" s="1"/>
      <c r="L4392" s="2"/>
      <c r="M4392" s="10"/>
      <c r="N4392" s="1"/>
      <c r="O4392" s="1"/>
      <c r="P4392" s="2">
        <f>Table1[[#This Row],[PRICE/PO]]*Table1[[#This Row],[Quantity/PO]]</f>
        <v>0</v>
      </c>
      <c r="Q4392" s="2" t="str">
        <f t="shared" ca="1" si="372"/>
        <v>منتهي</v>
      </c>
      <c r="R4392" s="2"/>
      <c r="S4392" s="2"/>
      <c r="T4392" s="1" t="str">
        <f t="shared" si="369"/>
        <v/>
      </c>
      <c r="BN4392" s="8">
        <f t="shared" si="378"/>
        <v>0</v>
      </c>
    </row>
    <row r="4393" spans="1:66" ht="69" hidden="1" x14ac:dyDescent="0.45">
      <c r="A4393" s="1">
        <f t="shared" si="377"/>
        <v>4380</v>
      </c>
      <c r="B4393" s="1" t="s">
        <v>734</v>
      </c>
      <c r="C4393" s="1" t="s">
        <v>1629</v>
      </c>
      <c r="D4393" s="1"/>
      <c r="E4393" s="2" t="s">
        <v>1630</v>
      </c>
      <c r="F4393" s="1" t="s">
        <v>5848</v>
      </c>
      <c r="G4393" s="10">
        <v>45824</v>
      </c>
      <c r="H4393" s="1">
        <v>1</v>
      </c>
      <c r="I4393" s="1">
        <v>42150</v>
      </c>
      <c r="J4393" s="10">
        <v>45829</v>
      </c>
      <c r="K4393" s="1"/>
      <c r="L4393" s="2" t="s">
        <v>6290</v>
      </c>
      <c r="M4393" s="10" t="s">
        <v>6288</v>
      </c>
      <c r="N4393" s="1">
        <v>1</v>
      </c>
      <c r="O4393" s="1">
        <v>42150</v>
      </c>
      <c r="P4393" s="2">
        <f>Table1[[#This Row],[PRICE/PO]]*Table1[[#This Row],[Quantity/PO]]</f>
        <v>42150</v>
      </c>
      <c r="Q4393" s="2" t="str">
        <f t="shared" ca="1" si="372"/>
        <v>منتهي</v>
      </c>
      <c r="R4393" s="2" t="s">
        <v>2339</v>
      </c>
      <c r="S4393" s="2"/>
      <c r="T4393" s="1" t="str">
        <f t="shared" si="369"/>
        <v/>
      </c>
      <c r="BN4393" s="8">
        <f t="shared" si="378"/>
        <v>0</v>
      </c>
    </row>
    <row r="4394" spans="1:66" ht="46" hidden="1" x14ac:dyDescent="0.45">
      <c r="A4394" s="1">
        <f t="shared" si="377"/>
        <v>4381</v>
      </c>
      <c r="B4394" s="1" t="s">
        <v>734</v>
      </c>
      <c r="C4394" s="1" t="s">
        <v>670</v>
      </c>
      <c r="D4394" s="1" t="s">
        <v>5770</v>
      </c>
      <c r="E4394" s="2" t="s">
        <v>5850</v>
      </c>
      <c r="F4394" s="1" t="s">
        <v>5851</v>
      </c>
      <c r="G4394" s="10">
        <v>45833</v>
      </c>
      <c r="H4394" s="1">
        <v>1</v>
      </c>
      <c r="I4394" s="1"/>
      <c r="J4394" s="10">
        <v>45838</v>
      </c>
      <c r="K4394" s="1"/>
      <c r="L4394" s="2"/>
      <c r="M4394" s="10"/>
      <c r="N4394" s="1"/>
      <c r="O4394" s="1"/>
      <c r="P4394" s="2">
        <f>Table1[[#This Row],[PRICE/PO]]*Table1[[#This Row],[Quantity/PO]]</f>
        <v>0</v>
      </c>
      <c r="Q4394" s="2" t="str">
        <f t="shared" ca="1" si="372"/>
        <v>منتهي</v>
      </c>
      <c r="R4394" s="2"/>
      <c r="S4394" s="2"/>
      <c r="T4394" s="1" t="str">
        <f t="shared" si="369"/>
        <v/>
      </c>
      <c r="BN4394" s="8">
        <f t="shared" si="378"/>
        <v>0</v>
      </c>
    </row>
    <row r="4395" spans="1:66" ht="69" hidden="1" x14ac:dyDescent="0.45">
      <c r="A4395" s="1">
        <f t="shared" si="377"/>
        <v>4382</v>
      </c>
      <c r="B4395" s="1" t="s">
        <v>734</v>
      </c>
      <c r="C4395" s="1" t="s">
        <v>4302</v>
      </c>
      <c r="D4395" s="1" t="s">
        <v>5852</v>
      </c>
      <c r="E4395" s="2" t="s">
        <v>5822</v>
      </c>
      <c r="F4395" s="1" t="s">
        <v>5853</v>
      </c>
      <c r="G4395" s="10">
        <v>45833</v>
      </c>
      <c r="H4395" s="1">
        <v>4</v>
      </c>
      <c r="I4395" s="1"/>
      <c r="J4395" s="10">
        <v>45838</v>
      </c>
      <c r="K4395" s="1"/>
      <c r="L4395" s="2"/>
      <c r="M4395" s="10"/>
      <c r="N4395" s="1"/>
      <c r="O4395" s="1"/>
      <c r="P4395" s="2">
        <f>Table1[[#This Row],[PRICE/PO]]*Table1[[#This Row],[Quantity/PO]]</f>
        <v>0</v>
      </c>
      <c r="Q4395" s="2" t="str">
        <f t="shared" ca="1" si="372"/>
        <v>منتهي</v>
      </c>
      <c r="R4395" s="2"/>
      <c r="S4395" s="2"/>
      <c r="T4395" s="1" t="str">
        <f t="shared" si="369"/>
        <v/>
      </c>
      <c r="BN4395" s="8">
        <f t="shared" si="378"/>
        <v>0</v>
      </c>
    </row>
    <row r="4396" spans="1:66" ht="46" hidden="1" x14ac:dyDescent="0.45">
      <c r="A4396" s="1">
        <f t="shared" si="377"/>
        <v>4383</v>
      </c>
      <c r="B4396" s="1" t="s">
        <v>43</v>
      </c>
      <c r="C4396" s="1" t="s">
        <v>161</v>
      </c>
      <c r="D4396" s="1" t="s">
        <v>1515</v>
      </c>
      <c r="E4396" s="2" t="s">
        <v>162</v>
      </c>
      <c r="F4396" s="1" t="s">
        <v>5856</v>
      </c>
      <c r="G4396" s="10">
        <v>45833</v>
      </c>
      <c r="H4396" s="1">
        <v>1</v>
      </c>
      <c r="I4396" s="1"/>
      <c r="J4396" s="10">
        <v>45843</v>
      </c>
      <c r="K4396" s="1"/>
      <c r="L4396" s="2"/>
      <c r="M4396" s="10"/>
      <c r="N4396" s="1"/>
      <c r="O4396" s="1"/>
      <c r="P4396" s="2">
        <f>Table1[[#This Row],[PRICE/PO]]*Table1[[#This Row],[Quantity/PO]]</f>
        <v>0</v>
      </c>
      <c r="Q4396" s="2" t="str">
        <f t="shared" ca="1" si="372"/>
        <v>منتهي</v>
      </c>
      <c r="R4396" s="2" t="s">
        <v>2339</v>
      </c>
      <c r="S4396" s="2"/>
      <c r="T4396" s="1" t="str">
        <f t="shared" si="369"/>
        <v/>
      </c>
      <c r="BN4396" s="8">
        <f t="shared" si="378"/>
        <v>0</v>
      </c>
    </row>
    <row r="4397" spans="1:66" ht="46" hidden="1" x14ac:dyDescent="0.45">
      <c r="A4397" s="1">
        <f t="shared" si="377"/>
        <v>4384</v>
      </c>
      <c r="B4397" s="1" t="s">
        <v>43</v>
      </c>
      <c r="C4397" s="1" t="s">
        <v>164</v>
      </c>
      <c r="D4397" s="1" t="s">
        <v>1517</v>
      </c>
      <c r="E4397" s="2" t="s">
        <v>5855</v>
      </c>
      <c r="F4397" s="1" t="s">
        <v>5856</v>
      </c>
      <c r="G4397" s="10">
        <v>45833</v>
      </c>
      <c r="H4397" s="1">
        <v>1</v>
      </c>
      <c r="I4397" s="1"/>
      <c r="J4397" s="10">
        <v>45843</v>
      </c>
      <c r="K4397" s="1"/>
      <c r="L4397" s="2"/>
      <c r="M4397" s="10"/>
      <c r="N4397" s="1"/>
      <c r="O4397" s="1"/>
      <c r="P4397" s="2">
        <f>Table1[[#This Row],[PRICE/PO]]*Table1[[#This Row],[Quantity/PO]]</f>
        <v>0</v>
      </c>
      <c r="Q4397" s="2" t="str">
        <f t="shared" ca="1" si="372"/>
        <v>منتهي</v>
      </c>
      <c r="R4397" s="2" t="s">
        <v>2339</v>
      </c>
      <c r="S4397" s="2"/>
      <c r="T4397" s="1" t="str">
        <f t="shared" si="369"/>
        <v/>
      </c>
      <c r="BN4397" s="8">
        <f t="shared" si="378"/>
        <v>0</v>
      </c>
    </row>
    <row r="4398" spans="1:66" ht="46" hidden="1" x14ac:dyDescent="0.45">
      <c r="A4398" s="1">
        <f t="shared" si="377"/>
        <v>4385</v>
      </c>
      <c r="B4398" s="1" t="s">
        <v>43</v>
      </c>
      <c r="C4398" s="1" t="s">
        <v>161</v>
      </c>
      <c r="D4398" s="1" t="s">
        <v>1515</v>
      </c>
      <c r="E4398" s="2" t="s">
        <v>162</v>
      </c>
      <c r="F4398" s="1" t="s">
        <v>5854</v>
      </c>
      <c r="G4398" s="10">
        <v>45833</v>
      </c>
      <c r="H4398" s="1">
        <v>1</v>
      </c>
      <c r="I4398" s="1"/>
      <c r="J4398" s="10">
        <v>45839</v>
      </c>
      <c r="K4398" s="1"/>
      <c r="L4398" s="2"/>
      <c r="M4398" s="10"/>
      <c r="N4398" s="1"/>
      <c r="O4398" s="1"/>
      <c r="P4398" s="2">
        <f>Table1[[#This Row],[PRICE/PO]]*Table1[[#This Row],[Quantity/PO]]</f>
        <v>0</v>
      </c>
      <c r="Q4398" s="2" t="str">
        <f t="shared" ca="1" si="372"/>
        <v>منتهي</v>
      </c>
      <c r="R4398" s="2" t="s">
        <v>2339</v>
      </c>
      <c r="S4398" s="2"/>
      <c r="T4398" s="1" t="str">
        <f t="shared" si="369"/>
        <v/>
      </c>
      <c r="BN4398" s="8">
        <f t="shared" ref="BN4398:BN4461" si="379">D4998</f>
        <v>0</v>
      </c>
    </row>
    <row r="4399" spans="1:66" ht="46" hidden="1" x14ac:dyDescent="0.45">
      <c r="A4399" s="1">
        <f t="shared" si="377"/>
        <v>4386</v>
      </c>
      <c r="B4399" s="1" t="s">
        <v>43</v>
      </c>
      <c r="C4399" s="1" t="s">
        <v>164</v>
      </c>
      <c r="D4399" s="1" t="s">
        <v>1517</v>
      </c>
      <c r="E4399" s="2" t="s">
        <v>5855</v>
      </c>
      <c r="F4399" s="1" t="s">
        <v>5854</v>
      </c>
      <c r="G4399" s="10">
        <v>45833</v>
      </c>
      <c r="H4399" s="1">
        <v>1</v>
      </c>
      <c r="I4399" s="1"/>
      <c r="J4399" s="10">
        <v>45839</v>
      </c>
      <c r="K4399" s="1"/>
      <c r="L4399" s="2"/>
      <c r="M4399" s="10"/>
      <c r="N4399" s="1"/>
      <c r="O4399" s="1"/>
      <c r="P4399" s="2">
        <f>Table1[[#This Row],[PRICE/PO]]*Table1[[#This Row],[Quantity/PO]]</f>
        <v>0</v>
      </c>
      <c r="Q4399" s="2" t="str">
        <f t="shared" ca="1" si="372"/>
        <v>منتهي</v>
      </c>
      <c r="R4399" s="2" t="s">
        <v>2339</v>
      </c>
      <c r="S4399" s="2"/>
      <c r="T4399" s="1" t="str">
        <f t="shared" si="369"/>
        <v/>
      </c>
      <c r="BN4399" s="8">
        <f t="shared" si="379"/>
        <v>0</v>
      </c>
    </row>
    <row r="4400" spans="1:66" ht="46" hidden="1" x14ac:dyDescent="0.45">
      <c r="A4400" s="1">
        <f t="shared" si="377"/>
        <v>4387</v>
      </c>
      <c r="B4400" s="1" t="s">
        <v>734</v>
      </c>
      <c r="C4400" s="2" t="s">
        <v>5859</v>
      </c>
      <c r="D4400" s="1" t="s">
        <v>5860</v>
      </c>
      <c r="E4400" s="2" t="s">
        <v>5863</v>
      </c>
      <c r="F4400" s="1" t="s">
        <v>5857</v>
      </c>
      <c r="G4400" s="10">
        <v>45833</v>
      </c>
      <c r="H4400" s="1">
        <v>3</v>
      </c>
      <c r="I4400" s="1"/>
      <c r="J4400" s="10">
        <v>45839</v>
      </c>
      <c r="K4400" s="1"/>
      <c r="L4400" s="2"/>
      <c r="M4400" s="10"/>
      <c r="N4400" s="1"/>
      <c r="O4400" s="1"/>
      <c r="P4400" s="2">
        <f>Table1[[#This Row],[PRICE/PO]]*Table1[[#This Row],[Quantity/PO]]</f>
        <v>0</v>
      </c>
      <c r="Q4400" s="2" t="str">
        <f t="shared" ca="1" si="372"/>
        <v>منتهي</v>
      </c>
      <c r="R4400" s="2" t="s">
        <v>2430</v>
      </c>
      <c r="S4400" s="2"/>
      <c r="T4400" s="1" t="str">
        <f t="shared" si="369"/>
        <v/>
      </c>
      <c r="BN4400" s="8">
        <f t="shared" si="379"/>
        <v>0</v>
      </c>
    </row>
    <row r="4401" spans="1:66" ht="69" hidden="1" x14ac:dyDescent="0.45">
      <c r="A4401" s="1">
        <f t="shared" si="377"/>
        <v>4388</v>
      </c>
      <c r="B4401" s="1" t="s">
        <v>734</v>
      </c>
      <c r="C4401" s="2" t="s">
        <v>1818</v>
      </c>
      <c r="D4401" s="1" t="s">
        <v>5861</v>
      </c>
      <c r="E4401" s="2" t="s">
        <v>5864</v>
      </c>
      <c r="F4401" s="1" t="s">
        <v>5857</v>
      </c>
      <c r="G4401" s="10">
        <v>45833</v>
      </c>
      <c r="H4401" s="1">
        <v>10</v>
      </c>
      <c r="I4401" s="1">
        <v>2600</v>
      </c>
      <c r="J4401" s="10">
        <v>45839</v>
      </c>
      <c r="K4401" s="1"/>
      <c r="L4401" s="2"/>
      <c r="M4401" s="10"/>
      <c r="N4401" s="1"/>
      <c r="O4401" s="1"/>
      <c r="P4401" s="2">
        <f>Table1[[#This Row],[PRICE/PO]]*Table1[[#This Row],[Quantity/PO]]</f>
        <v>0</v>
      </c>
      <c r="Q4401" s="2" t="str">
        <f t="shared" ca="1" si="372"/>
        <v>منتهي</v>
      </c>
      <c r="R4401" s="2" t="s">
        <v>2430</v>
      </c>
      <c r="S4401" s="2"/>
      <c r="T4401" s="1" t="str">
        <f t="shared" ref="T4401:T4464" si="380">IF(AND(COUNTIFS($F$14:$F$1012, $F4401, $L$14:$L$1012, "&lt;&gt;")&gt;0, $L4401="", $I4401&lt;&gt;""), 1, "")</f>
        <v/>
      </c>
      <c r="BN4401" s="8">
        <f t="shared" si="379"/>
        <v>0</v>
      </c>
    </row>
    <row r="4402" spans="1:66" ht="46" hidden="1" x14ac:dyDescent="0.45">
      <c r="A4402" s="1">
        <f t="shared" si="377"/>
        <v>4389</v>
      </c>
      <c r="B4402" s="1" t="s">
        <v>734</v>
      </c>
      <c r="C4402" s="2" t="s">
        <v>3437</v>
      </c>
      <c r="D4402" s="1" t="s">
        <v>3439</v>
      </c>
      <c r="E4402" s="2" t="s">
        <v>3438</v>
      </c>
      <c r="F4402" s="1" t="s">
        <v>5857</v>
      </c>
      <c r="G4402" s="10">
        <v>45833</v>
      </c>
      <c r="H4402" s="1">
        <v>10</v>
      </c>
      <c r="I4402" s="1"/>
      <c r="J4402" s="10">
        <v>45839</v>
      </c>
      <c r="K4402" s="1"/>
      <c r="L4402" s="2"/>
      <c r="M4402" s="10"/>
      <c r="N4402" s="1"/>
      <c r="O4402" s="1"/>
      <c r="P4402" s="2">
        <f>Table1[[#This Row],[PRICE/PO]]*Table1[[#This Row],[Quantity/PO]]</f>
        <v>0</v>
      </c>
      <c r="Q4402" s="2" t="str">
        <f t="shared" ca="1" si="372"/>
        <v>منتهي</v>
      </c>
      <c r="R4402" s="2" t="s">
        <v>2430</v>
      </c>
      <c r="S4402" s="2"/>
      <c r="T4402" s="1" t="str">
        <f t="shared" si="380"/>
        <v/>
      </c>
      <c r="BN4402" s="8">
        <f t="shared" si="379"/>
        <v>0</v>
      </c>
    </row>
    <row r="4403" spans="1:66" ht="115" hidden="1" x14ac:dyDescent="0.45">
      <c r="A4403" s="1">
        <f t="shared" si="377"/>
        <v>4390</v>
      </c>
      <c r="B4403" s="1" t="s">
        <v>734</v>
      </c>
      <c r="C4403" s="1" t="s">
        <v>5858</v>
      </c>
      <c r="D4403" s="1" t="s">
        <v>5862</v>
      </c>
      <c r="E4403" s="2" t="s">
        <v>5865</v>
      </c>
      <c r="F4403" s="1" t="s">
        <v>5857</v>
      </c>
      <c r="G4403" s="10">
        <v>45835</v>
      </c>
      <c r="H4403" s="1">
        <v>3</v>
      </c>
      <c r="I4403" s="1"/>
      <c r="J4403" s="10">
        <v>45839</v>
      </c>
      <c r="K4403" s="1"/>
      <c r="L4403" s="2"/>
      <c r="M4403" s="10"/>
      <c r="N4403" s="1"/>
      <c r="O4403" s="1"/>
      <c r="P4403" s="2">
        <f>Table1[[#This Row],[PRICE/PO]]*Table1[[#This Row],[Quantity/PO]]</f>
        <v>0</v>
      </c>
      <c r="Q4403" s="2" t="str">
        <f t="shared" ca="1" si="372"/>
        <v>منتهي</v>
      </c>
      <c r="R4403" s="2" t="s">
        <v>2430</v>
      </c>
      <c r="S4403" s="2"/>
      <c r="T4403" s="1" t="str">
        <f t="shared" si="380"/>
        <v/>
      </c>
      <c r="BN4403" s="8">
        <f t="shared" si="379"/>
        <v>0</v>
      </c>
    </row>
    <row r="4404" spans="1:66" ht="46" hidden="1" x14ac:dyDescent="0.45">
      <c r="A4404" s="1">
        <f t="shared" si="377"/>
        <v>4391</v>
      </c>
      <c r="B4404" s="1" t="s">
        <v>734</v>
      </c>
      <c r="C4404" s="2" t="s">
        <v>5869</v>
      </c>
      <c r="D4404" s="1" t="s">
        <v>5868</v>
      </c>
      <c r="E4404" s="2" t="s">
        <v>5867</v>
      </c>
      <c r="F4404" s="1" t="s">
        <v>5866</v>
      </c>
      <c r="G4404" s="10">
        <v>45835</v>
      </c>
      <c r="H4404" s="1">
        <v>1</v>
      </c>
      <c r="I4404" s="1"/>
      <c r="J4404" s="10">
        <v>45839</v>
      </c>
      <c r="K4404" s="1"/>
      <c r="L4404" s="2"/>
      <c r="M4404" s="10"/>
      <c r="N4404" s="1"/>
      <c r="O4404" s="1"/>
      <c r="P4404" s="2">
        <f>Table1[[#This Row],[PRICE/PO]]*Table1[[#This Row],[Quantity/PO]]</f>
        <v>0</v>
      </c>
      <c r="Q4404" s="2" t="str">
        <f t="shared" ca="1" si="372"/>
        <v>منتهي</v>
      </c>
      <c r="R4404" s="2" t="s">
        <v>2430</v>
      </c>
      <c r="S4404" s="2"/>
      <c r="T4404" s="1" t="str">
        <f t="shared" si="380"/>
        <v/>
      </c>
      <c r="BN4404" s="8">
        <f t="shared" si="379"/>
        <v>0</v>
      </c>
    </row>
    <row r="4405" spans="1:66" ht="46" hidden="1" x14ac:dyDescent="0.45">
      <c r="A4405" s="1">
        <f t="shared" si="377"/>
        <v>4392</v>
      </c>
      <c r="B4405" s="1" t="s">
        <v>734</v>
      </c>
      <c r="C4405" s="1" t="s">
        <v>3813</v>
      </c>
      <c r="D4405" s="1" t="s">
        <v>3814</v>
      </c>
      <c r="E4405" s="2" t="s">
        <v>3815</v>
      </c>
      <c r="F4405" s="1" t="s">
        <v>5870</v>
      </c>
      <c r="G4405" s="10">
        <v>45830</v>
      </c>
      <c r="H4405" s="1">
        <v>2</v>
      </c>
      <c r="I4405" s="1"/>
      <c r="J4405" s="10">
        <v>45839</v>
      </c>
      <c r="K4405" s="1"/>
      <c r="L4405" s="2"/>
      <c r="M4405" s="10"/>
      <c r="N4405" s="1"/>
      <c r="O4405" s="1"/>
      <c r="P4405" s="2">
        <f>Table1[[#This Row],[PRICE/PO]]*Table1[[#This Row],[Quantity/PO]]</f>
        <v>0</v>
      </c>
      <c r="Q4405" s="2" t="str">
        <f t="shared" ref="Q4405:Q4469" ca="1" si="381">IF(AND($J4405&lt;TODAY(), $J4405&lt;&gt;""), "منتهي", "")</f>
        <v>منتهي</v>
      </c>
      <c r="R4405" s="2" t="s">
        <v>2355</v>
      </c>
      <c r="S4405" s="2"/>
      <c r="T4405" s="1" t="str">
        <f t="shared" si="380"/>
        <v/>
      </c>
      <c r="BN4405" s="8">
        <f t="shared" si="379"/>
        <v>0</v>
      </c>
    </row>
    <row r="4406" spans="1:66" ht="92" hidden="1" x14ac:dyDescent="0.45">
      <c r="A4406" s="1">
        <f t="shared" si="377"/>
        <v>4393</v>
      </c>
      <c r="B4406" s="1" t="s">
        <v>734</v>
      </c>
      <c r="C4406" s="1" t="s">
        <v>5006</v>
      </c>
      <c r="D4406" s="1" t="s">
        <v>5007</v>
      </c>
      <c r="E4406" s="2" t="s">
        <v>5008</v>
      </c>
      <c r="F4406" s="1" t="s">
        <v>5870</v>
      </c>
      <c r="G4406" s="10">
        <v>45830</v>
      </c>
      <c r="H4406" s="1">
        <v>1</v>
      </c>
      <c r="I4406" s="50">
        <v>105000</v>
      </c>
      <c r="J4406" s="10">
        <v>45839</v>
      </c>
      <c r="K4406" s="1"/>
      <c r="L4406" s="2"/>
      <c r="M4406" s="10"/>
      <c r="N4406" s="1"/>
      <c r="O4406" s="1"/>
      <c r="P4406" s="2">
        <f>Table1[[#This Row],[PRICE/PO]]*Table1[[#This Row],[Quantity/PO]]</f>
        <v>0</v>
      </c>
      <c r="Q4406" s="2" t="str">
        <f t="shared" ca="1" si="381"/>
        <v>منتهي</v>
      </c>
      <c r="R4406" s="2" t="s">
        <v>2355</v>
      </c>
      <c r="S4406" s="2"/>
      <c r="T4406" s="1" t="str">
        <f t="shared" si="380"/>
        <v/>
      </c>
      <c r="BN4406" s="8">
        <f t="shared" si="379"/>
        <v>0</v>
      </c>
    </row>
    <row r="4407" spans="1:66" ht="92" hidden="1" x14ac:dyDescent="0.45">
      <c r="A4407" s="1">
        <f t="shared" si="377"/>
        <v>4394</v>
      </c>
      <c r="B4407" s="1" t="s">
        <v>734</v>
      </c>
      <c r="C4407" s="1" t="s">
        <v>5872</v>
      </c>
      <c r="D4407" s="1"/>
      <c r="E4407" s="2" t="s">
        <v>5873</v>
      </c>
      <c r="F4407" s="1" t="s">
        <v>5871</v>
      </c>
      <c r="G4407" s="10">
        <v>45837</v>
      </c>
      <c r="H4407" s="1">
        <v>2</v>
      </c>
      <c r="I4407" s="1"/>
      <c r="J4407" s="10">
        <v>45838</v>
      </c>
      <c r="K4407" s="1"/>
      <c r="L4407" s="2"/>
      <c r="M4407" s="10"/>
      <c r="N4407" s="1"/>
      <c r="O4407" s="1"/>
      <c r="P4407" s="2">
        <f>Table1[[#This Row],[PRICE/PO]]*Table1[[#This Row],[Quantity/PO]]</f>
        <v>0</v>
      </c>
      <c r="Q4407" s="2" t="str">
        <f t="shared" ca="1" si="381"/>
        <v>منتهي</v>
      </c>
      <c r="R4407" s="2"/>
      <c r="S4407" s="2"/>
      <c r="T4407" s="1" t="str">
        <f t="shared" si="380"/>
        <v/>
      </c>
      <c r="BN4407" s="8">
        <f t="shared" si="379"/>
        <v>0</v>
      </c>
    </row>
    <row r="4408" spans="1:66" ht="92" hidden="1" x14ac:dyDescent="0.45">
      <c r="A4408" s="1">
        <f t="shared" si="377"/>
        <v>4395</v>
      </c>
      <c r="B4408" s="1" t="s">
        <v>734</v>
      </c>
      <c r="C4408" s="2" t="s">
        <v>5878</v>
      </c>
      <c r="D4408" s="1" t="s">
        <v>5875</v>
      </c>
      <c r="E4408" s="2" t="s">
        <v>5876</v>
      </c>
      <c r="F4408" s="1" t="s">
        <v>5874</v>
      </c>
      <c r="G4408" s="10">
        <v>45837</v>
      </c>
      <c r="H4408" s="1">
        <v>1</v>
      </c>
      <c r="I4408" s="1"/>
      <c r="J4408" s="10">
        <v>45839</v>
      </c>
      <c r="K4408" s="1"/>
      <c r="L4408" s="2"/>
      <c r="M4408" s="10"/>
      <c r="N4408" s="1"/>
      <c r="O4408" s="1"/>
      <c r="P4408" s="2">
        <f>Table1[[#This Row],[PRICE/PO]]*Table1[[#This Row],[Quantity/PO]]</f>
        <v>0</v>
      </c>
      <c r="Q4408" s="2" t="str">
        <f t="shared" ca="1" si="381"/>
        <v>منتهي</v>
      </c>
      <c r="R4408" s="2" t="s">
        <v>2370</v>
      </c>
      <c r="S4408" s="2"/>
      <c r="T4408" s="1" t="str">
        <f t="shared" si="380"/>
        <v/>
      </c>
      <c r="BN4408" s="8">
        <f t="shared" si="379"/>
        <v>0</v>
      </c>
    </row>
    <row r="4409" spans="1:66" ht="92" hidden="1" x14ac:dyDescent="0.45">
      <c r="A4409" s="1">
        <f t="shared" si="377"/>
        <v>4396</v>
      </c>
      <c r="B4409" s="1" t="s">
        <v>734</v>
      </c>
      <c r="C4409" s="1" t="s">
        <v>5877</v>
      </c>
      <c r="D4409" s="1" t="s">
        <v>5879</v>
      </c>
      <c r="E4409" s="2" t="s">
        <v>5880</v>
      </c>
      <c r="F4409" s="1" t="s">
        <v>5874</v>
      </c>
      <c r="G4409" s="10">
        <v>45837</v>
      </c>
      <c r="H4409" s="1">
        <v>1</v>
      </c>
      <c r="I4409" s="1"/>
      <c r="J4409" s="10">
        <v>45839</v>
      </c>
      <c r="K4409" s="1"/>
      <c r="L4409" s="2"/>
      <c r="M4409" s="10"/>
      <c r="N4409" s="1"/>
      <c r="O4409" s="1"/>
      <c r="P4409" s="2">
        <f>Table1[[#This Row],[PRICE/PO]]*Table1[[#This Row],[Quantity/PO]]</f>
        <v>0</v>
      </c>
      <c r="Q4409" s="2" t="str">
        <f t="shared" ca="1" si="381"/>
        <v>منتهي</v>
      </c>
      <c r="R4409" s="2" t="s">
        <v>2370</v>
      </c>
      <c r="S4409" s="2"/>
      <c r="T4409" s="1" t="str">
        <f t="shared" si="380"/>
        <v/>
      </c>
      <c r="BN4409" s="8">
        <f t="shared" si="379"/>
        <v>0</v>
      </c>
    </row>
    <row r="4410" spans="1:66" ht="46" hidden="1" x14ac:dyDescent="0.45">
      <c r="A4410" s="1">
        <f t="shared" si="377"/>
        <v>4397</v>
      </c>
      <c r="B4410" s="1" t="s">
        <v>734</v>
      </c>
      <c r="C4410" s="1" t="s">
        <v>4971</v>
      </c>
      <c r="D4410" s="1" t="s">
        <v>5881</v>
      </c>
      <c r="E4410" s="2" t="s">
        <v>5882</v>
      </c>
      <c r="F4410" s="1" t="s">
        <v>5883</v>
      </c>
      <c r="G4410" s="10">
        <v>45837</v>
      </c>
      <c r="H4410" s="1">
        <v>1</v>
      </c>
      <c r="I4410" s="1"/>
      <c r="J4410" s="10">
        <v>45843</v>
      </c>
      <c r="K4410" s="1"/>
      <c r="L4410" s="2"/>
      <c r="M4410" s="10"/>
      <c r="N4410" s="1"/>
      <c r="O4410" s="1"/>
      <c r="P4410" s="2">
        <f>Table1[[#This Row],[PRICE/PO]]*Table1[[#This Row],[Quantity/PO]]</f>
        <v>0</v>
      </c>
      <c r="Q4410" s="2" t="str">
        <f t="shared" ca="1" si="381"/>
        <v>منتهي</v>
      </c>
      <c r="R4410" s="2" t="s">
        <v>2339</v>
      </c>
      <c r="S4410" s="2"/>
      <c r="T4410" s="1" t="str">
        <f t="shared" si="380"/>
        <v/>
      </c>
      <c r="BN4410" s="8">
        <f t="shared" si="379"/>
        <v>0</v>
      </c>
    </row>
    <row r="4411" spans="1:66" ht="46" hidden="1" x14ac:dyDescent="0.45">
      <c r="A4411" s="1">
        <f t="shared" si="377"/>
        <v>4398</v>
      </c>
      <c r="B4411" s="1" t="s">
        <v>734</v>
      </c>
      <c r="C4411" s="1" t="s">
        <v>5477</v>
      </c>
      <c r="D4411" s="1" t="s">
        <v>5478</v>
      </c>
      <c r="E4411" s="2" t="s">
        <v>5479</v>
      </c>
      <c r="F4411" s="1" t="s">
        <v>5884</v>
      </c>
      <c r="G4411" s="10">
        <v>45838</v>
      </c>
      <c r="H4411" s="1">
        <v>1</v>
      </c>
      <c r="I4411" s="1">
        <v>36000</v>
      </c>
      <c r="J4411" s="10">
        <v>45843</v>
      </c>
      <c r="K4411" s="1"/>
      <c r="L4411" s="2"/>
      <c r="M4411" s="10"/>
      <c r="N4411" s="1"/>
      <c r="O4411" s="1"/>
      <c r="P4411" s="2">
        <f>Table1[[#This Row],[PRICE/PO]]*Table1[[#This Row],[Quantity/PO]]</f>
        <v>0</v>
      </c>
      <c r="Q4411" s="2" t="str">
        <f t="shared" ca="1" si="381"/>
        <v>منتهي</v>
      </c>
      <c r="R4411" s="2" t="s">
        <v>2430</v>
      </c>
      <c r="S4411" s="2"/>
      <c r="T4411" s="1" t="str">
        <f t="shared" si="380"/>
        <v/>
      </c>
      <c r="BN4411" s="8">
        <f t="shared" si="379"/>
        <v>0</v>
      </c>
    </row>
    <row r="4412" spans="1:66" ht="46" hidden="1" x14ac:dyDescent="0.45">
      <c r="A4412" s="1">
        <f t="shared" si="377"/>
        <v>4399</v>
      </c>
      <c r="B4412" s="1" t="s">
        <v>734</v>
      </c>
      <c r="C4412" s="1" t="s">
        <v>5885</v>
      </c>
      <c r="D4412" s="1" t="s">
        <v>5486</v>
      </c>
      <c r="E4412" s="2" t="s">
        <v>5487</v>
      </c>
      <c r="F4412" s="1" t="s">
        <v>5886</v>
      </c>
      <c r="G4412" s="10">
        <v>45838</v>
      </c>
      <c r="H4412" s="1">
        <v>30</v>
      </c>
      <c r="I4412" s="1"/>
      <c r="J4412" s="10">
        <v>45840</v>
      </c>
      <c r="K4412" s="1"/>
      <c r="L4412" s="2"/>
      <c r="M4412" s="10"/>
      <c r="N4412" s="1"/>
      <c r="O4412" s="1"/>
      <c r="P4412" s="2">
        <f>Table1[[#This Row],[PRICE/PO]]*Table1[[#This Row],[Quantity/PO]]</f>
        <v>0</v>
      </c>
      <c r="Q4412" s="2" t="str">
        <f t="shared" ca="1" si="381"/>
        <v>منتهي</v>
      </c>
      <c r="R4412" s="2" t="s">
        <v>2430</v>
      </c>
      <c r="S4412" s="2"/>
      <c r="T4412" s="1" t="str">
        <f t="shared" si="380"/>
        <v/>
      </c>
      <c r="BN4412" s="8">
        <f t="shared" si="379"/>
        <v>0</v>
      </c>
    </row>
    <row r="4413" spans="1:66" ht="46" hidden="1" x14ac:dyDescent="0.45">
      <c r="A4413" s="1">
        <f t="shared" si="377"/>
        <v>4400</v>
      </c>
      <c r="B4413" s="1" t="s">
        <v>734</v>
      </c>
      <c r="C4413" s="1" t="s">
        <v>5406</v>
      </c>
      <c r="D4413" s="1" t="s">
        <v>5407</v>
      </c>
      <c r="E4413" s="2" t="s">
        <v>5408</v>
      </c>
      <c r="F4413" s="1" t="s">
        <v>5887</v>
      </c>
      <c r="G4413" s="10">
        <v>45839</v>
      </c>
      <c r="H4413" s="1">
        <v>2</v>
      </c>
      <c r="I4413" s="1"/>
      <c r="J4413" s="10">
        <v>45846</v>
      </c>
      <c r="K4413" s="1"/>
      <c r="L4413" s="2"/>
      <c r="M4413" s="10"/>
      <c r="N4413" s="1"/>
      <c r="O4413" s="1"/>
      <c r="P4413" s="2">
        <f>Table1[[#This Row],[PRICE/PO]]*Table1[[#This Row],[Quantity/PO]]</f>
        <v>0</v>
      </c>
      <c r="Q4413" s="2" t="str">
        <f t="shared" ca="1" si="381"/>
        <v>منتهي</v>
      </c>
      <c r="R4413" s="2" t="s">
        <v>2904</v>
      </c>
      <c r="S4413" s="2"/>
      <c r="T4413" s="1" t="str">
        <f t="shared" si="380"/>
        <v/>
      </c>
      <c r="BN4413" s="8">
        <f t="shared" si="379"/>
        <v>0</v>
      </c>
    </row>
    <row r="4414" spans="1:66" ht="46" hidden="1" x14ac:dyDescent="0.45">
      <c r="A4414" s="1">
        <f t="shared" si="377"/>
        <v>4401</v>
      </c>
      <c r="B4414" s="1" t="s">
        <v>734</v>
      </c>
      <c r="C4414" s="1" t="s">
        <v>5410</v>
      </c>
      <c r="D4414" s="1" t="s">
        <v>5411</v>
      </c>
      <c r="E4414" s="2" t="s">
        <v>5412</v>
      </c>
      <c r="F4414" s="1" t="s">
        <v>5887</v>
      </c>
      <c r="G4414" s="10">
        <v>45839</v>
      </c>
      <c r="H4414" s="1">
        <v>2</v>
      </c>
      <c r="I4414" s="1"/>
      <c r="J4414" s="10">
        <v>45846</v>
      </c>
      <c r="K4414" s="1"/>
      <c r="L4414" s="2"/>
      <c r="M4414" s="10"/>
      <c r="N4414" s="1"/>
      <c r="O4414" s="1"/>
      <c r="P4414" s="2">
        <f>Table1[[#This Row],[PRICE/PO]]*Table1[[#This Row],[Quantity/PO]]</f>
        <v>0</v>
      </c>
      <c r="Q4414" s="2" t="str">
        <f t="shared" ca="1" si="381"/>
        <v>منتهي</v>
      </c>
      <c r="R4414" s="2" t="s">
        <v>2904</v>
      </c>
      <c r="S4414" s="2"/>
      <c r="T4414" s="1" t="str">
        <f t="shared" si="380"/>
        <v/>
      </c>
      <c r="BN4414" s="8">
        <f t="shared" si="379"/>
        <v>0</v>
      </c>
    </row>
    <row r="4415" spans="1:66" ht="46" hidden="1" x14ac:dyDescent="0.45">
      <c r="A4415" s="1">
        <f t="shared" si="377"/>
        <v>4402</v>
      </c>
      <c r="B4415" s="1" t="s">
        <v>734</v>
      </c>
      <c r="C4415" s="1" t="s">
        <v>5544</v>
      </c>
      <c r="D4415" s="1" t="s">
        <v>5545</v>
      </c>
      <c r="E4415" s="2" t="s">
        <v>5888</v>
      </c>
      <c r="F4415" s="1" t="s">
        <v>5889</v>
      </c>
      <c r="G4415" s="10">
        <v>45839</v>
      </c>
      <c r="H4415" s="1">
        <v>1</v>
      </c>
      <c r="I4415" s="1"/>
      <c r="J4415" s="10">
        <v>45850</v>
      </c>
      <c r="K4415" s="1"/>
      <c r="L4415" s="2"/>
      <c r="M4415" s="10"/>
      <c r="N4415" s="1"/>
      <c r="O4415" s="1"/>
      <c r="P4415" s="2">
        <f>Table1[[#This Row],[PRICE/PO]]*Table1[[#This Row],[Quantity/PO]]</f>
        <v>0</v>
      </c>
      <c r="Q4415" s="2" t="str">
        <f t="shared" ca="1" si="381"/>
        <v>منتهي</v>
      </c>
      <c r="R4415" s="2" t="s">
        <v>2339</v>
      </c>
      <c r="S4415" s="2"/>
      <c r="T4415" s="1" t="str">
        <f t="shared" si="380"/>
        <v/>
      </c>
      <c r="BN4415" s="8">
        <f t="shared" si="379"/>
        <v>0</v>
      </c>
    </row>
    <row r="4416" spans="1:66" ht="46" hidden="1" x14ac:dyDescent="0.45">
      <c r="A4416" s="1">
        <f t="shared" si="377"/>
        <v>4403</v>
      </c>
      <c r="B4416" s="1" t="s">
        <v>734</v>
      </c>
      <c r="C4416" s="1" t="s">
        <v>3961</v>
      </c>
      <c r="D4416" s="1" t="s">
        <v>3950</v>
      </c>
      <c r="E4416" s="2" t="s">
        <v>5890</v>
      </c>
      <c r="F4416" s="1" t="s">
        <v>5891</v>
      </c>
      <c r="G4416" s="10">
        <v>45839</v>
      </c>
      <c r="H4416" s="1">
        <v>5</v>
      </c>
      <c r="I4416" s="1"/>
      <c r="J4416" s="10">
        <v>45843</v>
      </c>
      <c r="K4416" s="1"/>
      <c r="L4416" s="2"/>
      <c r="M4416" s="10"/>
      <c r="N4416" s="1"/>
      <c r="O4416" s="1"/>
      <c r="P4416" s="2">
        <f>Table1[[#This Row],[PRICE/PO]]*Table1[[#This Row],[Quantity/PO]]</f>
        <v>0</v>
      </c>
      <c r="Q4416" s="2" t="str">
        <f t="shared" ca="1" si="381"/>
        <v>منتهي</v>
      </c>
      <c r="R4416" s="2" t="s">
        <v>2370</v>
      </c>
      <c r="S4416" s="2"/>
      <c r="T4416" s="1" t="str">
        <f t="shared" si="380"/>
        <v/>
      </c>
      <c r="BN4416" s="8">
        <f t="shared" si="379"/>
        <v>0</v>
      </c>
    </row>
    <row r="4417" spans="1:66" ht="69" hidden="1" x14ac:dyDescent="0.45">
      <c r="A4417" s="1">
        <f t="shared" si="377"/>
        <v>4404</v>
      </c>
      <c r="B4417" s="1" t="s">
        <v>734</v>
      </c>
      <c r="C4417" s="1" t="s">
        <v>3725</v>
      </c>
      <c r="D4417" s="1" t="s">
        <v>3729</v>
      </c>
      <c r="E4417" s="2" t="s">
        <v>5892</v>
      </c>
      <c r="F4417" s="1" t="s">
        <v>5891</v>
      </c>
      <c r="G4417" s="10">
        <v>45839</v>
      </c>
      <c r="H4417" s="1">
        <v>1</v>
      </c>
      <c r="I4417" s="1"/>
      <c r="J4417" s="10">
        <v>45843</v>
      </c>
      <c r="K4417" s="1"/>
      <c r="L4417" s="2"/>
      <c r="M4417" s="10"/>
      <c r="N4417" s="1"/>
      <c r="O4417" s="1"/>
      <c r="P4417" s="2">
        <f>Table1[[#This Row],[PRICE/PO]]*Table1[[#This Row],[Quantity/PO]]</f>
        <v>0</v>
      </c>
      <c r="Q4417" s="2" t="str">
        <f t="shared" ca="1" si="381"/>
        <v>منتهي</v>
      </c>
      <c r="R4417" s="2" t="s">
        <v>2370</v>
      </c>
      <c r="S4417" s="2"/>
      <c r="T4417" s="1" t="str">
        <f t="shared" si="380"/>
        <v/>
      </c>
      <c r="BN4417" s="8">
        <f t="shared" si="379"/>
        <v>0</v>
      </c>
    </row>
    <row r="4418" spans="1:66" ht="69" hidden="1" x14ac:dyDescent="0.45">
      <c r="A4418" s="1">
        <f t="shared" si="377"/>
        <v>4405</v>
      </c>
      <c r="B4418" s="1" t="s">
        <v>734</v>
      </c>
      <c r="C4418" s="1" t="s">
        <v>5893</v>
      </c>
      <c r="D4418" s="1" t="s">
        <v>5647</v>
      </c>
      <c r="E4418" s="2" t="s">
        <v>5894</v>
      </c>
      <c r="F4418" s="1" t="s">
        <v>5891</v>
      </c>
      <c r="G4418" s="10">
        <v>45839</v>
      </c>
      <c r="H4418" s="1">
        <v>1</v>
      </c>
      <c r="I4418" s="1"/>
      <c r="J4418" s="10">
        <v>45843</v>
      </c>
      <c r="K4418" s="1"/>
      <c r="L4418" s="2"/>
      <c r="M4418" s="10"/>
      <c r="N4418" s="1"/>
      <c r="O4418" s="1"/>
      <c r="P4418" s="2">
        <f>Table1[[#This Row],[PRICE/PO]]*Table1[[#This Row],[Quantity/PO]]</f>
        <v>0</v>
      </c>
      <c r="Q4418" s="2" t="str">
        <f t="shared" ca="1" si="381"/>
        <v>منتهي</v>
      </c>
      <c r="R4418" s="2" t="s">
        <v>2370</v>
      </c>
      <c r="S4418" s="2"/>
      <c r="T4418" s="1" t="str">
        <f t="shared" si="380"/>
        <v/>
      </c>
      <c r="BN4418" s="8">
        <f t="shared" si="379"/>
        <v>0</v>
      </c>
    </row>
    <row r="4419" spans="1:66" ht="46" hidden="1" x14ac:dyDescent="0.45">
      <c r="A4419" s="1">
        <f t="shared" si="377"/>
        <v>4406</v>
      </c>
      <c r="B4419" s="1" t="s">
        <v>734</v>
      </c>
      <c r="C4419" s="1" t="s">
        <v>1661</v>
      </c>
      <c r="D4419" s="1" t="s">
        <v>5340</v>
      </c>
      <c r="E4419" s="2" t="s">
        <v>5341</v>
      </c>
      <c r="F4419" s="1" t="s">
        <v>5891</v>
      </c>
      <c r="G4419" s="10">
        <v>45839</v>
      </c>
      <c r="H4419" s="1">
        <v>1</v>
      </c>
      <c r="I4419" s="1"/>
      <c r="J4419" s="10">
        <v>45843</v>
      </c>
      <c r="K4419" s="1"/>
      <c r="L4419" s="2"/>
      <c r="M4419" s="10"/>
      <c r="N4419" s="1"/>
      <c r="O4419" s="1"/>
      <c r="P4419" s="2">
        <f>Table1[[#This Row],[PRICE/PO]]*Table1[[#This Row],[Quantity/PO]]</f>
        <v>0</v>
      </c>
      <c r="Q4419" s="2" t="str">
        <f t="shared" ca="1" si="381"/>
        <v>منتهي</v>
      </c>
      <c r="R4419" s="2" t="s">
        <v>2370</v>
      </c>
      <c r="S4419" s="2"/>
      <c r="T4419" s="1" t="str">
        <f t="shared" si="380"/>
        <v/>
      </c>
      <c r="BN4419" s="8">
        <f t="shared" si="379"/>
        <v>0</v>
      </c>
    </row>
    <row r="4420" spans="1:66" ht="46" hidden="1" x14ac:dyDescent="0.45">
      <c r="A4420" s="1">
        <f t="shared" si="377"/>
        <v>4407</v>
      </c>
      <c r="B4420" s="1" t="s">
        <v>734</v>
      </c>
      <c r="C4420" s="1" t="s">
        <v>3930</v>
      </c>
      <c r="D4420" s="1" t="s">
        <v>3938</v>
      </c>
      <c r="E4420" s="2" t="s">
        <v>5895</v>
      </c>
      <c r="F4420" s="1" t="s">
        <v>5891</v>
      </c>
      <c r="G4420" s="10">
        <v>45839</v>
      </c>
      <c r="H4420" s="1">
        <v>2</v>
      </c>
      <c r="I4420" s="1"/>
      <c r="J4420" s="10">
        <v>45843</v>
      </c>
      <c r="K4420" s="1"/>
      <c r="L4420" s="2"/>
      <c r="M4420" s="10"/>
      <c r="N4420" s="1"/>
      <c r="O4420" s="1"/>
      <c r="P4420" s="2">
        <f>Table1[[#This Row],[PRICE/PO]]*Table1[[#This Row],[Quantity/PO]]</f>
        <v>0</v>
      </c>
      <c r="Q4420" s="2" t="str">
        <f t="shared" ca="1" si="381"/>
        <v>منتهي</v>
      </c>
      <c r="R4420" s="2" t="s">
        <v>2370</v>
      </c>
      <c r="S4420" s="2"/>
      <c r="T4420" s="1" t="str">
        <f t="shared" si="380"/>
        <v/>
      </c>
      <c r="BN4420" s="8">
        <f t="shared" si="379"/>
        <v>0</v>
      </c>
    </row>
    <row r="4421" spans="1:66" ht="46" hidden="1" x14ac:dyDescent="0.45">
      <c r="A4421" s="1">
        <f t="shared" si="377"/>
        <v>4408</v>
      </c>
      <c r="B4421" s="1" t="s">
        <v>734</v>
      </c>
      <c r="C4421" s="1" t="s">
        <v>3673</v>
      </c>
      <c r="D4421" s="1" t="s">
        <v>5303</v>
      </c>
      <c r="E4421" s="2" t="s">
        <v>5324</v>
      </c>
      <c r="F4421" s="1" t="s">
        <v>5896</v>
      </c>
      <c r="G4421" s="10">
        <v>45839</v>
      </c>
      <c r="H4421" s="1">
        <v>50</v>
      </c>
      <c r="I4421" s="1"/>
      <c r="J4421" s="10">
        <v>45843</v>
      </c>
      <c r="K4421" s="1"/>
      <c r="L4421" s="2"/>
      <c r="M4421" s="10"/>
      <c r="N4421" s="1"/>
      <c r="O4421" s="1"/>
      <c r="P4421" s="2">
        <f>Table1[[#This Row],[PRICE/PO]]*Table1[[#This Row],[Quantity/PO]]</f>
        <v>0</v>
      </c>
      <c r="Q4421" s="2" t="str">
        <f t="shared" ca="1" si="381"/>
        <v>منتهي</v>
      </c>
      <c r="R4421" s="2" t="s">
        <v>2370</v>
      </c>
      <c r="S4421" s="2"/>
      <c r="T4421" s="1" t="str">
        <f t="shared" si="380"/>
        <v/>
      </c>
      <c r="BN4421" s="8">
        <f t="shared" si="379"/>
        <v>0</v>
      </c>
    </row>
    <row r="4422" spans="1:66" ht="23" hidden="1" x14ac:dyDescent="0.45">
      <c r="A4422" s="1">
        <f t="shared" si="377"/>
        <v>4409</v>
      </c>
      <c r="B4422" s="1" t="s">
        <v>734</v>
      </c>
      <c r="C4422" s="1" t="s">
        <v>504</v>
      </c>
      <c r="D4422" s="1" t="s">
        <v>5303</v>
      </c>
      <c r="E4422" s="2" t="s">
        <v>5897</v>
      </c>
      <c r="F4422" s="1" t="s">
        <v>5896</v>
      </c>
      <c r="G4422" s="10">
        <v>45839</v>
      </c>
      <c r="H4422" s="1">
        <v>50</v>
      </c>
      <c r="I4422" s="1"/>
      <c r="J4422" s="10">
        <v>45843</v>
      </c>
      <c r="K4422" s="1"/>
      <c r="L4422" s="2"/>
      <c r="M4422" s="10"/>
      <c r="N4422" s="1"/>
      <c r="O4422" s="1"/>
      <c r="P4422" s="2">
        <f>Table1[[#This Row],[PRICE/PO]]*Table1[[#This Row],[Quantity/PO]]</f>
        <v>0</v>
      </c>
      <c r="Q4422" s="2" t="str">
        <f t="shared" ca="1" si="381"/>
        <v>منتهي</v>
      </c>
      <c r="R4422" s="2" t="s">
        <v>2370</v>
      </c>
      <c r="S4422" s="2"/>
      <c r="T4422" s="1" t="str">
        <f t="shared" si="380"/>
        <v/>
      </c>
      <c r="BN4422" s="8">
        <f t="shared" si="379"/>
        <v>0</v>
      </c>
    </row>
    <row r="4423" spans="1:66" ht="46" hidden="1" x14ac:dyDescent="0.45">
      <c r="A4423" s="1">
        <f t="shared" si="377"/>
        <v>4410</v>
      </c>
      <c r="B4423" s="1" t="s">
        <v>734</v>
      </c>
      <c r="C4423" s="1" t="s">
        <v>5028</v>
      </c>
      <c r="D4423" s="1" t="s">
        <v>5303</v>
      </c>
      <c r="E4423" s="2" t="s">
        <v>5898</v>
      </c>
      <c r="F4423" s="1" t="s">
        <v>5896</v>
      </c>
      <c r="G4423" s="10">
        <v>45839</v>
      </c>
      <c r="H4423" s="1">
        <v>100</v>
      </c>
      <c r="I4423" s="1"/>
      <c r="J4423" s="10">
        <v>45843</v>
      </c>
      <c r="K4423" s="1"/>
      <c r="L4423" s="2"/>
      <c r="M4423" s="10"/>
      <c r="N4423" s="1"/>
      <c r="O4423" s="1"/>
      <c r="P4423" s="2">
        <f>Table1[[#This Row],[PRICE/PO]]*Table1[[#This Row],[Quantity/PO]]</f>
        <v>0</v>
      </c>
      <c r="Q4423" s="2" t="str">
        <f t="shared" ca="1" si="381"/>
        <v>منتهي</v>
      </c>
      <c r="R4423" s="2" t="s">
        <v>2370</v>
      </c>
      <c r="S4423" s="2"/>
      <c r="T4423" s="1" t="str">
        <f t="shared" si="380"/>
        <v/>
      </c>
      <c r="BN4423" s="8">
        <f t="shared" si="379"/>
        <v>0</v>
      </c>
    </row>
    <row r="4424" spans="1:66" ht="23" hidden="1" x14ac:dyDescent="0.45">
      <c r="A4424" s="1">
        <f t="shared" si="377"/>
        <v>4411</v>
      </c>
      <c r="B4424" s="1" t="s">
        <v>734</v>
      </c>
      <c r="C4424" s="1" t="s">
        <v>5208</v>
      </c>
      <c r="D4424" s="1" t="s">
        <v>5899</v>
      </c>
      <c r="E4424" s="2" t="s">
        <v>5900</v>
      </c>
      <c r="F4424" s="1" t="s">
        <v>5896</v>
      </c>
      <c r="G4424" s="10">
        <v>45839</v>
      </c>
      <c r="H4424" s="1">
        <v>100</v>
      </c>
      <c r="I4424" s="1"/>
      <c r="J4424" s="10">
        <v>45843</v>
      </c>
      <c r="K4424" s="1"/>
      <c r="L4424" s="2"/>
      <c r="M4424" s="10"/>
      <c r="N4424" s="1"/>
      <c r="O4424" s="1"/>
      <c r="P4424" s="2">
        <f>Table1[[#This Row],[PRICE/PO]]*Table1[[#This Row],[Quantity/PO]]</f>
        <v>0</v>
      </c>
      <c r="Q4424" s="2" t="str">
        <f t="shared" ca="1" si="381"/>
        <v>منتهي</v>
      </c>
      <c r="R4424" s="2" t="s">
        <v>2370</v>
      </c>
      <c r="S4424" s="2"/>
      <c r="T4424" s="1" t="str">
        <f t="shared" si="380"/>
        <v/>
      </c>
      <c r="BN4424" s="8">
        <f t="shared" si="379"/>
        <v>0</v>
      </c>
    </row>
    <row r="4425" spans="1:66" ht="46" hidden="1" x14ac:dyDescent="0.45">
      <c r="A4425" s="1">
        <f t="shared" si="377"/>
        <v>4412</v>
      </c>
      <c r="B4425" s="1" t="s">
        <v>734</v>
      </c>
      <c r="C4425" s="1" t="s">
        <v>3988</v>
      </c>
      <c r="D4425" s="1" t="s">
        <v>3986</v>
      </c>
      <c r="E4425" s="2" t="s">
        <v>5337</v>
      </c>
      <c r="F4425" s="1" t="s">
        <v>5901</v>
      </c>
      <c r="G4425" s="10">
        <v>45839</v>
      </c>
      <c r="H4425" s="1">
        <v>10</v>
      </c>
      <c r="I4425" s="1"/>
      <c r="J4425" s="10">
        <v>45843</v>
      </c>
      <c r="K4425" s="1"/>
      <c r="L4425" s="2"/>
      <c r="M4425" s="10"/>
      <c r="N4425" s="1"/>
      <c r="O4425" s="1"/>
      <c r="P4425" s="2">
        <f>Table1[[#This Row],[PRICE/PO]]*Table1[[#This Row],[Quantity/PO]]</f>
        <v>0</v>
      </c>
      <c r="Q4425" s="2" t="str">
        <f t="shared" ca="1" si="381"/>
        <v>منتهي</v>
      </c>
      <c r="R4425" s="2" t="s">
        <v>2370</v>
      </c>
      <c r="S4425" s="2"/>
      <c r="T4425" s="1" t="str">
        <f t="shared" si="380"/>
        <v/>
      </c>
      <c r="BN4425" s="8">
        <f t="shared" si="379"/>
        <v>0</v>
      </c>
    </row>
    <row r="4426" spans="1:66" ht="46" hidden="1" x14ac:dyDescent="0.45">
      <c r="A4426" s="1">
        <f t="shared" si="377"/>
        <v>4413</v>
      </c>
      <c r="B4426" s="1" t="s">
        <v>734</v>
      </c>
      <c r="C4426" s="1" t="s">
        <v>4633</v>
      </c>
      <c r="D4426" s="1" t="s">
        <v>4638</v>
      </c>
      <c r="E4426" s="2" t="s">
        <v>5902</v>
      </c>
      <c r="F4426" s="1" t="s">
        <v>5901</v>
      </c>
      <c r="G4426" s="10">
        <v>45839</v>
      </c>
      <c r="H4426" s="1">
        <v>50</v>
      </c>
      <c r="I4426" s="1"/>
      <c r="J4426" s="10">
        <v>45843</v>
      </c>
      <c r="K4426" s="1"/>
      <c r="L4426" s="2"/>
      <c r="M4426" s="10"/>
      <c r="N4426" s="1"/>
      <c r="O4426" s="1"/>
      <c r="P4426" s="2">
        <f>Table1[[#This Row],[PRICE/PO]]*Table1[[#This Row],[Quantity/PO]]</f>
        <v>0</v>
      </c>
      <c r="Q4426" s="2" t="str">
        <f t="shared" ca="1" si="381"/>
        <v>منتهي</v>
      </c>
      <c r="R4426" s="2" t="s">
        <v>2370</v>
      </c>
      <c r="S4426" s="2"/>
      <c r="T4426" s="1" t="str">
        <f t="shared" si="380"/>
        <v/>
      </c>
      <c r="BN4426" s="8">
        <f t="shared" si="379"/>
        <v>0</v>
      </c>
    </row>
    <row r="4427" spans="1:66" ht="46" hidden="1" x14ac:dyDescent="0.45">
      <c r="A4427" s="1">
        <f t="shared" si="377"/>
        <v>4414</v>
      </c>
      <c r="B4427" s="1" t="s">
        <v>734</v>
      </c>
      <c r="C4427" s="1" t="s">
        <v>4671</v>
      </c>
      <c r="D4427" s="1" t="s">
        <v>5394</v>
      </c>
      <c r="E4427" s="2" t="s">
        <v>5903</v>
      </c>
      <c r="F4427" s="1" t="s">
        <v>5901</v>
      </c>
      <c r="G4427" s="10">
        <v>45839</v>
      </c>
      <c r="H4427" s="1">
        <v>50</v>
      </c>
      <c r="I4427" s="1"/>
      <c r="J4427" s="10">
        <v>45843</v>
      </c>
      <c r="K4427" s="1"/>
      <c r="L4427" s="2"/>
      <c r="M4427" s="10"/>
      <c r="N4427" s="1"/>
      <c r="O4427" s="1"/>
      <c r="P4427" s="2">
        <f>Table1[[#This Row],[PRICE/PO]]*Table1[[#This Row],[Quantity/PO]]</f>
        <v>0</v>
      </c>
      <c r="Q4427" s="2" t="str">
        <f t="shared" ca="1" si="381"/>
        <v>منتهي</v>
      </c>
      <c r="R4427" s="2" t="s">
        <v>2370</v>
      </c>
      <c r="S4427" s="2"/>
      <c r="T4427" s="1" t="str">
        <f t="shared" si="380"/>
        <v/>
      </c>
      <c r="BN4427" s="8">
        <f t="shared" si="379"/>
        <v>0</v>
      </c>
    </row>
    <row r="4428" spans="1:66" ht="92" hidden="1" x14ac:dyDescent="0.45">
      <c r="A4428" s="1">
        <f t="shared" si="377"/>
        <v>4415</v>
      </c>
      <c r="B4428" s="1" t="s">
        <v>734</v>
      </c>
      <c r="C4428" s="1" t="s">
        <v>5503</v>
      </c>
      <c r="D4428" s="1" t="s">
        <v>5504</v>
      </c>
      <c r="E4428" s="2" t="s">
        <v>5904</v>
      </c>
      <c r="F4428" s="1" t="s">
        <v>5901</v>
      </c>
      <c r="G4428" s="10">
        <v>45839</v>
      </c>
      <c r="H4428" s="1">
        <v>4</v>
      </c>
      <c r="I4428" s="1"/>
      <c r="J4428" s="10">
        <v>45843</v>
      </c>
      <c r="K4428" s="1"/>
      <c r="L4428" s="2"/>
      <c r="M4428" s="10"/>
      <c r="N4428" s="1"/>
      <c r="O4428" s="1"/>
      <c r="P4428" s="2">
        <f>Table1[[#This Row],[PRICE/PO]]*Table1[[#This Row],[Quantity/PO]]</f>
        <v>0</v>
      </c>
      <c r="Q4428" s="2" t="str">
        <f t="shared" ca="1" si="381"/>
        <v>منتهي</v>
      </c>
      <c r="R4428" s="2" t="s">
        <v>2370</v>
      </c>
      <c r="S4428" s="2"/>
      <c r="T4428" s="1" t="str">
        <f t="shared" si="380"/>
        <v/>
      </c>
      <c r="BN4428" s="8">
        <f t="shared" si="379"/>
        <v>0</v>
      </c>
    </row>
    <row r="4429" spans="1:66" ht="46" hidden="1" x14ac:dyDescent="0.45">
      <c r="A4429" s="1">
        <f t="shared" si="377"/>
        <v>4416</v>
      </c>
      <c r="B4429" s="1" t="s">
        <v>734</v>
      </c>
      <c r="C4429" s="1" t="s">
        <v>5905</v>
      </c>
      <c r="D4429" s="1" t="s">
        <v>5303</v>
      </c>
      <c r="E4429" s="2" t="s">
        <v>5906</v>
      </c>
      <c r="F4429" s="1" t="s">
        <v>5907</v>
      </c>
      <c r="G4429" s="10">
        <v>45839</v>
      </c>
      <c r="H4429" s="1">
        <v>1</v>
      </c>
      <c r="I4429" s="1"/>
      <c r="J4429" s="10">
        <v>45844</v>
      </c>
      <c r="K4429" s="1"/>
      <c r="L4429" s="2"/>
      <c r="M4429" s="10"/>
      <c r="N4429" s="1"/>
      <c r="O4429" s="1"/>
      <c r="P4429" s="2">
        <f>Table1[[#This Row],[PRICE/PO]]*Table1[[#This Row],[Quantity/PO]]</f>
        <v>0</v>
      </c>
      <c r="Q4429" s="2" t="str">
        <f t="shared" ca="1" si="381"/>
        <v>منتهي</v>
      </c>
      <c r="R4429" s="2" t="s">
        <v>2339</v>
      </c>
      <c r="S4429" s="2"/>
      <c r="T4429" s="1" t="str">
        <f t="shared" si="380"/>
        <v/>
      </c>
      <c r="BN4429" s="8">
        <f t="shared" si="379"/>
        <v>0</v>
      </c>
    </row>
    <row r="4430" spans="1:66" ht="46" hidden="1" x14ac:dyDescent="0.45">
      <c r="A4430" s="1">
        <f t="shared" si="377"/>
        <v>4417</v>
      </c>
      <c r="B4430" s="1" t="s">
        <v>43</v>
      </c>
      <c r="C4430" s="1" t="s">
        <v>398</v>
      </c>
      <c r="D4430" s="1" t="s">
        <v>5303</v>
      </c>
      <c r="E4430" s="2" t="s">
        <v>5908</v>
      </c>
      <c r="F4430" s="1" t="s">
        <v>5909</v>
      </c>
      <c r="G4430" s="10">
        <v>45840</v>
      </c>
      <c r="H4430" s="1">
        <v>4</v>
      </c>
      <c r="I4430" s="1"/>
      <c r="J4430" s="10">
        <v>45845</v>
      </c>
      <c r="K4430" s="1"/>
      <c r="L4430" s="2"/>
      <c r="M4430" s="10"/>
      <c r="N4430" s="1"/>
      <c r="O4430" s="1"/>
      <c r="P4430" s="2">
        <f>Table1[[#This Row],[PRICE/PO]]*Table1[[#This Row],[Quantity/PO]]</f>
        <v>0</v>
      </c>
      <c r="Q4430" s="2" t="str">
        <f t="shared" ca="1" si="381"/>
        <v>منتهي</v>
      </c>
      <c r="R4430" s="2" t="s">
        <v>2339</v>
      </c>
      <c r="S4430" s="2"/>
      <c r="T4430" s="1" t="str">
        <f t="shared" si="380"/>
        <v/>
      </c>
      <c r="BN4430" s="8">
        <f t="shared" si="379"/>
        <v>0</v>
      </c>
    </row>
    <row r="4431" spans="1:66" ht="46" hidden="1" x14ac:dyDescent="0.45">
      <c r="A4431" s="1">
        <f t="shared" si="377"/>
        <v>4418</v>
      </c>
      <c r="B4431" s="1" t="s">
        <v>43</v>
      </c>
      <c r="C4431" s="1" t="s">
        <v>83</v>
      </c>
      <c r="D4431" s="1" t="s">
        <v>5303</v>
      </c>
      <c r="E4431" s="2" t="s">
        <v>396</v>
      </c>
      <c r="F4431" s="1" t="s">
        <v>5910</v>
      </c>
      <c r="G4431" s="10">
        <v>45840</v>
      </c>
      <c r="H4431" s="1">
        <v>10</v>
      </c>
      <c r="I4431" s="1">
        <v>525</v>
      </c>
      <c r="J4431" s="10">
        <v>45845</v>
      </c>
      <c r="K4431" s="1"/>
      <c r="L4431" s="2"/>
      <c r="M4431" s="10"/>
      <c r="N4431" s="1"/>
      <c r="O4431" s="1"/>
      <c r="P4431" s="2">
        <f>Table1[[#This Row],[PRICE/PO]]*Table1[[#This Row],[Quantity/PO]]</f>
        <v>0</v>
      </c>
      <c r="Q4431" s="2" t="str">
        <f t="shared" ca="1" si="381"/>
        <v>منتهي</v>
      </c>
      <c r="R4431" s="2" t="s">
        <v>2339</v>
      </c>
      <c r="S4431" s="2"/>
      <c r="T4431" s="1" t="str">
        <f t="shared" si="380"/>
        <v/>
      </c>
      <c r="BN4431" s="8">
        <f t="shared" si="379"/>
        <v>0</v>
      </c>
    </row>
    <row r="4432" spans="1:66" ht="46" hidden="1" x14ac:dyDescent="0.45">
      <c r="A4432" s="1">
        <f t="shared" si="377"/>
        <v>4419</v>
      </c>
      <c r="B4432" s="1" t="s">
        <v>43</v>
      </c>
      <c r="C4432" s="1" t="s">
        <v>79</v>
      </c>
      <c r="D4432" s="1" t="s">
        <v>5303</v>
      </c>
      <c r="E4432" s="2" t="s">
        <v>395</v>
      </c>
      <c r="F4432" s="1" t="s">
        <v>5911</v>
      </c>
      <c r="G4432" s="10">
        <v>45840</v>
      </c>
      <c r="H4432" s="1">
        <v>1</v>
      </c>
      <c r="I4432" s="1">
        <v>280</v>
      </c>
      <c r="J4432" s="10">
        <v>45845</v>
      </c>
      <c r="K4432" s="1"/>
      <c r="L4432" s="2"/>
      <c r="M4432" s="10"/>
      <c r="N4432" s="1"/>
      <c r="O4432" s="1"/>
      <c r="P4432" s="2">
        <f>Table1[[#This Row],[PRICE/PO]]*Table1[[#This Row],[Quantity/PO]]</f>
        <v>0</v>
      </c>
      <c r="Q4432" s="2" t="str">
        <f t="shared" ca="1" si="381"/>
        <v>منتهي</v>
      </c>
      <c r="R4432" s="2" t="s">
        <v>2339</v>
      </c>
      <c r="S4432" s="2"/>
      <c r="T4432" s="1" t="str">
        <f t="shared" si="380"/>
        <v/>
      </c>
      <c r="BN4432" s="8">
        <f t="shared" si="379"/>
        <v>0</v>
      </c>
    </row>
    <row r="4433" spans="1:66" ht="46" hidden="1" x14ac:dyDescent="0.45">
      <c r="A4433" s="1">
        <f t="shared" si="377"/>
        <v>4420</v>
      </c>
      <c r="B4433" s="1" t="s">
        <v>43</v>
      </c>
      <c r="C4433" s="1" t="s">
        <v>83</v>
      </c>
      <c r="D4433" s="1" t="s">
        <v>5303</v>
      </c>
      <c r="E4433" s="2" t="s">
        <v>396</v>
      </c>
      <c r="F4433" s="1" t="s">
        <v>5911</v>
      </c>
      <c r="G4433" s="10">
        <v>45840</v>
      </c>
      <c r="H4433" s="1">
        <v>1</v>
      </c>
      <c r="I4433" s="1">
        <v>525</v>
      </c>
      <c r="J4433" s="10">
        <v>45845</v>
      </c>
      <c r="K4433" s="1"/>
      <c r="L4433" s="2"/>
      <c r="M4433" s="10"/>
      <c r="N4433" s="1"/>
      <c r="O4433" s="1"/>
      <c r="P4433" s="2">
        <f>Table1[[#This Row],[PRICE/PO]]*Table1[[#This Row],[Quantity/PO]]</f>
        <v>0</v>
      </c>
      <c r="Q4433" s="2" t="str">
        <f t="shared" ca="1" si="381"/>
        <v>منتهي</v>
      </c>
      <c r="R4433" s="2" t="s">
        <v>2339</v>
      </c>
      <c r="S4433" s="2"/>
      <c r="T4433" s="1" t="str">
        <f t="shared" si="380"/>
        <v/>
      </c>
      <c r="BN4433" s="8">
        <f t="shared" si="379"/>
        <v>0</v>
      </c>
    </row>
    <row r="4434" spans="1:66" ht="46" hidden="1" x14ac:dyDescent="0.45">
      <c r="A4434" s="1">
        <f t="shared" si="377"/>
        <v>4421</v>
      </c>
      <c r="B4434" s="1" t="s">
        <v>43</v>
      </c>
      <c r="C4434" s="1" t="s">
        <v>75</v>
      </c>
      <c r="D4434" s="1" t="s">
        <v>5303</v>
      </c>
      <c r="E4434" s="2" t="s">
        <v>394</v>
      </c>
      <c r="F4434" s="1" t="s">
        <v>5911</v>
      </c>
      <c r="G4434" s="10">
        <v>45840</v>
      </c>
      <c r="H4434" s="1">
        <v>1</v>
      </c>
      <c r="I4434" s="1">
        <v>500</v>
      </c>
      <c r="J4434" s="10">
        <v>45845</v>
      </c>
      <c r="K4434" s="1"/>
      <c r="L4434" s="2"/>
      <c r="M4434" s="10"/>
      <c r="N4434" s="1"/>
      <c r="O4434" s="1"/>
      <c r="P4434" s="2">
        <f>Table1[[#This Row],[PRICE/PO]]*Table1[[#This Row],[Quantity/PO]]</f>
        <v>0</v>
      </c>
      <c r="Q4434" s="2" t="str">
        <f t="shared" ca="1" si="381"/>
        <v>منتهي</v>
      </c>
      <c r="R4434" s="2" t="s">
        <v>2339</v>
      </c>
      <c r="S4434" s="2"/>
      <c r="T4434" s="1" t="str">
        <f t="shared" si="380"/>
        <v/>
      </c>
      <c r="BN4434" s="8">
        <f t="shared" si="379"/>
        <v>0</v>
      </c>
    </row>
    <row r="4435" spans="1:66" ht="46" hidden="1" x14ac:dyDescent="0.45">
      <c r="A4435" s="1">
        <f t="shared" si="377"/>
        <v>4422</v>
      </c>
      <c r="B4435" s="1" t="s">
        <v>43</v>
      </c>
      <c r="C4435" s="1" t="s">
        <v>84</v>
      </c>
      <c r="D4435" s="1" t="s">
        <v>5303</v>
      </c>
      <c r="E4435" s="2" t="s">
        <v>85</v>
      </c>
      <c r="F4435" s="1" t="s">
        <v>5912</v>
      </c>
      <c r="G4435" s="10">
        <v>45840</v>
      </c>
      <c r="H4435" s="1">
        <v>4</v>
      </c>
      <c r="I4435" s="1">
        <v>1650</v>
      </c>
      <c r="J4435" s="10">
        <v>45846</v>
      </c>
      <c r="K4435" s="1"/>
      <c r="L4435" s="2"/>
      <c r="M4435" s="10"/>
      <c r="N4435" s="1"/>
      <c r="O4435" s="1"/>
      <c r="P4435" s="2">
        <f>Table1[[#This Row],[PRICE/PO]]*Table1[[#This Row],[Quantity/PO]]</f>
        <v>0</v>
      </c>
      <c r="Q4435" s="2" t="str">
        <f t="shared" ca="1" si="381"/>
        <v>منتهي</v>
      </c>
      <c r="R4435" s="2" t="s">
        <v>2339</v>
      </c>
      <c r="S4435" s="2"/>
      <c r="T4435" s="1" t="str">
        <f t="shared" si="380"/>
        <v/>
      </c>
      <c r="BN4435" s="8">
        <f t="shared" si="379"/>
        <v>0</v>
      </c>
    </row>
    <row r="4436" spans="1:66" ht="46" hidden="1" x14ac:dyDescent="0.45">
      <c r="A4436" s="1">
        <f t="shared" ref="A4436:A4500" si="382">ROW(A4423)</f>
        <v>4423</v>
      </c>
      <c r="B4436" s="1" t="s">
        <v>207</v>
      </c>
      <c r="C4436" s="1" t="s">
        <v>390</v>
      </c>
      <c r="D4436" s="1" t="s">
        <v>5303</v>
      </c>
      <c r="E4436" s="2" t="s">
        <v>391</v>
      </c>
      <c r="F4436" s="1" t="s">
        <v>5913</v>
      </c>
      <c r="G4436" s="10">
        <v>45840</v>
      </c>
      <c r="H4436" s="1">
        <v>100</v>
      </c>
      <c r="I4436" s="1"/>
      <c r="J4436" s="10">
        <v>45846</v>
      </c>
      <c r="K4436" s="1"/>
      <c r="L4436" s="2"/>
      <c r="M4436" s="10"/>
      <c r="N4436" s="1"/>
      <c r="O4436" s="1"/>
      <c r="P4436" s="2">
        <f>Table1[[#This Row],[PRICE/PO]]*Table1[[#This Row],[Quantity/PO]]</f>
        <v>0</v>
      </c>
      <c r="Q4436" s="2" t="str">
        <f t="shared" ca="1" si="381"/>
        <v>منتهي</v>
      </c>
      <c r="R4436" s="2" t="s">
        <v>2339</v>
      </c>
      <c r="S4436" s="2"/>
      <c r="T4436" s="1" t="str">
        <f t="shared" si="380"/>
        <v/>
      </c>
      <c r="BN4436" s="8">
        <f t="shared" si="379"/>
        <v>0</v>
      </c>
    </row>
    <row r="4437" spans="1:66" ht="46" hidden="1" x14ac:dyDescent="0.45">
      <c r="A4437" s="1">
        <f t="shared" si="382"/>
        <v>4424</v>
      </c>
      <c r="B4437" s="1" t="s">
        <v>43</v>
      </c>
      <c r="C4437" s="1" t="s">
        <v>408</v>
      </c>
      <c r="D4437" s="1" t="s">
        <v>5303</v>
      </c>
      <c r="E4437" s="2" t="s">
        <v>5914</v>
      </c>
      <c r="F4437" s="1" t="s">
        <v>5913</v>
      </c>
      <c r="G4437" s="10">
        <v>45840</v>
      </c>
      <c r="H4437" s="1">
        <v>50</v>
      </c>
      <c r="I4437" s="1"/>
      <c r="J4437" s="10">
        <v>45846</v>
      </c>
      <c r="K4437" s="1"/>
      <c r="L4437" s="2"/>
      <c r="M4437" s="10"/>
      <c r="N4437" s="1"/>
      <c r="O4437" s="1"/>
      <c r="P4437" s="2">
        <f>Table1[[#This Row],[PRICE/PO]]*Table1[[#This Row],[Quantity/PO]]</f>
        <v>0</v>
      </c>
      <c r="Q4437" s="2" t="str">
        <f t="shared" ca="1" si="381"/>
        <v>منتهي</v>
      </c>
      <c r="R4437" s="2" t="s">
        <v>2339</v>
      </c>
      <c r="S4437" s="2"/>
      <c r="T4437" s="1" t="str">
        <f t="shared" si="380"/>
        <v/>
      </c>
      <c r="BN4437" s="8">
        <f t="shared" si="379"/>
        <v>0</v>
      </c>
    </row>
    <row r="4438" spans="1:66" ht="46" hidden="1" x14ac:dyDescent="0.45">
      <c r="A4438" s="1">
        <f t="shared" si="382"/>
        <v>4425</v>
      </c>
      <c r="B4438" s="1" t="s">
        <v>43</v>
      </c>
      <c r="C4438" s="1" t="s">
        <v>83</v>
      </c>
      <c r="D4438" s="1" t="s">
        <v>5303</v>
      </c>
      <c r="E4438" s="2" t="s">
        <v>396</v>
      </c>
      <c r="F4438" s="1" t="s">
        <v>5915</v>
      </c>
      <c r="G4438" s="10">
        <v>45840</v>
      </c>
      <c r="H4438" s="1">
        <v>4</v>
      </c>
      <c r="I4438" s="1">
        <v>525</v>
      </c>
      <c r="J4438" s="10">
        <v>45845</v>
      </c>
      <c r="K4438" s="1"/>
      <c r="L4438" s="2"/>
      <c r="M4438" s="10"/>
      <c r="N4438" s="1"/>
      <c r="O4438" s="1"/>
      <c r="P4438" s="2">
        <f>Table1[[#This Row],[PRICE/PO]]*Table1[[#This Row],[Quantity/PO]]</f>
        <v>0</v>
      </c>
      <c r="Q4438" s="2" t="str">
        <f t="shared" ca="1" si="381"/>
        <v>منتهي</v>
      </c>
      <c r="R4438" s="2" t="s">
        <v>2339</v>
      </c>
      <c r="S4438" s="2"/>
      <c r="T4438" s="1" t="str">
        <f t="shared" si="380"/>
        <v/>
      </c>
      <c r="BN4438" s="8">
        <f t="shared" si="379"/>
        <v>0</v>
      </c>
    </row>
    <row r="4439" spans="1:66" ht="46" hidden="1" x14ac:dyDescent="0.45">
      <c r="A4439" s="1">
        <f t="shared" si="382"/>
        <v>4426</v>
      </c>
      <c r="B4439" s="1" t="s">
        <v>207</v>
      </c>
      <c r="C4439" s="1" t="s">
        <v>390</v>
      </c>
      <c r="D4439" s="1" t="s">
        <v>5303</v>
      </c>
      <c r="E4439" s="2" t="s">
        <v>391</v>
      </c>
      <c r="F4439" s="1" t="s">
        <v>5915</v>
      </c>
      <c r="G4439" s="10">
        <v>45840</v>
      </c>
      <c r="H4439" s="1">
        <v>300</v>
      </c>
      <c r="I4439" s="1"/>
      <c r="J4439" s="10">
        <v>45845</v>
      </c>
      <c r="K4439" s="1"/>
      <c r="L4439" s="2"/>
      <c r="M4439" s="10"/>
      <c r="N4439" s="1"/>
      <c r="O4439" s="1"/>
      <c r="P4439" s="2">
        <f>Table1[[#This Row],[PRICE/PO]]*Table1[[#This Row],[Quantity/PO]]</f>
        <v>0</v>
      </c>
      <c r="Q4439" s="2" t="str">
        <f t="shared" ca="1" si="381"/>
        <v>منتهي</v>
      </c>
      <c r="R4439" s="2" t="s">
        <v>2339</v>
      </c>
      <c r="S4439" s="2"/>
      <c r="T4439" s="1" t="str">
        <f t="shared" si="380"/>
        <v/>
      </c>
      <c r="BN4439" s="8">
        <f t="shared" si="379"/>
        <v>0</v>
      </c>
    </row>
    <row r="4440" spans="1:66" ht="46" hidden="1" x14ac:dyDescent="0.45">
      <c r="A4440" s="1">
        <f t="shared" si="382"/>
        <v>4427</v>
      </c>
      <c r="B4440" s="1" t="s">
        <v>43</v>
      </c>
      <c r="C4440" s="1" t="s">
        <v>2476</v>
      </c>
      <c r="D4440" s="1" t="s">
        <v>5916</v>
      </c>
      <c r="E4440" s="2" t="s">
        <v>5917</v>
      </c>
      <c r="F4440" s="1" t="s">
        <v>5918</v>
      </c>
      <c r="G4440" s="10">
        <v>45840</v>
      </c>
      <c r="H4440" s="1">
        <v>5</v>
      </c>
      <c r="I4440" s="1"/>
      <c r="J4440" s="10">
        <v>45846</v>
      </c>
      <c r="K4440" s="1"/>
      <c r="L4440" s="2"/>
      <c r="M4440" s="10"/>
      <c r="N4440" s="1"/>
      <c r="O4440" s="1"/>
      <c r="P4440" s="2">
        <f>Table1[[#This Row],[PRICE/PO]]*Table1[[#This Row],[Quantity/PO]]</f>
        <v>0</v>
      </c>
      <c r="Q4440" s="2" t="str">
        <f t="shared" ca="1" si="381"/>
        <v>منتهي</v>
      </c>
      <c r="R4440" s="2" t="s">
        <v>2339</v>
      </c>
      <c r="S4440" s="2"/>
      <c r="T4440" s="1" t="str">
        <f t="shared" si="380"/>
        <v/>
      </c>
      <c r="BN4440" s="8">
        <f t="shared" si="379"/>
        <v>0</v>
      </c>
    </row>
    <row r="4441" spans="1:66" ht="46" hidden="1" x14ac:dyDescent="0.45">
      <c r="A4441" s="1">
        <f t="shared" si="382"/>
        <v>4428</v>
      </c>
      <c r="B4441" s="1" t="s">
        <v>43</v>
      </c>
      <c r="C4441" s="1" t="s">
        <v>2476</v>
      </c>
      <c r="D4441" s="1" t="s">
        <v>5916</v>
      </c>
      <c r="E4441" s="2" t="s">
        <v>5917</v>
      </c>
      <c r="F4441" s="1" t="s">
        <v>5919</v>
      </c>
      <c r="G4441" s="10">
        <v>45840</v>
      </c>
      <c r="H4441" s="1">
        <v>4</v>
      </c>
      <c r="I4441" s="1"/>
      <c r="J4441" s="10">
        <v>45846</v>
      </c>
      <c r="K4441" s="1"/>
      <c r="L4441" s="2"/>
      <c r="M4441" s="10"/>
      <c r="N4441" s="1"/>
      <c r="O4441" s="1"/>
      <c r="P4441" s="2">
        <f>Table1[[#This Row],[PRICE/PO]]*Table1[[#This Row],[Quantity/PO]]</f>
        <v>0</v>
      </c>
      <c r="Q4441" s="2" t="str">
        <f t="shared" ca="1" si="381"/>
        <v>منتهي</v>
      </c>
      <c r="R4441" s="2" t="s">
        <v>2339</v>
      </c>
      <c r="S4441" s="2"/>
      <c r="T4441" s="1" t="str">
        <f t="shared" si="380"/>
        <v/>
      </c>
      <c r="BN4441" s="8">
        <f t="shared" si="379"/>
        <v>0</v>
      </c>
    </row>
    <row r="4442" spans="1:66" ht="115" hidden="1" x14ac:dyDescent="0.45">
      <c r="A4442" s="1">
        <f t="shared" si="382"/>
        <v>4429</v>
      </c>
      <c r="B4442" s="1" t="s">
        <v>734</v>
      </c>
      <c r="C4442" s="1" t="s">
        <v>680</v>
      </c>
      <c r="D4442" s="1" t="s">
        <v>5303</v>
      </c>
      <c r="E4442" s="2" t="s">
        <v>5920</v>
      </c>
      <c r="F4442" s="1" t="s">
        <v>5921</v>
      </c>
      <c r="G4442" s="10">
        <v>45840</v>
      </c>
      <c r="H4442" s="1">
        <v>1</v>
      </c>
      <c r="I4442" s="1"/>
      <c r="J4442" s="10">
        <v>45846</v>
      </c>
      <c r="K4442" s="1"/>
      <c r="L4442" s="2"/>
      <c r="M4442" s="10"/>
      <c r="N4442" s="1"/>
      <c r="O4442" s="1"/>
      <c r="P4442" s="2">
        <f>Table1[[#This Row],[PRICE/PO]]*Table1[[#This Row],[Quantity/PO]]</f>
        <v>0</v>
      </c>
      <c r="Q4442" s="2" t="str">
        <f t="shared" ca="1" si="381"/>
        <v>منتهي</v>
      </c>
      <c r="R4442" s="2" t="s">
        <v>2339</v>
      </c>
      <c r="S4442" s="2"/>
      <c r="T4442" s="1" t="str">
        <f t="shared" si="380"/>
        <v/>
      </c>
      <c r="BN4442" s="8">
        <f t="shared" si="379"/>
        <v>0</v>
      </c>
    </row>
    <row r="4443" spans="1:66" ht="46" hidden="1" x14ac:dyDescent="0.45">
      <c r="A4443" s="1">
        <f t="shared" si="382"/>
        <v>4430</v>
      </c>
      <c r="B4443" s="1" t="s">
        <v>43</v>
      </c>
      <c r="C4443" s="1" t="s">
        <v>81</v>
      </c>
      <c r="D4443" s="1" t="s">
        <v>5303</v>
      </c>
      <c r="E4443" s="2" t="s">
        <v>82</v>
      </c>
      <c r="F4443" s="1" t="s">
        <v>5922</v>
      </c>
      <c r="G4443" s="10">
        <v>45840</v>
      </c>
      <c r="H4443" s="1">
        <v>1</v>
      </c>
      <c r="I4443" s="1">
        <v>190</v>
      </c>
      <c r="J4443" s="10">
        <v>45845</v>
      </c>
      <c r="K4443" s="1"/>
      <c r="L4443" s="2"/>
      <c r="M4443" s="10"/>
      <c r="N4443" s="1"/>
      <c r="O4443" s="1"/>
      <c r="P4443" s="2">
        <f>Table1[[#This Row],[PRICE/PO]]*Table1[[#This Row],[Quantity/PO]]</f>
        <v>0</v>
      </c>
      <c r="Q4443" s="2" t="str">
        <f t="shared" ca="1" si="381"/>
        <v>منتهي</v>
      </c>
      <c r="R4443" s="2" t="s">
        <v>2339</v>
      </c>
      <c r="S4443" s="2"/>
      <c r="T4443" s="1" t="str">
        <f t="shared" si="380"/>
        <v/>
      </c>
      <c r="BN4443" s="8">
        <f t="shared" si="379"/>
        <v>0</v>
      </c>
    </row>
    <row r="4444" spans="1:66" ht="46" hidden="1" x14ac:dyDescent="0.45">
      <c r="A4444" s="1">
        <f t="shared" si="382"/>
        <v>4431</v>
      </c>
      <c r="B4444" s="1" t="s">
        <v>43</v>
      </c>
      <c r="C4444" s="1" t="s">
        <v>79</v>
      </c>
      <c r="D4444" s="1" t="s">
        <v>5303</v>
      </c>
      <c r="E4444" s="2" t="s">
        <v>395</v>
      </c>
      <c r="F4444" s="1" t="s">
        <v>5922</v>
      </c>
      <c r="G4444" s="10">
        <v>45840</v>
      </c>
      <c r="H4444" s="1">
        <v>1</v>
      </c>
      <c r="I4444" s="1">
        <v>280</v>
      </c>
      <c r="J4444" s="10">
        <v>45845</v>
      </c>
      <c r="K4444" s="1"/>
      <c r="L4444" s="2"/>
      <c r="M4444" s="10"/>
      <c r="N4444" s="1"/>
      <c r="O4444" s="1"/>
      <c r="P4444" s="2">
        <f>Table1[[#This Row],[PRICE/PO]]*Table1[[#This Row],[Quantity/PO]]</f>
        <v>0</v>
      </c>
      <c r="Q4444" s="2" t="str">
        <f t="shared" ca="1" si="381"/>
        <v>منتهي</v>
      </c>
      <c r="R4444" s="2" t="s">
        <v>2339</v>
      </c>
      <c r="S4444" s="2"/>
      <c r="T4444" s="1" t="str">
        <f t="shared" si="380"/>
        <v/>
      </c>
      <c r="BN4444" s="8">
        <f t="shared" si="379"/>
        <v>0</v>
      </c>
    </row>
    <row r="4445" spans="1:66" ht="46" hidden="1" x14ac:dyDescent="0.45">
      <c r="A4445" s="1">
        <f t="shared" si="382"/>
        <v>4432</v>
      </c>
      <c r="B4445" s="1" t="s">
        <v>43</v>
      </c>
      <c r="C4445" s="1" t="s">
        <v>392</v>
      </c>
      <c r="D4445" s="1" t="s">
        <v>5303</v>
      </c>
      <c r="E4445" s="2" t="s">
        <v>5923</v>
      </c>
      <c r="F4445" s="1" t="s">
        <v>5922</v>
      </c>
      <c r="G4445" s="10">
        <v>45840</v>
      </c>
      <c r="H4445" s="1">
        <v>100</v>
      </c>
      <c r="I4445" s="1"/>
      <c r="J4445" s="10">
        <v>45845</v>
      </c>
      <c r="K4445" s="1"/>
      <c r="L4445" s="2"/>
      <c r="M4445" s="10"/>
      <c r="N4445" s="1"/>
      <c r="O4445" s="1"/>
      <c r="P4445" s="2">
        <f>Table1[[#This Row],[PRICE/PO]]*Table1[[#This Row],[Quantity/PO]]</f>
        <v>0</v>
      </c>
      <c r="Q4445" s="2" t="str">
        <f t="shared" ca="1" si="381"/>
        <v>منتهي</v>
      </c>
      <c r="R4445" s="2" t="s">
        <v>2339</v>
      </c>
      <c r="S4445" s="2"/>
      <c r="T4445" s="1" t="str">
        <f t="shared" si="380"/>
        <v/>
      </c>
      <c r="BN4445" s="8">
        <f t="shared" si="379"/>
        <v>0</v>
      </c>
    </row>
    <row r="4446" spans="1:66" ht="46" hidden="1" x14ac:dyDescent="0.45">
      <c r="A4446" s="1">
        <f t="shared" si="382"/>
        <v>4433</v>
      </c>
      <c r="B4446" s="1" t="s">
        <v>43</v>
      </c>
      <c r="C4446" s="1" t="s">
        <v>75</v>
      </c>
      <c r="D4446" s="1" t="s">
        <v>5303</v>
      </c>
      <c r="E4446" s="2" t="s">
        <v>394</v>
      </c>
      <c r="F4446" s="1" t="s">
        <v>5922</v>
      </c>
      <c r="G4446" s="10">
        <v>45840</v>
      </c>
      <c r="H4446" s="1">
        <v>1</v>
      </c>
      <c r="I4446" s="1">
        <v>500</v>
      </c>
      <c r="J4446" s="10">
        <v>45845</v>
      </c>
      <c r="K4446" s="1"/>
      <c r="L4446" s="2"/>
      <c r="M4446" s="10"/>
      <c r="N4446" s="1"/>
      <c r="O4446" s="1"/>
      <c r="P4446" s="2">
        <f>Table1[[#This Row],[PRICE/PO]]*Table1[[#This Row],[Quantity/PO]]</f>
        <v>0</v>
      </c>
      <c r="Q4446" s="2" t="str">
        <f t="shared" ca="1" si="381"/>
        <v>منتهي</v>
      </c>
      <c r="R4446" s="2" t="s">
        <v>2339</v>
      </c>
      <c r="S4446" s="2"/>
      <c r="T4446" s="1" t="str">
        <f t="shared" si="380"/>
        <v/>
      </c>
      <c r="BN4446" s="8">
        <f t="shared" si="379"/>
        <v>0</v>
      </c>
    </row>
    <row r="4447" spans="1:66" ht="46" hidden="1" x14ac:dyDescent="0.45">
      <c r="A4447" s="1">
        <f t="shared" si="382"/>
        <v>4434</v>
      </c>
      <c r="B4447" s="1" t="s">
        <v>43</v>
      </c>
      <c r="C4447" s="1" t="s">
        <v>84</v>
      </c>
      <c r="D4447" s="1" t="s">
        <v>5303</v>
      </c>
      <c r="E4447" s="2" t="s">
        <v>85</v>
      </c>
      <c r="F4447" s="1" t="s">
        <v>5924</v>
      </c>
      <c r="G4447" s="10">
        <v>45840</v>
      </c>
      <c r="H4447" s="1">
        <v>2</v>
      </c>
      <c r="I4447" s="1">
        <v>1650</v>
      </c>
      <c r="J4447" s="10">
        <v>45846</v>
      </c>
      <c r="K4447" s="1"/>
      <c r="L4447" s="2"/>
      <c r="M4447" s="10"/>
      <c r="N4447" s="1"/>
      <c r="O4447" s="1"/>
      <c r="P4447" s="2">
        <f>Table1[[#This Row],[PRICE/PO]]*Table1[[#This Row],[Quantity/PO]]</f>
        <v>0</v>
      </c>
      <c r="Q4447" s="2" t="str">
        <f t="shared" ca="1" si="381"/>
        <v>منتهي</v>
      </c>
      <c r="R4447" s="2" t="s">
        <v>2339</v>
      </c>
      <c r="S4447" s="2"/>
      <c r="T4447" s="1" t="str">
        <f t="shared" si="380"/>
        <v/>
      </c>
      <c r="BN4447" s="8">
        <f t="shared" si="379"/>
        <v>0</v>
      </c>
    </row>
    <row r="4448" spans="1:66" ht="92" hidden="1" x14ac:dyDescent="0.45">
      <c r="A4448" s="1">
        <f t="shared" si="382"/>
        <v>4435</v>
      </c>
      <c r="B4448" s="1" t="s">
        <v>734</v>
      </c>
      <c r="C4448" s="1" t="s">
        <v>5925</v>
      </c>
      <c r="D4448" s="1" t="s">
        <v>5926</v>
      </c>
      <c r="E4448" s="2" t="s">
        <v>5927</v>
      </c>
      <c r="F4448" s="1" t="s">
        <v>5928</v>
      </c>
      <c r="G4448" s="10">
        <v>45840</v>
      </c>
      <c r="H4448" s="1">
        <v>4</v>
      </c>
      <c r="I4448" s="1">
        <v>2700</v>
      </c>
      <c r="J4448" s="10">
        <v>45846</v>
      </c>
      <c r="K4448" s="1"/>
      <c r="L4448" s="2"/>
      <c r="M4448" s="10"/>
      <c r="N4448" s="1"/>
      <c r="O4448" s="1"/>
      <c r="P4448" s="2">
        <f>Table1[[#This Row],[PRICE/PO]]*Table1[[#This Row],[Quantity/PO]]</f>
        <v>0</v>
      </c>
      <c r="Q4448" s="2" t="str">
        <f t="shared" ca="1" si="381"/>
        <v>منتهي</v>
      </c>
      <c r="R4448" s="2" t="s">
        <v>2339</v>
      </c>
      <c r="S4448" s="2"/>
      <c r="T4448" s="1" t="str">
        <f t="shared" si="380"/>
        <v/>
      </c>
      <c r="BN4448" s="8">
        <f t="shared" si="379"/>
        <v>0</v>
      </c>
    </row>
    <row r="4449" spans="1:66" ht="46" hidden="1" x14ac:dyDescent="0.45">
      <c r="A4449" s="1">
        <f t="shared" si="382"/>
        <v>4436</v>
      </c>
      <c r="B4449" s="1" t="s">
        <v>734</v>
      </c>
      <c r="C4449" s="1" t="s">
        <v>5929</v>
      </c>
      <c r="D4449" s="1" t="s">
        <v>5930</v>
      </c>
      <c r="E4449" s="2" t="s">
        <v>5931</v>
      </c>
      <c r="F4449" s="1" t="s">
        <v>5932</v>
      </c>
      <c r="G4449" s="10">
        <v>45840</v>
      </c>
      <c r="H4449" s="1">
        <v>5</v>
      </c>
      <c r="I4449" s="1">
        <v>200</v>
      </c>
      <c r="J4449" s="10">
        <v>45846</v>
      </c>
      <c r="K4449" s="1"/>
      <c r="L4449" s="2"/>
      <c r="M4449" s="10"/>
      <c r="N4449" s="1"/>
      <c r="O4449" s="1"/>
      <c r="P4449" s="2">
        <f>Table1[[#This Row],[PRICE/PO]]*Table1[[#This Row],[Quantity/PO]]</f>
        <v>0</v>
      </c>
      <c r="Q4449" s="2" t="str">
        <f t="shared" ca="1" si="381"/>
        <v>منتهي</v>
      </c>
      <c r="R4449" s="2" t="s">
        <v>2339</v>
      </c>
      <c r="S4449" s="2"/>
      <c r="T4449" s="1" t="str">
        <f t="shared" si="380"/>
        <v/>
      </c>
      <c r="BN4449" s="8">
        <f t="shared" si="379"/>
        <v>0</v>
      </c>
    </row>
    <row r="4450" spans="1:66" ht="46" hidden="1" x14ac:dyDescent="0.45">
      <c r="A4450" s="1">
        <f t="shared" si="382"/>
        <v>4437</v>
      </c>
      <c r="B4450" s="1" t="s">
        <v>734</v>
      </c>
      <c r="C4450" s="1" t="s">
        <v>124</v>
      </c>
      <c r="D4450" s="1" t="s">
        <v>5303</v>
      </c>
      <c r="E4450" s="2" t="s">
        <v>824</v>
      </c>
      <c r="F4450" s="1" t="s">
        <v>5933</v>
      </c>
      <c r="G4450" s="10">
        <v>45840</v>
      </c>
      <c r="H4450" s="1">
        <v>10</v>
      </c>
      <c r="I4450" s="1">
        <v>4350</v>
      </c>
      <c r="J4450" s="10">
        <v>45846</v>
      </c>
      <c r="K4450" s="1"/>
      <c r="L4450" s="2"/>
      <c r="M4450" s="10"/>
      <c r="N4450" s="1"/>
      <c r="O4450" s="1"/>
      <c r="P4450" s="2">
        <f>Table1[[#This Row],[PRICE/PO]]*Table1[[#This Row],[Quantity/PO]]</f>
        <v>0</v>
      </c>
      <c r="Q4450" s="2" t="str">
        <f t="shared" ca="1" si="381"/>
        <v>منتهي</v>
      </c>
      <c r="R4450" s="2" t="s">
        <v>2355</v>
      </c>
      <c r="S4450" s="2"/>
      <c r="T4450" s="1" t="str">
        <f t="shared" si="380"/>
        <v/>
      </c>
      <c r="BN4450" s="8">
        <f t="shared" si="379"/>
        <v>0</v>
      </c>
    </row>
    <row r="4451" spans="1:66" ht="46" hidden="1" x14ac:dyDescent="0.45">
      <c r="A4451" s="1">
        <f t="shared" si="382"/>
        <v>4438</v>
      </c>
      <c r="B4451" s="1" t="s">
        <v>734</v>
      </c>
      <c r="C4451" s="1" t="s">
        <v>124</v>
      </c>
      <c r="D4451" s="1" t="s">
        <v>5303</v>
      </c>
      <c r="E4451" s="2" t="s">
        <v>824</v>
      </c>
      <c r="F4451" s="1" t="s">
        <v>5933</v>
      </c>
      <c r="G4451" s="10">
        <v>45840</v>
      </c>
      <c r="H4451" s="1">
        <v>4</v>
      </c>
      <c r="I4451" s="1">
        <v>4350</v>
      </c>
      <c r="J4451" s="10">
        <v>45846</v>
      </c>
      <c r="K4451" s="1"/>
      <c r="L4451" s="2"/>
      <c r="M4451" s="10"/>
      <c r="N4451" s="1"/>
      <c r="O4451" s="1"/>
      <c r="P4451" s="2">
        <f>Table1[[#This Row],[PRICE/PO]]*Table1[[#This Row],[Quantity/PO]]</f>
        <v>0</v>
      </c>
      <c r="Q4451" s="2" t="str">
        <f t="shared" ca="1" si="381"/>
        <v>منتهي</v>
      </c>
      <c r="R4451" s="2" t="s">
        <v>2355</v>
      </c>
      <c r="S4451" s="2"/>
      <c r="T4451" s="1" t="str">
        <f t="shared" si="380"/>
        <v/>
      </c>
      <c r="BN4451" s="8">
        <f t="shared" si="379"/>
        <v>0</v>
      </c>
    </row>
    <row r="4452" spans="1:66" ht="46" hidden="1" x14ac:dyDescent="0.45">
      <c r="A4452" s="1">
        <f t="shared" si="382"/>
        <v>4439</v>
      </c>
      <c r="B4452" s="1" t="s">
        <v>734</v>
      </c>
      <c r="C4452" s="1" t="s">
        <v>118</v>
      </c>
      <c r="D4452" s="1" t="s">
        <v>117</v>
      </c>
      <c r="E4452" s="2" t="s">
        <v>826</v>
      </c>
      <c r="F4452" s="1" t="s">
        <v>5933</v>
      </c>
      <c r="G4452" s="10">
        <v>45840</v>
      </c>
      <c r="H4452" s="1">
        <v>2</v>
      </c>
      <c r="I4452" s="1">
        <v>5700</v>
      </c>
      <c r="J4452" s="10">
        <v>45846</v>
      </c>
      <c r="K4452" s="1"/>
      <c r="L4452" s="2"/>
      <c r="M4452" s="10"/>
      <c r="N4452" s="1"/>
      <c r="O4452" s="1"/>
      <c r="P4452" s="2">
        <f>Table1[[#This Row],[PRICE/PO]]*Table1[[#This Row],[Quantity/PO]]</f>
        <v>0</v>
      </c>
      <c r="Q4452" s="2" t="str">
        <f t="shared" ca="1" si="381"/>
        <v>منتهي</v>
      </c>
      <c r="R4452" s="2" t="s">
        <v>2355</v>
      </c>
      <c r="S4452" s="2"/>
      <c r="T4452" s="1" t="str">
        <f t="shared" si="380"/>
        <v/>
      </c>
      <c r="BN4452" s="8">
        <f t="shared" si="379"/>
        <v>0</v>
      </c>
    </row>
    <row r="4453" spans="1:66" ht="46" hidden="1" x14ac:dyDescent="0.45">
      <c r="A4453" s="1">
        <f t="shared" si="382"/>
        <v>4440</v>
      </c>
      <c r="B4453" s="1" t="s">
        <v>734</v>
      </c>
      <c r="C4453" s="1" t="s">
        <v>124</v>
      </c>
      <c r="D4453" s="1" t="s">
        <v>5303</v>
      </c>
      <c r="E4453" s="2" t="s">
        <v>824</v>
      </c>
      <c r="F4453" s="1" t="s">
        <v>5933</v>
      </c>
      <c r="G4453" s="10">
        <v>45840</v>
      </c>
      <c r="H4453" s="1">
        <v>3</v>
      </c>
      <c r="I4453" s="1">
        <v>4350</v>
      </c>
      <c r="J4453" s="10">
        <v>45846</v>
      </c>
      <c r="K4453" s="1"/>
      <c r="L4453" s="2"/>
      <c r="M4453" s="10"/>
      <c r="N4453" s="1"/>
      <c r="O4453" s="1"/>
      <c r="P4453" s="2">
        <f>Table1[[#This Row],[PRICE/PO]]*Table1[[#This Row],[Quantity/PO]]</f>
        <v>0</v>
      </c>
      <c r="Q4453" s="2" t="str">
        <f t="shared" ca="1" si="381"/>
        <v>منتهي</v>
      </c>
      <c r="R4453" s="2" t="s">
        <v>2355</v>
      </c>
      <c r="S4453" s="2"/>
      <c r="T4453" s="1" t="str">
        <f t="shared" si="380"/>
        <v/>
      </c>
      <c r="BN4453" s="8">
        <f t="shared" si="379"/>
        <v>0</v>
      </c>
    </row>
    <row r="4454" spans="1:66" ht="46" hidden="1" x14ac:dyDescent="0.45">
      <c r="A4454" s="1">
        <f t="shared" si="382"/>
        <v>4441</v>
      </c>
      <c r="B4454" s="1" t="s">
        <v>734</v>
      </c>
      <c r="C4454" s="1" t="s">
        <v>124</v>
      </c>
      <c r="D4454" s="1" t="s">
        <v>5303</v>
      </c>
      <c r="E4454" s="2" t="s">
        <v>824</v>
      </c>
      <c r="F4454" s="1" t="s">
        <v>5933</v>
      </c>
      <c r="G4454" s="10">
        <v>45840</v>
      </c>
      <c r="H4454" s="1">
        <v>2</v>
      </c>
      <c r="I4454" s="1">
        <v>4350</v>
      </c>
      <c r="J4454" s="10">
        <v>45846</v>
      </c>
      <c r="K4454" s="1"/>
      <c r="L4454" s="2"/>
      <c r="M4454" s="10"/>
      <c r="N4454" s="1"/>
      <c r="O4454" s="1"/>
      <c r="P4454" s="2">
        <f>Table1[[#This Row],[PRICE/PO]]*Table1[[#This Row],[Quantity/PO]]</f>
        <v>0</v>
      </c>
      <c r="Q4454" s="2" t="str">
        <f t="shared" ca="1" si="381"/>
        <v>منتهي</v>
      </c>
      <c r="R4454" s="2" t="s">
        <v>2355</v>
      </c>
      <c r="S4454" s="2"/>
      <c r="T4454" s="1" t="str">
        <f t="shared" si="380"/>
        <v/>
      </c>
      <c r="BN4454" s="8">
        <f t="shared" si="379"/>
        <v>0</v>
      </c>
    </row>
    <row r="4455" spans="1:66" ht="46" hidden="1" x14ac:dyDescent="0.45">
      <c r="A4455" s="1">
        <f t="shared" si="382"/>
        <v>4442</v>
      </c>
      <c r="B4455" s="1" t="s">
        <v>734</v>
      </c>
      <c r="C4455" s="1" t="s">
        <v>133</v>
      </c>
      <c r="D4455" s="1" t="s">
        <v>132</v>
      </c>
      <c r="E4455" s="2" t="s">
        <v>134</v>
      </c>
      <c r="F4455" s="1" t="s">
        <v>5933</v>
      </c>
      <c r="G4455" s="10">
        <v>45840</v>
      </c>
      <c r="H4455" s="1">
        <v>1</v>
      </c>
      <c r="I4455" s="1">
        <v>4500</v>
      </c>
      <c r="J4455" s="10">
        <v>45846</v>
      </c>
      <c r="K4455" s="1"/>
      <c r="L4455" s="2"/>
      <c r="M4455" s="10"/>
      <c r="N4455" s="1"/>
      <c r="O4455" s="1"/>
      <c r="P4455" s="2">
        <f>Table1[[#This Row],[PRICE/PO]]*Table1[[#This Row],[Quantity/PO]]</f>
        <v>0</v>
      </c>
      <c r="Q4455" s="2" t="str">
        <f t="shared" ca="1" si="381"/>
        <v>منتهي</v>
      </c>
      <c r="R4455" s="2" t="s">
        <v>2355</v>
      </c>
      <c r="S4455" s="2"/>
      <c r="T4455" s="1" t="str">
        <f t="shared" si="380"/>
        <v/>
      </c>
      <c r="BN4455" s="8">
        <f t="shared" si="379"/>
        <v>0</v>
      </c>
    </row>
    <row r="4456" spans="1:66" ht="46" hidden="1" x14ac:dyDescent="0.45">
      <c r="A4456" s="1">
        <f t="shared" si="382"/>
        <v>4443</v>
      </c>
      <c r="B4456" s="1" t="s">
        <v>734</v>
      </c>
      <c r="C4456" s="1" t="s">
        <v>124</v>
      </c>
      <c r="D4456" s="1" t="s">
        <v>5303</v>
      </c>
      <c r="E4456" s="2" t="s">
        <v>824</v>
      </c>
      <c r="F4456" s="1" t="s">
        <v>5933</v>
      </c>
      <c r="G4456" s="10">
        <v>45840</v>
      </c>
      <c r="H4456" s="1">
        <v>4</v>
      </c>
      <c r="I4456" s="1">
        <v>4350</v>
      </c>
      <c r="J4456" s="10">
        <v>45846</v>
      </c>
      <c r="K4456" s="1"/>
      <c r="L4456" s="2"/>
      <c r="M4456" s="10"/>
      <c r="N4456" s="1"/>
      <c r="O4456" s="1"/>
      <c r="P4456" s="2">
        <f>Table1[[#This Row],[PRICE/PO]]*Table1[[#This Row],[Quantity/PO]]</f>
        <v>0</v>
      </c>
      <c r="Q4456" s="2" t="str">
        <f t="shared" ca="1" si="381"/>
        <v>منتهي</v>
      </c>
      <c r="R4456" s="2" t="s">
        <v>2355</v>
      </c>
      <c r="S4456" s="2"/>
      <c r="T4456" s="1" t="str">
        <f t="shared" si="380"/>
        <v/>
      </c>
      <c r="BN4456" s="8">
        <f t="shared" si="379"/>
        <v>0</v>
      </c>
    </row>
    <row r="4457" spans="1:66" ht="46" hidden="1" x14ac:dyDescent="0.45">
      <c r="A4457" s="1">
        <f t="shared" si="382"/>
        <v>4444</v>
      </c>
      <c r="B4457" s="1" t="s">
        <v>734</v>
      </c>
      <c r="C4457" s="1" t="s">
        <v>124</v>
      </c>
      <c r="D4457" s="1" t="s">
        <v>5303</v>
      </c>
      <c r="E4457" s="2" t="s">
        <v>824</v>
      </c>
      <c r="F4457" s="1" t="s">
        <v>5933</v>
      </c>
      <c r="G4457" s="10">
        <v>45840</v>
      </c>
      <c r="H4457" s="1">
        <v>6</v>
      </c>
      <c r="I4457" s="1">
        <v>4350</v>
      </c>
      <c r="J4457" s="10">
        <v>45846</v>
      </c>
      <c r="K4457" s="1"/>
      <c r="L4457" s="2"/>
      <c r="M4457" s="10"/>
      <c r="N4457" s="1"/>
      <c r="O4457" s="1"/>
      <c r="P4457" s="2">
        <f>Table1[[#This Row],[PRICE/PO]]*Table1[[#This Row],[Quantity/PO]]</f>
        <v>0</v>
      </c>
      <c r="Q4457" s="2" t="str">
        <f t="shared" ca="1" si="381"/>
        <v>منتهي</v>
      </c>
      <c r="R4457" s="2" t="s">
        <v>2355</v>
      </c>
      <c r="S4457" s="2"/>
      <c r="T4457" s="1" t="str">
        <f t="shared" si="380"/>
        <v/>
      </c>
      <c r="BN4457" s="8">
        <f t="shared" si="379"/>
        <v>0</v>
      </c>
    </row>
    <row r="4458" spans="1:66" ht="46" hidden="1" x14ac:dyDescent="0.45">
      <c r="A4458" s="1">
        <f t="shared" si="382"/>
        <v>4445</v>
      </c>
      <c r="B4458" s="1" t="s">
        <v>734</v>
      </c>
      <c r="C4458" s="1" t="s">
        <v>133</v>
      </c>
      <c r="D4458" s="1" t="s">
        <v>132</v>
      </c>
      <c r="E4458" s="2" t="s">
        <v>134</v>
      </c>
      <c r="F4458" s="1" t="s">
        <v>5933</v>
      </c>
      <c r="G4458" s="10">
        <v>45840</v>
      </c>
      <c r="H4458" s="1">
        <v>2</v>
      </c>
      <c r="I4458" s="1">
        <v>4500</v>
      </c>
      <c r="J4458" s="10">
        <v>45846</v>
      </c>
      <c r="K4458" s="1"/>
      <c r="L4458" s="2"/>
      <c r="M4458" s="10"/>
      <c r="N4458" s="1"/>
      <c r="O4458" s="1"/>
      <c r="P4458" s="2">
        <f>Table1[[#This Row],[PRICE/PO]]*Table1[[#This Row],[Quantity/PO]]</f>
        <v>0</v>
      </c>
      <c r="Q4458" s="2" t="str">
        <f t="shared" ca="1" si="381"/>
        <v>منتهي</v>
      </c>
      <c r="R4458" s="2" t="s">
        <v>2355</v>
      </c>
      <c r="S4458" s="2"/>
      <c r="T4458" s="1" t="str">
        <f t="shared" si="380"/>
        <v/>
      </c>
      <c r="BN4458" s="8">
        <f t="shared" si="379"/>
        <v>0</v>
      </c>
    </row>
    <row r="4459" spans="1:66" ht="46" hidden="1" x14ac:dyDescent="0.45">
      <c r="A4459" s="1">
        <f t="shared" si="382"/>
        <v>4446</v>
      </c>
      <c r="B4459" s="1" t="s">
        <v>734</v>
      </c>
      <c r="C4459" s="1" t="s">
        <v>133</v>
      </c>
      <c r="D4459" s="1" t="s">
        <v>132</v>
      </c>
      <c r="E4459" s="2" t="s">
        <v>134</v>
      </c>
      <c r="F4459" s="1" t="s">
        <v>5933</v>
      </c>
      <c r="G4459" s="10">
        <v>45840</v>
      </c>
      <c r="H4459" s="1">
        <v>1</v>
      </c>
      <c r="I4459" s="1">
        <v>4500</v>
      </c>
      <c r="J4459" s="10">
        <v>45846</v>
      </c>
      <c r="K4459" s="1"/>
      <c r="L4459" s="2"/>
      <c r="M4459" s="10"/>
      <c r="N4459" s="1"/>
      <c r="O4459" s="1"/>
      <c r="P4459" s="2">
        <f>Table1[[#This Row],[PRICE/PO]]*Table1[[#This Row],[Quantity/PO]]</f>
        <v>0</v>
      </c>
      <c r="Q4459" s="2" t="str">
        <f t="shared" ca="1" si="381"/>
        <v>منتهي</v>
      </c>
      <c r="R4459" s="2" t="s">
        <v>2355</v>
      </c>
      <c r="S4459" s="2"/>
      <c r="T4459" s="1" t="str">
        <f t="shared" si="380"/>
        <v/>
      </c>
      <c r="BN4459" s="8">
        <f t="shared" si="379"/>
        <v>0</v>
      </c>
    </row>
    <row r="4460" spans="1:66" ht="46" hidden="1" x14ac:dyDescent="0.45">
      <c r="A4460" s="1">
        <f t="shared" si="382"/>
        <v>4447</v>
      </c>
      <c r="B4460" s="1" t="s">
        <v>734</v>
      </c>
      <c r="C4460" s="1" t="s">
        <v>124</v>
      </c>
      <c r="D4460" s="1" t="s">
        <v>5303</v>
      </c>
      <c r="E4460" s="2" t="s">
        <v>824</v>
      </c>
      <c r="F4460" s="1" t="s">
        <v>5933</v>
      </c>
      <c r="G4460" s="10">
        <v>45840</v>
      </c>
      <c r="H4460" s="1">
        <v>10</v>
      </c>
      <c r="I4460" s="1">
        <v>4350</v>
      </c>
      <c r="J4460" s="10">
        <v>45846</v>
      </c>
      <c r="K4460" s="1"/>
      <c r="L4460" s="2"/>
      <c r="M4460" s="10"/>
      <c r="N4460" s="1"/>
      <c r="O4460" s="1"/>
      <c r="P4460" s="2">
        <f>Table1[[#This Row],[PRICE/PO]]*Table1[[#This Row],[Quantity/PO]]</f>
        <v>0</v>
      </c>
      <c r="Q4460" s="2" t="str">
        <f t="shared" ca="1" si="381"/>
        <v>منتهي</v>
      </c>
      <c r="R4460" s="2" t="s">
        <v>2355</v>
      </c>
      <c r="S4460" s="2"/>
      <c r="T4460" s="1" t="str">
        <f t="shared" si="380"/>
        <v/>
      </c>
      <c r="BN4460" s="8">
        <f t="shared" si="379"/>
        <v>0</v>
      </c>
    </row>
    <row r="4461" spans="1:66" ht="46" hidden="1" x14ac:dyDescent="0.45">
      <c r="A4461" s="1">
        <f t="shared" si="382"/>
        <v>4448</v>
      </c>
      <c r="B4461" s="1" t="s">
        <v>734</v>
      </c>
      <c r="C4461" s="1" t="s">
        <v>124</v>
      </c>
      <c r="D4461" s="1" t="s">
        <v>5303</v>
      </c>
      <c r="E4461" s="2" t="s">
        <v>824</v>
      </c>
      <c r="F4461" s="1" t="s">
        <v>5933</v>
      </c>
      <c r="G4461" s="10">
        <v>45840</v>
      </c>
      <c r="H4461" s="1">
        <v>24</v>
      </c>
      <c r="I4461" s="1">
        <v>4350</v>
      </c>
      <c r="J4461" s="10">
        <v>45846</v>
      </c>
      <c r="K4461" s="1"/>
      <c r="L4461" s="2"/>
      <c r="M4461" s="10"/>
      <c r="N4461" s="1"/>
      <c r="O4461" s="1"/>
      <c r="P4461" s="2">
        <f>Table1[[#This Row],[PRICE/PO]]*Table1[[#This Row],[Quantity/PO]]</f>
        <v>0</v>
      </c>
      <c r="Q4461" s="2" t="str">
        <f t="shared" ca="1" si="381"/>
        <v>منتهي</v>
      </c>
      <c r="R4461" s="2" t="s">
        <v>2355</v>
      </c>
      <c r="S4461" s="2"/>
      <c r="T4461" s="1" t="str">
        <f t="shared" si="380"/>
        <v/>
      </c>
      <c r="BN4461" s="8">
        <f t="shared" si="379"/>
        <v>0</v>
      </c>
    </row>
    <row r="4462" spans="1:66" ht="46" hidden="1" x14ac:dyDescent="0.45">
      <c r="A4462" s="1">
        <f t="shared" si="382"/>
        <v>4449</v>
      </c>
      <c r="B4462" s="1" t="s">
        <v>734</v>
      </c>
      <c r="C4462" s="1" t="s">
        <v>124</v>
      </c>
      <c r="D4462" s="1" t="s">
        <v>5303</v>
      </c>
      <c r="E4462" s="2" t="s">
        <v>824</v>
      </c>
      <c r="F4462" s="1" t="s">
        <v>5933</v>
      </c>
      <c r="G4462" s="10">
        <v>45840</v>
      </c>
      <c r="H4462" s="1">
        <v>1</v>
      </c>
      <c r="I4462" s="1">
        <v>4350</v>
      </c>
      <c r="J4462" s="10">
        <v>45846</v>
      </c>
      <c r="K4462" s="1"/>
      <c r="L4462" s="2"/>
      <c r="M4462" s="10"/>
      <c r="N4462" s="1"/>
      <c r="O4462" s="1"/>
      <c r="P4462" s="2">
        <f>Table1[[#This Row],[PRICE/PO]]*Table1[[#This Row],[Quantity/PO]]</f>
        <v>0</v>
      </c>
      <c r="Q4462" s="2" t="str">
        <f t="shared" ca="1" si="381"/>
        <v>منتهي</v>
      </c>
      <c r="R4462" s="2" t="s">
        <v>2355</v>
      </c>
      <c r="S4462" s="2"/>
      <c r="T4462" s="1" t="str">
        <f t="shared" si="380"/>
        <v/>
      </c>
      <c r="BN4462" s="8">
        <f t="shared" ref="BN4462:BN4468" si="383">D5062</f>
        <v>0</v>
      </c>
    </row>
    <row r="4463" spans="1:66" ht="46" hidden="1" x14ac:dyDescent="0.45">
      <c r="A4463" s="1">
        <f t="shared" si="382"/>
        <v>4450</v>
      </c>
      <c r="B4463" s="1" t="s">
        <v>734</v>
      </c>
      <c r="C4463" s="1" t="s">
        <v>133</v>
      </c>
      <c r="D4463" s="1" t="s">
        <v>132</v>
      </c>
      <c r="E4463" s="2" t="s">
        <v>134</v>
      </c>
      <c r="F4463" s="1" t="s">
        <v>5933</v>
      </c>
      <c r="G4463" s="10">
        <v>45840</v>
      </c>
      <c r="H4463" s="1">
        <v>1</v>
      </c>
      <c r="I4463" s="1"/>
      <c r="J4463" s="10">
        <v>45846</v>
      </c>
      <c r="K4463" s="1"/>
      <c r="L4463" s="2"/>
      <c r="M4463" s="10"/>
      <c r="N4463" s="1"/>
      <c r="O4463" s="1"/>
      <c r="P4463" s="2">
        <f>Table1[[#This Row],[PRICE/PO]]*Table1[[#This Row],[Quantity/PO]]</f>
        <v>0</v>
      </c>
      <c r="Q4463" s="2" t="str">
        <f t="shared" ca="1" si="381"/>
        <v>منتهي</v>
      </c>
      <c r="R4463" s="2" t="s">
        <v>2355</v>
      </c>
      <c r="S4463" s="2"/>
      <c r="T4463" s="1" t="str">
        <f t="shared" si="380"/>
        <v/>
      </c>
      <c r="BN4463" s="8">
        <f t="shared" si="383"/>
        <v>0</v>
      </c>
    </row>
    <row r="4464" spans="1:66" ht="46" hidden="1" x14ac:dyDescent="0.45">
      <c r="A4464" s="1">
        <f t="shared" si="382"/>
        <v>4451</v>
      </c>
      <c r="B4464" s="1" t="s">
        <v>43</v>
      </c>
      <c r="C4464" s="1" t="s">
        <v>115</v>
      </c>
      <c r="D4464" s="1" t="s">
        <v>5303</v>
      </c>
      <c r="E4464" s="2" t="s">
        <v>5934</v>
      </c>
      <c r="F4464" s="1" t="s">
        <v>5935</v>
      </c>
      <c r="G4464" s="10">
        <v>45840</v>
      </c>
      <c r="H4464" s="1">
        <v>2</v>
      </c>
      <c r="I4464" s="1">
        <v>1300</v>
      </c>
      <c r="J4464" s="10">
        <v>45846</v>
      </c>
      <c r="K4464" s="1"/>
      <c r="L4464" s="2"/>
      <c r="M4464" s="10"/>
      <c r="N4464" s="1"/>
      <c r="O4464" s="1"/>
      <c r="P4464" s="2">
        <f>Table1[[#This Row],[PRICE/PO]]*Table1[[#This Row],[Quantity/PO]]</f>
        <v>0</v>
      </c>
      <c r="Q4464" s="2" t="str">
        <f t="shared" ca="1" si="381"/>
        <v>منتهي</v>
      </c>
      <c r="R4464" s="2" t="s">
        <v>2339</v>
      </c>
      <c r="S4464" s="2"/>
      <c r="T4464" s="1" t="str">
        <f t="shared" si="380"/>
        <v/>
      </c>
      <c r="BN4464" s="8">
        <f t="shared" si="383"/>
        <v>0</v>
      </c>
    </row>
    <row r="4465" spans="1:66" ht="46" hidden="1" x14ac:dyDescent="0.45">
      <c r="A4465" s="1">
        <f t="shared" si="382"/>
        <v>4452</v>
      </c>
      <c r="B4465" s="1" t="s">
        <v>43</v>
      </c>
      <c r="C4465" s="1" t="s">
        <v>115</v>
      </c>
      <c r="D4465" s="1" t="s">
        <v>5303</v>
      </c>
      <c r="E4465" s="2" t="s">
        <v>5934</v>
      </c>
      <c r="F4465" s="1" t="s">
        <v>5936</v>
      </c>
      <c r="G4465" s="10">
        <v>45840</v>
      </c>
      <c r="H4465" s="1">
        <v>4</v>
      </c>
      <c r="I4465" s="1">
        <v>1300</v>
      </c>
      <c r="J4465" s="10">
        <v>45846</v>
      </c>
      <c r="K4465" s="1"/>
      <c r="L4465" s="2"/>
      <c r="M4465" s="10"/>
      <c r="N4465" s="1"/>
      <c r="O4465" s="1"/>
      <c r="P4465" s="2">
        <f>Table1[[#This Row],[PRICE/PO]]*Table1[[#This Row],[Quantity/PO]]</f>
        <v>0</v>
      </c>
      <c r="Q4465" s="2" t="str">
        <f t="shared" ca="1" si="381"/>
        <v>منتهي</v>
      </c>
      <c r="R4465" s="2" t="s">
        <v>2339</v>
      </c>
      <c r="S4465" s="2"/>
      <c r="T4465" s="1" t="str">
        <f t="shared" ref="T4465:T4528" si="384">IF(AND(COUNTIFS($F$14:$F$1012, $F4465, $L$14:$L$1012, "&lt;&gt;")&gt;0, $L4465="", $I4465&lt;&gt;""), 1, "")</f>
        <v/>
      </c>
      <c r="BN4465" s="8">
        <f t="shared" si="383"/>
        <v>0</v>
      </c>
    </row>
    <row r="4466" spans="1:66" ht="46" hidden="1" x14ac:dyDescent="0.45">
      <c r="A4466" s="1">
        <f t="shared" si="382"/>
        <v>4453</v>
      </c>
      <c r="B4466" s="1" t="s">
        <v>43</v>
      </c>
      <c r="C4466" s="1" t="s">
        <v>5937</v>
      </c>
      <c r="D4466" s="1" t="s">
        <v>5303</v>
      </c>
      <c r="E4466" s="2" t="s">
        <v>85</v>
      </c>
      <c r="F4466" s="1" t="s">
        <v>5936</v>
      </c>
      <c r="G4466" s="10" t="s">
        <v>5938</v>
      </c>
      <c r="H4466" s="1">
        <v>3</v>
      </c>
      <c r="I4466" s="1">
        <v>1650</v>
      </c>
      <c r="J4466" s="10">
        <v>45846</v>
      </c>
      <c r="K4466" s="1"/>
      <c r="L4466" s="2"/>
      <c r="M4466" s="10"/>
      <c r="N4466" s="1"/>
      <c r="O4466" s="1"/>
      <c r="P4466" s="2">
        <f>Table1[[#This Row],[PRICE/PO]]*Table1[[#This Row],[Quantity/PO]]</f>
        <v>0</v>
      </c>
      <c r="Q4466" s="2" t="str">
        <f t="shared" ca="1" si="381"/>
        <v>منتهي</v>
      </c>
      <c r="R4466" s="2" t="s">
        <v>2339</v>
      </c>
      <c r="S4466" s="2"/>
      <c r="T4466" s="1" t="str">
        <f t="shared" si="384"/>
        <v/>
      </c>
      <c r="BN4466" s="8">
        <f t="shared" si="383"/>
        <v>0</v>
      </c>
    </row>
    <row r="4467" spans="1:66" ht="46" hidden="1" x14ac:dyDescent="0.45">
      <c r="A4467" s="1">
        <f t="shared" si="382"/>
        <v>4454</v>
      </c>
      <c r="B4467" s="1" t="s">
        <v>43</v>
      </c>
      <c r="C4467" s="1" t="s">
        <v>83</v>
      </c>
      <c r="D4467" s="1" t="s">
        <v>5303</v>
      </c>
      <c r="E4467" s="2" t="s">
        <v>396</v>
      </c>
      <c r="F4467" s="1" t="s">
        <v>5939</v>
      </c>
      <c r="G4467" s="10">
        <v>45840</v>
      </c>
      <c r="H4467" s="1">
        <v>4</v>
      </c>
      <c r="I4467" s="1">
        <v>500</v>
      </c>
      <c r="J4467" s="10">
        <v>45845</v>
      </c>
      <c r="K4467" s="1"/>
      <c r="L4467" s="2" t="s">
        <v>6321</v>
      </c>
      <c r="M4467" s="10">
        <v>45848</v>
      </c>
      <c r="N4467" s="1">
        <f>8+4</f>
        <v>12</v>
      </c>
      <c r="O4467" s="1">
        <v>500</v>
      </c>
      <c r="P4467" s="2">
        <f>Table1[[#This Row],[PRICE/PO]]*Table1[[#This Row],[Quantity/PO]]</f>
        <v>6000</v>
      </c>
      <c r="Q4467" s="2" t="str">
        <f t="shared" ca="1" si="381"/>
        <v>منتهي</v>
      </c>
      <c r="R4467" s="2" t="s">
        <v>2339</v>
      </c>
      <c r="S4467" s="2"/>
      <c r="T4467" s="1" t="str">
        <f t="shared" si="384"/>
        <v/>
      </c>
      <c r="BN4467" s="8">
        <f t="shared" si="383"/>
        <v>0</v>
      </c>
    </row>
    <row r="4468" spans="1:66" ht="46" hidden="1" x14ac:dyDescent="0.45">
      <c r="A4468" s="1">
        <f t="shared" si="382"/>
        <v>4455</v>
      </c>
      <c r="B4468" s="1" t="s">
        <v>43</v>
      </c>
      <c r="C4468" s="1" t="s">
        <v>83</v>
      </c>
      <c r="D4468" s="1" t="s">
        <v>5303</v>
      </c>
      <c r="E4468" s="2" t="s">
        <v>396</v>
      </c>
      <c r="F4468" s="1" t="s">
        <v>5939</v>
      </c>
      <c r="G4468" s="10">
        <v>45840</v>
      </c>
      <c r="H4468" s="1">
        <v>4</v>
      </c>
      <c r="I4468" s="1">
        <v>500</v>
      </c>
      <c r="J4468" s="10">
        <v>45845</v>
      </c>
      <c r="K4468" s="1"/>
      <c r="L4468" s="2" t="s">
        <v>6406</v>
      </c>
      <c r="M4468" s="10">
        <v>45852</v>
      </c>
      <c r="N4468" s="1">
        <v>1</v>
      </c>
      <c r="O4468" s="1">
        <v>500</v>
      </c>
      <c r="P4468" s="2">
        <f>Table1[[#This Row],[PRICE/PO]]*Table1[[#This Row],[Quantity/PO]]</f>
        <v>500</v>
      </c>
      <c r="Q4468" s="2" t="str">
        <f t="shared" ca="1" si="381"/>
        <v>منتهي</v>
      </c>
      <c r="R4468" s="2" t="s">
        <v>2339</v>
      </c>
      <c r="S4468" s="2"/>
      <c r="T4468" s="1" t="str">
        <f t="shared" si="384"/>
        <v/>
      </c>
      <c r="BN4468" s="8">
        <f t="shared" si="383"/>
        <v>0</v>
      </c>
    </row>
    <row r="4469" spans="1:66" ht="46" hidden="1" x14ac:dyDescent="0.45">
      <c r="A4469" s="1">
        <f t="shared" ref="A4469:A4481" si="385">ROW(A4455)</f>
        <v>4455</v>
      </c>
      <c r="B4469" s="1" t="s">
        <v>207</v>
      </c>
      <c r="C4469" s="1" t="s">
        <v>390</v>
      </c>
      <c r="D4469" s="1" t="s">
        <v>5303</v>
      </c>
      <c r="E4469" s="2" t="s">
        <v>391</v>
      </c>
      <c r="F4469" s="1" t="s">
        <v>5939</v>
      </c>
      <c r="G4469" s="10">
        <v>45840</v>
      </c>
      <c r="H4469" s="1">
        <v>100</v>
      </c>
      <c r="I4469" s="1">
        <v>5</v>
      </c>
      <c r="J4469" s="10">
        <v>45845</v>
      </c>
      <c r="K4469" s="1"/>
      <c r="L4469" s="2"/>
      <c r="M4469" s="10"/>
      <c r="N4469" s="1"/>
      <c r="O4469" s="1"/>
      <c r="P4469" s="2">
        <f>Table1[[#This Row],[PRICE/PO]]*Table1[[#This Row],[Quantity/PO]]</f>
        <v>0</v>
      </c>
      <c r="Q4469" s="2" t="str">
        <f t="shared" ca="1" si="381"/>
        <v>منتهي</v>
      </c>
      <c r="R4469" s="2" t="s">
        <v>2339</v>
      </c>
      <c r="S4469" s="2"/>
      <c r="T4469" s="1" t="str">
        <f t="shared" si="384"/>
        <v/>
      </c>
      <c r="BN4469" s="8">
        <f t="shared" ref="BN4469:BN4500" si="386">D5068</f>
        <v>0</v>
      </c>
    </row>
    <row r="4470" spans="1:66" ht="46" hidden="1" x14ac:dyDescent="0.45">
      <c r="A4470" s="1">
        <f t="shared" si="385"/>
        <v>4456</v>
      </c>
      <c r="B4470" s="1" t="s">
        <v>43</v>
      </c>
      <c r="C4470" s="1" t="s">
        <v>406</v>
      </c>
      <c r="D4470" s="1" t="s">
        <v>5303</v>
      </c>
      <c r="E4470" s="2" t="s">
        <v>5940</v>
      </c>
      <c r="F4470" s="1" t="s">
        <v>5939</v>
      </c>
      <c r="G4470" s="10">
        <v>45840</v>
      </c>
      <c r="H4470" s="1">
        <v>20</v>
      </c>
      <c r="I4470" s="1">
        <v>10</v>
      </c>
      <c r="J4470" s="10">
        <v>45845</v>
      </c>
      <c r="K4470" s="1"/>
      <c r="L4470" s="2"/>
      <c r="M4470" s="10"/>
      <c r="N4470" s="1"/>
      <c r="O4470" s="1"/>
      <c r="P4470" s="2">
        <f>Table1[[#This Row],[PRICE/PO]]*Table1[[#This Row],[Quantity/PO]]</f>
        <v>0</v>
      </c>
      <c r="Q4470" s="2" t="str">
        <f t="shared" ref="Q4470:Q4532" ca="1" si="387">IF(AND($J4470&lt;TODAY(), $J4470&lt;&gt;""), "منتهي", "")</f>
        <v>منتهي</v>
      </c>
      <c r="R4470" s="2" t="s">
        <v>2339</v>
      </c>
      <c r="S4470" s="2"/>
      <c r="T4470" s="1" t="str">
        <f t="shared" si="384"/>
        <v/>
      </c>
      <c r="BN4470" s="8">
        <f t="shared" si="386"/>
        <v>0</v>
      </c>
    </row>
    <row r="4471" spans="1:66" ht="46" hidden="1" x14ac:dyDescent="0.45">
      <c r="A4471" s="1">
        <f t="shared" si="385"/>
        <v>4457</v>
      </c>
      <c r="B4471" s="1" t="s">
        <v>43</v>
      </c>
      <c r="C4471" s="1" t="s">
        <v>2476</v>
      </c>
      <c r="D4471" s="1" t="s">
        <v>5916</v>
      </c>
      <c r="E4471" s="2" t="s">
        <v>5917</v>
      </c>
      <c r="F4471" s="1" t="s">
        <v>5939</v>
      </c>
      <c r="G4471" s="10">
        <v>45840</v>
      </c>
      <c r="H4471" s="1">
        <v>5</v>
      </c>
      <c r="I4471" s="1"/>
      <c r="J4471" s="10">
        <v>45845</v>
      </c>
      <c r="K4471" s="1"/>
      <c r="L4471" s="2"/>
      <c r="M4471" s="10"/>
      <c r="N4471" s="1"/>
      <c r="O4471" s="1"/>
      <c r="P4471" s="2">
        <f>Table1[[#This Row],[PRICE/PO]]*Table1[[#This Row],[Quantity/PO]]</f>
        <v>0</v>
      </c>
      <c r="Q4471" s="2" t="str">
        <f t="shared" ca="1" si="387"/>
        <v>منتهي</v>
      </c>
      <c r="R4471" s="2" t="s">
        <v>2339</v>
      </c>
      <c r="S4471" s="2"/>
      <c r="T4471" s="1" t="str">
        <f t="shared" si="384"/>
        <v/>
      </c>
      <c r="BN4471" s="8">
        <f t="shared" si="386"/>
        <v>0</v>
      </c>
    </row>
    <row r="4472" spans="1:66" ht="69" hidden="1" x14ac:dyDescent="0.45">
      <c r="A4472" s="1">
        <f t="shared" si="385"/>
        <v>4458</v>
      </c>
      <c r="B4472" s="1" t="s">
        <v>43</v>
      </c>
      <c r="C4472" s="1" t="s">
        <v>402</v>
      </c>
      <c r="D4472" s="1" t="s">
        <v>5941</v>
      </c>
      <c r="E4472" s="2" t="s">
        <v>5942</v>
      </c>
      <c r="F4472" s="1" t="s">
        <v>5939</v>
      </c>
      <c r="G4472" s="10">
        <v>45840</v>
      </c>
      <c r="H4472" s="1">
        <v>3</v>
      </c>
      <c r="I4472" s="1"/>
      <c r="J4472" s="10">
        <v>45845</v>
      </c>
      <c r="K4472" s="1"/>
      <c r="L4472" s="2"/>
      <c r="M4472" s="10"/>
      <c r="N4472" s="1"/>
      <c r="O4472" s="1"/>
      <c r="P4472" s="2">
        <f>Table1[[#This Row],[PRICE/PO]]*Table1[[#This Row],[Quantity/PO]]</f>
        <v>0</v>
      </c>
      <c r="Q4472" s="2" t="str">
        <f t="shared" ca="1" si="387"/>
        <v>منتهي</v>
      </c>
      <c r="R4472" s="2" t="s">
        <v>2339</v>
      </c>
      <c r="S4472" s="2"/>
      <c r="T4472" s="1" t="str">
        <f t="shared" si="384"/>
        <v/>
      </c>
      <c r="BN4472" s="8">
        <f t="shared" si="386"/>
        <v>0</v>
      </c>
    </row>
    <row r="4473" spans="1:66" ht="46" hidden="1" x14ac:dyDescent="0.45">
      <c r="A4473" s="1">
        <f t="shared" si="385"/>
        <v>4459</v>
      </c>
      <c r="B4473" s="1" t="s">
        <v>207</v>
      </c>
      <c r="C4473" s="1" t="s">
        <v>390</v>
      </c>
      <c r="D4473" s="1" t="s">
        <v>5303</v>
      </c>
      <c r="E4473" s="2" t="s">
        <v>391</v>
      </c>
      <c r="F4473" s="1" t="s">
        <v>5943</v>
      </c>
      <c r="G4473" s="10">
        <v>45840</v>
      </c>
      <c r="H4473" s="1">
        <v>200</v>
      </c>
      <c r="I4473" s="1"/>
      <c r="J4473" s="10">
        <v>45845</v>
      </c>
      <c r="K4473" s="1"/>
      <c r="L4473" s="2"/>
      <c r="M4473" s="10"/>
      <c r="N4473" s="1"/>
      <c r="O4473" s="1"/>
      <c r="P4473" s="2">
        <f>Table1[[#This Row],[PRICE/PO]]*Table1[[#This Row],[Quantity/PO]]</f>
        <v>0</v>
      </c>
      <c r="Q4473" s="2" t="str">
        <f t="shared" ca="1" si="387"/>
        <v>منتهي</v>
      </c>
      <c r="R4473" s="2" t="s">
        <v>2339</v>
      </c>
      <c r="S4473" s="2"/>
      <c r="T4473" s="1" t="str">
        <f t="shared" si="384"/>
        <v/>
      </c>
      <c r="BN4473" s="8">
        <f t="shared" si="386"/>
        <v>0</v>
      </c>
    </row>
    <row r="4474" spans="1:66" ht="46" hidden="1" x14ac:dyDescent="0.45">
      <c r="A4474" s="1">
        <f t="shared" si="385"/>
        <v>4460</v>
      </c>
      <c r="B4474" s="1" t="s">
        <v>43</v>
      </c>
      <c r="C4474" s="1" t="s">
        <v>392</v>
      </c>
      <c r="D4474" s="1" t="s">
        <v>5303</v>
      </c>
      <c r="E4474" s="2" t="s">
        <v>5923</v>
      </c>
      <c r="F4474" s="1" t="s">
        <v>5943</v>
      </c>
      <c r="G4474" s="10">
        <v>45840</v>
      </c>
      <c r="H4474" s="1">
        <v>50</v>
      </c>
      <c r="I4474" s="1"/>
      <c r="J4474" s="10">
        <v>45845</v>
      </c>
      <c r="K4474" s="1"/>
      <c r="L4474" s="2"/>
      <c r="M4474" s="10"/>
      <c r="N4474" s="1"/>
      <c r="O4474" s="1"/>
      <c r="P4474" s="2">
        <f>Table1[[#This Row],[PRICE/PO]]*Table1[[#This Row],[Quantity/PO]]</f>
        <v>0</v>
      </c>
      <c r="Q4474" s="2" t="str">
        <f t="shared" ca="1" si="387"/>
        <v>منتهي</v>
      </c>
      <c r="R4474" s="2" t="s">
        <v>2339</v>
      </c>
      <c r="S4474" s="2"/>
      <c r="T4474" s="1" t="str">
        <f t="shared" si="384"/>
        <v/>
      </c>
      <c r="BN4474" s="8">
        <f t="shared" si="386"/>
        <v>0</v>
      </c>
    </row>
    <row r="4475" spans="1:66" ht="92" hidden="1" x14ac:dyDescent="0.45">
      <c r="A4475" s="1">
        <f t="shared" si="385"/>
        <v>4461</v>
      </c>
      <c r="B4475" s="1" t="s">
        <v>734</v>
      </c>
      <c r="C4475" s="1" t="s">
        <v>34</v>
      </c>
      <c r="D4475" s="1" t="s">
        <v>29</v>
      </c>
      <c r="E4475" s="2" t="s">
        <v>5826</v>
      </c>
      <c r="F4475" s="1" t="s">
        <v>5944</v>
      </c>
      <c r="G4475" s="10">
        <v>45840</v>
      </c>
      <c r="H4475" s="1">
        <v>3</v>
      </c>
      <c r="I4475" s="1">
        <v>1800</v>
      </c>
      <c r="J4475" s="10">
        <v>45845</v>
      </c>
      <c r="K4475" s="1"/>
      <c r="L4475" s="2" t="s">
        <v>6330</v>
      </c>
      <c r="M4475" s="10">
        <v>45846</v>
      </c>
      <c r="N4475" s="1">
        <v>2</v>
      </c>
      <c r="O4475" s="1">
        <v>1800</v>
      </c>
      <c r="P4475" s="2">
        <f>Table1[[#This Row],[PRICE/PO]]*Table1[[#This Row],[Quantity/PO]]</f>
        <v>3600</v>
      </c>
      <c r="Q4475" s="2" t="str">
        <f t="shared" ca="1" si="387"/>
        <v>منتهي</v>
      </c>
      <c r="R4475" s="2" t="s">
        <v>6028</v>
      </c>
      <c r="S4475" s="2"/>
      <c r="T4475" s="1" t="str">
        <f t="shared" si="384"/>
        <v/>
      </c>
      <c r="BN4475" s="8">
        <f t="shared" si="386"/>
        <v>0</v>
      </c>
    </row>
    <row r="4476" spans="1:66" ht="46" hidden="1" x14ac:dyDescent="0.45">
      <c r="A4476" s="1">
        <f t="shared" si="385"/>
        <v>4462</v>
      </c>
      <c r="B4476" s="1" t="s">
        <v>734</v>
      </c>
      <c r="C4476" s="1" t="s">
        <v>712</v>
      </c>
      <c r="D4476" s="1">
        <v>1104162</v>
      </c>
      <c r="E4476" s="2" t="s">
        <v>5786</v>
      </c>
      <c r="F4476" s="1" t="s">
        <v>5944</v>
      </c>
      <c r="G4476" s="10">
        <v>45840</v>
      </c>
      <c r="H4476" s="1">
        <v>3</v>
      </c>
      <c r="I4476" s="1">
        <v>100</v>
      </c>
      <c r="J4476" s="10">
        <v>45845</v>
      </c>
      <c r="K4476" s="1"/>
      <c r="L4476" s="2" t="s">
        <v>6330</v>
      </c>
      <c r="M4476" s="10">
        <v>45846</v>
      </c>
      <c r="N4476" s="1">
        <v>3</v>
      </c>
      <c r="O4476" s="1">
        <v>100</v>
      </c>
      <c r="P4476" s="2">
        <f>Table1[[#This Row],[PRICE/PO]]*Table1[[#This Row],[Quantity/PO]]</f>
        <v>300</v>
      </c>
      <c r="Q4476" s="2" t="str">
        <f t="shared" ca="1" si="387"/>
        <v>منتهي</v>
      </c>
      <c r="R4476" s="2" t="s">
        <v>6028</v>
      </c>
      <c r="S4476" s="2"/>
      <c r="T4476" s="1" t="str">
        <f t="shared" si="384"/>
        <v/>
      </c>
      <c r="BN4476" s="8">
        <f t="shared" si="386"/>
        <v>0</v>
      </c>
    </row>
    <row r="4477" spans="1:66" ht="46" hidden="1" x14ac:dyDescent="0.45">
      <c r="A4477" s="1">
        <f t="shared" si="385"/>
        <v>4463</v>
      </c>
      <c r="B4477" s="1" t="s">
        <v>43</v>
      </c>
      <c r="C4477" s="1" t="s">
        <v>5945</v>
      </c>
      <c r="D4477" s="1" t="s">
        <v>5946</v>
      </c>
      <c r="E4477" s="2" t="s">
        <v>5947</v>
      </c>
      <c r="F4477" s="1" t="s">
        <v>5948</v>
      </c>
      <c r="G4477" s="10">
        <v>45840</v>
      </c>
      <c r="H4477" s="1">
        <v>20</v>
      </c>
      <c r="I4477" s="1"/>
      <c r="J4477" s="10">
        <v>45847</v>
      </c>
      <c r="K4477" s="1"/>
      <c r="L4477" s="2"/>
      <c r="M4477" s="10"/>
      <c r="N4477" s="1"/>
      <c r="O4477" s="1"/>
      <c r="P4477" s="2">
        <f>Table1[[#This Row],[PRICE/PO]]*Table1[[#This Row],[Quantity/PO]]</f>
        <v>0</v>
      </c>
      <c r="Q4477" s="2" t="str">
        <f t="shared" ca="1" si="387"/>
        <v>منتهي</v>
      </c>
      <c r="R4477" s="2" t="s">
        <v>2904</v>
      </c>
      <c r="S4477" s="2"/>
      <c r="T4477" s="1" t="str">
        <f t="shared" si="384"/>
        <v/>
      </c>
      <c r="BN4477" s="8">
        <f t="shared" si="386"/>
        <v>0</v>
      </c>
    </row>
    <row r="4478" spans="1:66" ht="46" hidden="1" x14ac:dyDescent="0.45">
      <c r="A4478" s="1">
        <f t="shared" si="385"/>
        <v>4464</v>
      </c>
      <c r="B4478" s="1" t="s">
        <v>43</v>
      </c>
      <c r="C4478" s="1" t="s">
        <v>115</v>
      </c>
      <c r="D4478" s="1" t="s">
        <v>5303</v>
      </c>
      <c r="E4478" s="2" t="s">
        <v>5934</v>
      </c>
      <c r="F4478" s="1" t="s">
        <v>5949</v>
      </c>
      <c r="G4478" s="10">
        <v>45840</v>
      </c>
      <c r="H4478" s="1">
        <v>6</v>
      </c>
      <c r="I4478" s="1">
        <v>1300</v>
      </c>
      <c r="J4478" s="10">
        <v>45846</v>
      </c>
      <c r="K4478" s="1"/>
      <c r="L4478" s="2"/>
      <c r="M4478" s="10"/>
      <c r="N4478" s="1"/>
      <c r="O4478" s="1"/>
      <c r="P4478" s="2">
        <f>Table1[[#This Row],[PRICE/PO]]*Table1[[#This Row],[Quantity/PO]]</f>
        <v>0</v>
      </c>
      <c r="Q4478" s="2" t="str">
        <f t="shared" ca="1" si="387"/>
        <v>منتهي</v>
      </c>
      <c r="R4478" s="2" t="s">
        <v>2339</v>
      </c>
      <c r="S4478" s="2"/>
      <c r="T4478" s="1" t="str">
        <f t="shared" si="384"/>
        <v/>
      </c>
      <c r="BN4478" s="8">
        <f t="shared" si="386"/>
        <v>0</v>
      </c>
    </row>
    <row r="4479" spans="1:66" ht="46" hidden="1" x14ac:dyDescent="0.45">
      <c r="A4479" s="1">
        <f t="shared" si="385"/>
        <v>4465</v>
      </c>
      <c r="B4479" s="1" t="s">
        <v>43</v>
      </c>
      <c r="C4479" s="1" t="s">
        <v>84</v>
      </c>
      <c r="D4479" s="1" t="s">
        <v>5303</v>
      </c>
      <c r="E4479" s="2" t="s">
        <v>85</v>
      </c>
      <c r="F4479" s="1" t="s">
        <v>5950</v>
      </c>
      <c r="G4479" s="10">
        <v>45840</v>
      </c>
      <c r="H4479" s="1">
        <v>3</v>
      </c>
      <c r="I4479" s="1">
        <v>1650</v>
      </c>
      <c r="J4479" s="10">
        <v>45846</v>
      </c>
      <c r="K4479" s="1"/>
      <c r="L4479" s="2"/>
      <c r="M4479" s="10"/>
      <c r="N4479" s="1"/>
      <c r="O4479" s="1"/>
      <c r="P4479" s="2">
        <f>Table1[[#This Row],[PRICE/PO]]*Table1[[#This Row],[Quantity/PO]]</f>
        <v>0</v>
      </c>
      <c r="Q4479" s="2" t="str">
        <f t="shared" ca="1" si="387"/>
        <v>منتهي</v>
      </c>
      <c r="R4479" s="2" t="s">
        <v>2339</v>
      </c>
      <c r="S4479" s="2"/>
      <c r="T4479" s="1" t="str">
        <f t="shared" si="384"/>
        <v/>
      </c>
      <c r="BN4479" s="8">
        <f t="shared" si="386"/>
        <v>0</v>
      </c>
    </row>
    <row r="4480" spans="1:66" ht="92" hidden="1" x14ac:dyDescent="0.45">
      <c r="A4480" s="1">
        <f t="shared" si="385"/>
        <v>4466</v>
      </c>
      <c r="B4480" s="1" t="s">
        <v>734</v>
      </c>
      <c r="C4480" s="1" t="s">
        <v>1647</v>
      </c>
      <c r="D4480" s="1" t="s">
        <v>5303</v>
      </c>
      <c r="E4480" s="2" t="s">
        <v>5951</v>
      </c>
      <c r="F4480" s="1" t="s">
        <v>5952</v>
      </c>
      <c r="G4480" s="10">
        <v>45840</v>
      </c>
      <c r="H4480" s="1">
        <v>2</v>
      </c>
      <c r="I4480" s="1"/>
      <c r="J4480" s="10">
        <v>45846</v>
      </c>
      <c r="K4480" s="1"/>
      <c r="L4480" s="2"/>
      <c r="M4480" s="10"/>
      <c r="N4480" s="1"/>
      <c r="O4480" s="1"/>
      <c r="P4480" s="2">
        <f>Table1[[#This Row],[PRICE/PO]]*Table1[[#This Row],[Quantity/PO]]</f>
        <v>0</v>
      </c>
      <c r="Q4480" s="2" t="str">
        <f t="shared" ca="1" si="387"/>
        <v>منتهي</v>
      </c>
      <c r="R4480" s="2" t="s">
        <v>2339</v>
      </c>
      <c r="S4480" s="2"/>
      <c r="T4480" s="1" t="str">
        <f t="shared" si="384"/>
        <v/>
      </c>
      <c r="BN4480" s="8">
        <f t="shared" si="386"/>
        <v>0</v>
      </c>
    </row>
    <row r="4481" spans="1:66" ht="69" hidden="1" x14ac:dyDescent="0.45">
      <c r="A4481" s="1">
        <f t="shared" si="385"/>
        <v>4467</v>
      </c>
      <c r="B4481" s="1" t="s">
        <v>734</v>
      </c>
      <c r="C4481" s="1" t="s">
        <v>5953</v>
      </c>
      <c r="D4481" s="1" t="s">
        <v>5954</v>
      </c>
      <c r="E4481" s="2" t="s">
        <v>5955</v>
      </c>
      <c r="F4481" s="1" t="s">
        <v>5956</v>
      </c>
      <c r="G4481" s="10">
        <v>45840</v>
      </c>
      <c r="H4481" s="1">
        <v>2</v>
      </c>
      <c r="I4481" s="1"/>
      <c r="J4481" s="10">
        <v>45846</v>
      </c>
      <c r="K4481" s="1"/>
      <c r="L4481" s="2"/>
      <c r="M4481" s="10"/>
      <c r="N4481" s="1"/>
      <c r="O4481" s="1"/>
      <c r="P4481" s="2">
        <f>Table1[[#This Row],[PRICE/PO]]*Table1[[#This Row],[Quantity/PO]]</f>
        <v>0</v>
      </c>
      <c r="Q4481" s="2" t="str">
        <f t="shared" ca="1" si="387"/>
        <v>منتهي</v>
      </c>
      <c r="R4481" s="2" t="s">
        <v>2339</v>
      </c>
      <c r="S4481" s="2"/>
      <c r="T4481" s="1" t="str">
        <f t="shared" si="384"/>
        <v/>
      </c>
      <c r="BN4481" s="8">
        <f t="shared" si="386"/>
        <v>0</v>
      </c>
    </row>
    <row r="4482" spans="1:66" ht="92" hidden="1" x14ac:dyDescent="0.45">
      <c r="A4482" s="1">
        <f t="shared" si="382"/>
        <v>4469</v>
      </c>
      <c r="B4482" s="1" t="s">
        <v>734</v>
      </c>
      <c r="C4482" s="1" t="s">
        <v>5957</v>
      </c>
      <c r="D4482" s="1" t="s">
        <v>5958</v>
      </c>
      <c r="E4482" s="2" t="s">
        <v>5959</v>
      </c>
      <c r="F4482" s="1" t="s">
        <v>5960</v>
      </c>
      <c r="G4482" s="10">
        <v>45840</v>
      </c>
      <c r="H4482" s="1">
        <v>2</v>
      </c>
      <c r="I4482" s="1"/>
      <c r="J4482" s="10">
        <v>45853</v>
      </c>
      <c r="K4482" s="1"/>
      <c r="L4482" s="2"/>
      <c r="M4482" s="10"/>
      <c r="N4482" s="1"/>
      <c r="O4482" s="1"/>
      <c r="P4482" s="2">
        <f>Table1[[#This Row],[PRICE/PO]]*Table1[[#This Row],[Quantity/PO]]</f>
        <v>0</v>
      </c>
      <c r="Q4482" s="2" t="str">
        <f t="shared" ca="1" si="387"/>
        <v>منتهي</v>
      </c>
      <c r="R4482" s="2" t="s">
        <v>2339</v>
      </c>
      <c r="S4482" s="2"/>
      <c r="T4482" s="1" t="str">
        <f t="shared" si="384"/>
        <v/>
      </c>
      <c r="BN4482" s="8">
        <f t="shared" si="386"/>
        <v>0</v>
      </c>
    </row>
    <row r="4483" spans="1:66" ht="46" hidden="1" x14ac:dyDescent="0.45">
      <c r="A4483" s="1">
        <f t="shared" si="382"/>
        <v>4470</v>
      </c>
      <c r="B4483" s="1" t="s">
        <v>734</v>
      </c>
      <c r="C4483" s="1" t="s">
        <v>1776</v>
      </c>
      <c r="D4483" s="1" t="s">
        <v>1775</v>
      </c>
      <c r="E4483" s="2" t="s">
        <v>5961</v>
      </c>
      <c r="F4483" s="1" t="s">
        <v>5962</v>
      </c>
      <c r="G4483" s="10">
        <v>45840</v>
      </c>
      <c r="H4483" s="1">
        <v>2</v>
      </c>
      <c r="I4483" s="1"/>
      <c r="J4483" s="10">
        <v>45847</v>
      </c>
      <c r="K4483" s="1"/>
      <c r="L4483" s="2"/>
      <c r="M4483" s="10"/>
      <c r="N4483" s="1"/>
      <c r="O4483" s="1"/>
      <c r="P4483" s="2">
        <f>Table1[[#This Row],[PRICE/PO]]*Table1[[#This Row],[Quantity/PO]]</f>
        <v>0</v>
      </c>
      <c r="Q4483" s="2" t="str">
        <f t="shared" ca="1" si="387"/>
        <v>منتهي</v>
      </c>
      <c r="R4483" s="2" t="s">
        <v>2339</v>
      </c>
      <c r="S4483" s="2"/>
      <c r="T4483" s="1" t="str">
        <f t="shared" si="384"/>
        <v/>
      </c>
      <c r="BN4483" s="8">
        <f t="shared" si="386"/>
        <v>0</v>
      </c>
    </row>
    <row r="4484" spans="1:66" ht="46" hidden="1" x14ac:dyDescent="0.45">
      <c r="A4484" s="1">
        <f t="shared" si="382"/>
        <v>4471</v>
      </c>
      <c r="B4484" s="1" t="s">
        <v>734</v>
      </c>
      <c r="C4484" s="1" t="s">
        <v>5963</v>
      </c>
      <c r="D4484" s="1">
        <v>5713</v>
      </c>
      <c r="E4484" s="2" t="s">
        <v>5964</v>
      </c>
      <c r="F4484" s="1" t="s">
        <v>5965</v>
      </c>
      <c r="G4484" s="10">
        <v>45840</v>
      </c>
      <c r="H4484" s="1">
        <v>2</v>
      </c>
      <c r="I4484" s="1">
        <v>6500</v>
      </c>
      <c r="J4484" s="10">
        <v>45847</v>
      </c>
      <c r="K4484" s="1"/>
      <c r="L4484" s="2"/>
      <c r="M4484" s="10"/>
      <c r="N4484" s="1"/>
      <c r="O4484" s="1"/>
      <c r="P4484" s="2">
        <f>Table1[[#This Row],[PRICE/PO]]*Table1[[#This Row],[Quantity/PO]]</f>
        <v>0</v>
      </c>
      <c r="Q4484" s="2" t="str">
        <f t="shared" ca="1" si="387"/>
        <v>منتهي</v>
      </c>
      <c r="R4484" s="2" t="s">
        <v>2339</v>
      </c>
      <c r="S4484" s="2"/>
      <c r="T4484" s="1" t="str">
        <f t="shared" si="384"/>
        <v/>
      </c>
      <c r="BN4484" s="8">
        <f t="shared" si="386"/>
        <v>0</v>
      </c>
    </row>
    <row r="4485" spans="1:66" ht="46" hidden="1" x14ac:dyDescent="0.45">
      <c r="A4485" s="1">
        <f t="shared" si="382"/>
        <v>4472</v>
      </c>
      <c r="B4485" s="1" t="s">
        <v>734</v>
      </c>
      <c r="C4485" s="1" t="s">
        <v>5966</v>
      </c>
      <c r="D4485" s="1" t="s">
        <v>5303</v>
      </c>
      <c r="E4485" s="2" t="s">
        <v>5967</v>
      </c>
      <c r="F4485" s="1" t="s">
        <v>5965</v>
      </c>
      <c r="G4485" s="10">
        <v>45840</v>
      </c>
      <c r="H4485" s="1">
        <v>2</v>
      </c>
      <c r="I4485" s="1">
        <v>1800</v>
      </c>
      <c r="J4485" s="10">
        <v>45847</v>
      </c>
      <c r="K4485" s="1"/>
      <c r="L4485" s="2"/>
      <c r="M4485" s="10"/>
      <c r="N4485" s="1"/>
      <c r="O4485" s="1"/>
      <c r="P4485" s="2">
        <f>Table1[[#This Row],[PRICE/PO]]*Table1[[#This Row],[Quantity/PO]]</f>
        <v>0</v>
      </c>
      <c r="Q4485" s="2" t="str">
        <f t="shared" ca="1" si="387"/>
        <v>منتهي</v>
      </c>
      <c r="R4485" s="2" t="s">
        <v>2339</v>
      </c>
      <c r="S4485" s="2"/>
      <c r="T4485" s="1" t="str">
        <f t="shared" si="384"/>
        <v/>
      </c>
      <c r="BN4485" s="8">
        <f t="shared" si="386"/>
        <v>0</v>
      </c>
    </row>
    <row r="4486" spans="1:66" ht="69" hidden="1" x14ac:dyDescent="0.45">
      <c r="A4486" s="1">
        <f t="shared" si="382"/>
        <v>4473</v>
      </c>
      <c r="B4486" s="1" t="s">
        <v>734</v>
      </c>
      <c r="C4486" s="1" t="s">
        <v>5968</v>
      </c>
      <c r="D4486" s="1" t="s">
        <v>1717</v>
      </c>
      <c r="E4486" s="2" t="s">
        <v>5969</v>
      </c>
      <c r="F4486" s="1" t="s">
        <v>5970</v>
      </c>
      <c r="G4486" s="10">
        <v>45840</v>
      </c>
      <c r="H4486" s="1">
        <v>12</v>
      </c>
      <c r="I4486" s="1"/>
      <c r="J4486" s="10">
        <v>45847</v>
      </c>
      <c r="K4486" s="1"/>
      <c r="L4486" s="2"/>
      <c r="M4486" s="10"/>
      <c r="N4486" s="1"/>
      <c r="O4486" s="1"/>
      <c r="P4486" s="2">
        <f>Table1[[#This Row],[PRICE/PO]]*Table1[[#This Row],[Quantity/PO]]</f>
        <v>0</v>
      </c>
      <c r="Q4486" s="2" t="str">
        <f t="shared" ca="1" si="387"/>
        <v>منتهي</v>
      </c>
      <c r="R4486" s="2" t="s">
        <v>2339</v>
      </c>
      <c r="S4486" s="2"/>
      <c r="T4486" s="1" t="str">
        <f t="shared" si="384"/>
        <v/>
      </c>
      <c r="BN4486" s="8">
        <f t="shared" si="386"/>
        <v>0</v>
      </c>
    </row>
    <row r="4487" spans="1:66" ht="46" hidden="1" x14ac:dyDescent="0.45">
      <c r="A4487" s="1">
        <f t="shared" si="382"/>
        <v>4474</v>
      </c>
      <c r="B4487" s="1" t="s">
        <v>734</v>
      </c>
      <c r="C4487" s="1" t="s">
        <v>60</v>
      </c>
      <c r="D4487" s="1" t="s">
        <v>59</v>
      </c>
      <c r="E4487" s="2" t="s">
        <v>5971</v>
      </c>
      <c r="F4487" s="1" t="s">
        <v>5970</v>
      </c>
      <c r="G4487" s="10">
        <v>45840</v>
      </c>
      <c r="H4487" s="1">
        <v>2</v>
      </c>
      <c r="I4487" s="1">
        <v>1625</v>
      </c>
      <c r="J4487" s="10">
        <v>45847</v>
      </c>
      <c r="K4487" s="1"/>
      <c r="L4487" s="2" t="s">
        <v>6405</v>
      </c>
      <c r="M4487" s="10">
        <v>45852</v>
      </c>
      <c r="N4487" s="1">
        <v>2</v>
      </c>
      <c r="O4487" s="1">
        <v>1625</v>
      </c>
      <c r="P4487" s="2">
        <f>Table1[[#This Row],[PRICE/PO]]*Table1[[#This Row],[Quantity/PO]]</f>
        <v>3250</v>
      </c>
      <c r="Q4487" s="2" t="str">
        <f t="shared" ca="1" si="387"/>
        <v>منتهي</v>
      </c>
      <c r="R4487" s="2" t="s">
        <v>2339</v>
      </c>
      <c r="S4487" s="2"/>
      <c r="T4487" s="1" t="str">
        <f t="shared" si="384"/>
        <v/>
      </c>
      <c r="BN4487" s="8">
        <f t="shared" si="386"/>
        <v>0</v>
      </c>
    </row>
    <row r="4488" spans="1:66" ht="46" hidden="1" x14ac:dyDescent="0.45">
      <c r="A4488" s="1">
        <f t="shared" si="382"/>
        <v>4475</v>
      </c>
      <c r="B4488" s="1" t="s">
        <v>734</v>
      </c>
      <c r="C4488" s="1" t="s">
        <v>108</v>
      </c>
      <c r="D4488" s="1" t="s">
        <v>5303</v>
      </c>
      <c r="E4488" s="2" t="s">
        <v>5972</v>
      </c>
      <c r="F4488" s="1" t="s">
        <v>5973</v>
      </c>
      <c r="G4488" s="10" t="s">
        <v>5938</v>
      </c>
      <c r="H4488" s="1">
        <v>10</v>
      </c>
      <c r="I4488" s="1">
        <v>375</v>
      </c>
      <c r="J4488" s="10">
        <v>45846</v>
      </c>
      <c r="K4488" s="1"/>
      <c r="L4488" s="2"/>
      <c r="M4488" s="10"/>
      <c r="N4488" s="1"/>
      <c r="O4488" s="1"/>
      <c r="P4488" s="2">
        <f>Table1[[#This Row],[PRICE/PO]]*Table1[[#This Row],[Quantity/PO]]</f>
        <v>0</v>
      </c>
      <c r="Q4488" s="2" t="str">
        <f t="shared" ca="1" si="387"/>
        <v>منتهي</v>
      </c>
      <c r="R4488" s="2" t="s">
        <v>2339</v>
      </c>
      <c r="S4488" s="2"/>
      <c r="T4488" s="1" t="str">
        <f t="shared" si="384"/>
        <v/>
      </c>
      <c r="BN4488" s="8">
        <f t="shared" si="386"/>
        <v>0</v>
      </c>
    </row>
    <row r="4489" spans="1:66" ht="46" hidden="1" x14ac:dyDescent="0.45">
      <c r="A4489" s="1">
        <f t="shared" si="382"/>
        <v>4476</v>
      </c>
      <c r="B4489" s="1" t="s">
        <v>734</v>
      </c>
      <c r="C4489" s="1" t="s">
        <v>644</v>
      </c>
      <c r="D4489" s="1" t="s">
        <v>5974</v>
      </c>
      <c r="E4489" s="2" t="s">
        <v>5975</v>
      </c>
      <c r="F4489" s="1" t="s">
        <v>5976</v>
      </c>
      <c r="G4489" s="10">
        <v>45840</v>
      </c>
      <c r="H4489" s="1">
        <v>1</v>
      </c>
      <c r="I4489" s="1">
        <v>525</v>
      </c>
      <c r="J4489" s="10">
        <v>45846</v>
      </c>
      <c r="K4489" s="1"/>
      <c r="L4489" s="2"/>
      <c r="M4489" s="10"/>
      <c r="N4489" s="1"/>
      <c r="O4489" s="1"/>
      <c r="P4489" s="2">
        <f>Table1[[#This Row],[PRICE/PO]]*Table1[[#This Row],[Quantity/PO]]</f>
        <v>0</v>
      </c>
      <c r="Q4489" s="2" t="str">
        <f t="shared" ca="1" si="387"/>
        <v>منتهي</v>
      </c>
      <c r="R4489" s="2" t="s">
        <v>2339</v>
      </c>
      <c r="S4489" s="2"/>
      <c r="T4489" s="1" t="str">
        <f t="shared" si="384"/>
        <v/>
      </c>
      <c r="BN4489" s="8">
        <f t="shared" si="386"/>
        <v>0</v>
      </c>
    </row>
    <row r="4490" spans="1:66" ht="69" hidden="1" x14ac:dyDescent="0.45">
      <c r="A4490" s="1">
        <f t="shared" si="382"/>
        <v>4477</v>
      </c>
      <c r="B4490" s="1" t="s">
        <v>734</v>
      </c>
      <c r="C4490" s="1" t="s">
        <v>634</v>
      </c>
      <c r="D4490" s="1" t="s">
        <v>5977</v>
      </c>
      <c r="E4490" s="2" t="s">
        <v>5978</v>
      </c>
      <c r="F4490" s="1" t="s">
        <v>5979</v>
      </c>
      <c r="G4490" s="10">
        <v>45840</v>
      </c>
      <c r="H4490" s="1">
        <v>6</v>
      </c>
      <c r="I4490" s="1"/>
      <c r="J4490" s="10">
        <v>45847</v>
      </c>
      <c r="K4490" s="1"/>
      <c r="L4490" s="2"/>
      <c r="M4490" s="10"/>
      <c r="N4490" s="1"/>
      <c r="O4490" s="1"/>
      <c r="P4490" s="2">
        <f>Table1[[#This Row],[PRICE/PO]]*Table1[[#This Row],[Quantity/PO]]</f>
        <v>0</v>
      </c>
      <c r="Q4490" s="2" t="str">
        <f t="shared" ca="1" si="387"/>
        <v>منتهي</v>
      </c>
      <c r="R4490" s="2" t="s">
        <v>2339</v>
      </c>
      <c r="S4490" s="2"/>
      <c r="T4490" s="1" t="str">
        <f t="shared" si="384"/>
        <v/>
      </c>
      <c r="BN4490" s="8">
        <f t="shared" si="386"/>
        <v>0</v>
      </c>
    </row>
    <row r="4491" spans="1:66" ht="46" hidden="1" x14ac:dyDescent="0.45">
      <c r="A4491" s="1">
        <f t="shared" si="382"/>
        <v>4478</v>
      </c>
      <c r="B4491" s="1" t="s">
        <v>734</v>
      </c>
      <c r="C4491" s="1" t="s">
        <v>644</v>
      </c>
      <c r="D4491" s="1" t="s">
        <v>5974</v>
      </c>
      <c r="E4491" s="2" t="s">
        <v>5975</v>
      </c>
      <c r="F4491" s="1" t="s">
        <v>5979</v>
      </c>
      <c r="G4491" s="10">
        <v>45840</v>
      </c>
      <c r="H4491" s="1">
        <v>6</v>
      </c>
      <c r="I4491" s="1">
        <v>525</v>
      </c>
      <c r="J4491" s="10">
        <v>45847</v>
      </c>
      <c r="K4491" s="1"/>
      <c r="L4491" s="2" t="s">
        <v>6405</v>
      </c>
      <c r="M4491" s="10">
        <v>45852</v>
      </c>
      <c r="N4491" s="1">
        <v>1</v>
      </c>
      <c r="O4491" s="1">
        <v>525</v>
      </c>
      <c r="P4491" s="2">
        <f>Table1[[#This Row],[PRICE/PO]]*Table1[[#This Row],[Quantity/PO]]</f>
        <v>525</v>
      </c>
      <c r="Q4491" s="2" t="str">
        <f t="shared" ca="1" si="387"/>
        <v>منتهي</v>
      </c>
      <c r="R4491" s="2" t="s">
        <v>2339</v>
      </c>
      <c r="S4491" s="2"/>
      <c r="T4491" s="1" t="str">
        <f t="shared" si="384"/>
        <v/>
      </c>
      <c r="BN4491" s="8">
        <f t="shared" si="386"/>
        <v>0</v>
      </c>
    </row>
    <row r="4492" spans="1:66" ht="69" hidden="1" x14ac:dyDescent="0.45">
      <c r="A4492" s="1">
        <f t="shared" si="382"/>
        <v>4479</v>
      </c>
      <c r="B4492" s="1" t="s">
        <v>734</v>
      </c>
      <c r="C4492" s="1" t="s">
        <v>4631</v>
      </c>
      <c r="D4492" s="1" t="s">
        <v>5461</v>
      </c>
      <c r="E4492" s="2" t="s">
        <v>5462</v>
      </c>
      <c r="F4492" s="1" t="s">
        <v>5979</v>
      </c>
      <c r="G4492" s="10">
        <v>45840</v>
      </c>
      <c r="H4492" s="1">
        <v>6</v>
      </c>
      <c r="I4492" s="1">
        <v>625</v>
      </c>
      <c r="J4492" s="10">
        <v>45847</v>
      </c>
      <c r="K4492" s="1"/>
      <c r="L4492" s="2"/>
      <c r="M4492" s="10"/>
      <c r="N4492" s="1"/>
      <c r="O4492" s="1"/>
      <c r="P4492" s="2">
        <f>Table1[[#This Row],[PRICE/PO]]*Table1[[#This Row],[Quantity/PO]]</f>
        <v>0</v>
      </c>
      <c r="Q4492" s="2" t="str">
        <f t="shared" ca="1" si="387"/>
        <v>منتهي</v>
      </c>
      <c r="R4492" s="2" t="s">
        <v>2339</v>
      </c>
      <c r="S4492" s="2"/>
      <c r="T4492" s="1" t="str">
        <f t="shared" si="384"/>
        <v/>
      </c>
      <c r="BN4492" s="8">
        <f t="shared" si="386"/>
        <v>0</v>
      </c>
    </row>
    <row r="4493" spans="1:66" ht="69" hidden="1" x14ac:dyDescent="0.45">
      <c r="A4493" s="1">
        <f t="shared" si="382"/>
        <v>4480</v>
      </c>
      <c r="B4493" s="1" t="s">
        <v>734</v>
      </c>
      <c r="C4493" s="1" t="s">
        <v>545</v>
      </c>
      <c r="D4493" s="1" t="s">
        <v>5980</v>
      </c>
      <c r="E4493" s="2" t="s">
        <v>5981</v>
      </c>
      <c r="F4493" s="1" t="s">
        <v>5979</v>
      </c>
      <c r="G4493" s="10">
        <v>45840</v>
      </c>
      <c r="H4493" s="1">
        <v>4</v>
      </c>
      <c r="I4493" s="1">
        <v>7750</v>
      </c>
      <c r="J4493" s="10">
        <v>45847</v>
      </c>
      <c r="K4493" s="1"/>
      <c r="L4493" s="2"/>
      <c r="M4493" s="10"/>
      <c r="N4493" s="1"/>
      <c r="O4493" s="1"/>
      <c r="P4493" s="2">
        <f>Table1[[#This Row],[PRICE/PO]]*Table1[[#This Row],[Quantity/PO]]</f>
        <v>0</v>
      </c>
      <c r="Q4493" s="2" t="str">
        <f t="shared" ca="1" si="387"/>
        <v>منتهي</v>
      </c>
      <c r="R4493" s="2" t="s">
        <v>2339</v>
      </c>
      <c r="S4493" s="2"/>
      <c r="T4493" s="1" t="str">
        <f t="shared" si="384"/>
        <v/>
      </c>
      <c r="BN4493" s="8">
        <f t="shared" si="386"/>
        <v>0</v>
      </c>
    </row>
    <row r="4494" spans="1:66" ht="69" hidden="1" x14ac:dyDescent="0.45">
      <c r="A4494" s="1">
        <f t="shared" si="382"/>
        <v>4481</v>
      </c>
      <c r="B4494" s="1" t="s">
        <v>734</v>
      </c>
      <c r="C4494" s="1" t="s">
        <v>3796</v>
      </c>
      <c r="D4494" s="1" t="s">
        <v>5982</v>
      </c>
      <c r="E4494" s="2" t="s">
        <v>5983</v>
      </c>
      <c r="F4494" s="1" t="s">
        <v>5979</v>
      </c>
      <c r="G4494" s="10">
        <v>45840</v>
      </c>
      <c r="H4494" s="1">
        <v>1</v>
      </c>
      <c r="I4494" s="1"/>
      <c r="J4494" s="10">
        <v>45847</v>
      </c>
      <c r="K4494" s="1"/>
      <c r="L4494" s="2"/>
      <c r="M4494" s="10"/>
      <c r="N4494" s="1"/>
      <c r="O4494" s="1"/>
      <c r="P4494" s="2">
        <f>Table1[[#This Row],[PRICE/PO]]*Table1[[#This Row],[Quantity/PO]]</f>
        <v>0</v>
      </c>
      <c r="Q4494" s="2" t="str">
        <f t="shared" ca="1" si="387"/>
        <v>منتهي</v>
      </c>
      <c r="R4494" s="2" t="s">
        <v>2339</v>
      </c>
      <c r="S4494" s="2"/>
      <c r="T4494" s="1" t="str">
        <f t="shared" si="384"/>
        <v/>
      </c>
      <c r="BN4494" s="8">
        <f t="shared" si="386"/>
        <v>0</v>
      </c>
    </row>
    <row r="4495" spans="1:66" ht="46" hidden="1" x14ac:dyDescent="0.45">
      <c r="A4495" s="1">
        <f t="shared" si="382"/>
        <v>4482</v>
      </c>
      <c r="B4495" s="1" t="s">
        <v>734</v>
      </c>
      <c r="C4495" s="1" t="s">
        <v>5984</v>
      </c>
      <c r="D4495" s="1" t="s">
        <v>5303</v>
      </c>
      <c r="E4495" s="2" t="s">
        <v>5985</v>
      </c>
      <c r="F4495" s="1" t="s">
        <v>5979</v>
      </c>
      <c r="G4495" s="10">
        <v>45840</v>
      </c>
      <c r="H4495" s="1">
        <v>12</v>
      </c>
      <c r="I4495" s="1"/>
      <c r="J4495" s="10">
        <v>45847</v>
      </c>
      <c r="K4495" s="1"/>
      <c r="L4495" s="2"/>
      <c r="M4495" s="10"/>
      <c r="N4495" s="1"/>
      <c r="O4495" s="1"/>
      <c r="P4495" s="2">
        <f>Table1[[#This Row],[PRICE/PO]]*Table1[[#This Row],[Quantity/PO]]</f>
        <v>0</v>
      </c>
      <c r="Q4495" s="2" t="str">
        <f t="shared" ca="1" si="387"/>
        <v>منتهي</v>
      </c>
      <c r="R4495" s="2" t="s">
        <v>2339</v>
      </c>
      <c r="S4495" s="2"/>
      <c r="T4495" s="1" t="str">
        <f t="shared" si="384"/>
        <v/>
      </c>
      <c r="BN4495" s="8">
        <f t="shared" si="386"/>
        <v>0</v>
      </c>
    </row>
    <row r="4496" spans="1:66" ht="92" x14ac:dyDescent="0.45">
      <c r="A4496" s="1">
        <f t="shared" si="382"/>
        <v>4483</v>
      </c>
      <c r="B4496" s="1" t="s">
        <v>734</v>
      </c>
      <c r="C4496" s="1" t="s">
        <v>715</v>
      </c>
      <c r="D4496" s="1" t="s">
        <v>5303</v>
      </c>
      <c r="E4496" s="2" t="s">
        <v>5788</v>
      </c>
      <c r="F4496" s="1" t="s">
        <v>5986</v>
      </c>
      <c r="G4496" s="10">
        <v>45840</v>
      </c>
      <c r="H4496" s="1">
        <v>3</v>
      </c>
      <c r="I4496" s="1"/>
      <c r="J4496" s="10">
        <v>45857</v>
      </c>
      <c r="K4496" s="1"/>
      <c r="L4496" s="2"/>
      <c r="M4496" s="10"/>
      <c r="N4496" s="1"/>
      <c r="O4496" s="1"/>
      <c r="P4496" s="2">
        <f>Table1[[#This Row],[PRICE/PO]]*Table1[[#This Row],[Quantity/PO]]</f>
        <v>0</v>
      </c>
      <c r="Q4496" s="2" t="str">
        <f t="shared" ca="1" si="387"/>
        <v>منتهي</v>
      </c>
      <c r="R4496" s="2" t="s">
        <v>2339</v>
      </c>
      <c r="S4496" s="2"/>
      <c r="T4496" s="1" t="str">
        <f t="shared" si="384"/>
        <v/>
      </c>
      <c r="BN4496" s="8">
        <f t="shared" si="386"/>
        <v>0</v>
      </c>
    </row>
    <row r="4497" spans="1:66" ht="69" hidden="1" x14ac:dyDescent="0.45">
      <c r="A4497" s="1">
        <f t="shared" si="382"/>
        <v>4484</v>
      </c>
      <c r="B4497" s="1" t="s">
        <v>734</v>
      </c>
      <c r="C4497" s="1" t="s">
        <v>2213</v>
      </c>
      <c r="D4497" s="1" t="s">
        <v>2212</v>
      </c>
      <c r="E4497" s="2" t="s">
        <v>5987</v>
      </c>
      <c r="F4497" s="1" t="s">
        <v>5988</v>
      </c>
      <c r="G4497" s="10">
        <v>45840</v>
      </c>
      <c r="H4497" s="1">
        <v>1</v>
      </c>
      <c r="I4497" s="1"/>
      <c r="J4497" s="10">
        <v>45846</v>
      </c>
      <c r="K4497" s="1"/>
      <c r="L4497" s="2"/>
      <c r="M4497" s="10"/>
      <c r="N4497" s="1"/>
      <c r="O4497" s="1"/>
      <c r="P4497" s="2">
        <f>Table1[[#This Row],[PRICE/PO]]*Table1[[#This Row],[Quantity/PO]]</f>
        <v>0</v>
      </c>
      <c r="Q4497" s="2" t="str">
        <f t="shared" ca="1" si="387"/>
        <v>منتهي</v>
      </c>
      <c r="R4497" s="2" t="s">
        <v>2339</v>
      </c>
      <c r="S4497" s="2"/>
      <c r="T4497" s="1" t="str">
        <f t="shared" si="384"/>
        <v/>
      </c>
      <c r="BN4497" s="8">
        <f t="shared" si="386"/>
        <v>0</v>
      </c>
    </row>
    <row r="4498" spans="1:66" ht="46" hidden="1" x14ac:dyDescent="0.45">
      <c r="A4498" s="1">
        <f t="shared" si="382"/>
        <v>4485</v>
      </c>
      <c r="B4498" s="1" t="s">
        <v>734</v>
      </c>
      <c r="C4498" s="1" t="s">
        <v>5963</v>
      </c>
      <c r="D4498" s="1" t="s">
        <v>5989</v>
      </c>
      <c r="E4498" s="2" t="s">
        <v>5964</v>
      </c>
      <c r="F4498" s="1" t="s">
        <v>5990</v>
      </c>
      <c r="G4498" s="10">
        <v>45840</v>
      </c>
      <c r="H4498" s="1">
        <v>1</v>
      </c>
      <c r="I4498" s="1"/>
      <c r="J4498" s="10">
        <v>45852</v>
      </c>
      <c r="K4498" s="1"/>
      <c r="L4498" s="2"/>
      <c r="M4498" s="10"/>
      <c r="N4498" s="1"/>
      <c r="O4498" s="1"/>
      <c r="P4498" s="2">
        <f>Table1[[#This Row],[PRICE/PO]]*Table1[[#This Row],[Quantity/PO]]</f>
        <v>0</v>
      </c>
      <c r="Q4498" s="2" t="str">
        <f t="shared" ca="1" si="387"/>
        <v>منتهي</v>
      </c>
      <c r="R4498" s="2" t="s">
        <v>2339</v>
      </c>
      <c r="S4498" s="2"/>
      <c r="T4498" s="1" t="str">
        <f t="shared" si="384"/>
        <v/>
      </c>
      <c r="BN4498" s="8">
        <f t="shared" si="386"/>
        <v>0</v>
      </c>
    </row>
    <row r="4499" spans="1:66" ht="46" hidden="1" x14ac:dyDescent="0.45">
      <c r="A4499" s="1">
        <f t="shared" si="382"/>
        <v>4486</v>
      </c>
      <c r="B4499" s="1" t="s">
        <v>734</v>
      </c>
      <c r="C4499" s="1" t="s">
        <v>1799</v>
      </c>
      <c r="D4499" s="1" t="s">
        <v>1798</v>
      </c>
      <c r="E4499" s="2" t="s">
        <v>5991</v>
      </c>
      <c r="F4499" s="1" t="s">
        <v>5992</v>
      </c>
      <c r="G4499" s="10">
        <v>45840</v>
      </c>
      <c r="H4499" s="1">
        <v>4</v>
      </c>
      <c r="I4499" s="1">
        <v>3000</v>
      </c>
      <c r="J4499" s="10">
        <v>45846</v>
      </c>
      <c r="K4499" s="1"/>
      <c r="L4499" s="2"/>
      <c r="M4499" s="10"/>
      <c r="N4499" s="1"/>
      <c r="O4499" s="1"/>
      <c r="P4499" s="2">
        <f>Table1[[#This Row],[PRICE/PO]]*Table1[[#This Row],[Quantity/PO]]</f>
        <v>0</v>
      </c>
      <c r="Q4499" s="2" t="str">
        <f t="shared" ca="1" si="387"/>
        <v>منتهي</v>
      </c>
      <c r="R4499" s="2" t="s">
        <v>2339</v>
      </c>
      <c r="S4499" s="2"/>
      <c r="T4499" s="1" t="str">
        <f t="shared" si="384"/>
        <v/>
      </c>
      <c r="BN4499" s="8">
        <f t="shared" si="386"/>
        <v>0</v>
      </c>
    </row>
    <row r="4500" spans="1:66" ht="46" hidden="1" x14ac:dyDescent="0.45">
      <c r="A4500" s="1">
        <f t="shared" si="382"/>
        <v>4487</v>
      </c>
      <c r="B4500" s="1" t="s">
        <v>734</v>
      </c>
      <c r="C4500" s="1" t="s">
        <v>4607</v>
      </c>
      <c r="D4500" s="1" t="s">
        <v>5993</v>
      </c>
      <c r="E4500" s="2" t="s">
        <v>5994</v>
      </c>
      <c r="F4500" s="1" t="s">
        <v>5995</v>
      </c>
      <c r="G4500" s="10">
        <v>45840</v>
      </c>
      <c r="H4500" s="1">
        <v>4</v>
      </c>
      <c r="I4500" s="1"/>
      <c r="J4500" s="10">
        <v>45853</v>
      </c>
      <c r="K4500" s="1"/>
      <c r="L4500" s="2"/>
      <c r="M4500" s="10"/>
      <c r="N4500" s="1"/>
      <c r="O4500" s="1"/>
      <c r="P4500" s="2">
        <f>Table1[[#This Row],[PRICE/PO]]*Table1[[#This Row],[Quantity/PO]]</f>
        <v>0</v>
      </c>
      <c r="Q4500" s="2" t="str">
        <f t="shared" ca="1" si="387"/>
        <v>منتهي</v>
      </c>
      <c r="R4500" s="2" t="s">
        <v>2355</v>
      </c>
      <c r="S4500" s="2"/>
      <c r="T4500" s="1" t="str">
        <f t="shared" si="384"/>
        <v/>
      </c>
      <c r="BN4500" s="8">
        <f t="shared" si="386"/>
        <v>0</v>
      </c>
    </row>
    <row r="4501" spans="1:66" ht="46" hidden="1" x14ac:dyDescent="0.45">
      <c r="A4501" s="1">
        <f t="shared" ref="A4501:A4512" si="388">ROW(A4489)</f>
        <v>4489</v>
      </c>
      <c r="B4501" s="1" t="s">
        <v>734</v>
      </c>
      <c r="C4501" s="1" t="s">
        <v>4615</v>
      </c>
      <c r="D4501" s="1" t="s">
        <v>5762</v>
      </c>
      <c r="E4501" s="2" t="s">
        <v>5763</v>
      </c>
      <c r="F4501" s="1" t="s">
        <v>5995</v>
      </c>
      <c r="G4501" s="10">
        <v>45840</v>
      </c>
      <c r="H4501" s="1">
        <v>10</v>
      </c>
      <c r="I4501" s="1">
        <v>325</v>
      </c>
      <c r="J4501" s="10">
        <v>45853</v>
      </c>
      <c r="K4501" s="1"/>
      <c r="L4501" s="2"/>
      <c r="M4501" s="10"/>
      <c r="N4501" s="1"/>
      <c r="O4501" s="1"/>
      <c r="P4501" s="2">
        <f>Table1[[#This Row],[PRICE/PO]]*Table1[[#This Row],[Quantity/PO]]</f>
        <v>0</v>
      </c>
      <c r="Q4501" s="2" t="str">
        <f t="shared" ca="1" si="387"/>
        <v>منتهي</v>
      </c>
      <c r="R4501" s="2" t="s">
        <v>2355</v>
      </c>
      <c r="S4501" s="2"/>
      <c r="T4501" s="1" t="str">
        <f t="shared" si="384"/>
        <v/>
      </c>
      <c r="BN4501" s="8">
        <f t="shared" ref="BN4501:BN4525" si="389">D5101</f>
        <v>0</v>
      </c>
    </row>
    <row r="4502" spans="1:66" ht="46" hidden="1" x14ac:dyDescent="0.45">
      <c r="A4502" s="1">
        <f t="shared" si="388"/>
        <v>4490</v>
      </c>
      <c r="B4502" s="1" t="s">
        <v>734</v>
      </c>
      <c r="C4502" s="1" t="s">
        <v>5998</v>
      </c>
      <c r="D4502" s="1" t="s">
        <v>5303</v>
      </c>
      <c r="E4502" s="2" t="s">
        <v>5999</v>
      </c>
      <c r="F4502" s="1" t="s">
        <v>5995</v>
      </c>
      <c r="G4502" s="10">
        <v>45840</v>
      </c>
      <c r="H4502" s="1">
        <v>2</v>
      </c>
      <c r="I4502" s="1">
        <v>4700</v>
      </c>
      <c r="J4502" s="10">
        <v>45853</v>
      </c>
      <c r="K4502" s="1"/>
      <c r="L4502" s="2"/>
      <c r="M4502" s="10"/>
      <c r="N4502" s="1"/>
      <c r="O4502" s="1"/>
      <c r="P4502" s="2">
        <f>Table1[[#This Row],[PRICE/PO]]*Table1[[#This Row],[Quantity/PO]]</f>
        <v>0</v>
      </c>
      <c r="Q4502" s="2" t="str">
        <f t="shared" ca="1" si="387"/>
        <v>منتهي</v>
      </c>
      <c r="R4502" s="2" t="s">
        <v>2355</v>
      </c>
      <c r="S4502" s="2"/>
      <c r="T4502" s="1" t="str">
        <f t="shared" si="384"/>
        <v/>
      </c>
      <c r="BN4502" s="8">
        <f t="shared" si="389"/>
        <v>0</v>
      </c>
    </row>
    <row r="4503" spans="1:66" ht="46" hidden="1" x14ac:dyDescent="0.45">
      <c r="A4503" s="1">
        <f t="shared" si="388"/>
        <v>4491</v>
      </c>
      <c r="B4503" s="1" t="s">
        <v>734</v>
      </c>
      <c r="C4503" s="1" t="s">
        <v>3764</v>
      </c>
      <c r="D4503" s="1" t="s">
        <v>5303</v>
      </c>
      <c r="E4503" s="2" t="s">
        <v>3765</v>
      </c>
      <c r="F4503" s="1" t="s">
        <v>5995</v>
      </c>
      <c r="G4503" s="10">
        <v>45840</v>
      </c>
      <c r="H4503" s="1">
        <v>10</v>
      </c>
      <c r="I4503" s="1">
        <v>225</v>
      </c>
      <c r="J4503" s="10">
        <v>45853</v>
      </c>
      <c r="K4503" s="1"/>
      <c r="L4503" s="2"/>
      <c r="M4503" s="10"/>
      <c r="N4503" s="1"/>
      <c r="O4503" s="1"/>
      <c r="P4503" s="2">
        <f>Table1[[#This Row],[PRICE/PO]]*Table1[[#This Row],[Quantity/PO]]</f>
        <v>0</v>
      </c>
      <c r="Q4503" s="2" t="str">
        <f t="shared" ca="1" si="387"/>
        <v>منتهي</v>
      </c>
      <c r="R4503" s="2" t="s">
        <v>2355</v>
      </c>
      <c r="S4503" s="2"/>
      <c r="T4503" s="1" t="str">
        <f t="shared" si="384"/>
        <v/>
      </c>
      <c r="BN4503" s="8">
        <f t="shared" si="389"/>
        <v>0</v>
      </c>
    </row>
    <row r="4504" spans="1:66" ht="69" hidden="1" x14ac:dyDescent="0.45">
      <c r="A4504" s="1">
        <f t="shared" si="388"/>
        <v>4492</v>
      </c>
      <c r="B4504" s="1" t="s">
        <v>734</v>
      </c>
      <c r="C4504" s="1" t="s">
        <v>4445</v>
      </c>
      <c r="D4504" s="1" t="s">
        <v>5303</v>
      </c>
      <c r="E4504" s="2" t="s">
        <v>6000</v>
      </c>
      <c r="F4504" s="1" t="s">
        <v>5995</v>
      </c>
      <c r="G4504" s="10">
        <v>45840</v>
      </c>
      <c r="H4504" s="1">
        <v>3</v>
      </c>
      <c r="I4504" s="1"/>
      <c r="J4504" s="10">
        <v>45853</v>
      </c>
      <c r="K4504" s="1"/>
      <c r="L4504" s="2"/>
      <c r="M4504" s="10"/>
      <c r="N4504" s="1"/>
      <c r="O4504" s="1"/>
      <c r="P4504" s="2">
        <f>Table1[[#This Row],[PRICE/PO]]*Table1[[#This Row],[Quantity/PO]]</f>
        <v>0</v>
      </c>
      <c r="Q4504" s="2" t="str">
        <f t="shared" ca="1" si="387"/>
        <v>منتهي</v>
      </c>
      <c r="R4504" s="2" t="s">
        <v>2355</v>
      </c>
      <c r="S4504" s="2"/>
      <c r="T4504" s="1" t="str">
        <f t="shared" si="384"/>
        <v/>
      </c>
      <c r="BN4504" s="8">
        <f t="shared" si="389"/>
        <v>0</v>
      </c>
    </row>
    <row r="4505" spans="1:66" ht="46" hidden="1" x14ac:dyDescent="0.45">
      <c r="A4505" s="1">
        <f t="shared" si="388"/>
        <v>4493</v>
      </c>
      <c r="B4505" s="1" t="s">
        <v>734</v>
      </c>
      <c r="C4505" s="1" t="s">
        <v>1269</v>
      </c>
      <c r="D4505" s="1" t="s">
        <v>6001</v>
      </c>
      <c r="E4505" s="2" t="s">
        <v>6002</v>
      </c>
      <c r="F4505" s="1" t="s">
        <v>5995</v>
      </c>
      <c r="G4505" s="10">
        <v>45840</v>
      </c>
      <c r="H4505" s="1">
        <v>10</v>
      </c>
      <c r="I4505" s="1">
        <v>240</v>
      </c>
      <c r="J4505" s="10">
        <v>45853</v>
      </c>
      <c r="K4505" s="1"/>
      <c r="L4505" s="2"/>
      <c r="M4505" s="10"/>
      <c r="N4505" s="1"/>
      <c r="O4505" s="1"/>
      <c r="P4505" s="2">
        <f>Table1[[#This Row],[PRICE/PO]]*Table1[[#This Row],[Quantity/PO]]</f>
        <v>0</v>
      </c>
      <c r="Q4505" s="2" t="str">
        <f t="shared" ca="1" si="387"/>
        <v>منتهي</v>
      </c>
      <c r="R4505" s="2" t="s">
        <v>2355</v>
      </c>
      <c r="S4505" s="2"/>
      <c r="T4505" s="1" t="str">
        <f t="shared" si="384"/>
        <v/>
      </c>
      <c r="BN4505" s="8">
        <f t="shared" si="389"/>
        <v>0</v>
      </c>
    </row>
    <row r="4506" spans="1:66" ht="46" hidden="1" x14ac:dyDescent="0.45">
      <c r="A4506" s="1">
        <f t="shared" si="388"/>
        <v>4494</v>
      </c>
      <c r="B4506" s="1" t="s">
        <v>734</v>
      </c>
      <c r="C4506" s="1" t="s">
        <v>3758</v>
      </c>
      <c r="D4506" s="1" t="s">
        <v>5737</v>
      </c>
      <c r="E4506" s="2" t="s">
        <v>5738</v>
      </c>
      <c r="F4506" s="1" t="s">
        <v>5995</v>
      </c>
      <c r="G4506" s="10">
        <v>45840</v>
      </c>
      <c r="H4506" s="1">
        <v>10</v>
      </c>
      <c r="I4506" s="1">
        <v>250</v>
      </c>
      <c r="J4506" s="10">
        <v>45853</v>
      </c>
      <c r="K4506" s="1"/>
      <c r="L4506" s="2"/>
      <c r="M4506" s="10"/>
      <c r="N4506" s="1"/>
      <c r="O4506" s="1"/>
      <c r="P4506" s="2">
        <f>Table1[[#This Row],[PRICE/PO]]*Table1[[#This Row],[Quantity/PO]]</f>
        <v>0</v>
      </c>
      <c r="Q4506" s="2" t="str">
        <f t="shared" ca="1" si="387"/>
        <v>منتهي</v>
      </c>
      <c r="R4506" s="2" t="s">
        <v>2355</v>
      </c>
      <c r="S4506" s="2"/>
      <c r="T4506" s="1" t="str">
        <f t="shared" si="384"/>
        <v/>
      </c>
      <c r="BN4506" s="8">
        <f t="shared" si="389"/>
        <v>0</v>
      </c>
    </row>
    <row r="4507" spans="1:66" ht="46" hidden="1" x14ac:dyDescent="0.45">
      <c r="A4507" s="1">
        <f t="shared" si="388"/>
        <v>4495</v>
      </c>
      <c r="B4507" s="1" t="s">
        <v>734</v>
      </c>
      <c r="C4507" s="1" t="s">
        <v>6003</v>
      </c>
      <c r="D4507" s="1" t="s">
        <v>5303</v>
      </c>
      <c r="E4507" s="2" t="s">
        <v>6004</v>
      </c>
      <c r="F4507" s="1" t="s">
        <v>5995</v>
      </c>
      <c r="G4507" s="10">
        <v>45840</v>
      </c>
      <c r="H4507" s="1">
        <v>5</v>
      </c>
      <c r="I4507" s="1"/>
      <c r="J4507" s="10">
        <v>45853</v>
      </c>
      <c r="K4507" s="1"/>
      <c r="L4507" s="2"/>
      <c r="M4507" s="10"/>
      <c r="N4507" s="1"/>
      <c r="O4507" s="1"/>
      <c r="P4507" s="2">
        <f>Table1[[#This Row],[PRICE/PO]]*Table1[[#This Row],[Quantity/PO]]</f>
        <v>0</v>
      </c>
      <c r="Q4507" s="2" t="str">
        <f t="shared" ca="1" si="387"/>
        <v>منتهي</v>
      </c>
      <c r="R4507" s="2" t="s">
        <v>2355</v>
      </c>
      <c r="S4507" s="2"/>
      <c r="T4507" s="1" t="str">
        <f t="shared" si="384"/>
        <v/>
      </c>
      <c r="BN4507" s="8">
        <f t="shared" si="389"/>
        <v>0</v>
      </c>
    </row>
    <row r="4508" spans="1:66" ht="46" hidden="1" x14ac:dyDescent="0.45">
      <c r="A4508" s="1">
        <f t="shared" si="388"/>
        <v>4496</v>
      </c>
      <c r="B4508" s="1" t="s">
        <v>734</v>
      </c>
      <c r="C4508" s="1" t="s">
        <v>5996</v>
      </c>
      <c r="D4508" s="1" t="s">
        <v>5997</v>
      </c>
      <c r="E4508" s="2" t="s">
        <v>6005</v>
      </c>
      <c r="F4508" s="1" t="s">
        <v>6006</v>
      </c>
      <c r="G4508" s="10">
        <v>45840</v>
      </c>
      <c r="H4508" s="1">
        <v>2</v>
      </c>
      <c r="I4508" s="1"/>
      <c r="J4508" s="10">
        <v>45847</v>
      </c>
      <c r="K4508" s="1"/>
      <c r="L4508" s="2"/>
      <c r="M4508" s="10"/>
      <c r="N4508" s="1"/>
      <c r="O4508" s="1"/>
      <c r="P4508" s="2">
        <f>Table1[[#This Row],[PRICE/PO]]*Table1[[#This Row],[Quantity/PO]]</f>
        <v>0</v>
      </c>
      <c r="Q4508" s="2" t="str">
        <f t="shared" ca="1" si="387"/>
        <v>منتهي</v>
      </c>
      <c r="R4508" s="2" t="s">
        <v>2355</v>
      </c>
      <c r="S4508" s="2"/>
      <c r="T4508" s="1" t="str">
        <f t="shared" si="384"/>
        <v/>
      </c>
      <c r="BN4508" s="8">
        <f t="shared" si="389"/>
        <v>0</v>
      </c>
    </row>
    <row r="4509" spans="1:66" ht="46" hidden="1" x14ac:dyDescent="0.45">
      <c r="A4509" s="1">
        <f t="shared" si="388"/>
        <v>4497</v>
      </c>
      <c r="B4509" s="1" t="s">
        <v>734</v>
      </c>
      <c r="C4509" s="1" t="s">
        <v>4615</v>
      </c>
      <c r="D4509" s="1" t="s">
        <v>5762</v>
      </c>
      <c r="E4509" s="2" t="s">
        <v>6007</v>
      </c>
      <c r="F4509" s="1" t="s">
        <v>6006</v>
      </c>
      <c r="G4509" s="10">
        <v>45840</v>
      </c>
      <c r="H4509" s="1">
        <v>10</v>
      </c>
      <c r="I4509" s="1">
        <v>325</v>
      </c>
      <c r="J4509" s="10">
        <v>45847</v>
      </c>
      <c r="K4509" s="1"/>
      <c r="L4509" s="2"/>
      <c r="M4509" s="10"/>
      <c r="N4509" s="1"/>
      <c r="O4509" s="1"/>
      <c r="P4509" s="2">
        <f>Table1[[#This Row],[PRICE/PO]]*Table1[[#This Row],[Quantity/PO]]</f>
        <v>0</v>
      </c>
      <c r="Q4509" s="2" t="str">
        <f t="shared" ca="1" si="387"/>
        <v>منتهي</v>
      </c>
      <c r="R4509" s="2" t="s">
        <v>2355</v>
      </c>
      <c r="S4509" s="2"/>
      <c r="T4509" s="1" t="str">
        <f t="shared" si="384"/>
        <v/>
      </c>
      <c r="BN4509" s="8">
        <f t="shared" si="389"/>
        <v>0</v>
      </c>
    </row>
    <row r="4510" spans="1:66" ht="46" hidden="1" x14ac:dyDescent="0.45">
      <c r="A4510" s="1">
        <f t="shared" si="388"/>
        <v>4498</v>
      </c>
      <c r="B4510" s="1" t="s">
        <v>734</v>
      </c>
      <c r="C4510" s="1" t="s">
        <v>5998</v>
      </c>
      <c r="D4510" s="1" t="s">
        <v>5303</v>
      </c>
      <c r="E4510" s="2" t="s">
        <v>5999</v>
      </c>
      <c r="F4510" s="1" t="s">
        <v>6006</v>
      </c>
      <c r="G4510" s="10">
        <v>45840</v>
      </c>
      <c r="H4510" s="1">
        <v>2</v>
      </c>
      <c r="I4510" s="1">
        <v>4700</v>
      </c>
      <c r="J4510" s="10">
        <v>45847</v>
      </c>
      <c r="K4510" s="1"/>
      <c r="L4510" s="2"/>
      <c r="M4510" s="10"/>
      <c r="N4510" s="1"/>
      <c r="O4510" s="1"/>
      <c r="P4510" s="2">
        <f>Table1[[#This Row],[PRICE/PO]]*Table1[[#This Row],[Quantity/PO]]</f>
        <v>0</v>
      </c>
      <c r="Q4510" s="2" t="str">
        <f t="shared" ca="1" si="387"/>
        <v>منتهي</v>
      </c>
      <c r="R4510" s="2" t="s">
        <v>2355</v>
      </c>
      <c r="S4510" s="2"/>
      <c r="T4510" s="1" t="str">
        <f t="shared" si="384"/>
        <v/>
      </c>
      <c r="BN4510" s="8">
        <f t="shared" si="389"/>
        <v>0</v>
      </c>
    </row>
    <row r="4511" spans="1:66" ht="46" hidden="1" x14ac:dyDescent="0.45">
      <c r="A4511" s="1">
        <f t="shared" si="388"/>
        <v>4499</v>
      </c>
      <c r="B4511" s="1" t="s">
        <v>734</v>
      </c>
      <c r="C4511" s="1" t="s">
        <v>3764</v>
      </c>
      <c r="D4511" s="1" t="s">
        <v>5303</v>
      </c>
      <c r="E4511" s="2" t="s">
        <v>3765</v>
      </c>
      <c r="F4511" s="1" t="s">
        <v>6006</v>
      </c>
      <c r="G4511" s="10">
        <v>45840</v>
      </c>
      <c r="H4511" s="1">
        <v>10</v>
      </c>
      <c r="I4511" s="1">
        <v>250</v>
      </c>
      <c r="J4511" s="10">
        <v>45847</v>
      </c>
      <c r="K4511" s="1"/>
      <c r="L4511" s="2"/>
      <c r="M4511" s="10"/>
      <c r="N4511" s="1"/>
      <c r="O4511" s="1"/>
      <c r="P4511" s="2">
        <f>Table1[[#This Row],[PRICE/PO]]*Table1[[#This Row],[Quantity/PO]]</f>
        <v>0</v>
      </c>
      <c r="Q4511" s="2" t="str">
        <f t="shared" ca="1" si="387"/>
        <v>منتهي</v>
      </c>
      <c r="R4511" s="2" t="s">
        <v>2355</v>
      </c>
      <c r="S4511" s="2"/>
      <c r="T4511" s="1" t="str">
        <f t="shared" si="384"/>
        <v/>
      </c>
      <c r="BN4511" s="8">
        <f t="shared" si="389"/>
        <v>0</v>
      </c>
    </row>
    <row r="4512" spans="1:66" ht="69" hidden="1" x14ac:dyDescent="0.45">
      <c r="A4512" s="1">
        <f t="shared" si="388"/>
        <v>4500</v>
      </c>
      <c r="B4512" s="1" t="s">
        <v>734</v>
      </c>
      <c r="C4512" s="1" t="s">
        <v>6008</v>
      </c>
      <c r="D4512" s="1" t="s">
        <v>6009</v>
      </c>
      <c r="E4512" s="2" t="s">
        <v>6010</v>
      </c>
      <c r="F4512" s="1" t="s">
        <v>6006</v>
      </c>
      <c r="G4512" s="10">
        <v>45840</v>
      </c>
      <c r="H4512" s="1">
        <v>2</v>
      </c>
      <c r="I4512" s="1"/>
      <c r="J4512" s="10">
        <v>45847</v>
      </c>
      <c r="K4512" s="1"/>
      <c r="L4512" s="2"/>
      <c r="M4512" s="10"/>
      <c r="N4512" s="1"/>
      <c r="O4512" s="1"/>
      <c r="P4512" s="2">
        <f>Table1[[#This Row],[PRICE/PO]]*Table1[[#This Row],[Quantity/PO]]</f>
        <v>0</v>
      </c>
      <c r="Q4512" s="2" t="str">
        <f t="shared" ca="1" si="387"/>
        <v>منتهي</v>
      </c>
      <c r="R4512" s="2" t="s">
        <v>2355</v>
      </c>
      <c r="S4512" s="2"/>
      <c r="T4512" s="1" t="str">
        <f t="shared" si="384"/>
        <v/>
      </c>
      <c r="BN4512" s="8">
        <f t="shared" si="389"/>
        <v>0</v>
      </c>
    </row>
    <row r="4513" spans="1:66" ht="46" hidden="1" x14ac:dyDescent="0.45">
      <c r="A4513" s="1" t="e">
        <f>ROW(#REF!)</f>
        <v>#REF!</v>
      </c>
      <c r="B4513" s="1" t="s">
        <v>734</v>
      </c>
      <c r="C4513" s="1" t="s">
        <v>2267</v>
      </c>
      <c r="D4513" s="1" t="s">
        <v>6011</v>
      </c>
      <c r="E4513" s="2" t="s">
        <v>6012</v>
      </c>
      <c r="F4513" s="1" t="s">
        <v>6013</v>
      </c>
      <c r="G4513" s="10">
        <v>45840</v>
      </c>
      <c r="H4513" s="1">
        <v>4</v>
      </c>
      <c r="I4513" s="1"/>
      <c r="J4513" s="10">
        <v>45847</v>
      </c>
      <c r="K4513" s="1"/>
      <c r="L4513" s="2"/>
      <c r="M4513" s="10"/>
      <c r="N4513" s="1"/>
      <c r="O4513" s="1"/>
      <c r="P4513" s="2">
        <f>Table1[[#This Row],[PRICE/PO]]*Table1[[#This Row],[Quantity/PO]]</f>
        <v>0</v>
      </c>
      <c r="Q4513" s="2" t="str">
        <f t="shared" ca="1" si="387"/>
        <v>منتهي</v>
      </c>
      <c r="R4513" s="2" t="s">
        <v>2904</v>
      </c>
      <c r="S4513" s="2"/>
      <c r="T4513" s="1" t="str">
        <f t="shared" si="384"/>
        <v/>
      </c>
      <c r="BN4513" s="8">
        <f t="shared" si="389"/>
        <v>0</v>
      </c>
    </row>
    <row r="4514" spans="1:66" ht="46" hidden="1" x14ac:dyDescent="0.45">
      <c r="A4514" s="1">
        <f t="shared" ref="A4514:A4563" si="390">ROW(A4501)</f>
        <v>4501</v>
      </c>
      <c r="B4514" s="1" t="s">
        <v>734</v>
      </c>
      <c r="C4514" s="1" t="s">
        <v>2267</v>
      </c>
      <c r="D4514" s="1" t="s">
        <v>6011</v>
      </c>
      <c r="E4514" s="2" t="s">
        <v>6012</v>
      </c>
      <c r="F4514" s="1" t="s">
        <v>6013</v>
      </c>
      <c r="G4514" s="10">
        <v>45840</v>
      </c>
      <c r="H4514" s="1">
        <v>1</v>
      </c>
      <c r="I4514" s="1"/>
      <c r="J4514" s="10">
        <v>45847</v>
      </c>
      <c r="K4514" s="1"/>
      <c r="L4514" s="2"/>
      <c r="M4514" s="10"/>
      <c r="N4514" s="1"/>
      <c r="O4514" s="1"/>
      <c r="P4514" s="2">
        <f>Table1[[#This Row],[PRICE/PO]]*Table1[[#This Row],[Quantity/PO]]</f>
        <v>0</v>
      </c>
      <c r="Q4514" s="2" t="str">
        <f t="shared" ca="1" si="387"/>
        <v>منتهي</v>
      </c>
      <c r="R4514" s="2" t="s">
        <v>2904</v>
      </c>
      <c r="S4514" s="2"/>
      <c r="T4514" s="1" t="str">
        <f t="shared" si="384"/>
        <v/>
      </c>
      <c r="BN4514" s="8">
        <f t="shared" si="389"/>
        <v>0</v>
      </c>
    </row>
    <row r="4515" spans="1:66" ht="46" hidden="1" x14ac:dyDescent="0.45">
      <c r="A4515" s="1">
        <f t="shared" si="390"/>
        <v>4502</v>
      </c>
      <c r="B4515" s="1" t="s">
        <v>734</v>
      </c>
      <c r="C4515" s="1" t="s">
        <v>5550</v>
      </c>
      <c r="D4515" s="1" t="s">
        <v>5551</v>
      </c>
      <c r="E4515" s="2" t="s">
        <v>5552</v>
      </c>
      <c r="F4515" s="1" t="s">
        <v>6014</v>
      </c>
      <c r="G4515" s="10">
        <v>45840</v>
      </c>
      <c r="H4515" s="1">
        <v>12</v>
      </c>
      <c r="I4515" s="1"/>
      <c r="J4515" s="10">
        <v>45846</v>
      </c>
      <c r="K4515" s="1"/>
      <c r="L4515" s="2"/>
      <c r="M4515" s="10"/>
      <c r="N4515" s="1"/>
      <c r="O4515" s="1"/>
      <c r="P4515" s="2">
        <f>Table1[[#This Row],[PRICE/PO]]*Table1[[#This Row],[Quantity/PO]]</f>
        <v>0</v>
      </c>
      <c r="Q4515" s="2" t="str">
        <f t="shared" ca="1" si="387"/>
        <v>منتهي</v>
      </c>
      <c r="R4515" s="2" t="s">
        <v>2339</v>
      </c>
      <c r="S4515" s="2"/>
      <c r="T4515" s="1" t="str">
        <f t="shared" si="384"/>
        <v/>
      </c>
      <c r="BN4515" s="8">
        <f t="shared" si="389"/>
        <v>0</v>
      </c>
    </row>
    <row r="4516" spans="1:66" ht="46" hidden="1" x14ac:dyDescent="0.45">
      <c r="A4516" s="1">
        <f t="shared" si="390"/>
        <v>4503</v>
      </c>
      <c r="B4516" s="1" t="s">
        <v>734</v>
      </c>
      <c r="C4516" s="1" t="s">
        <v>6015</v>
      </c>
      <c r="D4516" s="1" t="s">
        <v>6016</v>
      </c>
      <c r="E4516" s="2" t="s">
        <v>6017</v>
      </c>
      <c r="F4516" s="1" t="s">
        <v>6018</v>
      </c>
      <c r="G4516" s="10">
        <v>45840</v>
      </c>
      <c r="H4516" s="1">
        <v>2</v>
      </c>
      <c r="I4516" s="1"/>
      <c r="J4516" s="10">
        <v>45846</v>
      </c>
      <c r="K4516" s="1"/>
      <c r="L4516" s="2"/>
      <c r="M4516" s="10"/>
      <c r="N4516" s="1"/>
      <c r="O4516" s="1"/>
      <c r="P4516" s="2">
        <f>Table1[[#This Row],[PRICE/PO]]*Table1[[#This Row],[Quantity/PO]]</f>
        <v>0</v>
      </c>
      <c r="Q4516" s="2" t="str">
        <f t="shared" ca="1" si="387"/>
        <v>منتهي</v>
      </c>
      <c r="R4516" s="2" t="s">
        <v>2355</v>
      </c>
      <c r="S4516" s="2"/>
      <c r="T4516" s="1" t="str">
        <f t="shared" si="384"/>
        <v/>
      </c>
      <c r="BN4516" s="8">
        <f t="shared" si="389"/>
        <v>0</v>
      </c>
    </row>
    <row r="4517" spans="1:66" ht="46" hidden="1" x14ac:dyDescent="0.45">
      <c r="A4517" s="1">
        <f t="shared" si="390"/>
        <v>4504</v>
      </c>
      <c r="B4517" s="1" t="s">
        <v>734</v>
      </c>
      <c r="C4517" s="1" t="s">
        <v>4028</v>
      </c>
      <c r="D4517" s="1" t="s">
        <v>5303</v>
      </c>
      <c r="E4517" s="2" t="s">
        <v>4027</v>
      </c>
      <c r="F4517" s="1" t="s">
        <v>6018</v>
      </c>
      <c r="G4517" s="10">
        <v>45840</v>
      </c>
      <c r="H4517" s="1">
        <v>8</v>
      </c>
      <c r="I4517" s="1">
        <v>275</v>
      </c>
      <c r="J4517" s="10">
        <v>45846</v>
      </c>
      <c r="K4517" s="1"/>
      <c r="L4517" s="2"/>
      <c r="M4517" s="10"/>
      <c r="N4517" s="1"/>
      <c r="O4517" s="1"/>
      <c r="P4517" s="2">
        <f>Table1[[#This Row],[PRICE/PO]]*Table1[[#This Row],[Quantity/PO]]</f>
        <v>0</v>
      </c>
      <c r="Q4517" s="2" t="str">
        <f t="shared" ca="1" si="387"/>
        <v>منتهي</v>
      </c>
      <c r="R4517" s="2" t="s">
        <v>2355</v>
      </c>
      <c r="S4517" s="2"/>
      <c r="T4517" s="1" t="str">
        <f t="shared" si="384"/>
        <v/>
      </c>
      <c r="BN4517" s="8">
        <f t="shared" si="389"/>
        <v>0</v>
      </c>
    </row>
    <row r="4518" spans="1:66" ht="69" hidden="1" x14ac:dyDescent="0.45">
      <c r="A4518" s="1">
        <f t="shared" si="390"/>
        <v>4505</v>
      </c>
      <c r="B4518" s="1" t="s">
        <v>734</v>
      </c>
      <c r="C4518" s="1" t="s">
        <v>2672</v>
      </c>
      <c r="D4518" s="1" t="s">
        <v>2673</v>
      </c>
      <c r="E4518" s="2" t="s">
        <v>5447</v>
      </c>
      <c r="F4518" s="1" t="s">
        <v>6018</v>
      </c>
      <c r="G4518" s="10">
        <v>45840</v>
      </c>
      <c r="H4518" s="1">
        <v>1</v>
      </c>
      <c r="I4518" s="1">
        <v>19500</v>
      </c>
      <c r="J4518" s="10">
        <v>45846</v>
      </c>
      <c r="K4518" s="1"/>
      <c r="L4518" s="2"/>
      <c r="M4518" s="10"/>
      <c r="N4518" s="1"/>
      <c r="O4518" s="1"/>
      <c r="P4518" s="2">
        <f>Table1[[#This Row],[PRICE/PO]]*Table1[[#This Row],[Quantity/PO]]</f>
        <v>0</v>
      </c>
      <c r="Q4518" s="2" t="str">
        <f t="shared" ca="1" si="387"/>
        <v>منتهي</v>
      </c>
      <c r="R4518" s="2" t="s">
        <v>2355</v>
      </c>
      <c r="S4518" s="2"/>
      <c r="T4518" s="1" t="str">
        <f t="shared" si="384"/>
        <v/>
      </c>
      <c r="BN4518" s="8">
        <f t="shared" si="389"/>
        <v>0</v>
      </c>
    </row>
    <row r="4519" spans="1:66" ht="46" hidden="1" x14ac:dyDescent="0.45">
      <c r="A4519" s="1">
        <f t="shared" si="390"/>
        <v>4506</v>
      </c>
      <c r="B4519" s="1" t="s">
        <v>734</v>
      </c>
      <c r="C4519" s="1" t="s">
        <v>6019</v>
      </c>
      <c r="D4519" s="1" t="s">
        <v>6020</v>
      </c>
      <c r="E4519" s="2" t="s">
        <v>6021</v>
      </c>
      <c r="F4519" s="1" t="s">
        <v>6018</v>
      </c>
      <c r="G4519" s="10">
        <v>45840</v>
      </c>
      <c r="H4519" s="1">
        <v>3</v>
      </c>
      <c r="I4519" s="1"/>
      <c r="J4519" s="10">
        <v>45846</v>
      </c>
      <c r="K4519" s="1"/>
      <c r="L4519" s="2"/>
      <c r="M4519" s="10"/>
      <c r="N4519" s="1"/>
      <c r="O4519" s="1"/>
      <c r="P4519" s="2">
        <f>Table1[[#This Row],[PRICE/PO]]*Table1[[#This Row],[Quantity/PO]]</f>
        <v>0</v>
      </c>
      <c r="Q4519" s="2" t="str">
        <f t="shared" ca="1" si="387"/>
        <v>منتهي</v>
      </c>
      <c r="R4519" s="2" t="s">
        <v>2355</v>
      </c>
      <c r="S4519" s="2"/>
      <c r="T4519" s="1" t="str">
        <f t="shared" si="384"/>
        <v/>
      </c>
      <c r="BN4519" s="8">
        <f t="shared" si="389"/>
        <v>0</v>
      </c>
    </row>
    <row r="4520" spans="1:66" ht="69" hidden="1" x14ac:dyDescent="0.45">
      <c r="A4520" s="1">
        <f t="shared" si="390"/>
        <v>4507</v>
      </c>
      <c r="B4520" s="1" t="s">
        <v>734</v>
      </c>
      <c r="C4520" s="1" t="s">
        <v>5002</v>
      </c>
      <c r="D4520" s="1" t="s">
        <v>5003</v>
      </c>
      <c r="E4520" s="2" t="s">
        <v>5357</v>
      </c>
      <c r="F4520" s="1" t="s">
        <v>6018</v>
      </c>
      <c r="G4520" s="10">
        <v>45840</v>
      </c>
      <c r="H4520" s="1">
        <v>2</v>
      </c>
      <c r="I4520" s="1"/>
      <c r="J4520" s="10">
        <v>45846</v>
      </c>
      <c r="K4520" s="1"/>
      <c r="L4520" s="2"/>
      <c r="M4520" s="10"/>
      <c r="N4520" s="1"/>
      <c r="O4520" s="1"/>
      <c r="P4520" s="2">
        <f>Table1[[#This Row],[PRICE/PO]]*Table1[[#This Row],[Quantity/PO]]</f>
        <v>0</v>
      </c>
      <c r="Q4520" s="2" t="str">
        <f t="shared" ca="1" si="387"/>
        <v>منتهي</v>
      </c>
      <c r="R4520" s="2" t="s">
        <v>2355</v>
      </c>
      <c r="S4520" s="2"/>
      <c r="T4520" s="1" t="str">
        <f t="shared" si="384"/>
        <v/>
      </c>
      <c r="BN4520" s="8">
        <f t="shared" si="389"/>
        <v>0</v>
      </c>
    </row>
    <row r="4521" spans="1:66" ht="46" hidden="1" x14ac:dyDescent="0.45">
      <c r="A4521" s="1">
        <f t="shared" si="390"/>
        <v>4508</v>
      </c>
      <c r="B4521" s="1" t="s">
        <v>734</v>
      </c>
      <c r="C4521" s="1" t="s">
        <v>1342</v>
      </c>
      <c r="D4521" s="1" t="s">
        <v>6022</v>
      </c>
      <c r="E4521" s="2" t="s">
        <v>6023</v>
      </c>
      <c r="F4521" s="1" t="s">
        <v>6018</v>
      </c>
      <c r="G4521" s="10">
        <v>45840</v>
      </c>
      <c r="H4521" s="1">
        <v>2</v>
      </c>
      <c r="I4521" s="1">
        <v>400</v>
      </c>
      <c r="J4521" s="10">
        <v>45846</v>
      </c>
      <c r="K4521" s="1"/>
      <c r="L4521" s="2"/>
      <c r="M4521" s="10"/>
      <c r="N4521" s="1"/>
      <c r="O4521" s="1"/>
      <c r="P4521" s="2">
        <f>Table1[[#This Row],[PRICE/PO]]*Table1[[#This Row],[Quantity/PO]]</f>
        <v>0</v>
      </c>
      <c r="Q4521" s="2" t="str">
        <f t="shared" ca="1" si="387"/>
        <v>منتهي</v>
      </c>
      <c r="R4521" s="2" t="s">
        <v>2355</v>
      </c>
      <c r="S4521" s="2"/>
      <c r="T4521" s="1" t="str">
        <f t="shared" si="384"/>
        <v/>
      </c>
      <c r="BN4521" s="8">
        <f t="shared" si="389"/>
        <v>0</v>
      </c>
    </row>
    <row r="4522" spans="1:66" ht="69" hidden="1" x14ac:dyDescent="0.45">
      <c r="A4522" s="1">
        <f t="shared" si="390"/>
        <v>4509</v>
      </c>
      <c r="B4522" s="1" t="s">
        <v>734</v>
      </c>
      <c r="C4522" s="1" t="s">
        <v>2672</v>
      </c>
      <c r="D4522" s="1" t="s">
        <v>2673</v>
      </c>
      <c r="E4522" s="2" t="s">
        <v>5447</v>
      </c>
      <c r="F4522" s="1" t="s">
        <v>6018</v>
      </c>
      <c r="G4522" s="10">
        <v>45840</v>
      </c>
      <c r="H4522" s="1">
        <v>1</v>
      </c>
      <c r="I4522" s="1">
        <v>19500</v>
      </c>
      <c r="J4522" s="10">
        <v>45846</v>
      </c>
      <c r="K4522" s="1"/>
      <c r="L4522" s="2"/>
      <c r="M4522" s="10"/>
      <c r="N4522" s="1"/>
      <c r="O4522" s="1"/>
      <c r="P4522" s="2">
        <f>Table1[[#This Row],[PRICE/PO]]*Table1[[#This Row],[Quantity/PO]]</f>
        <v>0</v>
      </c>
      <c r="Q4522" s="2" t="str">
        <f t="shared" ca="1" si="387"/>
        <v>منتهي</v>
      </c>
      <c r="R4522" s="2" t="s">
        <v>2355</v>
      </c>
      <c r="S4522" s="2"/>
      <c r="T4522" s="1" t="str">
        <f t="shared" si="384"/>
        <v/>
      </c>
      <c r="BN4522" s="8">
        <f t="shared" si="389"/>
        <v>0</v>
      </c>
    </row>
    <row r="4523" spans="1:66" ht="46" hidden="1" x14ac:dyDescent="0.45">
      <c r="A4523" s="1">
        <f t="shared" si="390"/>
        <v>4510</v>
      </c>
      <c r="B4523" s="1" t="s">
        <v>734</v>
      </c>
      <c r="C4523" s="1" t="s">
        <v>2307</v>
      </c>
      <c r="D4523" s="1" t="s">
        <v>2306</v>
      </c>
      <c r="E4523" s="2" t="s">
        <v>6024</v>
      </c>
      <c r="F4523" s="1" t="s">
        <v>6018</v>
      </c>
      <c r="G4523" s="10">
        <v>45840</v>
      </c>
      <c r="H4523" s="1">
        <v>4</v>
      </c>
      <c r="I4523" s="1">
        <v>275</v>
      </c>
      <c r="J4523" s="10">
        <v>45846</v>
      </c>
      <c r="K4523" s="1"/>
      <c r="L4523" s="2"/>
      <c r="M4523" s="10"/>
      <c r="N4523" s="1"/>
      <c r="O4523" s="1"/>
      <c r="P4523" s="2">
        <f>Table1[[#This Row],[PRICE/PO]]*Table1[[#This Row],[Quantity/PO]]</f>
        <v>0</v>
      </c>
      <c r="Q4523" s="2" t="str">
        <f t="shared" ca="1" si="387"/>
        <v>منتهي</v>
      </c>
      <c r="R4523" s="2" t="s">
        <v>2355</v>
      </c>
      <c r="S4523" s="2"/>
      <c r="T4523" s="1" t="str">
        <f t="shared" si="384"/>
        <v/>
      </c>
      <c r="BN4523" s="8">
        <f t="shared" si="389"/>
        <v>0</v>
      </c>
    </row>
    <row r="4524" spans="1:66" ht="46" hidden="1" x14ac:dyDescent="0.45">
      <c r="A4524" s="1">
        <f t="shared" si="390"/>
        <v>4511</v>
      </c>
      <c r="B4524" s="1" t="s">
        <v>734</v>
      </c>
      <c r="C4524" s="1" t="s">
        <v>3813</v>
      </c>
      <c r="D4524" s="1" t="s">
        <v>3814</v>
      </c>
      <c r="E4524" s="2" t="s">
        <v>6025</v>
      </c>
      <c r="F4524" s="1" t="s">
        <v>6018</v>
      </c>
      <c r="G4524" s="10">
        <v>45840</v>
      </c>
      <c r="H4524" s="1">
        <v>2</v>
      </c>
      <c r="I4524" s="1"/>
      <c r="J4524" s="10">
        <v>45846</v>
      </c>
      <c r="K4524" s="1"/>
      <c r="L4524" s="2"/>
      <c r="M4524" s="10"/>
      <c r="N4524" s="1"/>
      <c r="O4524" s="1"/>
      <c r="P4524" s="2">
        <f>Table1[[#This Row],[PRICE/PO]]*Table1[[#This Row],[Quantity/PO]]</f>
        <v>0</v>
      </c>
      <c r="Q4524" s="2" t="str">
        <f t="shared" ca="1" si="387"/>
        <v>منتهي</v>
      </c>
      <c r="R4524" s="2" t="s">
        <v>2355</v>
      </c>
      <c r="S4524" s="2"/>
      <c r="T4524" s="1" t="str">
        <f t="shared" si="384"/>
        <v/>
      </c>
      <c r="BN4524" s="8">
        <f t="shared" si="389"/>
        <v>0</v>
      </c>
    </row>
    <row r="4525" spans="1:66" ht="46" hidden="1" x14ac:dyDescent="0.45">
      <c r="A4525" s="1">
        <f t="shared" si="390"/>
        <v>4512</v>
      </c>
      <c r="B4525" s="1" t="s">
        <v>734</v>
      </c>
      <c r="C4525" s="1" t="s">
        <v>1342</v>
      </c>
      <c r="D4525" s="1" t="s">
        <v>6022</v>
      </c>
      <c r="E4525" s="2" t="s">
        <v>6023</v>
      </c>
      <c r="F4525" s="1" t="s">
        <v>6018</v>
      </c>
      <c r="G4525" s="10">
        <v>45840</v>
      </c>
      <c r="H4525" s="1">
        <v>2</v>
      </c>
      <c r="I4525" s="1">
        <v>400</v>
      </c>
      <c r="J4525" s="10">
        <v>45846</v>
      </c>
      <c r="K4525" s="1"/>
      <c r="L4525" s="2"/>
      <c r="M4525" s="10"/>
      <c r="N4525" s="1"/>
      <c r="O4525" s="1"/>
      <c r="P4525" s="2">
        <f>Table1[[#This Row],[PRICE/PO]]*Table1[[#This Row],[Quantity/PO]]</f>
        <v>0</v>
      </c>
      <c r="Q4525" s="2" t="str">
        <f t="shared" ca="1" si="387"/>
        <v>منتهي</v>
      </c>
      <c r="R4525" s="2" t="s">
        <v>2355</v>
      </c>
      <c r="S4525" s="2"/>
      <c r="T4525" s="1" t="str">
        <f t="shared" si="384"/>
        <v/>
      </c>
      <c r="BN4525" s="8">
        <f t="shared" si="389"/>
        <v>0</v>
      </c>
    </row>
    <row r="4526" spans="1:66" ht="46" hidden="1" x14ac:dyDescent="0.45">
      <c r="A4526" s="1">
        <f t="shared" si="390"/>
        <v>4513</v>
      </c>
      <c r="B4526" s="1" t="s">
        <v>734</v>
      </c>
      <c r="C4526" s="1" t="s">
        <v>1303</v>
      </c>
      <c r="D4526" s="1" t="s">
        <v>2893</v>
      </c>
      <c r="E4526" s="2" t="s">
        <v>6026</v>
      </c>
      <c r="F4526" s="1" t="s">
        <v>6018</v>
      </c>
      <c r="G4526" s="10">
        <v>45840</v>
      </c>
      <c r="H4526" s="1">
        <v>2</v>
      </c>
      <c r="I4526" s="1"/>
      <c r="J4526" s="10">
        <v>45846</v>
      </c>
      <c r="K4526" s="1"/>
      <c r="L4526" s="2"/>
      <c r="M4526" s="10"/>
      <c r="N4526" s="1"/>
      <c r="O4526" s="1"/>
      <c r="P4526" s="2">
        <f>Table1[[#This Row],[PRICE/PO]]*Table1[[#This Row],[Quantity/PO]]</f>
        <v>0</v>
      </c>
      <c r="Q4526" s="2" t="str">
        <f t="shared" ca="1" si="387"/>
        <v>منتهي</v>
      </c>
      <c r="R4526" s="2" t="s">
        <v>2355</v>
      </c>
      <c r="S4526" s="2"/>
      <c r="T4526" s="1" t="str">
        <f t="shared" si="384"/>
        <v/>
      </c>
      <c r="BN4526" s="8">
        <f t="shared" ref="BN4526:BN4540" si="391">D5126</f>
        <v>0</v>
      </c>
    </row>
    <row r="4527" spans="1:66" ht="92" x14ac:dyDescent="0.45">
      <c r="A4527" s="1">
        <f t="shared" si="390"/>
        <v>4514</v>
      </c>
      <c r="B4527" s="1" t="s">
        <v>734</v>
      </c>
      <c r="C4527" s="1" t="s">
        <v>715</v>
      </c>
      <c r="D4527" s="1" t="s">
        <v>5303</v>
      </c>
      <c r="E4527" s="2" t="s">
        <v>5788</v>
      </c>
      <c r="F4527" s="1" t="s">
        <v>6059</v>
      </c>
      <c r="G4527" s="10">
        <v>45844</v>
      </c>
      <c r="H4527" s="1">
        <v>2</v>
      </c>
      <c r="I4527" s="1"/>
      <c r="J4527" s="10">
        <v>45852</v>
      </c>
      <c r="K4527" s="1"/>
      <c r="L4527" s="2"/>
      <c r="M4527" s="10"/>
      <c r="N4527" s="1"/>
      <c r="O4527" s="1"/>
      <c r="P4527" s="2">
        <f>Table1[[#This Row],[PRICE/PO]]*Table1[[#This Row],[Quantity/PO]]</f>
        <v>0</v>
      </c>
      <c r="Q4527" s="2" t="str">
        <f t="shared" ca="1" si="387"/>
        <v>منتهي</v>
      </c>
      <c r="R4527" s="2"/>
      <c r="S4527" s="2"/>
      <c r="T4527" s="1" t="str">
        <f t="shared" si="384"/>
        <v/>
      </c>
      <c r="BN4527" s="8">
        <f t="shared" si="391"/>
        <v>0</v>
      </c>
    </row>
    <row r="4528" spans="1:66" ht="46" hidden="1" x14ac:dyDescent="0.45">
      <c r="A4528" s="1">
        <f t="shared" si="390"/>
        <v>4515</v>
      </c>
      <c r="B4528" s="1" t="s">
        <v>734</v>
      </c>
      <c r="C4528" s="1" t="s">
        <v>882</v>
      </c>
      <c r="D4528" s="1" t="s">
        <v>5303</v>
      </c>
      <c r="E4528" s="2" t="s">
        <v>6060</v>
      </c>
      <c r="F4528" s="1" t="s">
        <v>6061</v>
      </c>
      <c r="G4528" s="10">
        <v>45844</v>
      </c>
      <c r="H4528" s="1">
        <v>20</v>
      </c>
      <c r="I4528" s="1"/>
      <c r="J4528" s="10">
        <v>45850</v>
      </c>
      <c r="K4528" s="1"/>
      <c r="L4528" s="2"/>
      <c r="M4528" s="10"/>
      <c r="N4528" s="1"/>
      <c r="O4528" s="1"/>
      <c r="P4528" s="2">
        <f>Table1[[#This Row],[PRICE/PO]]*Table1[[#This Row],[Quantity/PO]]</f>
        <v>0</v>
      </c>
      <c r="Q4528" s="2" t="str">
        <f t="shared" ca="1" si="387"/>
        <v>منتهي</v>
      </c>
      <c r="R4528" s="2"/>
      <c r="S4528" s="2"/>
      <c r="T4528" s="1" t="str">
        <f t="shared" si="384"/>
        <v/>
      </c>
      <c r="BN4528" s="8">
        <f t="shared" si="391"/>
        <v>0</v>
      </c>
    </row>
    <row r="4529" spans="1:66" ht="46" hidden="1" x14ac:dyDescent="0.45">
      <c r="A4529" s="1">
        <f t="shared" si="390"/>
        <v>4516</v>
      </c>
      <c r="B4529" s="1" t="s">
        <v>734</v>
      </c>
      <c r="C4529" s="1" t="s">
        <v>6062</v>
      </c>
      <c r="D4529" s="1" t="s">
        <v>6063</v>
      </c>
      <c r="E4529" s="2" t="s">
        <v>6064</v>
      </c>
      <c r="F4529" s="1" t="s">
        <v>6061</v>
      </c>
      <c r="G4529" s="10">
        <v>45844</v>
      </c>
      <c r="H4529" s="1">
        <v>2</v>
      </c>
      <c r="I4529" s="1"/>
      <c r="J4529" s="10">
        <v>45850</v>
      </c>
      <c r="K4529" s="1"/>
      <c r="L4529" s="2"/>
      <c r="M4529" s="10"/>
      <c r="N4529" s="1"/>
      <c r="O4529" s="1"/>
      <c r="P4529" s="2">
        <f>Table1[[#This Row],[PRICE/PO]]*Table1[[#This Row],[Quantity/PO]]</f>
        <v>0</v>
      </c>
      <c r="Q4529" s="2" t="str">
        <f t="shared" ca="1" si="387"/>
        <v>منتهي</v>
      </c>
      <c r="R4529" s="2"/>
      <c r="S4529" s="2"/>
      <c r="T4529" s="1" t="str">
        <f t="shared" ref="T4529:T4592" si="392">IF(AND(COUNTIFS($F$14:$F$1012, $F4529, $L$14:$L$1012, "&lt;&gt;")&gt;0, $L4529="", $I4529&lt;&gt;""), 1, "")</f>
        <v/>
      </c>
      <c r="BN4529" s="8">
        <f t="shared" si="391"/>
        <v>0</v>
      </c>
    </row>
    <row r="4530" spans="1:66" ht="46" hidden="1" x14ac:dyDescent="0.45">
      <c r="A4530" s="1">
        <f t="shared" si="390"/>
        <v>4517</v>
      </c>
      <c r="B4530" s="1" t="s">
        <v>734</v>
      </c>
      <c r="C4530" s="1" t="s">
        <v>6065</v>
      </c>
      <c r="D4530" s="1" t="s">
        <v>6066</v>
      </c>
      <c r="E4530" s="2" t="s">
        <v>6067</v>
      </c>
      <c r="F4530" s="1" t="s">
        <v>6061</v>
      </c>
      <c r="G4530" s="10">
        <v>45844</v>
      </c>
      <c r="H4530" s="1">
        <v>4</v>
      </c>
      <c r="I4530" s="1"/>
      <c r="J4530" s="10">
        <v>45850</v>
      </c>
      <c r="K4530" s="1"/>
      <c r="L4530" s="2"/>
      <c r="M4530" s="10"/>
      <c r="N4530" s="1"/>
      <c r="O4530" s="1"/>
      <c r="P4530" s="2">
        <f>Table1[[#This Row],[PRICE/PO]]*Table1[[#This Row],[Quantity/PO]]</f>
        <v>0</v>
      </c>
      <c r="Q4530" s="2" t="str">
        <f t="shared" ca="1" si="387"/>
        <v>منتهي</v>
      </c>
      <c r="R4530" s="2"/>
      <c r="S4530" s="2"/>
      <c r="T4530" s="1" t="str">
        <f t="shared" si="392"/>
        <v/>
      </c>
      <c r="BN4530" s="8">
        <f t="shared" si="391"/>
        <v>0</v>
      </c>
    </row>
    <row r="4531" spans="1:66" ht="23" hidden="1" x14ac:dyDescent="0.45">
      <c r="A4531" s="1">
        <f t="shared" si="390"/>
        <v>4518</v>
      </c>
      <c r="B4531" s="1" t="s">
        <v>734</v>
      </c>
      <c r="C4531" s="1" t="s">
        <v>4694</v>
      </c>
      <c r="D4531" s="1" t="s">
        <v>4696</v>
      </c>
      <c r="E4531" s="2" t="s">
        <v>6068</v>
      </c>
      <c r="F4531" s="1" t="s">
        <v>6069</v>
      </c>
      <c r="G4531" s="10">
        <v>45844</v>
      </c>
      <c r="H4531" s="1">
        <v>1</v>
      </c>
      <c r="I4531" s="1"/>
      <c r="J4531" s="10">
        <v>45847</v>
      </c>
      <c r="K4531" s="1"/>
      <c r="L4531" s="2"/>
      <c r="M4531" s="10"/>
      <c r="N4531" s="1"/>
      <c r="O4531" s="1"/>
      <c r="P4531" s="2">
        <f>Table1[[#This Row],[PRICE/PO]]*Table1[[#This Row],[Quantity/PO]]</f>
        <v>0</v>
      </c>
      <c r="Q4531" s="2" t="str">
        <f t="shared" ca="1" si="387"/>
        <v>منتهي</v>
      </c>
      <c r="R4531" s="2"/>
      <c r="S4531" s="2"/>
      <c r="T4531" s="1" t="str">
        <f t="shared" si="392"/>
        <v/>
      </c>
      <c r="BN4531" s="8">
        <f t="shared" si="391"/>
        <v>0</v>
      </c>
    </row>
    <row r="4532" spans="1:66" ht="92" x14ac:dyDescent="0.45">
      <c r="A4532" s="1">
        <f t="shared" si="390"/>
        <v>4519</v>
      </c>
      <c r="B4532" s="1" t="s">
        <v>734</v>
      </c>
      <c r="C4532" s="1" t="s">
        <v>715</v>
      </c>
      <c r="D4532" s="1" t="s">
        <v>5303</v>
      </c>
      <c r="E4532" s="2" t="s">
        <v>5788</v>
      </c>
      <c r="F4532" s="1" t="s">
        <v>6070</v>
      </c>
      <c r="G4532" s="10">
        <v>45844</v>
      </c>
      <c r="H4532" s="1">
        <v>3</v>
      </c>
      <c r="I4532" s="1"/>
      <c r="J4532" s="10">
        <v>45847</v>
      </c>
      <c r="K4532" s="1"/>
      <c r="L4532" s="2"/>
      <c r="M4532" s="10"/>
      <c r="N4532" s="1"/>
      <c r="O4532" s="1"/>
      <c r="P4532" s="2">
        <f>Table1[[#This Row],[PRICE/PO]]*Table1[[#This Row],[Quantity/PO]]</f>
        <v>0</v>
      </c>
      <c r="Q4532" s="2" t="str">
        <f t="shared" ca="1" si="387"/>
        <v>منتهي</v>
      </c>
      <c r="R4532" s="2"/>
      <c r="S4532" s="2"/>
      <c r="T4532" s="1" t="str">
        <f t="shared" si="392"/>
        <v/>
      </c>
      <c r="BN4532" s="8">
        <f t="shared" si="391"/>
        <v>0</v>
      </c>
    </row>
    <row r="4533" spans="1:66" ht="69" hidden="1" x14ac:dyDescent="0.45">
      <c r="A4533" s="1">
        <f t="shared" si="390"/>
        <v>4520</v>
      </c>
      <c r="B4533" s="1" t="s">
        <v>734</v>
      </c>
      <c r="C4533" s="1" t="s">
        <v>5127</v>
      </c>
      <c r="D4533" s="1" t="s">
        <v>6071</v>
      </c>
      <c r="E4533" s="2" t="s">
        <v>6072</v>
      </c>
      <c r="F4533" s="1" t="s">
        <v>6073</v>
      </c>
      <c r="G4533" s="10">
        <v>45844</v>
      </c>
      <c r="H4533" s="1">
        <v>150</v>
      </c>
      <c r="I4533" s="1"/>
      <c r="J4533" s="10">
        <v>45850</v>
      </c>
      <c r="K4533" s="1"/>
      <c r="L4533" s="2"/>
      <c r="M4533" s="10"/>
      <c r="N4533" s="1"/>
      <c r="O4533" s="1"/>
      <c r="P4533" s="2">
        <f>Table1[[#This Row],[PRICE/PO]]*Table1[[#This Row],[Quantity/PO]]</f>
        <v>0</v>
      </c>
      <c r="Q4533" s="2" t="str">
        <f t="shared" ref="Q4533:Q4596" ca="1" si="393">IF(AND($J4533&lt;TODAY(), $J4533&lt;&gt;""), "منتهي", "")</f>
        <v>منتهي</v>
      </c>
      <c r="R4533" s="2"/>
      <c r="S4533" s="2"/>
      <c r="T4533" s="1" t="str">
        <f t="shared" si="392"/>
        <v/>
      </c>
      <c r="BN4533" s="8">
        <f t="shared" si="391"/>
        <v>0</v>
      </c>
    </row>
    <row r="4534" spans="1:66" ht="69" hidden="1" x14ac:dyDescent="0.45">
      <c r="A4534" s="1">
        <f t="shared" si="390"/>
        <v>4521</v>
      </c>
      <c r="B4534" s="1" t="s">
        <v>734</v>
      </c>
      <c r="C4534" s="1" t="s">
        <v>890</v>
      </c>
      <c r="D4534" s="1" t="s">
        <v>6074</v>
      </c>
      <c r="E4534" s="2" t="s">
        <v>6075</v>
      </c>
      <c r="F4534" s="1" t="s">
        <v>6073</v>
      </c>
      <c r="G4534" s="10">
        <v>45844</v>
      </c>
      <c r="H4534" s="1">
        <v>100</v>
      </c>
      <c r="I4534" s="1"/>
      <c r="J4534" s="10">
        <v>45850</v>
      </c>
      <c r="K4534" s="1"/>
      <c r="L4534" s="2"/>
      <c r="M4534" s="10"/>
      <c r="N4534" s="1"/>
      <c r="O4534" s="1"/>
      <c r="P4534" s="2">
        <f>Table1[[#This Row],[PRICE/PO]]*Table1[[#This Row],[Quantity/PO]]</f>
        <v>0</v>
      </c>
      <c r="Q4534" s="2" t="str">
        <f t="shared" ca="1" si="393"/>
        <v>منتهي</v>
      </c>
      <c r="R4534" s="2"/>
      <c r="S4534" s="2"/>
      <c r="T4534" s="1" t="str">
        <f t="shared" si="392"/>
        <v/>
      </c>
      <c r="BN4534" s="8">
        <f t="shared" si="391"/>
        <v>0</v>
      </c>
    </row>
    <row r="4535" spans="1:66" ht="46" hidden="1" x14ac:dyDescent="0.45">
      <c r="A4535" s="1">
        <f t="shared" si="390"/>
        <v>4522</v>
      </c>
      <c r="B4535" s="1" t="s">
        <v>734</v>
      </c>
      <c r="C4535" s="1" t="s">
        <v>2219</v>
      </c>
      <c r="D4535" s="1" t="s">
        <v>2220</v>
      </c>
      <c r="E4535" s="2" t="s">
        <v>6076</v>
      </c>
      <c r="F4535" s="1" t="s">
        <v>6073</v>
      </c>
      <c r="G4535" s="10">
        <v>45844</v>
      </c>
      <c r="H4535" s="1">
        <v>60</v>
      </c>
      <c r="I4535" s="1"/>
      <c r="J4535" s="10">
        <v>45850</v>
      </c>
      <c r="K4535" s="1"/>
      <c r="L4535" s="2"/>
      <c r="M4535" s="10"/>
      <c r="N4535" s="1"/>
      <c r="O4535" s="1"/>
      <c r="P4535" s="2">
        <f>Table1[[#This Row],[PRICE/PO]]*Table1[[#This Row],[Quantity/PO]]</f>
        <v>0</v>
      </c>
      <c r="Q4535" s="2" t="str">
        <f t="shared" ca="1" si="393"/>
        <v>منتهي</v>
      </c>
      <c r="R4535" s="2"/>
      <c r="S4535" s="2"/>
      <c r="T4535" s="1" t="str">
        <f t="shared" si="392"/>
        <v/>
      </c>
      <c r="BN4535" s="8">
        <f t="shared" si="391"/>
        <v>0</v>
      </c>
    </row>
    <row r="4536" spans="1:66" ht="46" hidden="1" x14ac:dyDescent="0.45">
      <c r="A4536" s="1">
        <f t="shared" si="390"/>
        <v>4523</v>
      </c>
      <c r="B4536" s="1" t="s">
        <v>734</v>
      </c>
      <c r="C4536" s="1" t="s">
        <v>6077</v>
      </c>
      <c r="D4536" s="1" t="s">
        <v>5303</v>
      </c>
      <c r="E4536" s="2" t="s">
        <v>6078</v>
      </c>
      <c r="F4536" s="1" t="s">
        <v>6073</v>
      </c>
      <c r="G4536" s="10">
        <v>45844</v>
      </c>
      <c r="H4536" s="1">
        <v>50</v>
      </c>
      <c r="I4536" s="1"/>
      <c r="J4536" s="10">
        <v>45850</v>
      </c>
      <c r="K4536" s="1"/>
      <c r="L4536" s="2"/>
      <c r="M4536" s="10"/>
      <c r="N4536" s="1"/>
      <c r="O4536" s="1"/>
      <c r="P4536" s="2">
        <f>Table1[[#This Row],[PRICE/PO]]*Table1[[#This Row],[Quantity/PO]]</f>
        <v>0</v>
      </c>
      <c r="Q4536" s="2" t="str">
        <f t="shared" ca="1" si="393"/>
        <v>منتهي</v>
      </c>
      <c r="R4536" s="2"/>
      <c r="S4536" s="2"/>
      <c r="T4536" s="1" t="str">
        <f t="shared" si="392"/>
        <v/>
      </c>
      <c r="BN4536" s="8">
        <f t="shared" si="391"/>
        <v>0</v>
      </c>
    </row>
    <row r="4537" spans="1:66" ht="46" hidden="1" x14ac:dyDescent="0.45">
      <c r="A4537" s="1">
        <f t="shared" si="390"/>
        <v>4524</v>
      </c>
      <c r="B4537" s="1" t="s">
        <v>734</v>
      </c>
      <c r="C4537" s="1" t="s">
        <v>6079</v>
      </c>
      <c r="D4537" s="1" t="s">
        <v>5303</v>
      </c>
      <c r="E4537" s="2" t="s">
        <v>6080</v>
      </c>
      <c r="F4537" s="1" t="s">
        <v>6073</v>
      </c>
      <c r="G4537" s="10">
        <v>45844</v>
      </c>
      <c r="H4537" s="1">
        <v>20</v>
      </c>
      <c r="I4537" s="1"/>
      <c r="J4537" s="10">
        <v>45850</v>
      </c>
      <c r="K4537" s="1"/>
      <c r="L4537" s="2"/>
      <c r="M4537" s="10"/>
      <c r="N4537" s="1"/>
      <c r="O4537" s="1"/>
      <c r="P4537" s="2">
        <f>Table1[[#This Row],[PRICE/PO]]*Table1[[#This Row],[Quantity/PO]]</f>
        <v>0</v>
      </c>
      <c r="Q4537" s="2" t="str">
        <f t="shared" ca="1" si="393"/>
        <v>منتهي</v>
      </c>
      <c r="R4537" s="2"/>
      <c r="S4537" s="2"/>
      <c r="T4537" s="1" t="str">
        <f t="shared" si="392"/>
        <v/>
      </c>
      <c r="BN4537" s="8">
        <f t="shared" si="391"/>
        <v>0</v>
      </c>
    </row>
    <row r="4538" spans="1:66" ht="23" hidden="1" x14ac:dyDescent="0.45">
      <c r="A4538" s="1">
        <f t="shared" si="390"/>
        <v>4525</v>
      </c>
      <c r="B4538" s="1" t="s">
        <v>734</v>
      </c>
      <c r="C4538" s="1" t="s">
        <v>6081</v>
      </c>
      <c r="D4538" s="1" t="s">
        <v>5303</v>
      </c>
      <c r="E4538" s="2" t="s">
        <v>6082</v>
      </c>
      <c r="F4538" s="1" t="s">
        <v>6073</v>
      </c>
      <c r="G4538" s="10">
        <v>45844</v>
      </c>
      <c r="H4538" s="1">
        <v>10</v>
      </c>
      <c r="I4538" s="1"/>
      <c r="J4538" s="10">
        <v>45850</v>
      </c>
      <c r="K4538" s="1"/>
      <c r="L4538" s="2"/>
      <c r="M4538" s="10"/>
      <c r="N4538" s="1"/>
      <c r="O4538" s="1"/>
      <c r="P4538" s="2">
        <f>Table1[[#This Row],[PRICE/PO]]*Table1[[#This Row],[Quantity/PO]]</f>
        <v>0</v>
      </c>
      <c r="Q4538" s="2" t="str">
        <f t="shared" ca="1" si="393"/>
        <v>منتهي</v>
      </c>
      <c r="R4538" s="2"/>
      <c r="S4538" s="2"/>
      <c r="T4538" s="1" t="str">
        <f t="shared" si="392"/>
        <v/>
      </c>
      <c r="BN4538" s="8">
        <f t="shared" si="391"/>
        <v>0</v>
      </c>
    </row>
    <row r="4539" spans="1:66" ht="46" hidden="1" x14ac:dyDescent="0.45">
      <c r="A4539" s="1">
        <f t="shared" si="390"/>
        <v>4526</v>
      </c>
      <c r="B4539" s="1" t="s">
        <v>734</v>
      </c>
      <c r="C4539" s="1" t="s">
        <v>2498</v>
      </c>
      <c r="D4539" s="1" t="s">
        <v>2497</v>
      </c>
      <c r="E4539" s="2" t="s">
        <v>6083</v>
      </c>
      <c r="F4539" s="1" t="s">
        <v>6073</v>
      </c>
      <c r="G4539" s="10">
        <v>45844</v>
      </c>
      <c r="H4539" s="1">
        <v>3</v>
      </c>
      <c r="I4539" s="1"/>
      <c r="J4539" s="10">
        <v>45850</v>
      </c>
      <c r="K4539" s="1"/>
      <c r="L4539" s="2"/>
      <c r="M4539" s="10"/>
      <c r="N4539" s="1"/>
      <c r="O4539" s="1"/>
      <c r="P4539" s="2">
        <f>Table1[[#This Row],[PRICE/PO]]*Table1[[#This Row],[Quantity/PO]]</f>
        <v>0</v>
      </c>
      <c r="Q4539" s="2" t="str">
        <f t="shared" ca="1" si="393"/>
        <v>منتهي</v>
      </c>
      <c r="R4539" s="2"/>
      <c r="S4539" s="2"/>
      <c r="T4539" s="1" t="str">
        <f t="shared" si="392"/>
        <v/>
      </c>
      <c r="BN4539" s="8">
        <f t="shared" si="391"/>
        <v>0</v>
      </c>
    </row>
    <row r="4540" spans="1:66" ht="69" hidden="1" x14ac:dyDescent="0.45">
      <c r="A4540" s="1">
        <f t="shared" si="390"/>
        <v>4527</v>
      </c>
      <c r="B4540" s="1" t="s">
        <v>734</v>
      </c>
      <c r="C4540" s="1" t="s">
        <v>6084</v>
      </c>
      <c r="D4540" s="1" t="s">
        <v>6085</v>
      </c>
      <c r="E4540" s="2" t="s">
        <v>6086</v>
      </c>
      <c r="F4540" s="1" t="s">
        <v>6087</v>
      </c>
      <c r="G4540" s="10">
        <v>45844</v>
      </c>
      <c r="H4540" s="1">
        <v>200</v>
      </c>
      <c r="I4540" s="1"/>
      <c r="J4540" s="10">
        <v>45850</v>
      </c>
      <c r="K4540" s="1"/>
      <c r="L4540" s="2"/>
      <c r="M4540" s="10"/>
      <c r="N4540" s="1"/>
      <c r="O4540" s="1"/>
      <c r="P4540" s="2">
        <f>Table1[[#This Row],[PRICE/PO]]*Table1[[#This Row],[Quantity/PO]]</f>
        <v>0</v>
      </c>
      <c r="Q4540" s="2" t="str">
        <f t="shared" ca="1" si="393"/>
        <v>منتهي</v>
      </c>
      <c r="R4540" s="2"/>
      <c r="S4540" s="2"/>
      <c r="T4540" s="1" t="str">
        <f t="shared" si="392"/>
        <v/>
      </c>
      <c r="BN4540" s="8">
        <f t="shared" si="391"/>
        <v>0</v>
      </c>
    </row>
    <row r="4541" spans="1:66" ht="69" hidden="1" x14ac:dyDescent="0.45">
      <c r="A4541" s="1">
        <f t="shared" si="390"/>
        <v>4528</v>
      </c>
      <c r="B4541" s="1" t="s">
        <v>734</v>
      </c>
      <c r="C4541" s="1" t="s">
        <v>6088</v>
      </c>
      <c r="D4541" s="1" t="s">
        <v>6089</v>
      </c>
      <c r="E4541" s="2" t="s">
        <v>6090</v>
      </c>
      <c r="F4541" s="1" t="s">
        <v>6087</v>
      </c>
      <c r="G4541" s="10">
        <v>45844</v>
      </c>
      <c r="H4541" s="1">
        <v>1</v>
      </c>
      <c r="I4541" s="1"/>
      <c r="J4541" s="10">
        <v>45850</v>
      </c>
      <c r="K4541" s="1"/>
      <c r="L4541" s="2"/>
      <c r="M4541" s="10"/>
      <c r="N4541" s="1"/>
      <c r="O4541" s="1"/>
      <c r="P4541" s="2">
        <f>Table1[[#This Row],[PRICE/PO]]*Table1[[#This Row],[Quantity/PO]]</f>
        <v>0</v>
      </c>
      <c r="Q4541" s="2" t="str">
        <f t="shared" ca="1" si="393"/>
        <v>منتهي</v>
      </c>
      <c r="R4541" s="2"/>
      <c r="S4541" s="2"/>
      <c r="T4541" s="1" t="str">
        <f t="shared" si="392"/>
        <v/>
      </c>
      <c r="BN4541" s="8">
        <f t="shared" ref="BN4541:BN4572" si="394">D5141</f>
        <v>0</v>
      </c>
    </row>
    <row r="4542" spans="1:66" ht="69" hidden="1" x14ac:dyDescent="0.45">
      <c r="A4542" s="1">
        <f t="shared" si="390"/>
        <v>4529</v>
      </c>
      <c r="B4542" s="1" t="s">
        <v>734</v>
      </c>
      <c r="C4542" s="1" t="s">
        <v>6088</v>
      </c>
      <c r="D4542" s="1" t="s">
        <v>6089</v>
      </c>
      <c r="E4542" s="2" t="s">
        <v>6090</v>
      </c>
      <c r="F4542" s="1" t="s">
        <v>6087</v>
      </c>
      <c r="G4542" s="10">
        <v>45844</v>
      </c>
      <c r="H4542" s="1">
        <v>1</v>
      </c>
      <c r="I4542" s="1"/>
      <c r="J4542" s="10">
        <v>45850</v>
      </c>
      <c r="K4542" s="1"/>
      <c r="L4542" s="2"/>
      <c r="M4542" s="10"/>
      <c r="N4542" s="1"/>
      <c r="O4542" s="1"/>
      <c r="P4542" s="2">
        <f>Table1[[#This Row],[PRICE/PO]]*Table1[[#This Row],[Quantity/PO]]</f>
        <v>0</v>
      </c>
      <c r="Q4542" s="2" t="str">
        <f t="shared" ca="1" si="393"/>
        <v>منتهي</v>
      </c>
      <c r="R4542" s="2"/>
      <c r="S4542" s="2"/>
      <c r="T4542" s="1" t="str">
        <f t="shared" si="392"/>
        <v/>
      </c>
      <c r="BN4542" s="8">
        <f t="shared" si="394"/>
        <v>0</v>
      </c>
    </row>
    <row r="4543" spans="1:66" ht="46" hidden="1" x14ac:dyDescent="0.45">
      <c r="A4543" s="1">
        <f t="shared" si="390"/>
        <v>4530</v>
      </c>
      <c r="B4543" s="1" t="s">
        <v>734</v>
      </c>
      <c r="C4543" s="1" t="s">
        <v>6091</v>
      </c>
      <c r="D4543" s="1" t="s">
        <v>3342</v>
      </c>
      <c r="E4543" s="2" t="s">
        <v>6092</v>
      </c>
      <c r="F4543" s="1" t="s">
        <v>6093</v>
      </c>
      <c r="G4543" s="10">
        <v>45844</v>
      </c>
      <c r="H4543" s="1">
        <v>200</v>
      </c>
      <c r="I4543" s="1"/>
      <c r="J4543" s="10">
        <v>45847</v>
      </c>
      <c r="K4543" s="1"/>
      <c r="L4543" s="2"/>
      <c r="M4543" s="10"/>
      <c r="N4543" s="1"/>
      <c r="O4543" s="1"/>
      <c r="P4543" s="2">
        <f>Table1[[#This Row],[PRICE/PO]]*Table1[[#This Row],[Quantity/PO]]</f>
        <v>0</v>
      </c>
      <c r="Q4543" s="2" t="str">
        <f t="shared" ca="1" si="393"/>
        <v>منتهي</v>
      </c>
      <c r="R4543" s="2"/>
      <c r="S4543" s="2"/>
      <c r="T4543" s="1" t="str">
        <f t="shared" si="392"/>
        <v/>
      </c>
      <c r="BN4543" s="8">
        <f t="shared" si="394"/>
        <v>0</v>
      </c>
    </row>
    <row r="4544" spans="1:66" ht="69" hidden="1" x14ac:dyDescent="0.45">
      <c r="A4544" s="1">
        <f t="shared" si="390"/>
        <v>4531</v>
      </c>
      <c r="B4544" s="1" t="s">
        <v>734</v>
      </c>
      <c r="C4544" s="1" t="s">
        <v>6094</v>
      </c>
      <c r="D4544" s="1" t="s">
        <v>5303</v>
      </c>
      <c r="E4544" s="2" t="s">
        <v>6095</v>
      </c>
      <c r="F4544" s="1" t="s">
        <v>6093</v>
      </c>
      <c r="G4544" s="10">
        <v>45844</v>
      </c>
      <c r="H4544" s="1">
        <v>5</v>
      </c>
      <c r="I4544" s="1"/>
      <c r="J4544" s="10">
        <v>45847</v>
      </c>
      <c r="K4544" s="1"/>
      <c r="L4544" s="2"/>
      <c r="M4544" s="10"/>
      <c r="N4544" s="1"/>
      <c r="O4544" s="1"/>
      <c r="P4544" s="2">
        <f>Table1[[#This Row],[PRICE/PO]]*Table1[[#This Row],[Quantity/PO]]</f>
        <v>0</v>
      </c>
      <c r="Q4544" s="2" t="str">
        <f t="shared" ca="1" si="393"/>
        <v>منتهي</v>
      </c>
      <c r="R4544" s="2"/>
      <c r="S4544" s="2"/>
      <c r="T4544" s="1" t="str">
        <f t="shared" si="392"/>
        <v/>
      </c>
      <c r="BN4544" s="8">
        <f t="shared" si="394"/>
        <v>0</v>
      </c>
    </row>
    <row r="4545" spans="1:66" ht="46" hidden="1" x14ac:dyDescent="0.45">
      <c r="A4545" s="1">
        <f t="shared" si="390"/>
        <v>4532</v>
      </c>
      <c r="B4545" s="1" t="s">
        <v>207</v>
      </c>
      <c r="C4545" s="1" t="s">
        <v>6096</v>
      </c>
      <c r="D4545" s="1" t="s">
        <v>5303</v>
      </c>
      <c r="E4545" s="2" t="s">
        <v>5497</v>
      </c>
      <c r="F4545" s="1" t="s">
        <v>6093</v>
      </c>
      <c r="G4545" s="10">
        <v>45844</v>
      </c>
      <c r="H4545" s="1">
        <v>50</v>
      </c>
      <c r="I4545" s="1"/>
      <c r="J4545" s="10">
        <v>45847</v>
      </c>
      <c r="K4545" s="1"/>
      <c r="L4545" s="2"/>
      <c r="M4545" s="10"/>
      <c r="N4545" s="1"/>
      <c r="O4545" s="1"/>
      <c r="P4545" s="2">
        <f>Table1[[#This Row],[PRICE/PO]]*Table1[[#This Row],[Quantity/PO]]</f>
        <v>0</v>
      </c>
      <c r="Q4545" s="2" t="str">
        <f t="shared" ca="1" si="393"/>
        <v>منتهي</v>
      </c>
      <c r="R4545" s="2"/>
      <c r="S4545" s="2"/>
      <c r="T4545" s="1" t="str">
        <f t="shared" si="392"/>
        <v/>
      </c>
      <c r="BN4545" s="8">
        <f t="shared" si="394"/>
        <v>0</v>
      </c>
    </row>
    <row r="4546" spans="1:66" ht="46" hidden="1" x14ac:dyDescent="0.45">
      <c r="A4546" s="1">
        <f t="shared" si="390"/>
        <v>4533</v>
      </c>
      <c r="B4546" s="1" t="s">
        <v>207</v>
      </c>
      <c r="C4546" s="1" t="s">
        <v>6097</v>
      </c>
      <c r="D4546" s="1" t="s">
        <v>5303</v>
      </c>
      <c r="E4546" s="2" t="s">
        <v>5498</v>
      </c>
      <c r="F4546" s="1" t="s">
        <v>6093</v>
      </c>
      <c r="G4546" s="10">
        <v>45844</v>
      </c>
      <c r="H4546" s="1">
        <v>100</v>
      </c>
      <c r="I4546" s="1"/>
      <c r="J4546" s="10">
        <v>45847</v>
      </c>
      <c r="K4546" s="1"/>
      <c r="L4546" s="2"/>
      <c r="M4546" s="10"/>
      <c r="N4546" s="1"/>
      <c r="O4546" s="1"/>
      <c r="P4546" s="2">
        <f>Table1[[#This Row],[PRICE/PO]]*Table1[[#This Row],[Quantity/PO]]</f>
        <v>0</v>
      </c>
      <c r="Q4546" s="2" t="str">
        <f t="shared" ca="1" si="393"/>
        <v>منتهي</v>
      </c>
      <c r="R4546" s="2"/>
      <c r="S4546" s="2"/>
      <c r="T4546" s="1" t="str">
        <f t="shared" si="392"/>
        <v/>
      </c>
      <c r="BN4546" s="8">
        <f t="shared" si="394"/>
        <v>0</v>
      </c>
    </row>
    <row r="4547" spans="1:66" ht="23" hidden="1" x14ac:dyDescent="0.45">
      <c r="A4547" s="1">
        <f t="shared" si="390"/>
        <v>4534</v>
      </c>
      <c r="B4547" s="1" t="s">
        <v>734</v>
      </c>
      <c r="C4547" s="1" t="s">
        <v>6098</v>
      </c>
      <c r="D4547" s="1" t="s">
        <v>5303</v>
      </c>
      <c r="E4547" s="2" t="s">
        <v>225</v>
      </c>
      <c r="F4547" s="1" t="s">
        <v>6093</v>
      </c>
      <c r="G4547" s="10">
        <v>45844</v>
      </c>
      <c r="H4547" s="1">
        <v>30</v>
      </c>
      <c r="I4547" s="1"/>
      <c r="J4547" s="10">
        <v>45847</v>
      </c>
      <c r="K4547" s="1"/>
      <c r="L4547" s="2"/>
      <c r="M4547" s="10"/>
      <c r="N4547" s="1"/>
      <c r="O4547" s="1"/>
      <c r="P4547" s="2">
        <f>Table1[[#This Row],[PRICE/PO]]*Table1[[#This Row],[Quantity/PO]]</f>
        <v>0</v>
      </c>
      <c r="Q4547" s="2" t="str">
        <f t="shared" ca="1" si="393"/>
        <v>منتهي</v>
      </c>
      <c r="R4547" s="2"/>
      <c r="S4547" s="2"/>
      <c r="T4547" s="1" t="str">
        <f t="shared" si="392"/>
        <v/>
      </c>
      <c r="BN4547" s="8">
        <f t="shared" si="394"/>
        <v>0</v>
      </c>
    </row>
    <row r="4548" spans="1:66" ht="46" hidden="1" x14ac:dyDescent="0.45">
      <c r="A4548" s="1">
        <f t="shared" si="390"/>
        <v>4535</v>
      </c>
      <c r="B4548" s="1" t="s">
        <v>734</v>
      </c>
      <c r="C4548" s="1" t="s">
        <v>6099</v>
      </c>
      <c r="D4548" s="1" t="s">
        <v>5303</v>
      </c>
      <c r="E4548" s="2" t="s">
        <v>6100</v>
      </c>
      <c r="F4548" s="1" t="s">
        <v>6093</v>
      </c>
      <c r="G4548" s="10">
        <v>45844</v>
      </c>
      <c r="H4548" s="1">
        <v>5</v>
      </c>
      <c r="I4548" s="1"/>
      <c r="J4548" s="10">
        <v>45847</v>
      </c>
      <c r="K4548" s="1"/>
      <c r="L4548" s="2"/>
      <c r="M4548" s="10"/>
      <c r="N4548" s="1"/>
      <c r="O4548" s="1"/>
      <c r="P4548" s="2">
        <f>Table1[[#This Row],[PRICE/PO]]*Table1[[#This Row],[Quantity/PO]]</f>
        <v>0</v>
      </c>
      <c r="Q4548" s="2" t="str">
        <f t="shared" ca="1" si="393"/>
        <v>منتهي</v>
      </c>
      <c r="R4548" s="2"/>
      <c r="S4548" s="2"/>
      <c r="T4548" s="1" t="str">
        <f t="shared" si="392"/>
        <v/>
      </c>
      <c r="BN4548" s="8">
        <f t="shared" si="394"/>
        <v>0</v>
      </c>
    </row>
    <row r="4549" spans="1:66" ht="46" hidden="1" x14ac:dyDescent="0.45">
      <c r="A4549" s="1">
        <f t="shared" si="390"/>
        <v>4536</v>
      </c>
      <c r="B4549" s="1" t="s">
        <v>734</v>
      </c>
      <c r="C4549" s="1" t="s">
        <v>6101</v>
      </c>
      <c r="D4549" s="1" t="s">
        <v>5303</v>
      </c>
      <c r="E4549" s="2" t="s">
        <v>6102</v>
      </c>
      <c r="F4549" s="1" t="s">
        <v>6093</v>
      </c>
      <c r="G4549" s="10">
        <v>45844</v>
      </c>
      <c r="H4549" s="1">
        <v>5</v>
      </c>
      <c r="I4549" s="1"/>
      <c r="J4549" s="10">
        <v>45847</v>
      </c>
      <c r="K4549" s="1"/>
      <c r="L4549" s="2"/>
      <c r="M4549" s="10"/>
      <c r="N4549" s="1"/>
      <c r="O4549" s="1"/>
      <c r="P4549" s="2">
        <f>Table1[[#This Row],[PRICE/PO]]*Table1[[#This Row],[Quantity/PO]]</f>
        <v>0</v>
      </c>
      <c r="Q4549" s="2" t="str">
        <f t="shared" ca="1" si="393"/>
        <v>منتهي</v>
      </c>
      <c r="R4549" s="2"/>
      <c r="S4549" s="2"/>
      <c r="T4549" s="1" t="str">
        <f t="shared" si="392"/>
        <v/>
      </c>
      <c r="BN4549" s="8">
        <f t="shared" si="394"/>
        <v>0</v>
      </c>
    </row>
    <row r="4550" spans="1:66" ht="46" hidden="1" x14ac:dyDescent="0.45">
      <c r="A4550" s="1">
        <f t="shared" si="390"/>
        <v>4537</v>
      </c>
      <c r="B4550" s="1" t="s">
        <v>734</v>
      </c>
      <c r="C4550" s="1" t="s">
        <v>1593</v>
      </c>
      <c r="D4550" s="1" t="s">
        <v>5303</v>
      </c>
      <c r="E4550" s="2" t="s">
        <v>6103</v>
      </c>
      <c r="F4550" s="1" t="s">
        <v>6093</v>
      </c>
      <c r="G4550" s="10">
        <v>45844</v>
      </c>
      <c r="H4550" s="1">
        <v>35</v>
      </c>
      <c r="I4550" s="1"/>
      <c r="J4550" s="10">
        <v>45847</v>
      </c>
      <c r="K4550" s="1"/>
      <c r="L4550" s="2"/>
      <c r="M4550" s="10"/>
      <c r="N4550" s="1"/>
      <c r="O4550" s="1"/>
      <c r="P4550" s="2">
        <f>Table1[[#This Row],[PRICE/PO]]*Table1[[#This Row],[Quantity/PO]]</f>
        <v>0</v>
      </c>
      <c r="Q4550" s="2" t="str">
        <f t="shared" ca="1" si="393"/>
        <v>منتهي</v>
      </c>
      <c r="R4550" s="2"/>
      <c r="S4550" s="2"/>
      <c r="T4550" s="1" t="str">
        <f t="shared" si="392"/>
        <v/>
      </c>
      <c r="BN4550" s="8">
        <f t="shared" si="394"/>
        <v>0</v>
      </c>
    </row>
    <row r="4551" spans="1:66" ht="46" hidden="1" x14ac:dyDescent="0.45">
      <c r="A4551" s="1">
        <f t="shared" si="390"/>
        <v>4538</v>
      </c>
      <c r="B4551" s="1" t="s">
        <v>734</v>
      </c>
      <c r="C4551" s="1" t="s">
        <v>5075</v>
      </c>
      <c r="D4551" s="1" t="s">
        <v>6104</v>
      </c>
      <c r="E4551" s="2" t="s">
        <v>6105</v>
      </c>
      <c r="F4551" s="1" t="s">
        <v>6106</v>
      </c>
      <c r="G4551" s="10">
        <v>45844</v>
      </c>
      <c r="H4551" s="1">
        <v>1</v>
      </c>
      <c r="I4551" s="1"/>
      <c r="J4551" s="10">
        <v>45847</v>
      </c>
      <c r="K4551" s="1"/>
      <c r="L4551" s="2"/>
      <c r="M4551" s="10"/>
      <c r="N4551" s="1"/>
      <c r="O4551" s="1"/>
      <c r="P4551" s="2">
        <f>Table1[[#This Row],[PRICE/PO]]*Table1[[#This Row],[Quantity/PO]]</f>
        <v>0</v>
      </c>
      <c r="Q4551" s="2" t="str">
        <f t="shared" ca="1" si="393"/>
        <v>منتهي</v>
      </c>
      <c r="R4551" s="2"/>
      <c r="S4551" s="2"/>
      <c r="T4551" s="1" t="str">
        <f t="shared" si="392"/>
        <v/>
      </c>
      <c r="BN4551" s="8">
        <f t="shared" si="394"/>
        <v>0</v>
      </c>
    </row>
    <row r="4552" spans="1:66" ht="46" hidden="1" x14ac:dyDescent="0.45">
      <c r="A4552" s="1">
        <f t="shared" si="390"/>
        <v>4539</v>
      </c>
      <c r="B4552" s="1" t="s">
        <v>43</v>
      </c>
      <c r="C4552" s="1" t="s">
        <v>4252</v>
      </c>
      <c r="D4552" s="1" t="s">
        <v>5303</v>
      </c>
      <c r="E4552" s="2" t="s">
        <v>6107</v>
      </c>
      <c r="F4552" s="1" t="s">
        <v>6106</v>
      </c>
      <c r="G4552" s="10">
        <v>45844</v>
      </c>
      <c r="H4552" s="1">
        <v>300</v>
      </c>
      <c r="I4552" s="1">
        <v>15.5</v>
      </c>
      <c r="J4552" s="10">
        <v>45847</v>
      </c>
      <c r="K4552" s="1"/>
      <c r="L4552" s="2"/>
      <c r="M4552" s="10"/>
      <c r="N4552" s="1"/>
      <c r="O4552" s="1"/>
      <c r="P4552" s="2">
        <f>Table1[[#This Row],[PRICE/PO]]*Table1[[#This Row],[Quantity/PO]]</f>
        <v>0</v>
      </c>
      <c r="Q4552" s="2" t="str">
        <f t="shared" ca="1" si="393"/>
        <v>منتهي</v>
      </c>
      <c r="R4552" s="2"/>
      <c r="S4552" s="2"/>
      <c r="T4552" s="1" t="str">
        <f t="shared" si="392"/>
        <v/>
      </c>
      <c r="BN4552" s="8">
        <f t="shared" si="394"/>
        <v>0</v>
      </c>
    </row>
    <row r="4553" spans="1:66" ht="46" hidden="1" x14ac:dyDescent="0.45">
      <c r="A4553" s="1">
        <f t="shared" si="390"/>
        <v>4540</v>
      </c>
      <c r="B4553" s="1" t="s">
        <v>734</v>
      </c>
      <c r="C4553" s="1" t="s">
        <v>897</v>
      </c>
      <c r="D4553" s="1" t="s">
        <v>5303</v>
      </c>
      <c r="E4553" s="2" t="s">
        <v>6100</v>
      </c>
      <c r="F4553" s="1" t="s">
        <v>6106</v>
      </c>
      <c r="G4553" s="10">
        <v>45844</v>
      </c>
      <c r="H4553" s="1">
        <v>5</v>
      </c>
      <c r="I4553" s="1"/>
      <c r="J4553" s="10">
        <v>45847</v>
      </c>
      <c r="K4553" s="1"/>
      <c r="L4553" s="2"/>
      <c r="M4553" s="10"/>
      <c r="N4553" s="1"/>
      <c r="O4553" s="1"/>
      <c r="P4553" s="2">
        <f>Table1[[#This Row],[PRICE/PO]]*Table1[[#This Row],[Quantity/PO]]</f>
        <v>0</v>
      </c>
      <c r="Q4553" s="2" t="str">
        <f t="shared" ca="1" si="393"/>
        <v>منتهي</v>
      </c>
      <c r="R4553" s="2"/>
      <c r="S4553" s="2"/>
      <c r="T4553" s="1" t="str">
        <f t="shared" si="392"/>
        <v/>
      </c>
      <c r="BN4553" s="8">
        <f t="shared" si="394"/>
        <v>0</v>
      </c>
    </row>
    <row r="4554" spans="1:66" ht="46" hidden="1" x14ac:dyDescent="0.45">
      <c r="A4554" s="1">
        <f t="shared" si="390"/>
        <v>4541</v>
      </c>
      <c r="B4554" s="1" t="s">
        <v>734</v>
      </c>
      <c r="C4554" s="1" t="s">
        <v>2166</v>
      </c>
      <c r="D4554" s="1" t="s">
        <v>5303</v>
      </c>
      <c r="E4554" s="2" t="s">
        <v>6108</v>
      </c>
      <c r="F4554" s="1" t="s">
        <v>6106</v>
      </c>
      <c r="G4554" s="10">
        <v>45844</v>
      </c>
      <c r="H4554" s="1">
        <v>5</v>
      </c>
      <c r="I4554" s="1">
        <v>330</v>
      </c>
      <c r="J4554" s="10">
        <v>45847</v>
      </c>
      <c r="K4554" s="1"/>
      <c r="L4554" s="2"/>
      <c r="M4554" s="10"/>
      <c r="N4554" s="1"/>
      <c r="O4554" s="1"/>
      <c r="P4554" s="2">
        <f>Table1[[#This Row],[PRICE/PO]]*Table1[[#This Row],[Quantity/PO]]</f>
        <v>0</v>
      </c>
      <c r="Q4554" s="2" t="str">
        <f t="shared" ca="1" si="393"/>
        <v>منتهي</v>
      </c>
      <c r="R4554" s="2"/>
      <c r="S4554" s="2"/>
      <c r="T4554" s="1" t="str">
        <f t="shared" si="392"/>
        <v/>
      </c>
      <c r="BN4554" s="8">
        <f t="shared" si="394"/>
        <v>0</v>
      </c>
    </row>
    <row r="4555" spans="1:66" ht="46" hidden="1" x14ac:dyDescent="0.45">
      <c r="A4555" s="1">
        <f t="shared" si="390"/>
        <v>4542</v>
      </c>
      <c r="B4555" s="1" t="s">
        <v>734</v>
      </c>
      <c r="C4555" s="1" t="s">
        <v>883</v>
      </c>
      <c r="D4555" s="1" t="s">
        <v>5303</v>
      </c>
      <c r="E4555" s="2" t="s">
        <v>6102</v>
      </c>
      <c r="F4555" s="1" t="s">
        <v>6106</v>
      </c>
      <c r="G4555" s="10">
        <v>45844</v>
      </c>
      <c r="H4555" s="1">
        <v>10</v>
      </c>
      <c r="I4555" s="1">
        <v>450</v>
      </c>
      <c r="J4555" s="10">
        <v>45847</v>
      </c>
      <c r="K4555" s="1"/>
      <c r="L4555" s="2"/>
      <c r="M4555" s="10"/>
      <c r="N4555" s="1"/>
      <c r="O4555" s="1"/>
      <c r="P4555" s="2">
        <f>Table1[[#This Row],[PRICE/PO]]*Table1[[#This Row],[Quantity/PO]]</f>
        <v>0</v>
      </c>
      <c r="Q4555" s="2" t="str">
        <f t="shared" ca="1" si="393"/>
        <v>منتهي</v>
      </c>
      <c r="R4555" s="2"/>
      <c r="S4555" s="2"/>
      <c r="T4555" s="1" t="str">
        <f t="shared" si="392"/>
        <v/>
      </c>
      <c r="BN4555" s="8">
        <f t="shared" si="394"/>
        <v>0</v>
      </c>
    </row>
    <row r="4556" spans="1:66" ht="46" hidden="1" x14ac:dyDescent="0.45">
      <c r="A4556" s="1">
        <f t="shared" si="390"/>
        <v>4543</v>
      </c>
      <c r="B4556" s="1" t="s">
        <v>734</v>
      </c>
      <c r="C4556" s="1" t="s">
        <v>1593</v>
      </c>
      <c r="D4556" s="1" t="s">
        <v>5303</v>
      </c>
      <c r="E4556" s="2" t="s">
        <v>6103</v>
      </c>
      <c r="F4556" s="1" t="s">
        <v>6106</v>
      </c>
      <c r="G4556" s="10">
        <v>45844</v>
      </c>
      <c r="H4556" s="1">
        <v>5</v>
      </c>
      <c r="I4556" s="1"/>
      <c r="J4556" s="10">
        <v>45847</v>
      </c>
      <c r="K4556" s="1"/>
      <c r="L4556" s="2"/>
      <c r="M4556" s="10"/>
      <c r="N4556" s="1"/>
      <c r="O4556" s="1"/>
      <c r="P4556" s="2">
        <f>Table1[[#This Row],[PRICE/PO]]*Table1[[#This Row],[Quantity/PO]]</f>
        <v>0</v>
      </c>
      <c r="Q4556" s="2" t="str">
        <f t="shared" ca="1" si="393"/>
        <v>منتهي</v>
      </c>
      <c r="R4556" s="2"/>
      <c r="S4556" s="2"/>
      <c r="T4556" s="1" t="str">
        <f t="shared" si="392"/>
        <v/>
      </c>
      <c r="BN4556" s="8">
        <f t="shared" si="394"/>
        <v>0</v>
      </c>
    </row>
    <row r="4557" spans="1:66" ht="46" hidden="1" x14ac:dyDescent="0.45">
      <c r="A4557" s="1">
        <f t="shared" si="390"/>
        <v>4544</v>
      </c>
      <c r="B4557" s="1" t="s">
        <v>734</v>
      </c>
      <c r="C4557" s="1" t="s">
        <v>885</v>
      </c>
      <c r="D4557" s="1" t="s">
        <v>5303</v>
      </c>
      <c r="E4557" s="2" t="s">
        <v>229</v>
      </c>
      <c r="F4557" s="1" t="s">
        <v>6106</v>
      </c>
      <c r="G4557" s="10">
        <v>45844</v>
      </c>
      <c r="H4557" s="1">
        <v>5</v>
      </c>
      <c r="I4557" s="1"/>
      <c r="J4557" s="10">
        <v>45847</v>
      </c>
      <c r="K4557" s="1"/>
      <c r="L4557" s="2"/>
      <c r="M4557" s="10"/>
      <c r="N4557" s="1"/>
      <c r="O4557" s="1"/>
      <c r="P4557" s="2">
        <f>Table1[[#This Row],[PRICE/PO]]*Table1[[#This Row],[Quantity/PO]]</f>
        <v>0</v>
      </c>
      <c r="Q4557" s="2" t="str">
        <f t="shared" ca="1" si="393"/>
        <v>منتهي</v>
      </c>
      <c r="R4557" s="2"/>
      <c r="S4557" s="2"/>
      <c r="T4557" s="1" t="str">
        <f t="shared" si="392"/>
        <v/>
      </c>
      <c r="BN4557" s="8">
        <f t="shared" si="394"/>
        <v>0</v>
      </c>
    </row>
    <row r="4558" spans="1:66" ht="46" hidden="1" x14ac:dyDescent="0.45">
      <c r="A4558" s="1">
        <f t="shared" si="390"/>
        <v>4545</v>
      </c>
      <c r="B4558" s="1" t="s">
        <v>220</v>
      </c>
      <c r="C4558" s="1" t="s">
        <v>901</v>
      </c>
      <c r="D4558" s="1" t="s">
        <v>5303</v>
      </c>
      <c r="E4558" s="2" t="s">
        <v>6109</v>
      </c>
      <c r="F4558" s="1" t="s">
        <v>6106</v>
      </c>
      <c r="G4558" s="10">
        <v>45844</v>
      </c>
      <c r="H4558" s="1">
        <v>5</v>
      </c>
      <c r="I4558" s="1"/>
      <c r="J4558" s="10">
        <v>45847</v>
      </c>
      <c r="K4558" s="1"/>
      <c r="L4558" s="2"/>
      <c r="M4558" s="10"/>
      <c r="N4558" s="1"/>
      <c r="O4558" s="1"/>
      <c r="P4558" s="2">
        <f>Table1[[#This Row],[PRICE/PO]]*Table1[[#This Row],[Quantity/PO]]</f>
        <v>0</v>
      </c>
      <c r="Q4558" s="2" t="str">
        <f t="shared" ca="1" si="393"/>
        <v>منتهي</v>
      </c>
      <c r="R4558" s="2"/>
      <c r="S4558" s="2"/>
      <c r="T4558" s="1" t="str">
        <f t="shared" si="392"/>
        <v/>
      </c>
      <c r="BN4558" s="8">
        <f t="shared" si="394"/>
        <v>0</v>
      </c>
    </row>
    <row r="4559" spans="1:66" ht="46" hidden="1" x14ac:dyDescent="0.45">
      <c r="A4559" s="1">
        <f t="shared" si="390"/>
        <v>4546</v>
      </c>
      <c r="B4559" s="1" t="s">
        <v>734</v>
      </c>
      <c r="C4559" s="1" t="s">
        <v>863</v>
      </c>
      <c r="D4559" s="1" t="s">
        <v>5303</v>
      </c>
      <c r="E4559" s="2" t="s">
        <v>6110</v>
      </c>
      <c r="F4559" s="1" t="s">
        <v>6106</v>
      </c>
      <c r="G4559" s="10">
        <v>45844</v>
      </c>
      <c r="H4559" s="1">
        <v>10</v>
      </c>
      <c r="I4559" s="1"/>
      <c r="J4559" s="10">
        <v>45847</v>
      </c>
      <c r="K4559" s="1"/>
      <c r="L4559" s="2"/>
      <c r="M4559" s="10"/>
      <c r="N4559" s="1"/>
      <c r="O4559" s="1"/>
      <c r="P4559" s="2">
        <f>Table1[[#This Row],[PRICE/PO]]*Table1[[#This Row],[Quantity/PO]]</f>
        <v>0</v>
      </c>
      <c r="Q4559" s="2" t="str">
        <f t="shared" ca="1" si="393"/>
        <v>منتهي</v>
      </c>
      <c r="R4559" s="2"/>
      <c r="S4559" s="2"/>
      <c r="T4559" s="1" t="str">
        <f t="shared" si="392"/>
        <v/>
      </c>
      <c r="BN4559" s="8">
        <f t="shared" si="394"/>
        <v>0</v>
      </c>
    </row>
    <row r="4560" spans="1:66" ht="69" hidden="1" x14ac:dyDescent="0.45">
      <c r="A4560" s="1">
        <f t="shared" si="390"/>
        <v>4547</v>
      </c>
      <c r="B4560" s="1" t="s">
        <v>734</v>
      </c>
      <c r="C4560" s="1" t="s">
        <v>6111</v>
      </c>
      <c r="D4560" s="1" t="s">
        <v>6112</v>
      </c>
      <c r="E4560" s="2" t="s">
        <v>6113</v>
      </c>
      <c r="F4560" s="1" t="s">
        <v>6114</v>
      </c>
      <c r="G4560" s="10">
        <v>45844</v>
      </c>
      <c r="H4560" s="1">
        <v>100</v>
      </c>
      <c r="I4560" s="1"/>
      <c r="J4560" s="10">
        <v>45847</v>
      </c>
      <c r="K4560" s="1"/>
      <c r="L4560" s="2"/>
      <c r="M4560" s="10"/>
      <c r="N4560" s="1"/>
      <c r="O4560" s="1"/>
      <c r="P4560" s="2">
        <f>Table1[[#This Row],[PRICE/PO]]*Table1[[#This Row],[Quantity/PO]]</f>
        <v>0</v>
      </c>
      <c r="Q4560" s="2" t="str">
        <f t="shared" ca="1" si="393"/>
        <v>منتهي</v>
      </c>
      <c r="R4560" s="2"/>
      <c r="S4560" s="2"/>
      <c r="T4560" s="1" t="str">
        <f t="shared" si="392"/>
        <v/>
      </c>
      <c r="BN4560" s="8">
        <f t="shared" si="394"/>
        <v>0</v>
      </c>
    </row>
    <row r="4561" spans="1:66" ht="69" hidden="1" x14ac:dyDescent="0.45">
      <c r="A4561" s="1">
        <f t="shared" si="390"/>
        <v>4548</v>
      </c>
      <c r="B4561" s="1" t="s">
        <v>734</v>
      </c>
      <c r="C4561" s="1" t="s">
        <v>6115</v>
      </c>
      <c r="D4561" s="1" t="s">
        <v>6116</v>
      </c>
      <c r="E4561" s="2" t="s">
        <v>6117</v>
      </c>
      <c r="F4561" s="1" t="s">
        <v>6114</v>
      </c>
      <c r="G4561" s="10">
        <v>45844</v>
      </c>
      <c r="H4561" s="1">
        <v>50</v>
      </c>
      <c r="I4561" s="1"/>
      <c r="J4561" s="10">
        <v>45847</v>
      </c>
      <c r="K4561" s="1"/>
      <c r="L4561" s="2"/>
      <c r="M4561" s="10"/>
      <c r="N4561" s="1"/>
      <c r="O4561" s="1"/>
      <c r="P4561" s="2">
        <f>Table1[[#This Row],[PRICE/PO]]*Table1[[#This Row],[Quantity/PO]]</f>
        <v>0</v>
      </c>
      <c r="Q4561" s="2" t="str">
        <f t="shared" ca="1" si="393"/>
        <v>منتهي</v>
      </c>
      <c r="R4561" s="2"/>
      <c r="S4561" s="2"/>
      <c r="T4561" s="1" t="str">
        <f t="shared" si="392"/>
        <v/>
      </c>
      <c r="BN4561" s="8">
        <f t="shared" si="394"/>
        <v>0</v>
      </c>
    </row>
    <row r="4562" spans="1:66" ht="46" hidden="1" x14ac:dyDescent="0.45">
      <c r="A4562" s="1">
        <f t="shared" si="390"/>
        <v>4549</v>
      </c>
      <c r="B4562" s="1" t="s">
        <v>734</v>
      </c>
      <c r="C4562" s="1" t="s">
        <v>6118</v>
      </c>
      <c r="D4562" s="1" t="s">
        <v>5303</v>
      </c>
      <c r="E4562" s="2" t="s">
        <v>6119</v>
      </c>
      <c r="F4562" s="1" t="s">
        <v>6114</v>
      </c>
      <c r="G4562" s="10">
        <v>45844</v>
      </c>
      <c r="H4562" s="1">
        <v>100</v>
      </c>
      <c r="I4562" s="1"/>
      <c r="J4562" s="10">
        <v>45847</v>
      </c>
      <c r="K4562" s="1"/>
      <c r="L4562" s="2"/>
      <c r="M4562" s="10"/>
      <c r="N4562" s="1"/>
      <c r="O4562" s="1"/>
      <c r="P4562" s="2">
        <f>Table1[[#This Row],[PRICE/PO]]*Table1[[#This Row],[Quantity/PO]]</f>
        <v>0</v>
      </c>
      <c r="Q4562" s="2" t="str">
        <f t="shared" ca="1" si="393"/>
        <v>منتهي</v>
      </c>
      <c r="R4562" s="2"/>
      <c r="S4562" s="2"/>
      <c r="T4562" s="1" t="str">
        <f t="shared" si="392"/>
        <v/>
      </c>
      <c r="BN4562" s="8">
        <f t="shared" si="394"/>
        <v>0</v>
      </c>
    </row>
    <row r="4563" spans="1:66" ht="23" hidden="1" x14ac:dyDescent="0.45">
      <c r="A4563" s="1">
        <f t="shared" si="390"/>
        <v>4550</v>
      </c>
      <c r="B4563" s="1" t="s">
        <v>734</v>
      </c>
      <c r="C4563" s="1" t="s">
        <v>6120</v>
      </c>
      <c r="D4563" s="1" t="s">
        <v>5303</v>
      </c>
      <c r="E4563" s="2" t="s">
        <v>6121</v>
      </c>
      <c r="F4563" s="1" t="s">
        <v>6114</v>
      </c>
      <c r="G4563" s="10">
        <v>45844</v>
      </c>
      <c r="H4563" s="1">
        <v>100</v>
      </c>
      <c r="I4563" s="1"/>
      <c r="J4563" s="10">
        <v>45847</v>
      </c>
      <c r="K4563" s="1"/>
      <c r="L4563" s="2"/>
      <c r="M4563" s="10"/>
      <c r="N4563" s="1"/>
      <c r="O4563" s="1"/>
      <c r="P4563" s="2">
        <f>Table1[[#This Row],[PRICE/PO]]*Table1[[#This Row],[Quantity/PO]]</f>
        <v>0</v>
      </c>
      <c r="Q4563" s="2" t="str">
        <f t="shared" ca="1" si="393"/>
        <v>منتهي</v>
      </c>
      <c r="R4563" s="2"/>
      <c r="S4563" s="2"/>
      <c r="T4563" s="1" t="str">
        <f t="shared" si="392"/>
        <v/>
      </c>
      <c r="BN4563" s="8">
        <f t="shared" si="394"/>
        <v>0</v>
      </c>
    </row>
    <row r="4564" spans="1:66" ht="23" hidden="1" x14ac:dyDescent="0.45">
      <c r="A4564" s="1">
        <f t="shared" ref="A4564:A4627" si="395">ROW(A4551)</f>
        <v>4551</v>
      </c>
      <c r="B4564" s="1" t="s">
        <v>734</v>
      </c>
      <c r="C4564" s="1" t="s">
        <v>6122</v>
      </c>
      <c r="D4564" s="1" t="s">
        <v>5303</v>
      </c>
      <c r="E4564" s="2" t="s">
        <v>6123</v>
      </c>
      <c r="F4564" s="1" t="s">
        <v>6124</v>
      </c>
      <c r="G4564" s="10">
        <v>45844</v>
      </c>
      <c r="H4564" s="1">
        <v>20</v>
      </c>
      <c r="I4564" s="1"/>
      <c r="J4564" s="10">
        <v>45847</v>
      </c>
      <c r="K4564" s="1"/>
      <c r="L4564" s="2"/>
      <c r="M4564" s="10"/>
      <c r="N4564" s="1"/>
      <c r="O4564" s="1"/>
      <c r="P4564" s="2">
        <f>Table1[[#This Row],[PRICE/PO]]*Table1[[#This Row],[Quantity/PO]]</f>
        <v>0</v>
      </c>
      <c r="Q4564" s="2" t="str">
        <f t="shared" ca="1" si="393"/>
        <v>منتهي</v>
      </c>
      <c r="R4564" s="2"/>
      <c r="S4564" s="2"/>
      <c r="T4564" s="1" t="str">
        <f t="shared" si="392"/>
        <v/>
      </c>
      <c r="BN4564" s="8">
        <f t="shared" si="394"/>
        <v>0</v>
      </c>
    </row>
    <row r="4565" spans="1:66" ht="69" hidden="1" x14ac:dyDescent="0.45">
      <c r="A4565" s="1">
        <f t="shared" si="395"/>
        <v>4552</v>
      </c>
      <c r="B4565" s="1" t="s">
        <v>734</v>
      </c>
      <c r="C4565" s="1" t="s">
        <v>6125</v>
      </c>
      <c r="D4565" s="1" t="s">
        <v>6126</v>
      </c>
      <c r="E4565" s="2" t="s">
        <v>6127</v>
      </c>
      <c r="F4565" s="1" t="s">
        <v>6124</v>
      </c>
      <c r="G4565" s="10">
        <v>45844</v>
      </c>
      <c r="H4565" s="1">
        <v>1</v>
      </c>
      <c r="I4565" s="1"/>
      <c r="J4565" s="10">
        <v>45847</v>
      </c>
      <c r="K4565" s="1"/>
      <c r="L4565" s="2"/>
      <c r="M4565" s="10"/>
      <c r="N4565" s="1"/>
      <c r="O4565" s="1"/>
      <c r="P4565" s="2">
        <f>Table1[[#This Row],[PRICE/PO]]*Table1[[#This Row],[Quantity/PO]]</f>
        <v>0</v>
      </c>
      <c r="Q4565" s="2" t="str">
        <f t="shared" ca="1" si="393"/>
        <v>منتهي</v>
      </c>
      <c r="R4565" s="2"/>
      <c r="S4565" s="2"/>
      <c r="T4565" s="1" t="str">
        <f t="shared" si="392"/>
        <v/>
      </c>
      <c r="BN4565" s="8">
        <f t="shared" si="394"/>
        <v>0</v>
      </c>
    </row>
    <row r="4566" spans="1:66" ht="46" hidden="1" x14ac:dyDescent="0.45">
      <c r="A4566" s="1">
        <f t="shared" si="395"/>
        <v>4553</v>
      </c>
      <c r="B4566" s="1" t="s">
        <v>734</v>
      </c>
      <c r="C4566" s="1" t="s">
        <v>4673</v>
      </c>
      <c r="D4566" s="1" t="s">
        <v>5325</v>
      </c>
      <c r="E4566" s="2" t="s">
        <v>5326</v>
      </c>
      <c r="F4566" s="1" t="s">
        <v>6124</v>
      </c>
      <c r="G4566" s="10">
        <v>45844</v>
      </c>
      <c r="H4566" s="1">
        <v>50</v>
      </c>
      <c r="I4566" s="1"/>
      <c r="J4566" s="10">
        <v>45847</v>
      </c>
      <c r="K4566" s="1"/>
      <c r="L4566" s="2"/>
      <c r="M4566" s="10"/>
      <c r="N4566" s="1"/>
      <c r="O4566" s="1"/>
      <c r="P4566" s="2">
        <f>Table1[[#This Row],[PRICE/PO]]*Table1[[#This Row],[Quantity/PO]]</f>
        <v>0</v>
      </c>
      <c r="Q4566" s="2" t="str">
        <f t="shared" ca="1" si="393"/>
        <v>منتهي</v>
      </c>
      <c r="R4566" s="2"/>
      <c r="S4566" s="2"/>
      <c r="T4566" s="1" t="str">
        <f t="shared" si="392"/>
        <v/>
      </c>
      <c r="BN4566" s="8">
        <f t="shared" si="394"/>
        <v>0</v>
      </c>
    </row>
    <row r="4567" spans="1:66" ht="46" hidden="1" x14ac:dyDescent="0.45">
      <c r="A4567" s="1">
        <f t="shared" si="395"/>
        <v>4554</v>
      </c>
      <c r="B4567" s="1" t="s">
        <v>734</v>
      </c>
      <c r="C4567" s="1" t="s">
        <v>4666</v>
      </c>
      <c r="D4567" s="1" t="s">
        <v>5327</v>
      </c>
      <c r="E4567" s="2" t="s">
        <v>5328</v>
      </c>
      <c r="F4567" s="1" t="s">
        <v>6124</v>
      </c>
      <c r="G4567" s="10">
        <v>45844</v>
      </c>
      <c r="H4567" s="1">
        <v>50</v>
      </c>
      <c r="I4567" s="1"/>
      <c r="J4567" s="10">
        <v>45847</v>
      </c>
      <c r="K4567" s="1"/>
      <c r="L4567" s="2"/>
      <c r="M4567" s="10"/>
      <c r="N4567" s="1"/>
      <c r="O4567" s="1"/>
      <c r="P4567" s="2">
        <f>Table1[[#This Row],[PRICE/PO]]*Table1[[#This Row],[Quantity/PO]]</f>
        <v>0</v>
      </c>
      <c r="Q4567" s="2" t="str">
        <f t="shared" ca="1" si="393"/>
        <v>منتهي</v>
      </c>
      <c r="R4567" s="2"/>
      <c r="S4567" s="2"/>
      <c r="T4567" s="1" t="str">
        <f t="shared" si="392"/>
        <v/>
      </c>
      <c r="BN4567" s="8">
        <f t="shared" si="394"/>
        <v>0</v>
      </c>
    </row>
    <row r="4568" spans="1:66" ht="23" hidden="1" x14ac:dyDescent="0.45">
      <c r="A4568" s="1">
        <f t="shared" si="395"/>
        <v>4555</v>
      </c>
      <c r="B4568" s="1" t="s">
        <v>734</v>
      </c>
      <c r="C4568" s="1" t="s">
        <v>6128</v>
      </c>
      <c r="D4568" s="1" t="s">
        <v>6129</v>
      </c>
      <c r="E4568" s="2" t="s">
        <v>6130</v>
      </c>
      <c r="F4568" s="1" t="s">
        <v>6131</v>
      </c>
      <c r="G4568" s="10">
        <v>45840</v>
      </c>
      <c r="H4568" s="1">
        <v>12</v>
      </c>
      <c r="I4568" s="1">
        <v>300</v>
      </c>
      <c r="J4568" s="10">
        <v>45847</v>
      </c>
      <c r="K4568" s="1"/>
      <c r="L4568" s="2"/>
      <c r="M4568" s="10"/>
      <c r="N4568" s="1"/>
      <c r="O4568" s="1"/>
      <c r="P4568" s="2">
        <f>Table1[[#This Row],[PRICE/PO]]*Table1[[#This Row],[Quantity/PO]]</f>
        <v>0</v>
      </c>
      <c r="Q4568" s="2" t="str">
        <f t="shared" ca="1" si="393"/>
        <v>منتهي</v>
      </c>
      <c r="R4568" s="2"/>
      <c r="S4568" s="2"/>
      <c r="T4568" s="1" t="str">
        <f t="shared" si="392"/>
        <v/>
      </c>
      <c r="BN4568" s="8">
        <f t="shared" si="394"/>
        <v>0</v>
      </c>
    </row>
    <row r="4569" spans="1:66" ht="46" hidden="1" x14ac:dyDescent="0.45">
      <c r="A4569" s="1">
        <f t="shared" si="395"/>
        <v>4556</v>
      </c>
      <c r="B4569" s="1" t="s">
        <v>734</v>
      </c>
      <c r="C4569" s="1" t="s">
        <v>6132</v>
      </c>
      <c r="D4569" s="1" t="s">
        <v>6133</v>
      </c>
      <c r="E4569" s="2" t="s">
        <v>6134</v>
      </c>
      <c r="F4569" s="1" t="s">
        <v>6131</v>
      </c>
      <c r="G4569" s="10">
        <v>45840</v>
      </c>
      <c r="H4569" s="1">
        <v>24</v>
      </c>
      <c r="I4569" s="1"/>
      <c r="J4569" s="10">
        <v>45847</v>
      </c>
      <c r="K4569" s="1"/>
      <c r="L4569" s="2"/>
      <c r="M4569" s="10"/>
      <c r="N4569" s="1"/>
      <c r="O4569" s="1"/>
      <c r="P4569" s="2">
        <f>Table1[[#This Row],[PRICE/PO]]*Table1[[#This Row],[Quantity/PO]]</f>
        <v>0</v>
      </c>
      <c r="Q4569" s="2" t="str">
        <f t="shared" ca="1" si="393"/>
        <v>منتهي</v>
      </c>
      <c r="R4569" s="2"/>
      <c r="S4569" s="2"/>
      <c r="T4569" s="1" t="str">
        <f t="shared" si="392"/>
        <v/>
      </c>
      <c r="BN4569" s="8">
        <f t="shared" si="394"/>
        <v>0</v>
      </c>
    </row>
    <row r="4570" spans="1:66" ht="46" hidden="1" x14ac:dyDescent="0.45">
      <c r="A4570" s="1">
        <f t="shared" si="395"/>
        <v>4557</v>
      </c>
      <c r="B4570" s="1" t="s">
        <v>734</v>
      </c>
      <c r="C4570" s="1" t="s">
        <v>6135</v>
      </c>
      <c r="D4570" s="1" t="s">
        <v>6136</v>
      </c>
      <c r="E4570" s="2" t="s">
        <v>6137</v>
      </c>
      <c r="F4570" s="1" t="s">
        <v>6131</v>
      </c>
      <c r="G4570" s="10">
        <v>45840</v>
      </c>
      <c r="H4570" s="1">
        <v>6</v>
      </c>
      <c r="I4570" s="1"/>
      <c r="J4570" s="10">
        <v>45847</v>
      </c>
      <c r="K4570" s="1"/>
      <c r="L4570" s="2"/>
      <c r="M4570" s="10"/>
      <c r="N4570" s="1"/>
      <c r="O4570" s="1"/>
      <c r="P4570" s="2">
        <f>Table1[[#This Row],[PRICE/PO]]*Table1[[#This Row],[Quantity/PO]]</f>
        <v>0</v>
      </c>
      <c r="Q4570" s="2" t="str">
        <f t="shared" ca="1" si="393"/>
        <v>منتهي</v>
      </c>
      <c r="R4570" s="2"/>
      <c r="S4570" s="2"/>
      <c r="T4570" s="1" t="str">
        <f t="shared" si="392"/>
        <v/>
      </c>
      <c r="BN4570" s="8">
        <f t="shared" si="394"/>
        <v>0</v>
      </c>
    </row>
    <row r="4571" spans="1:66" ht="69" hidden="1" x14ac:dyDescent="0.45">
      <c r="A4571" s="1">
        <f t="shared" si="395"/>
        <v>4558</v>
      </c>
      <c r="B4571" s="1" t="s">
        <v>734</v>
      </c>
      <c r="C4571" s="1" t="s">
        <v>6138</v>
      </c>
      <c r="D4571" s="1" t="s">
        <v>6139</v>
      </c>
      <c r="E4571" s="2" t="s">
        <v>6140</v>
      </c>
      <c r="F4571" s="1" t="s">
        <v>6131</v>
      </c>
      <c r="G4571" s="10">
        <v>45840</v>
      </c>
      <c r="H4571" s="1">
        <v>6</v>
      </c>
      <c r="I4571" s="1"/>
      <c r="J4571" s="10">
        <v>45847</v>
      </c>
      <c r="K4571" s="1"/>
      <c r="L4571" s="2"/>
      <c r="M4571" s="10"/>
      <c r="N4571" s="1"/>
      <c r="O4571" s="1"/>
      <c r="P4571" s="2">
        <f>Table1[[#This Row],[PRICE/PO]]*Table1[[#This Row],[Quantity/PO]]</f>
        <v>0</v>
      </c>
      <c r="Q4571" s="2" t="str">
        <f t="shared" ca="1" si="393"/>
        <v>منتهي</v>
      </c>
      <c r="R4571" s="2"/>
      <c r="S4571" s="2"/>
      <c r="T4571" s="1" t="str">
        <f t="shared" si="392"/>
        <v/>
      </c>
      <c r="BN4571" s="8">
        <f t="shared" si="394"/>
        <v>0</v>
      </c>
    </row>
    <row r="4572" spans="1:66" ht="23" hidden="1" x14ac:dyDescent="0.45">
      <c r="A4572" s="1">
        <f t="shared" si="395"/>
        <v>4559</v>
      </c>
      <c r="B4572" s="1" t="s">
        <v>734</v>
      </c>
      <c r="C4572" s="1" t="s">
        <v>6141</v>
      </c>
      <c r="D4572" s="1" t="s">
        <v>6142</v>
      </c>
      <c r="E4572" s="2" t="s">
        <v>6143</v>
      </c>
      <c r="F4572" s="1" t="s">
        <v>6131</v>
      </c>
      <c r="G4572" s="10">
        <v>45840</v>
      </c>
      <c r="H4572" s="1">
        <v>12</v>
      </c>
      <c r="I4572" s="1"/>
      <c r="J4572" s="10">
        <v>45847</v>
      </c>
      <c r="K4572" s="1"/>
      <c r="L4572" s="2"/>
      <c r="M4572" s="10"/>
      <c r="N4572" s="1"/>
      <c r="O4572" s="1"/>
      <c r="P4572" s="2">
        <f>Table1[[#This Row],[PRICE/PO]]*Table1[[#This Row],[Quantity/PO]]</f>
        <v>0</v>
      </c>
      <c r="Q4572" s="2" t="str">
        <f t="shared" ca="1" si="393"/>
        <v>منتهي</v>
      </c>
      <c r="R4572" s="2"/>
      <c r="S4572" s="2"/>
      <c r="T4572" s="1" t="str">
        <f t="shared" si="392"/>
        <v/>
      </c>
      <c r="BN4572" s="8">
        <f t="shared" si="394"/>
        <v>0</v>
      </c>
    </row>
    <row r="4573" spans="1:66" ht="23" hidden="1" x14ac:dyDescent="0.45">
      <c r="A4573" s="1">
        <f t="shared" si="395"/>
        <v>4560</v>
      </c>
      <c r="B4573" s="1" t="s">
        <v>734</v>
      </c>
      <c r="C4573" s="1" t="s">
        <v>6144</v>
      </c>
      <c r="D4573" s="1" t="s">
        <v>6145</v>
      </c>
      <c r="E4573" s="2" t="s">
        <v>6146</v>
      </c>
      <c r="F4573" s="1" t="s">
        <v>6131</v>
      </c>
      <c r="G4573" s="10">
        <v>45840</v>
      </c>
      <c r="H4573" s="1">
        <v>12</v>
      </c>
      <c r="I4573" s="1"/>
      <c r="J4573" s="10">
        <v>45847</v>
      </c>
      <c r="K4573" s="1"/>
      <c r="L4573" s="2"/>
      <c r="M4573" s="10"/>
      <c r="N4573" s="1"/>
      <c r="O4573" s="1"/>
      <c r="P4573" s="2">
        <f>Table1[[#This Row],[PRICE/PO]]*Table1[[#This Row],[Quantity/PO]]</f>
        <v>0</v>
      </c>
      <c r="Q4573" s="2" t="str">
        <f t="shared" ca="1" si="393"/>
        <v>منتهي</v>
      </c>
      <c r="R4573" s="2"/>
      <c r="S4573" s="2"/>
      <c r="T4573" s="1" t="str">
        <f t="shared" si="392"/>
        <v/>
      </c>
      <c r="BN4573" s="8">
        <f t="shared" ref="BN4573:BN4589" si="396">D5173</f>
        <v>0</v>
      </c>
    </row>
    <row r="4574" spans="1:66" ht="46" hidden="1" x14ac:dyDescent="0.45">
      <c r="A4574" s="1">
        <f t="shared" si="395"/>
        <v>4561</v>
      </c>
      <c r="B4574" s="1" t="s">
        <v>734</v>
      </c>
      <c r="C4574" s="1" t="s">
        <v>6147</v>
      </c>
      <c r="D4574" s="1" t="s">
        <v>2306</v>
      </c>
      <c r="E4574" s="2" t="s">
        <v>6148</v>
      </c>
      <c r="F4574" s="1" t="s">
        <v>6131</v>
      </c>
      <c r="G4574" s="10">
        <v>45840</v>
      </c>
      <c r="H4574" s="1">
        <v>12</v>
      </c>
      <c r="I4574" s="1"/>
      <c r="J4574" s="10">
        <v>45847</v>
      </c>
      <c r="K4574" s="1"/>
      <c r="L4574" s="2"/>
      <c r="M4574" s="10"/>
      <c r="N4574" s="1"/>
      <c r="O4574" s="1"/>
      <c r="P4574" s="2">
        <f>Table1[[#This Row],[PRICE/PO]]*Table1[[#This Row],[Quantity/PO]]</f>
        <v>0</v>
      </c>
      <c r="Q4574" s="2" t="str">
        <f t="shared" ca="1" si="393"/>
        <v>منتهي</v>
      </c>
      <c r="R4574" s="2"/>
      <c r="S4574" s="2"/>
      <c r="T4574" s="1" t="str">
        <f t="shared" si="392"/>
        <v/>
      </c>
      <c r="BN4574" s="8">
        <f t="shared" si="396"/>
        <v>0</v>
      </c>
    </row>
    <row r="4575" spans="1:66" ht="46" hidden="1" x14ac:dyDescent="0.45">
      <c r="A4575" s="1">
        <f t="shared" si="395"/>
        <v>4562</v>
      </c>
      <c r="B4575" s="1" t="s">
        <v>734</v>
      </c>
      <c r="C4575" s="1" t="s">
        <v>6149</v>
      </c>
      <c r="D4575" s="1" t="s">
        <v>6150</v>
      </c>
      <c r="E4575" s="2" t="s">
        <v>6151</v>
      </c>
      <c r="F4575" s="1" t="s">
        <v>6131</v>
      </c>
      <c r="G4575" s="10">
        <v>45840</v>
      </c>
      <c r="H4575" s="1">
        <v>12</v>
      </c>
      <c r="I4575" s="1"/>
      <c r="J4575" s="10">
        <v>45847</v>
      </c>
      <c r="K4575" s="1"/>
      <c r="L4575" s="2"/>
      <c r="M4575" s="10"/>
      <c r="N4575" s="1"/>
      <c r="O4575" s="1"/>
      <c r="P4575" s="2">
        <f>Table1[[#This Row],[PRICE/PO]]*Table1[[#This Row],[Quantity/PO]]</f>
        <v>0</v>
      </c>
      <c r="Q4575" s="2" t="str">
        <f t="shared" ca="1" si="393"/>
        <v>منتهي</v>
      </c>
      <c r="R4575" s="2"/>
      <c r="S4575" s="2"/>
      <c r="T4575" s="1" t="str">
        <f t="shared" si="392"/>
        <v/>
      </c>
      <c r="BN4575" s="8">
        <f t="shared" si="396"/>
        <v>0</v>
      </c>
    </row>
    <row r="4576" spans="1:66" ht="46" hidden="1" x14ac:dyDescent="0.45">
      <c r="A4576" s="1">
        <f t="shared" si="395"/>
        <v>4563</v>
      </c>
      <c r="B4576" s="1" t="s">
        <v>734</v>
      </c>
      <c r="C4576" s="1" t="s">
        <v>6152</v>
      </c>
      <c r="D4576" s="1" t="s">
        <v>2893</v>
      </c>
      <c r="E4576" s="2" t="s">
        <v>6153</v>
      </c>
      <c r="F4576" s="1" t="s">
        <v>6131</v>
      </c>
      <c r="G4576" s="10">
        <v>45840</v>
      </c>
      <c r="H4576" s="1">
        <v>12</v>
      </c>
      <c r="I4576" s="1"/>
      <c r="J4576" s="10">
        <v>45847</v>
      </c>
      <c r="K4576" s="1"/>
      <c r="L4576" s="2"/>
      <c r="M4576" s="10"/>
      <c r="N4576" s="1"/>
      <c r="O4576" s="1"/>
      <c r="P4576" s="2">
        <f>Table1[[#This Row],[PRICE/PO]]*Table1[[#This Row],[Quantity/PO]]</f>
        <v>0</v>
      </c>
      <c r="Q4576" s="2" t="str">
        <f t="shared" ca="1" si="393"/>
        <v>منتهي</v>
      </c>
      <c r="R4576" s="2"/>
      <c r="S4576" s="2"/>
      <c r="T4576" s="1" t="str">
        <f t="shared" si="392"/>
        <v/>
      </c>
      <c r="BN4576" s="8">
        <f t="shared" si="396"/>
        <v>0</v>
      </c>
    </row>
    <row r="4577" spans="1:66" ht="23" hidden="1" x14ac:dyDescent="0.45">
      <c r="A4577" s="1">
        <f t="shared" si="395"/>
        <v>4564</v>
      </c>
      <c r="B4577" s="1" t="s">
        <v>734</v>
      </c>
      <c r="C4577" s="1" t="s">
        <v>6154</v>
      </c>
      <c r="D4577" s="1" t="s">
        <v>5303</v>
      </c>
      <c r="E4577" s="2" t="s">
        <v>6155</v>
      </c>
      <c r="F4577" s="1" t="s">
        <v>6131</v>
      </c>
      <c r="G4577" s="10">
        <v>45840</v>
      </c>
      <c r="H4577" s="1">
        <v>12</v>
      </c>
      <c r="I4577" s="1"/>
      <c r="J4577" s="10">
        <v>45847</v>
      </c>
      <c r="K4577" s="1"/>
      <c r="L4577" s="2"/>
      <c r="M4577" s="10"/>
      <c r="N4577" s="1"/>
      <c r="O4577" s="1"/>
      <c r="P4577" s="2">
        <f>Table1[[#This Row],[PRICE/PO]]*Table1[[#This Row],[Quantity/PO]]</f>
        <v>0</v>
      </c>
      <c r="Q4577" s="2" t="str">
        <f t="shared" ca="1" si="393"/>
        <v>منتهي</v>
      </c>
      <c r="R4577" s="2"/>
      <c r="S4577" s="2"/>
      <c r="T4577" s="1" t="str">
        <f t="shared" si="392"/>
        <v/>
      </c>
      <c r="BN4577" s="8">
        <f t="shared" si="396"/>
        <v>0</v>
      </c>
    </row>
    <row r="4578" spans="1:66" ht="23" hidden="1" x14ac:dyDescent="0.45">
      <c r="A4578" s="1">
        <f t="shared" si="395"/>
        <v>4565</v>
      </c>
      <c r="B4578" s="1" t="s">
        <v>734</v>
      </c>
      <c r="C4578" s="1" t="s">
        <v>6156</v>
      </c>
      <c r="D4578" s="1" t="s">
        <v>6157</v>
      </c>
      <c r="E4578" s="2" t="s">
        <v>6158</v>
      </c>
      <c r="F4578" s="1" t="s">
        <v>6131</v>
      </c>
      <c r="G4578" s="10">
        <v>45840</v>
      </c>
      <c r="H4578" s="1">
        <v>2</v>
      </c>
      <c r="I4578" s="1"/>
      <c r="J4578" s="10">
        <v>45847</v>
      </c>
      <c r="K4578" s="1"/>
      <c r="L4578" s="2"/>
      <c r="M4578" s="10"/>
      <c r="N4578" s="1"/>
      <c r="O4578" s="1"/>
      <c r="P4578" s="2">
        <f>Table1[[#This Row],[PRICE/PO]]*Table1[[#This Row],[Quantity/PO]]</f>
        <v>0</v>
      </c>
      <c r="Q4578" s="2" t="str">
        <f t="shared" ca="1" si="393"/>
        <v>منتهي</v>
      </c>
      <c r="R4578" s="2"/>
      <c r="S4578" s="2"/>
      <c r="T4578" s="1" t="str">
        <f t="shared" si="392"/>
        <v/>
      </c>
      <c r="BN4578" s="8">
        <f t="shared" si="396"/>
        <v>0</v>
      </c>
    </row>
    <row r="4579" spans="1:66" ht="46" hidden="1" x14ac:dyDescent="0.45">
      <c r="A4579" s="1">
        <f t="shared" si="395"/>
        <v>4566</v>
      </c>
      <c r="B4579" s="1" t="s">
        <v>734</v>
      </c>
      <c r="C4579" s="1" t="s">
        <v>6159</v>
      </c>
      <c r="D4579" s="1" t="s">
        <v>5441</v>
      </c>
      <c r="E4579" s="2" t="s">
        <v>5741</v>
      </c>
      <c r="F4579" s="1" t="s">
        <v>6131</v>
      </c>
      <c r="G4579" s="10">
        <v>45840</v>
      </c>
      <c r="H4579" s="1">
        <v>6</v>
      </c>
      <c r="I4579" s="1"/>
      <c r="J4579" s="10">
        <v>45847</v>
      </c>
      <c r="K4579" s="1"/>
      <c r="L4579" s="2"/>
      <c r="M4579" s="10"/>
      <c r="N4579" s="1"/>
      <c r="O4579" s="1"/>
      <c r="P4579" s="2">
        <f>Table1[[#This Row],[PRICE/PO]]*Table1[[#This Row],[Quantity/PO]]</f>
        <v>0</v>
      </c>
      <c r="Q4579" s="2" t="str">
        <f t="shared" ca="1" si="393"/>
        <v>منتهي</v>
      </c>
      <c r="R4579" s="2"/>
      <c r="S4579" s="2"/>
      <c r="T4579" s="1" t="str">
        <f t="shared" si="392"/>
        <v/>
      </c>
      <c r="BN4579" s="8">
        <f t="shared" si="396"/>
        <v>0</v>
      </c>
    </row>
    <row r="4580" spans="1:66" ht="69" hidden="1" x14ac:dyDescent="0.45">
      <c r="A4580" s="1">
        <f t="shared" si="395"/>
        <v>4567</v>
      </c>
      <c r="B4580" s="1" t="s">
        <v>734</v>
      </c>
      <c r="C4580" s="1" t="s">
        <v>6160</v>
      </c>
      <c r="D4580" s="1" t="s">
        <v>2288</v>
      </c>
      <c r="E4580" s="2" t="s">
        <v>6161</v>
      </c>
      <c r="F4580" s="1" t="s">
        <v>6131</v>
      </c>
      <c r="G4580" s="10">
        <v>45840</v>
      </c>
      <c r="H4580" s="1">
        <v>6</v>
      </c>
      <c r="I4580" s="1"/>
      <c r="J4580" s="10">
        <v>45847</v>
      </c>
      <c r="K4580" s="1"/>
      <c r="L4580" s="2"/>
      <c r="M4580" s="10"/>
      <c r="N4580" s="1"/>
      <c r="O4580" s="1"/>
      <c r="P4580" s="2">
        <f>Table1[[#This Row],[PRICE/PO]]*Table1[[#This Row],[Quantity/PO]]</f>
        <v>0</v>
      </c>
      <c r="Q4580" s="2" t="str">
        <f t="shared" ca="1" si="393"/>
        <v>منتهي</v>
      </c>
      <c r="R4580" s="2"/>
      <c r="S4580" s="2"/>
      <c r="T4580" s="1" t="str">
        <f t="shared" si="392"/>
        <v/>
      </c>
      <c r="BN4580" s="8">
        <f t="shared" si="396"/>
        <v>0</v>
      </c>
    </row>
    <row r="4581" spans="1:66" ht="23" hidden="1" x14ac:dyDescent="0.45">
      <c r="A4581" s="1">
        <f t="shared" si="395"/>
        <v>4568</v>
      </c>
      <c r="B4581" s="1" t="s">
        <v>734</v>
      </c>
      <c r="C4581" s="1" t="s">
        <v>6162</v>
      </c>
      <c r="D4581" s="1" t="s">
        <v>2294</v>
      </c>
      <c r="E4581" s="2" t="s">
        <v>6163</v>
      </c>
      <c r="F4581" s="1" t="s">
        <v>6131</v>
      </c>
      <c r="G4581" s="10">
        <v>45840</v>
      </c>
      <c r="H4581" s="1">
        <v>12</v>
      </c>
      <c r="I4581" s="1"/>
      <c r="J4581" s="10">
        <v>45847</v>
      </c>
      <c r="K4581" s="1"/>
      <c r="L4581" s="2"/>
      <c r="M4581" s="10"/>
      <c r="N4581" s="1"/>
      <c r="O4581" s="1"/>
      <c r="P4581" s="2">
        <f>Table1[[#This Row],[PRICE/PO]]*Table1[[#This Row],[Quantity/PO]]</f>
        <v>0</v>
      </c>
      <c r="Q4581" s="2" t="str">
        <f t="shared" ca="1" si="393"/>
        <v>منتهي</v>
      </c>
      <c r="R4581" s="2"/>
      <c r="S4581" s="2"/>
      <c r="T4581" s="1" t="str">
        <f t="shared" si="392"/>
        <v/>
      </c>
      <c r="BN4581" s="8">
        <f t="shared" si="396"/>
        <v>0</v>
      </c>
    </row>
    <row r="4582" spans="1:66" ht="46" hidden="1" x14ac:dyDescent="0.45">
      <c r="A4582" s="1">
        <f t="shared" si="395"/>
        <v>4569</v>
      </c>
      <c r="B4582" s="1" t="s">
        <v>734</v>
      </c>
      <c r="C4582" s="1" t="s">
        <v>6164</v>
      </c>
      <c r="D4582" s="1" t="s">
        <v>6165</v>
      </c>
      <c r="E4582" s="2" t="s">
        <v>6166</v>
      </c>
      <c r="F4582" s="1" t="s">
        <v>6131</v>
      </c>
      <c r="G4582" s="10">
        <v>45840</v>
      </c>
      <c r="H4582" s="1">
        <v>4</v>
      </c>
      <c r="I4582" s="1"/>
      <c r="J4582" s="10">
        <v>45847</v>
      </c>
      <c r="K4582" s="1"/>
      <c r="L4582" s="2"/>
      <c r="M4582" s="10"/>
      <c r="N4582" s="1"/>
      <c r="O4582" s="1"/>
      <c r="P4582" s="2">
        <f>Table1[[#This Row],[PRICE/PO]]*Table1[[#This Row],[Quantity/PO]]</f>
        <v>0</v>
      </c>
      <c r="Q4582" s="2" t="str">
        <f t="shared" ca="1" si="393"/>
        <v>منتهي</v>
      </c>
      <c r="R4582" s="2"/>
      <c r="S4582" s="2"/>
      <c r="T4582" s="1" t="str">
        <f t="shared" si="392"/>
        <v/>
      </c>
      <c r="BN4582" s="8">
        <f t="shared" si="396"/>
        <v>0</v>
      </c>
    </row>
    <row r="4583" spans="1:66" ht="46" hidden="1" x14ac:dyDescent="0.45">
      <c r="A4583" s="1">
        <f t="shared" si="395"/>
        <v>4570</v>
      </c>
      <c r="B4583" s="1" t="s">
        <v>734</v>
      </c>
      <c r="C4583" s="1" t="s">
        <v>6167</v>
      </c>
      <c r="D4583" s="1" t="s">
        <v>3839</v>
      </c>
      <c r="E4583" s="2" t="s">
        <v>5742</v>
      </c>
      <c r="F4583" s="1" t="s">
        <v>6131</v>
      </c>
      <c r="G4583" s="10">
        <v>45840</v>
      </c>
      <c r="H4583" s="1">
        <v>12</v>
      </c>
      <c r="I4583" s="1"/>
      <c r="J4583" s="10">
        <v>45847</v>
      </c>
      <c r="K4583" s="1"/>
      <c r="L4583" s="2"/>
      <c r="M4583" s="10"/>
      <c r="N4583" s="1"/>
      <c r="O4583" s="1"/>
      <c r="P4583" s="2">
        <f>Table1[[#This Row],[PRICE/PO]]*Table1[[#This Row],[Quantity/PO]]</f>
        <v>0</v>
      </c>
      <c r="Q4583" s="2" t="str">
        <f t="shared" ca="1" si="393"/>
        <v>منتهي</v>
      </c>
      <c r="R4583" s="2"/>
      <c r="S4583" s="2"/>
      <c r="T4583" s="1" t="str">
        <f t="shared" si="392"/>
        <v/>
      </c>
      <c r="BN4583" s="8">
        <f t="shared" si="396"/>
        <v>0</v>
      </c>
    </row>
    <row r="4584" spans="1:66" ht="69" hidden="1" x14ac:dyDescent="0.45">
      <c r="A4584" s="1">
        <f t="shared" si="395"/>
        <v>4571</v>
      </c>
      <c r="B4584" s="1" t="s">
        <v>734</v>
      </c>
      <c r="C4584" s="1" t="s">
        <v>6168</v>
      </c>
      <c r="D4584" s="1" t="s">
        <v>5303</v>
      </c>
      <c r="E4584" s="2" t="s">
        <v>6169</v>
      </c>
      <c r="F4584" s="1" t="s">
        <v>6131</v>
      </c>
      <c r="G4584" s="10">
        <v>45840</v>
      </c>
      <c r="H4584" s="1">
        <v>12</v>
      </c>
      <c r="I4584" s="1"/>
      <c r="J4584" s="10">
        <v>45847</v>
      </c>
      <c r="K4584" s="1"/>
      <c r="L4584" s="2"/>
      <c r="M4584" s="10"/>
      <c r="N4584" s="1"/>
      <c r="O4584" s="1"/>
      <c r="P4584" s="2">
        <f>Table1[[#This Row],[PRICE/PO]]*Table1[[#This Row],[Quantity/PO]]</f>
        <v>0</v>
      </c>
      <c r="Q4584" s="2" t="str">
        <f t="shared" ca="1" si="393"/>
        <v>منتهي</v>
      </c>
      <c r="R4584" s="2"/>
      <c r="S4584" s="2"/>
      <c r="T4584" s="1" t="str">
        <f t="shared" si="392"/>
        <v/>
      </c>
      <c r="BN4584" s="8">
        <f t="shared" si="396"/>
        <v>0</v>
      </c>
    </row>
    <row r="4585" spans="1:66" ht="23" hidden="1" x14ac:dyDescent="0.45">
      <c r="A4585" s="1">
        <f t="shared" si="395"/>
        <v>4572</v>
      </c>
      <c r="B4585" s="1" t="s">
        <v>734</v>
      </c>
      <c r="C4585" s="1" t="s">
        <v>477</v>
      </c>
      <c r="D4585" s="1" t="s">
        <v>5303</v>
      </c>
      <c r="E4585" s="2" t="s">
        <v>356</v>
      </c>
      <c r="F4585" s="1" t="s">
        <v>6170</v>
      </c>
      <c r="G4585" s="10">
        <v>45840</v>
      </c>
      <c r="H4585" s="1">
        <v>160</v>
      </c>
      <c r="I4585" s="1"/>
      <c r="J4585" s="10">
        <v>45845</v>
      </c>
      <c r="K4585" s="1"/>
      <c r="L4585" s="2"/>
      <c r="M4585" s="10"/>
      <c r="N4585" s="1"/>
      <c r="O4585" s="1"/>
      <c r="P4585" s="2">
        <f>Table1[[#This Row],[PRICE/PO]]*Table1[[#This Row],[Quantity/PO]]</f>
        <v>0</v>
      </c>
      <c r="Q4585" s="2" t="str">
        <f t="shared" ca="1" si="393"/>
        <v>منتهي</v>
      </c>
      <c r="R4585" s="2"/>
      <c r="S4585" s="2"/>
      <c r="T4585" s="1" t="str">
        <f t="shared" si="392"/>
        <v/>
      </c>
      <c r="BN4585" s="8">
        <f t="shared" si="396"/>
        <v>0</v>
      </c>
    </row>
    <row r="4586" spans="1:66" ht="46" hidden="1" x14ac:dyDescent="0.45">
      <c r="A4586" s="1">
        <f t="shared" si="395"/>
        <v>4573</v>
      </c>
      <c r="B4586" s="1" t="s">
        <v>734</v>
      </c>
      <c r="C4586" s="1" t="s">
        <v>1006</v>
      </c>
      <c r="D4586" s="1" t="s">
        <v>5303</v>
      </c>
      <c r="E4586" s="2" t="s">
        <v>6171</v>
      </c>
      <c r="F4586" s="1" t="s">
        <v>6170</v>
      </c>
      <c r="G4586" s="10">
        <v>45840</v>
      </c>
      <c r="H4586" s="1">
        <v>100</v>
      </c>
      <c r="I4586" s="1"/>
      <c r="J4586" s="10">
        <v>45845</v>
      </c>
      <c r="K4586" s="1"/>
      <c r="L4586" s="2"/>
      <c r="M4586" s="10"/>
      <c r="N4586" s="1"/>
      <c r="O4586" s="1"/>
      <c r="P4586" s="2">
        <f>Table1[[#This Row],[PRICE/PO]]*Table1[[#This Row],[Quantity/PO]]</f>
        <v>0</v>
      </c>
      <c r="Q4586" s="2" t="str">
        <f t="shared" ca="1" si="393"/>
        <v>منتهي</v>
      </c>
      <c r="R4586" s="2"/>
      <c r="S4586" s="2"/>
      <c r="T4586" s="1" t="str">
        <f t="shared" si="392"/>
        <v/>
      </c>
      <c r="BN4586" s="8">
        <f t="shared" si="396"/>
        <v>0</v>
      </c>
    </row>
    <row r="4587" spans="1:66" ht="23" hidden="1" x14ac:dyDescent="0.45">
      <c r="A4587" s="1">
        <f t="shared" si="395"/>
        <v>4574</v>
      </c>
      <c r="B4587" s="1" t="s">
        <v>734</v>
      </c>
      <c r="C4587" s="1" t="s">
        <v>478</v>
      </c>
      <c r="D4587" s="1" t="s">
        <v>5303</v>
      </c>
      <c r="E4587" s="2" t="s">
        <v>6172</v>
      </c>
      <c r="F4587" s="1" t="s">
        <v>6170</v>
      </c>
      <c r="G4587" s="10">
        <v>45840</v>
      </c>
      <c r="H4587" s="1">
        <v>50</v>
      </c>
      <c r="I4587" s="1"/>
      <c r="J4587" s="10">
        <v>45845</v>
      </c>
      <c r="K4587" s="1"/>
      <c r="L4587" s="2"/>
      <c r="M4587" s="10"/>
      <c r="N4587" s="1"/>
      <c r="O4587" s="1"/>
      <c r="P4587" s="2">
        <f>Table1[[#This Row],[PRICE/PO]]*Table1[[#This Row],[Quantity/PO]]</f>
        <v>0</v>
      </c>
      <c r="Q4587" s="2" t="str">
        <f t="shared" ca="1" si="393"/>
        <v>منتهي</v>
      </c>
      <c r="R4587" s="2"/>
      <c r="S4587" s="2"/>
      <c r="T4587" s="1" t="str">
        <f t="shared" si="392"/>
        <v/>
      </c>
      <c r="BN4587" s="8">
        <f t="shared" si="396"/>
        <v>0</v>
      </c>
    </row>
    <row r="4588" spans="1:66" ht="46" hidden="1" x14ac:dyDescent="0.45">
      <c r="A4588" s="1">
        <f t="shared" si="395"/>
        <v>4575</v>
      </c>
      <c r="B4588" s="1" t="s">
        <v>734</v>
      </c>
      <c r="C4588" s="1" t="s">
        <v>1006</v>
      </c>
      <c r="D4588" s="1" t="s">
        <v>5303</v>
      </c>
      <c r="E4588" s="2" t="s">
        <v>6171</v>
      </c>
      <c r="F4588" s="1" t="s">
        <v>6170</v>
      </c>
      <c r="G4588" s="10">
        <v>45840</v>
      </c>
      <c r="H4588" s="1">
        <v>100</v>
      </c>
      <c r="I4588" s="1"/>
      <c r="J4588" s="10">
        <v>45845</v>
      </c>
      <c r="K4588" s="1"/>
      <c r="L4588" s="2"/>
      <c r="M4588" s="10"/>
      <c r="N4588" s="1"/>
      <c r="O4588" s="1"/>
      <c r="P4588" s="2">
        <f>Table1[[#This Row],[PRICE/PO]]*Table1[[#This Row],[Quantity/PO]]</f>
        <v>0</v>
      </c>
      <c r="Q4588" s="2" t="str">
        <f t="shared" ca="1" si="393"/>
        <v>منتهي</v>
      </c>
      <c r="R4588" s="2"/>
      <c r="S4588" s="2"/>
      <c r="T4588" s="1" t="str">
        <f t="shared" si="392"/>
        <v/>
      </c>
      <c r="BN4588" s="8">
        <f t="shared" si="396"/>
        <v>0</v>
      </c>
    </row>
    <row r="4589" spans="1:66" ht="23" hidden="1" x14ac:dyDescent="0.45">
      <c r="A4589" s="1">
        <f t="shared" si="395"/>
        <v>4576</v>
      </c>
      <c r="B4589" s="1" t="s">
        <v>734</v>
      </c>
      <c r="C4589" s="1" t="s">
        <v>477</v>
      </c>
      <c r="D4589" s="1" t="s">
        <v>5303</v>
      </c>
      <c r="E4589" s="2" t="s">
        <v>356</v>
      </c>
      <c r="F4589" s="1" t="s">
        <v>6170</v>
      </c>
      <c r="G4589" s="10">
        <v>45840</v>
      </c>
      <c r="H4589" s="1">
        <v>100</v>
      </c>
      <c r="I4589" s="1"/>
      <c r="J4589" s="10">
        <v>45845</v>
      </c>
      <c r="K4589" s="1"/>
      <c r="L4589" s="2"/>
      <c r="M4589" s="10"/>
      <c r="N4589" s="1"/>
      <c r="O4589" s="1"/>
      <c r="P4589" s="2">
        <f>Table1[[#This Row],[PRICE/PO]]*Table1[[#This Row],[Quantity/PO]]</f>
        <v>0</v>
      </c>
      <c r="Q4589" s="2" t="str">
        <f t="shared" ca="1" si="393"/>
        <v>منتهي</v>
      </c>
      <c r="R4589" s="2"/>
      <c r="S4589" s="2"/>
      <c r="T4589" s="1" t="str">
        <f t="shared" si="392"/>
        <v/>
      </c>
      <c r="BN4589" s="8">
        <f t="shared" si="396"/>
        <v>0</v>
      </c>
    </row>
    <row r="4590" spans="1:66" ht="23" hidden="1" x14ac:dyDescent="0.45">
      <c r="A4590" s="1">
        <f t="shared" si="395"/>
        <v>4577</v>
      </c>
      <c r="B4590" s="1" t="s">
        <v>734</v>
      </c>
      <c r="C4590" s="1" t="s">
        <v>477</v>
      </c>
      <c r="D4590" s="1" t="s">
        <v>5303</v>
      </c>
      <c r="E4590" s="2" t="s">
        <v>356</v>
      </c>
      <c r="F4590" s="1" t="s">
        <v>6170</v>
      </c>
      <c r="G4590" s="10">
        <v>45840</v>
      </c>
      <c r="H4590" s="1">
        <v>150</v>
      </c>
      <c r="I4590" s="1"/>
      <c r="J4590" s="10">
        <v>45845</v>
      </c>
      <c r="K4590" s="1"/>
      <c r="L4590" s="2"/>
      <c r="M4590" s="10"/>
      <c r="N4590" s="1"/>
      <c r="O4590" s="1"/>
      <c r="P4590" s="2">
        <f>Table1[[#This Row],[PRICE/PO]]*Table1[[#This Row],[Quantity/PO]]</f>
        <v>0</v>
      </c>
      <c r="Q4590" s="2" t="str">
        <f t="shared" ca="1" si="393"/>
        <v>منتهي</v>
      </c>
      <c r="R4590" s="2"/>
      <c r="S4590" s="2"/>
      <c r="T4590" s="1" t="str">
        <f t="shared" si="392"/>
        <v/>
      </c>
      <c r="BN4590" s="8">
        <f t="shared" ref="BN4590:BN4653" si="397">D5190</f>
        <v>0</v>
      </c>
    </row>
    <row r="4591" spans="1:66" ht="23" hidden="1" x14ac:dyDescent="0.45">
      <c r="A4591" s="1">
        <f t="shared" si="395"/>
        <v>4578</v>
      </c>
      <c r="B4591" s="1" t="s">
        <v>734</v>
      </c>
      <c r="C4591" s="1" t="s">
        <v>477</v>
      </c>
      <c r="D4591" s="1" t="s">
        <v>5303</v>
      </c>
      <c r="E4591" s="2" t="s">
        <v>356</v>
      </c>
      <c r="F4591" s="1" t="s">
        <v>6170</v>
      </c>
      <c r="G4591" s="10">
        <v>45840</v>
      </c>
      <c r="H4591" s="1">
        <v>50</v>
      </c>
      <c r="I4591" s="1"/>
      <c r="J4591" s="10">
        <v>45845</v>
      </c>
      <c r="K4591" s="1"/>
      <c r="L4591" s="2"/>
      <c r="M4591" s="10"/>
      <c r="N4591" s="1"/>
      <c r="O4591" s="1"/>
      <c r="P4591" s="2">
        <f>Table1[[#This Row],[PRICE/PO]]*Table1[[#This Row],[Quantity/PO]]</f>
        <v>0</v>
      </c>
      <c r="Q4591" s="2" t="str">
        <f t="shared" ca="1" si="393"/>
        <v>منتهي</v>
      </c>
      <c r="R4591" s="2"/>
      <c r="S4591" s="2"/>
      <c r="T4591" s="1" t="str">
        <f t="shared" si="392"/>
        <v/>
      </c>
      <c r="BN4591" s="8">
        <f t="shared" si="397"/>
        <v>0</v>
      </c>
    </row>
    <row r="4592" spans="1:66" ht="23" hidden="1" x14ac:dyDescent="0.45">
      <c r="A4592" s="1">
        <f t="shared" si="395"/>
        <v>4579</v>
      </c>
      <c r="B4592" s="1" t="s">
        <v>734</v>
      </c>
      <c r="C4592" s="1" t="s">
        <v>477</v>
      </c>
      <c r="D4592" s="1" t="s">
        <v>5303</v>
      </c>
      <c r="E4592" s="2" t="s">
        <v>356</v>
      </c>
      <c r="F4592" s="1" t="s">
        <v>6170</v>
      </c>
      <c r="G4592" s="10">
        <v>45840</v>
      </c>
      <c r="H4592" s="1">
        <v>100</v>
      </c>
      <c r="I4592" s="1"/>
      <c r="J4592" s="10">
        <v>45845</v>
      </c>
      <c r="K4592" s="1"/>
      <c r="L4592" s="2"/>
      <c r="M4592" s="10"/>
      <c r="N4592" s="1"/>
      <c r="O4592" s="1"/>
      <c r="P4592" s="2">
        <f>Table1[[#This Row],[PRICE/PO]]*Table1[[#This Row],[Quantity/PO]]</f>
        <v>0</v>
      </c>
      <c r="Q4592" s="2" t="str">
        <f t="shared" ca="1" si="393"/>
        <v>منتهي</v>
      </c>
      <c r="R4592" s="2"/>
      <c r="S4592" s="2"/>
      <c r="T4592" s="1" t="str">
        <f t="shared" si="392"/>
        <v/>
      </c>
      <c r="BN4592" s="8">
        <f t="shared" si="397"/>
        <v>0</v>
      </c>
    </row>
    <row r="4593" spans="1:66" ht="46" hidden="1" x14ac:dyDescent="0.45">
      <c r="A4593" s="1">
        <f t="shared" si="395"/>
        <v>4580</v>
      </c>
      <c r="B4593" s="1" t="s">
        <v>734</v>
      </c>
      <c r="C4593" s="1" t="s">
        <v>1006</v>
      </c>
      <c r="D4593" s="1" t="s">
        <v>5303</v>
      </c>
      <c r="E4593" s="2" t="s">
        <v>6171</v>
      </c>
      <c r="F4593" s="1" t="s">
        <v>6170</v>
      </c>
      <c r="G4593" s="10">
        <v>45840</v>
      </c>
      <c r="H4593" s="1">
        <v>200</v>
      </c>
      <c r="I4593" s="1"/>
      <c r="J4593" s="10">
        <v>45845</v>
      </c>
      <c r="K4593" s="1"/>
      <c r="L4593" s="2"/>
      <c r="M4593" s="10"/>
      <c r="N4593" s="1"/>
      <c r="O4593" s="1"/>
      <c r="P4593" s="2">
        <f>Table1[[#This Row],[PRICE/PO]]*Table1[[#This Row],[Quantity/PO]]</f>
        <v>0</v>
      </c>
      <c r="Q4593" s="2" t="str">
        <f t="shared" ca="1" si="393"/>
        <v>منتهي</v>
      </c>
      <c r="R4593" s="2"/>
      <c r="S4593" s="2"/>
      <c r="T4593" s="1" t="str">
        <f t="shared" ref="T4593:T4656" si="398">IF(AND(COUNTIFS($F$14:$F$1012, $F4593, $L$14:$L$1012, "&lt;&gt;")&gt;0, $L4593="", $I4593&lt;&gt;""), 1, "")</f>
        <v/>
      </c>
      <c r="BN4593" s="8">
        <f t="shared" si="397"/>
        <v>0</v>
      </c>
    </row>
    <row r="4594" spans="1:66" ht="46" hidden="1" x14ac:dyDescent="0.45">
      <c r="A4594" s="1">
        <f t="shared" si="395"/>
        <v>4581</v>
      </c>
      <c r="B4594" s="1" t="s">
        <v>734</v>
      </c>
      <c r="C4594" s="1" t="s">
        <v>6173</v>
      </c>
      <c r="D4594" s="1" t="s">
        <v>6174</v>
      </c>
      <c r="E4594" s="2" t="s">
        <v>6175</v>
      </c>
      <c r="F4594" s="1" t="s">
        <v>6170</v>
      </c>
      <c r="G4594" s="10">
        <v>45840</v>
      </c>
      <c r="H4594" s="1">
        <v>50</v>
      </c>
      <c r="I4594" s="1"/>
      <c r="J4594" s="10">
        <v>45845</v>
      </c>
      <c r="K4594" s="1"/>
      <c r="L4594" s="2"/>
      <c r="M4594" s="10"/>
      <c r="N4594" s="1"/>
      <c r="O4594" s="1"/>
      <c r="P4594" s="2">
        <f>Table1[[#This Row],[PRICE/PO]]*Table1[[#This Row],[Quantity/PO]]</f>
        <v>0</v>
      </c>
      <c r="Q4594" s="2" t="str">
        <f t="shared" ca="1" si="393"/>
        <v>منتهي</v>
      </c>
      <c r="R4594" s="2"/>
      <c r="S4594" s="2"/>
      <c r="T4594" s="1" t="str">
        <f t="shared" si="398"/>
        <v/>
      </c>
      <c r="BN4594" s="8">
        <f t="shared" si="397"/>
        <v>0</v>
      </c>
    </row>
    <row r="4595" spans="1:66" ht="69" hidden="1" x14ac:dyDescent="0.45">
      <c r="A4595" s="1">
        <f t="shared" si="395"/>
        <v>4582</v>
      </c>
      <c r="B4595" s="1" t="s">
        <v>734</v>
      </c>
      <c r="C4595" s="1" t="s">
        <v>6176</v>
      </c>
      <c r="D4595" s="1" t="s">
        <v>6177</v>
      </c>
      <c r="E4595" s="2" t="s">
        <v>6178</v>
      </c>
      <c r="F4595" s="1" t="s">
        <v>6170</v>
      </c>
      <c r="G4595" s="10">
        <v>45840</v>
      </c>
      <c r="H4595" s="1">
        <v>20</v>
      </c>
      <c r="I4595" s="1"/>
      <c r="J4595" s="10">
        <v>45845</v>
      </c>
      <c r="K4595" s="1"/>
      <c r="L4595" s="2"/>
      <c r="M4595" s="10"/>
      <c r="N4595" s="1"/>
      <c r="O4595" s="1"/>
      <c r="P4595" s="2">
        <f>Table1[[#This Row],[PRICE/PO]]*Table1[[#This Row],[Quantity/PO]]</f>
        <v>0</v>
      </c>
      <c r="Q4595" s="2" t="str">
        <f t="shared" ca="1" si="393"/>
        <v>منتهي</v>
      </c>
      <c r="R4595" s="2"/>
      <c r="S4595" s="2"/>
      <c r="T4595" s="1" t="str">
        <f t="shared" si="398"/>
        <v/>
      </c>
      <c r="BN4595" s="8">
        <f t="shared" si="397"/>
        <v>0</v>
      </c>
    </row>
    <row r="4596" spans="1:66" ht="23" hidden="1" x14ac:dyDescent="0.45">
      <c r="A4596" s="1">
        <f t="shared" si="395"/>
        <v>4583</v>
      </c>
      <c r="B4596" s="1" t="s">
        <v>734</v>
      </c>
      <c r="C4596" s="1" t="s">
        <v>477</v>
      </c>
      <c r="D4596" s="1" t="s">
        <v>5303</v>
      </c>
      <c r="E4596" s="2" t="s">
        <v>356</v>
      </c>
      <c r="F4596" s="1" t="s">
        <v>6170</v>
      </c>
      <c r="G4596" s="10">
        <v>45840</v>
      </c>
      <c r="H4596" s="1">
        <v>200</v>
      </c>
      <c r="I4596" s="1"/>
      <c r="J4596" s="10">
        <v>45845</v>
      </c>
      <c r="K4596" s="1"/>
      <c r="L4596" s="2"/>
      <c r="M4596" s="10"/>
      <c r="N4596" s="1"/>
      <c r="O4596" s="1"/>
      <c r="P4596" s="2">
        <f>Table1[[#This Row],[PRICE/PO]]*Table1[[#This Row],[Quantity/PO]]</f>
        <v>0</v>
      </c>
      <c r="Q4596" s="2" t="str">
        <f t="shared" ca="1" si="393"/>
        <v>منتهي</v>
      </c>
      <c r="R4596" s="2"/>
      <c r="S4596" s="2"/>
      <c r="T4596" s="1" t="str">
        <f t="shared" si="398"/>
        <v/>
      </c>
      <c r="BN4596" s="8">
        <f t="shared" si="397"/>
        <v>0</v>
      </c>
    </row>
    <row r="4597" spans="1:66" ht="23" hidden="1" x14ac:dyDescent="0.45">
      <c r="A4597" s="1">
        <f t="shared" si="395"/>
        <v>4584</v>
      </c>
      <c r="B4597" s="1" t="s">
        <v>734</v>
      </c>
      <c r="C4597" s="1" t="s">
        <v>477</v>
      </c>
      <c r="D4597" s="1" t="s">
        <v>5303</v>
      </c>
      <c r="E4597" s="2" t="s">
        <v>356</v>
      </c>
      <c r="F4597" s="1" t="s">
        <v>6170</v>
      </c>
      <c r="G4597" s="10">
        <v>45840</v>
      </c>
      <c r="H4597" s="1">
        <v>200</v>
      </c>
      <c r="I4597" s="1"/>
      <c r="J4597" s="10">
        <v>45845</v>
      </c>
      <c r="K4597" s="1"/>
      <c r="L4597" s="2"/>
      <c r="M4597" s="10"/>
      <c r="N4597" s="1"/>
      <c r="O4597" s="1"/>
      <c r="P4597" s="2">
        <f>Table1[[#This Row],[PRICE/PO]]*Table1[[#This Row],[Quantity/PO]]</f>
        <v>0</v>
      </c>
      <c r="Q4597" s="2" t="str">
        <f t="shared" ref="Q4597:Q4660" ca="1" si="399">IF(AND($J4597&lt;TODAY(), $J4597&lt;&gt;""), "منتهي", "")</f>
        <v>منتهي</v>
      </c>
      <c r="R4597" s="2"/>
      <c r="S4597" s="2"/>
      <c r="T4597" s="1" t="str">
        <f t="shared" si="398"/>
        <v/>
      </c>
      <c r="BN4597" s="8">
        <f t="shared" si="397"/>
        <v>0</v>
      </c>
    </row>
    <row r="4598" spans="1:66" ht="46" hidden="1" x14ac:dyDescent="0.45">
      <c r="A4598" s="1">
        <f t="shared" si="395"/>
        <v>4585</v>
      </c>
      <c r="B4598" s="1" t="s">
        <v>734</v>
      </c>
      <c r="C4598" s="1" t="s">
        <v>6179</v>
      </c>
      <c r="D4598" s="1" t="s">
        <v>6180</v>
      </c>
      <c r="E4598" s="2" t="s">
        <v>6181</v>
      </c>
      <c r="F4598" s="1" t="s">
        <v>6170</v>
      </c>
      <c r="G4598" s="10">
        <v>45840</v>
      </c>
      <c r="H4598" s="1">
        <v>1</v>
      </c>
      <c r="I4598" s="1"/>
      <c r="J4598" s="10">
        <v>45845</v>
      </c>
      <c r="K4598" s="1"/>
      <c r="L4598" s="2"/>
      <c r="M4598" s="10"/>
      <c r="N4598" s="1"/>
      <c r="O4598" s="1"/>
      <c r="P4598" s="2">
        <f>Table1[[#This Row],[PRICE/PO]]*Table1[[#This Row],[Quantity/PO]]</f>
        <v>0</v>
      </c>
      <c r="Q4598" s="2" t="str">
        <f t="shared" ca="1" si="399"/>
        <v>منتهي</v>
      </c>
      <c r="R4598" s="2"/>
      <c r="S4598" s="2"/>
      <c r="T4598" s="1" t="str">
        <f t="shared" si="398"/>
        <v/>
      </c>
      <c r="BN4598" s="8">
        <f t="shared" si="397"/>
        <v>0</v>
      </c>
    </row>
    <row r="4599" spans="1:66" ht="46" hidden="1" x14ac:dyDescent="0.45">
      <c r="A4599" s="1">
        <f t="shared" si="395"/>
        <v>4586</v>
      </c>
      <c r="B4599" s="1" t="s">
        <v>734</v>
      </c>
      <c r="C4599" s="1" t="s">
        <v>6182</v>
      </c>
      <c r="D4599" s="1"/>
      <c r="E4599" s="2" t="s">
        <v>6183</v>
      </c>
      <c r="F4599" s="1" t="s">
        <v>6170</v>
      </c>
      <c r="G4599" s="10">
        <v>45840</v>
      </c>
      <c r="H4599" s="1">
        <v>1</v>
      </c>
      <c r="I4599" s="1"/>
      <c r="J4599" s="10">
        <v>45845</v>
      </c>
      <c r="K4599" s="1"/>
      <c r="L4599" s="2"/>
      <c r="M4599" s="10"/>
      <c r="N4599" s="1"/>
      <c r="O4599" s="1"/>
      <c r="P4599" s="2">
        <f>Table1[[#This Row],[PRICE/PO]]*Table1[[#This Row],[Quantity/PO]]</f>
        <v>0</v>
      </c>
      <c r="Q4599" s="2" t="str">
        <f t="shared" ca="1" si="399"/>
        <v>منتهي</v>
      </c>
      <c r="R4599" s="2"/>
      <c r="S4599" s="2"/>
      <c r="T4599" s="1" t="str">
        <f t="shared" si="398"/>
        <v/>
      </c>
      <c r="BN4599" s="8">
        <f t="shared" si="397"/>
        <v>0</v>
      </c>
    </row>
    <row r="4600" spans="1:66" ht="46" hidden="1" x14ac:dyDescent="0.45">
      <c r="A4600" s="1">
        <f t="shared" si="395"/>
        <v>4587</v>
      </c>
      <c r="B4600" s="1" t="s">
        <v>734</v>
      </c>
      <c r="C4600" s="1" t="s">
        <v>6184</v>
      </c>
      <c r="D4600" s="1" t="s">
        <v>6185</v>
      </c>
      <c r="E4600" s="2" t="s">
        <v>6186</v>
      </c>
      <c r="F4600" s="1" t="s">
        <v>6170</v>
      </c>
      <c r="G4600" s="10">
        <v>45840</v>
      </c>
      <c r="H4600" s="1">
        <v>1</v>
      </c>
      <c r="I4600" s="1"/>
      <c r="J4600" s="10">
        <v>45845</v>
      </c>
      <c r="K4600" s="1"/>
      <c r="L4600" s="2"/>
      <c r="M4600" s="10"/>
      <c r="N4600" s="1"/>
      <c r="O4600" s="1"/>
      <c r="P4600" s="2">
        <f>Table1[[#This Row],[PRICE/PO]]*Table1[[#This Row],[Quantity/PO]]</f>
        <v>0</v>
      </c>
      <c r="Q4600" s="2" t="str">
        <f t="shared" ca="1" si="399"/>
        <v>منتهي</v>
      </c>
      <c r="R4600" s="2"/>
      <c r="S4600" s="2"/>
      <c r="T4600" s="1" t="str">
        <f t="shared" si="398"/>
        <v/>
      </c>
      <c r="BN4600" s="8">
        <f t="shared" si="397"/>
        <v>0</v>
      </c>
    </row>
    <row r="4601" spans="1:66" ht="46" hidden="1" x14ac:dyDescent="0.45">
      <c r="A4601" s="1">
        <f t="shared" si="395"/>
        <v>4588</v>
      </c>
      <c r="B4601" s="1" t="s">
        <v>734</v>
      </c>
      <c r="C4601" s="1" t="s">
        <v>6187</v>
      </c>
      <c r="D4601" s="1" t="s">
        <v>6188</v>
      </c>
      <c r="E4601" s="2" t="s">
        <v>6189</v>
      </c>
      <c r="F4601" s="1" t="s">
        <v>6170</v>
      </c>
      <c r="G4601" s="10">
        <v>45840</v>
      </c>
      <c r="H4601" s="1">
        <v>1</v>
      </c>
      <c r="I4601" s="1"/>
      <c r="J4601" s="10">
        <v>45845</v>
      </c>
      <c r="K4601" s="1"/>
      <c r="L4601" s="2"/>
      <c r="M4601" s="10"/>
      <c r="N4601" s="1"/>
      <c r="O4601" s="1"/>
      <c r="P4601" s="2">
        <f>Table1[[#This Row],[PRICE/PO]]*Table1[[#This Row],[Quantity/PO]]</f>
        <v>0</v>
      </c>
      <c r="Q4601" s="2" t="str">
        <f t="shared" ca="1" si="399"/>
        <v>منتهي</v>
      </c>
      <c r="R4601" s="2"/>
      <c r="S4601" s="2"/>
      <c r="T4601" s="1" t="str">
        <f t="shared" si="398"/>
        <v/>
      </c>
      <c r="BN4601" s="8">
        <f t="shared" si="397"/>
        <v>0</v>
      </c>
    </row>
    <row r="4602" spans="1:66" ht="23" hidden="1" x14ac:dyDescent="0.45">
      <c r="A4602" s="1">
        <f t="shared" si="395"/>
        <v>4589</v>
      </c>
      <c r="B4602" s="1" t="s">
        <v>734</v>
      </c>
      <c r="C4602" s="1" t="s">
        <v>477</v>
      </c>
      <c r="D4602" s="1" t="s">
        <v>5303</v>
      </c>
      <c r="E4602" s="2" t="s">
        <v>356</v>
      </c>
      <c r="F4602" s="1" t="s">
        <v>6170</v>
      </c>
      <c r="G4602" s="10">
        <v>45840</v>
      </c>
      <c r="H4602" s="1">
        <v>60</v>
      </c>
      <c r="I4602" s="1"/>
      <c r="J4602" s="10">
        <v>45845</v>
      </c>
      <c r="K4602" s="1"/>
      <c r="L4602" s="2"/>
      <c r="M4602" s="10"/>
      <c r="N4602" s="1"/>
      <c r="O4602" s="1"/>
      <c r="P4602" s="2">
        <f>Table1[[#This Row],[PRICE/PO]]*Table1[[#This Row],[Quantity/PO]]</f>
        <v>0</v>
      </c>
      <c r="Q4602" s="2" t="str">
        <f t="shared" ca="1" si="399"/>
        <v>منتهي</v>
      </c>
      <c r="R4602" s="2"/>
      <c r="S4602" s="2"/>
      <c r="T4602" s="1" t="str">
        <f t="shared" si="398"/>
        <v/>
      </c>
      <c r="BN4602" s="8">
        <f t="shared" si="397"/>
        <v>0</v>
      </c>
    </row>
    <row r="4603" spans="1:66" ht="46" hidden="1" x14ac:dyDescent="0.45">
      <c r="A4603" s="1">
        <f t="shared" si="395"/>
        <v>4590</v>
      </c>
      <c r="B4603" s="1" t="s">
        <v>734</v>
      </c>
      <c r="C4603" s="1" t="s">
        <v>6190</v>
      </c>
      <c r="D4603" s="1" t="s">
        <v>6191</v>
      </c>
      <c r="E4603" s="2" t="s">
        <v>6192</v>
      </c>
      <c r="F4603" s="1" t="s">
        <v>6170</v>
      </c>
      <c r="G4603" s="10">
        <v>45840</v>
      </c>
      <c r="H4603" s="1">
        <v>15</v>
      </c>
      <c r="I4603" s="1"/>
      <c r="J4603" s="10">
        <v>45845</v>
      </c>
      <c r="K4603" s="1"/>
      <c r="L4603" s="2"/>
      <c r="M4603" s="10"/>
      <c r="N4603" s="1"/>
      <c r="O4603" s="1"/>
      <c r="P4603" s="2">
        <f>Table1[[#This Row],[PRICE/PO]]*Table1[[#This Row],[Quantity/PO]]</f>
        <v>0</v>
      </c>
      <c r="Q4603" s="2" t="str">
        <f t="shared" ca="1" si="399"/>
        <v>منتهي</v>
      </c>
      <c r="R4603" s="2"/>
      <c r="S4603" s="2"/>
      <c r="T4603" s="1" t="str">
        <f t="shared" si="398"/>
        <v/>
      </c>
      <c r="BN4603" s="8">
        <f t="shared" si="397"/>
        <v>0</v>
      </c>
    </row>
    <row r="4604" spans="1:66" ht="46" hidden="1" x14ac:dyDescent="0.45">
      <c r="A4604" s="1">
        <f t="shared" si="395"/>
        <v>4591</v>
      </c>
      <c r="B4604" s="1" t="s">
        <v>734</v>
      </c>
      <c r="C4604" s="1" t="s">
        <v>6193</v>
      </c>
      <c r="D4604" s="1" t="s">
        <v>6194</v>
      </c>
      <c r="E4604" s="2" t="s">
        <v>6195</v>
      </c>
      <c r="F4604" s="1" t="s">
        <v>6170</v>
      </c>
      <c r="G4604" s="10">
        <v>45840</v>
      </c>
      <c r="H4604" s="1">
        <v>15</v>
      </c>
      <c r="I4604" s="1"/>
      <c r="J4604" s="10">
        <v>45845</v>
      </c>
      <c r="K4604" s="1"/>
      <c r="L4604" s="2"/>
      <c r="M4604" s="10"/>
      <c r="N4604" s="1"/>
      <c r="O4604" s="1"/>
      <c r="P4604" s="2">
        <f>Table1[[#This Row],[PRICE/PO]]*Table1[[#This Row],[Quantity/PO]]</f>
        <v>0</v>
      </c>
      <c r="Q4604" s="2" t="str">
        <f t="shared" ca="1" si="399"/>
        <v>منتهي</v>
      </c>
      <c r="R4604" s="2"/>
      <c r="S4604" s="2"/>
      <c r="T4604" s="1" t="str">
        <f t="shared" si="398"/>
        <v/>
      </c>
      <c r="BN4604" s="8">
        <f t="shared" si="397"/>
        <v>0</v>
      </c>
    </row>
    <row r="4605" spans="1:66" ht="46" hidden="1" x14ac:dyDescent="0.45">
      <c r="A4605" s="1">
        <f t="shared" si="395"/>
        <v>4592</v>
      </c>
      <c r="B4605" s="1" t="s">
        <v>734</v>
      </c>
      <c r="C4605" s="1" t="s">
        <v>6196</v>
      </c>
      <c r="D4605" s="1" t="s">
        <v>6197</v>
      </c>
      <c r="E4605" s="2" t="s">
        <v>6198</v>
      </c>
      <c r="F4605" s="1" t="s">
        <v>6170</v>
      </c>
      <c r="G4605" s="10">
        <v>45840</v>
      </c>
      <c r="H4605" s="1">
        <v>3</v>
      </c>
      <c r="I4605" s="1"/>
      <c r="J4605" s="10">
        <v>45845</v>
      </c>
      <c r="K4605" s="1"/>
      <c r="L4605" s="2"/>
      <c r="M4605" s="10"/>
      <c r="N4605" s="1"/>
      <c r="O4605" s="1"/>
      <c r="P4605" s="2">
        <f>Table1[[#This Row],[PRICE/PO]]*Table1[[#This Row],[Quantity/PO]]</f>
        <v>0</v>
      </c>
      <c r="Q4605" s="2" t="str">
        <f t="shared" ca="1" si="399"/>
        <v>منتهي</v>
      </c>
      <c r="R4605" s="2"/>
      <c r="S4605" s="2"/>
      <c r="T4605" s="1" t="str">
        <f t="shared" si="398"/>
        <v/>
      </c>
      <c r="BN4605" s="8">
        <f t="shared" si="397"/>
        <v>0</v>
      </c>
    </row>
    <row r="4606" spans="1:66" ht="46" hidden="1" x14ac:dyDescent="0.45">
      <c r="A4606" s="1">
        <f t="shared" si="395"/>
        <v>4593</v>
      </c>
      <c r="B4606" s="1" t="s">
        <v>43</v>
      </c>
      <c r="C4606" s="1" t="s">
        <v>48</v>
      </c>
      <c r="D4606" s="1" t="s">
        <v>45</v>
      </c>
      <c r="E4606" s="2" t="s">
        <v>6199</v>
      </c>
      <c r="F4606" s="1" t="s">
        <v>6200</v>
      </c>
      <c r="G4606" s="10">
        <v>45840</v>
      </c>
      <c r="H4606" s="1">
        <v>3</v>
      </c>
      <c r="I4606" s="1">
        <v>11000</v>
      </c>
      <c r="J4606" s="10">
        <v>45845</v>
      </c>
      <c r="K4606" s="1"/>
      <c r="L4606" s="2"/>
      <c r="M4606" s="10"/>
      <c r="N4606" s="1"/>
      <c r="O4606" s="1"/>
      <c r="P4606" s="2">
        <f>Table1[[#This Row],[PRICE/PO]]*Table1[[#This Row],[Quantity/PO]]</f>
        <v>0</v>
      </c>
      <c r="Q4606" s="2" t="str">
        <f t="shared" ca="1" si="399"/>
        <v>منتهي</v>
      </c>
      <c r="R4606" s="2"/>
      <c r="S4606" s="2"/>
      <c r="T4606" s="1" t="str">
        <f t="shared" si="398"/>
        <v/>
      </c>
      <c r="BN4606" s="8">
        <f t="shared" si="397"/>
        <v>0</v>
      </c>
    </row>
    <row r="4607" spans="1:66" ht="46" hidden="1" x14ac:dyDescent="0.45">
      <c r="A4607" s="1">
        <f t="shared" si="395"/>
        <v>4594</v>
      </c>
      <c r="B4607" s="1" t="s">
        <v>43</v>
      </c>
      <c r="C4607" s="1" t="s">
        <v>161</v>
      </c>
      <c r="D4607" s="1" t="s">
        <v>1515</v>
      </c>
      <c r="E4607" s="2" t="s">
        <v>162</v>
      </c>
      <c r="F4607" s="1" t="s">
        <v>6201</v>
      </c>
      <c r="G4607" s="10">
        <v>45845</v>
      </c>
      <c r="H4607" s="1">
        <v>1</v>
      </c>
      <c r="I4607" s="1"/>
      <c r="J4607" s="10">
        <v>45850</v>
      </c>
      <c r="K4607" s="1"/>
      <c r="L4607" s="2"/>
      <c r="M4607" s="10"/>
      <c r="N4607" s="1"/>
      <c r="O4607" s="1"/>
      <c r="P4607" s="2">
        <f>Table1[[#This Row],[PRICE/PO]]*Table1[[#This Row],[Quantity/PO]]</f>
        <v>0</v>
      </c>
      <c r="Q4607" s="2" t="str">
        <f t="shared" ca="1" si="399"/>
        <v>منتهي</v>
      </c>
      <c r="R4607" s="2"/>
      <c r="S4607" s="2"/>
      <c r="T4607" s="1" t="str">
        <f t="shared" si="398"/>
        <v/>
      </c>
      <c r="BN4607" s="8">
        <f t="shared" si="397"/>
        <v>0</v>
      </c>
    </row>
    <row r="4608" spans="1:66" ht="46" hidden="1" x14ac:dyDescent="0.45">
      <c r="A4608" s="1">
        <f t="shared" si="395"/>
        <v>4595</v>
      </c>
      <c r="B4608" s="1" t="s">
        <v>43</v>
      </c>
      <c r="C4608" s="1" t="s">
        <v>164</v>
      </c>
      <c r="D4608" s="1" t="s">
        <v>1517</v>
      </c>
      <c r="E4608" s="2" t="s">
        <v>5855</v>
      </c>
      <c r="F4608" s="1" t="s">
        <v>6201</v>
      </c>
      <c r="G4608" s="10">
        <v>45845</v>
      </c>
      <c r="H4608" s="1">
        <v>1</v>
      </c>
      <c r="I4608" s="1"/>
      <c r="J4608" s="10">
        <v>45850</v>
      </c>
      <c r="K4608" s="1"/>
      <c r="L4608" s="2"/>
      <c r="M4608" s="10"/>
      <c r="N4608" s="1"/>
      <c r="O4608" s="1"/>
      <c r="P4608" s="2">
        <f>Table1[[#This Row],[PRICE/PO]]*Table1[[#This Row],[Quantity/PO]]</f>
        <v>0</v>
      </c>
      <c r="Q4608" s="2" t="str">
        <f t="shared" ca="1" si="399"/>
        <v>منتهي</v>
      </c>
      <c r="R4608" s="2"/>
      <c r="S4608" s="2"/>
      <c r="T4608" s="1" t="str">
        <f t="shared" si="398"/>
        <v/>
      </c>
      <c r="BN4608" s="8">
        <f t="shared" si="397"/>
        <v>0</v>
      </c>
    </row>
    <row r="4609" spans="1:66" ht="46" hidden="1" x14ac:dyDescent="0.45">
      <c r="A4609" s="1">
        <f t="shared" si="395"/>
        <v>4596</v>
      </c>
      <c r="B4609" s="1" t="s">
        <v>43</v>
      </c>
      <c r="C4609" s="1" t="s">
        <v>161</v>
      </c>
      <c r="D4609" s="1" t="s">
        <v>1515</v>
      </c>
      <c r="E4609" s="2" t="s">
        <v>162</v>
      </c>
      <c r="F4609" s="1" t="s">
        <v>6202</v>
      </c>
      <c r="G4609" s="10">
        <v>45845</v>
      </c>
      <c r="H4609" s="1">
        <v>1</v>
      </c>
      <c r="I4609" s="1"/>
      <c r="J4609" s="10">
        <v>45850</v>
      </c>
      <c r="K4609" s="1"/>
      <c r="L4609" s="2"/>
      <c r="M4609" s="10"/>
      <c r="N4609" s="1"/>
      <c r="O4609" s="1"/>
      <c r="P4609" s="2">
        <f>Table1[[#This Row],[PRICE/PO]]*Table1[[#This Row],[Quantity/PO]]</f>
        <v>0</v>
      </c>
      <c r="Q4609" s="2" t="str">
        <f t="shared" ca="1" si="399"/>
        <v>منتهي</v>
      </c>
      <c r="R4609" s="2"/>
      <c r="S4609" s="2"/>
      <c r="T4609" s="1" t="str">
        <f t="shared" si="398"/>
        <v/>
      </c>
      <c r="BN4609" s="8">
        <f t="shared" si="397"/>
        <v>0</v>
      </c>
    </row>
    <row r="4610" spans="1:66" ht="46" hidden="1" x14ac:dyDescent="0.45">
      <c r="A4610" s="1">
        <f t="shared" si="395"/>
        <v>4597</v>
      </c>
      <c r="B4610" s="1" t="s">
        <v>43</v>
      </c>
      <c r="C4610" s="1" t="s">
        <v>164</v>
      </c>
      <c r="D4610" s="1" t="s">
        <v>1517</v>
      </c>
      <c r="E4610" s="2" t="s">
        <v>5855</v>
      </c>
      <c r="F4610" s="1" t="s">
        <v>6202</v>
      </c>
      <c r="G4610" s="10">
        <v>45845</v>
      </c>
      <c r="H4610" s="1">
        <v>1</v>
      </c>
      <c r="I4610" s="1"/>
      <c r="J4610" s="10">
        <v>45850</v>
      </c>
      <c r="K4610" s="1"/>
      <c r="L4610" s="2"/>
      <c r="M4610" s="10"/>
      <c r="N4610" s="1"/>
      <c r="O4610" s="1"/>
      <c r="P4610" s="2">
        <f>Table1[[#This Row],[PRICE/PO]]*Table1[[#This Row],[Quantity/PO]]</f>
        <v>0</v>
      </c>
      <c r="Q4610" s="2" t="str">
        <f t="shared" ca="1" si="399"/>
        <v>منتهي</v>
      </c>
      <c r="R4610" s="2"/>
      <c r="S4610" s="2"/>
      <c r="T4610" s="1" t="str">
        <f t="shared" si="398"/>
        <v/>
      </c>
      <c r="BN4610" s="8">
        <f t="shared" si="397"/>
        <v>0</v>
      </c>
    </row>
    <row r="4611" spans="1:66" ht="23" hidden="1" x14ac:dyDescent="0.45">
      <c r="A4611" s="1">
        <f t="shared" si="395"/>
        <v>4598</v>
      </c>
      <c r="B4611" s="1" t="s">
        <v>43</v>
      </c>
      <c r="C4611" s="1" t="s">
        <v>161</v>
      </c>
      <c r="D4611" s="1" t="s">
        <v>1515</v>
      </c>
      <c r="E4611" s="2" t="s">
        <v>6203</v>
      </c>
      <c r="F4611" s="1" t="s">
        <v>6204</v>
      </c>
      <c r="G4611" s="10">
        <v>45845</v>
      </c>
      <c r="H4611" s="1">
        <v>1</v>
      </c>
      <c r="I4611" s="1"/>
      <c r="J4611" s="10">
        <v>45850</v>
      </c>
      <c r="K4611" s="1"/>
      <c r="L4611" s="2"/>
      <c r="M4611" s="10"/>
      <c r="N4611" s="1"/>
      <c r="O4611" s="1"/>
      <c r="P4611" s="2">
        <f>Table1[[#This Row],[PRICE/PO]]*Table1[[#This Row],[Quantity/PO]]</f>
        <v>0</v>
      </c>
      <c r="Q4611" s="2" t="str">
        <f t="shared" ca="1" si="399"/>
        <v>منتهي</v>
      </c>
      <c r="R4611" s="2"/>
      <c r="S4611" s="2"/>
      <c r="T4611" s="1" t="str">
        <f t="shared" si="398"/>
        <v/>
      </c>
      <c r="BN4611" s="8">
        <f t="shared" si="397"/>
        <v>0</v>
      </c>
    </row>
    <row r="4612" spans="1:66" ht="23" hidden="1" x14ac:dyDescent="0.45">
      <c r="A4612" s="1">
        <f t="shared" si="395"/>
        <v>4599</v>
      </c>
      <c r="B4612" s="1" t="s">
        <v>43</v>
      </c>
      <c r="C4612" s="1" t="s">
        <v>164</v>
      </c>
      <c r="D4612" s="1" t="s">
        <v>1517</v>
      </c>
      <c r="E4612" s="2" t="s">
        <v>6205</v>
      </c>
      <c r="F4612" s="1" t="s">
        <v>6204</v>
      </c>
      <c r="G4612" s="10">
        <v>45845</v>
      </c>
      <c r="H4612" s="1">
        <v>1</v>
      </c>
      <c r="I4612" s="1"/>
      <c r="J4612" s="10">
        <v>45850</v>
      </c>
      <c r="K4612" s="1"/>
      <c r="L4612" s="2"/>
      <c r="M4612" s="10"/>
      <c r="N4612" s="1"/>
      <c r="O4612" s="1"/>
      <c r="P4612" s="2">
        <f>Table1[[#This Row],[PRICE/PO]]*Table1[[#This Row],[Quantity/PO]]</f>
        <v>0</v>
      </c>
      <c r="Q4612" s="2" t="str">
        <f t="shared" ca="1" si="399"/>
        <v>منتهي</v>
      </c>
      <c r="R4612" s="2"/>
      <c r="S4612" s="2"/>
      <c r="T4612" s="1" t="str">
        <f t="shared" si="398"/>
        <v/>
      </c>
      <c r="BN4612" s="8">
        <f t="shared" si="397"/>
        <v>0</v>
      </c>
    </row>
    <row r="4613" spans="1:66" ht="46" hidden="1" x14ac:dyDescent="0.45">
      <c r="A4613" s="1">
        <f t="shared" si="395"/>
        <v>4600</v>
      </c>
      <c r="B4613" s="1" t="s">
        <v>734</v>
      </c>
      <c r="C4613" s="1" t="s">
        <v>368</v>
      </c>
      <c r="D4613" s="1" t="s">
        <v>5303</v>
      </c>
      <c r="E4613" s="2" t="s">
        <v>6206</v>
      </c>
      <c r="F4613" s="1" t="s">
        <v>6207</v>
      </c>
      <c r="G4613" s="10">
        <v>45845</v>
      </c>
      <c r="H4613" s="1">
        <v>15</v>
      </c>
      <c r="I4613" s="1">
        <v>2600</v>
      </c>
      <c r="J4613" s="10">
        <v>45847</v>
      </c>
      <c r="K4613" s="1"/>
      <c r="L4613" s="2"/>
      <c r="M4613" s="10"/>
      <c r="N4613" s="1"/>
      <c r="O4613" s="1"/>
      <c r="P4613" s="2">
        <f>Table1[[#This Row],[PRICE/PO]]*Table1[[#This Row],[Quantity/PO]]</f>
        <v>0</v>
      </c>
      <c r="Q4613" s="2" t="str">
        <f t="shared" ca="1" si="399"/>
        <v>منتهي</v>
      </c>
      <c r="R4613" s="2"/>
      <c r="S4613" s="2"/>
      <c r="T4613" s="1" t="str">
        <f t="shared" si="398"/>
        <v/>
      </c>
      <c r="BN4613" s="8">
        <f t="shared" si="397"/>
        <v>0</v>
      </c>
    </row>
    <row r="4614" spans="1:66" ht="46" hidden="1" x14ac:dyDescent="0.45">
      <c r="A4614" s="1">
        <f t="shared" si="395"/>
        <v>4601</v>
      </c>
      <c r="B4614" s="1" t="s">
        <v>734</v>
      </c>
      <c r="C4614" s="1" t="s">
        <v>1243</v>
      </c>
      <c r="D4614" s="1" t="s">
        <v>5303</v>
      </c>
      <c r="E4614" s="2" t="s">
        <v>6208</v>
      </c>
      <c r="F4614" s="1" t="s">
        <v>6207</v>
      </c>
      <c r="G4614" s="10">
        <v>45845</v>
      </c>
      <c r="H4614" s="1">
        <v>6</v>
      </c>
      <c r="I4614" s="1">
        <v>4500</v>
      </c>
      <c r="J4614" s="10">
        <v>45847</v>
      </c>
      <c r="K4614" s="1"/>
      <c r="L4614" s="2"/>
      <c r="M4614" s="10"/>
      <c r="N4614" s="1"/>
      <c r="O4614" s="1"/>
      <c r="P4614" s="2">
        <f>Table1[[#This Row],[PRICE/PO]]*Table1[[#This Row],[Quantity/PO]]</f>
        <v>0</v>
      </c>
      <c r="Q4614" s="2" t="str">
        <f t="shared" ca="1" si="399"/>
        <v>منتهي</v>
      </c>
      <c r="R4614" s="2"/>
      <c r="S4614" s="2"/>
      <c r="T4614" s="1" t="str">
        <f t="shared" si="398"/>
        <v/>
      </c>
      <c r="BN4614" s="8">
        <f t="shared" si="397"/>
        <v>0</v>
      </c>
    </row>
    <row r="4615" spans="1:66" ht="46" hidden="1" x14ac:dyDescent="0.45">
      <c r="A4615" s="1">
        <f t="shared" si="395"/>
        <v>4602</v>
      </c>
      <c r="B4615" s="1" t="s">
        <v>734</v>
      </c>
      <c r="C4615" s="1" t="s">
        <v>373</v>
      </c>
      <c r="D4615" s="1" t="s">
        <v>5303</v>
      </c>
      <c r="E4615" s="2" t="s">
        <v>6209</v>
      </c>
      <c r="F4615" s="1" t="s">
        <v>6207</v>
      </c>
      <c r="G4615" s="10">
        <v>45845</v>
      </c>
      <c r="H4615" s="1">
        <v>4</v>
      </c>
      <c r="I4615" s="1">
        <v>13000</v>
      </c>
      <c r="J4615" s="10">
        <v>45847</v>
      </c>
      <c r="K4615" s="1"/>
      <c r="L4615" s="2" t="s">
        <v>6324</v>
      </c>
      <c r="M4615" s="10">
        <v>45848</v>
      </c>
      <c r="N4615" s="1">
        <v>4</v>
      </c>
      <c r="O4615" s="1">
        <v>13000</v>
      </c>
      <c r="P4615" s="2">
        <f>Table1[[#This Row],[PRICE/PO]]*Table1[[#This Row],[Quantity/PO]]</f>
        <v>52000</v>
      </c>
      <c r="Q4615" s="2" t="str">
        <f t="shared" ca="1" si="399"/>
        <v>منتهي</v>
      </c>
      <c r="R4615" s="2"/>
      <c r="S4615" s="2"/>
      <c r="T4615" s="1" t="str">
        <f t="shared" si="398"/>
        <v/>
      </c>
      <c r="BN4615" s="8">
        <f t="shared" si="397"/>
        <v>0</v>
      </c>
    </row>
    <row r="4616" spans="1:66" ht="46" hidden="1" x14ac:dyDescent="0.45">
      <c r="A4616" s="1">
        <f t="shared" si="395"/>
        <v>4603</v>
      </c>
      <c r="B4616" s="1" t="s">
        <v>734</v>
      </c>
      <c r="C4616" s="1" t="s">
        <v>370</v>
      </c>
      <c r="D4616" s="1" t="s">
        <v>5303</v>
      </c>
      <c r="E4616" s="2" t="s">
        <v>6210</v>
      </c>
      <c r="F4616" s="1" t="s">
        <v>6207</v>
      </c>
      <c r="G4616" s="10">
        <v>45845</v>
      </c>
      <c r="H4616" s="1">
        <v>6</v>
      </c>
      <c r="I4616" s="1">
        <v>3700</v>
      </c>
      <c r="J4616" s="10">
        <v>45847</v>
      </c>
      <c r="K4616" s="1"/>
      <c r="L4616" s="2"/>
      <c r="M4616" s="10"/>
      <c r="N4616" s="1"/>
      <c r="O4616" s="1"/>
      <c r="P4616" s="2">
        <f>Table1[[#This Row],[PRICE/PO]]*Table1[[#This Row],[Quantity/PO]]</f>
        <v>0</v>
      </c>
      <c r="Q4616" s="2" t="str">
        <f t="shared" ca="1" si="399"/>
        <v>منتهي</v>
      </c>
      <c r="R4616" s="2"/>
      <c r="S4616" s="2"/>
      <c r="T4616" s="1" t="str">
        <f t="shared" si="398"/>
        <v/>
      </c>
      <c r="BN4616" s="8">
        <f t="shared" si="397"/>
        <v>0</v>
      </c>
    </row>
    <row r="4617" spans="1:66" ht="46" hidden="1" x14ac:dyDescent="0.45">
      <c r="A4617" s="1">
        <f t="shared" si="395"/>
        <v>4604</v>
      </c>
      <c r="B4617" s="1" t="s">
        <v>734</v>
      </c>
      <c r="C4617" s="1" t="s">
        <v>5905</v>
      </c>
      <c r="D4617" s="1"/>
      <c r="E4617" s="2" t="s">
        <v>5906</v>
      </c>
      <c r="F4617" s="1" t="s">
        <v>6211</v>
      </c>
      <c r="G4617" s="10">
        <v>45845</v>
      </c>
      <c r="H4617" s="1">
        <v>1</v>
      </c>
      <c r="I4617" s="1">
        <v>1850</v>
      </c>
      <c r="J4617" s="10">
        <v>45847</v>
      </c>
      <c r="K4617" s="1"/>
      <c r="L4617" s="2"/>
      <c r="M4617" s="10"/>
      <c r="N4617" s="1"/>
      <c r="O4617" s="1"/>
      <c r="P4617" s="2">
        <f>Table1[[#This Row],[PRICE/PO]]*Table1[[#This Row],[Quantity/PO]]</f>
        <v>0</v>
      </c>
      <c r="Q4617" s="2" t="str">
        <f t="shared" ca="1" si="399"/>
        <v>منتهي</v>
      </c>
      <c r="R4617" s="2"/>
      <c r="S4617" s="2"/>
      <c r="T4617" s="1" t="str">
        <f t="shared" si="398"/>
        <v/>
      </c>
      <c r="BN4617" s="8">
        <f t="shared" si="397"/>
        <v>0</v>
      </c>
    </row>
    <row r="4618" spans="1:66" ht="46" hidden="1" x14ac:dyDescent="0.45">
      <c r="A4618" s="1">
        <f t="shared" si="395"/>
        <v>4605</v>
      </c>
      <c r="B4618" s="1" t="s">
        <v>734</v>
      </c>
      <c r="C4618" s="1" t="s">
        <v>5012</v>
      </c>
      <c r="D4618" s="1" t="s">
        <v>5014</v>
      </c>
      <c r="E4618" s="2" t="s">
        <v>6212</v>
      </c>
      <c r="F4618" s="1" t="s">
        <v>6213</v>
      </c>
      <c r="G4618" s="10">
        <v>45845</v>
      </c>
      <c r="H4618" s="1">
        <v>1</v>
      </c>
      <c r="I4618" s="1"/>
      <c r="J4618" s="10">
        <v>45850</v>
      </c>
      <c r="K4618" s="1"/>
      <c r="L4618" s="2"/>
      <c r="M4618" s="10"/>
      <c r="N4618" s="1"/>
      <c r="O4618" s="1"/>
      <c r="P4618" s="2">
        <f>Table1[[#This Row],[PRICE/PO]]*Table1[[#This Row],[Quantity/PO]]</f>
        <v>0</v>
      </c>
      <c r="Q4618" s="2" t="str">
        <f t="shared" ca="1" si="399"/>
        <v>منتهي</v>
      </c>
      <c r="R4618" s="2"/>
      <c r="S4618" s="2"/>
      <c r="T4618" s="1" t="str">
        <f t="shared" si="398"/>
        <v/>
      </c>
      <c r="BN4618" s="8">
        <f t="shared" si="397"/>
        <v>0</v>
      </c>
    </row>
    <row r="4619" spans="1:66" ht="69" hidden="1" x14ac:dyDescent="0.45">
      <c r="A4619" s="1">
        <f t="shared" si="395"/>
        <v>4606</v>
      </c>
      <c r="B4619" s="1" t="s">
        <v>734</v>
      </c>
      <c r="C4619" s="1" t="s">
        <v>2213</v>
      </c>
      <c r="D4619" s="1" t="s">
        <v>2212</v>
      </c>
      <c r="E4619" s="2" t="s">
        <v>5987</v>
      </c>
      <c r="F4619" s="1" t="s">
        <v>6214</v>
      </c>
      <c r="G4619" s="10">
        <v>45846</v>
      </c>
      <c r="H4619" s="1">
        <v>2</v>
      </c>
      <c r="I4619" s="1"/>
      <c r="J4619" s="10">
        <v>45852</v>
      </c>
      <c r="K4619" s="1"/>
      <c r="L4619" s="2"/>
      <c r="M4619" s="10"/>
      <c r="N4619" s="1"/>
      <c r="O4619" s="1"/>
      <c r="P4619" s="2">
        <f>Table1[[#This Row],[PRICE/PO]]*Table1[[#This Row],[Quantity/PO]]</f>
        <v>0</v>
      </c>
      <c r="Q4619" s="2" t="str">
        <f t="shared" ca="1" si="399"/>
        <v>منتهي</v>
      </c>
      <c r="R4619" s="2"/>
      <c r="S4619" s="2"/>
      <c r="T4619" s="1" t="str">
        <f t="shared" si="398"/>
        <v/>
      </c>
      <c r="BN4619" s="8">
        <f t="shared" si="397"/>
        <v>0</v>
      </c>
    </row>
    <row r="4620" spans="1:66" ht="46" hidden="1" x14ac:dyDescent="0.45">
      <c r="A4620" s="1">
        <f t="shared" si="395"/>
        <v>4607</v>
      </c>
      <c r="B4620" s="1" t="s">
        <v>734</v>
      </c>
      <c r="C4620" s="1" t="s">
        <v>6215</v>
      </c>
      <c r="D4620" s="1" t="s">
        <v>5303</v>
      </c>
      <c r="E4620" s="2" t="s">
        <v>5906</v>
      </c>
      <c r="F4620" s="1" t="s">
        <v>6216</v>
      </c>
      <c r="G4620" s="10">
        <v>45846</v>
      </c>
      <c r="H4620" s="1">
        <v>1</v>
      </c>
      <c r="I4620" s="1">
        <v>1850</v>
      </c>
      <c r="J4620" s="10">
        <v>45847</v>
      </c>
      <c r="K4620" s="1"/>
      <c r="L4620" s="2" t="s">
        <v>6308</v>
      </c>
      <c r="M4620" s="10">
        <v>45847</v>
      </c>
      <c r="N4620" s="1">
        <v>1</v>
      </c>
      <c r="O4620" s="1">
        <v>1850</v>
      </c>
      <c r="P4620" s="2">
        <f>Table1[[#This Row],[PRICE/PO]]*Table1[[#This Row],[Quantity/PO]]</f>
        <v>1850</v>
      </c>
      <c r="Q4620" s="2"/>
      <c r="R4620" s="2" t="s">
        <v>2339</v>
      </c>
      <c r="S4620" s="2"/>
      <c r="T4620" s="1" t="str">
        <f t="shared" si="398"/>
        <v/>
      </c>
      <c r="BN4620" s="8">
        <f t="shared" si="397"/>
        <v>0</v>
      </c>
    </row>
    <row r="4621" spans="1:66" ht="46" hidden="1" x14ac:dyDescent="0.45">
      <c r="A4621" s="1">
        <f t="shared" si="395"/>
        <v>4608</v>
      </c>
      <c r="B4621" s="1" t="s">
        <v>734</v>
      </c>
      <c r="C4621" s="1" t="s">
        <v>3961</v>
      </c>
      <c r="D4621" s="1" t="s">
        <v>3950</v>
      </c>
      <c r="E4621" s="2" t="s">
        <v>5890</v>
      </c>
      <c r="F4621" s="1" t="s">
        <v>6217</v>
      </c>
      <c r="G4621" s="10">
        <v>45846</v>
      </c>
      <c r="H4621" s="1">
        <v>50</v>
      </c>
      <c r="I4621" s="1"/>
      <c r="J4621" s="10">
        <v>45850</v>
      </c>
      <c r="K4621" s="1"/>
      <c r="L4621" s="2"/>
      <c r="M4621" s="10"/>
      <c r="N4621" s="1"/>
      <c r="O4621" s="1"/>
      <c r="P4621" s="2">
        <f>Table1[[#This Row],[PRICE/PO]]*Table1[[#This Row],[Quantity/PO]]</f>
        <v>0</v>
      </c>
      <c r="Q4621" s="2" t="str">
        <f t="shared" ca="1" si="399"/>
        <v>منتهي</v>
      </c>
      <c r="R4621" s="2"/>
      <c r="S4621" s="2"/>
      <c r="T4621" s="1" t="str">
        <f t="shared" si="398"/>
        <v/>
      </c>
      <c r="BN4621" s="8">
        <f t="shared" si="397"/>
        <v>0</v>
      </c>
    </row>
    <row r="4622" spans="1:66" ht="23" hidden="1" x14ac:dyDescent="0.45">
      <c r="A4622" s="1">
        <f t="shared" si="395"/>
        <v>4609</v>
      </c>
      <c r="B4622" s="1" t="s">
        <v>734</v>
      </c>
      <c r="C4622" s="1" t="s">
        <v>478</v>
      </c>
      <c r="D4622" s="1" t="s">
        <v>5303</v>
      </c>
      <c r="E4622" s="2" t="s">
        <v>6172</v>
      </c>
      <c r="F4622" s="1" t="s">
        <v>6217</v>
      </c>
      <c r="G4622" s="10">
        <v>45846</v>
      </c>
      <c r="H4622" s="1">
        <v>50</v>
      </c>
      <c r="I4622" s="1"/>
      <c r="J4622" s="10">
        <v>45850</v>
      </c>
      <c r="K4622" s="1"/>
      <c r="L4622" s="2"/>
      <c r="M4622" s="10"/>
      <c r="N4622" s="1"/>
      <c r="O4622" s="1"/>
      <c r="P4622" s="2">
        <f>Table1[[#This Row],[PRICE/PO]]*Table1[[#This Row],[Quantity/PO]]</f>
        <v>0</v>
      </c>
      <c r="Q4622" s="2" t="str">
        <f t="shared" ca="1" si="399"/>
        <v>منتهي</v>
      </c>
      <c r="R4622" s="2"/>
      <c r="S4622" s="2"/>
      <c r="T4622" s="1" t="str">
        <f t="shared" si="398"/>
        <v/>
      </c>
      <c r="BN4622" s="8">
        <f t="shared" si="397"/>
        <v>0</v>
      </c>
    </row>
    <row r="4623" spans="1:66" ht="46" hidden="1" x14ac:dyDescent="0.45">
      <c r="A4623" s="1">
        <f t="shared" si="395"/>
        <v>4610</v>
      </c>
      <c r="B4623" s="1" t="s">
        <v>734</v>
      </c>
      <c r="C4623" s="1" t="s">
        <v>3594</v>
      </c>
      <c r="D4623" s="1" t="s">
        <v>5303</v>
      </c>
      <c r="E4623" s="2" t="s">
        <v>6218</v>
      </c>
      <c r="F4623" s="1" t="s">
        <v>6217</v>
      </c>
      <c r="G4623" s="10">
        <v>45846</v>
      </c>
      <c r="H4623" s="1">
        <v>30</v>
      </c>
      <c r="I4623" s="1"/>
      <c r="J4623" s="10">
        <v>45850</v>
      </c>
      <c r="K4623" s="1"/>
      <c r="L4623" s="2"/>
      <c r="M4623" s="10"/>
      <c r="N4623" s="1"/>
      <c r="O4623" s="1"/>
      <c r="P4623" s="2">
        <f>Table1[[#This Row],[PRICE/PO]]*Table1[[#This Row],[Quantity/PO]]</f>
        <v>0</v>
      </c>
      <c r="Q4623" s="2" t="str">
        <f t="shared" ca="1" si="399"/>
        <v>منتهي</v>
      </c>
      <c r="R4623" s="2"/>
      <c r="S4623" s="2"/>
      <c r="T4623" s="1" t="str">
        <f t="shared" si="398"/>
        <v/>
      </c>
      <c r="BN4623" s="8">
        <f t="shared" si="397"/>
        <v>0</v>
      </c>
    </row>
    <row r="4624" spans="1:66" ht="46" hidden="1" x14ac:dyDescent="0.45">
      <c r="A4624" s="1">
        <f t="shared" si="395"/>
        <v>4611</v>
      </c>
      <c r="B4624" s="1" t="s">
        <v>734</v>
      </c>
      <c r="C4624" s="1" t="s">
        <v>5618</v>
      </c>
      <c r="D4624" s="1" t="s">
        <v>5619</v>
      </c>
      <c r="E4624" s="2" t="s">
        <v>6219</v>
      </c>
      <c r="F4624" s="1" t="s">
        <v>6217</v>
      </c>
      <c r="G4624" s="10">
        <v>45846</v>
      </c>
      <c r="H4624" s="1">
        <v>2</v>
      </c>
      <c r="I4624" s="1"/>
      <c r="J4624" s="10">
        <v>45850</v>
      </c>
      <c r="K4624" s="1"/>
      <c r="L4624" s="2"/>
      <c r="M4624" s="10"/>
      <c r="N4624" s="1"/>
      <c r="O4624" s="1"/>
      <c r="P4624" s="2">
        <f>Table1[[#This Row],[PRICE/PO]]*Table1[[#This Row],[Quantity/PO]]</f>
        <v>0</v>
      </c>
      <c r="Q4624" s="2" t="str">
        <f t="shared" ca="1" si="399"/>
        <v>منتهي</v>
      </c>
      <c r="R4624" s="2"/>
      <c r="S4624" s="2"/>
      <c r="T4624" s="1" t="str">
        <f t="shared" si="398"/>
        <v/>
      </c>
      <c r="BN4624" s="8">
        <f t="shared" si="397"/>
        <v>0</v>
      </c>
    </row>
    <row r="4625" spans="1:66" ht="46" hidden="1" x14ac:dyDescent="0.45">
      <c r="A4625" s="1">
        <f t="shared" si="395"/>
        <v>4612</v>
      </c>
      <c r="B4625" s="1" t="s">
        <v>734</v>
      </c>
      <c r="C4625" s="1" t="s">
        <v>5621</v>
      </c>
      <c r="D4625" s="1" t="s">
        <v>5622</v>
      </c>
      <c r="E4625" s="2" t="s">
        <v>6220</v>
      </c>
      <c r="F4625" s="1" t="s">
        <v>6217</v>
      </c>
      <c r="G4625" s="10">
        <v>45846</v>
      </c>
      <c r="H4625" s="1">
        <v>2</v>
      </c>
      <c r="I4625" s="1"/>
      <c r="J4625" s="10">
        <v>45850</v>
      </c>
      <c r="K4625" s="1"/>
      <c r="L4625" s="2"/>
      <c r="M4625" s="10"/>
      <c r="N4625" s="1"/>
      <c r="O4625" s="1"/>
      <c r="P4625" s="2">
        <f>Table1[[#This Row],[PRICE/PO]]*Table1[[#This Row],[Quantity/PO]]</f>
        <v>0</v>
      </c>
      <c r="Q4625" s="2" t="str">
        <f t="shared" ca="1" si="399"/>
        <v>منتهي</v>
      </c>
      <c r="R4625" s="2"/>
      <c r="S4625" s="2"/>
      <c r="T4625" s="1" t="str">
        <f t="shared" si="398"/>
        <v/>
      </c>
      <c r="BN4625" s="8">
        <f t="shared" si="397"/>
        <v>0</v>
      </c>
    </row>
    <row r="4626" spans="1:66" ht="46" hidden="1" x14ac:dyDescent="0.45">
      <c r="A4626" s="1">
        <f t="shared" si="395"/>
        <v>4613</v>
      </c>
      <c r="B4626" s="1" t="s">
        <v>734</v>
      </c>
      <c r="C4626" s="1" t="s">
        <v>1511</v>
      </c>
      <c r="D4626" s="1" t="s">
        <v>6221</v>
      </c>
      <c r="E4626" s="2" t="s">
        <v>6222</v>
      </c>
      <c r="F4626" s="1" t="s">
        <v>6217</v>
      </c>
      <c r="G4626" s="10">
        <v>45846</v>
      </c>
      <c r="H4626" s="1">
        <v>1</v>
      </c>
      <c r="I4626" s="1"/>
      <c r="J4626" s="10">
        <v>45850</v>
      </c>
      <c r="K4626" s="1"/>
      <c r="L4626" s="2"/>
      <c r="M4626" s="10"/>
      <c r="N4626" s="1"/>
      <c r="O4626" s="1"/>
      <c r="P4626" s="2">
        <f>Table1[[#This Row],[PRICE/PO]]*Table1[[#This Row],[Quantity/PO]]</f>
        <v>0</v>
      </c>
      <c r="Q4626" s="2" t="str">
        <f t="shared" ca="1" si="399"/>
        <v>منتهي</v>
      </c>
      <c r="R4626" s="2"/>
      <c r="S4626" s="2"/>
      <c r="T4626" s="1" t="str">
        <f t="shared" si="398"/>
        <v/>
      </c>
      <c r="BN4626" s="8">
        <f t="shared" si="397"/>
        <v>0</v>
      </c>
    </row>
    <row r="4627" spans="1:66" ht="46" hidden="1" x14ac:dyDescent="0.45">
      <c r="A4627" s="1">
        <f t="shared" si="395"/>
        <v>4614</v>
      </c>
      <c r="B4627" s="1" t="s">
        <v>734</v>
      </c>
      <c r="C4627" s="1" t="s">
        <v>6179</v>
      </c>
      <c r="D4627" s="1" t="s">
        <v>6180</v>
      </c>
      <c r="E4627" s="2" t="s">
        <v>6181</v>
      </c>
      <c r="F4627" s="1" t="s">
        <v>6217</v>
      </c>
      <c r="G4627" s="10">
        <v>45846</v>
      </c>
      <c r="H4627" s="1">
        <v>1</v>
      </c>
      <c r="I4627" s="1"/>
      <c r="J4627" s="10">
        <v>45850</v>
      </c>
      <c r="K4627" s="1"/>
      <c r="L4627" s="2"/>
      <c r="M4627" s="10"/>
      <c r="N4627" s="1"/>
      <c r="O4627" s="1"/>
      <c r="P4627" s="2">
        <f>Table1[[#This Row],[PRICE/PO]]*Table1[[#This Row],[Quantity/PO]]</f>
        <v>0</v>
      </c>
      <c r="Q4627" s="2" t="str">
        <f t="shared" ca="1" si="399"/>
        <v>منتهي</v>
      </c>
      <c r="R4627" s="2"/>
      <c r="S4627" s="2"/>
      <c r="T4627" s="1" t="str">
        <f t="shared" si="398"/>
        <v/>
      </c>
      <c r="BN4627" s="8">
        <f t="shared" si="397"/>
        <v>0</v>
      </c>
    </row>
    <row r="4628" spans="1:66" ht="46" hidden="1" x14ac:dyDescent="0.45">
      <c r="A4628" s="1">
        <f t="shared" ref="A4628:A4691" si="400">ROW(A4615)</f>
        <v>4615</v>
      </c>
      <c r="B4628" s="1" t="s">
        <v>734</v>
      </c>
      <c r="C4628" s="1" t="s">
        <v>6182</v>
      </c>
      <c r="D4628" s="1"/>
      <c r="E4628" s="2" t="s">
        <v>6183</v>
      </c>
      <c r="F4628" s="1" t="s">
        <v>6217</v>
      </c>
      <c r="G4628" s="10">
        <v>45846</v>
      </c>
      <c r="H4628" s="1">
        <v>1</v>
      </c>
      <c r="I4628" s="1"/>
      <c r="J4628" s="10">
        <v>45850</v>
      </c>
      <c r="K4628" s="1"/>
      <c r="L4628" s="2"/>
      <c r="M4628" s="10"/>
      <c r="N4628" s="1"/>
      <c r="O4628" s="1"/>
      <c r="P4628" s="2">
        <f>Table1[[#This Row],[PRICE/PO]]*Table1[[#This Row],[Quantity/PO]]</f>
        <v>0</v>
      </c>
      <c r="Q4628" s="2" t="str">
        <f t="shared" ca="1" si="399"/>
        <v>منتهي</v>
      </c>
      <c r="R4628" s="2"/>
      <c r="S4628" s="2"/>
      <c r="T4628" s="1" t="str">
        <f t="shared" si="398"/>
        <v/>
      </c>
      <c r="BN4628" s="8">
        <f t="shared" si="397"/>
        <v>0</v>
      </c>
    </row>
    <row r="4629" spans="1:66" ht="46" hidden="1" x14ac:dyDescent="0.45">
      <c r="A4629" s="1">
        <f t="shared" si="400"/>
        <v>4616</v>
      </c>
      <c r="B4629" s="1" t="s">
        <v>734</v>
      </c>
      <c r="C4629" s="1" t="s">
        <v>6184</v>
      </c>
      <c r="D4629" s="1" t="s">
        <v>6185</v>
      </c>
      <c r="E4629" s="2" t="s">
        <v>6186</v>
      </c>
      <c r="F4629" s="1" t="s">
        <v>6217</v>
      </c>
      <c r="G4629" s="10">
        <v>45846</v>
      </c>
      <c r="H4629" s="1">
        <v>1</v>
      </c>
      <c r="I4629" s="1"/>
      <c r="J4629" s="10">
        <v>45850</v>
      </c>
      <c r="K4629" s="1"/>
      <c r="L4629" s="2"/>
      <c r="M4629" s="10"/>
      <c r="N4629" s="1"/>
      <c r="O4629" s="1"/>
      <c r="P4629" s="2">
        <f>Table1[[#This Row],[PRICE/PO]]*Table1[[#This Row],[Quantity/PO]]</f>
        <v>0</v>
      </c>
      <c r="Q4629" s="2" t="str">
        <f t="shared" ca="1" si="399"/>
        <v>منتهي</v>
      </c>
      <c r="R4629" s="2"/>
      <c r="S4629" s="2"/>
      <c r="T4629" s="1" t="str">
        <f t="shared" si="398"/>
        <v/>
      </c>
      <c r="BN4629" s="8">
        <f t="shared" si="397"/>
        <v>0</v>
      </c>
    </row>
    <row r="4630" spans="1:66" ht="46" hidden="1" x14ac:dyDescent="0.45">
      <c r="A4630" s="1">
        <f t="shared" si="400"/>
        <v>4617</v>
      </c>
      <c r="B4630" s="1" t="s">
        <v>734</v>
      </c>
      <c r="C4630" s="1" t="s">
        <v>6187</v>
      </c>
      <c r="D4630" s="1" t="s">
        <v>6188</v>
      </c>
      <c r="E4630" s="2" t="s">
        <v>6189</v>
      </c>
      <c r="F4630" s="1" t="s">
        <v>6217</v>
      </c>
      <c r="G4630" s="10">
        <v>45846</v>
      </c>
      <c r="H4630" s="1">
        <v>1</v>
      </c>
      <c r="I4630" s="1"/>
      <c r="J4630" s="10">
        <v>45850</v>
      </c>
      <c r="K4630" s="1"/>
      <c r="L4630" s="2"/>
      <c r="M4630" s="10"/>
      <c r="N4630" s="1"/>
      <c r="O4630" s="1"/>
      <c r="P4630" s="2">
        <f>Table1[[#This Row],[PRICE/PO]]*Table1[[#This Row],[Quantity/PO]]</f>
        <v>0</v>
      </c>
      <c r="Q4630" s="2" t="str">
        <f t="shared" ca="1" si="399"/>
        <v>منتهي</v>
      </c>
      <c r="R4630" s="2"/>
      <c r="S4630" s="2"/>
      <c r="T4630" s="1" t="str">
        <f t="shared" si="398"/>
        <v/>
      </c>
      <c r="BN4630" s="8">
        <f t="shared" si="397"/>
        <v>0</v>
      </c>
    </row>
    <row r="4631" spans="1:66" ht="46" hidden="1" x14ac:dyDescent="0.45">
      <c r="A4631" s="1">
        <f t="shared" si="400"/>
        <v>4618</v>
      </c>
      <c r="B4631" s="1" t="s">
        <v>734</v>
      </c>
      <c r="C4631" s="1" t="s">
        <v>5614</v>
      </c>
      <c r="D4631" s="1" t="s">
        <v>5615</v>
      </c>
      <c r="E4631" s="2" t="s">
        <v>5616</v>
      </c>
      <c r="F4631" s="1" t="s">
        <v>6223</v>
      </c>
      <c r="G4631" s="10">
        <v>45846</v>
      </c>
      <c r="H4631" s="1">
        <v>2</v>
      </c>
      <c r="I4631" s="1"/>
      <c r="J4631" s="10">
        <v>45850</v>
      </c>
      <c r="K4631" s="1"/>
      <c r="L4631" s="2"/>
      <c r="M4631" s="10"/>
      <c r="N4631" s="1"/>
      <c r="O4631" s="1"/>
      <c r="P4631" s="2">
        <f>Table1[[#This Row],[PRICE/PO]]*Table1[[#This Row],[Quantity/PO]]</f>
        <v>0</v>
      </c>
      <c r="Q4631" s="2" t="str">
        <f t="shared" ca="1" si="399"/>
        <v>منتهي</v>
      </c>
      <c r="R4631" s="2"/>
      <c r="S4631" s="2"/>
      <c r="T4631" s="1" t="str">
        <f t="shared" si="398"/>
        <v/>
      </c>
      <c r="BN4631" s="8">
        <f t="shared" si="397"/>
        <v>0</v>
      </c>
    </row>
    <row r="4632" spans="1:66" ht="69" hidden="1" x14ac:dyDescent="0.45">
      <c r="A4632" s="1">
        <f t="shared" si="400"/>
        <v>4619</v>
      </c>
      <c r="B4632" s="1" t="s">
        <v>734</v>
      </c>
      <c r="C4632" s="1" t="s">
        <v>5893</v>
      </c>
      <c r="D4632" s="1" t="s">
        <v>5647</v>
      </c>
      <c r="E4632" s="2" t="s">
        <v>5648</v>
      </c>
      <c r="F4632" s="1" t="s">
        <v>6223</v>
      </c>
      <c r="G4632" s="10">
        <v>45846</v>
      </c>
      <c r="H4632" s="1">
        <v>1</v>
      </c>
      <c r="I4632" s="1"/>
      <c r="J4632" s="10">
        <v>45850</v>
      </c>
      <c r="K4632" s="1"/>
      <c r="L4632" s="2"/>
      <c r="M4632" s="10"/>
      <c r="N4632" s="1"/>
      <c r="O4632" s="1"/>
      <c r="P4632" s="2">
        <f>Table1[[#This Row],[PRICE/PO]]*Table1[[#This Row],[Quantity/PO]]</f>
        <v>0</v>
      </c>
      <c r="Q4632" s="2" t="str">
        <f t="shared" ca="1" si="399"/>
        <v>منتهي</v>
      </c>
      <c r="R4632" s="2"/>
      <c r="S4632" s="2"/>
      <c r="T4632" s="1" t="str">
        <f t="shared" si="398"/>
        <v/>
      </c>
      <c r="BN4632" s="8">
        <f t="shared" si="397"/>
        <v>0</v>
      </c>
    </row>
    <row r="4633" spans="1:66" ht="46" hidden="1" x14ac:dyDescent="0.45">
      <c r="A4633" s="1">
        <f t="shared" si="400"/>
        <v>4620</v>
      </c>
      <c r="B4633" s="1" t="s">
        <v>734</v>
      </c>
      <c r="C4633" s="1" t="s">
        <v>3988</v>
      </c>
      <c r="D4633" s="1" t="s">
        <v>3986</v>
      </c>
      <c r="E4633" s="2" t="s">
        <v>5337</v>
      </c>
      <c r="F4633" s="1" t="s">
        <v>6223</v>
      </c>
      <c r="G4633" s="10">
        <v>45846</v>
      </c>
      <c r="H4633" s="1">
        <v>10</v>
      </c>
      <c r="I4633" s="1"/>
      <c r="J4633" s="10">
        <v>45850</v>
      </c>
      <c r="K4633" s="1"/>
      <c r="L4633" s="2"/>
      <c r="M4633" s="10"/>
      <c r="N4633" s="1"/>
      <c r="O4633" s="1"/>
      <c r="P4633" s="2">
        <f>Table1[[#This Row],[PRICE/PO]]*Table1[[#This Row],[Quantity/PO]]</f>
        <v>0</v>
      </c>
      <c r="Q4633" s="2" t="str">
        <f t="shared" ca="1" si="399"/>
        <v>منتهي</v>
      </c>
      <c r="R4633" s="2"/>
      <c r="S4633" s="2"/>
      <c r="T4633" s="1" t="str">
        <f t="shared" si="398"/>
        <v/>
      </c>
      <c r="BN4633" s="8">
        <f t="shared" si="397"/>
        <v>0</v>
      </c>
    </row>
    <row r="4634" spans="1:66" ht="46" hidden="1" x14ac:dyDescent="0.45">
      <c r="A4634" s="1">
        <f t="shared" si="400"/>
        <v>4621</v>
      </c>
      <c r="B4634" s="1" t="s">
        <v>734</v>
      </c>
      <c r="C4634" s="1" t="s">
        <v>4633</v>
      </c>
      <c r="D4634" s="1" t="s">
        <v>4638</v>
      </c>
      <c r="E4634" s="2" t="s">
        <v>5902</v>
      </c>
      <c r="F4634" s="1" t="s">
        <v>6223</v>
      </c>
      <c r="G4634" s="10">
        <v>45846</v>
      </c>
      <c r="H4634" s="1">
        <v>50</v>
      </c>
      <c r="I4634" s="1"/>
      <c r="J4634" s="10">
        <v>45850</v>
      </c>
      <c r="K4634" s="1"/>
      <c r="L4634" s="2"/>
      <c r="M4634" s="10"/>
      <c r="N4634" s="1"/>
      <c r="O4634" s="1"/>
      <c r="P4634" s="2">
        <f>Table1[[#This Row],[PRICE/PO]]*Table1[[#This Row],[Quantity/PO]]</f>
        <v>0</v>
      </c>
      <c r="Q4634" s="2" t="str">
        <f t="shared" ca="1" si="399"/>
        <v>منتهي</v>
      </c>
      <c r="R4634" s="2"/>
      <c r="S4634" s="2"/>
      <c r="T4634" s="1" t="str">
        <f t="shared" si="398"/>
        <v/>
      </c>
      <c r="BN4634" s="8">
        <f t="shared" si="397"/>
        <v>0</v>
      </c>
    </row>
    <row r="4635" spans="1:66" ht="46" hidden="1" x14ac:dyDescent="0.45">
      <c r="A4635" s="1">
        <f t="shared" si="400"/>
        <v>4622</v>
      </c>
      <c r="B4635" s="1" t="s">
        <v>734</v>
      </c>
      <c r="C4635" s="1" t="s">
        <v>4671</v>
      </c>
      <c r="D4635" s="1" t="s">
        <v>5394</v>
      </c>
      <c r="E4635" s="2" t="s">
        <v>5903</v>
      </c>
      <c r="F4635" s="1" t="s">
        <v>6223</v>
      </c>
      <c r="G4635" s="10">
        <v>45846</v>
      </c>
      <c r="H4635" s="1">
        <v>50</v>
      </c>
      <c r="I4635" s="1"/>
      <c r="J4635" s="10">
        <v>45850</v>
      </c>
      <c r="K4635" s="1"/>
      <c r="L4635" s="2"/>
      <c r="M4635" s="10"/>
      <c r="N4635" s="1"/>
      <c r="O4635" s="1"/>
      <c r="P4635" s="2">
        <f>Table1[[#This Row],[PRICE/PO]]*Table1[[#This Row],[Quantity/PO]]</f>
        <v>0</v>
      </c>
      <c r="Q4635" s="2" t="str">
        <f t="shared" ca="1" si="399"/>
        <v>منتهي</v>
      </c>
      <c r="R4635" s="2"/>
      <c r="S4635" s="2"/>
      <c r="T4635" s="1" t="str">
        <f t="shared" si="398"/>
        <v/>
      </c>
      <c r="BN4635" s="8">
        <f t="shared" si="397"/>
        <v>0</v>
      </c>
    </row>
    <row r="4636" spans="1:66" ht="23" hidden="1" x14ac:dyDescent="0.45">
      <c r="A4636" s="1">
        <f t="shared" si="400"/>
        <v>4623</v>
      </c>
      <c r="B4636" s="1" t="s">
        <v>734</v>
      </c>
      <c r="C4636" s="1" t="s">
        <v>1312</v>
      </c>
      <c r="D4636" s="1" t="s">
        <v>1311</v>
      </c>
      <c r="E4636" s="2" t="s">
        <v>6224</v>
      </c>
      <c r="F4636" s="1" t="s">
        <v>6225</v>
      </c>
      <c r="G4636" s="10">
        <v>45840</v>
      </c>
      <c r="H4636" s="1">
        <v>2</v>
      </c>
      <c r="I4636" s="1"/>
      <c r="J4636" s="10">
        <v>45847</v>
      </c>
      <c r="K4636" s="1"/>
      <c r="L4636" s="2"/>
      <c r="M4636" s="10"/>
      <c r="N4636" s="1"/>
      <c r="O4636" s="1"/>
      <c r="P4636" s="2">
        <f>Table1[[#This Row],[PRICE/PO]]*Table1[[#This Row],[Quantity/PO]]</f>
        <v>0</v>
      </c>
      <c r="Q4636" s="2" t="str">
        <f t="shared" ca="1" si="399"/>
        <v>منتهي</v>
      </c>
      <c r="R4636" s="2"/>
      <c r="S4636" s="2"/>
      <c r="T4636" s="1" t="str">
        <f t="shared" si="398"/>
        <v/>
      </c>
      <c r="BN4636" s="8">
        <f t="shared" si="397"/>
        <v>0</v>
      </c>
    </row>
    <row r="4637" spans="1:66" ht="23" hidden="1" x14ac:dyDescent="0.45">
      <c r="A4637" s="1">
        <f t="shared" si="400"/>
        <v>4624</v>
      </c>
      <c r="B4637" s="1" t="s">
        <v>734</v>
      </c>
      <c r="C4637" s="1" t="s">
        <v>1318</v>
      </c>
      <c r="D4637" s="1" t="s">
        <v>2171</v>
      </c>
      <c r="E4637" s="2" t="s">
        <v>6226</v>
      </c>
      <c r="F4637" s="1" t="s">
        <v>6225</v>
      </c>
      <c r="G4637" s="10">
        <v>45840</v>
      </c>
      <c r="H4637" s="1">
        <v>2</v>
      </c>
      <c r="I4637" s="1"/>
      <c r="J4637" s="10">
        <v>45847</v>
      </c>
      <c r="K4637" s="1"/>
      <c r="L4637" s="2"/>
      <c r="M4637" s="10"/>
      <c r="N4637" s="1"/>
      <c r="O4637" s="1"/>
      <c r="P4637" s="2">
        <f>Table1[[#This Row],[PRICE/PO]]*Table1[[#This Row],[Quantity/PO]]</f>
        <v>0</v>
      </c>
      <c r="Q4637" s="2" t="str">
        <f t="shared" ca="1" si="399"/>
        <v>منتهي</v>
      </c>
      <c r="R4637" s="2"/>
      <c r="S4637" s="2"/>
      <c r="T4637" s="1" t="str">
        <f t="shared" si="398"/>
        <v/>
      </c>
      <c r="BN4637" s="8">
        <f t="shared" si="397"/>
        <v>0</v>
      </c>
    </row>
    <row r="4638" spans="1:66" ht="23" hidden="1" x14ac:dyDescent="0.45">
      <c r="A4638" s="1">
        <f t="shared" si="400"/>
        <v>4625</v>
      </c>
      <c r="B4638" s="1" t="s">
        <v>734</v>
      </c>
      <c r="C4638" s="1" t="s">
        <v>1342</v>
      </c>
      <c r="D4638" s="1" t="s">
        <v>6022</v>
      </c>
      <c r="E4638" s="2" t="s">
        <v>6227</v>
      </c>
      <c r="F4638" s="1" t="s">
        <v>6225</v>
      </c>
      <c r="G4638" s="10">
        <v>45840</v>
      </c>
      <c r="H4638" s="1">
        <v>2</v>
      </c>
      <c r="I4638" s="1">
        <v>390</v>
      </c>
      <c r="J4638" s="10">
        <v>45847</v>
      </c>
      <c r="K4638" s="1"/>
      <c r="L4638" s="2"/>
      <c r="M4638" s="10"/>
      <c r="N4638" s="1"/>
      <c r="O4638" s="1"/>
      <c r="P4638" s="2">
        <f>Table1[[#This Row],[PRICE/PO]]*Table1[[#This Row],[Quantity/PO]]</f>
        <v>0</v>
      </c>
      <c r="Q4638" s="2" t="str">
        <f t="shared" ca="1" si="399"/>
        <v>منتهي</v>
      </c>
      <c r="R4638" s="2"/>
      <c r="S4638" s="2"/>
      <c r="T4638" s="1" t="str">
        <f t="shared" si="398"/>
        <v/>
      </c>
      <c r="BN4638" s="8">
        <f t="shared" si="397"/>
        <v>0</v>
      </c>
    </row>
    <row r="4639" spans="1:66" ht="46" hidden="1" x14ac:dyDescent="0.45">
      <c r="A4639" s="1">
        <f t="shared" si="400"/>
        <v>4626</v>
      </c>
      <c r="B4639" s="1" t="s">
        <v>734</v>
      </c>
      <c r="C4639" s="1" t="s">
        <v>1344</v>
      </c>
      <c r="D4639" s="1" t="s">
        <v>5441</v>
      </c>
      <c r="E4639" s="2" t="s">
        <v>6228</v>
      </c>
      <c r="F4639" s="1" t="s">
        <v>6225</v>
      </c>
      <c r="G4639" s="10">
        <v>45840</v>
      </c>
      <c r="H4639" s="1">
        <v>2</v>
      </c>
      <c r="I4639" s="1"/>
      <c r="J4639" s="10">
        <v>45847</v>
      </c>
      <c r="K4639" s="1"/>
      <c r="L4639" s="2"/>
      <c r="M4639" s="10"/>
      <c r="N4639" s="1"/>
      <c r="O4639" s="1"/>
      <c r="P4639" s="2">
        <f>Table1[[#This Row],[PRICE/PO]]*Table1[[#This Row],[Quantity/PO]]</f>
        <v>0</v>
      </c>
      <c r="Q4639" s="2" t="str">
        <f t="shared" ca="1" si="399"/>
        <v>منتهي</v>
      </c>
      <c r="R4639" s="2"/>
      <c r="S4639" s="2"/>
      <c r="T4639" s="1" t="str">
        <f t="shared" si="398"/>
        <v/>
      </c>
      <c r="BN4639" s="8">
        <f t="shared" si="397"/>
        <v>0</v>
      </c>
    </row>
    <row r="4640" spans="1:66" ht="69" hidden="1" x14ac:dyDescent="0.45">
      <c r="A4640" s="1">
        <f t="shared" si="400"/>
        <v>4627</v>
      </c>
      <c r="B4640" s="1" t="s">
        <v>734</v>
      </c>
      <c r="C4640" s="1" t="s">
        <v>6229</v>
      </c>
      <c r="D4640" s="1" t="s">
        <v>6230</v>
      </c>
      <c r="E4640" s="2" t="s">
        <v>6231</v>
      </c>
      <c r="F4640" s="1" t="s">
        <v>6232</v>
      </c>
      <c r="G4640" s="10">
        <v>45840</v>
      </c>
      <c r="H4640" s="1">
        <v>8</v>
      </c>
      <c r="I4640" s="1"/>
      <c r="J4640" s="10">
        <v>45847</v>
      </c>
      <c r="K4640" s="1"/>
      <c r="L4640" s="2"/>
      <c r="M4640" s="10"/>
      <c r="N4640" s="1"/>
      <c r="O4640" s="1"/>
      <c r="P4640" s="2">
        <f>Table1[[#This Row],[PRICE/PO]]*Table1[[#This Row],[Quantity/PO]]</f>
        <v>0</v>
      </c>
      <c r="Q4640" s="2" t="str">
        <f t="shared" ca="1" si="399"/>
        <v>منتهي</v>
      </c>
      <c r="R4640" s="2"/>
      <c r="S4640" s="2"/>
      <c r="T4640" s="1" t="str">
        <f t="shared" si="398"/>
        <v/>
      </c>
      <c r="BN4640" s="8">
        <f t="shared" si="397"/>
        <v>0</v>
      </c>
    </row>
    <row r="4641" spans="1:66" ht="69" hidden="1" x14ac:dyDescent="0.45">
      <c r="A4641" s="1">
        <f t="shared" si="400"/>
        <v>4628</v>
      </c>
      <c r="B4641" s="1" t="s">
        <v>734</v>
      </c>
      <c r="C4641" s="1" t="s">
        <v>6233</v>
      </c>
      <c r="D4641" s="1" t="s">
        <v>6234</v>
      </c>
      <c r="E4641" s="2" t="s">
        <v>6235</v>
      </c>
      <c r="F4641" s="1" t="s">
        <v>6232</v>
      </c>
      <c r="G4641" s="10">
        <v>45840</v>
      </c>
      <c r="H4641" s="1">
        <v>4</v>
      </c>
      <c r="I4641" s="1"/>
      <c r="J4641" s="10">
        <v>45847</v>
      </c>
      <c r="K4641" s="1"/>
      <c r="L4641" s="2"/>
      <c r="M4641" s="10"/>
      <c r="N4641" s="1"/>
      <c r="O4641" s="1"/>
      <c r="P4641" s="2">
        <f>Table1[[#This Row],[PRICE/PO]]*Table1[[#This Row],[Quantity/PO]]</f>
        <v>0</v>
      </c>
      <c r="Q4641" s="2" t="str">
        <f t="shared" ca="1" si="399"/>
        <v>منتهي</v>
      </c>
      <c r="R4641" s="2"/>
      <c r="S4641" s="2"/>
      <c r="T4641" s="1" t="str">
        <f t="shared" si="398"/>
        <v/>
      </c>
      <c r="BN4641" s="8">
        <f t="shared" si="397"/>
        <v>0</v>
      </c>
    </row>
    <row r="4642" spans="1:66" ht="69" hidden="1" x14ac:dyDescent="0.45">
      <c r="A4642" s="1">
        <f t="shared" si="400"/>
        <v>4629</v>
      </c>
      <c r="B4642" s="1" t="s">
        <v>734</v>
      </c>
      <c r="C4642" s="1" t="s">
        <v>2721</v>
      </c>
      <c r="D4642" s="1" t="s">
        <v>6236</v>
      </c>
      <c r="E4642" s="2" t="s">
        <v>6237</v>
      </c>
      <c r="F4642" s="1" t="s">
        <v>6238</v>
      </c>
      <c r="G4642" s="10">
        <v>45840</v>
      </c>
      <c r="H4642" s="1">
        <v>500</v>
      </c>
      <c r="I4642" s="1"/>
      <c r="J4642" s="10">
        <v>45844</v>
      </c>
      <c r="K4642" s="1"/>
      <c r="L4642" s="2"/>
      <c r="M4642" s="10"/>
      <c r="N4642" s="1"/>
      <c r="O4642" s="1"/>
      <c r="P4642" s="2">
        <f>Table1[[#This Row],[PRICE/PO]]*Table1[[#This Row],[Quantity/PO]]</f>
        <v>0</v>
      </c>
      <c r="Q4642" s="2" t="str">
        <f t="shared" ca="1" si="399"/>
        <v>منتهي</v>
      </c>
      <c r="R4642" s="2"/>
      <c r="S4642" s="2"/>
      <c r="T4642" s="1" t="str">
        <f t="shared" si="398"/>
        <v/>
      </c>
      <c r="BN4642" s="8">
        <f t="shared" si="397"/>
        <v>0</v>
      </c>
    </row>
    <row r="4643" spans="1:66" ht="69" hidden="1" x14ac:dyDescent="0.45">
      <c r="A4643" s="1">
        <f t="shared" si="400"/>
        <v>4630</v>
      </c>
      <c r="B4643" s="1" t="s">
        <v>734</v>
      </c>
      <c r="C4643" s="1" t="s">
        <v>2723</v>
      </c>
      <c r="D4643" s="1" t="s">
        <v>6239</v>
      </c>
      <c r="E4643" s="2" t="s">
        <v>6240</v>
      </c>
      <c r="F4643" s="1" t="s">
        <v>6238</v>
      </c>
      <c r="G4643" s="10">
        <v>45840</v>
      </c>
      <c r="H4643" s="1">
        <v>100</v>
      </c>
      <c r="I4643" s="1"/>
      <c r="J4643" s="10">
        <v>45844</v>
      </c>
      <c r="K4643" s="1"/>
      <c r="L4643" s="2"/>
      <c r="M4643" s="10"/>
      <c r="N4643" s="1"/>
      <c r="O4643" s="1"/>
      <c r="P4643" s="2">
        <f>Table1[[#This Row],[PRICE/PO]]*Table1[[#This Row],[Quantity/PO]]</f>
        <v>0</v>
      </c>
      <c r="Q4643" s="2" t="str">
        <f t="shared" ca="1" si="399"/>
        <v>منتهي</v>
      </c>
      <c r="R4643" s="2"/>
      <c r="S4643" s="2"/>
      <c r="T4643" s="1" t="str">
        <f t="shared" si="398"/>
        <v/>
      </c>
      <c r="BN4643" s="8">
        <f t="shared" si="397"/>
        <v>0</v>
      </c>
    </row>
    <row r="4644" spans="1:66" ht="69" hidden="1" x14ac:dyDescent="0.45">
      <c r="A4644" s="1">
        <f t="shared" si="400"/>
        <v>4631</v>
      </c>
      <c r="B4644" s="1" t="s">
        <v>734</v>
      </c>
      <c r="C4644" s="1" t="s">
        <v>2725</v>
      </c>
      <c r="D4644" s="1" t="s">
        <v>2726</v>
      </c>
      <c r="E4644" s="2" t="s">
        <v>6241</v>
      </c>
      <c r="F4644" s="1" t="s">
        <v>6238</v>
      </c>
      <c r="G4644" s="10">
        <v>45840</v>
      </c>
      <c r="H4644" s="1">
        <v>750</v>
      </c>
      <c r="I4644" s="1"/>
      <c r="J4644" s="10">
        <v>45844</v>
      </c>
      <c r="K4644" s="1"/>
      <c r="L4644" s="2"/>
      <c r="M4644" s="10"/>
      <c r="N4644" s="1"/>
      <c r="O4644" s="1"/>
      <c r="P4644" s="2">
        <f>Table1[[#This Row],[PRICE/PO]]*Table1[[#This Row],[Quantity/PO]]</f>
        <v>0</v>
      </c>
      <c r="Q4644" s="2" t="str">
        <f t="shared" ca="1" si="399"/>
        <v>منتهي</v>
      </c>
      <c r="R4644" s="2"/>
      <c r="S4644" s="2"/>
      <c r="T4644" s="1" t="str">
        <f t="shared" si="398"/>
        <v/>
      </c>
      <c r="BN4644" s="8">
        <f t="shared" si="397"/>
        <v>0</v>
      </c>
    </row>
    <row r="4645" spans="1:66" ht="46" hidden="1" x14ac:dyDescent="0.45">
      <c r="A4645" s="1">
        <f t="shared" si="400"/>
        <v>4632</v>
      </c>
      <c r="B4645" s="1" t="s">
        <v>734</v>
      </c>
      <c r="C4645" s="1" t="s">
        <v>4971</v>
      </c>
      <c r="D4645" s="1" t="s">
        <v>5881</v>
      </c>
      <c r="E4645" s="2" t="s">
        <v>5882</v>
      </c>
      <c r="F4645" s="1" t="s">
        <v>6242</v>
      </c>
      <c r="G4645" s="10">
        <v>45840</v>
      </c>
      <c r="H4645" s="1">
        <v>1</v>
      </c>
      <c r="I4645" s="1"/>
      <c r="J4645" s="10">
        <v>45850</v>
      </c>
      <c r="K4645" s="1"/>
      <c r="L4645" s="2"/>
      <c r="M4645" s="10"/>
      <c r="N4645" s="1"/>
      <c r="O4645" s="1"/>
      <c r="P4645" s="2">
        <f>Table1[[#This Row],[PRICE/PO]]*Table1[[#This Row],[Quantity/PO]]</f>
        <v>0</v>
      </c>
      <c r="Q4645" s="2" t="str">
        <f t="shared" ca="1" si="399"/>
        <v>منتهي</v>
      </c>
      <c r="R4645" s="2"/>
      <c r="S4645" s="2"/>
      <c r="T4645" s="1" t="str">
        <f t="shared" si="398"/>
        <v/>
      </c>
      <c r="BN4645" s="8">
        <f t="shared" si="397"/>
        <v>0</v>
      </c>
    </row>
    <row r="4646" spans="1:66" ht="23" hidden="1" x14ac:dyDescent="0.45">
      <c r="A4646" s="1">
        <f t="shared" si="400"/>
        <v>4633</v>
      </c>
      <c r="B4646" s="1" t="s">
        <v>734</v>
      </c>
      <c r="C4646" s="1" t="s">
        <v>2657</v>
      </c>
      <c r="D4646" s="1" t="s">
        <v>5303</v>
      </c>
      <c r="E4646" s="2" t="s">
        <v>6243</v>
      </c>
      <c r="F4646" s="1" t="s">
        <v>6244</v>
      </c>
      <c r="G4646" s="10">
        <v>45840</v>
      </c>
      <c r="H4646" s="1">
        <v>24</v>
      </c>
      <c r="I4646" s="1">
        <v>200</v>
      </c>
      <c r="J4646" s="10">
        <v>45847</v>
      </c>
      <c r="K4646" s="1"/>
      <c r="L4646" s="2"/>
      <c r="M4646" s="10"/>
      <c r="N4646" s="1"/>
      <c r="O4646" s="1"/>
      <c r="P4646" s="2">
        <f>Table1[[#This Row],[PRICE/PO]]*Table1[[#This Row],[Quantity/PO]]</f>
        <v>0</v>
      </c>
      <c r="Q4646" s="2" t="str">
        <f t="shared" ca="1" si="399"/>
        <v>منتهي</v>
      </c>
      <c r="R4646" s="2"/>
      <c r="S4646" s="2"/>
      <c r="T4646" s="1" t="str">
        <f t="shared" si="398"/>
        <v/>
      </c>
      <c r="BN4646" s="8">
        <f t="shared" si="397"/>
        <v>0</v>
      </c>
    </row>
    <row r="4647" spans="1:66" ht="23" hidden="1" x14ac:dyDescent="0.45">
      <c r="A4647" s="1">
        <f t="shared" si="400"/>
        <v>4634</v>
      </c>
      <c r="B4647" s="1" t="s">
        <v>734</v>
      </c>
      <c r="C4647" s="1" t="s">
        <v>2660</v>
      </c>
      <c r="D4647" s="1" t="s">
        <v>5303</v>
      </c>
      <c r="E4647" s="2" t="s">
        <v>6245</v>
      </c>
      <c r="F4647" s="1" t="s">
        <v>6244</v>
      </c>
      <c r="G4647" s="10">
        <v>45840</v>
      </c>
      <c r="H4647" s="1">
        <v>24</v>
      </c>
      <c r="I4647" s="1">
        <v>200</v>
      </c>
      <c r="J4647" s="10">
        <v>45847</v>
      </c>
      <c r="K4647" s="1"/>
      <c r="L4647" s="2"/>
      <c r="M4647" s="10"/>
      <c r="N4647" s="1"/>
      <c r="O4647" s="1"/>
      <c r="P4647" s="2">
        <f>Table1[[#This Row],[PRICE/PO]]*Table1[[#This Row],[Quantity/PO]]</f>
        <v>0</v>
      </c>
      <c r="Q4647" s="2" t="str">
        <f t="shared" ca="1" si="399"/>
        <v>منتهي</v>
      </c>
      <c r="R4647" s="2"/>
      <c r="S4647" s="2"/>
      <c r="T4647" s="1" t="str">
        <f t="shared" si="398"/>
        <v/>
      </c>
      <c r="BN4647" s="8">
        <f t="shared" si="397"/>
        <v>0</v>
      </c>
    </row>
    <row r="4648" spans="1:66" ht="46" hidden="1" x14ac:dyDescent="0.45">
      <c r="A4648" s="1">
        <f t="shared" si="400"/>
        <v>4635</v>
      </c>
      <c r="B4648" s="1" t="s">
        <v>734</v>
      </c>
      <c r="C4648" s="1" t="s">
        <v>6246</v>
      </c>
      <c r="D4648" s="1" t="s">
        <v>5303</v>
      </c>
      <c r="E4648" s="2" t="s">
        <v>6247</v>
      </c>
      <c r="F4648" s="1" t="s">
        <v>6244</v>
      </c>
      <c r="G4648" s="10">
        <v>45840</v>
      </c>
      <c r="H4648" s="1">
        <v>6</v>
      </c>
      <c r="I4648" s="1"/>
      <c r="J4648" s="10">
        <v>45847</v>
      </c>
      <c r="K4648" s="1"/>
      <c r="L4648" s="2"/>
      <c r="M4648" s="10"/>
      <c r="N4648" s="1"/>
      <c r="O4648" s="1"/>
      <c r="P4648" s="2">
        <f>Table1[[#This Row],[PRICE/PO]]*Table1[[#This Row],[Quantity/PO]]</f>
        <v>0</v>
      </c>
      <c r="Q4648" s="2" t="str">
        <f t="shared" ca="1" si="399"/>
        <v>منتهي</v>
      </c>
      <c r="R4648" s="2"/>
      <c r="S4648" s="2"/>
      <c r="T4648" s="1" t="str">
        <f t="shared" si="398"/>
        <v/>
      </c>
      <c r="BN4648" s="8">
        <f t="shared" si="397"/>
        <v>0</v>
      </c>
    </row>
    <row r="4649" spans="1:66" ht="46" hidden="1" x14ac:dyDescent="0.45">
      <c r="A4649" s="1">
        <f t="shared" si="400"/>
        <v>4636</v>
      </c>
      <c r="B4649" s="1" t="s">
        <v>734</v>
      </c>
      <c r="C4649" s="1" t="s">
        <v>6248</v>
      </c>
      <c r="D4649" s="1" t="s">
        <v>5303</v>
      </c>
      <c r="E4649" s="2" t="s">
        <v>6249</v>
      </c>
      <c r="F4649" s="1" t="s">
        <v>6244</v>
      </c>
      <c r="G4649" s="10">
        <v>45840</v>
      </c>
      <c r="H4649" s="1">
        <v>2</v>
      </c>
      <c r="I4649" s="1"/>
      <c r="J4649" s="10">
        <v>45847</v>
      </c>
      <c r="K4649" s="1"/>
      <c r="L4649" s="2"/>
      <c r="M4649" s="10"/>
      <c r="N4649" s="1"/>
      <c r="O4649" s="1"/>
      <c r="P4649" s="2">
        <f>Table1[[#This Row],[PRICE/PO]]*Table1[[#This Row],[Quantity/PO]]</f>
        <v>0</v>
      </c>
      <c r="Q4649" s="2" t="str">
        <f t="shared" ca="1" si="399"/>
        <v>منتهي</v>
      </c>
      <c r="R4649" s="2"/>
      <c r="S4649" s="2"/>
      <c r="T4649" s="1" t="str">
        <f t="shared" si="398"/>
        <v/>
      </c>
      <c r="BN4649" s="8">
        <f t="shared" si="397"/>
        <v>0</v>
      </c>
    </row>
    <row r="4650" spans="1:66" ht="23" hidden="1" x14ac:dyDescent="0.45">
      <c r="A4650" s="1">
        <f t="shared" si="400"/>
        <v>4637</v>
      </c>
      <c r="B4650" s="1" t="s">
        <v>734</v>
      </c>
      <c r="C4650" s="1" t="s">
        <v>4088</v>
      </c>
      <c r="D4650" s="1" t="s">
        <v>5303</v>
      </c>
      <c r="E4650" s="2" t="s">
        <v>6250</v>
      </c>
      <c r="F4650" s="1" t="s">
        <v>6244</v>
      </c>
      <c r="G4650" s="10">
        <v>45840</v>
      </c>
      <c r="H4650" s="1">
        <v>12</v>
      </c>
      <c r="I4650" s="1"/>
      <c r="J4650" s="10">
        <v>45847</v>
      </c>
      <c r="K4650" s="1"/>
      <c r="L4650" s="2"/>
      <c r="M4650" s="10"/>
      <c r="N4650" s="1"/>
      <c r="O4650" s="1"/>
      <c r="P4650" s="2">
        <f>Table1[[#This Row],[PRICE/PO]]*Table1[[#This Row],[Quantity/PO]]</f>
        <v>0</v>
      </c>
      <c r="Q4650" s="2" t="str">
        <f t="shared" ca="1" si="399"/>
        <v>منتهي</v>
      </c>
      <c r="R4650" s="2"/>
      <c r="S4650" s="2"/>
      <c r="T4650" s="1" t="str">
        <f t="shared" si="398"/>
        <v/>
      </c>
      <c r="BN4650" s="8">
        <f t="shared" si="397"/>
        <v>0</v>
      </c>
    </row>
    <row r="4651" spans="1:66" ht="23" hidden="1" x14ac:dyDescent="0.45">
      <c r="A4651" s="1">
        <f t="shared" si="400"/>
        <v>4638</v>
      </c>
      <c r="B4651" s="1" t="s">
        <v>734</v>
      </c>
      <c r="C4651" s="1" t="s">
        <v>6251</v>
      </c>
      <c r="D4651" s="1" t="s">
        <v>5303</v>
      </c>
      <c r="E4651" s="2" t="s">
        <v>6252</v>
      </c>
      <c r="F4651" s="1" t="s">
        <v>6244</v>
      </c>
      <c r="G4651" s="10">
        <v>45840</v>
      </c>
      <c r="H4651" s="1">
        <v>12</v>
      </c>
      <c r="I4651" s="1"/>
      <c r="J4651" s="10">
        <v>45847</v>
      </c>
      <c r="K4651" s="1"/>
      <c r="L4651" s="2"/>
      <c r="M4651" s="10"/>
      <c r="N4651" s="1"/>
      <c r="O4651" s="1"/>
      <c r="P4651" s="2">
        <f>Table1[[#This Row],[PRICE/PO]]*Table1[[#This Row],[Quantity/PO]]</f>
        <v>0</v>
      </c>
      <c r="Q4651" s="2" t="str">
        <f t="shared" ca="1" si="399"/>
        <v>منتهي</v>
      </c>
      <c r="R4651" s="2"/>
      <c r="S4651" s="2"/>
      <c r="T4651" s="1" t="str">
        <f t="shared" si="398"/>
        <v/>
      </c>
      <c r="BN4651" s="8">
        <f t="shared" si="397"/>
        <v>0</v>
      </c>
    </row>
    <row r="4652" spans="1:66" ht="46" hidden="1" x14ac:dyDescent="0.45">
      <c r="A4652" s="1">
        <f t="shared" si="400"/>
        <v>4639</v>
      </c>
      <c r="B4652" s="1" t="s">
        <v>734</v>
      </c>
      <c r="C4652" s="1" t="s">
        <v>1269</v>
      </c>
      <c r="D4652" s="1" t="s">
        <v>6001</v>
      </c>
      <c r="E4652" s="2" t="s">
        <v>6002</v>
      </c>
      <c r="F4652" s="1" t="s">
        <v>6244</v>
      </c>
      <c r="G4652" s="10">
        <v>45840</v>
      </c>
      <c r="H4652" s="1">
        <v>12</v>
      </c>
      <c r="I4652" s="1">
        <v>250</v>
      </c>
      <c r="J4652" s="10">
        <v>45847</v>
      </c>
      <c r="K4652" s="1"/>
      <c r="L4652" s="2"/>
      <c r="M4652" s="10"/>
      <c r="N4652" s="1"/>
      <c r="O4652" s="1"/>
      <c r="P4652" s="2">
        <f>Table1[[#This Row],[PRICE/PO]]*Table1[[#This Row],[Quantity/PO]]</f>
        <v>0</v>
      </c>
      <c r="Q4652" s="2" t="str">
        <f t="shared" ca="1" si="399"/>
        <v>منتهي</v>
      </c>
      <c r="R4652" s="2"/>
      <c r="S4652" s="2"/>
      <c r="T4652" s="1" t="str">
        <f t="shared" si="398"/>
        <v/>
      </c>
      <c r="BN4652" s="8">
        <f t="shared" si="397"/>
        <v>0</v>
      </c>
    </row>
    <row r="4653" spans="1:66" ht="46" hidden="1" x14ac:dyDescent="0.45">
      <c r="A4653" s="1">
        <f t="shared" si="400"/>
        <v>4640</v>
      </c>
      <c r="B4653" s="1" t="s">
        <v>734</v>
      </c>
      <c r="C4653" s="1" t="s">
        <v>4615</v>
      </c>
      <c r="D4653" s="1" t="s">
        <v>5762</v>
      </c>
      <c r="E4653" s="2" t="s">
        <v>5763</v>
      </c>
      <c r="F4653" s="1" t="s">
        <v>6244</v>
      </c>
      <c r="G4653" s="10">
        <v>45840</v>
      </c>
      <c r="H4653" s="1">
        <v>12</v>
      </c>
      <c r="I4653" s="1">
        <v>325</v>
      </c>
      <c r="J4653" s="10">
        <v>45847</v>
      </c>
      <c r="K4653" s="1"/>
      <c r="L4653" s="2"/>
      <c r="M4653" s="10"/>
      <c r="N4653" s="1"/>
      <c r="O4653" s="1"/>
      <c r="P4653" s="2">
        <f>Table1[[#This Row],[PRICE/PO]]*Table1[[#This Row],[Quantity/PO]]</f>
        <v>0</v>
      </c>
      <c r="Q4653" s="2" t="str">
        <f t="shared" ca="1" si="399"/>
        <v>منتهي</v>
      </c>
      <c r="R4653" s="2"/>
      <c r="S4653" s="2"/>
      <c r="T4653" s="1" t="str">
        <f t="shared" si="398"/>
        <v/>
      </c>
      <c r="BN4653" s="8">
        <f t="shared" si="397"/>
        <v>0</v>
      </c>
    </row>
    <row r="4654" spans="1:66" ht="46" hidden="1" x14ac:dyDescent="0.45">
      <c r="A4654" s="1">
        <f t="shared" si="400"/>
        <v>4641</v>
      </c>
      <c r="B4654" s="1" t="s">
        <v>734</v>
      </c>
      <c r="C4654" s="1" t="s">
        <v>6253</v>
      </c>
      <c r="D4654" s="1" t="s">
        <v>6254</v>
      </c>
      <c r="E4654" s="2" t="s">
        <v>6255</v>
      </c>
      <c r="F4654" s="1" t="s">
        <v>6244</v>
      </c>
      <c r="G4654" s="10">
        <v>45840</v>
      </c>
      <c r="H4654" s="1">
        <v>12</v>
      </c>
      <c r="I4654" s="1"/>
      <c r="J4654" s="10">
        <v>45847</v>
      </c>
      <c r="K4654" s="1"/>
      <c r="L4654" s="2"/>
      <c r="M4654" s="10"/>
      <c r="N4654" s="1"/>
      <c r="O4654" s="1"/>
      <c r="P4654" s="2">
        <f>Table1[[#This Row],[PRICE/PO]]*Table1[[#This Row],[Quantity/PO]]</f>
        <v>0</v>
      </c>
      <c r="Q4654" s="2" t="str">
        <f t="shared" ca="1" si="399"/>
        <v>منتهي</v>
      </c>
      <c r="R4654" s="2"/>
      <c r="S4654" s="2"/>
      <c r="T4654" s="1" t="str">
        <f t="shared" si="398"/>
        <v/>
      </c>
      <c r="BN4654" s="8">
        <f t="shared" ref="BN4654:BN4717" si="401">D5254</f>
        <v>0</v>
      </c>
    </row>
    <row r="4655" spans="1:66" ht="46" hidden="1" x14ac:dyDescent="0.45">
      <c r="A4655" s="1">
        <f t="shared" si="400"/>
        <v>4642</v>
      </c>
      <c r="B4655" s="1" t="s">
        <v>734</v>
      </c>
      <c r="C4655" s="1" t="s">
        <v>6256</v>
      </c>
      <c r="D4655" s="1" t="s">
        <v>6257</v>
      </c>
      <c r="E4655" s="2" t="s">
        <v>6258</v>
      </c>
      <c r="F4655" s="1" t="s">
        <v>6244</v>
      </c>
      <c r="G4655" s="10">
        <v>45840</v>
      </c>
      <c r="H4655" s="1">
        <v>24</v>
      </c>
      <c r="I4655" s="1"/>
      <c r="J4655" s="10">
        <v>45847</v>
      </c>
      <c r="K4655" s="1"/>
      <c r="L4655" s="2"/>
      <c r="M4655" s="10"/>
      <c r="N4655" s="1"/>
      <c r="O4655" s="1"/>
      <c r="P4655" s="2">
        <f>Table1[[#This Row],[PRICE/PO]]*Table1[[#This Row],[Quantity/PO]]</f>
        <v>0</v>
      </c>
      <c r="Q4655" s="2" t="str">
        <f t="shared" ca="1" si="399"/>
        <v>منتهي</v>
      </c>
      <c r="R4655" s="2"/>
      <c r="S4655" s="2"/>
      <c r="T4655" s="1" t="str">
        <f t="shared" si="398"/>
        <v/>
      </c>
      <c r="BN4655" s="8">
        <f t="shared" si="401"/>
        <v>0</v>
      </c>
    </row>
    <row r="4656" spans="1:66" ht="23" hidden="1" x14ac:dyDescent="0.45">
      <c r="A4656" s="1">
        <f t="shared" si="400"/>
        <v>4643</v>
      </c>
      <c r="B4656" s="1" t="s">
        <v>734</v>
      </c>
      <c r="C4656" s="1" t="s">
        <v>3764</v>
      </c>
      <c r="D4656" s="1" t="s">
        <v>5303</v>
      </c>
      <c r="E4656" s="2" t="s">
        <v>3765</v>
      </c>
      <c r="F4656" s="1" t="s">
        <v>6244</v>
      </c>
      <c r="G4656" s="10">
        <v>45840</v>
      </c>
      <c r="H4656" s="1">
        <v>12</v>
      </c>
      <c r="I4656" s="1">
        <v>250</v>
      </c>
      <c r="J4656" s="10">
        <v>45847</v>
      </c>
      <c r="K4656" s="1"/>
      <c r="L4656" s="2"/>
      <c r="M4656" s="10"/>
      <c r="N4656" s="1"/>
      <c r="O4656" s="1"/>
      <c r="P4656" s="2">
        <f>Table1[[#This Row],[PRICE/PO]]*Table1[[#This Row],[Quantity/PO]]</f>
        <v>0</v>
      </c>
      <c r="Q4656" s="2" t="str">
        <f t="shared" ca="1" si="399"/>
        <v>منتهي</v>
      </c>
      <c r="R4656" s="2"/>
      <c r="S4656" s="2"/>
      <c r="T4656" s="1" t="str">
        <f t="shared" si="398"/>
        <v/>
      </c>
      <c r="BN4656" s="8">
        <f t="shared" si="401"/>
        <v>0</v>
      </c>
    </row>
    <row r="4657" spans="1:66" ht="46" hidden="1" x14ac:dyDescent="0.45">
      <c r="A4657" s="1">
        <f t="shared" si="400"/>
        <v>4644</v>
      </c>
      <c r="B4657" s="1" t="s">
        <v>734</v>
      </c>
      <c r="C4657" s="1" t="s">
        <v>6259</v>
      </c>
      <c r="D4657" s="1" t="s">
        <v>5303</v>
      </c>
      <c r="E4657" s="2" t="s">
        <v>6260</v>
      </c>
      <c r="F4657" s="1" t="s">
        <v>6244</v>
      </c>
      <c r="G4657" s="10">
        <v>45840</v>
      </c>
      <c r="H4657" s="1">
        <v>6</v>
      </c>
      <c r="I4657" s="1"/>
      <c r="J4657" s="10">
        <v>45847</v>
      </c>
      <c r="K4657" s="1"/>
      <c r="L4657" s="2"/>
      <c r="M4657" s="10"/>
      <c r="N4657" s="1"/>
      <c r="O4657" s="1"/>
      <c r="P4657" s="2">
        <f>Table1[[#This Row],[PRICE/PO]]*Table1[[#This Row],[Quantity/PO]]</f>
        <v>0</v>
      </c>
      <c r="Q4657" s="2" t="str">
        <f t="shared" ca="1" si="399"/>
        <v>منتهي</v>
      </c>
      <c r="R4657" s="2"/>
      <c r="S4657" s="2"/>
      <c r="T4657" s="1" t="str">
        <f t="shared" ref="T4657:T4720" si="402">IF(AND(COUNTIFS($F$14:$F$1012, $F4657, $L$14:$L$1012, "&lt;&gt;")&gt;0, $L4657="", $I4657&lt;&gt;""), 1, "")</f>
        <v/>
      </c>
      <c r="BN4657" s="8">
        <f t="shared" si="401"/>
        <v>0</v>
      </c>
    </row>
    <row r="4658" spans="1:66" ht="46" hidden="1" x14ac:dyDescent="0.45">
      <c r="A4658" s="1">
        <f t="shared" si="400"/>
        <v>4645</v>
      </c>
      <c r="B4658" s="1" t="s">
        <v>734</v>
      </c>
      <c r="C4658" s="1" t="s">
        <v>2900</v>
      </c>
      <c r="D4658" s="1" t="s">
        <v>2901</v>
      </c>
      <c r="E4658" s="2" t="s">
        <v>6261</v>
      </c>
      <c r="F4658" s="1" t="s">
        <v>6244</v>
      </c>
      <c r="G4658" s="10">
        <v>45840</v>
      </c>
      <c r="H4658" s="1">
        <v>12</v>
      </c>
      <c r="I4658" s="1">
        <v>525</v>
      </c>
      <c r="J4658" s="10">
        <v>45847</v>
      </c>
      <c r="K4658" s="1"/>
      <c r="L4658" s="2"/>
      <c r="M4658" s="10"/>
      <c r="N4658" s="1"/>
      <c r="O4658" s="1"/>
      <c r="P4658" s="2">
        <f>Table1[[#This Row],[PRICE/PO]]*Table1[[#This Row],[Quantity/PO]]</f>
        <v>0</v>
      </c>
      <c r="Q4658" s="2" t="str">
        <f t="shared" ca="1" si="399"/>
        <v>منتهي</v>
      </c>
      <c r="R4658" s="2"/>
      <c r="S4658" s="2"/>
      <c r="T4658" s="1" t="str">
        <f t="shared" si="402"/>
        <v/>
      </c>
      <c r="BN4658" s="8">
        <f t="shared" si="401"/>
        <v>0</v>
      </c>
    </row>
    <row r="4659" spans="1:66" ht="46" hidden="1" x14ac:dyDescent="0.45">
      <c r="A4659" s="1">
        <f t="shared" si="400"/>
        <v>4646</v>
      </c>
      <c r="B4659" s="1" t="s">
        <v>734</v>
      </c>
      <c r="C4659" s="1" t="s">
        <v>830</v>
      </c>
      <c r="D4659" s="1" t="s">
        <v>4609</v>
      </c>
      <c r="E4659" s="2" t="s">
        <v>5759</v>
      </c>
      <c r="F4659" s="1" t="s">
        <v>6244</v>
      </c>
      <c r="G4659" s="10">
        <v>45840</v>
      </c>
      <c r="H4659" s="1">
        <v>2</v>
      </c>
      <c r="I4659" s="1">
        <v>6500</v>
      </c>
      <c r="J4659" s="10">
        <v>45847</v>
      </c>
      <c r="K4659" s="1"/>
      <c r="L4659" s="2"/>
      <c r="M4659" s="10"/>
      <c r="N4659" s="1"/>
      <c r="O4659" s="1"/>
      <c r="P4659" s="2">
        <f>Table1[[#This Row],[PRICE/PO]]*Table1[[#This Row],[Quantity/PO]]</f>
        <v>0</v>
      </c>
      <c r="Q4659" s="2" t="str">
        <f t="shared" ca="1" si="399"/>
        <v>منتهي</v>
      </c>
      <c r="R4659" s="2"/>
      <c r="S4659" s="2"/>
      <c r="T4659" s="1" t="str">
        <f t="shared" si="402"/>
        <v/>
      </c>
      <c r="BN4659" s="8">
        <f t="shared" si="401"/>
        <v>0</v>
      </c>
    </row>
    <row r="4660" spans="1:66" ht="69" hidden="1" x14ac:dyDescent="0.45">
      <c r="A4660" s="1">
        <f t="shared" si="400"/>
        <v>4647</v>
      </c>
      <c r="B4660" s="1" t="s">
        <v>734</v>
      </c>
      <c r="C4660" s="1" t="s">
        <v>6262</v>
      </c>
      <c r="D4660" s="1" t="s">
        <v>6263</v>
      </c>
      <c r="E4660" s="2" t="s">
        <v>6264</v>
      </c>
      <c r="F4660" s="1" t="s">
        <v>6244</v>
      </c>
      <c r="G4660" s="10">
        <v>45840</v>
      </c>
      <c r="H4660" s="1">
        <v>12</v>
      </c>
      <c r="I4660" s="1"/>
      <c r="J4660" s="10">
        <v>45847</v>
      </c>
      <c r="K4660" s="1"/>
      <c r="L4660" s="2"/>
      <c r="M4660" s="10"/>
      <c r="N4660" s="1"/>
      <c r="O4660" s="1"/>
      <c r="P4660" s="2">
        <f>Table1[[#This Row],[PRICE/PO]]*Table1[[#This Row],[Quantity/PO]]</f>
        <v>0</v>
      </c>
      <c r="Q4660" s="2" t="str">
        <f t="shared" ca="1" si="399"/>
        <v>منتهي</v>
      </c>
      <c r="R4660" s="2"/>
      <c r="S4660" s="2"/>
      <c r="T4660" s="1" t="str">
        <f t="shared" si="402"/>
        <v/>
      </c>
      <c r="BN4660" s="8">
        <f t="shared" si="401"/>
        <v>0</v>
      </c>
    </row>
    <row r="4661" spans="1:66" ht="69" hidden="1" x14ac:dyDescent="0.45">
      <c r="A4661" s="1">
        <f t="shared" si="400"/>
        <v>4648</v>
      </c>
      <c r="B4661" s="1" t="s">
        <v>734</v>
      </c>
      <c r="C4661" s="1" t="s">
        <v>2275</v>
      </c>
      <c r="D4661" s="1" t="s">
        <v>6265</v>
      </c>
      <c r="E4661" s="2" t="s">
        <v>6266</v>
      </c>
      <c r="F4661" s="1" t="s">
        <v>6244</v>
      </c>
      <c r="G4661" s="10">
        <v>45840</v>
      </c>
      <c r="H4661" s="1">
        <v>24</v>
      </c>
      <c r="I4661" s="1">
        <v>275</v>
      </c>
      <c r="J4661" s="10">
        <v>45847</v>
      </c>
      <c r="K4661" s="1"/>
      <c r="L4661" s="2"/>
      <c r="M4661" s="10"/>
      <c r="N4661" s="1"/>
      <c r="O4661" s="1"/>
      <c r="P4661" s="2">
        <f>Table1[[#This Row],[PRICE/PO]]*Table1[[#This Row],[Quantity/PO]]</f>
        <v>0</v>
      </c>
      <c r="Q4661" s="2" t="str">
        <f t="shared" ref="Q4661:Q4724" ca="1" si="403">IF(AND($J4661&lt;TODAY(), $J4661&lt;&gt;""), "منتهي", "")</f>
        <v>منتهي</v>
      </c>
      <c r="R4661" s="2"/>
      <c r="S4661" s="2"/>
      <c r="T4661" s="1" t="str">
        <f t="shared" si="402"/>
        <v/>
      </c>
      <c r="BN4661" s="8">
        <f t="shared" si="401"/>
        <v>0</v>
      </c>
    </row>
    <row r="4662" spans="1:66" ht="69" hidden="1" x14ac:dyDescent="0.45">
      <c r="A4662" s="1">
        <f t="shared" si="400"/>
        <v>4649</v>
      </c>
      <c r="B4662" s="1" t="s">
        <v>734</v>
      </c>
      <c r="C4662" s="1" t="s">
        <v>4056</v>
      </c>
      <c r="D4662" s="1" t="s">
        <v>6267</v>
      </c>
      <c r="E4662" s="2" t="s">
        <v>6268</v>
      </c>
      <c r="F4662" s="1" t="s">
        <v>6244</v>
      </c>
      <c r="G4662" s="10">
        <v>45840</v>
      </c>
      <c r="H4662" s="1">
        <v>4</v>
      </c>
      <c r="I4662" s="1">
        <v>675</v>
      </c>
      <c r="J4662" s="10">
        <v>45847</v>
      </c>
      <c r="K4662" s="1"/>
      <c r="L4662" s="2"/>
      <c r="M4662" s="10"/>
      <c r="N4662" s="1"/>
      <c r="O4662" s="1"/>
      <c r="P4662" s="2">
        <f>Table1[[#This Row],[PRICE/PO]]*Table1[[#This Row],[Quantity/PO]]</f>
        <v>0</v>
      </c>
      <c r="Q4662" s="2" t="str">
        <f t="shared" ca="1" si="403"/>
        <v>منتهي</v>
      </c>
      <c r="R4662" s="2"/>
      <c r="S4662" s="2"/>
      <c r="T4662" s="1" t="str">
        <f t="shared" si="402"/>
        <v/>
      </c>
      <c r="BN4662" s="8">
        <f t="shared" si="401"/>
        <v>0</v>
      </c>
    </row>
    <row r="4663" spans="1:66" ht="46" hidden="1" x14ac:dyDescent="0.45">
      <c r="A4663" s="1">
        <f t="shared" si="400"/>
        <v>4650</v>
      </c>
      <c r="B4663" s="1" t="s">
        <v>734</v>
      </c>
      <c r="C4663" s="1" t="s">
        <v>3846</v>
      </c>
      <c r="D4663" s="1" t="s">
        <v>5723</v>
      </c>
      <c r="E4663" s="2" t="s">
        <v>5724</v>
      </c>
      <c r="F4663" s="1" t="s">
        <v>6244</v>
      </c>
      <c r="G4663" s="10">
        <v>45840</v>
      </c>
      <c r="H4663" s="1">
        <v>24</v>
      </c>
      <c r="I4663" s="1">
        <v>35</v>
      </c>
      <c r="J4663" s="10">
        <v>45847</v>
      </c>
      <c r="K4663" s="1"/>
      <c r="L4663" s="2"/>
      <c r="M4663" s="10"/>
      <c r="N4663" s="1"/>
      <c r="O4663" s="1"/>
      <c r="P4663" s="2">
        <f>Table1[[#This Row],[PRICE/PO]]*Table1[[#This Row],[Quantity/PO]]</f>
        <v>0</v>
      </c>
      <c r="Q4663" s="2" t="str">
        <f t="shared" ca="1" si="403"/>
        <v>منتهي</v>
      </c>
      <c r="R4663" s="2"/>
      <c r="S4663" s="2"/>
      <c r="T4663" s="1" t="str">
        <f t="shared" si="402"/>
        <v/>
      </c>
      <c r="BN4663" s="8">
        <f t="shared" si="401"/>
        <v>0</v>
      </c>
    </row>
    <row r="4664" spans="1:66" ht="46" hidden="1" x14ac:dyDescent="0.45">
      <c r="A4664" s="1">
        <f t="shared" si="400"/>
        <v>4651</v>
      </c>
      <c r="B4664" s="1" t="s">
        <v>734</v>
      </c>
      <c r="C4664" s="1" t="s">
        <v>3847</v>
      </c>
      <c r="D4664" s="1" t="s">
        <v>5725</v>
      </c>
      <c r="E4664" s="2" t="s">
        <v>5726</v>
      </c>
      <c r="F4664" s="1" t="s">
        <v>6244</v>
      </c>
      <c r="G4664" s="10">
        <v>45840</v>
      </c>
      <c r="H4664" s="1">
        <v>24</v>
      </c>
      <c r="I4664" s="1">
        <v>25</v>
      </c>
      <c r="J4664" s="10">
        <v>45847</v>
      </c>
      <c r="K4664" s="1"/>
      <c r="L4664" s="2"/>
      <c r="M4664" s="10"/>
      <c r="N4664" s="1"/>
      <c r="O4664" s="1"/>
      <c r="P4664" s="2">
        <f>Table1[[#This Row],[PRICE/PO]]*Table1[[#This Row],[Quantity/PO]]</f>
        <v>0</v>
      </c>
      <c r="Q4664" s="2" t="str">
        <f t="shared" ca="1" si="403"/>
        <v>منتهي</v>
      </c>
      <c r="R4664" s="2"/>
      <c r="S4664" s="2"/>
      <c r="T4664" s="1" t="str">
        <f t="shared" si="402"/>
        <v/>
      </c>
      <c r="BN4664" s="8">
        <f t="shared" si="401"/>
        <v>0</v>
      </c>
    </row>
    <row r="4665" spans="1:66" ht="46" hidden="1" x14ac:dyDescent="0.45">
      <c r="A4665" s="1">
        <f t="shared" si="400"/>
        <v>4652</v>
      </c>
      <c r="B4665" s="1" t="s">
        <v>734</v>
      </c>
      <c r="C4665" s="1" t="s">
        <v>3758</v>
      </c>
      <c r="D4665" s="1" t="s">
        <v>5737</v>
      </c>
      <c r="E4665" s="2" t="s">
        <v>5738</v>
      </c>
      <c r="F4665" s="1" t="s">
        <v>6244</v>
      </c>
      <c r="G4665" s="10">
        <v>45840</v>
      </c>
      <c r="H4665" s="1">
        <v>12</v>
      </c>
      <c r="I4665" s="1">
        <v>325</v>
      </c>
      <c r="J4665" s="10">
        <v>45847</v>
      </c>
      <c r="K4665" s="1"/>
      <c r="L4665" s="2"/>
      <c r="M4665" s="10"/>
      <c r="N4665" s="1"/>
      <c r="O4665" s="1"/>
      <c r="P4665" s="2">
        <f>Table1[[#This Row],[PRICE/PO]]*Table1[[#This Row],[Quantity/PO]]</f>
        <v>0</v>
      </c>
      <c r="Q4665" s="2" t="str">
        <f t="shared" ca="1" si="403"/>
        <v>منتهي</v>
      </c>
      <c r="R4665" s="2"/>
      <c r="S4665" s="2"/>
      <c r="T4665" s="1" t="str">
        <f t="shared" si="402"/>
        <v/>
      </c>
      <c r="BN4665" s="8">
        <f t="shared" si="401"/>
        <v>0</v>
      </c>
    </row>
    <row r="4666" spans="1:66" ht="46" hidden="1" x14ac:dyDescent="0.45">
      <c r="A4666" s="1">
        <f t="shared" si="400"/>
        <v>4653</v>
      </c>
      <c r="B4666" s="1" t="s">
        <v>734</v>
      </c>
      <c r="C4666" s="1" t="s">
        <v>3760</v>
      </c>
      <c r="D4666" s="1" t="s">
        <v>5718</v>
      </c>
      <c r="E4666" s="2" t="s">
        <v>5719</v>
      </c>
      <c r="F4666" s="1" t="s">
        <v>6244</v>
      </c>
      <c r="G4666" s="10">
        <v>45840</v>
      </c>
      <c r="H4666" s="1">
        <v>24</v>
      </c>
      <c r="I4666" s="1"/>
      <c r="J4666" s="10">
        <v>45847</v>
      </c>
      <c r="K4666" s="1"/>
      <c r="L4666" s="2"/>
      <c r="M4666" s="10"/>
      <c r="N4666" s="1"/>
      <c r="O4666" s="1"/>
      <c r="P4666" s="2">
        <f>Table1[[#This Row],[PRICE/PO]]*Table1[[#This Row],[Quantity/PO]]</f>
        <v>0</v>
      </c>
      <c r="Q4666" s="2" t="str">
        <f t="shared" ca="1" si="403"/>
        <v>منتهي</v>
      </c>
      <c r="R4666" s="2"/>
      <c r="S4666" s="2"/>
      <c r="T4666" s="1" t="str">
        <f t="shared" si="402"/>
        <v/>
      </c>
      <c r="BN4666" s="8">
        <f t="shared" si="401"/>
        <v>0</v>
      </c>
    </row>
    <row r="4667" spans="1:66" ht="46" hidden="1" x14ac:dyDescent="0.45">
      <c r="A4667" s="1">
        <f t="shared" si="400"/>
        <v>4654</v>
      </c>
      <c r="B4667" s="1" t="s">
        <v>734</v>
      </c>
      <c r="C4667" s="1" t="s">
        <v>3762</v>
      </c>
      <c r="D4667" s="1" t="s">
        <v>5721</v>
      </c>
      <c r="E4667" s="2" t="s">
        <v>5722</v>
      </c>
      <c r="F4667" s="1" t="s">
        <v>6244</v>
      </c>
      <c r="G4667" s="10">
        <v>45840</v>
      </c>
      <c r="H4667" s="1">
        <v>24</v>
      </c>
      <c r="I4667" s="1"/>
      <c r="J4667" s="10">
        <v>45847</v>
      </c>
      <c r="K4667" s="1"/>
      <c r="L4667" s="2"/>
      <c r="M4667" s="10"/>
      <c r="N4667" s="1"/>
      <c r="O4667" s="1"/>
      <c r="P4667" s="2">
        <f>Table1[[#This Row],[PRICE/PO]]*Table1[[#This Row],[Quantity/PO]]</f>
        <v>0</v>
      </c>
      <c r="Q4667" s="2" t="str">
        <f t="shared" ca="1" si="403"/>
        <v>منتهي</v>
      </c>
      <c r="R4667" s="2"/>
      <c r="S4667" s="2"/>
      <c r="T4667" s="1" t="str">
        <f t="shared" si="402"/>
        <v/>
      </c>
      <c r="BN4667" s="8">
        <f t="shared" si="401"/>
        <v>0</v>
      </c>
    </row>
    <row r="4668" spans="1:66" ht="46" hidden="1" x14ac:dyDescent="0.45">
      <c r="A4668" s="1">
        <f t="shared" si="400"/>
        <v>4655</v>
      </c>
      <c r="B4668" s="1" t="s">
        <v>734</v>
      </c>
      <c r="C4668" s="1" t="s">
        <v>6269</v>
      </c>
      <c r="D4668" s="1" t="s">
        <v>6270</v>
      </c>
      <c r="E4668" s="2" t="s">
        <v>6271</v>
      </c>
      <c r="F4668" s="1" t="s">
        <v>6244</v>
      </c>
      <c r="G4668" s="10">
        <v>45840</v>
      </c>
      <c r="H4668" s="1">
        <v>4</v>
      </c>
      <c r="I4668" s="1"/>
      <c r="J4668" s="10">
        <v>45847</v>
      </c>
      <c r="K4668" s="1"/>
      <c r="L4668" s="2"/>
      <c r="M4668" s="10"/>
      <c r="N4668" s="1"/>
      <c r="O4668" s="1"/>
      <c r="P4668" s="2">
        <f>Table1[[#This Row],[PRICE/PO]]*Table1[[#This Row],[Quantity/PO]]</f>
        <v>0</v>
      </c>
      <c r="Q4668" s="2" t="str">
        <f t="shared" ca="1" si="403"/>
        <v>منتهي</v>
      </c>
      <c r="R4668" s="2"/>
      <c r="S4668" s="2"/>
      <c r="T4668" s="1" t="str">
        <f t="shared" si="402"/>
        <v/>
      </c>
      <c r="BN4668" s="8">
        <f t="shared" si="401"/>
        <v>0</v>
      </c>
    </row>
    <row r="4669" spans="1:66" ht="69" hidden="1" x14ac:dyDescent="0.45">
      <c r="A4669" s="1">
        <f t="shared" si="400"/>
        <v>4656</v>
      </c>
      <c r="B4669" s="1" t="s">
        <v>734</v>
      </c>
      <c r="C4669" s="1" t="s">
        <v>4092</v>
      </c>
      <c r="D4669" s="1" t="s">
        <v>6272</v>
      </c>
      <c r="E4669" s="2" t="s">
        <v>6273</v>
      </c>
      <c r="F4669" s="1" t="s">
        <v>6244</v>
      </c>
      <c r="G4669" s="10">
        <v>45840</v>
      </c>
      <c r="H4669" s="1">
        <v>24</v>
      </c>
      <c r="I4669" s="1"/>
      <c r="J4669" s="10">
        <v>45847</v>
      </c>
      <c r="K4669" s="1"/>
      <c r="L4669" s="2"/>
      <c r="M4669" s="10"/>
      <c r="N4669" s="1"/>
      <c r="O4669" s="1"/>
      <c r="P4669" s="2">
        <f>Table1[[#This Row],[PRICE/PO]]*Table1[[#This Row],[Quantity/PO]]</f>
        <v>0</v>
      </c>
      <c r="Q4669" s="2" t="str">
        <f t="shared" ca="1" si="403"/>
        <v>منتهي</v>
      </c>
      <c r="R4669" s="2"/>
      <c r="S4669" s="2"/>
      <c r="T4669" s="1" t="str">
        <f t="shared" si="402"/>
        <v/>
      </c>
      <c r="BN4669" s="8">
        <f t="shared" si="401"/>
        <v>0</v>
      </c>
    </row>
    <row r="4670" spans="1:66" ht="69" hidden="1" x14ac:dyDescent="0.45">
      <c r="A4670" s="1">
        <f t="shared" si="400"/>
        <v>4657</v>
      </c>
      <c r="B4670" s="1" t="s">
        <v>734</v>
      </c>
      <c r="C4670" s="1" t="s">
        <v>6274</v>
      </c>
      <c r="D4670" s="1" t="s">
        <v>6275</v>
      </c>
      <c r="E4670" s="2" t="s">
        <v>6276</v>
      </c>
      <c r="F4670" s="1" t="s">
        <v>6244</v>
      </c>
      <c r="G4670" s="10">
        <v>45840</v>
      </c>
      <c r="H4670" s="1">
        <v>2</v>
      </c>
      <c r="I4670" s="1"/>
      <c r="J4670" s="10">
        <v>45847</v>
      </c>
      <c r="K4670" s="1"/>
      <c r="L4670" s="2"/>
      <c r="M4670" s="10"/>
      <c r="N4670" s="1"/>
      <c r="O4670" s="1"/>
      <c r="P4670" s="2">
        <f>Table1[[#This Row],[PRICE/PO]]*Table1[[#This Row],[Quantity/PO]]</f>
        <v>0</v>
      </c>
      <c r="Q4670" s="2" t="str">
        <f t="shared" ca="1" si="403"/>
        <v>منتهي</v>
      </c>
      <c r="R4670" s="2"/>
      <c r="S4670" s="2"/>
      <c r="T4670" s="1" t="str">
        <f t="shared" si="402"/>
        <v/>
      </c>
      <c r="BN4670" s="8">
        <f t="shared" si="401"/>
        <v>0</v>
      </c>
    </row>
    <row r="4671" spans="1:66" ht="115" hidden="1" x14ac:dyDescent="0.45">
      <c r="A4671" s="1">
        <f t="shared" si="400"/>
        <v>4658</v>
      </c>
      <c r="B4671" s="1" t="s">
        <v>734</v>
      </c>
      <c r="C4671" s="1" t="s">
        <v>529</v>
      </c>
      <c r="D4671" s="1" t="s">
        <v>5303</v>
      </c>
      <c r="E4671" s="2" t="s">
        <v>6295</v>
      </c>
      <c r="F4671" s="1" t="s">
        <v>6296</v>
      </c>
      <c r="G4671" s="10">
        <v>45822</v>
      </c>
      <c r="H4671" s="1">
        <v>1</v>
      </c>
      <c r="I4671" s="1"/>
      <c r="J4671" s="10">
        <v>45823</v>
      </c>
      <c r="K4671" s="1"/>
      <c r="L4671" s="2"/>
      <c r="M4671" s="10"/>
      <c r="N4671" s="1"/>
      <c r="O4671" s="1"/>
      <c r="P4671" s="2">
        <f>Table1[[#This Row],[PRICE/PO]]*Table1[[#This Row],[Quantity/PO]]</f>
        <v>0</v>
      </c>
      <c r="Q4671" s="2" t="str">
        <f t="shared" ca="1" si="403"/>
        <v>منتهي</v>
      </c>
      <c r="R4671" s="2"/>
      <c r="S4671" s="2"/>
      <c r="T4671" s="1" t="str">
        <f t="shared" si="402"/>
        <v/>
      </c>
      <c r="BN4671" s="8">
        <f t="shared" si="401"/>
        <v>0</v>
      </c>
    </row>
    <row r="4672" spans="1:66" ht="115" hidden="1" x14ac:dyDescent="0.45">
      <c r="A4672" s="1">
        <f t="shared" si="400"/>
        <v>4659</v>
      </c>
      <c r="B4672" s="1" t="s">
        <v>734</v>
      </c>
      <c r="C4672" s="1" t="s">
        <v>530</v>
      </c>
      <c r="D4672" s="1" t="s">
        <v>5303</v>
      </c>
      <c r="E4672" s="2" t="s">
        <v>6297</v>
      </c>
      <c r="F4672" s="1" t="s">
        <v>6296</v>
      </c>
      <c r="G4672" s="10">
        <v>45822</v>
      </c>
      <c r="H4672" s="1">
        <v>1</v>
      </c>
      <c r="I4672" s="1"/>
      <c r="J4672" s="10">
        <v>45853</v>
      </c>
      <c r="K4672" s="1"/>
      <c r="L4672" s="2"/>
      <c r="M4672" s="10"/>
      <c r="N4672" s="1"/>
      <c r="O4672" s="1"/>
      <c r="P4672" s="2">
        <f>Table1[[#This Row],[PRICE/PO]]*Table1[[#This Row],[Quantity/PO]]</f>
        <v>0</v>
      </c>
      <c r="Q4672" s="2" t="str">
        <f t="shared" ca="1" si="403"/>
        <v>منتهي</v>
      </c>
      <c r="R4672" s="2"/>
      <c r="S4672" s="2"/>
      <c r="T4672" s="1" t="str">
        <f t="shared" si="402"/>
        <v/>
      </c>
      <c r="BN4672" s="8">
        <f t="shared" si="401"/>
        <v>0</v>
      </c>
    </row>
    <row r="4673" spans="1:66" ht="115" hidden="1" x14ac:dyDescent="0.45">
      <c r="A4673" s="1">
        <f t="shared" si="400"/>
        <v>4660</v>
      </c>
      <c r="B4673" s="1" t="s">
        <v>734</v>
      </c>
      <c r="C4673" s="1" t="s">
        <v>680</v>
      </c>
      <c r="D4673" s="1" t="s">
        <v>5303</v>
      </c>
      <c r="E4673" s="2" t="s">
        <v>6298</v>
      </c>
      <c r="F4673" s="1" t="s">
        <v>6296</v>
      </c>
      <c r="G4673" s="10">
        <v>45822</v>
      </c>
      <c r="H4673" s="1">
        <v>1</v>
      </c>
      <c r="I4673" s="1"/>
      <c r="J4673" s="10">
        <v>45853</v>
      </c>
      <c r="K4673" s="1"/>
      <c r="L4673" s="2"/>
      <c r="M4673" s="10"/>
      <c r="N4673" s="1"/>
      <c r="O4673" s="1"/>
      <c r="P4673" s="2">
        <f>Table1[[#This Row],[PRICE/PO]]*Table1[[#This Row],[Quantity/PO]]</f>
        <v>0</v>
      </c>
      <c r="Q4673" s="2" t="str">
        <f t="shared" ca="1" si="403"/>
        <v>منتهي</v>
      </c>
      <c r="R4673" s="2"/>
      <c r="S4673" s="2"/>
      <c r="T4673" s="1" t="str">
        <f t="shared" si="402"/>
        <v/>
      </c>
      <c r="BN4673" s="8">
        <f t="shared" si="401"/>
        <v>0</v>
      </c>
    </row>
    <row r="4674" spans="1:66" ht="46" hidden="1" x14ac:dyDescent="0.45">
      <c r="A4674" s="1">
        <f t="shared" si="400"/>
        <v>4661</v>
      </c>
      <c r="B4674" s="1" t="s">
        <v>734</v>
      </c>
      <c r="C4674" s="1" t="s">
        <v>382</v>
      </c>
      <c r="D4674" s="1" t="s">
        <v>5303</v>
      </c>
      <c r="E4674" s="2" t="s">
        <v>5652</v>
      </c>
      <c r="F4674" s="1" t="s">
        <v>6299</v>
      </c>
      <c r="G4674" s="10">
        <v>45826</v>
      </c>
      <c r="H4674" s="1">
        <v>1</v>
      </c>
      <c r="I4674" s="1"/>
      <c r="J4674" s="10">
        <v>45832</v>
      </c>
      <c r="K4674" s="1"/>
      <c r="L4674" s="2"/>
      <c r="M4674" s="10"/>
      <c r="N4674" s="1"/>
      <c r="O4674" s="1"/>
      <c r="P4674" s="2">
        <f>Table1[[#This Row],[PRICE/PO]]*Table1[[#This Row],[Quantity/PO]]</f>
        <v>0</v>
      </c>
      <c r="Q4674" s="2" t="str">
        <f t="shared" ca="1" si="403"/>
        <v>منتهي</v>
      </c>
      <c r="R4674" s="2"/>
      <c r="S4674" s="2"/>
      <c r="T4674" s="1" t="str">
        <f t="shared" si="402"/>
        <v/>
      </c>
      <c r="BN4674" s="8">
        <f t="shared" si="401"/>
        <v>0</v>
      </c>
    </row>
    <row r="4675" spans="1:66" ht="46" hidden="1" x14ac:dyDescent="0.45">
      <c r="A4675" s="1">
        <f t="shared" si="400"/>
        <v>4662</v>
      </c>
      <c r="B4675" s="1" t="s">
        <v>734</v>
      </c>
      <c r="C4675" s="1" t="s">
        <v>382</v>
      </c>
      <c r="D4675" s="1" t="s">
        <v>5303</v>
      </c>
      <c r="E4675" s="2" t="s">
        <v>5652</v>
      </c>
      <c r="F4675" s="1" t="s">
        <v>6300</v>
      </c>
      <c r="G4675" s="10">
        <v>45826</v>
      </c>
      <c r="H4675" s="1">
        <v>1</v>
      </c>
      <c r="I4675" s="1"/>
      <c r="J4675" s="10">
        <v>45832</v>
      </c>
      <c r="K4675" s="1"/>
      <c r="L4675" s="2"/>
      <c r="M4675" s="10"/>
      <c r="N4675" s="1"/>
      <c r="O4675" s="1"/>
      <c r="P4675" s="2">
        <f>Table1[[#This Row],[PRICE/PO]]*Table1[[#This Row],[Quantity/PO]]</f>
        <v>0</v>
      </c>
      <c r="Q4675" s="2" t="str">
        <f t="shared" ca="1" si="403"/>
        <v>منتهي</v>
      </c>
      <c r="R4675" s="2"/>
      <c r="S4675" s="2"/>
      <c r="T4675" s="1" t="str">
        <f t="shared" si="402"/>
        <v/>
      </c>
      <c r="BN4675" s="8">
        <f t="shared" si="401"/>
        <v>0</v>
      </c>
    </row>
    <row r="4676" spans="1:66" ht="46" hidden="1" x14ac:dyDescent="0.45">
      <c r="A4676" s="1">
        <f t="shared" si="400"/>
        <v>4663</v>
      </c>
      <c r="B4676" s="1" t="s">
        <v>734</v>
      </c>
      <c r="C4676" s="1" t="s">
        <v>418</v>
      </c>
      <c r="D4676" s="1" t="s">
        <v>5624</v>
      </c>
      <c r="E4676" s="2" t="s">
        <v>5625</v>
      </c>
      <c r="F4676" s="1" t="s">
        <v>6301</v>
      </c>
      <c r="G4676" s="10">
        <v>45826</v>
      </c>
      <c r="H4676" s="1">
        <v>1</v>
      </c>
      <c r="I4676" s="1"/>
      <c r="J4676" s="10">
        <v>45832</v>
      </c>
      <c r="K4676" s="1"/>
      <c r="L4676" s="2"/>
      <c r="M4676" s="10"/>
      <c r="N4676" s="1"/>
      <c r="O4676" s="1"/>
      <c r="P4676" s="2">
        <f>Table1[[#This Row],[PRICE/PO]]*Table1[[#This Row],[Quantity/PO]]</f>
        <v>0</v>
      </c>
      <c r="Q4676" s="2" t="str">
        <f t="shared" ca="1" si="403"/>
        <v>منتهي</v>
      </c>
      <c r="R4676" s="2"/>
      <c r="S4676" s="2"/>
      <c r="T4676" s="1" t="str">
        <f t="shared" si="402"/>
        <v/>
      </c>
      <c r="BN4676" s="8">
        <f t="shared" si="401"/>
        <v>0</v>
      </c>
    </row>
    <row r="4677" spans="1:66" ht="46" hidden="1" x14ac:dyDescent="0.45">
      <c r="A4677" s="1">
        <f t="shared" si="400"/>
        <v>4664</v>
      </c>
      <c r="B4677" s="1" t="s">
        <v>734</v>
      </c>
      <c r="C4677" s="1" t="s">
        <v>5554</v>
      </c>
      <c r="D4677" s="1" t="s">
        <v>5555</v>
      </c>
      <c r="E4677" s="2" t="s">
        <v>5556</v>
      </c>
      <c r="F4677" s="1" t="s">
        <v>6302</v>
      </c>
      <c r="G4677" s="10">
        <v>45831</v>
      </c>
      <c r="H4677" s="1">
        <v>1</v>
      </c>
      <c r="I4677" s="1"/>
      <c r="J4677" s="10">
        <v>45836</v>
      </c>
      <c r="K4677" s="1"/>
      <c r="L4677" s="2"/>
      <c r="M4677" s="10"/>
      <c r="N4677" s="1"/>
      <c r="O4677" s="1"/>
      <c r="P4677" s="2">
        <f>Table1[[#This Row],[PRICE/PO]]*Table1[[#This Row],[Quantity/PO]]</f>
        <v>0</v>
      </c>
      <c r="Q4677" s="2" t="str">
        <f t="shared" ca="1" si="403"/>
        <v>منتهي</v>
      </c>
      <c r="R4677" s="2"/>
      <c r="S4677" s="2"/>
      <c r="T4677" s="1" t="str">
        <f t="shared" si="402"/>
        <v/>
      </c>
      <c r="BN4677" s="8">
        <f t="shared" si="401"/>
        <v>0</v>
      </c>
    </row>
    <row r="4678" spans="1:66" ht="46" hidden="1" x14ac:dyDescent="0.45">
      <c r="A4678" s="1">
        <f t="shared" si="400"/>
        <v>4665</v>
      </c>
      <c r="B4678" s="1" t="s">
        <v>734</v>
      </c>
      <c r="C4678" s="1" t="s">
        <v>1305</v>
      </c>
      <c r="D4678" s="1" t="s">
        <v>5303</v>
      </c>
      <c r="E4678" s="2" t="s">
        <v>6303</v>
      </c>
      <c r="F4678" s="1" t="s">
        <v>6304</v>
      </c>
      <c r="G4678" s="10">
        <v>45833</v>
      </c>
      <c r="H4678" s="1">
        <v>12</v>
      </c>
      <c r="I4678" s="1">
        <v>325</v>
      </c>
      <c r="J4678" s="10">
        <v>45837</v>
      </c>
      <c r="K4678" s="1"/>
      <c r="L4678" s="10" t="s">
        <v>6305</v>
      </c>
      <c r="M4678" s="71" t="s">
        <v>6306</v>
      </c>
      <c r="N4678" s="1">
        <v>12</v>
      </c>
      <c r="O4678" s="1">
        <v>325</v>
      </c>
      <c r="P4678" s="2">
        <f>Table1[[#This Row],[PRICE/PO]]*Table1[[#This Row],[Quantity/PO]]</f>
        <v>3900</v>
      </c>
      <c r="Q4678" s="2" t="str">
        <f t="shared" ca="1" si="403"/>
        <v>منتهي</v>
      </c>
      <c r="R4678" s="2" t="s">
        <v>2355</v>
      </c>
      <c r="S4678" s="2"/>
      <c r="T4678" s="1" t="e">
        <f>IF(AND(COUNTIFS($F$14:$F$1012, $F4678, $L$14:$L$1012, "&lt;&gt;")&gt;0,#REF!= "", $I4678&lt;&gt;""), 1, "")</f>
        <v>#REF!</v>
      </c>
      <c r="BN4678" s="8">
        <f t="shared" si="401"/>
        <v>0</v>
      </c>
    </row>
    <row r="4679" spans="1:66" ht="46" hidden="1" x14ac:dyDescent="0.45">
      <c r="A4679" s="1">
        <f t="shared" si="400"/>
        <v>4666</v>
      </c>
      <c r="B4679" s="1" t="s">
        <v>734</v>
      </c>
      <c r="C4679" s="1" t="s">
        <v>4233</v>
      </c>
      <c r="D4679" s="1" t="s">
        <v>4225</v>
      </c>
      <c r="E4679" s="2" t="s">
        <v>5582</v>
      </c>
      <c r="F4679" s="1" t="s">
        <v>6310</v>
      </c>
      <c r="G4679" s="10">
        <v>45847</v>
      </c>
      <c r="H4679" s="1">
        <v>100</v>
      </c>
      <c r="I4679" s="1"/>
      <c r="J4679" s="10">
        <v>45850</v>
      </c>
      <c r="K4679" s="1"/>
      <c r="L4679" s="2"/>
      <c r="M4679" s="10"/>
      <c r="N4679" s="1"/>
      <c r="O4679" s="1"/>
      <c r="P4679" s="2">
        <f>Table1[[#This Row],[PRICE/PO]]*Table1[[#This Row],[Quantity/PO]]</f>
        <v>0</v>
      </c>
      <c r="Q4679" s="2" t="str">
        <f t="shared" ca="1" si="403"/>
        <v>منتهي</v>
      </c>
      <c r="R4679" s="2"/>
      <c r="S4679" s="2"/>
      <c r="T4679" s="1" t="str">
        <f t="shared" si="402"/>
        <v/>
      </c>
      <c r="BN4679" s="8">
        <f t="shared" si="401"/>
        <v>0</v>
      </c>
    </row>
    <row r="4680" spans="1:66" ht="46" hidden="1" x14ac:dyDescent="0.45">
      <c r="A4680" s="1">
        <f t="shared" si="400"/>
        <v>4667</v>
      </c>
      <c r="B4680" s="1" t="s">
        <v>734</v>
      </c>
      <c r="C4680" s="1" t="s">
        <v>4232</v>
      </c>
      <c r="D4680" s="1" t="s">
        <v>4226</v>
      </c>
      <c r="E4680" s="2" t="s">
        <v>5583</v>
      </c>
      <c r="F4680" s="1" t="s">
        <v>6310</v>
      </c>
      <c r="G4680" s="10">
        <v>45847</v>
      </c>
      <c r="H4680" s="1">
        <v>100</v>
      </c>
      <c r="I4680" s="1"/>
      <c r="J4680" s="10">
        <v>45850</v>
      </c>
      <c r="K4680" s="1"/>
      <c r="L4680" s="2"/>
      <c r="M4680" s="10"/>
      <c r="N4680" s="1"/>
      <c r="O4680" s="1"/>
      <c r="P4680" s="2">
        <f>Table1[[#This Row],[PRICE/PO]]*Table1[[#This Row],[Quantity/PO]]</f>
        <v>0</v>
      </c>
      <c r="Q4680" s="2" t="str">
        <f t="shared" ca="1" si="403"/>
        <v>منتهي</v>
      </c>
      <c r="R4680" s="2"/>
      <c r="S4680" s="2"/>
      <c r="T4680" s="1" t="str">
        <f t="shared" si="402"/>
        <v/>
      </c>
      <c r="BN4680" s="8">
        <f t="shared" si="401"/>
        <v>0</v>
      </c>
    </row>
    <row r="4681" spans="1:66" ht="46" hidden="1" x14ac:dyDescent="0.45">
      <c r="A4681" s="1">
        <f t="shared" si="400"/>
        <v>4668</v>
      </c>
      <c r="B4681" s="1" t="s">
        <v>734</v>
      </c>
      <c r="C4681" s="1" t="s">
        <v>4231</v>
      </c>
      <c r="D4681" s="1" t="s">
        <v>4227</v>
      </c>
      <c r="E4681" s="2" t="s">
        <v>5584</v>
      </c>
      <c r="F4681" s="1" t="s">
        <v>6310</v>
      </c>
      <c r="G4681" s="10">
        <v>45847</v>
      </c>
      <c r="H4681" s="1">
        <v>1</v>
      </c>
      <c r="I4681" s="1"/>
      <c r="J4681" s="10">
        <v>45850</v>
      </c>
      <c r="K4681" s="1"/>
      <c r="L4681" s="2"/>
      <c r="M4681" s="10"/>
      <c r="N4681" s="1"/>
      <c r="O4681" s="1"/>
      <c r="P4681" s="2">
        <f>Table1[[#This Row],[PRICE/PO]]*Table1[[#This Row],[Quantity/PO]]</f>
        <v>0</v>
      </c>
      <c r="Q4681" s="2" t="str">
        <f t="shared" ca="1" si="403"/>
        <v>منتهي</v>
      </c>
      <c r="R4681" s="2"/>
      <c r="S4681" s="2"/>
      <c r="T4681" s="1" t="str">
        <f t="shared" si="402"/>
        <v/>
      </c>
      <c r="BN4681" s="8">
        <f t="shared" si="401"/>
        <v>0</v>
      </c>
    </row>
    <row r="4682" spans="1:66" ht="69" hidden="1" x14ac:dyDescent="0.45">
      <c r="A4682" s="1">
        <f t="shared" si="400"/>
        <v>4669</v>
      </c>
      <c r="B4682" s="1" t="s">
        <v>734</v>
      </c>
      <c r="C4682" s="1" t="s">
        <v>6311</v>
      </c>
      <c r="D4682" s="1" t="s">
        <v>6312</v>
      </c>
      <c r="E4682" s="2" t="s">
        <v>6313</v>
      </c>
      <c r="F4682" s="1" t="s">
        <v>6310</v>
      </c>
      <c r="G4682" s="10">
        <v>45847</v>
      </c>
      <c r="H4682" s="1">
        <v>1</v>
      </c>
      <c r="I4682" s="1"/>
      <c r="J4682" s="10">
        <v>45850</v>
      </c>
      <c r="K4682" s="1"/>
      <c r="L4682" s="2"/>
      <c r="M4682" s="10"/>
      <c r="N4682" s="1"/>
      <c r="O4682" s="1"/>
      <c r="P4682" s="2">
        <f>Table1[[#This Row],[PRICE/PO]]*Table1[[#This Row],[Quantity/PO]]</f>
        <v>0</v>
      </c>
      <c r="Q4682" s="2" t="str">
        <f t="shared" ca="1" si="403"/>
        <v>منتهي</v>
      </c>
      <c r="R4682" s="2"/>
      <c r="S4682" s="2"/>
      <c r="T4682" s="1" t="str">
        <f t="shared" si="402"/>
        <v/>
      </c>
      <c r="BN4682" s="8">
        <f t="shared" si="401"/>
        <v>0</v>
      </c>
    </row>
    <row r="4683" spans="1:66" ht="69" hidden="1" x14ac:dyDescent="0.45">
      <c r="A4683" s="1">
        <f t="shared" si="400"/>
        <v>4670</v>
      </c>
      <c r="B4683" s="1" t="s">
        <v>734</v>
      </c>
      <c r="C4683" s="1" t="s">
        <v>6314</v>
      </c>
      <c r="D4683" s="1" t="s">
        <v>6315</v>
      </c>
      <c r="E4683" s="2" t="s">
        <v>6316</v>
      </c>
      <c r="F4683" s="1" t="s">
        <v>6310</v>
      </c>
      <c r="G4683" s="10">
        <v>45847</v>
      </c>
      <c r="H4683" s="1">
        <v>1</v>
      </c>
      <c r="I4683" s="1"/>
      <c r="J4683" s="10">
        <v>45850</v>
      </c>
      <c r="K4683" s="1"/>
      <c r="L4683" s="2"/>
      <c r="M4683" s="10"/>
      <c r="N4683" s="1"/>
      <c r="O4683" s="1"/>
      <c r="P4683" s="2">
        <f>Table1[[#This Row],[PRICE/PO]]*Table1[[#This Row],[Quantity/PO]]</f>
        <v>0</v>
      </c>
      <c r="Q4683" s="2" t="str">
        <f t="shared" ca="1" si="403"/>
        <v>منتهي</v>
      </c>
      <c r="R4683" s="2"/>
      <c r="S4683" s="2"/>
      <c r="T4683" s="1" t="str">
        <f t="shared" si="402"/>
        <v/>
      </c>
      <c r="BN4683" s="8">
        <f t="shared" si="401"/>
        <v>0</v>
      </c>
    </row>
    <row r="4684" spans="1:66" ht="69" hidden="1" x14ac:dyDescent="0.45">
      <c r="A4684" s="1">
        <f t="shared" si="400"/>
        <v>4671</v>
      </c>
      <c r="B4684" s="1" t="s">
        <v>734</v>
      </c>
      <c r="C4684" s="1" t="s">
        <v>5316</v>
      </c>
      <c r="D4684" s="1" t="s">
        <v>5317</v>
      </c>
      <c r="E4684" s="2" t="s">
        <v>5318</v>
      </c>
      <c r="F4684" s="1" t="s">
        <v>6310</v>
      </c>
      <c r="G4684" s="10">
        <v>45847</v>
      </c>
      <c r="H4684" s="1">
        <v>1</v>
      </c>
      <c r="I4684" s="1"/>
      <c r="J4684" s="10">
        <v>45850</v>
      </c>
      <c r="K4684" s="1"/>
      <c r="L4684" s="2"/>
      <c r="M4684" s="10"/>
      <c r="N4684" s="1"/>
      <c r="O4684" s="1"/>
      <c r="P4684" s="2">
        <f>Table1[[#This Row],[PRICE/PO]]*Table1[[#This Row],[Quantity/PO]]</f>
        <v>0</v>
      </c>
      <c r="Q4684" s="2" t="str">
        <f t="shared" ca="1" si="403"/>
        <v>منتهي</v>
      </c>
      <c r="R4684" s="2"/>
      <c r="S4684" s="2"/>
      <c r="T4684" s="1" t="str">
        <f t="shared" si="402"/>
        <v/>
      </c>
      <c r="BN4684" s="8">
        <f t="shared" si="401"/>
        <v>0</v>
      </c>
    </row>
    <row r="4685" spans="1:66" ht="69" hidden="1" x14ac:dyDescent="0.45">
      <c r="A4685" s="1">
        <f t="shared" si="400"/>
        <v>4672</v>
      </c>
      <c r="B4685" s="1" t="s">
        <v>734</v>
      </c>
      <c r="C4685" s="1" t="s">
        <v>6317</v>
      </c>
      <c r="D4685" s="1" t="s">
        <v>6318</v>
      </c>
      <c r="E4685" s="2" t="s">
        <v>6319</v>
      </c>
      <c r="F4685" s="1" t="s">
        <v>6310</v>
      </c>
      <c r="G4685" s="10">
        <v>45847</v>
      </c>
      <c r="H4685" s="1">
        <v>1</v>
      </c>
      <c r="I4685" s="1"/>
      <c r="J4685" s="10">
        <v>45850</v>
      </c>
      <c r="K4685" s="1"/>
      <c r="L4685" s="2"/>
      <c r="M4685" s="10"/>
      <c r="N4685" s="1"/>
      <c r="O4685" s="1"/>
      <c r="P4685" s="2">
        <f>Table1[[#This Row],[PRICE/PO]]*Table1[[#This Row],[Quantity/PO]]</f>
        <v>0</v>
      </c>
      <c r="Q4685" s="2" t="str">
        <f t="shared" ca="1" si="403"/>
        <v>منتهي</v>
      </c>
      <c r="R4685" s="2"/>
      <c r="S4685" s="2"/>
      <c r="T4685" s="1" t="str">
        <f t="shared" si="402"/>
        <v/>
      </c>
      <c r="BN4685" s="8">
        <f t="shared" si="401"/>
        <v>0</v>
      </c>
    </row>
    <row r="4686" spans="1:66" ht="23" hidden="1" x14ac:dyDescent="0.45">
      <c r="A4686" s="1">
        <f t="shared" si="400"/>
        <v>4673</v>
      </c>
      <c r="B4686" s="1" t="s">
        <v>734</v>
      </c>
      <c r="C4686" s="1" t="s">
        <v>4695</v>
      </c>
      <c r="D4686" s="1" t="s">
        <v>4697</v>
      </c>
      <c r="E4686" s="2" t="s">
        <v>6325</v>
      </c>
      <c r="F4686" s="1" t="s">
        <v>6326</v>
      </c>
      <c r="G4686" s="10">
        <v>45848</v>
      </c>
      <c r="H4686" s="1">
        <v>1</v>
      </c>
      <c r="I4686" s="1"/>
      <c r="J4686" s="10">
        <v>45854</v>
      </c>
      <c r="K4686" s="1"/>
      <c r="L4686" s="2"/>
      <c r="M4686" s="10"/>
      <c r="N4686" s="1"/>
      <c r="O4686" s="1"/>
      <c r="P4686" s="2">
        <f>Table1[[#This Row],[PRICE/PO]]*Table1[[#This Row],[Quantity/PO]]</f>
        <v>0</v>
      </c>
      <c r="Q4686" s="2" t="str">
        <f t="shared" ca="1" si="403"/>
        <v>منتهي</v>
      </c>
      <c r="R4686" s="2"/>
      <c r="S4686" s="2"/>
      <c r="T4686" s="1" t="str">
        <f t="shared" si="402"/>
        <v/>
      </c>
      <c r="BN4686" s="8">
        <f t="shared" si="401"/>
        <v>0</v>
      </c>
    </row>
    <row r="4687" spans="1:66" ht="46" hidden="1" x14ac:dyDescent="0.45">
      <c r="A4687" s="1">
        <f t="shared" si="400"/>
        <v>4674</v>
      </c>
      <c r="B4687" s="1" t="s">
        <v>734</v>
      </c>
      <c r="C4687" s="1" t="s">
        <v>6327</v>
      </c>
      <c r="D4687" s="1" t="s">
        <v>5303</v>
      </c>
      <c r="E4687" s="2" t="s">
        <v>6328</v>
      </c>
      <c r="F4687" s="1" t="s">
        <v>6329</v>
      </c>
      <c r="G4687" s="10">
        <v>45848</v>
      </c>
      <c r="H4687" s="1">
        <v>1</v>
      </c>
      <c r="I4687" s="1"/>
      <c r="J4687" s="10">
        <v>45854</v>
      </c>
      <c r="K4687" s="1"/>
      <c r="L4687" s="2"/>
      <c r="M4687" s="10"/>
      <c r="N4687" s="1"/>
      <c r="O4687" s="1"/>
      <c r="P4687" s="2">
        <f>Table1[[#This Row],[PRICE/PO]]*Table1[[#This Row],[Quantity/PO]]</f>
        <v>0</v>
      </c>
      <c r="Q4687" s="2" t="str">
        <f t="shared" ca="1" si="403"/>
        <v>منتهي</v>
      </c>
      <c r="R4687" s="2"/>
      <c r="S4687" s="2"/>
      <c r="T4687" s="1" t="str">
        <f t="shared" si="402"/>
        <v/>
      </c>
      <c r="BN4687" s="8">
        <f t="shared" si="401"/>
        <v>0</v>
      </c>
    </row>
    <row r="4688" spans="1:66" ht="46" hidden="1" x14ac:dyDescent="0.45">
      <c r="A4688" s="1">
        <f t="shared" si="400"/>
        <v>4675</v>
      </c>
      <c r="B4688" s="1" t="s">
        <v>734</v>
      </c>
      <c r="C4688" s="1" t="s">
        <v>6332</v>
      </c>
      <c r="D4688" s="1" t="s">
        <v>5303</v>
      </c>
      <c r="E4688" s="2" t="s">
        <v>6333</v>
      </c>
      <c r="F4688" s="1" t="s">
        <v>6334</v>
      </c>
      <c r="G4688" s="10">
        <v>45851</v>
      </c>
      <c r="H4688" s="1">
        <v>25</v>
      </c>
      <c r="I4688" s="1"/>
      <c r="J4688" s="10">
        <v>45853</v>
      </c>
      <c r="K4688" s="1" t="s">
        <v>6335</v>
      </c>
      <c r="L4688" s="2"/>
      <c r="M4688" s="10"/>
      <c r="N4688" s="1"/>
      <c r="O4688" s="1"/>
      <c r="P4688" s="2">
        <f>Table1[[#This Row],[PRICE/PO]]*Table1[[#This Row],[Quantity/PO]]</f>
        <v>0</v>
      </c>
      <c r="Q4688" s="2" t="str">
        <f t="shared" ca="1" si="403"/>
        <v>منتهي</v>
      </c>
      <c r="R4688" s="2" t="s">
        <v>2355</v>
      </c>
      <c r="S4688" s="2"/>
      <c r="T4688" s="1" t="str">
        <f t="shared" si="402"/>
        <v/>
      </c>
      <c r="BN4688" s="8">
        <f t="shared" si="401"/>
        <v>0</v>
      </c>
    </row>
    <row r="4689" spans="1:66" ht="69" hidden="1" x14ac:dyDescent="0.45">
      <c r="A4689" s="1">
        <f t="shared" si="400"/>
        <v>4676</v>
      </c>
      <c r="B4689" s="1" t="s">
        <v>43</v>
      </c>
      <c r="C4689" s="1" t="s">
        <v>6336</v>
      </c>
      <c r="D4689" s="1" t="s">
        <v>5303</v>
      </c>
      <c r="E4689" s="2" t="s">
        <v>6337</v>
      </c>
      <c r="F4689" s="1" t="s">
        <v>6334</v>
      </c>
      <c r="G4689" s="10">
        <v>45851</v>
      </c>
      <c r="H4689" s="1">
        <v>5</v>
      </c>
      <c r="I4689" s="1"/>
      <c r="J4689" s="10">
        <v>45853</v>
      </c>
      <c r="K4689" s="1" t="s">
        <v>6335</v>
      </c>
      <c r="L4689" s="2"/>
      <c r="M4689" s="10"/>
      <c r="N4689" s="1"/>
      <c r="O4689" s="1"/>
      <c r="P4689" s="2">
        <f>Table1[[#This Row],[PRICE/PO]]*Table1[[#This Row],[Quantity/PO]]</f>
        <v>0</v>
      </c>
      <c r="Q4689" s="2" t="str">
        <f t="shared" ca="1" si="403"/>
        <v>منتهي</v>
      </c>
      <c r="R4689" s="2" t="s">
        <v>2355</v>
      </c>
      <c r="S4689" s="2"/>
      <c r="T4689" s="1" t="str">
        <f t="shared" si="402"/>
        <v/>
      </c>
      <c r="BN4689" s="8">
        <f t="shared" si="401"/>
        <v>0</v>
      </c>
    </row>
    <row r="4690" spans="1:66" ht="69" hidden="1" x14ac:dyDescent="0.45">
      <c r="A4690" s="1">
        <f t="shared" si="400"/>
        <v>4677</v>
      </c>
      <c r="B4690" s="1" t="s">
        <v>734</v>
      </c>
      <c r="C4690" s="1" t="s">
        <v>634</v>
      </c>
      <c r="D4690" s="1" t="s">
        <v>5977</v>
      </c>
      <c r="E4690" s="2" t="s">
        <v>5978</v>
      </c>
      <c r="F4690" s="1" t="s">
        <v>6338</v>
      </c>
      <c r="G4690" s="10">
        <v>45851</v>
      </c>
      <c r="H4690" s="1">
        <v>6</v>
      </c>
      <c r="I4690" s="1"/>
      <c r="J4690" s="10">
        <v>45854</v>
      </c>
      <c r="K4690" s="1" t="s">
        <v>6335</v>
      </c>
      <c r="L4690" s="2"/>
      <c r="M4690" s="10"/>
      <c r="N4690" s="1"/>
      <c r="O4690" s="1"/>
      <c r="P4690" s="2">
        <f>Table1[[#This Row],[PRICE/PO]]*Table1[[#This Row],[Quantity/PO]]</f>
        <v>0</v>
      </c>
      <c r="Q4690" s="2" t="str">
        <f t="shared" ca="1" si="403"/>
        <v>منتهي</v>
      </c>
      <c r="R4690" s="2" t="s">
        <v>2339</v>
      </c>
      <c r="S4690" s="2"/>
      <c r="T4690" s="1" t="str">
        <f t="shared" si="402"/>
        <v/>
      </c>
      <c r="BN4690" s="8">
        <f t="shared" si="401"/>
        <v>0</v>
      </c>
    </row>
    <row r="4691" spans="1:66" ht="46" hidden="1" x14ac:dyDescent="0.45">
      <c r="A4691" s="1">
        <f t="shared" si="400"/>
        <v>4678</v>
      </c>
      <c r="B4691" s="1" t="s">
        <v>734</v>
      </c>
      <c r="C4691" s="1" t="s">
        <v>5984</v>
      </c>
      <c r="D4691" s="1" t="s">
        <v>5303</v>
      </c>
      <c r="E4691" s="2" t="s">
        <v>5985</v>
      </c>
      <c r="F4691" s="1" t="s">
        <v>6338</v>
      </c>
      <c r="G4691" s="10">
        <v>45851</v>
      </c>
      <c r="H4691" s="1">
        <v>6</v>
      </c>
      <c r="I4691" s="1"/>
      <c r="J4691" s="10">
        <v>45854</v>
      </c>
      <c r="K4691" s="1" t="s">
        <v>6335</v>
      </c>
      <c r="L4691" s="2"/>
      <c r="M4691" s="10"/>
      <c r="N4691" s="1"/>
      <c r="O4691" s="1"/>
      <c r="P4691" s="2">
        <f>Table1[[#This Row],[PRICE/PO]]*Table1[[#This Row],[Quantity/PO]]</f>
        <v>0</v>
      </c>
      <c r="Q4691" s="2" t="str">
        <f t="shared" ca="1" si="403"/>
        <v>منتهي</v>
      </c>
      <c r="R4691" s="2" t="s">
        <v>2339</v>
      </c>
      <c r="S4691" s="2"/>
      <c r="T4691" s="1" t="str">
        <f t="shared" si="402"/>
        <v/>
      </c>
      <c r="BN4691" s="8">
        <f t="shared" si="401"/>
        <v>0</v>
      </c>
    </row>
    <row r="4692" spans="1:66" ht="46" hidden="1" x14ac:dyDescent="0.45">
      <c r="A4692" s="1">
        <f t="shared" ref="A4692:A4755" si="404">ROW(A4679)</f>
        <v>4679</v>
      </c>
      <c r="B4692" s="1" t="s">
        <v>734</v>
      </c>
      <c r="C4692" s="1" t="s">
        <v>4233</v>
      </c>
      <c r="D4692" s="1" t="s">
        <v>4225</v>
      </c>
      <c r="E4692" s="2" t="s">
        <v>5582</v>
      </c>
      <c r="F4692" s="1" t="s">
        <v>6339</v>
      </c>
      <c r="G4692" s="10">
        <v>45851</v>
      </c>
      <c r="H4692" s="1">
        <v>100</v>
      </c>
      <c r="I4692" s="1"/>
      <c r="J4692" s="10">
        <v>45853</v>
      </c>
      <c r="K4692" s="1" t="s">
        <v>6335</v>
      </c>
      <c r="L4692" s="2"/>
      <c r="M4692" s="10"/>
      <c r="N4692" s="1"/>
      <c r="O4692" s="1"/>
      <c r="P4692" s="2">
        <f>Table1[[#This Row],[PRICE/PO]]*Table1[[#This Row],[Quantity/PO]]</f>
        <v>0</v>
      </c>
      <c r="Q4692" s="2" t="str">
        <f t="shared" ca="1" si="403"/>
        <v>منتهي</v>
      </c>
      <c r="R4692" s="2" t="s">
        <v>2370</v>
      </c>
      <c r="S4692" s="2"/>
      <c r="T4692" s="1" t="str">
        <f t="shared" si="402"/>
        <v/>
      </c>
      <c r="BN4692" s="8">
        <f t="shared" si="401"/>
        <v>0</v>
      </c>
    </row>
    <row r="4693" spans="1:66" ht="46" hidden="1" x14ac:dyDescent="0.45">
      <c r="A4693" s="1">
        <f t="shared" si="404"/>
        <v>4680</v>
      </c>
      <c r="B4693" s="1" t="s">
        <v>734</v>
      </c>
      <c r="C4693" s="1" t="s">
        <v>4232</v>
      </c>
      <c r="D4693" s="1" t="s">
        <v>4226</v>
      </c>
      <c r="E4693" s="2" t="s">
        <v>5583</v>
      </c>
      <c r="F4693" s="1" t="s">
        <v>6339</v>
      </c>
      <c r="G4693" s="10">
        <v>45851</v>
      </c>
      <c r="H4693" s="1">
        <v>100</v>
      </c>
      <c r="I4693" s="1"/>
      <c r="J4693" s="10">
        <v>45853</v>
      </c>
      <c r="K4693" s="1" t="s">
        <v>6335</v>
      </c>
      <c r="L4693" s="2"/>
      <c r="M4693" s="10"/>
      <c r="N4693" s="1"/>
      <c r="O4693" s="1"/>
      <c r="P4693" s="2">
        <f>Table1[[#This Row],[PRICE/PO]]*Table1[[#This Row],[Quantity/PO]]</f>
        <v>0</v>
      </c>
      <c r="Q4693" s="2" t="str">
        <f t="shared" ca="1" si="403"/>
        <v>منتهي</v>
      </c>
      <c r="R4693" s="2" t="s">
        <v>2370</v>
      </c>
      <c r="S4693" s="2"/>
      <c r="T4693" s="1" t="str">
        <f t="shared" si="402"/>
        <v/>
      </c>
      <c r="BN4693" s="8">
        <f t="shared" si="401"/>
        <v>0</v>
      </c>
    </row>
    <row r="4694" spans="1:66" ht="46" hidden="1" x14ac:dyDescent="0.45">
      <c r="A4694" s="1">
        <f t="shared" si="404"/>
        <v>4681</v>
      </c>
      <c r="B4694" s="1" t="s">
        <v>734</v>
      </c>
      <c r="C4694" s="1" t="s">
        <v>4231</v>
      </c>
      <c r="D4694" s="1" t="s">
        <v>4227</v>
      </c>
      <c r="E4694" s="2" t="s">
        <v>5584</v>
      </c>
      <c r="F4694" s="1" t="s">
        <v>6339</v>
      </c>
      <c r="G4694" s="10">
        <v>45851</v>
      </c>
      <c r="H4694" s="1">
        <v>1</v>
      </c>
      <c r="I4694" s="1"/>
      <c r="J4694" s="10">
        <v>45853</v>
      </c>
      <c r="K4694" s="1" t="s">
        <v>6335</v>
      </c>
      <c r="L4694" s="2"/>
      <c r="M4694" s="10"/>
      <c r="N4694" s="1"/>
      <c r="O4694" s="1"/>
      <c r="P4694" s="2">
        <f>Table1[[#This Row],[PRICE/PO]]*Table1[[#This Row],[Quantity/PO]]</f>
        <v>0</v>
      </c>
      <c r="Q4694" s="2" t="str">
        <f t="shared" ca="1" si="403"/>
        <v>منتهي</v>
      </c>
      <c r="R4694" s="2" t="s">
        <v>2370</v>
      </c>
      <c r="S4694" s="2"/>
      <c r="T4694" s="1" t="str">
        <f t="shared" si="402"/>
        <v/>
      </c>
      <c r="BN4694" s="8">
        <f t="shared" si="401"/>
        <v>0</v>
      </c>
    </row>
    <row r="4695" spans="1:66" ht="69" hidden="1" x14ac:dyDescent="0.45">
      <c r="A4695" s="1">
        <f t="shared" si="404"/>
        <v>4682</v>
      </c>
      <c r="B4695" s="1" t="s">
        <v>734</v>
      </c>
      <c r="C4695" s="1" t="s">
        <v>6311</v>
      </c>
      <c r="D4695" s="1" t="s">
        <v>6312</v>
      </c>
      <c r="E4695" s="2" t="s">
        <v>6313</v>
      </c>
      <c r="F4695" s="1" t="s">
        <v>6339</v>
      </c>
      <c r="G4695" s="10">
        <v>45851</v>
      </c>
      <c r="H4695" s="1">
        <v>1</v>
      </c>
      <c r="I4695" s="1"/>
      <c r="J4695" s="10">
        <v>45853</v>
      </c>
      <c r="K4695" s="1" t="s">
        <v>6335</v>
      </c>
      <c r="L4695" s="2"/>
      <c r="M4695" s="10"/>
      <c r="N4695" s="1"/>
      <c r="O4695" s="1"/>
      <c r="P4695" s="2">
        <f>Table1[[#This Row],[PRICE/PO]]*Table1[[#This Row],[Quantity/PO]]</f>
        <v>0</v>
      </c>
      <c r="Q4695" s="2" t="str">
        <f t="shared" ca="1" si="403"/>
        <v>منتهي</v>
      </c>
      <c r="R4695" s="2" t="s">
        <v>2370</v>
      </c>
      <c r="S4695" s="2"/>
      <c r="T4695" s="1" t="str">
        <f t="shared" si="402"/>
        <v/>
      </c>
      <c r="BN4695" s="8">
        <f t="shared" si="401"/>
        <v>0</v>
      </c>
    </row>
    <row r="4696" spans="1:66" ht="69" hidden="1" x14ac:dyDescent="0.45">
      <c r="A4696" s="1">
        <f t="shared" si="404"/>
        <v>4683</v>
      </c>
      <c r="B4696" s="1" t="s">
        <v>734</v>
      </c>
      <c r="C4696" s="1" t="s">
        <v>6314</v>
      </c>
      <c r="D4696" s="1" t="s">
        <v>6315</v>
      </c>
      <c r="E4696" s="2" t="s">
        <v>6316</v>
      </c>
      <c r="F4696" s="1" t="s">
        <v>6339</v>
      </c>
      <c r="G4696" s="10">
        <v>45851</v>
      </c>
      <c r="H4696" s="1">
        <v>1</v>
      </c>
      <c r="I4696" s="1"/>
      <c r="J4696" s="10">
        <v>45853</v>
      </c>
      <c r="K4696" s="1" t="s">
        <v>6335</v>
      </c>
      <c r="L4696" s="2"/>
      <c r="M4696" s="10"/>
      <c r="N4696" s="1"/>
      <c r="O4696" s="1"/>
      <c r="P4696" s="2">
        <f>Table1[[#This Row],[PRICE/PO]]*Table1[[#This Row],[Quantity/PO]]</f>
        <v>0</v>
      </c>
      <c r="Q4696" s="2" t="str">
        <f t="shared" ca="1" si="403"/>
        <v>منتهي</v>
      </c>
      <c r="R4696" s="2" t="s">
        <v>2370</v>
      </c>
      <c r="S4696" s="2"/>
      <c r="T4696" s="1" t="str">
        <f t="shared" si="402"/>
        <v/>
      </c>
      <c r="BN4696" s="8">
        <f t="shared" si="401"/>
        <v>0</v>
      </c>
    </row>
    <row r="4697" spans="1:66" ht="69" hidden="1" x14ac:dyDescent="0.45">
      <c r="A4697" s="1">
        <f t="shared" si="404"/>
        <v>4684</v>
      </c>
      <c r="B4697" s="1" t="s">
        <v>734</v>
      </c>
      <c r="C4697" s="1" t="s">
        <v>5316</v>
      </c>
      <c r="D4697" s="1" t="s">
        <v>5317</v>
      </c>
      <c r="E4697" s="2" t="s">
        <v>5318</v>
      </c>
      <c r="F4697" s="1" t="s">
        <v>6339</v>
      </c>
      <c r="G4697" s="10">
        <v>45851</v>
      </c>
      <c r="H4697" s="1">
        <v>1</v>
      </c>
      <c r="I4697" s="1"/>
      <c r="J4697" s="10">
        <v>45853</v>
      </c>
      <c r="K4697" s="1" t="s">
        <v>6335</v>
      </c>
      <c r="L4697" s="2"/>
      <c r="M4697" s="10"/>
      <c r="N4697" s="1"/>
      <c r="O4697" s="1"/>
      <c r="P4697" s="2">
        <f>Table1[[#This Row],[PRICE/PO]]*Table1[[#This Row],[Quantity/PO]]</f>
        <v>0</v>
      </c>
      <c r="Q4697" s="2" t="str">
        <f t="shared" ca="1" si="403"/>
        <v>منتهي</v>
      </c>
      <c r="R4697" s="2" t="s">
        <v>2370</v>
      </c>
      <c r="S4697" s="2"/>
      <c r="T4697" s="1" t="str">
        <f t="shared" si="402"/>
        <v/>
      </c>
      <c r="BN4697" s="8">
        <f t="shared" si="401"/>
        <v>0</v>
      </c>
    </row>
    <row r="4698" spans="1:66" ht="69" hidden="1" x14ac:dyDescent="0.45">
      <c r="A4698" s="1">
        <f t="shared" si="404"/>
        <v>4685</v>
      </c>
      <c r="B4698" s="1" t="s">
        <v>734</v>
      </c>
      <c r="C4698" s="1" t="s">
        <v>6317</v>
      </c>
      <c r="D4698" s="1" t="s">
        <v>6318</v>
      </c>
      <c r="E4698" s="2" t="s">
        <v>6319</v>
      </c>
      <c r="F4698" s="1" t="s">
        <v>6339</v>
      </c>
      <c r="G4698" s="10">
        <v>45851</v>
      </c>
      <c r="H4698" s="1">
        <v>1</v>
      </c>
      <c r="I4698" s="1"/>
      <c r="J4698" s="10">
        <v>45853</v>
      </c>
      <c r="K4698" s="1" t="s">
        <v>6335</v>
      </c>
      <c r="L4698" s="2"/>
      <c r="M4698" s="10"/>
      <c r="N4698" s="1"/>
      <c r="O4698" s="1"/>
      <c r="P4698" s="2">
        <f>Table1[[#This Row],[PRICE/PO]]*Table1[[#This Row],[Quantity/PO]]</f>
        <v>0</v>
      </c>
      <c r="Q4698" s="2" t="str">
        <f t="shared" ca="1" si="403"/>
        <v>منتهي</v>
      </c>
      <c r="R4698" s="2" t="s">
        <v>2370</v>
      </c>
      <c r="S4698" s="2"/>
      <c r="T4698" s="1" t="str">
        <f t="shared" si="402"/>
        <v/>
      </c>
      <c r="BN4698" s="8">
        <f t="shared" si="401"/>
        <v>0</v>
      </c>
    </row>
    <row r="4699" spans="1:66" ht="46" hidden="1" x14ac:dyDescent="0.45">
      <c r="A4699" s="1">
        <f t="shared" si="404"/>
        <v>4686</v>
      </c>
      <c r="B4699" s="1" t="s">
        <v>734</v>
      </c>
      <c r="C4699" s="1" t="s">
        <v>4037</v>
      </c>
      <c r="D4699" s="1" t="s">
        <v>6129</v>
      </c>
      <c r="E4699" s="2" t="s">
        <v>6130</v>
      </c>
      <c r="F4699" s="1" t="s">
        <v>6340</v>
      </c>
      <c r="G4699" s="10">
        <v>45851</v>
      </c>
      <c r="H4699" s="1">
        <v>12</v>
      </c>
      <c r="I4699" s="1">
        <v>300</v>
      </c>
      <c r="J4699" s="10">
        <v>45857</v>
      </c>
      <c r="K4699" s="1"/>
      <c r="L4699" s="2"/>
      <c r="M4699" s="10"/>
      <c r="N4699" s="1"/>
      <c r="O4699" s="1"/>
      <c r="P4699" s="2">
        <f>Table1[[#This Row],[PRICE/PO]]*Table1[[#This Row],[Quantity/PO]]</f>
        <v>0</v>
      </c>
      <c r="Q4699" s="2" t="str">
        <f t="shared" ca="1" si="403"/>
        <v>منتهي</v>
      </c>
      <c r="R4699" s="2" t="s">
        <v>2355</v>
      </c>
      <c r="S4699" s="2"/>
      <c r="T4699" s="1" t="str">
        <f t="shared" si="402"/>
        <v/>
      </c>
      <c r="BN4699" s="8">
        <f t="shared" si="401"/>
        <v>0</v>
      </c>
    </row>
    <row r="4700" spans="1:66" ht="46" hidden="1" x14ac:dyDescent="0.45">
      <c r="A4700" s="1">
        <f t="shared" si="404"/>
        <v>4687</v>
      </c>
      <c r="B4700" s="1" t="s">
        <v>734</v>
      </c>
      <c r="C4700" s="1" t="s">
        <v>6341</v>
      </c>
      <c r="D4700" s="1" t="s">
        <v>6133</v>
      </c>
      <c r="E4700" s="2" t="s">
        <v>6134</v>
      </c>
      <c r="F4700" s="1" t="s">
        <v>6340</v>
      </c>
      <c r="G4700" s="10">
        <v>45851</v>
      </c>
      <c r="H4700" s="1">
        <v>24</v>
      </c>
      <c r="I4700" s="1">
        <v>175</v>
      </c>
      <c r="J4700" s="10">
        <v>45857</v>
      </c>
      <c r="K4700" s="1"/>
      <c r="L4700" s="2"/>
      <c r="M4700" s="10"/>
      <c r="N4700" s="1"/>
      <c r="O4700" s="1"/>
      <c r="P4700" s="2">
        <f>Table1[[#This Row],[PRICE/PO]]*Table1[[#This Row],[Quantity/PO]]</f>
        <v>0</v>
      </c>
      <c r="Q4700" s="2" t="str">
        <f t="shared" ca="1" si="403"/>
        <v>منتهي</v>
      </c>
      <c r="R4700" s="2" t="s">
        <v>2355</v>
      </c>
      <c r="S4700" s="2"/>
      <c r="T4700" s="1" t="str">
        <f t="shared" si="402"/>
        <v/>
      </c>
      <c r="BN4700" s="8">
        <f t="shared" si="401"/>
        <v>0</v>
      </c>
    </row>
    <row r="4701" spans="1:66" ht="46" hidden="1" x14ac:dyDescent="0.45">
      <c r="A4701" s="1">
        <f t="shared" si="404"/>
        <v>4688</v>
      </c>
      <c r="B4701" s="1" t="s">
        <v>734</v>
      </c>
      <c r="C4701" s="1" t="s">
        <v>6342</v>
      </c>
      <c r="D4701" s="1" t="s">
        <v>6136</v>
      </c>
      <c r="E4701" s="2" t="s">
        <v>6137</v>
      </c>
      <c r="F4701" s="1" t="s">
        <v>6340</v>
      </c>
      <c r="G4701" s="10">
        <v>45851</v>
      </c>
      <c r="H4701" s="1">
        <v>6</v>
      </c>
      <c r="I4701" s="1"/>
      <c r="J4701" s="10">
        <v>45857</v>
      </c>
      <c r="K4701" s="1"/>
      <c r="L4701" s="2"/>
      <c r="M4701" s="10"/>
      <c r="N4701" s="1"/>
      <c r="O4701" s="1"/>
      <c r="P4701" s="2">
        <f>Table1[[#This Row],[PRICE/PO]]*Table1[[#This Row],[Quantity/PO]]</f>
        <v>0</v>
      </c>
      <c r="Q4701" s="2" t="str">
        <f t="shared" ca="1" si="403"/>
        <v>منتهي</v>
      </c>
      <c r="R4701" s="2" t="s">
        <v>2355</v>
      </c>
      <c r="S4701" s="2"/>
      <c r="T4701" s="1" t="str">
        <f t="shared" si="402"/>
        <v/>
      </c>
      <c r="BN4701" s="8">
        <f t="shared" si="401"/>
        <v>0</v>
      </c>
    </row>
    <row r="4702" spans="1:66" ht="69" hidden="1" x14ac:dyDescent="0.45">
      <c r="A4702" s="1">
        <f t="shared" si="404"/>
        <v>4689</v>
      </c>
      <c r="B4702" s="1" t="s">
        <v>734</v>
      </c>
      <c r="C4702" s="1" t="s">
        <v>6343</v>
      </c>
      <c r="D4702" s="1" t="s">
        <v>6139</v>
      </c>
      <c r="E4702" s="2" t="s">
        <v>6140</v>
      </c>
      <c r="F4702" s="1" t="s">
        <v>6340</v>
      </c>
      <c r="G4702" s="10">
        <v>45851</v>
      </c>
      <c r="H4702" s="1">
        <v>6</v>
      </c>
      <c r="I4702" s="1">
        <v>7600</v>
      </c>
      <c r="J4702" s="10">
        <v>45857</v>
      </c>
      <c r="K4702" s="1"/>
      <c r="L4702" s="2"/>
      <c r="M4702" s="10"/>
      <c r="N4702" s="1"/>
      <c r="O4702" s="1"/>
      <c r="P4702" s="2">
        <f>Table1[[#This Row],[PRICE/PO]]*Table1[[#This Row],[Quantity/PO]]</f>
        <v>0</v>
      </c>
      <c r="Q4702" s="2" t="str">
        <f t="shared" ca="1" si="403"/>
        <v>منتهي</v>
      </c>
      <c r="R4702" s="2" t="s">
        <v>2355</v>
      </c>
      <c r="S4702" s="2"/>
      <c r="T4702" s="1" t="str">
        <f t="shared" si="402"/>
        <v/>
      </c>
      <c r="BN4702" s="8">
        <f t="shared" si="401"/>
        <v>0</v>
      </c>
    </row>
    <row r="4703" spans="1:66" ht="46" hidden="1" x14ac:dyDescent="0.45">
      <c r="A4703" s="1">
        <f t="shared" si="404"/>
        <v>4690</v>
      </c>
      <c r="B4703" s="1" t="s">
        <v>734</v>
      </c>
      <c r="C4703" s="1" t="s">
        <v>6344</v>
      </c>
      <c r="D4703" s="1" t="s">
        <v>6145</v>
      </c>
      <c r="E4703" s="2" t="s">
        <v>6146</v>
      </c>
      <c r="F4703" s="1" t="s">
        <v>6340</v>
      </c>
      <c r="G4703" s="10">
        <v>45851</v>
      </c>
      <c r="H4703" s="1">
        <v>12</v>
      </c>
      <c r="I4703" s="1">
        <v>300</v>
      </c>
      <c r="J4703" s="10">
        <v>45857</v>
      </c>
      <c r="K4703" s="1"/>
      <c r="L4703" s="2"/>
      <c r="M4703" s="10"/>
      <c r="N4703" s="1"/>
      <c r="O4703" s="1"/>
      <c r="P4703" s="2">
        <f>Table1[[#This Row],[PRICE/PO]]*Table1[[#This Row],[Quantity/PO]]</f>
        <v>0</v>
      </c>
      <c r="Q4703" s="2" t="str">
        <f t="shared" ca="1" si="403"/>
        <v>منتهي</v>
      </c>
      <c r="R4703" s="2" t="s">
        <v>2355</v>
      </c>
      <c r="S4703" s="2"/>
      <c r="T4703" s="1" t="str">
        <f t="shared" si="402"/>
        <v/>
      </c>
      <c r="BN4703" s="8">
        <f t="shared" si="401"/>
        <v>0</v>
      </c>
    </row>
    <row r="4704" spans="1:66" ht="46" hidden="1" x14ac:dyDescent="0.45">
      <c r="A4704" s="1">
        <f t="shared" si="404"/>
        <v>4691</v>
      </c>
      <c r="B4704" s="1" t="s">
        <v>734</v>
      </c>
      <c r="C4704" s="1" t="s">
        <v>6345</v>
      </c>
      <c r="D4704" s="1" t="s">
        <v>6157</v>
      </c>
      <c r="E4704" s="2" t="s">
        <v>6158</v>
      </c>
      <c r="F4704" s="1" t="s">
        <v>6340</v>
      </c>
      <c r="G4704" s="10">
        <v>45851</v>
      </c>
      <c r="H4704" s="1">
        <v>2</v>
      </c>
      <c r="I4704" s="1"/>
      <c r="J4704" s="10">
        <v>45857</v>
      </c>
      <c r="K4704" s="1"/>
      <c r="L4704" s="2"/>
      <c r="M4704" s="10"/>
      <c r="N4704" s="1"/>
      <c r="O4704" s="1"/>
      <c r="P4704" s="2">
        <f>Table1[[#This Row],[PRICE/PO]]*Table1[[#This Row],[Quantity/PO]]</f>
        <v>0</v>
      </c>
      <c r="Q4704" s="2" t="str">
        <f t="shared" ca="1" si="403"/>
        <v>منتهي</v>
      </c>
      <c r="R4704" s="2" t="s">
        <v>2355</v>
      </c>
      <c r="S4704" s="2"/>
      <c r="T4704" s="1" t="str">
        <f t="shared" si="402"/>
        <v/>
      </c>
      <c r="BN4704" s="8">
        <f t="shared" si="401"/>
        <v>0</v>
      </c>
    </row>
    <row r="4705" spans="1:66" ht="69" hidden="1" x14ac:dyDescent="0.45">
      <c r="A4705" s="1">
        <f t="shared" si="404"/>
        <v>4692</v>
      </c>
      <c r="B4705" s="1" t="s">
        <v>734</v>
      </c>
      <c r="C4705" s="1" t="s">
        <v>2289</v>
      </c>
      <c r="D4705" s="1" t="s">
        <v>2288</v>
      </c>
      <c r="E4705" s="2" t="s">
        <v>6161</v>
      </c>
      <c r="F4705" s="1" t="s">
        <v>6340</v>
      </c>
      <c r="G4705" s="10">
        <v>45851</v>
      </c>
      <c r="H4705" s="1">
        <v>6</v>
      </c>
      <c r="I4705" s="1">
        <v>2400</v>
      </c>
      <c r="J4705" s="10">
        <v>45857</v>
      </c>
      <c r="K4705" s="1"/>
      <c r="L4705" s="2"/>
      <c r="M4705" s="10"/>
      <c r="N4705" s="1"/>
      <c r="O4705" s="1"/>
      <c r="P4705" s="2">
        <f>Table1[[#This Row],[PRICE/PO]]*Table1[[#This Row],[Quantity/PO]]</f>
        <v>0</v>
      </c>
      <c r="Q4705" s="2" t="str">
        <f t="shared" ca="1" si="403"/>
        <v>منتهي</v>
      </c>
      <c r="R4705" s="2" t="s">
        <v>2355</v>
      </c>
      <c r="S4705" s="2"/>
      <c r="T4705" s="1" t="str">
        <f t="shared" si="402"/>
        <v/>
      </c>
      <c r="BN4705" s="8">
        <f t="shared" si="401"/>
        <v>0</v>
      </c>
    </row>
    <row r="4706" spans="1:66" ht="46" hidden="1" x14ac:dyDescent="0.45">
      <c r="A4706" s="1">
        <f t="shared" si="404"/>
        <v>4693</v>
      </c>
      <c r="B4706" s="1" t="s">
        <v>734</v>
      </c>
      <c r="C4706" s="1" t="s">
        <v>2295</v>
      </c>
      <c r="D4706" s="1" t="s">
        <v>2294</v>
      </c>
      <c r="E4706" s="2" t="s">
        <v>6163</v>
      </c>
      <c r="F4706" s="1" t="s">
        <v>6340</v>
      </c>
      <c r="G4706" s="10">
        <v>45851</v>
      </c>
      <c r="H4706" s="1">
        <v>12</v>
      </c>
      <c r="I4706" s="1">
        <v>1000</v>
      </c>
      <c r="J4706" s="10">
        <v>45857</v>
      </c>
      <c r="K4706" s="1"/>
      <c r="L4706" s="2"/>
      <c r="M4706" s="10"/>
      <c r="N4706" s="1"/>
      <c r="O4706" s="1"/>
      <c r="P4706" s="2">
        <f>Table1[[#This Row],[PRICE/PO]]*Table1[[#This Row],[Quantity/PO]]</f>
        <v>0</v>
      </c>
      <c r="Q4706" s="2" t="str">
        <f t="shared" ca="1" si="403"/>
        <v>منتهي</v>
      </c>
      <c r="R4706" s="2" t="s">
        <v>2355</v>
      </c>
      <c r="S4706" s="2"/>
      <c r="T4706" s="1" t="str">
        <f t="shared" si="402"/>
        <v/>
      </c>
      <c r="BN4706" s="8">
        <f t="shared" si="401"/>
        <v>0</v>
      </c>
    </row>
    <row r="4707" spans="1:66" ht="46" hidden="1" x14ac:dyDescent="0.45">
      <c r="A4707" s="1">
        <f t="shared" si="404"/>
        <v>4694</v>
      </c>
      <c r="B4707" s="1" t="s">
        <v>734</v>
      </c>
      <c r="C4707" s="1" t="s">
        <v>6346</v>
      </c>
      <c r="D4707" s="1" t="s">
        <v>6165</v>
      </c>
      <c r="E4707" s="2" t="s">
        <v>6166</v>
      </c>
      <c r="F4707" s="1" t="s">
        <v>6340</v>
      </c>
      <c r="G4707" s="10">
        <v>45851</v>
      </c>
      <c r="H4707" s="1">
        <v>4</v>
      </c>
      <c r="I4707" s="1"/>
      <c r="J4707" s="10">
        <v>45857</v>
      </c>
      <c r="K4707" s="1"/>
      <c r="L4707" s="2"/>
      <c r="M4707" s="10"/>
      <c r="N4707" s="1"/>
      <c r="O4707" s="1"/>
      <c r="P4707" s="2">
        <f>Table1[[#This Row],[PRICE/PO]]*Table1[[#This Row],[Quantity/PO]]</f>
        <v>0</v>
      </c>
      <c r="Q4707" s="2" t="str">
        <f t="shared" ca="1" si="403"/>
        <v>منتهي</v>
      </c>
      <c r="R4707" s="2" t="s">
        <v>2355</v>
      </c>
      <c r="S4707" s="2"/>
      <c r="T4707" s="1" t="str">
        <f t="shared" si="402"/>
        <v/>
      </c>
      <c r="BN4707" s="8">
        <f t="shared" si="401"/>
        <v>0</v>
      </c>
    </row>
    <row r="4708" spans="1:66" ht="46" hidden="1" x14ac:dyDescent="0.45">
      <c r="A4708" s="1">
        <f t="shared" si="404"/>
        <v>4695</v>
      </c>
      <c r="B4708" s="1" t="s">
        <v>734</v>
      </c>
      <c r="C4708" s="1" t="s">
        <v>2657</v>
      </c>
      <c r="D4708" s="1" t="s">
        <v>5303</v>
      </c>
      <c r="E4708" s="2" t="s">
        <v>6243</v>
      </c>
      <c r="F4708" s="1" t="s">
        <v>6347</v>
      </c>
      <c r="G4708" s="10">
        <v>45851</v>
      </c>
      <c r="H4708" s="1">
        <v>24</v>
      </c>
      <c r="I4708" s="1">
        <v>150</v>
      </c>
      <c r="J4708" s="10">
        <v>45857</v>
      </c>
      <c r="K4708" s="1"/>
      <c r="L4708" s="2"/>
      <c r="M4708" s="10"/>
      <c r="N4708" s="1"/>
      <c r="O4708" s="1"/>
      <c r="P4708" s="2">
        <f>Table1[[#This Row],[PRICE/PO]]*Table1[[#This Row],[Quantity/PO]]</f>
        <v>0</v>
      </c>
      <c r="Q4708" s="2" t="str">
        <f t="shared" ca="1" si="403"/>
        <v>منتهي</v>
      </c>
      <c r="R4708" s="2" t="s">
        <v>2355</v>
      </c>
      <c r="S4708" s="2"/>
      <c r="T4708" s="1" t="str">
        <f t="shared" si="402"/>
        <v/>
      </c>
      <c r="BN4708" s="8">
        <f t="shared" si="401"/>
        <v>0</v>
      </c>
    </row>
    <row r="4709" spans="1:66" ht="46" hidden="1" x14ac:dyDescent="0.45">
      <c r="A4709" s="1">
        <f t="shared" si="404"/>
        <v>4696</v>
      </c>
      <c r="B4709" s="1" t="s">
        <v>734</v>
      </c>
      <c r="C4709" s="1" t="s">
        <v>2660</v>
      </c>
      <c r="D4709" s="1" t="s">
        <v>5303</v>
      </c>
      <c r="E4709" s="2" t="s">
        <v>6245</v>
      </c>
      <c r="F4709" s="1" t="s">
        <v>6347</v>
      </c>
      <c r="G4709" s="10">
        <v>45851</v>
      </c>
      <c r="H4709" s="1">
        <v>24</v>
      </c>
      <c r="I4709" s="1">
        <v>150</v>
      </c>
      <c r="J4709" s="10">
        <v>45857</v>
      </c>
      <c r="K4709" s="1"/>
      <c r="L4709" s="2"/>
      <c r="M4709" s="10"/>
      <c r="N4709" s="1"/>
      <c r="O4709" s="1"/>
      <c r="P4709" s="2">
        <f>Table1[[#This Row],[PRICE/PO]]*Table1[[#This Row],[Quantity/PO]]</f>
        <v>0</v>
      </c>
      <c r="Q4709" s="2" t="str">
        <f t="shared" ca="1" si="403"/>
        <v>منتهي</v>
      </c>
      <c r="R4709" s="2" t="s">
        <v>2355</v>
      </c>
      <c r="S4709" s="2"/>
      <c r="T4709" s="1" t="str">
        <f t="shared" si="402"/>
        <v/>
      </c>
      <c r="BN4709" s="8">
        <f t="shared" si="401"/>
        <v>0</v>
      </c>
    </row>
    <row r="4710" spans="1:66" ht="46" hidden="1" x14ac:dyDescent="0.45">
      <c r="A4710" s="1">
        <f t="shared" si="404"/>
        <v>4697</v>
      </c>
      <c r="B4710" s="1" t="s">
        <v>734</v>
      </c>
      <c r="C4710" s="1" t="s">
        <v>6246</v>
      </c>
      <c r="D4710" s="1" t="s">
        <v>5303</v>
      </c>
      <c r="E4710" s="2" t="s">
        <v>6247</v>
      </c>
      <c r="F4710" s="1" t="s">
        <v>6347</v>
      </c>
      <c r="G4710" s="10">
        <v>45851</v>
      </c>
      <c r="H4710" s="1">
        <v>6</v>
      </c>
      <c r="I4710" s="1">
        <v>600</v>
      </c>
      <c r="J4710" s="10">
        <v>45857</v>
      </c>
      <c r="K4710" s="1"/>
      <c r="L4710" s="2"/>
      <c r="M4710" s="10"/>
      <c r="N4710" s="1"/>
      <c r="O4710" s="1"/>
      <c r="P4710" s="2">
        <f>Table1[[#This Row],[PRICE/PO]]*Table1[[#This Row],[Quantity/PO]]</f>
        <v>0</v>
      </c>
      <c r="Q4710" s="2" t="str">
        <f t="shared" ca="1" si="403"/>
        <v>منتهي</v>
      </c>
      <c r="R4710" s="2" t="s">
        <v>2355</v>
      </c>
      <c r="S4710" s="2"/>
      <c r="T4710" s="1" t="str">
        <f t="shared" si="402"/>
        <v/>
      </c>
      <c r="BN4710" s="8">
        <f t="shared" si="401"/>
        <v>0</v>
      </c>
    </row>
    <row r="4711" spans="1:66" ht="46" hidden="1" x14ac:dyDescent="0.45">
      <c r="A4711" s="1">
        <f t="shared" si="404"/>
        <v>4698</v>
      </c>
      <c r="B4711" s="1" t="s">
        <v>734</v>
      </c>
      <c r="C4711" s="1" t="s">
        <v>6248</v>
      </c>
      <c r="D4711" s="1" t="s">
        <v>5303</v>
      </c>
      <c r="E4711" s="2" t="s">
        <v>6249</v>
      </c>
      <c r="F4711" s="1" t="s">
        <v>6347</v>
      </c>
      <c r="G4711" s="10">
        <v>45851</v>
      </c>
      <c r="H4711" s="1">
        <v>2</v>
      </c>
      <c r="I4711" s="1">
        <v>6300</v>
      </c>
      <c r="J4711" s="10">
        <v>45857</v>
      </c>
      <c r="K4711" s="1"/>
      <c r="L4711" s="2"/>
      <c r="M4711" s="10"/>
      <c r="N4711" s="1"/>
      <c r="O4711" s="1"/>
      <c r="P4711" s="2">
        <f>Table1[[#This Row],[PRICE/PO]]*Table1[[#This Row],[Quantity/PO]]</f>
        <v>0</v>
      </c>
      <c r="Q4711" s="2" t="str">
        <f t="shared" ca="1" si="403"/>
        <v>منتهي</v>
      </c>
      <c r="R4711" s="2" t="s">
        <v>2355</v>
      </c>
      <c r="S4711" s="2"/>
      <c r="T4711" s="1" t="str">
        <f t="shared" si="402"/>
        <v/>
      </c>
      <c r="BN4711" s="8">
        <f t="shared" si="401"/>
        <v>0</v>
      </c>
    </row>
    <row r="4712" spans="1:66" ht="46" hidden="1" x14ac:dyDescent="0.45">
      <c r="A4712" s="1">
        <f t="shared" si="404"/>
        <v>4699</v>
      </c>
      <c r="B4712" s="1" t="s">
        <v>734</v>
      </c>
      <c r="C4712" s="1" t="s">
        <v>4088</v>
      </c>
      <c r="D4712" s="1" t="s">
        <v>5303</v>
      </c>
      <c r="E4712" s="2" t="s">
        <v>6250</v>
      </c>
      <c r="F4712" s="1" t="s">
        <v>6347</v>
      </c>
      <c r="G4712" s="10">
        <v>45851</v>
      </c>
      <c r="H4712" s="1">
        <v>12</v>
      </c>
      <c r="I4712" s="1">
        <v>300</v>
      </c>
      <c r="J4712" s="10">
        <v>45857</v>
      </c>
      <c r="K4712" s="1"/>
      <c r="L4712" s="2"/>
      <c r="M4712" s="10"/>
      <c r="N4712" s="1"/>
      <c r="O4712" s="1"/>
      <c r="P4712" s="2">
        <f>Table1[[#This Row],[PRICE/PO]]*Table1[[#This Row],[Quantity/PO]]</f>
        <v>0</v>
      </c>
      <c r="Q4712" s="2" t="str">
        <f t="shared" ca="1" si="403"/>
        <v>منتهي</v>
      </c>
      <c r="R4712" s="2" t="s">
        <v>2355</v>
      </c>
      <c r="S4712" s="2"/>
      <c r="T4712" s="1" t="str">
        <f t="shared" si="402"/>
        <v/>
      </c>
      <c r="BN4712" s="8">
        <f t="shared" si="401"/>
        <v>0</v>
      </c>
    </row>
    <row r="4713" spans="1:66" ht="46" hidden="1" x14ac:dyDescent="0.45">
      <c r="A4713" s="1">
        <f t="shared" si="404"/>
        <v>4700</v>
      </c>
      <c r="B4713" s="1" t="s">
        <v>734</v>
      </c>
      <c r="C4713" s="1" t="s">
        <v>6251</v>
      </c>
      <c r="D4713" s="1" t="s">
        <v>5303</v>
      </c>
      <c r="E4713" s="2" t="s">
        <v>6252</v>
      </c>
      <c r="F4713" s="1" t="s">
        <v>6347</v>
      </c>
      <c r="G4713" s="10">
        <v>45851</v>
      </c>
      <c r="H4713" s="1">
        <v>12</v>
      </c>
      <c r="I4713" s="1">
        <v>700</v>
      </c>
      <c r="J4713" s="10">
        <v>45857</v>
      </c>
      <c r="K4713" s="1"/>
      <c r="L4713" s="2"/>
      <c r="M4713" s="10"/>
      <c r="N4713" s="1"/>
      <c r="O4713" s="1"/>
      <c r="P4713" s="2">
        <f>Table1[[#This Row],[PRICE/PO]]*Table1[[#This Row],[Quantity/PO]]</f>
        <v>0</v>
      </c>
      <c r="Q4713" s="2" t="str">
        <f t="shared" ca="1" si="403"/>
        <v>منتهي</v>
      </c>
      <c r="R4713" s="2" t="s">
        <v>2355</v>
      </c>
      <c r="S4713" s="2"/>
      <c r="T4713" s="1" t="str">
        <f t="shared" si="402"/>
        <v/>
      </c>
      <c r="BN4713" s="8">
        <f t="shared" si="401"/>
        <v>0</v>
      </c>
    </row>
    <row r="4714" spans="1:66" ht="69" hidden="1" x14ac:dyDescent="0.45">
      <c r="A4714" s="1">
        <f t="shared" si="404"/>
        <v>4701</v>
      </c>
      <c r="B4714" s="1" t="s">
        <v>734</v>
      </c>
      <c r="C4714" s="1" t="s">
        <v>6253</v>
      </c>
      <c r="D4714" s="1" t="s">
        <v>6254</v>
      </c>
      <c r="E4714" s="2" t="s">
        <v>6348</v>
      </c>
      <c r="F4714" s="1" t="s">
        <v>6347</v>
      </c>
      <c r="G4714" s="10">
        <v>45851</v>
      </c>
      <c r="H4714" s="1">
        <v>12</v>
      </c>
      <c r="I4714" s="1"/>
      <c r="J4714" s="10">
        <v>45857</v>
      </c>
      <c r="K4714" s="1"/>
      <c r="L4714" s="2"/>
      <c r="M4714" s="10"/>
      <c r="N4714" s="1"/>
      <c r="O4714" s="1"/>
      <c r="P4714" s="2">
        <f>Table1[[#This Row],[PRICE/PO]]*Table1[[#This Row],[Quantity/PO]]</f>
        <v>0</v>
      </c>
      <c r="Q4714" s="2" t="str">
        <f t="shared" ca="1" si="403"/>
        <v>منتهي</v>
      </c>
      <c r="R4714" s="2" t="s">
        <v>2355</v>
      </c>
      <c r="S4714" s="2"/>
      <c r="T4714" s="1" t="str">
        <f t="shared" si="402"/>
        <v/>
      </c>
      <c r="BN4714" s="8">
        <f t="shared" si="401"/>
        <v>0</v>
      </c>
    </row>
    <row r="4715" spans="1:66" ht="46" hidden="1" x14ac:dyDescent="0.45">
      <c r="A4715" s="1">
        <f t="shared" si="404"/>
        <v>4702</v>
      </c>
      <c r="B4715" s="1" t="s">
        <v>734</v>
      </c>
      <c r="C4715" s="1" t="s">
        <v>6256</v>
      </c>
      <c r="D4715" s="1" t="s">
        <v>6257</v>
      </c>
      <c r="E4715" s="2" t="s">
        <v>6349</v>
      </c>
      <c r="F4715" s="1" t="s">
        <v>6347</v>
      </c>
      <c r="G4715" s="10">
        <v>45851</v>
      </c>
      <c r="H4715" s="1">
        <v>24</v>
      </c>
      <c r="I4715" s="1">
        <v>350</v>
      </c>
      <c r="J4715" s="10">
        <v>45857</v>
      </c>
      <c r="K4715" s="1"/>
      <c r="L4715" s="2"/>
      <c r="M4715" s="10"/>
      <c r="N4715" s="1"/>
      <c r="O4715" s="1"/>
      <c r="P4715" s="2">
        <f>Table1[[#This Row],[PRICE/PO]]*Table1[[#This Row],[Quantity/PO]]</f>
        <v>0</v>
      </c>
      <c r="Q4715" s="2" t="str">
        <f t="shared" ca="1" si="403"/>
        <v>منتهي</v>
      </c>
      <c r="R4715" s="2" t="s">
        <v>2355</v>
      </c>
      <c r="S4715" s="2"/>
      <c r="T4715" s="1" t="str">
        <f t="shared" si="402"/>
        <v/>
      </c>
      <c r="BN4715" s="8">
        <f t="shared" si="401"/>
        <v>0</v>
      </c>
    </row>
    <row r="4716" spans="1:66" ht="69" hidden="1" x14ac:dyDescent="0.45">
      <c r="A4716" s="1">
        <f t="shared" si="404"/>
        <v>4703</v>
      </c>
      <c r="B4716" s="1" t="s">
        <v>734</v>
      </c>
      <c r="C4716" s="1" t="s">
        <v>6262</v>
      </c>
      <c r="D4716" s="1" t="s">
        <v>6263</v>
      </c>
      <c r="E4716" s="2" t="s">
        <v>6350</v>
      </c>
      <c r="F4716" s="1" t="s">
        <v>6347</v>
      </c>
      <c r="G4716" s="10">
        <v>45851</v>
      </c>
      <c r="H4716" s="1">
        <v>12</v>
      </c>
      <c r="I4716" s="1">
        <v>900</v>
      </c>
      <c r="J4716" s="10">
        <v>45857</v>
      </c>
      <c r="K4716" s="1"/>
      <c r="L4716" s="2"/>
      <c r="M4716" s="10"/>
      <c r="N4716" s="1"/>
      <c r="O4716" s="1"/>
      <c r="P4716" s="2">
        <f>Table1[[#This Row],[PRICE/PO]]*Table1[[#This Row],[Quantity/PO]]</f>
        <v>0</v>
      </c>
      <c r="Q4716" s="2" t="str">
        <f t="shared" ca="1" si="403"/>
        <v>منتهي</v>
      </c>
      <c r="R4716" s="2" t="s">
        <v>2355</v>
      </c>
      <c r="S4716" s="2"/>
      <c r="T4716" s="1" t="str">
        <f t="shared" si="402"/>
        <v/>
      </c>
      <c r="BN4716" s="8">
        <f t="shared" si="401"/>
        <v>0</v>
      </c>
    </row>
    <row r="4717" spans="1:66" ht="46" hidden="1" x14ac:dyDescent="0.45">
      <c r="A4717" s="1">
        <f t="shared" si="404"/>
        <v>4704</v>
      </c>
      <c r="B4717" s="1" t="s">
        <v>734</v>
      </c>
      <c r="C4717" s="1" t="s">
        <v>3760</v>
      </c>
      <c r="D4717" s="1" t="s">
        <v>5718</v>
      </c>
      <c r="E4717" s="2" t="s">
        <v>6351</v>
      </c>
      <c r="F4717" s="1" t="s">
        <v>6347</v>
      </c>
      <c r="G4717" s="10">
        <v>45851</v>
      </c>
      <c r="H4717" s="1">
        <v>24</v>
      </c>
      <c r="I4717" s="1">
        <v>25</v>
      </c>
      <c r="J4717" s="10">
        <v>45857</v>
      </c>
      <c r="K4717" s="1"/>
      <c r="L4717" s="2"/>
      <c r="M4717" s="10"/>
      <c r="N4717" s="1"/>
      <c r="O4717" s="1"/>
      <c r="P4717" s="2">
        <f>Table1[[#This Row],[PRICE/PO]]*Table1[[#This Row],[Quantity/PO]]</f>
        <v>0</v>
      </c>
      <c r="Q4717" s="2" t="str">
        <f t="shared" ca="1" si="403"/>
        <v>منتهي</v>
      </c>
      <c r="R4717" s="2" t="s">
        <v>2355</v>
      </c>
      <c r="S4717" s="2"/>
      <c r="T4717" s="1" t="str">
        <f t="shared" si="402"/>
        <v/>
      </c>
      <c r="BN4717" s="8">
        <f t="shared" si="401"/>
        <v>0</v>
      </c>
    </row>
    <row r="4718" spans="1:66" ht="46" hidden="1" x14ac:dyDescent="0.45">
      <c r="A4718" s="1">
        <f t="shared" si="404"/>
        <v>4705</v>
      </c>
      <c r="B4718" s="1" t="s">
        <v>734</v>
      </c>
      <c r="C4718" s="1" t="s">
        <v>3762</v>
      </c>
      <c r="D4718" s="1" t="s">
        <v>5721</v>
      </c>
      <c r="E4718" s="2" t="s">
        <v>6352</v>
      </c>
      <c r="F4718" s="1" t="s">
        <v>6347</v>
      </c>
      <c r="G4718" s="10">
        <v>45851</v>
      </c>
      <c r="H4718" s="1">
        <v>24</v>
      </c>
      <c r="I4718" s="1">
        <v>35</v>
      </c>
      <c r="J4718" s="10">
        <v>45857</v>
      </c>
      <c r="K4718" s="1"/>
      <c r="L4718" s="2"/>
      <c r="M4718" s="10"/>
      <c r="N4718" s="1"/>
      <c r="O4718" s="1"/>
      <c r="P4718" s="2">
        <f>Table1[[#This Row],[PRICE/PO]]*Table1[[#This Row],[Quantity/PO]]</f>
        <v>0</v>
      </c>
      <c r="Q4718" s="2" t="str">
        <f t="shared" ca="1" si="403"/>
        <v>منتهي</v>
      </c>
      <c r="R4718" s="2" t="s">
        <v>2355</v>
      </c>
      <c r="S4718" s="2"/>
      <c r="T4718" s="1" t="str">
        <f t="shared" si="402"/>
        <v/>
      </c>
      <c r="BN4718" s="8">
        <f t="shared" ref="BN4718:BN4781" si="405">D5318</f>
        <v>0</v>
      </c>
    </row>
    <row r="4719" spans="1:66" ht="46" hidden="1" x14ac:dyDescent="0.45">
      <c r="A4719" s="1">
        <f t="shared" si="404"/>
        <v>4706</v>
      </c>
      <c r="B4719" s="1" t="s">
        <v>734</v>
      </c>
      <c r="C4719" s="1" t="s">
        <v>6269</v>
      </c>
      <c r="D4719" s="1" t="s">
        <v>6270</v>
      </c>
      <c r="E4719" s="2" t="s">
        <v>6353</v>
      </c>
      <c r="F4719" s="1" t="s">
        <v>6347</v>
      </c>
      <c r="G4719" s="10">
        <v>45851</v>
      </c>
      <c r="H4719" s="1">
        <v>4</v>
      </c>
      <c r="I4719" s="1">
        <v>4500</v>
      </c>
      <c r="J4719" s="10">
        <v>45857</v>
      </c>
      <c r="K4719" s="1"/>
      <c r="L4719" s="2"/>
      <c r="M4719" s="10"/>
      <c r="N4719" s="1"/>
      <c r="O4719" s="1"/>
      <c r="P4719" s="2">
        <f>Table1[[#This Row],[PRICE/PO]]*Table1[[#This Row],[Quantity/PO]]</f>
        <v>0</v>
      </c>
      <c r="Q4719" s="2" t="str">
        <f t="shared" ca="1" si="403"/>
        <v>منتهي</v>
      </c>
      <c r="R4719" s="2" t="s">
        <v>2355</v>
      </c>
      <c r="S4719" s="2"/>
      <c r="T4719" s="1" t="str">
        <f t="shared" si="402"/>
        <v/>
      </c>
      <c r="BN4719" s="8">
        <f t="shared" si="405"/>
        <v>0</v>
      </c>
    </row>
    <row r="4720" spans="1:66" ht="92" hidden="1" x14ac:dyDescent="0.45">
      <c r="A4720" s="1">
        <f t="shared" si="404"/>
        <v>4707</v>
      </c>
      <c r="B4720" s="1" t="s">
        <v>734</v>
      </c>
      <c r="C4720" s="1" t="s">
        <v>6274</v>
      </c>
      <c r="D4720" s="1" t="s">
        <v>6275</v>
      </c>
      <c r="E4720" s="2" t="s">
        <v>6354</v>
      </c>
      <c r="F4720" s="1" t="s">
        <v>6347</v>
      </c>
      <c r="G4720" s="10">
        <v>45851</v>
      </c>
      <c r="H4720" s="1">
        <v>2</v>
      </c>
      <c r="I4720" s="1">
        <v>8500</v>
      </c>
      <c r="J4720" s="10">
        <v>45857</v>
      </c>
      <c r="K4720" s="1"/>
      <c r="L4720" s="2"/>
      <c r="M4720" s="10"/>
      <c r="N4720" s="1"/>
      <c r="O4720" s="1"/>
      <c r="P4720" s="2">
        <f>Table1[[#This Row],[PRICE/PO]]*Table1[[#This Row],[Quantity/PO]]</f>
        <v>0</v>
      </c>
      <c r="Q4720" s="2" t="str">
        <f t="shared" ca="1" si="403"/>
        <v>منتهي</v>
      </c>
      <c r="R4720" s="2" t="s">
        <v>2355</v>
      </c>
      <c r="S4720" s="2"/>
      <c r="T4720" s="1" t="str">
        <f t="shared" si="402"/>
        <v/>
      </c>
      <c r="BN4720" s="8">
        <f t="shared" si="405"/>
        <v>0</v>
      </c>
    </row>
    <row r="4721" spans="1:66" ht="115" hidden="1" x14ac:dyDescent="0.45">
      <c r="A4721" s="1">
        <f t="shared" si="404"/>
        <v>4708</v>
      </c>
      <c r="B4721" s="1" t="s">
        <v>734</v>
      </c>
      <c r="C4721" s="1" t="s">
        <v>6355</v>
      </c>
      <c r="D4721" s="1" t="s">
        <v>5303</v>
      </c>
      <c r="E4721" s="2" t="s">
        <v>6356</v>
      </c>
      <c r="F4721" s="1" t="s">
        <v>6357</v>
      </c>
      <c r="G4721" s="10">
        <v>45851</v>
      </c>
      <c r="H4721" s="1">
        <v>1</v>
      </c>
      <c r="I4721" s="1"/>
      <c r="J4721" s="10">
        <v>45854</v>
      </c>
      <c r="K4721" s="1" t="s">
        <v>6335</v>
      </c>
      <c r="L4721" s="2"/>
      <c r="M4721" s="10"/>
      <c r="N4721" s="1"/>
      <c r="O4721" s="1"/>
      <c r="P4721" s="2">
        <f>Table1[[#This Row],[PRICE/PO]]*Table1[[#This Row],[Quantity/PO]]</f>
        <v>0</v>
      </c>
      <c r="Q4721" s="2" t="str">
        <f t="shared" ca="1" si="403"/>
        <v>منتهي</v>
      </c>
      <c r="R4721" s="2"/>
      <c r="S4721" s="2"/>
      <c r="T4721" s="1" t="str">
        <f t="shared" ref="T4721:T4784" si="406">IF(AND(COUNTIFS($F$14:$F$1012, $F4721, $L$14:$L$1012, "&lt;&gt;")&gt;0, $L4721="", $I4721&lt;&gt;""), 1, "")</f>
        <v/>
      </c>
      <c r="BN4721" s="8">
        <f t="shared" si="405"/>
        <v>0</v>
      </c>
    </row>
    <row r="4722" spans="1:66" ht="92" x14ac:dyDescent="0.45">
      <c r="A4722" s="1">
        <f t="shared" si="404"/>
        <v>4709</v>
      </c>
      <c r="B4722" s="1" t="s">
        <v>734</v>
      </c>
      <c r="C4722" s="1" t="s">
        <v>715</v>
      </c>
      <c r="D4722" s="1" t="s">
        <v>5303</v>
      </c>
      <c r="E4722" s="2" t="s">
        <v>5788</v>
      </c>
      <c r="F4722" s="1" t="s">
        <v>6358</v>
      </c>
      <c r="G4722" s="10">
        <v>45853</v>
      </c>
      <c r="H4722" s="1">
        <v>2</v>
      </c>
      <c r="I4722" s="1"/>
      <c r="J4722" s="10">
        <v>45857</v>
      </c>
      <c r="K4722" s="1" t="s">
        <v>6335</v>
      </c>
      <c r="L4722" s="2"/>
      <c r="M4722" s="10"/>
      <c r="N4722" s="1"/>
      <c r="O4722" s="1"/>
      <c r="P4722" s="2">
        <f>Table1[[#This Row],[PRICE/PO]]*Table1[[#This Row],[Quantity/PO]]</f>
        <v>0</v>
      </c>
      <c r="Q4722" s="2" t="str">
        <f t="shared" ca="1" si="403"/>
        <v>منتهي</v>
      </c>
      <c r="R4722" s="2" t="s">
        <v>2339</v>
      </c>
      <c r="S4722" s="2"/>
      <c r="T4722" s="1" t="str">
        <f t="shared" si="406"/>
        <v/>
      </c>
      <c r="BN4722" s="8">
        <f t="shared" si="405"/>
        <v>0</v>
      </c>
    </row>
    <row r="4723" spans="1:66" ht="46" hidden="1" x14ac:dyDescent="0.45">
      <c r="A4723" s="1">
        <f t="shared" si="404"/>
        <v>4710</v>
      </c>
      <c r="B4723" s="1" t="s">
        <v>734</v>
      </c>
      <c r="C4723" s="1" t="s">
        <v>5012</v>
      </c>
      <c r="D4723" s="1" t="s">
        <v>5014</v>
      </c>
      <c r="E4723" s="2" t="s">
        <v>6212</v>
      </c>
      <c r="F4723" s="1" t="s">
        <v>6359</v>
      </c>
      <c r="G4723" s="10">
        <v>45851</v>
      </c>
      <c r="H4723" s="1">
        <v>1</v>
      </c>
      <c r="I4723" s="1"/>
      <c r="J4723" s="10">
        <v>45857</v>
      </c>
      <c r="K4723" s="1" t="s">
        <v>6335</v>
      </c>
      <c r="L4723" s="2"/>
      <c r="M4723" s="10"/>
      <c r="N4723" s="1"/>
      <c r="O4723" s="1"/>
      <c r="P4723" s="2">
        <f>Table1[[#This Row],[PRICE/PO]]*Table1[[#This Row],[Quantity/PO]]</f>
        <v>0</v>
      </c>
      <c r="Q4723" s="2" t="str">
        <f t="shared" ca="1" si="403"/>
        <v>منتهي</v>
      </c>
      <c r="R4723" s="2" t="s">
        <v>2339</v>
      </c>
      <c r="S4723" s="2"/>
      <c r="T4723" s="1" t="str">
        <f t="shared" si="406"/>
        <v/>
      </c>
      <c r="BN4723" s="8">
        <f t="shared" si="405"/>
        <v>0</v>
      </c>
    </row>
    <row r="4724" spans="1:66" ht="46" hidden="1" x14ac:dyDescent="0.45">
      <c r="A4724" s="1">
        <f t="shared" si="404"/>
        <v>4711</v>
      </c>
      <c r="B4724" s="1" t="s">
        <v>734</v>
      </c>
      <c r="C4724" s="1" t="s">
        <v>6360</v>
      </c>
      <c r="D4724" s="1" t="s">
        <v>6361</v>
      </c>
      <c r="E4724" s="2" t="s">
        <v>6362</v>
      </c>
      <c r="F4724" s="1" t="s">
        <v>6363</v>
      </c>
      <c r="G4724" s="10">
        <v>45851</v>
      </c>
      <c r="H4724" s="1">
        <v>6</v>
      </c>
      <c r="I4724" s="1"/>
      <c r="J4724" s="10">
        <v>45855</v>
      </c>
      <c r="K4724" s="1" t="s">
        <v>6335</v>
      </c>
      <c r="L4724" s="2"/>
      <c r="M4724" s="10"/>
      <c r="N4724" s="1"/>
      <c r="O4724" s="1"/>
      <c r="P4724" s="2">
        <f>Table1[[#This Row],[PRICE/PO]]*Table1[[#This Row],[Quantity/PO]]</f>
        <v>0</v>
      </c>
      <c r="Q4724" s="2" t="str">
        <f t="shared" ca="1" si="403"/>
        <v>منتهي</v>
      </c>
      <c r="R4724" s="2" t="s">
        <v>2686</v>
      </c>
      <c r="S4724" s="2"/>
      <c r="T4724" s="1" t="str">
        <f t="shared" si="406"/>
        <v/>
      </c>
      <c r="BN4724" s="8">
        <f t="shared" si="405"/>
        <v>0</v>
      </c>
    </row>
    <row r="4725" spans="1:66" ht="46" hidden="1" x14ac:dyDescent="0.45">
      <c r="A4725" s="1">
        <f t="shared" si="404"/>
        <v>4712</v>
      </c>
      <c r="B4725" s="1" t="s">
        <v>734</v>
      </c>
      <c r="C4725" s="1" t="s">
        <v>3508</v>
      </c>
      <c r="D4725" s="1" t="s">
        <v>3509</v>
      </c>
      <c r="E4725" s="2" t="s">
        <v>6364</v>
      </c>
      <c r="F4725" s="1" t="s">
        <v>6365</v>
      </c>
      <c r="G4725" s="10">
        <v>45851</v>
      </c>
      <c r="H4725" s="1">
        <v>1</v>
      </c>
      <c r="I4725" s="1"/>
      <c r="J4725" s="10">
        <v>45857</v>
      </c>
      <c r="K4725" s="1" t="s">
        <v>6335</v>
      </c>
      <c r="L4725" s="2"/>
      <c r="M4725" s="10"/>
      <c r="N4725" s="1"/>
      <c r="O4725" s="1"/>
      <c r="P4725" s="2">
        <f>Table1[[#This Row],[PRICE/PO]]*Table1[[#This Row],[Quantity/PO]]</f>
        <v>0</v>
      </c>
      <c r="Q4725" s="2" t="str">
        <f t="shared" ref="Q4725:Q4788" ca="1" si="407">IF(AND($J4725&lt;TODAY(), $J4725&lt;&gt;""), "منتهي", "")</f>
        <v>منتهي</v>
      </c>
      <c r="R4725" s="2" t="s">
        <v>2339</v>
      </c>
      <c r="S4725" s="2"/>
      <c r="T4725" s="1" t="str">
        <f t="shared" si="406"/>
        <v/>
      </c>
      <c r="BN4725" s="8">
        <f t="shared" si="405"/>
        <v>0</v>
      </c>
    </row>
    <row r="4726" spans="1:66" ht="69" hidden="1" x14ac:dyDescent="0.45">
      <c r="A4726" s="1">
        <f t="shared" si="404"/>
        <v>4713</v>
      </c>
      <c r="B4726" s="1" t="s">
        <v>734</v>
      </c>
      <c r="C4726" s="1" t="s">
        <v>4743</v>
      </c>
      <c r="D4726" s="1" t="s">
        <v>6366</v>
      </c>
      <c r="E4726" s="2" t="s">
        <v>6367</v>
      </c>
      <c r="F4726" s="1" t="s">
        <v>6368</v>
      </c>
      <c r="G4726" s="10">
        <v>45852</v>
      </c>
      <c r="H4726" s="1">
        <v>300</v>
      </c>
      <c r="I4726" s="1"/>
      <c r="J4726" s="10">
        <v>45854</v>
      </c>
      <c r="K4726" s="1"/>
      <c r="L4726" s="2"/>
      <c r="M4726" s="10"/>
      <c r="N4726" s="1"/>
      <c r="O4726" s="1"/>
      <c r="P4726" s="2">
        <f>Table1[[#This Row],[PRICE/PO]]*Table1[[#This Row],[Quantity/PO]]</f>
        <v>0</v>
      </c>
      <c r="Q4726" s="2" t="str">
        <f t="shared" ca="1" si="407"/>
        <v>منتهي</v>
      </c>
      <c r="R4726" s="2"/>
      <c r="S4726" s="2"/>
      <c r="T4726" s="1" t="str">
        <f t="shared" si="406"/>
        <v/>
      </c>
      <c r="BN4726" s="8">
        <f t="shared" si="405"/>
        <v>0</v>
      </c>
    </row>
    <row r="4727" spans="1:66" ht="69" hidden="1" x14ac:dyDescent="0.45">
      <c r="A4727" s="1">
        <f t="shared" si="404"/>
        <v>4714</v>
      </c>
      <c r="B4727" s="1" t="s">
        <v>734</v>
      </c>
      <c r="C4727" s="1" t="s">
        <v>4743</v>
      </c>
      <c r="D4727" s="1" t="s">
        <v>6366</v>
      </c>
      <c r="E4727" s="2" t="s">
        <v>6367</v>
      </c>
      <c r="F4727" s="1" t="s">
        <v>6368</v>
      </c>
      <c r="G4727" s="10">
        <v>45852</v>
      </c>
      <c r="H4727" s="1">
        <v>300</v>
      </c>
      <c r="I4727" s="1"/>
      <c r="J4727" s="10">
        <v>45854</v>
      </c>
      <c r="K4727" s="1"/>
      <c r="L4727" s="2"/>
      <c r="M4727" s="10"/>
      <c r="N4727" s="1"/>
      <c r="O4727" s="1"/>
      <c r="P4727" s="2">
        <f>Table1[[#This Row],[PRICE/PO]]*Table1[[#This Row],[Quantity/PO]]</f>
        <v>0</v>
      </c>
      <c r="Q4727" s="2" t="str">
        <f t="shared" ca="1" si="407"/>
        <v>منتهي</v>
      </c>
      <c r="R4727" s="2"/>
      <c r="S4727" s="2"/>
      <c r="T4727" s="1" t="str">
        <f t="shared" si="406"/>
        <v/>
      </c>
      <c r="BN4727" s="8">
        <f t="shared" si="405"/>
        <v>0</v>
      </c>
    </row>
    <row r="4728" spans="1:66" ht="46" hidden="1" x14ac:dyDescent="0.45">
      <c r="A4728" s="1">
        <f t="shared" si="404"/>
        <v>4715</v>
      </c>
      <c r="B4728" s="1" t="s">
        <v>734</v>
      </c>
      <c r="C4728" s="1" t="s">
        <v>6077</v>
      </c>
      <c r="D4728" s="1" t="s">
        <v>5303</v>
      </c>
      <c r="E4728" s="2" t="s">
        <v>6078</v>
      </c>
      <c r="F4728" s="1" t="s">
        <v>6369</v>
      </c>
      <c r="G4728" s="10">
        <v>45852</v>
      </c>
      <c r="H4728" s="1">
        <v>50</v>
      </c>
      <c r="I4728" s="1"/>
      <c r="J4728" s="10">
        <v>45857</v>
      </c>
      <c r="K4728" s="1"/>
      <c r="L4728" s="2"/>
      <c r="M4728" s="10"/>
      <c r="N4728" s="1"/>
      <c r="O4728" s="1"/>
      <c r="P4728" s="2">
        <f>Table1[[#This Row],[PRICE/PO]]*Table1[[#This Row],[Quantity/PO]]</f>
        <v>0</v>
      </c>
      <c r="Q4728" s="2" t="str">
        <f t="shared" ca="1" si="407"/>
        <v>منتهي</v>
      </c>
      <c r="R4728" s="2"/>
      <c r="S4728" s="2"/>
      <c r="T4728" s="1" t="str">
        <f t="shared" si="406"/>
        <v/>
      </c>
      <c r="BN4728" s="8">
        <f t="shared" si="405"/>
        <v>0</v>
      </c>
    </row>
    <row r="4729" spans="1:66" ht="46" hidden="1" x14ac:dyDescent="0.45">
      <c r="A4729" s="1">
        <f t="shared" si="404"/>
        <v>4716</v>
      </c>
      <c r="B4729" s="1" t="s">
        <v>734</v>
      </c>
      <c r="C4729" s="1" t="s">
        <v>6079</v>
      </c>
      <c r="D4729" s="1" t="s">
        <v>5303</v>
      </c>
      <c r="E4729" s="2" t="s">
        <v>6080</v>
      </c>
      <c r="F4729" s="1" t="s">
        <v>6369</v>
      </c>
      <c r="G4729" s="10">
        <v>45852</v>
      </c>
      <c r="H4729" s="1">
        <v>20</v>
      </c>
      <c r="I4729" s="1"/>
      <c r="J4729" s="10">
        <v>45857</v>
      </c>
      <c r="K4729" s="1"/>
      <c r="L4729" s="2"/>
      <c r="M4729" s="10"/>
      <c r="N4729" s="1"/>
      <c r="O4729" s="1"/>
      <c r="P4729" s="2">
        <f>Table1[[#This Row],[PRICE/PO]]*Table1[[#This Row],[Quantity/PO]]</f>
        <v>0</v>
      </c>
      <c r="Q4729" s="2" t="str">
        <f t="shared" ca="1" si="407"/>
        <v>منتهي</v>
      </c>
      <c r="R4729" s="2"/>
      <c r="S4729" s="2"/>
      <c r="T4729" s="1" t="str">
        <f t="shared" si="406"/>
        <v/>
      </c>
      <c r="BN4729" s="8">
        <f t="shared" si="405"/>
        <v>0</v>
      </c>
    </row>
    <row r="4730" spans="1:66" ht="46" hidden="1" x14ac:dyDescent="0.45">
      <c r="A4730" s="1">
        <f t="shared" si="404"/>
        <v>4717</v>
      </c>
      <c r="B4730" s="1" t="s">
        <v>734</v>
      </c>
      <c r="C4730" s="1" t="s">
        <v>5382</v>
      </c>
      <c r="D4730" s="1" t="s">
        <v>5383</v>
      </c>
      <c r="E4730" s="2" t="s">
        <v>5384</v>
      </c>
      <c r="F4730" s="1" t="s">
        <v>6370</v>
      </c>
      <c r="G4730" s="10">
        <v>45852</v>
      </c>
      <c r="H4730" s="1">
        <v>2</v>
      </c>
      <c r="I4730" s="1"/>
      <c r="J4730" s="10">
        <v>45855</v>
      </c>
      <c r="K4730" s="1"/>
      <c r="L4730" s="2"/>
      <c r="M4730" s="10"/>
      <c r="N4730" s="1"/>
      <c r="O4730" s="1"/>
      <c r="P4730" s="2">
        <f>Table1[[#This Row],[PRICE/PO]]*Table1[[#This Row],[Quantity/PO]]</f>
        <v>0</v>
      </c>
      <c r="Q4730" s="2" t="str">
        <f t="shared" ca="1" si="407"/>
        <v>منتهي</v>
      </c>
      <c r="R4730" s="2"/>
      <c r="S4730" s="2"/>
      <c r="T4730" s="1" t="str">
        <f t="shared" si="406"/>
        <v/>
      </c>
      <c r="BN4730" s="8">
        <f t="shared" si="405"/>
        <v>0</v>
      </c>
    </row>
    <row r="4731" spans="1:66" ht="23" hidden="1" x14ac:dyDescent="0.45">
      <c r="A4731" s="1">
        <f t="shared" si="404"/>
        <v>4718</v>
      </c>
      <c r="B4731" s="1" t="s">
        <v>734</v>
      </c>
      <c r="C4731" s="1" t="s">
        <v>3144</v>
      </c>
      <c r="D4731" s="1" t="s">
        <v>353</v>
      </c>
      <c r="E4731" s="2" t="s">
        <v>6371</v>
      </c>
      <c r="F4731" s="1" t="s">
        <v>6372</v>
      </c>
      <c r="G4731" s="10">
        <v>45852</v>
      </c>
      <c r="H4731" s="1">
        <v>10</v>
      </c>
      <c r="I4731" s="1"/>
      <c r="J4731" s="10">
        <v>45857</v>
      </c>
      <c r="K4731" s="1"/>
      <c r="L4731" s="2"/>
      <c r="M4731" s="10"/>
      <c r="N4731" s="1"/>
      <c r="O4731" s="1"/>
      <c r="P4731" s="2">
        <f>Table1[[#This Row],[PRICE/PO]]*Table1[[#This Row],[Quantity/PO]]</f>
        <v>0</v>
      </c>
      <c r="Q4731" s="2" t="str">
        <f t="shared" ca="1" si="407"/>
        <v>منتهي</v>
      </c>
      <c r="R4731" s="2"/>
      <c r="S4731" s="2"/>
      <c r="T4731" s="1" t="str">
        <f t="shared" si="406"/>
        <v/>
      </c>
      <c r="BN4731" s="8">
        <f t="shared" si="405"/>
        <v>0</v>
      </c>
    </row>
    <row r="4732" spans="1:66" ht="46" hidden="1" x14ac:dyDescent="0.45">
      <c r="A4732" s="1">
        <f t="shared" si="404"/>
        <v>4719</v>
      </c>
      <c r="B4732" s="1" t="s">
        <v>734</v>
      </c>
      <c r="C4732" s="1" t="s">
        <v>3143</v>
      </c>
      <c r="D4732" s="1" t="s">
        <v>6373</v>
      </c>
      <c r="E4732" s="2" t="s">
        <v>6374</v>
      </c>
      <c r="F4732" s="1" t="s">
        <v>6372</v>
      </c>
      <c r="G4732" s="10">
        <v>45852</v>
      </c>
      <c r="H4732" s="1">
        <v>5</v>
      </c>
      <c r="I4732" s="1"/>
      <c r="J4732" s="10">
        <v>45857</v>
      </c>
      <c r="K4732" s="1"/>
      <c r="L4732" s="2"/>
      <c r="M4732" s="10"/>
      <c r="N4732" s="1"/>
      <c r="O4732" s="1"/>
      <c r="P4732" s="2">
        <f>Table1[[#This Row],[PRICE/PO]]*Table1[[#This Row],[Quantity/PO]]</f>
        <v>0</v>
      </c>
      <c r="Q4732" s="2" t="str">
        <f t="shared" ca="1" si="407"/>
        <v>منتهي</v>
      </c>
      <c r="R4732" s="2"/>
      <c r="S4732" s="2"/>
      <c r="T4732" s="1" t="str">
        <f t="shared" si="406"/>
        <v/>
      </c>
      <c r="BN4732" s="8">
        <f t="shared" si="405"/>
        <v>0</v>
      </c>
    </row>
    <row r="4733" spans="1:66" ht="46" hidden="1" x14ac:dyDescent="0.45">
      <c r="A4733" s="1">
        <f t="shared" si="404"/>
        <v>4720</v>
      </c>
      <c r="B4733" s="1" t="s">
        <v>734</v>
      </c>
      <c r="C4733" s="1" t="s">
        <v>3146</v>
      </c>
      <c r="D4733" s="1" t="s">
        <v>6375</v>
      </c>
      <c r="E4733" s="2" t="s">
        <v>6376</v>
      </c>
      <c r="F4733" s="1" t="s">
        <v>6372</v>
      </c>
      <c r="G4733" s="10">
        <v>45852</v>
      </c>
      <c r="H4733" s="1">
        <v>5</v>
      </c>
      <c r="I4733" s="1"/>
      <c r="J4733" s="10">
        <v>45857</v>
      </c>
      <c r="K4733" s="1"/>
      <c r="L4733" s="2"/>
      <c r="M4733" s="10"/>
      <c r="N4733" s="1"/>
      <c r="O4733" s="1"/>
      <c r="P4733" s="2">
        <f>Table1[[#This Row],[PRICE/PO]]*Table1[[#This Row],[Quantity/PO]]</f>
        <v>0</v>
      </c>
      <c r="Q4733" s="2" t="str">
        <f t="shared" ca="1" si="407"/>
        <v>منتهي</v>
      </c>
      <c r="R4733" s="2"/>
      <c r="S4733" s="2"/>
      <c r="T4733" s="1" t="str">
        <f t="shared" si="406"/>
        <v/>
      </c>
      <c r="BN4733" s="8">
        <f t="shared" si="405"/>
        <v>0</v>
      </c>
    </row>
    <row r="4734" spans="1:66" ht="69" hidden="1" x14ac:dyDescent="0.45">
      <c r="A4734" s="1">
        <f t="shared" si="404"/>
        <v>4721</v>
      </c>
      <c r="B4734" s="1" t="s">
        <v>734</v>
      </c>
      <c r="C4734" s="1" t="s">
        <v>3148</v>
      </c>
      <c r="D4734" s="1" t="s">
        <v>3149</v>
      </c>
      <c r="E4734" s="2" t="s">
        <v>6377</v>
      </c>
      <c r="F4734" s="1" t="s">
        <v>6372</v>
      </c>
      <c r="G4734" s="10">
        <v>45852</v>
      </c>
      <c r="H4734" s="1">
        <v>100</v>
      </c>
      <c r="I4734" s="1"/>
      <c r="J4734" s="10">
        <v>45857</v>
      </c>
      <c r="K4734" s="1"/>
      <c r="L4734" s="2"/>
      <c r="M4734" s="10"/>
      <c r="N4734" s="1"/>
      <c r="O4734" s="1"/>
      <c r="P4734" s="2">
        <f>Table1[[#This Row],[PRICE/PO]]*Table1[[#This Row],[Quantity/PO]]</f>
        <v>0</v>
      </c>
      <c r="Q4734" s="2" t="str">
        <f t="shared" ca="1" si="407"/>
        <v>منتهي</v>
      </c>
      <c r="R4734" s="2"/>
      <c r="S4734" s="2"/>
      <c r="T4734" s="1" t="str">
        <f t="shared" si="406"/>
        <v/>
      </c>
      <c r="BN4734" s="8">
        <f t="shared" si="405"/>
        <v>0</v>
      </c>
    </row>
    <row r="4735" spans="1:66" ht="46" hidden="1" x14ac:dyDescent="0.45">
      <c r="A4735" s="1">
        <f t="shared" si="404"/>
        <v>4722</v>
      </c>
      <c r="B4735" s="1" t="s">
        <v>734</v>
      </c>
      <c r="C4735" s="1" t="s">
        <v>3151</v>
      </c>
      <c r="D4735" s="1" t="s">
        <v>6378</v>
      </c>
      <c r="E4735" s="2" t="s">
        <v>6379</v>
      </c>
      <c r="F4735" s="1" t="s">
        <v>6372</v>
      </c>
      <c r="G4735" s="10">
        <v>45852</v>
      </c>
      <c r="H4735" s="1">
        <v>10</v>
      </c>
      <c r="I4735" s="1"/>
      <c r="J4735" s="10">
        <v>45857</v>
      </c>
      <c r="K4735" s="1"/>
      <c r="L4735" s="2"/>
      <c r="M4735" s="10"/>
      <c r="N4735" s="1"/>
      <c r="O4735" s="1"/>
      <c r="P4735" s="2">
        <f>Table1[[#This Row],[PRICE/PO]]*Table1[[#This Row],[Quantity/PO]]</f>
        <v>0</v>
      </c>
      <c r="Q4735" s="2" t="str">
        <f t="shared" ca="1" si="407"/>
        <v>منتهي</v>
      </c>
      <c r="R4735" s="2"/>
      <c r="S4735" s="2"/>
      <c r="T4735" s="1" t="str">
        <f t="shared" si="406"/>
        <v/>
      </c>
      <c r="BN4735" s="8">
        <f t="shared" si="405"/>
        <v>0</v>
      </c>
    </row>
    <row r="4736" spans="1:66" ht="46" hidden="1" x14ac:dyDescent="0.45">
      <c r="A4736" s="1">
        <f t="shared" si="404"/>
        <v>4723</v>
      </c>
      <c r="B4736" s="1" t="s">
        <v>734</v>
      </c>
      <c r="C4736" s="1" t="s">
        <v>3154</v>
      </c>
      <c r="D4736" s="1" t="s">
        <v>6380</v>
      </c>
      <c r="E4736" s="2" t="s">
        <v>6379</v>
      </c>
      <c r="F4736" s="1" t="s">
        <v>6372</v>
      </c>
      <c r="G4736" s="10">
        <v>45852</v>
      </c>
      <c r="H4736" s="1">
        <v>10</v>
      </c>
      <c r="I4736" s="1"/>
      <c r="J4736" s="10">
        <v>45857</v>
      </c>
      <c r="K4736" s="1"/>
      <c r="L4736" s="2"/>
      <c r="M4736" s="10"/>
      <c r="N4736" s="1"/>
      <c r="O4736" s="1"/>
      <c r="P4736" s="2">
        <f>Table1[[#This Row],[PRICE/PO]]*Table1[[#This Row],[Quantity/PO]]</f>
        <v>0</v>
      </c>
      <c r="Q4736" s="2" t="str">
        <f t="shared" ca="1" si="407"/>
        <v>منتهي</v>
      </c>
      <c r="R4736" s="2"/>
      <c r="S4736" s="2"/>
      <c r="T4736" s="1" t="str">
        <f t="shared" si="406"/>
        <v/>
      </c>
      <c r="BN4736" s="8">
        <f t="shared" si="405"/>
        <v>0</v>
      </c>
    </row>
    <row r="4737" spans="1:66" ht="46" hidden="1" x14ac:dyDescent="0.45">
      <c r="A4737" s="1">
        <f t="shared" si="404"/>
        <v>4724</v>
      </c>
      <c r="B4737" s="1" t="s">
        <v>734</v>
      </c>
      <c r="C4737" s="1" t="s">
        <v>3157</v>
      </c>
      <c r="D4737" s="1" t="s">
        <v>6381</v>
      </c>
      <c r="E4737" s="2" t="s">
        <v>6379</v>
      </c>
      <c r="F4737" s="1" t="s">
        <v>6372</v>
      </c>
      <c r="G4737" s="10">
        <v>45852</v>
      </c>
      <c r="H4737" s="1">
        <v>10</v>
      </c>
      <c r="I4737" s="1"/>
      <c r="J4737" s="10">
        <v>45857</v>
      </c>
      <c r="K4737" s="1"/>
      <c r="L4737" s="2"/>
      <c r="M4737" s="10"/>
      <c r="N4737" s="1"/>
      <c r="O4737" s="1"/>
      <c r="P4737" s="2">
        <f>Table1[[#This Row],[PRICE/PO]]*Table1[[#This Row],[Quantity/PO]]</f>
        <v>0</v>
      </c>
      <c r="Q4737" s="2" t="str">
        <f t="shared" ca="1" si="407"/>
        <v>منتهي</v>
      </c>
      <c r="R4737" s="2"/>
      <c r="S4737" s="2"/>
      <c r="T4737" s="1" t="str">
        <f t="shared" si="406"/>
        <v/>
      </c>
      <c r="BN4737" s="8">
        <f t="shared" si="405"/>
        <v>0</v>
      </c>
    </row>
    <row r="4738" spans="1:66" ht="46" hidden="1" x14ac:dyDescent="0.45">
      <c r="A4738" s="1">
        <f t="shared" si="404"/>
        <v>4725</v>
      </c>
      <c r="B4738" s="1" t="s">
        <v>734</v>
      </c>
      <c r="C4738" s="1" t="s">
        <v>3162</v>
      </c>
      <c r="D4738" s="1" t="s">
        <v>6382</v>
      </c>
      <c r="E4738" s="2" t="s">
        <v>6383</v>
      </c>
      <c r="F4738" s="1" t="s">
        <v>6372</v>
      </c>
      <c r="G4738" s="10">
        <v>45852</v>
      </c>
      <c r="H4738" s="1">
        <v>10</v>
      </c>
      <c r="I4738" s="1"/>
      <c r="J4738" s="10">
        <v>45857</v>
      </c>
      <c r="K4738" s="1"/>
      <c r="L4738" s="2"/>
      <c r="M4738" s="10"/>
      <c r="N4738" s="1"/>
      <c r="O4738" s="1"/>
      <c r="P4738" s="2">
        <f>Table1[[#This Row],[PRICE/PO]]*Table1[[#This Row],[Quantity/PO]]</f>
        <v>0</v>
      </c>
      <c r="Q4738" s="2" t="str">
        <f t="shared" ca="1" si="407"/>
        <v>منتهي</v>
      </c>
      <c r="R4738" s="2"/>
      <c r="S4738" s="2"/>
      <c r="T4738" s="1" t="str">
        <f t="shared" si="406"/>
        <v/>
      </c>
      <c r="BN4738" s="8">
        <f t="shared" si="405"/>
        <v>0</v>
      </c>
    </row>
    <row r="4739" spans="1:66" ht="23" hidden="1" x14ac:dyDescent="0.45">
      <c r="A4739" s="1">
        <f t="shared" si="404"/>
        <v>4726</v>
      </c>
      <c r="B4739" s="1" t="s">
        <v>734</v>
      </c>
      <c r="C4739" s="1" t="s">
        <v>3163</v>
      </c>
      <c r="D4739" s="1" t="s">
        <v>6384</v>
      </c>
      <c r="E4739" s="2" t="s">
        <v>6385</v>
      </c>
      <c r="F4739" s="1" t="s">
        <v>6372</v>
      </c>
      <c r="G4739" s="10">
        <v>45852</v>
      </c>
      <c r="H4739" s="1">
        <v>50</v>
      </c>
      <c r="I4739" s="1"/>
      <c r="J4739" s="10">
        <v>45857</v>
      </c>
      <c r="K4739" s="1"/>
      <c r="L4739" s="2"/>
      <c r="M4739" s="10"/>
      <c r="N4739" s="1"/>
      <c r="O4739" s="1"/>
      <c r="P4739" s="2">
        <f>Table1[[#This Row],[PRICE/PO]]*Table1[[#This Row],[Quantity/PO]]</f>
        <v>0</v>
      </c>
      <c r="Q4739" s="2" t="str">
        <f t="shared" ca="1" si="407"/>
        <v>منتهي</v>
      </c>
      <c r="R4739" s="2"/>
      <c r="S4739" s="2"/>
      <c r="T4739" s="1" t="str">
        <f t="shared" si="406"/>
        <v/>
      </c>
      <c r="BN4739" s="8">
        <f t="shared" si="405"/>
        <v>0</v>
      </c>
    </row>
    <row r="4740" spans="1:66" ht="23" hidden="1" x14ac:dyDescent="0.45">
      <c r="A4740" s="1">
        <f t="shared" si="404"/>
        <v>4727</v>
      </c>
      <c r="B4740" s="1" t="s">
        <v>734</v>
      </c>
      <c r="C4740" s="1" t="s">
        <v>3166</v>
      </c>
      <c r="D4740" s="1" t="s">
        <v>6384</v>
      </c>
      <c r="E4740" s="2" t="s">
        <v>6386</v>
      </c>
      <c r="F4740" s="1" t="s">
        <v>6372</v>
      </c>
      <c r="G4740" s="10">
        <v>45852</v>
      </c>
      <c r="H4740" s="1">
        <v>50</v>
      </c>
      <c r="I4740" s="1"/>
      <c r="J4740" s="10">
        <v>45857</v>
      </c>
      <c r="K4740" s="1"/>
      <c r="L4740" s="2"/>
      <c r="M4740" s="10"/>
      <c r="N4740" s="1"/>
      <c r="O4740" s="1"/>
      <c r="P4740" s="2">
        <f>Table1[[#This Row],[PRICE/PO]]*Table1[[#This Row],[Quantity/PO]]</f>
        <v>0</v>
      </c>
      <c r="Q4740" s="2" t="str">
        <f t="shared" ca="1" si="407"/>
        <v>منتهي</v>
      </c>
      <c r="R4740" s="2"/>
      <c r="S4740" s="2"/>
      <c r="T4740" s="1" t="str">
        <f t="shared" si="406"/>
        <v/>
      </c>
      <c r="BN4740" s="8">
        <f t="shared" si="405"/>
        <v>0</v>
      </c>
    </row>
    <row r="4741" spans="1:66" ht="23" hidden="1" x14ac:dyDescent="0.45">
      <c r="A4741" s="1">
        <f t="shared" si="404"/>
        <v>4728</v>
      </c>
      <c r="B4741" s="1" t="s">
        <v>734</v>
      </c>
      <c r="C4741" s="1" t="s">
        <v>3168</v>
      </c>
      <c r="D4741" s="1" t="s">
        <v>3169</v>
      </c>
      <c r="E4741" s="2" t="s">
        <v>6387</v>
      </c>
      <c r="F4741" s="1" t="s">
        <v>6372</v>
      </c>
      <c r="G4741" s="10">
        <v>45852</v>
      </c>
      <c r="H4741" s="1">
        <v>50</v>
      </c>
      <c r="I4741" s="1"/>
      <c r="J4741" s="10">
        <v>45857</v>
      </c>
      <c r="K4741" s="1"/>
      <c r="L4741" s="2"/>
      <c r="M4741" s="10"/>
      <c r="N4741" s="1"/>
      <c r="O4741" s="1"/>
      <c r="P4741" s="2">
        <f>Table1[[#This Row],[PRICE/PO]]*Table1[[#This Row],[Quantity/PO]]</f>
        <v>0</v>
      </c>
      <c r="Q4741" s="2" t="str">
        <f t="shared" ca="1" si="407"/>
        <v>منتهي</v>
      </c>
      <c r="R4741" s="2"/>
      <c r="S4741" s="2"/>
      <c r="T4741" s="1" t="str">
        <f t="shared" si="406"/>
        <v/>
      </c>
      <c r="BN4741" s="8">
        <f t="shared" si="405"/>
        <v>0</v>
      </c>
    </row>
    <row r="4742" spans="1:66" ht="23" hidden="1" x14ac:dyDescent="0.45">
      <c r="A4742" s="1">
        <f t="shared" si="404"/>
        <v>4729</v>
      </c>
      <c r="B4742" s="1" t="s">
        <v>734</v>
      </c>
      <c r="C4742" s="1" t="s">
        <v>3171</v>
      </c>
      <c r="D4742" s="1" t="s">
        <v>6388</v>
      </c>
      <c r="E4742" s="2" t="s">
        <v>6389</v>
      </c>
      <c r="F4742" s="1" t="s">
        <v>6372</v>
      </c>
      <c r="G4742" s="10">
        <v>45852</v>
      </c>
      <c r="H4742" s="1">
        <v>50</v>
      </c>
      <c r="I4742" s="1"/>
      <c r="J4742" s="10">
        <v>45857</v>
      </c>
      <c r="K4742" s="1"/>
      <c r="L4742" s="2"/>
      <c r="M4742" s="10"/>
      <c r="N4742" s="1"/>
      <c r="O4742" s="1"/>
      <c r="P4742" s="2">
        <f>Table1[[#This Row],[PRICE/PO]]*Table1[[#This Row],[Quantity/PO]]</f>
        <v>0</v>
      </c>
      <c r="Q4742" s="2" t="str">
        <f t="shared" ca="1" si="407"/>
        <v>منتهي</v>
      </c>
      <c r="R4742" s="2"/>
      <c r="S4742" s="2"/>
      <c r="T4742" s="1" t="str">
        <f t="shared" si="406"/>
        <v/>
      </c>
      <c r="BN4742" s="8">
        <f t="shared" si="405"/>
        <v>0</v>
      </c>
    </row>
    <row r="4743" spans="1:66" ht="23" hidden="1" x14ac:dyDescent="0.45">
      <c r="A4743" s="1">
        <f t="shared" si="404"/>
        <v>4730</v>
      </c>
      <c r="B4743" s="1" t="s">
        <v>734</v>
      </c>
      <c r="C4743" s="1" t="s">
        <v>3174</v>
      </c>
      <c r="D4743" s="1" t="s">
        <v>6390</v>
      </c>
      <c r="E4743" s="2" t="s">
        <v>6391</v>
      </c>
      <c r="F4743" s="1" t="s">
        <v>6372</v>
      </c>
      <c r="G4743" s="10">
        <v>45852</v>
      </c>
      <c r="H4743" s="1">
        <v>50</v>
      </c>
      <c r="I4743" s="1"/>
      <c r="J4743" s="10">
        <v>45857</v>
      </c>
      <c r="K4743" s="1"/>
      <c r="L4743" s="2"/>
      <c r="M4743" s="10"/>
      <c r="N4743" s="1"/>
      <c r="O4743" s="1"/>
      <c r="P4743" s="2">
        <f>Table1[[#This Row],[PRICE/PO]]*Table1[[#This Row],[Quantity/PO]]</f>
        <v>0</v>
      </c>
      <c r="Q4743" s="2" t="str">
        <f t="shared" ca="1" si="407"/>
        <v>منتهي</v>
      </c>
      <c r="R4743" s="2"/>
      <c r="S4743" s="2"/>
      <c r="T4743" s="1" t="str">
        <f t="shared" si="406"/>
        <v/>
      </c>
      <c r="BN4743" s="8">
        <f t="shared" si="405"/>
        <v>0</v>
      </c>
    </row>
    <row r="4744" spans="1:66" ht="23" hidden="1" x14ac:dyDescent="0.45">
      <c r="A4744" s="1">
        <f t="shared" si="404"/>
        <v>4731</v>
      </c>
      <c r="B4744" s="1" t="s">
        <v>734</v>
      </c>
      <c r="C4744" s="1" t="s">
        <v>3179</v>
      </c>
      <c r="D4744" s="1" t="s">
        <v>6392</v>
      </c>
      <c r="E4744" s="2" t="s">
        <v>6393</v>
      </c>
      <c r="F4744" s="1" t="s">
        <v>6372</v>
      </c>
      <c r="G4744" s="10">
        <v>45852</v>
      </c>
      <c r="H4744" s="1">
        <v>20</v>
      </c>
      <c r="I4744" s="1"/>
      <c r="J4744" s="10">
        <v>45857</v>
      </c>
      <c r="K4744" s="1"/>
      <c r="L4744" s="2"/>
      <c r="M4744" s="10"/>
      <c r="N4744" s="1"/>
      <c r="O4744" s="1"/>
      <c r="P4744" s="2">
        <f>Table1[[#This Row],[PRICE/PO]]*Table1[[#This Row],[Quantity/PO]]</f>
        <v>0</v>
      </c>
      <c r="Q4744" s="2" t="str">
        <f t="shared" ca="1" si="407"/>
        <v>منتهي</v>
      </c>
      <c r="R4744" s="2"/>
      <c r="S4744" s="2"/>
      <c r="T4744" s="1" t="str">
        <f t="shared" si="406"/>
        <v/>
      </c>
      <c r="BN4744" s="8">
        <f t="shared" si="405"/>
        <v>0</v>
      </c>
    </row>
    <row r="4745" spans="1:66" ht="23" hidden="1" x14ac:dyDescent="0.45">
      <c r="A4745" s="1">
        <f t="shared" si="404"/>
        <v>4732</v>
      </c>
      <c r="B4745" s="1" t="s">
        <v>734</v>
      </c>
      <c r="C4745" s="1" t="s">
        <v>3180</v>
      </c>
      <c r="D4745" s="1" t="s">
        <v>6394</v>
      </c>
      <c r="E4745" s="2" t="s">
        <v>6395</v>
      </c>
      <c r="F4745" s="1" t="s">
        <v>6372</v>
      </c>
      <c r="G4745" s="10">
        <v>45852</v>
      </c>
      <c r="H4745" s="1">
        <v>20</v>
      </c>
      <c r="I4745" s="1"/>
      <c r="J4745" s="10">
        <v>45857</v>
      </c>
      <c r="K4745" s="1"/>
      <c r="L4745" s="2"/>
      <c r="M4745" s="10"/>
      <c r="N4745" s="1"/>
      <c r="O4745" s="1"/>
      <c r="P4745" s="2">
        <f>Table1[[#This Row],[PRICE/PO]]*Table1[[#This Row],[Quantity/PO]]</f>
        <v>0</v>
      </c>
      <c r="Q4745" s="2" t="str">
        <f t="shared" ca="1" si="407"/>
        <v>منتهي</v>
      </c>
      <c r="R4745" s="2"/>
      <c r="S4745" s="2"/>
      <c r="T4745" s="1" t="str">
        <f t="shared" si="406"/>
        <v/>
      </c>
      <c r="BN4745" s="8">
        <f t="shared" si="405"/>
        <v>0</v>
      </c>
    </row>
    <row r="4746" spans="1:66" ht="69" hidden="1" x14ac:dyDescent="0.45">
      <c r="A4746" s="1">
        <f t="shared" si="404"/>
        <v>4733</v>
      </c>
      <c r="B4746" s="1" t="s">
        <v>734</v>
      </c>
      <c r="C4746" s="1" t="s">
        <v>3183</v>
      </c>
      <c r="D4746" s="1" t="s">
        <v>3184</v>
      </c>
      <c r="E4746" s="2" t="s">
        <v>6396</v>
      </c>
      <c r="F4746" s="1" t="s">
        <v>6372</v>
      </c>
      <c r="G4746" s="10">
        <v>45852</v>
      </c>
      <c r="H4746" s="1">
        <v>70</v>
      </c>
      <c r="I4746" s="1"/>
      <c r="J4746" s="10">
        <v>45857</v>
      </c>
      <c r="K4746" s="1"/>
      <c r="L4746" s="2"/>
      <c r="M4746" s="10"/>
      <c r="N4746" s="1"/>
      <c r="O4746" s="1"/>
      <c r="P4746" s="2">
        <f>Table1[[#This Row],[PRICE/PO]]*Table1[[#This Row],[Quantity/PO]]</f>
        <v>0</v>
      </c>
      <c r="Q4746" s="2" t="str">
        <f t="shared" ca="1" si="407"/>
        <v>منتهي</v>
      </c>
      <c r="R4746" s="2"/>
      <c r="S4746" s="2"/>
      <c r="T4746" s="1" t="str">
        <f t="shared" si="406"/>
        <v/>
      </c>
      <c r="BN4746" s="8">
        <f t="shared" si="405"/>
        <v>0</v>
      </c>
    </row>
    <row r="4747" spans="1:66" ht="46" hidden="1" x14ac:dyDescent="0.45">
      <c r="A4747" s="1">
        <f t="shared" si="404"/>
        <v>4734</v>
      </c>
      <c r="B4747" s="1" t="s">
        <v>734</v>
      </c>
      <c r="C4747" s="1" t="s">
        <v>6397</v>
      </c>
      <c r="D4747" s="1" t="s">
        <v>3986</v>
      </c>
      <c r="E4747" s="2" t="s">
        <v>5337</v>
      </c>
      <c r="F4747" s="1" t="s">
        <v>6398</v>
      </c>
      <c r="G4747" s="10">
        <v>45852</v>
      </c>
      <c r="H4747" s="1">
        <v>10</v>
      </c>
      <c r="I4747" s="1"/>
      <c r="J4747" s="10" t="s">
        <v>6399</v>
      </c>
      <c r="K4747" s="1"/>
      <c r="L4747" s="2"/>
      <c r="M4747" s="10"/>
      <c r="N4747" s="1"/>
      <c r="O4747" s="1"/>
      <c r="P4747" s="2">
        <f>Table1[[#This Row],[PRICE/PO]]*Table1[[#This Row],[Quantity/PO]]</f>
        <v>0</v>
      </c>
      <c r="Q4747" s="2" t="str">
        <f t="shared" ca="1" si="407"/>
        <v/>
      </c>
      <c r="R4747" s="2"/>
      <c r="S4747" s="2"/>
      <c r="T4747" s="1" t="str">
        <f t="shared" si="406"/>
        <v/>
      </c>
      <c r="BN4747" s="8">
        <f t="shared" si="405"/>
        <v>0</v>
      </c>
    </row>
    <row r="4748" spans="1:66" ht="46" hidden="1" x14ac:dyDescent="0.45">
      <c r="A4748" s="1">
        <f t="shared" si="404"/>
        <v>4735</v>
      </c>
      <c r="B4748" s="1" t="s">
        <v>734</v>
      </c>
      <c r="C4748" s="1" t="s">
        <v>6400</v>
      </c>
      <c r="D4748" s="1" t="s">
        <v>4638</v>
      </c>
      <c r="E4748" s="2" t="s">
        <v>5902</v>
      </c>
      <c r="F4748" s="1" t="s">
        <v>6401</v>
      </c>
      <c r="G4748" s="10">
        <v>45852</v>
      </c>
      <c r="H4748" s="1">
        <v>50</v>
      </c>
      <c r="I4748" s="1"/>
      <c r="J4748" s="10">
        <v>45857</v>
      </c>
      <c r="K4748" s="1"/>
      <c r="L4748" s="2"/>
      <c r="M4748" s="10"/>
      <c r="N4748" s="1"/>
      <c r="O4748" s="1"/>
      <c r="P4748" s="2">
        <f>Table1[[#This Row],[PRICE/PO]]*Table1[[#This Row],[Quantity/PO]]</f>
        <v>0</v>
      </c>
      <c r="Q4748" s="2" t="str">
        <f t="shared" ca="1" si="407"/>
        <v>منتهي</v>
      </c>
      <c r="R4748" s="2"/>
      <c r="S4748" s="2"/>
      <c r="T4748" s="1" t="str">
        <f t="shared" si="406"/>
        <v/>
      </c>
      <c r="BN4748" s="8">
        <f t="shared" si="405"/>
        <v>0</v>
      </c>
    </row>
    <row r="4749" spans="1:66" ht="46" hidden="1" x14ac:dyDescent="0.45">
      <c r="A4749" s="1">
        <f t="shared" si="404"/>
        <v>4736</v>
      </c>
      <c r="B4749" s="1" t="s">
        <v>734</v>
      </c>
      <c r="C4749" s="1" t="s">
        <v>5618</v>
      </c>
      <c r="D4749" s="1" t="s">
        <v>5619</v>
      </c>
      <c r="E4749" s="2" t="s">
        <v>5620</v>
      </c>
      <c r="F4749" s="1" t="s">
        <v>6401</v>
      </c>
      <c r="G4749" s="10">
        <v>45852</v>
      </c>
      <c r="H4749" s="1">
        <v>2</v>
      </c>
      <c r="I4749" s="1"/>
      <c r="J4749" s="10">
        <v>45857</v>
      </c>
      <c r="K4749" s="1"/>
      <c r="L4749" s="2"/>
      <c r="M4749" s="10"/>
      <c r="N4749" s="1"/>
      <c r="O4749" s="1"/>
      <c r="P4749" s="2">
        <f>Table1[[#This Row],[PRICE/PO]]*Table1[[#This Row],[Quantity/PO]]</f>
        <v>0</v>
      </c>
      <c r="Q4749" s="2" t="str">
        <f t="shared" ca="1" si="407"/>
        <v>منتهي</v>
      </c>
      <c r="R4749" s="2"/>
      <c r="S4749" s="2"/>
      <c r="T4749" s="1" t="str">
        <f t="shared" si="406"/>
        <v/>
      </c>
      <c r="BN4749" s="8">
        <f t="shared" si="405"/>
        <v>0</v>
      </c>
    </row>
    <row r="4750" spans="1:66" ht="46" hidden="1" x14ac:dyDescent="0.45">
      <c r="A4750" s="1">
        <f t="shared" si="404"/>
        <v>4737</v>
      </c>
      <c r="B4750" s="1" t="s">
        <v>734</v>
      </c>
      <c r="C4750" s="1" t="s">
        <v>5621</v>
      </c>
      <c r="D4750" s="1" t="s">
        <v>5622</v>
      </c>
      <c r="E4750" s="2" t="s">
        <v>5623</v>
      </c>
      <c r="F4750" s="1" t="s">
        <v>6401</v>
      </c>
      <c r="G4750" s="10">
        <v>45852</v>
      </c>
      <c r="H4750" s="1">
        <v>2</v>
      </c>
      <c r="I4750" s="1"/>
      <c r="J4750" s="10">
        <v>45857</v>
      </c>
      <c r="K4750" s="1"/>
      <c r="L4750" s="2"/>
      <c r="M4750" s="10"/>
      <c r="N4750" s="1"/>
      <c r="O4750" s="1"/>
      <c r="P4750" s="2">
        <f>Table1[[#This Row],[PRICE/PO]]*Table1[[#This Row],[Quantity/PO]]</f>
        <v>0</v>
      </c>
      <c r="Q4750" s="2" t="str">
        <f t="shared" ca="1" si="407"/>
        <v>منتهي</v>
      </c>
      <c r="R4750" s="2"/>
      <c r="S4750" s="2"/>
      <c r="T4750" s="1" t="str">
        <f t="shared" si="406"/>
        <v/>
      </c>
      <c r="BN4750" s="8">
        <f t="shared" si="405"/>
        <v>0</v>
      </c>
    </row>
    <row r="4751" spans="1:66" ht="69" hidden="1" x14ac:dyDescent="0.45">
      <c r="A4751" s="1">
        <f t="shared" si="404"/>
        <v>4738</v>
      </c>
      <c r="B4751" s="1" t="s">
        <v>734</v>
      </c>
      <c r="C4751" s="1" t="s">
        <v>5646</v>
      </c>
      <c r="D4751" s="1" t="s">
        <v>5647</v>
      </c>
      <c r="E4751" s="2" t="s">
        <v>5648</v>
      </c>
      <c r="F4751" s="1" t="s">
        <v>6402</v>
      </c>
      <c r="G4751" s="10">
        <v>45852</v>
      </c>
      <c r="H4751" s="1">
        <v>1</v>
      </c>
      <c r="I4751" s="1"/>
      <c r="J4751" s="10">
        <v>45857</v>
      </c>
      <c r="K4751" s="1"/>
      <c r="L4751" s="2"/>
      <c r="M4751" s="10"/>
      <c r="N4751" s="1"/>
      <c r="O4751" s="1"/>
      <c r="P4751" s="2">
        <f>Table1[[#This Row],[PRICE/PO]]*Table1[[#This Row],[Quantity/PO]]</f>
        <v>0</v>
      </c>
      <c r="Q4751" s="2" t="str">
        <f t="shared" ca="1" si="407"/>
        <v>منتهي</v>
      </c>
      <c r="R4751" s="2"/>
      <c r="S4751" s="2"/>
      <c r="T4751" s="1" t="str">
        <f t="shared" si="406"/>
        <v/>
      </c>
      <c r="BN4751" s="8">
        <f t="shared" si="405"/>
        <v>0</v>
      </c>
    </row>
    <row r="4752" spans="1:66" ht="46" hidden="1" x14ac:dyDescent="0.45">
      <c r="A4752" s="1">
        <f t="shared" si="404"/>
        <v>4739</v>
      </c>
      <c r="B4752" s="1" t="s">
        <v>734</v>
      </c>
      <c r="C4752" s="1" t="s">
        <v>443</v>
      </c>
      <c r="D4752" s="1" t="s">
        <v>6407</v>
      </c>
      <c r="E4752" s="2" t="s">
        <v>6408</v>
      </c>
      <c r="F4752" s="1" t="s">
        <v>6409</v>
      </c>
      <c r="G4752" s="10">
        <v>45853</v>
      </c>
      <c r="H4752" s="1">
        <v>1</v>
      </c>
      <c r="I4752" s="1">
        <v>850</v>
      </c>
      <c r="J4752" s="10">
        <v>45857</v>
      </c>
      <c r="K4752" s="1"/>
      <c r="L4752" s="2"/>
      <c r="M4752" s="10"/>
      <c r="N4752" s="1"/>
      <c r="O4752" s="1"/>
      <c r="P4752" s="2">
        <f>Table1[[#This Row],[PRICE/PO]]*Table1[[#This Row],[Quantity/PO]]</f>
        <v>0</v>
      </c>
      <c r="Q4752" s="2" t="str">
        <f t="shared" ca="1" si="407"/>
        <v>منتهي</v>
      </c>
      <c r="R4752" s="2"/>
      <c r="S4752" s="2"/>
      <c r="T4752" s="1" t="str">
        <f t="shared" si="406"/>
        <v/>
      </c>
      <c r="BN4752" s="8">
        <f t="shared" si="405"/>
        <v>0</v>
      </c>
    </row>
    <row r="4753" spans="1:66" ht="46" hidden="1" x14ac:dyDescent="0.45">
      <c r="A4753" s="1">
        <f t="shared" si="404"/>
        <v>4740</v>
      </c>
      <c r="B4753" s="1" t="s">
        <v>43</v>
      </c>
      <c r="C4753" s="1" t="s">
        <v>47</v>
      </c>
      <c r="D4753" s="1" t="s">
        <v>5303</v>
      </c>
      <c r="E4753" s="2" t="s">
        <v>6410</v>
      </c>
      <c r="F4753" s="1" t="s">
        <v>6411</v>
      </c>
      <c r="G4753" s="10">
        <v>45853</v>
      </c>
      <c r="H4753" s="1">
        <v>8</v>
      </c>
      <c r="I4753" s="1">
        <v>8100</v>
      </c>
      <c r="J4753" s="10">
        <v>45857</v>
      </c>
      <c r="K4753" s="1"/>
      <c r="L4753" s="2"/>
      <c r="M4753" s="10"/>
      <c r="N4753" s="1"/>
      <c r="O4753" s="1"/>
      <c r="P4753" s="2">
        <f>Table1[[#This Row],[PRICE/PO]]*Table1[[#This Row],[Quantity/PO]]</f>
        <v>0</v>
      </c>
      <c r="Q4753" s="2" t="str">
        <f t="shared" ca="1" si="407"/>
        <v>منتهي</v>
      </c>
      <c r="R4753" s="2"/>
      <c r="S4753" s="2"/>
      <c r="T4753" s="1" t="str">
        <f t="shared" si="406"/>
        <v/>
      </c>
      <c r="BN4753" s="8">
        <f t="shared" si="405"/>
        <v>0</v>
      </c>
    </row>
    <row r="4754" spans="1:66" ht="23" hidden="1" x14ac:dyDescent="0.45">
      <c r="A4754" s="1">
        <f t="shared" si="404"/>
        <v>4741</v>
      </c>
      <c r="B4754" s="1" t="s">
        <v>734</v>
      </c>
      <c r="C4754" s="1" t="s">
        <v>375</v>
      </c>
      <c r="D4754" s="1" t="s">
        <v>5303</v>
      </c>
      <c r="E4754" s="2" t="s">
        <v>376</v>
      </c>
      <c r="F4754" s="1" t="s">
        <v>6412</v>
      </c>
      <c r="G4754" s="10">
        <v>45853</v>
      </c>
      <c r="H4754" s="1">
        <v>400</v>
      </c>
      <c r="I4754" s="1"/>
      <c r="J4754" s="10">
        <v>45857</v>
      </c>
      <c r="K4754" s="1"/>
      <c r="L4754" s="2"/>
      <c r="M4754" s="10"/>
      <c r="N4754" s="1"/>
      <c r="O4754" s="1"/>
      <c r="P4754" s="2">
        <f>Table1[[#This Row],[PRICE/PO]]*Table1[[#This Row],[Quantity/PO]]</f>
        <v>0</v>
      </c>
      <c r="Q4754" s="2" t="str">
        <f t="shared" ca="1" si="407"/>
        <v>منتهي</v>
      </c>
      <c r="R4754" s="2"/>
      <c r="S4754" s="2"/>
      <c r="T4754" s="1" t="str">
        <f t="shared" si="406"/>
        <v/>
      </c>
      <c r="BN4754" s="8">
        <f t="shared" si="405"/>
        <v>0</v>
      </c>
    </row>
    <row r="4755" spans="1:66" ht="46" hidden="1" x14ac:dyDescent="0.45">
      <c r="A4755" s="1">
        <f t="shared" si="404"/>
        <v>4742</v>
      </c>
      <c r="B4755" s="1" t="s">
        <v>43</v>
      </c>
      <c r="C4755" s="1" t="s">
        <v>47</v>
      </c>
      <c r="D4755" s="1" t="s">
        <v>5303</v>
      </c>
      <c r="E4755" s="2" t="s">
        <v>6413</v>
      </c>
      <c r="F4755" s="1" t="s">
        <v>6414</v>
      </c>
      <c r="G4755" s="10">
        <v>45853</v>
      </c>
      <c r="H4755" s="1">
        <v>4</v>
      </c>
      <c r="I4755" s="1">
        <v>8100</v>
      </c>
      <c r="J4755" s="10">
        <v>45857</v>
      </c>
      <c r="K4755" s="1"/>
      <c r="L4755" s="2"/>
      <c r="M4755" s="10"/>
      <c r="N4755" s="1"/>
      <c r="O4755" s="1"/>
      <c r="P4755" s="2">
        <f>Table1[[#This Row],[PRICE/PO]]*Table1[[#This Row],[Quantity/PO]]</f>
        <v>0</v>
      </c>
      <c r="Q4755" s="2" t="str">
        <f t="shared" ca="1" si="407"/>
        <v>منتهي</v>
      </c>
      <c r="R4755" s="2"/>
      <c r="S4755" s="2"/>
      <c r="T4755" s="1" t="str">
        <f t="shared" si="406"/>
        <v/>
      </c>
      <c r="BN4755" s="8">
        <f t="shared" si="405"/>
        <v>0</v>
      </c>
    </row>
    <row r="4756" spans="1:66" ht="46" hidden="1" x14ac:dyDescent="0.45">
      <c r="A4756" s="1">
        <f t="shared" ref="A4756:A4819" si="408">ROW(A4743)</f>
        <v>4743</v>
      </c>
      <c r="B4756" s="1" t="s">
        <v>43</v>
      </c>
      <c r="C4756" s="1" t="s">
        <v>47</v>
      </c>
      <c r="D4756" s="1" t="s">
        <v>5303</v>
      </c>
      <c r="E4756" s="2" t="s">
        <v>6413</v>
      </c>
      <c r="F4756" s="1" t="s">
        <v>6415</v>
      </c>
      <c r="G4756" s="10">
        <v>45853</v>
      </c>
      <c r="H4756" s="1">
        <v>4</v>
      </c>
      <c r="I4756" s="1">
        <v>8100</v>
      </c>
      <c r="J4756" s="10">
        <v>45854</v>
      </c>
      <c r="K4756" s="1"/>
      <c r="L4756" s="2"/>
      <c r="M4756" s="10"/>
      <c r="N4756" s="1"/>
      <c r="O4756" s="1"/>
      <c r="P4756" s="2">
        <f>Table1[[#This Row],[PRICE/PO]]*Table1[[#This Row],[Quantity/PO]]</f>
        <v>0</v>
      </c>
      <c r="Q4756" s="2" t="str">
        <f t="shared" ca="1" si="407"/>
        <v>منتهي</v>
      </c>
      <c r="R4756" s="2"/>
      <c r="S4756" s="2"/>
      <c r="T4756" s="1" t="str">
        <f t="shared" si="406"/>
        <v/>
      </c>
      <c r="BN4756" s="8">
        <f t="shared" si="405"/>
        <v>0</v>
      </c>
    </row>
    <row r="4757" spans="1:66" ht="23" hidden="1" x14ac:dyDescent="0.45">
      <c r="A4757" s="1">
        <f t="shared" si="408"/>
        <v>4744</v>
      </c>
      <c r="B4757" s="1" t="s">
        <v>734</v>
      </c>
      <c r="C4757" s="1" t="s">
        <v>93</v>
      </c>
      <c r="D4757" s="1" t="s">
        <v>5303</v>
      </c>
      <c r="E4757" s="2" t="s">
        <v>94</v>
      </c>
      <c r="F4757" s="1" t="s">
        <v>6416</v>
      </c>
      <c r="G4757" s="10">
        <v>45854</v>
      </c>
      <c r="H4757" s="1">
        <v>2</v>
      </c>
      <c r="I4757" s="1"/>
      <c r="J4757" s="10">
        <v>45859</v>
      </c>
      <c r="K4757" s="1"/>
      <c r="L4757" s="2"/>
      <c r="M4757" s="10"/>
      <c r="N4757" s="1"/>
      <c r="O4757" s="1"/>
      <c r="P4757" s="2">
        <f>Table1[[#This Row],[PRICE/PO]]*Table1[[#This Row],[Quantity/PO]]</f>
        <v>0</v>
      </c>
      <c r="Q4757" s="2" t="str">
        <f t="shared" ca="1" si="407"/>
        <v>منتهي</v>
      </c>
      <c r="R4757" s="2"/>
      <c r="S4757" s="2"/>
      <c r="T4757" s="1" t="str">
        <f t="shared" si="406"/>
        <v/>
      </c>
      <c r="BN4757" s="8">
        <f t="shared" si="405"/>
        <v>0</v>
      </c>
    </row>
    <row r="4758" spans="1:66" ht="46" hidden="1" x14ac:dyDescent="0.45">
      <c r="A4758" s="1">
        <f t="shared" si="408"/>
        <v>4745</v>
      </c>
      <c r="B4758" s="1" t="s">
        <v>43</v>
      </c>
      <c r="C4758" s="1" t="s">
        <v>5058</v>
      </c>
      <c r="D4758" s="1" t="s">
        <v>5303</v>
      </c>
      <c r="E4758" s="2" t="s">
        <v>5455</v>
      </c>
      <c r="F4758" s="1" t="s">
        <v>6417</v>
      </c>
      <c r="G4758" s="10">
        <v>45854</v>
      </c>
      <c r="H4758" s="1">
        <v>2</v>
      </c>
      <c r="I4758" s="1">
        <v>3350</v>
      </c>
      <c r="J4758" s="10">
        <v>45859</v>
      </c>
      <c r="K4758" s="1"/>
      <c r="L4758" s="2"/>
      <c r="M4758" s="10"/>
      <c r="N4758" s="1"/>
      <c r="O4758" s="1"/>
      <c r="P4758" s="2">
        <f>Table1[[#This Row],[PRICE/PO]]*Table1[[#This Row],[Quantity/PO]]</f>
        <v>0</v>
      </c>
      <c r="Q4758" s="2" t="str">
        <f t="shared" ca="1" si="407"/>
        <v>منتهي</v>
      </c>
      <c r="R4758" s="2"/>
      <c r="S4758" s="2"/>
      <c r="T4758" s="1" t="str">
        <f t="shared" si="406"/>
        <v/>
      </c>
      <c r="BN4758" s="8">
        <f t="shared" si="405"/>
        <v>0</v>
      </c>
    </row>
    <row r="4759" spans="1:66" ht="46" hidden="1" x14ac:dyDescent="0.45">
      <c r="A4759" s="1">
        <f t="shared" si="408"/>
        <v>4746</v>
      </c>
      <c r="B4759" s="1" t="s">
        <v>43</v>
      </c>
      <c r="C4759" s="1" t="s">
        <v>380</v>
      </c>
      <c r="D4759" s="1" t="s">
        <v>5303</v>
      </c>
      <c r="E4759" s="2" t="s">
        <v>5350</v>
      </c>
      <c r="F4759" s="1" t="s">
        <v>6418</v>
      </c>
      <c r="G4759" s="10">
        <v>45854</v>
      </c>
      <c r="H4759" s="1">
        <v>2</v>
      </c>
      <c r="I4759" s="1"/>
      <c r="J4759" s="10">
        <v>45859</v>
      </c>
      <c r="K4759" s="1"/>
      <c r="L4759" s="2"/>
      <c r="M4759" s="10"/>
      <c r="N4759" s="1"/>
      <c r="O4759" s="1"/>
      <c r="P4759" s="2">
        <f>Table1[[#This Row],[PRICE/PO]]*Table1[[#This Row],[Quantity/PO]]</f>
        <v>0</v>
      </c>
      <c r="Q4759" s="2" t="str">
        <f t="shared" ca="1" si="407"/>
        <v>منتهي</v>
      </c>
      <c r="R4759" s="2"/>
      <c r="S4759" s="2"/>
      <c r="T4759" s="1" t="str">
        <f t="shared" si="406"/>
        <v/>
      </c>
      <c r="BN4759" s="8">
        <f t="shared" si="405"/>
        <v>0</v>
      </c>
    </row>
    <row r="4760" spans="1:66" ht="23" hidden="1" x14ac:dyDescent="0.45">
      <c r="A4760" s="1">
        <f t="shared" si="408"/>
        <v>4747</v>
      </c>
      <c r="B4760" s="1" t="s">
        <v>207</v>
      </c>
      <c r="C4760" s="1" t="s">
        <v>390</v>
      </c>
      <c r="D4760" s="1" t="s">
        <v>5303</v>
      </c>
      <c r="E4760" s="2" t="s">
        <v>391</v>
      </c>
      <c r="F4760" s="1" t="s">
        <v>6419</v>
      </c>
      <c r="G4760" s="10">
        <v>45854</v>
      </c>
      <c r="H4760" s="1">
        <v>200</v>
      </c>
      <c r="I4760" s="1"/>
      <c r="J4760" s="10">
        <v>45859</v>
      </c>
      <c r="K4760" s="1"/>
      <c r="L4760" s="2"/>
      <c r="M4760" s="10"/>
      <c r="N4760" s="1"/>
      <c r="O4760" s="1"/>
      <c r="P4760" s="2">
        <f>Table1[[#This Row],[PRICE/PO]]*Table1[[#This Row],[Quantity/PO]]</f>
        <v>0</v>
      </c>
      <c r="Q4760" s="2" t="str">
        <f t="shared" ca="1" si="407"/>
        <v>منتهي</v>
      </c>
      <c r="R4760" s="2"/>
      <c r="S4760" s="2"/>
      <c r="T4760" s="1" t="str">
        <f t="shared" si="406"/>
        <v/>
      </c>
      <c r="BN4760" s="8">
        <f t="shared" si="405"/>
        <v>0</v>
      </c>
    </row>
    <row r="4761" spans="1:66" ht="23" hidden="1" x14ac:dyDescent="0.45">
      <c r="A4761" s="1">
        <f t="shared" si="408"/>
        <v>4748</v>
      </c>
      <c r="B4761" s="1" t="s">
        <v>43</v>
      </c>
      <c r="C4761" s="1" t="s">
        <v>73</v>
      </c>
      <c r="D4761" s="1" t="s">
        <v>5303</v>
      </c>
      <c r="E4761" s="2" t="s">
        <v>397</v>
      </c>
      <c r="F4761" s="1" t="s">
        <v>6419</v>
      </c>
      <c r="G4761" s="10">
        <v>45854</v>
      </c>
      <c r="H4761" s="1">
        <v>5</v>
      </c>
      <c r="I4761" s="1"/>
      <c r="J4761" s="10">
        <v>45859</v>
      </c>
      <c r="K4761" s="1"/>
      <c r="L4761" s="2"/>
      <c r="M4761" s="10"/>
      <c r="N4761" s="1"/>
      <c r="O4761" s="1"/>
      <c r="P4761" s="2">
        <f>Table1[[#This Row],[PRICE/PO]]*Table1[[#This Row],[Quantity/PO]]</f>
        <v>0</v>
      </c>
      <c r="Q4761" s="2" t="str">
        <f t="shared" ca="1" si="407"/>
        <v>منتهي</v>
      </c>
      <c r="R4761" s="2"/>
      <c r="S4761" s="2"/>
      <c r="T4761" s="1" t="str">
        <f t="shared" si="406"/>
        <v/>
      </c>
      <c r="BN4761" s="8">
        <f t="shared" si="405"/>
        <v>0</v>
      </c>
    </row>
    <row r="4762" spans="1:66" ht="46" hidden="1" x14ac:dyDescent="0.45">
      <c r="A4762" s="1">
        <f t="shared" si="408"/>
        <v>4749</v>
      </c>
      <c r="B4762" s="1" t="s">
        <v>43</v>
      </c>
      <c r="C4762" s="1" t="s">
        <v>392</v>
      </c>
      <c r="D4762" s="1" t="s">
        <v>5303</v>
      </c>
      <c r="E4762" s="2" t="s">
        <v>5923</v>
      </c>
      <c r="F4762" s="1" t="s">
        <v>6419</v>
      </c>
      <c r="G4762" s="10">
        <v>45854</v>
      </c>
      <c r="H4762" s="1">
        <v>200</v>
      </c>
      <c r="I4762" s="1"/>
      <c r="J4762" s="10">
        <v>45859</v>
      </c>
      <c r="K4762" s="1"/>
      <c r="L4762" s="2"/>
      <c r="M4762" s="10"/>
      <c r="N4762" s="1"/>
      <c r="O4762" s="1"/>
      <c r="P4762" s="2">
        <f>Table1[[#This Row],[PRICE/PO]]*Table1[[#This Row],[Quantity/PO]]</f>
        <v>0</v>
      </c>
      <c r="Q4762" s="2" t="str">
        <f t="shared" ca="1" si="407"/>
        <v>منتهي</v>
      </c>
      <c r="R4762" s="2"/>
      <c r="S4762" s="2"/>
      <c r="T4762" s="1" t="str">
        <f t="shared" si="406"/>
        <v/>
      </c>
      <c r="BN4762" s="8">
        <f t="shared" si="405"/>
        <v>0</v>
      </c>
    </row>
    <row r="4763" spans="1:66" ht="46" hidden="1" x14ac:dyDescent="0.45">
      <c r="A4763" s="1">
        <f t="shared" si="408"/>
        <v>4750</v>
      </c>
      <c r="B4763" s="1" t="s">
        <v>43</v>
      </c>
      <c r="C4763" s="1" t="s">
        <v>77</v>
      </c>
      <c r="D4763" s="1" t="s">
        <v>5303</v>
      </c>
      <c r="E4763" s="2" t="s">
        <v>6420</v>
      </c>
      <c r="F4763" s="1" t="s">
        <v>6419</v>
      </c>
      <c r="G4763" s="10">
        <v>45854</v>
      </c>
      <c r="H4763" s="1">
        <v>5</v>
      </c>
      <c r="I4763" s="1"/>
      <c r="J4763" s="10">
        <v>45859</v>
      </c>
      <c r="K4763" s="1"/>
      <c r="L4763" s="2"/>
      <c r="M4763" s="10"/>
      <c r="N4763" s="1"/>
      <c r="O4763" s="1"/>
      <c r="P4763" s="2">
        <f>Table1[[#This Row],[PRICE/PO]]*Table1[[#This Row],[Quantity/PO]]</f>
        <v>0</v>
      </c>
      <c r="Q4763" s="2" t="str">
        <f t="shared" ca="1" si="407"/>
        <v>منتهي</v>
      </c>
      <c r="R4763" s="2"/>
      <c r="S4763" s="2"/>
      <c r="T4763" s="1" t="str">
        <f t="shared" si="406"/>
        <v/>
      </c>
      <c r="BN4763" s="8">
        <f t="shared" si="405"/>
        <v>0</v>
      </c>
    </row>
    <row r="4764" spans="1:66" ht="46" hidden="1" x14ac:dyDescent="0.45">
      <c r="A4764" s="1">
        <f t="shared" si="408"/>
        <v>4751</v>
      </c>
      <c r="B4764" s="1" t="s">
        <v>43</v>
      </c>
      <c r="C4764" s="1" t="s">
        <v>6421</v>
      </c>
      <c r="D4764" s="1" t="s">
        <v>5303</v>
      </c>
      <c r="E4764" s="2" t="s">
        <v>6422</v>
      </c>
      <c r="F4764" s="1" t="s">
        <v>6423</v>
      </c>
      <c r="G4764" s="10">
        <v>45854</v>
      </c>
      <c r="H4764" s="1">
        <v>2</v>
      </c>
      <c r="I4764" s="1"/>
      <c r="J4764" s="10">
        <v>45859</v>
      </c>
      <c r="K4764" s="1"/>
      <c r="L4764" s="2"/>
      <c r="M4764" s="10"/>
      <c r="N4764" s="1"/>
      <c r="O4764" s="1"/>
      <c r="P4764" s="2">
        <f>Table1[[#This Row],[PRICE/PO]]*Table1[[#This Row],[Quantity/PO]]</f>
        <v>0</v>
      </c>
      <c r="Q4764" s="2" t="str">
        <f t="shared" ca="1" si="407"/>
        <v>منتهي</v>
      </c>
      <c r="R4764" s="2"/>
      <c r="S4764" s="2"/>
      <c r="T4764" s="1" t="str">
        <f t="shared" si="406"/>
        <v/>
      </c>
      <c r="BN4764" s="8">
        <f t="shared" si="405"/>
        <v>0</v>
      </c>
    </row>
    <row r="4765" spans="1:66" ht="46" hidden="1" x14ac:dyDescent="0.45">
      <c r="A4765" s="1">
        <f t="shared" si="408"/>
        <v>4752</v>
      </c>
      <c r="B4765" s="1" t="s">
        <v>734</v>
      </c>
      <c r="C4765" s="1" t="s">
        <v>6424</v>
      </c>
      <c r="D4765" s="1" t="s">
        <v>5303</v>
      </c>
      <c r="E4765" s="2" t="s">
        <v>6425</v>
      </c>
      <c r="F4765" s="1" t="s">
        <v>6426</v>
      </c>
      <c r="G4765" s="10">
        <v>45854</v>
      </c>
      <c r="H4765" s="1">
        <v>1</v>
      </c>
      <c r="I4765" s="1"/>
      <c r="J4765" s="10">
        <v>45860</v>
      </c>
      <c r="K4765" s="1"/>
      <c r="L4765" s="2"/>
      <c r="M4765" s="10"/>
      <c r="N4765" s="1"/>
      <c r="O4765" s="1"/>
      <c r="P4765" s="2">
        <f>Table1[[#This Row],[PRICE/PO]]*Table1[[#This Row],[Quantity/PO]]</f>
        <v>0</v>
      </c>
      <c r="Q4765" s="2" t="str">
        <f t="shared" ca="1" si="407"/>
        <v>منتهي</v>
      </c>
      <c r="R4765" s="2"/>
      <c r="S4765" s="2"/>
      <c r="T4765" s="1" t="str">
        <f t="shared" si="406"/>
        <v/>
      </c>
      <c r="BN4765" s="8">
        <f t="shared" si="405"/>
        <v>0</v>
      </c>
    </row>
    <row r="4766" spans="1:66" ht="46" hidden="1" x14ac:dyDescent="0.45">
      <c r="A4766" s="1">
        <f t="shared" si="408"/>
        <v>4753</v>
      </c>
      <c r="B4766" s="1" t="s">
        <v>734</v>
      </c>
      <c r="C4766" s="1" t="s">
        <v>6427</v>
      </c>
      <c r="D4766" s="1" t="s">
        <v>5303</v>
      </c>
      <c r="E4766" s="2" t="s">
        <v>6428</v>
      </c>
      <c r="F4766" s="1" t="s">
        <v>6426</v>
      </c>
      <c r="G4766" s="10">
        <v>45854</v>
      </c>
      <c r="H4766" s="1">
        <v>2</v>
      </c>
      <c r="I4766" s="1"/>
      <c r="J4766" s="10">
        <v>45860</v>
      </c>
      <c r="K4766" s="1"/>
      <c r="L4766" s="2"/>
      <c r="M4766" s="10"/>
      <c r="N4766" s="1"/>
      <c r="O4766" s="1"/>
      <c r="P4766" s="2">
        <f>Table1[[#This Row],[PRICE/PO]]*Table1[[#This Row],[Quantity/PO]]</f>
        <v>0</v>
      </c>
      <c r="Q4766" s="2" t="str">
        <f t="shared" ca="1" si="407"/>
        <v>منتهي</v>
      </c>
      <c r="R4766" s="2"/>
      <c r="S4766" s="2"/>
      <c r="T4766" s="1" t="str">
        <f t="shared" si="406"/>
        <v/>
      </c>
      <c r="BN4766" s="8">
        <f t="shared" si="405"/>
        <v>0</v>
      </c>
    </row>
    <row r="4767" spans="1:66" ht="69" hidden="1" x14ac:dyDescent="0.45">
      <c r="A4767" s="1">
        <f t="shared" si="408"/>
        <v>4754</v>
      </c>
      <c r="B4767" s="1" t="s">
        <v>734</v>
      </c>
      <c r="C4767" s="1" t="s">
        <v>6429</v>
      </c>
      <c r="D4767" s="1" t="s">
        <v>6430</v>
      </c>
      <c r="E4767" s="2" t="s">
        <v>6431</v>
      </c>
      <c r="F4767" s="1" t="s">
        <v>6426</v>
      </c>
      <c r="G4767" s="10">
        <v>45854</v>
      </c>
      <c r="H4767" s="1">
        <v>1</v>
      </c>
      <c r="I4767" s="1"/>
      <c r="J4767" s="10">
        <v>45860</v>
      </c>
      <c r="K4767" s="1"/>
      <c r="L4767" s="2"/>
      <c r="M4767" s="10"/>
      <c r="N4767" s="1"/>
      <c r="O4767" s="1"/>
      <c r="P4767" s="2">
        <f>Table1[[#This Row],[PRICE/PO]]*Table1[[#This Row],[Quantity/PO]]</f>
        <v>0</v>
      </c>
      <c r="Q4767" s="2" t="str">
        <f t="shared" ca="1" si="407"/>
        <v>منتهي</v>
      </c>
      <c r="R4767" s="2"/>
      <c r="S4767" s="2"/>
      <c r="T4767" s="1" t="str">
        <f t="shared" si="406"/>
        <v/>
      </c>
      <c r="BN4767" s="8">
        <f t="shared" si="405"/>
        <v>0</v>
      </c>
    </row>
    <row r="4768" spans="1:66" ht="46" hidden="1" x14ac:dyDescent="0.45">
      <c r="A4768" s="1">
        <f t="shared" si="408"/>
        <v>4755</v>
      </c>
      <c r="B4768" s="1" t="s">
        <v>43</v>
      </c>
      <c r="C4768" s="1" t="s">
        <v>6432</v>
      </c>
      <c r="D4768" s="1" t="s">
        <v>5303</v>
      </c>
      <c r="E4768" s="2" t="s">
        <v>6433</v>
      </c>
      <c r="F4768" s="1" t="s">
        <v>6434</v>
      </c>
      <c r="G4768" s="10">
        <v>45854</v>
      </c>
      <c r="H4768" s="1">
        <v>2</v>
      </c>
      <c r="I4768" s="1"/>
      <c r="J4768" s="10">
        <v>45859</v>
      </c>
      <c r="K4768" s="1"/>
      <c r="L4768" s="2"/>
      <c r="M4768" s="10"/>
      <c r="N4768" s="1"/>
      <c r="O4768" s="1"/>
      <c r="P4768" s="2">
        <f>Table1[[#This Row],[PRICE/PO]]*Table1[[#This Row],[Quantity/PO]]</f>
        <v>0</v>
      </c>
      <c r="Q4768" s="2" t="str">
        <f t="shared" ca="1" si="407"/>
        <v>منتهي</v>
      </c>
      <c r="R4768" s="2"/>
      <c r="S4768" s="2"/>
      <c r="T4768" s="1" t="str">
        <f t="shared" si="406"/>
        <v/>
      </c>
      <c r="BN4768" s="8">
        <f t="shared" si="405"/>
        <v>0</v>
      </c>
    </row>
    <row r="4769" spans="1:66" ht="69" hidden="1" x14ac:dyDescent="0.45">
      <c r="A4769" s="1">
        <f t="shared" si="408"/>
        <v>4756</v>
      </c>
      <c r="B4769" s="1" t="s">
        <v>734</v>
      </c>
      <c r="C4769" s="1" t="s">
        <v>5406</v>
      </c>
      <c r="D4769" s="1" t="s">
        <v>5407</v>
      </c>
      <c r="E4769" s="2" t="s">
        <v>6435</v>
      </c>
      <c r="F4769" s="1" t="s">
        <v>6436</v>
      </c>
      <c r="G4769" s="10">
        <v>45854</v>
      </c>
      <c r="H4769" s="1">
        <v>2</v>
      </c>
      <c r="I4769" s="1"/>
      <c r="J4769" s="10">
        <v>45860</v>
      </c>
      <c r="K4769" s="1"/>
      <c r="L4769" s="2"/>
      <c r="M4769" s="10"/>
      <c r="N4769" s="1"/>
      <c r="O4769" s="1"/>
      <c r="P4769" s="2">
        <f>Table1[[#This Row],[PRICE/PO]]*Table1[[#This Row],[Quantity/PO]]</f>
        <v>0</v>
      </c>
      <c r="Q4769" s="2" t="str">
        <f t="shared" ca="1" si="407"/>
        <v>منتهي</v>
      </c>
      <c r="R4769" s="2"/>
      <c r="S4769" s="2"/>
      <c r="T4769" s="1" t="str">
        <f t="shared" si="406"/>
        <v/>
      </c>
      <c r="BN4769" s="8">
        <f t="shared" si="405"/>
        <v>0</v>
      </c>
    </row>
    <row r="4770" spans="1:66" ht="46" hidden="1" x14ac:dyDescent="0.45">
      <c r="A4770" s="1">
        <f t="shared" si="408"/>
        <v>4757</v>
      </c>
      <c r="B4770" s="1" t="s">
        <v>734</v>
      </c>
      <c r="C4770" s="1" t="s">
        <v>5410</v>
      </c>
      <c r="D4770" s="1" t="s">
        <v>5411</v>
      </c>
      <c r="E4770" s="2" t="s">
        <v>6437</v>
      </c>
      <c r="F4770" s="1" t="s">
        <v>6436</v>
      </c>
      <c r="G4770" s="10">
        <v>45854</v>
      </c>
      <c r="H4770" s="1">
        <v>2</v>
      </c>
      <c r="I4770" s="1"/>
      <c r="J4770" s="10">
        <v>45860</v>
      </c>
      <c r="K4770" s="1"/>
      <c r="L4770" s="2"/>
      <c r="M4770" s="10"/>
      <c r="N4770" s="1"/>
      <c r="O4770" s="1"/>
      <c r="P4770" s="2">
        <f>Table1[[#This Row],[PRICE/PO]]*Table1[[#This Row],[Quantity/PO]]</f>
        <v>0</v>
      </c>
      <c r="Q4770" s="2" t="str">
        <f t="shared" ca="1" si="407"/>
        <v>منتهي</v>
      </c>
      <c r="R4770" s="2"/>
      <c r="S4770" s="2"/>
      <c r="T4770" s="1" t="str">
        <f t="shared" si="406"/>
        <v/>
      </c>
      <c r="BN4770" s="8">
        <f t="shared" si="405"/>
        <v>0</v>
      </c>
    </row>
    <row r="4771" spans="1:66" ht="69" hidden="1" x14ac:dyDescent="0.45">
      <c r="A4771" s="1">
        <f t="shared" si="408"/>
        <v>4758</v>
      </c>
      <c r="B4771" s="1" t="s">
        <v>734</v>
      </c>
      <c r="C4771" s="1" t="s">
        <v>5406</v>
      </c>
      <c r="D4771" s="1" t="s">
        <v>5407</v>
      </c>
      <c r="E4771" s="2" t="s">
        <v>6435</v>
      </c>
      <c r="F4771" s="1" t="s">
        <v>6436</v>
      </c>
      <c r="G4771" s="10">
        <v>45854</v>
      </c>
      <c r="H4771" s="1">
        <v>1</v>
      </c>
      <c r="I4771" s="1"/>
      <c r="J4771" s="10">
        <v>45860</v>
      </c>
      <c r="K4771" s="1"/>
      <c r="L4771" s="2"/>
      <c r="M4771" s="10"/>
      <c r="N4771" s="1"/>
      <c r="O4771" s="1"/>
      <c r="P4771" s="2">
        <f>Table1[[#This Row],[PRICE/PO]]*Table1[[#This Row],[Quantity/PO]]</f>
        <v>0</v>
      </c>
      <c r="Q4771" s="2" t="str">
        <f t="shared" ca="1" si="407"/>
        <v>منتهي</v>
      </c>
      <c r="R4771" s="2"/>
      <c r="S4771" s="2"/>
      <c r="T4771" s="1" t="str">
        <f t="shared" si="406"/>
        <v/>
      </c>
      <c r="BN4771" s="8">
        <f t="shared" si="405"/>
        <v>0</v>
      </c>
    </row>
    <row r="4772" spans="1:66" ht="46" hidden="1" x14ac:dyDescent="0.45">
      <c r="A4772" s="1">
        <f t="shared" si="408"/>
        <v>4759</v>
      </c>
      <c r="B4772" s="1" t="s">
        <v>734</v>
      </c>
      <c r="C4772" s="1" t="s">
        <v>5410</v>
      </c>
      <c r="D4772" s="1" t="s">
        <v>5411</v>
      </c>
      <c r="E4772" s="2" t="s">
        <v>6437</v>
      </c>
      <c r="F4772" s="1" t="s">
        <v>6436</v>
      </c>
      <c r="G4772" s="10">
        <v>45854</v>
      </c>
      <c r="H4772" s="1">
        <v>1</v>
      </c>
      <c r="I4772" s="1"/>
      <c r="J4772" s="10">
        <v>45860</v>
      </c>
      <c r="K4772" s="1"/>
      <c r="L4772" s="2"/>
      <c r="M4772" s="10"/>
      <c r="N4772" s="1"/>
      <c r="O4772" s="1"/>
      <c r="P4772" s="2">
        <f>Table1[[#This Row],[PRICE/PO]]*Table1[[#This Row],[Quantity/PO]]</f>
        <v>0</v>
      </c>
      <c r="Q4772" s="2" t="str">
        <f t="shared" ca="1" si="407"/>
        <v>منتهي</v>
      </c>
      <c r="R4772" s="2"/>
      <c r="S4772" s="2"/>
      <c r="T4772" s="1" t="str">
        <f t="shared" si="406"/>
        <v/>
      </c>
      <c r="BN4772" s="8">
        <f t="shared" si="405"/>
        <v>0</v>
      </c>
    </row>
    <row r="4773" spans="1:66" ht="46" hidden="1" x14ac:dyDescent="0.45">
      <c r="A4773" s="1">
        <f t="shared" si="408"/>
        <v>4760</v>
      </c>
      <c r="B4773" s="1" t="s">
        <v>734</v>
      </c>
      <c r="C4773" s="1" t="s">
        <v>6438</v>
      </c>
      <c r="D4773" s="1" t="s">
        <v>6439</v>
      </c>
      <c r="E4773" s="2" t="s">
        <v>6440</v>
      </c>
      <c r="F4773" s="1" t="s">
        <v>6441</v>
      </c>
      <c r="G4773" s="10">
        <v>45854</v>
      </c>
      <c r="H4773" s="1">
        <v>1</v>
      </c>
      <c r="I4773" s="1"/>
      <c r="J4773" s="10">
        <v>45859</v>
      </c>
      <c r="K4773" s="1"/>
      <c r="L4773" s="2"/>
      <c r="M4773" s="10"/>
      <c r="N4773" s="1"/>
      <c r="O4773" s="1"/>
      <c r="P4773" s="2">
        <f>Table1[[#This Row],[PRICE/PO]]*Table1[[#This Row],[Quantity/PO]]</f>
        <v>0</v>
      </c>
      <c r="Q4773" s="2" t="str">
        <f t="shared" ca="1" si="407"/>
        <v>منتهي</v>
      </c>
      <c r="R4773" s="2"/>
      <c r="S4773" s="2"/>
      <c r="T4773" s="1" t="str">
        <f t="shared" si="406"/>
        <v/>
      </c>
      <c r="BN4773" s="8">
        <f t="shared" si="405"/>
        <v>0</v>
      </c>
    </row>
    <row r="4774" spans="1:66" ht="69" hidden="1" x14ac:dyDescent="0.45">
      <c r="A4774" s="1">
        <f t="shared" si="408"/>
        <v>4761</v>
      </c>
      <c r="B4774" s="1" t="s">
        <v>43</v>
      </c>
      <c r="C4774" s="1" t="s">
        <v>6442</v>
      </c>
      <c r="D4774" s="1" t="s">
        <v>5303</v>
      </c>
      <c r="E4774" s="2" t="s">
        <v>6443</v>
      </c>
      <c r="F4774" s="1" t="s">
        <v>6444</v>
      </c>
      <c r="G4774" s="10">
        <v>45854</v>
      </c>
      <c r="H4774" s="1">
        <v>1</v>
      </c>
      <c r="I4774" s="1"/>
      <c r="J4774" s="10">
        <v>45860</v>
      </c>
      <c r="K4774" s="1"/>
      <c r="L4774" s="2"/>
      <c r="M4774" s="10"/>
      <c r="N4774" s="1"/>
      <c r="O4774" s="1"/>
      <c r="P4774" s="2">
        <f>Table1[[#This Row],[PRICE/PO]]*Table1[[#This Row],[Quantity/PO]]</f>
        <v>0</v>
      </c>
      <c r="Q4774" s="2" t="str">
        <f t="shared" ca="1" si="407"/>
        <v>منتهي</v>
      </c>
      <c r="R4774" s="2"/>
      <c r="S4774" s="2"/>
      <c r="T4774" s="1" t="str">
        <f t="shared" si="406"/>
        <v/>
      </c>
      <c r="BN4774" s="8">
        <f t="shared" si="405"/>
        <v>0</v>
      </c>
    </row>
    <row r="4775" spans="1:66" ht="69" hidden="1" x14ac:dyDescent="0.45">
      <c r="A4775" s="1">
        <f t="shared" si="408"/>
        <v>4762</v>
      </c>
      <c r="B4775" s="1" t="s">
        <v>734</v>
      </c>
      <c r="C4775" s="1" t="s">
        <v>6445</v>
      </c>
      <c r="D4775" s="1" t="s">
        <v>6446</v>
      </c>
      <c r="E4775" s="2" t="s">
        <v>6447</v>
      </c>
      <c r="F4775" s="1" t="s">
        <v>6448</v>
      </c>
      <c r="G4775" s="10">
        <v>45854</v>
      </c>
      <c r="H4775" s="1">
        <v>1</v>
      </c>
      <c r="I4775" s="1"/>
      <c r="J4775" s="10">
        <v>45860</v>
      </c>
      <c r="K4775" s="1"/>
      <c r="L4775" s="2"/>
      <c r="M4775" s="10"/>
      <c r="N4775" s="1"/>
      <c r="O4775" s="1"/>
      <c r="P4775" s="2">
        <f>Table1[[#This Row],[PRICE/PO]]*Table1[[#This Row],[Quantity/PO]]</f>
        <v>0</v>
      </c>
      <c r="Q4775" s="2" t="str">
        <f t="shared" ca="1" si="407"/>
        <v>منتهي</v>
      </c>
      <c r="R4775" s="2"/>
      <c r="S4775" s="2"/>
      <c r="T4775" s="1" t="str">
        <f t="shared" si="406"/>
        <v/>
      </c>
      <c r="BN4775" s="8">
        <f t="shared" si="405"/>
        <v>0</v>
      </c>
    </row>
    <row r="4776" spans="1:66" ht="46" hidden="1" x14ac:dyDescent="0.45">
      <c r="A4776" s="1">
        <f t="shared" si="408"/>
        <v>4763</v>
      </c>
      <c r="B4776" s="1" t="s">
        <v>734</v>
      </c>
      <c r="C4776" s="1" t="s">
        <v>6449</v>
      </c>
      <c r="D4776" s="1" t="s">
        <v>6450</v>
      </c>
      <c r="E4776" s="2" t="s">
        <v>6451</v>
      </c>
      <c r="F4776" s="1" t="s">
        <v>6448</v>
      </c>
      <c r="G4776" s="10">
        <v>45854</v>
      </c>
      <c r="H4776" s="1">
        <v>2</v>
      </c>
      <c r="I4776" s="1"/>
      <c r="J4776" s="10">
        <v>45860</v>
      </c>
      <c r="K4776" s="1"/>
      <c r="L4776" s="2"/>
      <c r="M4776" s="10"/>
      <c r="N4776" s="1"/>
      <c r="O4776" s="1"/>
      <c r="P4776" s="2">
        <f>Table1[[#This Row],[PRICE/PO]]*Table1[[#This Row],[Quantity/PO]]</f>
        <v>0</v>
      </c>
      <c r="Q4776" s="2" t="str">
        <f t="shared" ca="1" si="407"/>
        <v>منتهي</v>
      </c>
      <c r="R4776" s="2"/>
      <c r="S4776" s="2"/>
      <c r="T4776" s="1" t="str">
        <f t="shared" si="406"/>
        <v/>
      </c>
      <c r="BN4776" s="8">
        <f t="shared" si="405"/>
        <v>0</v>
      </c>
    </row>
    <row r="4777" spans="1:66" ht="69" hidden="1" x14ac:dyDescent="0.45">
      <c r="A4777" s="1">
        <f t="shared" si="408"/>
        <v>4764</v>
      </c>
      <c r="B4777" s="1" t="s">
        <v>734</v>
      </c>
      <c r="C4777" s="1" t="s">
        <v>6452</v>
      </c>
      <c r="D4777" s="1" t="s">
        <v>6453</v>
      </c>
      <c r="E4777" s="2" t="s">
        <v>6454</v>
      </c>
      <c r="F4777" s="1" t="s">
        <v>6455</v>
      </c>
      <c r="G4777" s="10">
        <v>45854</v>
      </c>
      <c r="H4777" s="1">
        <v>1</v>
      </c>
      <c r="I4777" s="1"/>
      <c r="J4777" s="10">
        <v>45860</v>
      </c>
      <c r="K4777" s="1"/>
      <c r="L4777" s="2"/>
      <c r="M4777" s="10"/>
      <c r="N4777" s="1"/>
      <c r="O4777" s="1"/>
      <c r="P4777" s="2">
        <f>Table1[[#This Row],[PRICE/PO]]*Table1[[#This Row],[Quantity/PO]]</f>
        <v>0</v>
      </c>
      <c r="Q4777" s="2" t="str">
        <f t="shared" ca="1" si="407"/>
        <v>منتهي</v>
      </c>
      <c r="R4777" s="2"/>
      <c r="S4777" s="2"/>
      <c r="T4777" s="1" t="str">
        <f t="shared" si="406"/>
        <v/>
      </c>
      <c r="BN4777" s="8">
        <f t="shared" si="405"/>
        <v>0</v>
      </c>
    </row>
    <row r="4778" spans="1:66" ht="46" hidden="1" x14ac:dyDescent="0.45">
      <c r="A4778" s="1">
        <f t="shared" si="408"/>
        <v>4765</v>
      </c>
      <c r="B4778" s="1" t="s">
        <v>734</v>
      </c>
      <c r="C4778" s="1" t="s">
        <v>3008</v>
      </c>
      <c r="D4778" s="1" t="s">
        <v>5303</v>
      </c>
      <c r="E4778" s="2" t="s">
        <v>6456</v>
      </c>
      <c r="F4778" s="1" t="s">
        <v>6455</v>
      </c>
      <c r="G4778" s="10">
        <v>45854</v>
      </c>
      <c r="H4778" s="1">
        <v>1</v>
      </c>
      <c r="I4778" s="1"/>
      <c r="J4778" s="10">
        <v>45860</v>
      </c>
      <c r="K4778" s="1"/>
      <c r="L4778" s="2"/>
      <c r="M4778" s="10"/>
      <c r="N4778" s="1"/>
      <c r="O4778" s="1"/>
      <c r="P4778" s="2">
        <f>Table1[[#This Row],[PRICE/PO]]*Table1[[#This Row],[Quantity/PO]]</f>
        <v>0</v>
      </c>
      <c r="Q4778" s="2" t="str">
        <f t="shared" ca="1" si="407"/>
        <v>منتهي</v>
      </c>
      <c r="R4778" s="2"/>
      <c r="S4778" s="2"/>
      <c r="T4778" s="1" t="str">
        <f t="shared" si="406"/>
        <v/>
      </c>
      <c r="BN4778" s="8">
        <f t="shared" si="405"/>
        <v>0</v>
      </c>
    </row>
    <row r="4779" spans="1:66" ht="69" hidden="1" x14ac:dyDescent="0.45">
      <c r="A4779" s="1">
        <f t="shared" si="408"/>
        <v>4766</v>
      </c>
      <c r="B4779" s="1" t="s">
        <v>734</v>
      </c>
      <c r="C4779" s="1" t="s">
        <v>629</v>
      </c>
      <c r="D4779" s="1" t="s">
        <v>5708</v>
      </c>
      <c r="E4779" s="2" t="s">
        <v>5709</v>
      </c>
      <c r="F4779" s="1" t="s">
        <v>6457</v>
      </c>
      <c r="G4779" s="10">
        <v>45854</v>
      </c>
      <c r="H4779" s="1">
        <v>1</v>
      </c>
      <c r="I4779" s="1">
        <v>3100</v>
      </c>
      <c r="J4779" s="10">
        <v>45859</v>
      </c>
      <c r="K4779" s="1"/>
      <c r="L4779" s="2"/>
      <c r="M4779" s="10"/>
      <c r="N4779" s="1"/>
      <c r="O4779" s="1"/>
      <c r="P4779" s="2">
        <f>Table1[[#This Row],[PRICE/PO]]*Table1[[#This Row],[Quantity/PO]]</f>
        <v>0</v>
      </c>
      <c r="Q4779" s="2" t="str">
        <f t="shared" ca="1" si="407"/>
        <v>منتهي</v>
      </c>
      <c r="R4779" s="2"/>
      <c r="S4779" s="2"/>
      <c r="T4779" s="1" t="str">
        <f t="shared" si="406"/>
        <v/>
      </c>
      <c r="BN4779" s="8">
        <f t="shared" si="405"/>
        <v>0</v>
      </c>
    </row>
    <row r="4780" spans="1:66" ht="69" hidden="1" x14ac:dyDescent="0.45">
      <c r="A4780" s="1">
        <f t="shared" si="408"/>
        <v>4767</v>
      </c>
      <c r="B4780" s="1" t="s">
        <v>734</v>
      </c>
      <c r="C4780" s="1" t="s">
        <v>54</v>
      </c>
      <c r="D4780" s="1" t="s">
        <v>53</v>
      </c>
      <c r="E4780" s="2" t="s">
        <v>6458</v>
      </c>
      <c r="F4780" s="1" t="s">
        <v>6457</v>
      </c>
      <c r="G4780" s="10">
        <v>45854</v>
      </c>
      <c r="H4780" s="1">
        <v>1</v>
      </c>
      <c r="I4780" s="1">
        <v>3100</v>
      </c>
      <c r="J4780" s="10">
        <v>45859</v>
      </c>
      <c r="K4780" s="1"/>
      <c r="L4780" s="2"/>
      <c r="M4780" s="10"/>
      <c r="N4780" s="1"/>
      <c r="O4780" s="1"/>
      <c r="P4780" s="2">
        <f>Table1[[#This Row],[PRICE/PO]]*Table1[[#This Row],[Quantity/PO]]</f>
        <v>0</v>
      </c>
      <c r="Q4780" s="2" t="str">
        <f t="shared" ca="1" si="407"/>
        <v>منتهي</v>
      </c>
      <c r="R4780" s="2"/>
      <c r="S4780" s="2"/>
      <c r="T4780" s="1" t="str">
        <f t="shared" si="406"/>
        <v/>
      </c>
      <c r="BN4780" s="8">
        <f t="shared" si="405"/>
        <v>0</v>
      </c>
    </row>
    <row r="4781" spans="1:66" ht="92" hidden="1" x14ac:dyDescent="0.45">
      <c r="A4781" s="1">
        <f t="shared" si="408"/>
        <v>4768</v>
      </c>
      <c r="B4781" s="1" t="s">
        <v>734</v>
      </c>
      <c r="C4781" s="1" t="s">
        <v>534</v>
      </c>
      <c r="D4781" s="1" t="s">
        <v>5303</v>
      </c>
      <c r="E4781" s="2" t="s">
        <v>6459</v>
      </c>
      <c r="F4781" s="1" t="s">
        <v>6460</v>
      </c>
      <c r="G4781" s="10">
        <v>45854</v>
      </c>
      <c r="H4781" s="1">
        <v>1</v>
      </c>
      <c r="I4781" s="1">
        <v>65500</v>
      </c>
      <c r="J4781" s="10">
        <v>45859</v>
      </c>
      <c r="K4781" s="1"/>
      <c r="L4781" s="2"/>
      <c r="M4781" s="10"/>
      <c r="N4781" s="1"/>
      <c r="O4781" s="1"/>
      <c r="P4781" s="2">
        <f>Table1[[#This Row],[PRICE/PO]]*Table1[[#This Row],[Quantity/PO]]</f>
        <v>0</v>
      </c>
      <c r="Q4781" s="2" t="str">
        <f t="shared" ca="1" si="407"/>
        <v>منتهي</v>
      </c>
      <c r="R4781" s="2"/>
      <c r="S4781" s="2"/>
      <c r="T4781" s="1" t="str">
        <f t="shared" si="406"/>
        <v/>
      </c>
      <c r="BN4781" s="8">
        <f t="shared" si="405"/>
        <v>0</v>
      </c>
    </row>
    <row r="4782" spans="1:66" ht="92" hidden="1" x14ac:dyDescent="0.45">
      <c r="A4782" s="1">
        <f t="shared" si="408"/>
        <v>4769</v>
      </c>
      <c r="B4782" s="1" t="s">
        <v>734</v>
      </c>
      <c r="C4782" s="1" t="s">
        <v>534</v>
      </c>
      <c r="D4782" s="1" t="s">
        <v>5303</v>
      </c>
      <c r="E4782" s="2" t="s">
        <v>6459</v>
      </c>
      <c r="F4782" s="1" t="s">
        <v>6460</v>
      </c>
      <c r="G4782" s="10">
        <v>45854</v>
      </c>
      <c r="H4782" s="1">
        <v>1</v>
      </c>
      <c r="I4782" s="1">
        <v>65500</v>
      </c>
      <c r="J4782" s="10">
        <v>45859</v>
      </c>
      <c r="K4782" s="1"/>
      <c r="L4782" s="2"/>
      <c r="M4782" s="10"/>
      <c r="N4782" s="1"/>
      <c r="O4782" s="1"/>
      <c r="P4782" s="2">
        <f>Table1[[#This Row],[PRICE/PO]]*Table1[[#This Row],[Quantity/PO]]</f>
        <v>0</v>
      </c>
      <c r="Q4782" s="2" t="str">
        <f t="shared" ca="1" si="407"/>
        <v>منتهي</v>
      </c>
      <c r="R4782" s="2"/>
      <c r="S4782" s="2"/>
      <c r="T4782" s="1" t="str">
        <f t="shared" si="406"/>
        <v/>
      </c>
      <c r="BN4782" s="8">
        <f t="shared" ref="BN4782:BN4845" si="409">D5382</f>
        <v>0</v>
      </c>
    </row>
    <row r="4783" spans="1:66" ht="69" hidden="1" x14ac:dyDescent="0.45">
      <c r="A4783" s="1">
        <f t="shared" si="408"/>
        <v>4770</v>
      </c>
      <c r="B4783" s="1" t="s">
        <v>734</v>
      </c>
      <c r="C4783" s="1" t="s">
        <v>6461</v>
      </c>
      <c r="D4783" s="1" t="s">
        <v>557</v>
      </c>
      <c r="E4783" s="2" t="s">
        <v>6462</v>
      </c>
      <c r="F4783" s="1" t="s">
        <v>6463</v>
      </c>
      <c r="G4783" s="10">
        <v>45854</v>
      </c>
      <c r="H4783" s="1">
        <v>3</v>
      </c>
      <c r="I4783" s="1"/>
      <c r="J4783" s="10">
        <v>45860</v>
      </c>
      <c r="K4783" s="1"/>
      <c r="L4783" s="2"/>
      <c r="M4783" s="10"/>
      <c r="N4783" s="1"/>
      <c r="O4783" s="1"/>
      <c r="P4783" s="2">
        <f>Table1[[#This Row],[PRICE/PO]]*Table1[[#This Row],[Quantity/PO]]</f>
        <v>0</v>
      </c>
      <c r="Q4783" s="2" t="str">
        <f t="shared" ca="1" si="407"/>
        <v>منتهي</v>
      </c>
      <c r="R4783" s="2"/>
      <c r="S4783" s="2"/>
      <c r="T4783" s="1" t="str">
        <f t="shared" si="406"/>
        <v/>
      </c>
      <c r="BN4783" s="8">
        <f t="shared" si="409"/>
        <v>0</v>
      </c>
    </row>
    <row r="4784" spans="1:66" ht="69" hidden="1" x14ac:dyDescent="0.45">
      <c r="A4784" s="1">
        <f t="shared" si="408"/>
        <v>4771</v>
      </c>
      <c r="B4784" s="1" t="s">
        <v>734</v>
      </c>
      <c r="C4784" s="1" t="s">
        <v>6464</v>
      </c>
      <c r="D4784" s="1" t="s">
        <v>2387</v>
      </c>
      <c r="E4784" s="2" t="s">
        <v>5812</v>
      </c>
      <c r="F4784" s="1" t="s">
        <v>6463</v>
      </c>
      <c r="G4784" s="10">
        <v>45854</v>
      </c>
      <c r="H4784" s="1">
        <v>3</v>
      </c>
      <c r="I4784" s="1"/>
      <c r="J4784" s="10">
        <v>45860</v>
      </c>
      <c r="K4784" s="1"/>
      <c r="L4784" s="2"/>
      <c r="M4784" s="10"/>
      <c r="N4784" s="1"/>
      <c r="O4784" s="1"/>
      <c r="P4784" s="2">
        <f>Table1[[#This Row],[PRICE/PO]]*Table1[[#This Row],[Quantity/PO]]</f>
        <v>0</v>
      </c>
      <c r="Q4784" s="2" t="str">
        <f t="shared" ca="1" si="407"/>
        <v>منتهي</v>
      </c>
      <c r="R4784" s="2"/>
      <c r="S4784" s="2"/>
      <c r="T4784" s="1" t="str">
        <f t="shared" si="406"/>
        <v/>
      </c>
      <c r="BN4784" s="8">
        <f t="shared" si="409"/>
        <v>0</v>
      </c>
    </row>
    <row r="4785" spans="1:66" ht="69" hidden="1" x14ac:dyDescent="0.45">
      <c r="A4785" s="1">
        <f t="shared" si="408"/>
        <v>4772</v>
      </c>
      <c r="B4785" s="1" t="s">
        <v>734</v>
      </c>
      <c r="C4785" s="1" t="s">
        <v>6461</v>
      </c>
      <c r="D4785" s="1" t="s">
        <v>557</v>
      </c>
      <c r="E4785" s="2" t="s">
        <v>6462</v>
      </c>
      <c r="F4785" s="1" t="s">
        <v>6463</v>
      </c>
      <c r="G4785" s="10">
        <v>45854</v>
      </c>
      <c r="H4785" s="1">
        <v>2</v>
      </c>
      <c r="I4785" s="1"/>
      <c r="J4785" s="10">
        <v>45860</v>
      </c>
      <c r="K4785" s="1"/>
      <c r="L4785" s="2"/>
      <c r="M4785" s="10"/>
      <c r="N4785" s="1"/>
      <c r="O4785" s="1"/>
      <c r="P4785" s="2">
        <f>Table1[[#This Row],[PRICE/PO]]*Table1[[#This Row],[Quantity/PO]]</f>
        <v>0</v>
      </c>
      <c r="Q4785" s="2" t="str">
        <f t="shared" ca="1" si="407"/>
        <v>منتهي</v>
      </c>
      <c r="R4785" s="2"/>
      <c r="S4785" s="2"/>
      <c r="T4785" s="1" t="str">
        <f t="shared" ref="T4785:T4848" si="410">IF(AND(COUNTIFS($F$14:$F$1012, $F4785, $L$14:$L$1012, "&lt;&gt;")&gt;0, $L4785="", $I4785&lt;&gt;""), 1, "")</f>
        <v/>
      </c>
      <c r="BN4785" s="8">
        <f t="shared" si="409"/>
        <v>0</v>
      </c>
    </row>
    <row r="4786" spans="1:66" ht="46" hidden="1" x14ac:dyDescent="0.45">
      <c r="A4786" s="1">
        <f t="shared" si="408"/>
        <v>4773</v>
      </c>
      <c r="B4786" s="1" t="s">
        <v>734</v>
      </c>
      <c r="C4786" s="1" t="s">
        <v>731</v>
      </c>
      <c r="D4786" s="1" t="s">
        <v>5772</v>
      </c>
      <c r="E4786" s="2" t="s">
        <v>5773</v>
      </c>
      <c r="F4786" s="1" t="s">
        <v>6465</v>
      </c>
      <c r="G4786" s="10">
        <v>45854</v>
      </c>
      <c r="H4786" s="1">
        <v>2</v>
      </c>
      <c r="I4786" s="1">
        <v>3000</v>
      </c>
      <c r="J4786" s="10">
        <v>45859</v>
      </c>
      <c r="K4786" s="1"/>
      <c r="L4786" s="2"/>
      <c r="M4786" s="10"/>
      <c r="N4786" s="1"/>
      <c r="O4786" s="1"/>
      <c r="P4786" s="2">
        <f>Table1[[#This Row],[PRICE/PO]]*Table1[[#This Row],[Quantity/PO]]</f>
        <v>0</v>
      </c>
      <c r="Q4786" s="2" t="str">
        <f t="shared" ca="1" si="407"/>
        <v>منتهي</v>
      </c>
      <c r="R4786" s="2"/>
      <c r="S4786" s="2"/>
      <c r="T4786" s="1" t="str">
        <f t="shared" si="410"/>
        <v/>
      </c>
      <c r="BN4786" s="8">
        <f t="shared" si="409"/>
        <v>0</v>
      </c>
    </row>
    <row r="4787" spans="1:66" ht="46" hidden="1" x14ac:dyDescent="0.45">
      <c r="A4787" s="1">
        <f t="shared" si="408"/>
        <v>4774</v>
      </c>
      <c r="B4787" s="1" t="s">
        <v>734</v>
      </c>
      <c r="C4787" s="1" t="s">
        <v>36</v>
      </c>
      <c r="D4787" s="1" t="s">
        <v>6466</v>
      </c>
      <c r="E4787" s="2" t="s">
        <v>5768</v>
      </c>
      <c r="F4787" s="1" t="s">
        <v>6465</v>
      </c>
      <c r="G4787" s="10">
        <v>45854</v>
      </c>
      <c r="H4787" s="1">
        <v>2</v>
      </c>
      <c r="I4787" s="1">
        <v>450</v>
      </c>
      <c r="J4787" s="10">
        <v>45859</v>
      </c>
      <c r="K4787" s="1"/>
      <c r="L4787" s="2"/>
      <c r="M4787" s="10"/>
      <c r="N4787" s="1"/>
      <c r="O4787" s="1"/>
      <c r="P4787" s="2">
        <f>Table1[[#This Row],[PRICE/PO]]*Table1[[#This Row],[Quantity/PO]]</f>
        <v>0</v>
      </c>
      <c r="Q4787" s="2" t="str">
        <f t="shared" ca="1" si="407"/>
        <v>منتهي</v>
      </c>
      <c r="R4787" s="2"/>
      <c r="S4787" s="2"/>
      <c r="T4787" s="1" t="str">
        <f t="shared" si="410"/>
        <v/>
      </c>
      <c r="BN4787" s="8">
        <f t="shared" si="409"/>
        <v>0</v>
      </c>
    </row>
    <row r="4788" spans="1:66" ht="69" hidden="1" x14ac:dyDescent="0.45">
      <c r="A4788" s="1">
        <f t="shared" si="408"/>
        <v>4775</v>
      </c>
      <c r="B4788" s="1" t="s">
        <v>734</v>
      </c>
      <c r="C4788" s="1" t="s">
        <v>6452</v>
      </c>
      <c r="D4788" s="1" t="s">
        <v>6453</v>
      </c>
      <c r="E4788" s="2" t="s">
        <v>6454</v>
      </c>
      <c r="F4788" s="1" t="s">
        <v>6467</v>
      </c>
      <c r="G4788" s="10">
        <v>45854</v>
      </c>
      <c r="H4788" s="1">
        <v>1</v>
      </c>
      <c r="I4788" s="1"/>
      <c r="J4788" s="10">
        <v>45860</v>
      </c>
      <c r="K4788" s="1"/>
      <c r="L4788" s="2"/>
      <c r="M4788" s="10"/>
      <c r="N4788" s="1"/>
      <c r="O4788" s="1"/>
      <c r="P4788" s="2">
        <f>Table1[[#This Row],[PRICE/PO]]*Table1[[#This Row],[Quantity/PO]]</f>
        <v>0</v>
      </c>
      <c r="Q4788" s="2" t="str">
        <f t="shared" ca="1" si="407"/>
        <v>منتهي</v>
      </c>
      <c r="R4788" s="2"/>
      <c r="S4788" s="2"/>
      <c r="T4788" s="1" t="str">
        <f t="shared" si="410"/>
        <v/>
      </c>
      <c r="BN4788" s="8">
        <f t="shared" si="409"/>
        <v>0</v>
      </c>
    </row>
    <row r="4789" spans="1:66" ht="69" hidden="1" x14ac:dyDescent="0.45">
      <c r="A4789" s="1">
        <f t="shared" si="408"/>
        <v>4776</v>
      </c>
      <c r="B4789" s="1" t="s">
        <v>734</v>
      </c>
      <c r="C4789" s="1" t="s">
        <v>1716</v>
      </c>
      <c r="D4789" s="1" t="s">
        <v>1717</v>
      </c>
      <c r="E4789" s="2" t="s">
        <v>6468</v>
      </c>
      <c r="F4789" s="1" t="s">
        <v>6467</v>
      </c>
      <c r="G4789" s="10">
        <v>45854</v>
      </c>
      <c r="H4789" s="1">
        <v>1</v>
      </c>
      <c r="I4789" s="1"/>
      <c r="J4789" s="10">
        <v>45860</v>
      </c>
      <c r="K4789" s="1"/>
      <c r="L4789" s="2"/>
      <c r="M4789" s="10"/>
      <c r="N4789" s="1"/>
      <c r="O4789" s="1"/>
      <c r="P4789" s="2">
        <f>Table1[[#This Row],[PRICE/PO]]*Table1[[#This Row],[Quantity/PO]]</f>
        <v>0</v>
      </c>
      <c r="Q4789" s="2" t="str">
        <f t="shared" ref="Q4789:Q4852" ca="1" si="411">IF(AND($J4789&lt;TODAY(), $J4789&lt;&gt;""), "منتهي", "")</f>
        <v>منتهي</v>
      </c>
      <c r="R4789" s="2"/>
      <c r="S4789" s="2"/>
      <c r="T4789" s="1" t="str">
        <f t="shared" si="410"/>
        <v/>
      </c>
      <c r="BN4789" s="8">
        <f t="shared" si="409"/>
        <v>0</v>
      </c>
    </row>
    <row r="4790" spans="1:66" ht="69" hidden="1" x14ac:dyDescent="0.45">
      <c r="A4790" s="1">
        <f t="shared" si="408"/>
        <v>4777</v>
      </c>
      <c r="B4790" s="1" t="s">
        <v>734</v>
      </c>
      <c r="C4790" s="1" t="s">
        <v>31</v>
      </c>
      <c r="D4790" s="1" t="s">
        <v>23</v>
      </c>
      <c r="E4790" s="2" t="s">
        <v>5668</v>
      </c>
      <c r="F4790" s="1" t="s">
        <v>6469</v>
      </c>
      <c r="G4790" s="10">
        <v>45854</v>
      </c>
      <c r="H4790" s="1">
        <v>5</v>
      </c>
      <c r="I4790" s="1">
        <v>11000</v>
      </c>
      <c r="J4790" s="10">
        <v>45859</v>
      </c>
      <c r="K4790" s="1"/>
      <c r="L4790" s="2"/>
      <c r="M4790" s="10"/>
      <c r="N4790" s="1"/>
      <c r="O4790" s="1"/>
      <c r="P4790" s="2">
        <f>Table1[[#This Row],[PRICE/PO]]*Table1[[#This Row],[Quantity/PO]]</f>
        <v>0</v>
      </c>
      <c r="Q4790" s="2" t="str">
        <f t="shared" ca="1" si="411"/>
        <v>منتهي</v>
      </c>
      <c r="R4790" s="2"/>
      <c r="S4790" s="2"/>
      <c r="T4790" s="1" t="str">
        <f t="shared" si="410"/>
        <v/>
      </c>
      <c r="BN4790" s="8">
        <f t="shared" si="409"/>
        <v>0</v>
      </c>
    </row>
    <row r="4791" spans="1:66" ht="69" hidden="1" x14ac:dyDescent="0.45">
      <c r="A4791" s="1">
        <f t="shared" si="408"/>
        <v>4778</v>
      </c>
      <c r="B4791" s="1" t="s">
        <v>734</v>
      </c>
      <c r="C4791" s="1" t="s">
        <v>704</v>
      </c>
      <c r="D4791" s="1" t="s">
        <v>1060</v>
      </c>
      <c r="E4791" s="2" t="s">
        <v>6470</v>
      </c>
      <c r="F4791" s="1" t="s">
        <v>6469</v>
      </c>
      <c r="G4791" s="10">
        <v>45854</v>
      </c>
      <c r="H4791" s="1">
        <v>8</v>
      </c>
      <c r="I4791" s="1">
        <v>1450</v>
      </c>
      <c r="J4791" s="10">
        <v>45859</v>
      </c>
      <c r="K4791" s="1"/>
      <c r="L4791" s="2"/>
      <c r="M4791" s="10"/>
      <c r="N4791" s="1"/>
      <c r="O4791" s="1"/>
      <c r="P4791" s="2">
        <f>Table1[[#This Row],[PRICE/PO]]*Table1[[#This Row],[Quantity/PO]]</f>
        <v>0</v>
      </c>
      <c r="Q4791" s="2" t="str">
        <f t="shared" ca="1" si="411"/>
        <v>منتهي</v>
      </c>
      <c r="R4791" s="2"/>
      <c r="S4791" s="2"/>
      <c r="T4791" s="1" t="str">
        <f t="shared" si="410"/>
        <v/>
      </c>
      <c r="BN4791" s="8">
        <f t="shared" si="409"/>
        <v>0</v>
      </c>
    </row>
    <row r="4792" spans="1:66" ht="69" hidden="1" x14ac:dyDescent="0.45">
      <c r="A4792" s="1">
        <f t="shared" si="408"/>
        <v>4779</v>
      </c>
      <c r="B4792" s="1" t="s">
        <v>734</v>
      </c>
      <c r="C4792" s="1" t="s">
        <v>58</v>
      </c>
      <c r="D4792" s="1" t="s">
        <v>57</v>
      </c>
      <c r="E4792" s="2" t="s">
        <v>6471</v>
      </c>
      <c r="F4792" s="1" t="s">
        <v>6469</v>
      </c>
      <c r="G4792" s="10">
        <v>45854</v>
      </c>
      <c r="H4792" s="1">
        <v>3</v>
      </c>
      <c r="I4792" s="1"/>
      <c r="J4792" s="10">
        <v>45859</v>
      </c>
      <c r="K4792" s="1"/>
      <c r="L4792" s="2"/>
      <c r="M4792" s="10"/>
      <c r="N4792" s="1"/>
      <c r="O4792" s="1"/>
      <c r="P4792" s="2">
        <f>Table1[[#This Row],[PRICE/PO]]*Table1[[#This Row],[Quantity/PO]]</f>
        <v>0</v>
      </c>
      <c r="Q4792" s="2" t="str">
        <f t="shared" ca="1" si="411"/>
        <v>منتهي</v>
      </c>
      <c r="R4792" s="2"/>
      <c r="S4792" s="2"/>
      <c r="T4792" s="1" t="str">
        <f t="shared" si="410"/>
        <v/>
      </c>
      <c r="BN4792" s="8">
        <f t="shared" si="409"/>
        <v>0</v>
      </c>
    </row>
    <row r="4793" spans="1:66" ht="46" hidden="1" x14ac:dyDescent="0.45">
      <c r="A4793" s="1">
        <f t="shared" si="408"/>
        <v>4780</v>
      </c>
      <c r="B4793" s="1" t="s">
        <v>734</v>
      </c>
      <c r="C4793" s="1" t="s">
        <v>1799</v>
      </c>
      <c r="D4793" s="1" t="s">
        <v>1798</v>
      </c>
      <c r="E4793" s="2" t="s">
        <v>5991</v>
      </c>
      <c r="F4793" s="1" t="s">
        <v>6472</v>
      </c>
      <c r="G4793" s="10">
        <v>45854</v>
      </c>
      <c r="H4793" s="1">
        <v>2</v>
      </c>
      <c r="I4793" s="1">
        <v>1800</v>
      </c>
      <c r="J4793" s="10">
        <v>45859</v>
      </c>
      <c r="K4793" s="1"/>
      <c r="L4793" s="2"/>
      <c r="M4793" s="10"/>
      <c r="N4793" s="1"/>
      <c r="O4793" s="1"/>
      <c r="P4793" s="2">
        <f>Table1[[#This Row],[PRICE/PO]]*Table1[[#This Row],[Quantity/PO]]</f>
        <v>0</v>
      </c>
      <c r="Q4793" s="2" t="str">
        <f t="shared" ca="1" si="411"/>
        <v>منتهي</v>
      </c>
      <c r="R4793" s="2"/>
      <c r="S4793" s="2"/>
      <c r="T4793" s="1" t="str">
        <f t="shared" si="410"/>
        <v/>
      </c>
      <c r="BN4793" s="8">
        <f t="shared" si="409"/>
        <v>0</v>
      </c>
    </row>
    <row r="4794" spans="1:66" ht="46" hidden="1" x14ac:dyDescent="0.45">
      <c r="A4794" s="1">
        <f t="shared" si="408"/>
        <v>4781</v>
      </c>
      <c r="B4794" s="1" t="s">
        <v>734</v>
      </c>
      <c r="C4794" s="1" t="s">
        <v>6473</v>
      </c>
      <c r="D4794" s="1" t="s">
        <v>6474</v>
      </c>
      <c r="E4794" s="2" t="s">
        <v>6475</v>
      </c>
      <c r="F4794" s="1" t="s">
        <v>6472</v>
      </c>
      <c r="G4794" s="10">
        <v>45854</v>
      </c>
      <c r="H4794" s="1">
        <v>2</v>
      </c>
      <c r="I4794" s="1"/>
      <c r="J4794" s="10">
        <v>45859</v>
      </c>
      <c r="K4794" s="1"/>
      <c r="L4794" s="2"/>
      <c r="M4794" s="10"/>
      <c r="N4794" s="1"/>
      <c r="O4794" s="1"/>
      <c r="P4794" s="2">
        <f>Table1[[#This Row],[PRICE/PO]]*Table1[[#This Row],[Quantity/PO]]</f>
        <v>0</v>
      </c>
      <c r="Q4794" s="2" t="str">
        <f t="shared" ca="1" si="411"/>
        <v>منتهي</v>
      </c>
      <c r="R4794" s="2"/>
      <c r="S4794" s="2"/>
      <c r="T4794" s="1" t="str">
        <f t="shared" si="410"/>
        <v/>
      </c>
      <c r="BN4794" s="8">
        <f t="shared" si="409"/>
        <v>0</v>
      </c>
    </row>
    <row r="4795" spans="1:66" ht="46" hidden="1" x14ac:dyDescent="0.45">
      <c r="A4795" s="1">
        <f t="shared" si="408"/>
        <v>4782</v>
      </c>
      <c r="B4795" s="1" t="s">
        <v>734</v>
      </c>
      <c r="C4795" s="1" t="s">
        <v>33</v>
      </c>
      <c r="D4795" s="1" t="s">
        <v>17</v>
      </c>
      <c r="E4795" s="2" t="s">
        <v>6476</v>
      </c>
      <c r="F4795" s="1" t="s">
        <v>6472</v>
      </c>
      <c r="G4795" s="10">
        <v>45854</v>
      </c>
      <c r="H4795" s="1">
        <v>20</v>
      </c>
      <c r="I4795" s="1">
        <v>825</v>
      </c>
      <c r="J4795" s="10">
        <v>45859</v>
      </c>
      <c r="K4795" s="1"/>
      <c r="L4795" s="2"/>
      <c r="M4795" s="10"/>
      <c r="N4795" s="1"/>
      <c r="O4795" s="1"/>
      <c r="P4795" s="2">
        <f>Table1[[#This Row],[PRICE/PO]]*Table1[[#This Row],[Quantity/PO]]</f>
        <v>0</v>
      </c>
      <c r="Q4795" s="2" t="str">
        <f t="shared" ca="1" si="411"/>
        <v>منتهي</v>
      </c>
      <c r="R4795" s="2"/>
      <c r="S4795" s="2"/>
      <c r="T4795" s="1" t="str">
        <f t="shared" si="410"/>
        <v/>
      </c>
      <c r="BN4795" s="8">
        <f t="shared" si="409"/>
        <v>0</v>
      </c>
    </row>
    <row r="4796" spans="1:66" ht="92" x14ac:dyDescent="0.45">
      <c r="A4796" s="1">
        <f t="shared" si="408"/>
        <v>4783</v>
      </c>
      <c r="B4796" s="1" t="s">
        <v>734</v>
      </c>
      <c r="C4796" s="1" t="s">
        <v>715</v>
      </c>
      <c r="D4796" s="1" t="s">
        <v>5303</v>
      </c>
      <c r="E4796" s="2" t="s">
        <v>5788</v>
      </c>
      <c r="F4796" s="1" t="s">
        <v>6477</v>
      </c>
      <c r="G4796" s="10">
        <v>45854</v>
      </c>
      <c r="H4796" s="1">
        <v>3</v>
      </c>
      <c r="I4796" s="1"/>
      <c r="J4796" s="10">
        <v>45859</v>
      </c>
      <c r="K4796" s="1"/>
      <c r="L4796" s="2"/>
      <c r="M4796" s="10"/>
      <c r="N4796" s="1"/>
      <c r="O4796" s="1"/>
      <c r="P4796" s="2">
        <f>Table1[[#This Row],[PRICE/PO]]*Table1[[#This Row],[Quantity/PO]]</f>
        <v>0</v>
      </c>
      <c r="Q4796" s="2" t="str">
        <f t="shared" ca="1" si="411"/>
        <v>منتهي</v>
      </c>
      <c r="R4796" s="2"/>
      <c r="S4796" s="2"/>
      <c r="T4796" s="1" t="str">
        <f t="shared" si="410"/>
        <v/>
      </c>
      <c r="BN4796" s="8">
        <f t="shared" si="409"/>
        <v>0</v>
      </c>
    </row>
    <row r="4797" spans="1:66" ht="23" hidden="1" x14ac:dyDescent="0.45">
      <c r="A4797" s="1">
        <f t="shared" si="408"/>
        <v>4784</v>
      </c>
      <c r="B4797" s="1" t="s">
        <v>734</v>
      </c>
      <c r="C4797" s="1" t="s">
        <v>6478</v>
      </c>
      <c r="D4797" s="1" t="s">
        <v>6479</v>
      </c>
      <c r="E4797" s="2" t="s">
        <v>6480</v>
      </c>
      <c r="F4797" s="1" t="s">
        <v>6481</v>
      </c>
      <c r="G4797" s="10">
        <v>45854</v>
      </c>
      <c r="H4797" s="1">
        <v>1</v>
      </c>
      <c r="I4797" s="1"/>
      <c r="J4797" s="10">
        <v>45860</v>
      </c>
      <c r="K4797" s="1"/>
      <c r="L4797" s="2"/>
      <c r="M4797" s="10"/>
      <c r="N4797" s="1"/>
      <c r="O4797" s="1"/>
      <c r="P4797" s="2">
        <f>Table1[[#This Row],[PRICE/PO]]*Table1[[#This Row],[Quantity/PO]]</f>
        <v>0</v>
      </c>
      <c r="Q4797" s="2" t="str">
        <f t="shared" ca="1" si="411"/>
        <v>منتهي</v>
      </c>
      <c r="R4797" s="2"/>
      <c r="S4797" s="2"/>
      <c r="T4797" s="1" t="str">
        <f t="shared" si="410"/>
        <v/>
      </c>
      <c r="BN4797" s="8">
        <f t="shared" si="409"/>
        <v>0</v>
      </c>
    </row>
    <row r="4798" spans="1:66" ht="69" hidden="1" x14ac:dyDescent="0.45">
      <c r="A4798" s="1">
        <f t="shared" si="408"/>
        <v>4785</v>
      </c>
      <c r="B4798" s="1" t="s">
        <v>734</v>
      </c>
      <c r="C4798" s="1" t="s">
        <v>4821</v>
      </c>
      <c r="D4798" s="1" t="s">
        <v>5303</v>
      </c>
      <c r="E4798" s="2" t="s">
        <v>6482</v>
      </c>
      <c r="F4798" s="1" t="s">
        <v>6481</v>
      </c>
      <c r="G4798" s="10">
        <v>45854</v>
      </c>
      <c r="H4798" s="1">
        <v>1</v>
      </c>
      <c r="I4798" s="1"/>
      <c r="J4798" s="10">
        <v>45860</v>
      </c>
      <c r="K4798" s="1"/>
      <c r="L4798" s="2"/>
      <c r="M4798" s="10"/>
      <c r="N4798" s="1"/>
      <c r="O4798" s="1"/>
      <c r="P4798" s="2">
        <f>Table1[[#This Row],[PRICE/PO]]*Table1[[#This Row],[Quantity/PO]]</f>
        <v>0</v>
      </c>
      <c r="Q4798" s="2" t="str">
        <f t="shared" ca="1" si="411"/>
        <v>منتهي</v>
      </c>
      <c r="R4798" s="2"/>
      <c r="S4798" s="2"/>
      <c r="T4798" s="1" t="str">
        <f t="shared" si="410"/>
        <v/>
      </c>
      <c r="BN4798" s="8">
        <f t="shared" si="409"/>
        <v>0</v>
      </c>
    </row>
    <row r="4799" spans="1:66" ht="46" hidden="1" x14ac:dyDescent="0.45">
      <c r="A4799" s="1">
        <f t="shared" si="408"/>
        <v>4786</v>
      </c>
      <c r="B4799" s="1" t="s">
        <v>734</v>
      </c>
      <c r="C4799" s="1" t="s">
        <v>6483</v>
      </c>
      <c r="D4799" s="1" t="s">
        <v>6484</v>
      </c>
      <c r="E4799" s="2" t="s">
        <v>6485</v>
      </c>
      <c r="F4799" s="1" t="s">
        <v>6481</v>
      </c>
      <c r="G4799" s="10">
        <v>45854</v>
      </c>
      <c r="H4799" s="1">
        <v>1</v>
      </c>
      <c r="I4799" s="1"/>
      <c r="J4799" s="10" t="s">
        <v>6486</v>
      </c>
      <c r="K4799" s="1"/>
      <c r="L4799" s="2"/>
      <c r="M4799" s="10"/>
      <c r="N4799" s="1"/>
      <c r="O4799" s="1"/>
      <c r="P4799" s="2">
        <f>Table1[[#This Row],[PRICE/PO]]*Table1[[#This Row],[Quantity/PO]]</f>
        <v>0</v>
      </c>
      <c r="Q4799" s="2" t="str">
        <f t="shared" ca="1" si="411"/>
        <v/>
      </c>
      <c r="R4799" s="2"/>
      <c r="S4799" s="2"/>
      <c r="T4799" s="1" t="str">
        <f t="shared" si="410"/>
        <v/>
      </c>
      <c r="BN4799" s="8">
        <f t="shared" si="409"/>
        <v>0</v>
      </c>
    </row>
    <row r="4800" spans="1:66" ht="23" hidden="1" x14ac:dyDescent="0.45">
      <c r="A4800" s="1">
        <f t="shared" si="408"/>
        <v>4787</v>
      </c>
      <c r="B4800" s="1" t="s">
        <v>734</v>
      </c>
      <c r="C4800" s="1" t="s">
        <v>6487</v>
      </c>
      <c r="D4800" s="1" t="s">
        <v>6142</v>
      </c>
      <c r="E4800" s="2" t="s">
        <v>6143</v>
      </c>
      <c r="F4800" s="1" t="s">
        <v>6481</v>
      </c>
      <c r="G4800" s="10">
        <v>45854</v>
      </c>
      <c r="H4800" s="1">
        <v>2</v>
      </c>
      <c r="I4800" s="1"/>
      <c r="J4800" s="10" t="s">
        <v>6486</v>
      </c>
      <c r="K4800" s="1"/>
      <c r="L4800" s="2"/>
      <c r="M4800" s="10"/>
      <c r="N4800" s="1"/>
      <c r="O4800" s="1"/>
      <c r="P4800" s="2">
        <f>Table1[[#This Row],[PRICE/PO]]*Table1[[#This Row],[Quantity/PO]]</f>
        <v>0</v>
      </c>
      <c r="Q4800" s="2" t="str">
        <f t="shared" ca="1" si="411"/>
        <v/>
      </c>
      <c r="R4800" s="2"/>
      <c r="S4800" s="2"/>
      <c r="T4800" s="1" t="str">
        <f t="shared" si="410"/>
        <v/>
      </c>
      <c r="BN4800" s="8">
        <f t="shared" si="409"/>
        <v>0</v>
      </c>
    </row>
    <row r="4801" spans="1:66" ht="46" hidden="1" x14ac:dyDescent="0.45">
      <c r="A4801" s="1">
        <f t="shared" si="408"/>
        <v>4788</v>
      </c>
      <c r="B4801" s="1" t="s">
        <v>734</v>
      </c>
      <c r="C4801" s="1" t="s">
        <v>6488</v>
      </c>
      <c r="D4801" s="1" t="s">
        <v>6489</v>
      </c>
      <c r="E4801" s="2" t="s">
        <v>6490</v>
      </c>
      <c r="F4801" s="1" t="s">
        <v>6481</v>
      </c>
      <c r="G4801" s="10">
        <v>45854</v>
      </c>
      <c r="H4801" s="1">
        <v>1</v>
      </c>
      <c r="I4801" s="1"/>
      <c r="J4801" s="10" t="s">
        <v>6486</v>
      </c>
      <c r="K4801" s="1"/>
      <c r="L4801" s="2"/>
      <c r="M4801" s="10"/>
      <c r="N4801" s="1"/>
      <c r="O4801" s="1"/>
      <c r="P4801" s="2">
        <f>Table1[[#This Row],[PRICE/PO]]*Table1[[#This Row],[Quantity/PO]]</f>
        <v>0</v>
      </c>
      <c r="Q4801" s="2" t="str">
        <f t="shared" ca="1" si="411"/>
        <v/>
      </c>
      <c r="R4801" s="2"/>
      <c r="S4801" s="2"/>
      <c r="T4801" s="1" t="str">
        <f t="shared" si="410"/>
        <v/>
      </c>
      <c r="BN4801" s="8">
        <f t="shared" si="409"/>
        <v>0</v>
      </c>
    </row>
    <row r="4802" spans="1:66" ht="23" hidden="1" x14ac:dyDescent="0.45">
      <c r="A4802" s="1">
        <f t="shared" si="408"/>
        <v>4789</v>
      </c>
      <c r="B4802" s="1" t="s">
        <v>734</v>
      </c>
      <c r="C4802" s="1" t="s">
        <v>2310</v>
      </c>
      <c r="D4802" s="1" t="s">
        <v>2309</v>
      </c>
      <c r="E4802" s="2" t="s">
        <v>6491</v>
      </c>
      <c r="F4802" s="1" t="s">
        <v>6492</v>
      </c>
      <c r="G4802" s="10">
        <v>45854</v>
      </c>
      <c r="H4802" s="1">
        <v>2</v>
      </c>
      <c r="I4802" s="1">
        <v>300</v>
      </c>
      <c r="J4802" s="10">
        <v>45860</v>
      </c>
      <c r="K4802" s="1"/>
      <c r="L4802" s="2"/>
      <c r="M4802" s="10"/>
      <c r="N4802" s="1"/>
      <c r="O4802" s="1"/>
      <c r="P4802" s="2">
        <f>Table1[[#This Row],[PRICE/PO]]*Table1[[#This Row],[Quantity/PO]]</f>
        <v>0</v>
      </c>
      <c r="Q4802" s="2" t="str">
        <f t="shared" ca="1" si="411"/>
        <v>منتهي</v>
      </c>
      <c r="R4802" s="2"/>
      <c r="S4802" s="2"/>
      <c r="T4802" s="1" t="str">
        <f t="shared" si="410"/>
        <v/>
      </c>
      <c r="BN4802" s="8">
        <f t="shared" si="409"/>
        <v>0</v>
      </c>
    </row>
    <row r="4803" spans="1:66" ht="23" hidden="1" x14ac:dyDescent="0.45">
      <c r="A4803" s="1">
        <f t="shared" si="408"/>
        <v>4790</v>
      </c>
      <c r="B4803" s="1" t="s">
        <v>734</v>
      </c>
      <c r="C4803" s="1" t="s">
        <v>4037</v>
      </c>
      <c r="D4803" s="1" t="s">
        <v>6129</v>
      </c>
      <c r="E4803" s="2" t="s">
        <v>6130</v>
      </c>
      <c r="F4803" s="1" t="s">
        <v>6492</v>
      </c>
      <c r="G4803" s="10">
        <v>45854</v>
      </c>
      <c r="H4803" s="1">
        <v>4</v>
      </c>
      <c r="I4803" s="1">
        <v>300</v>
      </c>
      <c r="J4803" s="10">
        <v>45860</v>
      </c>
      <c r="K4803" s="1"/>
      <c r="L4803" s="2"/>
      <c r="M4803" s="10"/>
      <c r="N4803" s="1"/>
      <c r="O4803" s="1"/>
      <c r="P4803" s="2">
        <f>Table1[[#This Row],[PRICE/PO]]*Table1[[#This Row],[Quantity/PO]]</f>
        <v>0</v>
      </c>
      <c r="Q4803" s="2" t="str">
        <f t="shared" ca="1" si="411"/>
        <v>منتهي</v>
      </c>
      <c r="R4803" s="2"/>
      <c r="S4803" s="2"/>
      <c r="T4803" s="1" t="str">
        <f t="shared" si="410"/>
        <v/>
      </c>
      <c r="BN4803" s="8">
        <f t="shared" si="409"/>
        <v>0</v>
      </c>
    </row>
    <row r="4804" spans="1:66" ht="46" hidden="1" x14ac:dyDescent="0.45">
      <c r="A4804" s="1">
        <f t="shared" si="408"/>
        <v>4791</v>
      </c>
      <c r="B4804" s="1" t="s">
        <v>734</v>
      </c>
      <c r="C4804" s="1" t="s">
        <v>3846</v>
      </c>
      <c r="D4804" s="1" t="s">
        <v>5723</v>
      </c>
      <c r="E4804" s="2" t="s">
        <v>5724</v>
      </c>
      <c r="F4804" s="1" t="s">
        <v>6493</v>
      </c>
      <c r="G4804" s="10">
        <v>45854</v>
      </c>
      <c r="H4804" s="1">
        <v>10</v>
      </c>
      <c r="I4804" s="1">
        <v>30</v>
      </c>
      <c r="J4804" s="10">
        <v>45860</v>
      </c>
      <c r="K4804" s="1"/>
      <c r="L4804" s="2"/>
      <c r="M4804" s="10"/>
      <c r="N4804" s="1"/>
      <c r="O4804" s="1"/>
      <c r="P4804" s="2">
        <f>Table1[[#This Row],[PRICE/PO]]*Table1[[#This Row],[Quantity/PO]]</f>
        <v>0</v>
      </c>
      <c r="Q4804" s="2" t="str">
        <f t="shared" ca="1" si="411"/>
        <v>منتهي</v>
      </c>
      <c r="R4804" s="2"/>
      <c r="S4804" s="2"/>
      <c r="T4804" s="1" t="str">
        <f t="shared" si="410"/>
        <v/>
      </c>
      <c r="BN4804" s="8">
        <f t="shared" si="409"/>
        <v>0</v>
      </c>
    </row>
    <row r="4805" spans="1:66" ht="46" hidden="1" x14ac:dyDescent="0.45">
      <c r="A4805" s="1">
        <f t="shared" si="408"/>
        <v>4792</v>
      </c>
      <c r="B4805" s="1" t="s">
        <v>734</v>
      </c>
      <c r="C4805" s="1" t="s">
        <v>3847</v>
      </c>
      <c r="D4805" s="1" t="s">
        <v>5725</v>
      </c>
      <c r="E4805" s="2" t="s">
        <v>5726</v>
      </c>
      <c r="F4805" s="1" t="s">
        <v>6493</v>
      </c>
      <c r="G4805" s="10">
        <v>45854</v>
      </c>
      <c r="H4805" s="1">
        <v>10</v>
      </c>
      <c r="I4805" s="1">
        <v>22</v>
      </c>
      <c r="J4805" s="10">
        <v>45860</v>
      </c>
      <c r="K4805" s="1"/>
      <c r="L4805" s="2"/>
      <c r="M4805" s="10"/>
      <c r="N4805" s="1"/>
      <c r="O4805" s="1"/>
      <c r="P4805" s="2">
        <f>Table1[[#This Row],[PRICE/PO]]*Table1[[#This Row],[Quantity/PO]]</f>
        <v>0</v>
      </c>
      <c r="Q4805" s="2" t="str">
        <f t="shared" ca="1" si="411"/>
        <v>منتهي</v>
      </c>
      <c r="R4805" s="2"/>
      <c r="S4805" s="2"/>
      <c r="T4805" s="1" t="str">
        <f t="shared" si="410"/>
        <v/>
      </c>
      <c r="BN4805" s="8">
        <f t="shared" si="409"/>
        <v>0</v>
      </c>
    </row>
    <row r="4806" spans="1:66" ht="46" hidden="1" x14ac:dyDescent="0.45">
      <c r="A4806" s="1">
        <f t="shared" si="408"/>
        <v>4793</v>
      </c>
      <c r="B4806" s="1" t="s">
        <v>734</v>
      </c>
      <c r="C4806" s="1" t="s">
        <v>3760</v>
      </c>
      <c r="D4806" s="1" t="s">
        <v>5718</v>
      </c>
      <c r="E4806" s="2" t="s">
        <v>5719</v>
      </c>
      <c r="F4806" s="1" t="s">
        <v>6493</v>
      </c>
      <c r="G4806" s="10">
        <v>45854</v>
      </c>
      <c r="H4806" s="1">
        <v>10</v>
      </c>
      <c r="I4806" s="1">
        <v>35</v>
      </c>
      <c r="J4806" s="10">
        <v>45860</v>
      </c>
      <c r="K4806" s="1"/>
      <c r="L4806" s="2"/>
      <c r="M4806" s="10"/>
      <c r="N4806" s="1"/>
      <c r="O4806" s="1"/>
      <c r="P4806" s="2">
        <f>Table1[[#This Row],[PRICE/PO]]*Table1[[#This Row],[Quantity/PO]]</f>
        <v>0</v>
      </c>
      <c r="Q4806" s="2" t="str">
        <f t="shared" ca="1" si="411"/>
        <v>منتهي</v>
      </c>
      <c r="R4806" s="2"/>
      <c r="S4806" s="2"/>
      <c r="T4806" s="1" t="str">
        <f t="shared" si="410"/>
        <v/>
      </c>
      <c r="BN4806" s="8">
        <f t="shared" si="409"/>
        <v>0</v>
      </c>
    </row>
    <row r="4807" spans="1:66" ht="46" hidden="1" x14ac:dyDescent="0.45">
      <c r="A4807" s="1">
        <f t="shared" si="408"/>
        <v>4794</v>
      </c>
      <c r="B4807" s="1" t="s">
        <v>734</v>
      </c>
      <c r="C4807" s="1" t="s">
        <v>3762</v>
      </c>
      <c r="D4807" s="1" t="s">
        <v>5721</v>
      </c>
      <c r="E4807" s="2" t="s">
        <v>5722</v>
      </c>
      <c r="F4807" s="1" t="s">
        <v>6493</v>
      </c>
      <c r="G4807" s="10">
        <v>45854</v>
      </c>
      <c r="H4807" s="1">
        <v>10</v>
      </c>
      <c r="I4807" s="1">
        <v>54</v>
      </c>
      <c r="J4807" s="10">
        <v>45860</v>
      </c>
      <c r="K4807" s="1"/>
      <c r="L4807" s="2"/>
      <c r="M4807" s="10"/>
      <c r="N4807" s="1"/>
      <c r="O4807" s="1"/>
      <c r="P4807" s="2">
        <f>Table1[[#This Row],[PRICE/PO]]*Table1[[#This Row],[Quantity/PO]]</f>
        <v>0</v>
      </c>
      <c r="Q4807" s="2" t="str">
        <f t="shared" ca="1" si="411"/>
        <v>منتهي</v>
      </c>
      <c r="R4807" s="2"/>
      <c r="S4807" s="2"/>
      <c r="T4807" s="1" t="str">
        <f t="shared" si="410"/>
        <v/>
      </c>
      <c r="BN4807" s="8">
        <f t="shared" si="409"/>
        <v>0</v>
      </c>
    </row>
    <row r="4808" spans="1:66" ht="69" hidden="1" x14ac:dyDescent="0.45">
      <c r="A4808" s="1">
        <f t="shared" si="408"/>
        <v>4795</v>
      </c>
      <c r="B4808" s="1" t="s">
        <v>734</v>
      </c>
      <c r="C4808" s="1" t="s">
        <v>4445</v>
      </c>
      <c r="D4808" s="1" t="s">
        <v>6494</v>
      </c>
      <c r="E4808" s="2" t="s">
        <v>6000</v>
      </c>
      <c r="F4808" s="1" t="s">
        <v>6493</v>
      </c>
      <c r="G4808" s="10">
        <v>45854</v>
      </c>
      <c r="H4808" s="1">
        <v>4</v>
      </c>
      <c r="I4808" s="1">
        <v>110</v>
      </c>
      <c r="J4808" s="10">
        <v>45860</v>
      </c>
      <c r="K4808" s="1"/>
      <c r="L4808" s="2"/>
      <c r="M4808" s="10"/>
      <c r="N4808" s="1"/>
      <c r="O4808" s="1"/>
      <c r="P4808" s="2">
        <f>Table1[[#This Row],[PRICE/PO]]*Table1[[#This Row],[Quantity/PO]]</f>
        <v>0</v>
      </c>
      <c r="Q4808" s="2" t="str">
        <f t="shared" ca="1" si="411"/>
        <v>منتهي</v>
      </c>
      <c r="R4808" s="2"/>
      <c r="S4808" s="2"/>
      <c r="T4808" s="1" t="str">
        <f t="shared" si="410"/>
        <v/>
      </c>
      <c r="BN4808" s="8">
        <f t="shared" si="409"/>
        <v>0</v>
      </c>
    </row>
    <row r="4809" spans="1:66" ht="69" hidden="1" x14ac:dyDescent="0.45">
      <c r="A4809" s="1">
        <f t="shared" si="408"/>
        <v>4796</v>
      </c>
      <c r="B4809" s="1" t="s">
        <v>734</v>
      </c>
      <c r="C4809" s="1" t="s">
        <v>6495</v>
      </c>
      <c r="D4809" s="1" t="s">
        <v>6496</v>
      </c>
      <c r="E4809" s="2" t="s">
        <v>6497</v>
      </c>
      <c r="F4809" s="1" t="s">
        <v>6493</v>
      </c>
      <c r="G4809" s="10">
        <v>45854</v>
      </c>
      <c r="H4809" s="1">
        <v>4</v>
      </c>
      <c r="I4809" s="1"/>
      <c r="J4809" s="10">
        <v>45860</v>
      </c>
      <c r="K4809" s="1"/>
      <c r="L4809" s="2"/>
      <c r="M4809" s="10"/>
      <c r="N4809" s="1"/>
      <c r="O4809" s="1"/>
      <c r="P4809" s="2">
        <f>Table1[[#This Row],[PRICE/PO]]*Table1[[#This Row],[Quantity/PO]]</f>
        <v>0</v>
      </c>
      <c r="Q4809" s="2" t="str">
        <f t="shared" ca="1" si="411"/>
        <v>منتهي</v>
      </c>
      <c r="R4809" s="2"/>
      <c r="S4809" s="2"/>
      <c r="T4809" s="1" t="str">
        <f t="shared" si="410"/>
        <v/>
      </c>
      <c r="BN4809" s="8">
        <f t="shared" si="409"/>
        <v>0</v>
      </c>
    </row>
    <row r="4810" spans="1:66" ht="46" hidden="1" x14ac:dyDescent="0.45">
      <c r="A4810" s="1">
        <f t="shared" si="408"/>
        <v>4797</v>
      </c>
      <c r="B4810" s="1" t="s">
        <v>734</v>
      </c>
      <c r="C4810" s="1" t="s">
        <v>6259</v>
      </c>
      <c r="D4810" s="1" t="s">
        <v>5303</v>
      </c>
      <c r="E4810" s="2" t="s">
        <v>6260</v>
      </c>
      <c r="F4810" s="1" t="s">
        <v>6493</v>
      </c>
      <c r="G4810" s="10">
        <v>45854</v>
      </c>
      <c r="H4810" s="1">
        <v>3</v>
      </c>
      <c r="I4810" s="1">
        <v>125</v>
      </c>
      <c r="J4810" s="10">
        <v>45860</v>
      </c>
      <c r="K4810" s="1"/>
      <c r="L4810" s="2"/>
      <c r="M4810" s="10"/>
      <c r="N4810" s="1"/>
      <c r="O4810" s="1"/>
      <c r="P4810" s="2">
        <f>Table1[[#This Row],[PRICE/PO]]*Table1[[#This Row],[Quantity/PO]]</f>
        <v>0</v>
      </c>
      <c r="Q4810" s="2" t="str">
        <f t="shared" ca="1" si="411"/>
        <v>منتهي</v>
      </c>
      <c r="R4810" s="2"/>
      <c r="S4810" s="2"/>
      <c r="T4810" s="1" t="str">
        <f t="shared" si="410"/>
        <v/>
      </c>
      <c r="BN4810" s="8">
        <f t="shared" si="409"/>
        <v>0</v>
      </c>
    </row>
    <row r="4811" spans="1:66" ht="69" hidden="1" x14ac:dyDescent="0.45">
      <c r="A4811" s="1">
        <f t="shared" si="408"/>
        <v>4798</v>
      </c>
      <c r="B4811" s="1" t="s">
        <v>734</v>
      </c>
      <c r="C4811" s="1" t="s">
        <v>2275</v>
      </c>
      <c r="D4811" s="1" t="s">
        <v>6265</v>
      </c>
      <c r="E4811" s="2" t="s">
        <v>6266</v>
      </c>
      <c r="F4811" s="1" t="s">
        <v>6493</v>
      </c>
      <c r="G4811" s="10">
        <v>45854</v>
      </c>
      <c r="H4811" s="1">
        <v>5</v>
      </c>
      <c r="I4811" s="1">
        <v>275</v>
      </c>
      <c r="J4811" s="10">
        <v>45860</v>
      </c>
      <c r="K4811" s="1"/>
      <c r="L4811" s="2"/>
      <c r="M4811" s="10"/>
      <c r="N4811" s="1"/>
      <c r="O4811" s="1"/>
      <c r="P4811" s="2">
        <f>Table1[[#This Row],[PRICE/PO]]*Table1[[#This Row],[Quantity/PO]]</f>
        <v>0</v>
      </c>
      <c r="Q4811" s="2" t="str">
        <f t="shared" ca="1" si="411"/>
        <v>منتهي</v>
      </c>
      <c r="R4811" s="2"/>
      <c r="S4811" s="2"/>
      <c r="T4811" s="1" t="str">
        <f t="shared" si="410"/>
        <v/>
      </c>
      <c r="BN4811" s="8">
        <f t="shared" si="409"/>
        <v>0</v>
      </c>
    </row>
    <row r="4812" spans="1:66" ht="46" hidden="1" x14ac:dyDescent="0.45">
      <c r="A4812" s="1">
        <f t="shared" si="408"/>
        <v>4799</v>
      </c>
      <c r="B4812" s="1" t="s">
        <v>734</v>
      </c>
      <c r="C4812" s="1" t="s">
        <v>3766</v>
      </c>
      <c r="D4812" s="1" t="s">
        <v>6498</v>
      </c>
      <c r="E4812" s="2" t="s">
        <v>6499</v>
      </c>
      <c r="F4812" s="1" t="s">
        <v>6493</v>
      </c>
      <c r="G4812" s="10">
        <v>45854</v>
      </c>
      <c r="H4812" s="1">
        <v>6</v>
      </c>
      <c r="I4812" s="1">
        <v>375</v>
      </c>
      <c r="J4812" s="10">
        <v>45860</v>
      </c>
      <c r="K4812" s="1"/>
      <c r="L4812" s="2"/>
      <c r="M4812" s="10"/>
      <c r="N4812" s="1"/>
      <c r="O4812" s="1"/>
      <c r="P4812" s="2">
        <f>Table1[[#This Row],[PRICE/PO]]*Table1[[#This Row],[Quantity/PO]]</f>
        <v>0</v>
      </c>
      <c r="Q4812" s="2" t="str">
        <f t="shared" ca="1" si="411"/>
        <v>منتهي</v>
      </c>
      <c r="R4812" s="2"/>
      <c r="S4812" s="2"/>
      <c r="T4812" s="1" t="str">
        <f t="shared" si="410"/>
        <v/>
      </c>
      <c r="BN4812" s="8">
        <f t="shared" si="409"/>
        <v>0</v>
      </c>
    </row>
    <row r="4813" spans="1:66" ht="46" hidden="1" x14ac:dyDescent="0.45">
      <c r="A4813" s="1">
        <f t="shared" si="408"/>
        <v>4800</v>
      </c>
      <c r="B4813" s="1" t="s">
        <v>734</v>
      </c>
      <c r="C4813" s="1" t="s">
        <v>4082</v>
      </c>
      <c r="D4813" s="1" t="s">
        <v>6500</v>
      </c>
      <c r="E4813" s="2" t="s">
        <v>6501</v>
      </c>
      <c r="F4813" s="1" t="s">
        <v>6502</v>
      </c>
      <c r="G4813" s="10">
        <v>45854</v>
      </c>
      <c r="H4813" s="1">
        <v>1</v>
      </c>
      <c r="I4813" s="1"/>
      <c r="J4813" s="10">
        <v>45860</v>
      </c>
      <c r="K4813" s="1"/>
      <c r="L4813" s="2"/>
      <c r="M4813" s="10"/>
      <c r="N4813" s="1"/>
      <c r="O4813" s="1"/>
      <c r="P4813" s="2">
        <f>Table1[[#This Row],[PRICE/PO]]*Table1[[#This Row],[Quantity/PO]]</f>
        <v>0</v>
      </c>
      <c r="Q4813" s="2" t="str">
        <f t="shared" ca="1" si="411"/>
        <v>منتهي</v>
      </c>
      <c r="R4813" s="2"/>
      <c r="S4813" s="2"/>
      <c r="T4813" s="1" t="str">
        <f t="shared" si="410"/>
        <v/>
      </c>
      <c r="BN4813" s="8">
        <f t="shared" si="409"/>
        <v>0</v>
      </c>
    </row>
    <row r="4814" spans="1:66" ht="69" hidden="1" x14ac:dyDescent="0.45">
      <c r="A4814" s="1">
        <f t="shared" si="408"/>
        <v>4801</v>
      </c>
      <c r="B4814" s="1" t="s">
        <v>734</v>
      </c>
      <c r="C4814" s="1" t="s">
        <v>2275</v>
      </c>
      <c r="D4814" s="1" t="s">
        <v>6265</v>
      </c>
      <c r="E4814" s="2" t="s">
        <v>6266</v>
      </c>
      <c r="F4814" s="1" t="s">
        <v>6502</v>
      </c>
      <c r="G4814" s="10">
        <v>45854</v>
      </c>
      <c r="H4814" s="1">
        <v>4</v>
      </c>
      <c r="I4814" s="1">
        <v>275</v>
      </c>
      <c r="J4814" s="10">
        <v>45860</v>
      </c>
      <c r="K4814" s="1"/>
      <c r="L4814" s="2"/>
      <c r="M4814" s="10"/>
      <c r="N4814" s="1"/>
      <c r="O4814" s="1"/>
      <c r="P4814" s="2">
        <f>Table1[[#This Row],[PRICE/PO]]*Table1[[#This Row],[Quantity/PO]]</f>
        <v>0</v>
      </c>
      <c r="Q4814" s="2" t="str">
        <f t="shared" ca="1" si="411"/>
        <v>منتهي</v>
      </c>
      <c r="R4814" s="2"/>
      <c r="S4814" s="2"/>
      <c r="T4814" s="1" t="str">
        <f t="shared" si="410"/>
        <v/>
      </c>
      <c r="BN4814" s="8">
        <f t="shared" si="409"/>
        <v>0</v>
      </c>
    </row>
    <row r="4815" spans="1:66" ht="69" hidden="1" x14ac:dyDescent="0.45">
      <c r="A4815" s="1">
        <f t="shared" si="408"/>
        <v>4802</v>
      </c>
      <c r="B4815" s="1" t="s">
        <v>734</v>
      </c>
      <c r="C4815" s="1" t="s">
        <v>4056</v>
      </c>
      <c r="D4815" s="1" t="s">
        <v>6267</v>
      </c>
      <c r="E4815" s="2" t="s">
        <v>6268</v>
      </c>
      <c r="F4815" s="1" t="s">
        <v>6502</v>
      </c>
      <c r="G4815" s="10">
        <v>45854</v>
      </c>
      <c r="H4815" s="1">
        <v>1</v>
      </c>
      <c r="I4815" s="1">
        <v>675</v>
      </c>
      <c r="J4815" s="10">
        <v>45860</v>
      </c>
      <c r="K4815" s="1"/>
      <c r="L4815" s="2"/>
      <c r="M4815" s="10"/>
      <c r="N4815" s="1"/>
      <c r="O4815" s="1"/>
      <c r="P4815" s="2">
        <f>Table1[[#This Row],[PRICE/PO]]*Table1[[#This Row],[Quantity/PO]]</f>
        <v>0</v>
      </c>
      <c r="Q4815" s="2" t="str">
        <f t="shared" ca="1" si="411"/>
        <v>منتهي</v>
      </c>
      <c r="R4815" s="2"/>
      <c r="S4815" s="2"/>
      <c r="T4815" s="1" t="str">
        <f t="shared" si="410"/>
        <v/>
      </c>
      <c r="BN4815" s="8">
        <f t="shared" si="409"/>
        <v>0</v>
      </c>
    </row>
    <row r="4816" spans="1:66" ht="46" hidden="1" x14ac:dyDescent="0.45">
      <c r="A4816" s="1">
        <f t="shared" si="408"/>
        <v>4803</v>
      </c>
      <c r="B4816" s="1" t="s">
        <v>734</v>
      </c>
      <c r="C4816" s="1" t="s">
        <v>2272</v>
      </c>
      <c r="D4816" s="1" t="s">
        <v>5727</v>
      </c>
      <c r="E4816" s="2" t="s">
        <v>6503</v>
      </c>
      <c r="F4816" s="1" t="s">
        <v>6502</v>
      </c>
      <c r="G4816" s="10">
        <v>45854</v>
      </c>
      <c r="H4816" s="1">
        <v>2</v>
      </c>
      <c r="I4816" s="1">
        <v>350</v>
      </c>
      <c r="J4816" s="10">
        <v>45860</v>
      </c>
      <c r="K4816" s="1"/>
      <c r="L4816" s="2"/>
      <c r="M4816" s="10"/>
      <c r="N4816" s="1"/>
      <c r="O4816" s="1"/>
      <c r="P4816" s="2">
        <f>Table1[[#This Row],[PRICE/PO]]*Table1[[#This Row],[Quantity/PO]]</f>
        <v>0</v>
      </c>
      <c r="Q4816" s="2" t="str">
        <f t="shared" ca="1" si="411"/>
        <v>منتهي</v>
      </c>
      <c r="R4816" s="2"/>
      <c r="S4816" s="2"/>
      <c r="T4816" s="1" t="str">
        <f t="shared" si="410"/>
        <v/>
      </c>
      <c r="BN4816" s="8">
        <f t="shared" si="409"/>
        <v>0</v>
      </c>
    </row>
    <row r="4817" spans="1:66" ht="46" hidden="1" x14ac:dyDescent="0.45">
      <c r="A4817" s="1">
        <f t="shared" si="408"/>
        <v>4804</v>
      </c>
      <c r="B4817" s="1" t="s">
        <v>734</v>
      </c>
      <c r="C4817" s="1" t="s">
        <v>4606</v>
      </c>
      <c r="D4817" s="1" t="s">
        <v>5766</v>
      </c>
      <c r="E4817" s="2" t="s">
        <v>5767</v>
      </c>
      <c r="F4817" s="1" t="s">
        <v>6502</v>
      </c>
      <c r="G4817" s="10">
        <v>45854</v>
      </c>
      <c r="H4817" s="1">
        <v>1</v>
      </c>
      <c r="I4817" s="1"/>
      <c r="J4817" s="10">
        <v>45860</v>
      </c>
      <c r="K4817" s="1"/>
      <c r="L4817" s="2"/>
      <c r="M4817" s="10"/>
      <c r="N4817" s="1"/>
      <c r="O4817" s="1"/>
      <c r="P4817" s="2">
        <f>Table1[[#This Row],[PRICE/PO]]*Table1[[#This Row],[Quantity/PO]]</f>
        <v>0</v>
      </c>
      <c r="Q4817" s="2" t="str">
        <f t="shared" ca="1" si="411"/>
        <v>منتهي</v>
      </c>
      <c r="R4817" s="2"/>
      <c r="S4817" s="2"/>
      <c r="T4817" s="1" t="str">
        <f t="shared" si="410"/>
        <v/>
      </c>
      <c r="BN4817" s="8">
        <f t="shared" si="409"/>
        <v>0</v>
      </c>
    </row>
    <row r="4818" spans="1:66" ht="46" hidden="1" x14ac:dyDescent="0.45">
      <c r="A4818" s="1">
        <f t="shared" si="408"/>
        <v>4805</v>
      </c>
      <c r="B4818" s="1" t="s">
        <v>734</v>
      </c>
      <c r="C4818" s="1" t="s">
        <v>4605</v>
      </c>
      <c r="D4818" s="1" t="s">
        <v>6504</v>
      </c>
      <c r="E4818" s="2" t="s">
        <v>6505</v>
      </c>
      <c r="F4818" s="1" t="s">
        <v>6502</v>
      </c>
      <c r="G4818" s="10">
        <v>45854</v>
      </c>
      <c r="H4818" s="1">
        <v>1</v>
      </c>
      <c r="I4818" s="1"/>
      <c r="J4818" s="10">
        <v>45860</v>
      </c>
      <c r="K4818" s="1"/>
      <c r="L4818" s="2"/>
      <c r="M4818" s="10"/>
      <c r="N4818" s="1"/>
      <c r="O4818" s="1"/>
      <c r="P4818" s="2">
        <f>Table1[[#This Row],[PRICE/PO]]*Table1[[#This Row],[Quantity/PO]]</f>
        <v>0</v>
      </c>
      <c r="Q4818" s="2" t="str">
        <f t="shared" ca="1" si="411"/>
        <v>منتهي</v>
      </c>
      <c r="R4818" s="2"/>
      <c r="S4818" s="2"/>
      <c r="T4818" s="1" t="str">
        <f t="shared" si="410"/>
        <v/>
      </c>
      <c r="BN4818" s="8">
        <f t="shared" si="409"/>
        <v>0</v>
      </c>
    </row>
    <row r="4819" spans="1:66" ht="46" hidden="1" x14ac:dyDescent="0.45">
      <c r="A4819" s="1">
        <f t="shared" si="408"/>
        <v>4806</v>
      </c>
      <c r="B4819" s="1" t="s">
        <v>734</v>
      </c>
      <c r="C4819" s="1" t="s">
        <v>6506</v>
      </c>
      <c r="D4819" s="1" t="s">
        <v>6507</v>
      </c>
      <c r="E4819" s="2" t="s">
        <v>6508</v>
      </c>
      <c r="F4819" s="1" t="s">
        <v>6502</v>
      </c>
      <c r="G4819" s="10">
        <v>45854</v>
      </c>
      <c r="H4819" s="1">
        <v>1</v>
      </c>
      <c r="I4819" s="1"/>
      <c r="J4819" s="10">
        <v>45860</v>
      </c>
      <c r="K4819" s="1"/>
      <c r="L4819" s="2"/>
      <c r="M4819" s="10"/>
      <c r="N4819" s="1"/>
      <c r="O4819" s="1"/>
      <c r="P4819" s="2">
        <f>Table1[[#This Row],[PRICE/PO]]*Table1[[#This Row],[Quantity/PO]]</f>
        <v>0</v>
      </c>
      <c r="Q4819" s="2" t="str">
        <f t="shared" ca="1" si="411"/>
        <v>منتهي</v>
      </c>
      <c r="R4819" s="2"/>
      <c r="S4819" s="2"/>
      <c r="T4819" s="1" t="str">
        <f t="shared" si="410"/>
        <v/>
      </c>
      <c r="BN4819" s="8">
        <f t="shared" si="409"/>
        <v>0</v>
      </c>
    </row>
    <row r="4820" spans="1:66" ht="69" hidden="1" x14ac:dyDescent="0.45">
      <c r="A4820" s="1">
        <f t="shared" ref="A4820:A4883" si="412">ROW(A4807)</f>
        <v>4807</v>
      </c>
      <c r="B4820" s="1" t="s">
        <v>734</v>
      </c>
      <c r="C4820" s="1" t="s">
        <v>6274</v>
      </c>
      <c r="D4820" s="1" t="s">
        <v>6275</v>
      </c>
      <c r="E4820" s="2" t="s">
        <v>6276</v>
      </c>
      <c r="F4820" s="1" t="s">
        <v>6502</v>
      </c>
      <c r="G4820" s="10">
        <v>45854</v>
      </c>
      <c r="H4820" s="1">
        <v>1</v>
      </c>
      <c r="I4820" s="1">
        <v>8400</v>
      </c>
      <c r="J4820" s="10">
        <v>45860</v>
      </c>
      <c r="K4820" s="1"/>
      <c r="L4820" s="2"/>
      <c r="M4820" s="10"/>
      <c r="N4820" s="1"/>
      <c r="O4820" s="1"/>
      <c r="P4820" s="2">
        <f>Table1[[#This Row],[PRICE/PO]]*Table1[[#This Row],[Quantity/PO]]</f>
        <v>0</v>
      </c>
      <c r="Q4820" s="2" t="str">
        <f t="shared" ca="1" si="411"/>
        <v>منتهي</v>
      </c>
      <c r="R4820" s="2"/>
      <c r="S4820" s="2"/>
      <c r="T4820" s="1" t="str">
        <f t="shared" si="410"/>
        <v/>
      </c>
      <c r="BN4820" s="8">
        <f t="shared" si="409"/>
        <v>0</v>
      </c>
    </row>
    <row r="4821" spans="1:66" ht="46" hidden="1" x14ac:dyDescent="0.45">
      <c r="A4821" s="1">
        <f t="shared" si="412"/>
        <v>4808</v>
      </c>
      <c r="B4821" s="1" t="s">
        <v>734</v>
      </c>
      <c r="C4821" s="1" t="s">
        <v>2900</v>
      </c>
      <c r="D4821" s="1" t="s">
        <v>2901</v>
      </c>
      <c r="E4821" s="2" t="s">
        <v>6261</v>
      </c>
      <c r="F4821" s="1" t="s">
        <v>6509</v>
      </c>
      <c r="G4821" s="10" t="s">
        <v>6510</v>
      </c>
      <c r="H4821" s="1">
        <v>2</v>
      </c>
      <c r="I4821" s="1">
        <v>500</v>
      </c>
      <c r="J4821" s="10">
        <v>45860</v>
      </c>
      <c r="K4821" s="1"/>
      <c r="L4821" s="2"/>
      <c r="M4821" s="10"/>
      <c r="N4821" s="1"/>
      <c r="O4821" s="1"/>
      <c r="P4821" s="2">
        <f>Table1[[#This Row],[PRICE/PO]]*Table1[[#This Row],[Quantity/PO]]</f>
        <v>0</v>
      </c>
      <c r="Q4821" s="2" t="str">
        <f t="shared" ca="1" si="411"/>
        <v>منتهي</v>
      </c>
      <c r="R4821" s="2"/>
      <c r="S4821" s="2"/>
      <c r="T4821" s="1" t="str">
        <f t="shared" si="410"/>
        <v/>
      </c>
      <c r="BN4821" s="8">
        <f t="shared" si="409"/>
        <v>0</v>
      </c>
    </row>
    <row r="4822" spans="1:66" ht="69" hidden="1" x14ac:dyDescent="0.45">
      <c r="A4822" s="1">
        <f t="shared" si="412"/>
        <v>4809</v>
      </c>
      <c r="B4822" s="1" t="s">
        <v>734</v>
      </c>
      <c r="C4822" s="1" t="s">
        <v>6274</v>
      </c>
      <c r="D4822" s="1" t="s">
        <v>6275</v>
      </c>
      <c r="E4822" s="2" t="s">
        <v>6276</v>
      </c>
      <c r="F4822" s="1" t="s">
        <v>6509</v>
      </c>
      <c r="G4822" s="10" t="s">
        <v>6510</v>
      </c>
      <c r="H4822" s="1">
        <v>2</v>
      </c>
      <c r="I4822" s="1">
        <v>8400</v>
      </c>
      <c r="J4822" s="10">
        <v>45860</v>
      </c>
      <c r="K4822" s="1"/>
      <c r="L4822" s="2"/>
      <c r="M4822" s="10"/>
      <c r="N4822" s="1"/>
      <c r="O4822" s="1"/>
      <c r="P4822" s="2">
        <f>Table1[[#This Row],[PRICE/PO]]*Table1[[#This Row],[Quantity/PO]]</f>
        <v>0</v>
      </c>
      <c r="Q4822" s="2" t="str">
        <f t="shared" ca="1" si="411"/>
        <v>منتهي</v>
      </c>
      <c r="R4822" s="2"/>
      <c r="S4822" s="2"/>
      <c r="T4822" s="1" t="str">
        <f t="shared" si="410"/>
        <v/>
      </c>
      <c r="BN4822" s="8">
        <f t="shared" si="409"/>
        <v>0</v>
      </c>
    </row>
    <row r="4823" spans="1:66" ht="23" hidden="1" x14ac:dyDescent="0.45">
      <c r="A4823" s="1">
        <f t="shared" si="412"/>
        <v>4810</v>
      </c>
      <c r="B4823" s="1" t="s">
        <v>734</v>
      </c>
      <c r="C4823" s="1" t="s">
        <v>6511</v>
      </c>
      <c r="D4823" s="1" t="s">
        <v>6512</v>
      </c>
      <c r="E4823" s="2" t="s">
        <v>6513</v>
      </c>
      <c r="F4823" s="1" t="s">
        <v>6509</v>
      </c>
      <c r="G4823" s="10" t="s">
        <v>6510</v>
      </c>
      <c r="H4823" s="1">
        <v>5</v>
      </c>
      <c r="I4823" s="1"/>
      <c r="J4823" s="10">
        <v>45860</v>
      </c>
      <c r="K4823" s="1"/>
      <c r="L4823" s="2"/>
      <c r="M4823" s="10"/>
      <c r="N4823" s="1"/>
      <c r="O4823" s="1"/>
      <c r="P4823" s="2">
        <f>Table1[[#This Row],[PRICE/PO]]*Table1[[#This Row],[Quantity/PO]]</f>
        <v>0</v>
      </c>
      <c r="Q4823" s="2" t="str">
        <f t="shared" ca="1" si="411"/>
        <v>منتهي</v>
      </c>
      <c r="R4823" s="2"/>
      <c r="S4823" s="2"/>
      <c r="T4823" s="1" t="str">
        <f t="shared" si="410"/>
        <v/>
      </c>
      <c r="BN4823" s="8">
        <f t="shared" si="409"/>
        <v>0</v>
      </c>
    </row>
    <row r="4824" spans="1:66" ht="46" hidden="1" x14ac:dyDescent="0.45">
      <c r="A4824" s="1">
        <f t="shared" si="412"/>
        <v>4811</v>
      </c>
      <c r="B4824" s="1" t="s">
        <v>734</v>
      </c>
      <c r="C4824" s="1" t="s">
        <v>4082</v>
      </c>
      <c r="D4824" s="1" t="s">
        <v>6500</v>
      </c>
      <c r="E4824" s="2" t="s">
        <v>6501</v>
      </c>
      <c r="F4824" s="1" t="s">
        <v>6509</v>
      </c>
      <c r="G4824" s="10" t="s">
        <v>6510</v>
      </c>
      <c r="H4824" s="1">
        <v>4</v>
      </c>
      <c r="I4824" s="1"/>
      <c r="J4824" s="10">
        <v>45860</v>
      </c>
      <c r="K4824" s="1"/>
      <c r="L4824" s="2"/>
      <c r="M4824" s="10"/>
      <c r="N4824" s="1"/>
      <c r="O4824" s="1"/>
      <c r="P4824" s="2">
        <f>Table1[[#This Row],[PRICE/PO]]*Table1[[#This Row],[Quantity/PO]]</f>
        <v>0</v>
      </c>
      <c r="Q4824" s="2" t="str">
        <f t="shared" ca="1" si="411"/>
        <v>منتهي</v>
      </c>
      <c r="R4824" s="2"/>
      <c r="S4824" s="2"/>
      <c r="T4824" s="1" t="str">
        <f t="shared" si="410"/>
        <v/>
      </c>
      <c r="BN4824" s="8">
        <f t="shared" si="409"/>
        <v>0</v>
      </c>
    </row>
    <row r="4825" spans="1:66" ht="69" hidden="1" x14ac:dyDescent="0.45">
      <c r="A4825" s="1">
        <f t="shared" si="412"/>
        <v>4812</v>
      </c>
      <c r="B4825" s="1" t="s">
        <v>734</v>
      </c>
      <c r="C4825" s="1" t="s">
        <v>6274</v>
      </c>
      <c r="D4825" s="1" t="s">
        <v>6275</v>
      </c>
      <c r="E4825" s="2" t="s">
        <v>6276</v>
      </c>
      <c r="F4825" s="1" t="s">
        <v>6509</v>
      </c>
      <c r="G4825" s="10" t="s">
        <v>6510</v>
      </c>
      <c r="H4825" s="1">
        <v>1</v>
      </c>
      <c r="I4825" s="1">
        <v>8400</v>
      </c>
      <c r="J4825" s="10">
        <v>45860</v>
      </c>
      <c r="K4825" s="1"/>
      <c r="L4825" s="2"/>
      <c r="M4825" s="10"/>
      <c r="N4825" s="1"/>
      <c r="O4825" s="1"/>
      <c r="P4825" s="2">
        <f>Table1[[#This Row],[PRICE/PO]]*Table1[[#This Row],[Quantity/PO]]</f>
        <v>0</v>
      </c>
      <c r="Q4825" s="2" t="str">
        <f t="shared" ca="1" si="411"/>
        <v>منتهي</v>
      </c>
      <c r="R4825" s="2"/>
      <c r="S4825" s="2"/>
      <c r="T4825" s="1" t="str">
        <f t="shared" si="410"/>
        <v/>
      </c>
      <c r="BN4825" s="8">
        <f t="shared" si="409"/>
        <v>0</v>
      </c>
    </row>
    <row r="4826" spans="1:66" ht="46" hidden="1" x14ac:dyDescent="0.45">
      <c r="A4826" s="1">
        <f t="shared" si="412"/>
        <v>4813</v>
      </c>
      <c r="B4826" s="1" t="s">
        <v>734</v>
      </c>
      <c r="C4826" s="1" t="s">
        <v>4605</v>
      </c>
      <c r="D4826" s="1" t="s">
        <v>6504</v>
      </c>
      <c r="E4826" s="2" t="s">
        <v>6505</v>
      </c>
      <c r="F4826" s="1" t="s">
        <v>6509</v>
      </c>
      <c r="G4826" s="10" t="s">
        <v>6510</v>
      </c>
      <c r="H4826" s="1">
        <v>2</v>
      </c>
      <c r="I4826" s="1"/>
      <c r="J4826" s="10">
        <v>45860</v>
      </c>
      <c r="K4826" s="1"/>
      <c r="L4826" s="2"/>
      <c r="M4826" s="10"/>
      <c r="N4826" s="1"/>
      <c r="O4826" s="1"/>
      <c r="P4826" s="2">
        <f>Table1[[#This Row],[PRICE/PO]]*Table1[[#This Row],[Quantity/PO]]</f>
        <v>0</v>
      </c>
      <c r="Q4826" s="2" t="str">
        <f t="shared" ca="1" si="411"/>
        <v>منتهي</v>
      </c>
      <c r="R4826" s="2"/>
      <c r="S4826" s="2"/>
      <c r="T4826" s="1" t="str">
        <f t="shared" si="410"/>
        <v/>
      </c>
      <c r="BN4826" s="8">
        <f t="shared" si="409"/>
        <v>0</v>
      </c>
    </row>
    <row r="4827" spans="1:66" ht="46" hidden="1" x14ac:dyDescent="0.45">
      <c r="A4827" s="1">
        <f t="shared" si="412"/>
        <v>4814</v>
      </c>
      <c r="B4827" s="1" t="s">
        <v>734</v>
      </c>
      <c r="C4827" s="1" t="s">
        <v>2900</v>
      </c>
      <c r="D4827" s="1" t="s">
        <v>2901</v>
      </c>
      <c r="E4827" s="2" t="s">
        <v>6261</v>
      </c>
      <c r="F4827" s="1" t="s">
        <v>6509</v>
      </c>
      <c r="G4827" s="10" t="s">
        <v>6510</v>
      </c>
      <c r="H4827" s="1">
        <v>2</v>
      </c>
      <c r="I4827" s="1">
        <v>500</v>
      </c>
      <c r="J4827" s="10">
        <v>45860</v>
      </c>
      <c r="K4827" s="1"/>
      <c r="L4827" s="2"/>
      <c r="M4827" s="10"/>
      <c r="N4827" s="1"/>
      <c r="O4827" s="1"/>
      <c r="P4827" s="2">
        <f>Table1[[#This Row],[PRICE/PO]]*Table1[[#This Row],[Quantity/PO]]</f>
        <v>0</v>
      </c>
      <c r="Q4827" s="2" t="str">
        <f t="shared" ca="1" si="411"/>
        <v>منتهي</v>
      </c>
      <c r="R4827" s="2"/>
      <c r="S4827" s="2"/>
      <c r="T4827" s="1" t="str">
        <f t="shared" si="410"/>
        <v/>
      </c>
      <c r="BN4827" s="8">
        <f t="shared" si="409"/>
        <v>0</v>
      </c>
    </row>
    <row r="4828" spans="1:66" ht="46" hidden="1" x14ac:dyDescent="0.45">
      <c r="A4828" s="1">
        <f t="shared" si="412"/>
        <v>4815</v>
      </c>
      <c r="B4828" s="1" t="s">
        <v>734</v>
      </c>
      <c r="C4828" s="1" t="s">
        <v>830</v>
      </c>
      <c r="D4828" s="1" t="s">
        <v>4609</v>
      </c>
      <c r="E4828" s="2" t="s">
        <v>5759</v>
      </c>
      <c r="F4828" s="1" t="s">
        <v>6509</v>
      </c>
      <c r="G4828" s="10" t="s">
        <v>6510</v>
      </c>
      <c r="H4828" s="1">
        <v>3</v>
      </c>
      <c r="I4828" s="1">
        <v>6300</v>
      </c>
      <c r="J4828" s="10">
        <v>45860</v>
      </c>
      <c r="K4828" s="1"/>
      <c r="L4828" s="2"/>
      <c r="M4828" s="10"/>
      <c r="N4828" s="1"/>
      <c r="O4828" s="1"/>
      <c r="P4828" s="2">
        <f>Table1[[#This Row],[PRICE/PO]]*Table1[[#This Row],[Quantity/PO]]</f>
        <v>0</v>
      </c>
      <c r="Q4828" s="2" t="str">
        <f t="shared" ca="1" si="411"/>
        <v>منتهي</v>
      </c>
      <c r="R4828" s="2"/>
      <c r="S4828" s="2"/>
      <c r="T4828" s="1" t="str">
        <f t="shared" si="410"/>
        <v/>
      </c>
      <c r="BN4828" s="8">
        <f t="shared" si="409"/>
        <v>0</v>
      </c>
    </row>
    <row r="4829" spans="1:66" ht="69" hidden="1" x14ac:dyDescent="0.45">
      <c r="A4829" s="1">
        <f t="shared" si="412"/>
        <v>4816</v>
      </c>
      <c r="B4829" s="1" t="s">
        <v>734</v>
      </c>
      <c r="C4829" s="1" t="s">
        <v>6274</v>
      </c>
      <c r="D4829" s="1" t="s">
        <v>6275</v>
      </c>
      <c r="E4829" s="2" t="s">
        <v>6276</v>
      </c>
      <c r="F4829" s="1" t="s">
        <v>6509</v>
      </c>
      <c r="G4829" s="10" t="s">
        <v>6510</v>
      </c>
      <c r="H4829" s="1">
        <v>2</v>
      </c>
      <c r="I4829" s="1">
        <v>8400</v>
      </c>
      <c r="J4829" s="10">
        <v>45860</v>
      </c>
      <c r="K4829" s="1"/>
      <c r="L4829" s="2"/>
      <c r="M4829" s="10"/>
      <c r="N4829" s="1"/>
      <c r="O4829" s="1"/>
      <c r="P4829" s="2">
        <f>Table1[[#This Row],[PRICE/PO]]*Table1[[#This Row],[Quantity/PO]]</f>
        <v>0</v>
      </c>
      <c r="Q4829" s="2" t="str">
        <f t="shared" ca="1" si="411"/>
        <v>منتهي</v>
      </c>
      <c r="R4829" s="2"/>
      <c r="S4829" s="2"/>
      <c r="T4829" s="1" t="str">
        <f t="shared" si="410"/>
        <v/>
      </c>
      <c r="BN4829" s="8">
        <f t="shared" si="409"/>
        <v>0</v>
      </c>
    </row>
    <row r="4830" spans="1:66" ht="69" hidden="1" x14ac:dyDescent="0.45">
      <c r="A4830" s="1">
        <f t="shared" si="412"/>
        <v>4817</v>
      </c>
      <c r="B4830" s="1" t="s">
        <v>734</v>
      </c>
      <c r="C4830" s="1" t="s">
        <v>6274</v>
      </c>
      <c r="D4830" s="1" t="s">
        <v>6275</v>
      </c>
      <c r="E4830" s="2" t="s">
        <v>6276</v>
      </c>
      <c r="F4830" s="1" t="s">
        <v>6509</v>
      </c>
      <c r="G4830" s="10" t="s">
        <v>6510</v>
      </c>
      <c r="H4830" s="1">
        <v>1</v>
      </c>
      <c r="I4830" s="1">
        <v>8400</v>
      </c>
      <c r="J4830" s="10">
        <v>45860</v>
      </c>
      <c r="K4830" s="1"/>
      <c r="L4830" s="2"/>
      <c r="M4830" s="10"/>
      <c r="N4830" s="1"/>
      <c r="O4830" s="1"/>
      <c r="P4830" s="2">
        <f>Table1[[#This Row],[PRICE/PO]]*Table1[[#This Row],[Quantity/PO]]</f>
        <v>0</v>
      </c>
      <c r="Q4830" s="2" t="str">
        <f t="shared" ca="1" si="411"/>
        <v>منتهي</v>
      </c>
      <c r="R4830" s="2"/>
      <c r="S4830" s="2"/>
      <c r="T4830" s="1" t="str">
        <f t="shared" si="410"/>
        <v/>
      </c>
      <c r="BN4830" s="8">
        <f t="shared" si="409"/>
        <v>0</v>
      </c>
    </row>
    <row r="4831" spans="1:66" ht="69" hidden="1" x14ac:dyDescent="0.45">
      <c r="A4831" s="1">
        <f t="shared" si="412"/>
        <v>4818</v>
      </c>
      <c r="B4831" s="1" t="s">
        <v>734</v>
      </c>
      <c r="C4831" s="1" t="s">
        <v>6514</v>
      </c>
      <c r="D4831" s="1" t="s">
        <v>5303</v>
      </c>
      <c r="E4831" s="2" t="s">
        <v>6515</v>
      </c>
      <c r="F4831" s="1" t="s">
        <v>6509</v>
      </c>
      <c r="G4831" s="10" t="s">
        <v>6510</v>
      </c>
      <c r="H4831" s="1">
        <v>6</v>
      </c>
      <c r="I4831" s="1"/>
      <c r="J4831" s="10">
        <v>45860</v>
      </c>
      <c r="K4831" s="1"/>
      <c r="L4831" s="2"/>
      <c r="M4831" s="10"/>
      <c r="N4831" s="1"/>
      <c r="O4831" s="1"/>
      <c r="P4831" s="2">
        <f>Table1[[#This Row],[PRICE/PO]]*Table1[[#This Row],[Quantity/PO]]</f>
        <v>0</v>
      </c>
      <c r="Q4831" s="2" t="str">
        <f t="shared" ca="1" si="411"/>
        <v>منتهي</v>
      </c>
      <c r="R4831" s="2"/>
      <c r="S4831" s="2"/>
      <c r="T4831" s="1" t="str">
        <f t="shared" si="410"/>
        <v/>
      </c>
      <c r="BN4831" s="8">
        <f t="shared" si="409"/>
        <v>0</v>
      </c>
    </row>
    <row r="4832" spans="1:66" ht="46" hidden="1" x14ac:dyDescent="0.45">
      <c r="A4832" s="1">
        <f t="shared" si="412"/>
        <v>4819</v>
      </c>
      <c r="B4832" s="1" t="s">
        <v>734</v>
      </c>
      <c r="C4832" s="1" t="s">
        <v>111</v>
      </c>
      <c r="D4832" s="1" t="s">
        <v>5303</v>
      </c>
      <c r="E4832" s="2" t="s">
        <v>6516</v>
      </c>
      <c r="F4832" s="1" t="s">
        <v>6517</v>
      </c>
      <c r="G4832" s="10">
        <v>45854</v>
      </c>
      <c r="H4832" s="1">
        <v>1</v>
      </c>
      <c r="I4832" s="1">
        <v>1350</v>
      </c>
      <c r="J4832" s="10">
        <v>45861</v>
      </c>
      <c r="K4832" s="1"/>
      <c r="L4832" s="2"/>
      <c r="M4832" s="10"/>
      <c r="N4832" s="1"/>
      <c r="O4832" s="1"/>
      <c r="P4832" s="2">
        <f>Table1[[#This Row],[PRICE/PO]]*Table1[[#This Row],[Quantity/PO]]</f>
        <v>0</v>
      </c>
      <c r="Q4832" s="2" t="str">
        <f t="shared" ca="1" si="411"/>
        <v>منتهي</v>
      </c>
      <c r="R4832" s="2"/>
      <c r="S4832" s="2"/>
      <c r="T4832" s="1" t="str">
        <f t="shared" si="410"/>
        <v/>
      </c>
      <c r="BN4832" s="8">
        <f t="shared" si="409"/>
        <v>0</v>
      </c>
    </row>
    <row r="4833" spans="1:66" ht="46" hidden="1" x14ac:dyDescent="0.45">
      <c r="A4833" s="1">
        <f t="shared" si="412"/>
        <v>4820</v>
      </c>
      <c r="B4833" s="1" t="s">
        <v>734</v>
      </c>
      <c r="C4833" s="1" t="s">
        <v>424</v>
      </c>
      <c r="D4833" s="1" t="s">
        <v>5303</v>
      </c>
      <c r="E4833" s="2" t="s">
        <v>6518</v>
      </c>
      <c r="F4833" s="1" t="s">
        <v>6517</v>
      </c>
      <c r="G4833" s="10">
        <v>45854</v>
      </c>
      <c r="H4833" s="1">
        <v>1</v>
      </c>
      <c r="I4833" s="1"/>
      <c r="J4833" s="10">
        <v>45861</v>
      </c>
      <c r="K4833" s="1"/>
      <c r="L4833" s="2"/>
      <c r="M4833" s="10"/>
      <c r="N4833" s="1"/>
      <c r="O4833" s="1"/>
      <c r="P4833" s="2">
        <f>Table1[[#This Row],[PRICE/PO]]*Table1[[#This Row],[Quantity/PO]]</f>
        <v>0</v>
      </c>
      <c r="Q4833" s="2" t="str">
        <f t="shared" ca="1" si="411"/>
        <v>منتهي</v>
      </c>
      <c r="R4833" s="2"/>
      <c r="S4833" s="2"/>
      <c r="T4833" s="1" t="str">
        <f t="shared" si="410"/>
        <v/>
      </c>
      <c r="BN4833" s="8">
        <f t="shared" si="409"/>
        <v>0</v>
      </c>
    </row>
    <row r="4834" spans="1:66" ht="46" hidden="1" x14ac:dyDescent="0.45">
      <c r="A4834" s="1">
        <f t="shared" si="412"/>
        <v>4821</v>
      </c>
      <c r="B4834" s="1" t="s">
        <v>734</v>
      </c>
      <c r="C4834" s="1" t="s">
        <v>6519</v>
      </c>
      <c r="D4834" s="1" t="s">
        <v>5303</v>
      </c>
      <c r="E4834" s="2" t="s">
        <v>6520</v>
      </c>
      <c r="F4834" s="1" t="s">
        <v>6517</v>
      </c>
      <c r="G4834" s="10">
        <v>45854</v>
      </c>
      <c r="H4834" s="1">
        <v>1</v>
      </c>
      <c r="I4834" s="1"/>
      <c r="J4834" s="10">
        <v>45861</v>
      </c>
      <c r="K4834" s="1"/>
      <c r="L4834" s="2"/>
      <c r="M4834" s="10"/>
      <c r="N4834" s="1"/>
      <c r="O4834" s="1"/>
      <c r="P4834" s="2">
        <f>Table1[[#This Row],[PRICE/PO]]*Table1[[#This Row],[Quantity/PO]]</f>
        <v>0</v>
      </c>
      <c r="Q4834" s="2" t="str">
        <f t="shared" ca="1" si="411"/>
        <v>منتهي</v>
      </c>
      <c r="R4834" s="2"/>
      <c r="S4834" s="2"/>
      <c r="T4834" s="1" t="str">
        <f t="shared" si="410"/>
        <v/>
      </c>
      <c r="BN4834" s="8">
        <f t="shared" si="409"/>
        <v>0</v>
      </c>
    </row>
    <row r="4835" spans="1:66" ht="46" hidden="1" x14ac:dyDescent="0.45">
      <c r="A4835" s="1">
        <f t="shared" si="412"/>
        <v>4822</v>
      </c>
      <c r="B4835" s="1" t="s">
        <v>734</v>
      </c>
      <c r="C4835" s="1" t="s">
        <v>6521</v>
      </c>
      <c r="D4835" s="1" t="s">
        <v>5303</v>
      </c>
      <c r="E4835" s="2" t="s">
        <v>6522</v>
      </c>
      <c r="F4835" s="1" t="s">
        <v>6517</v>
      </c>
      <c r="G4835" s="10">
        <v>45854</v>
      </c>
      <c r="H4835" s="1">
        <v>1</v>
      </c>
      <c r="I4835" s="1"/>
      <c r="J4835" s="10">
        <v>45861</v>
      </c>
      <c r="K4835" s="1"/>
      <c r="L4835" s="2"/>
      <c r="M4835" s="10"/>
      <c r="N4835" s="1"/>
      <c r="O4835" s="1"/>
      <c r="P4835" s="2">
        <f>Table1[[#This Row],[PRICE/PO]]*Table1[[#This Row],[Quantity/PO]]</f>
        <v>0</v>
      </c>
      <c r="Q4835" s="2" t="str">
        <f t="shared" ca="1" si="411"/>
        <v>منتهي</v>
      </c>
      <c r="R4835" s="2"/>
      <c r="S4835" s="2"/>
      <c r="T4835" s="1" t="str">
        <f t="shared" si="410"/>
        <v/>
      </c>
      <c r="BN4835" s="8">
        <f t="shared" si="409"/>
        <v>0</v>
      </c>
    </row>
    <row r="4836" spans="1:66" ht="46" hidden="1" x14ac:dyDescent="0.45">
      <c r="A4836" s="1">
        <f t="shared" si="412"/>
        <v>4823</v>
      </c>
      <c r="B4836" s="1" t="s">
        <v>734</v>
      </c>
      <c r="C4836" s="1" t="s">
        <v>6523</v>
      </c>
      <c r="D4836" s="1" t="s">
        <v>6524</v>
      </c>
      <c r="E4836" s="2" t="s">
        <v>6525</v>
      </c>
      <c r="F4836" s="1" t="s">
        <v>6526</v>
      </c>
      <c r="G4836" s="10">
        <v>45854</v>
      </c>
      <c r="H4836" s="1">
        <v>3</v>
      </c>
      <c r="I4836" s="1"/>
      <c r="J4836" s="10">
        <v>45859</v>
      </c>
      <c r="K4836" s="1"/>
      <c r="L4836" s="2"/>
      <c r="M4836" s="10"/>
      <c r="N4836" s="1"/>
      <c r="O4836" s="1"/>
      <c r="P4836" s="2">
        <f>Table1[[#This Row],[PRICE/PO]]*Table1[[#This Row],[Quantity/PO]]</f>
        <v>0</v>
      </c>
      <c r="Q4836" s="2" t="str">
        <f t="shared" ca="1" si="411"/>
        <v>منتهي</v>
      </c>
      <c r="R4836" s="2"/>
      <c r="S4836" s="2"/>
      <c r="T4836" s="1" t="str">
        <f t="shared" si="410"/>
        <v/>
      </c>
      <c r="BN4836" s="8">
        <f t="shared" si="409"/>
        <v>0</v>
      </c>
    </row>
    <row r="4837" spans="1:66" ht="69" hidden="1" x14ac:dyDescent="0.45">
      <c r="A4837" s="1">
        <f t="shared" si="412"/>
        <v>4824</v>
      </c>
      <c r="B4837" s="1" t="s">
        <v>734</v>
      </c>
      <c r="C4837" s="1" t="s">
        <v>6527</v>
      </c>
      <c r="D4837" s="1" t="s">
        <v>6528</v>
      </c>
      <c r="E4837" s="2" t="s">
        <v>6529</v>
      </c>
      <c r="F4837" s="1" t="s">
        <v>6526</v>
      </c>
      <c r="G4837" s="10">
        <v>45854</v>
      </c>
      <c r="H4837" s="1">
        <v>3</v>
      </c>
      <c r="I4837" s="1"/>
      <c r="J4837" s="10">
        <v>45859</v>
      </c>
      <c r="K4837" s="1"/>
      <c r="L4837" s="2"/>
      <c r="M4837" s="10"/>
      <c r="N4837" s="1"/>
      <c r="O4837" s="1"/>
      <c r="P4837" s="2">
        <f>Table1[[#This Row],[PRICE/PO]]*Table1[[#This Row],[Quantity/PO]]</f>
        <v>0</v>
      </c>
      <c r="Q4837" s="2" t="str">
        <f t="shared" ca="1" si="411"/>
        <v>منتهي</v>
      </c>
      <c r="R4837" s="2"/>
      <c r="S4837" s="2"/>
      <c r="T4837" s="1" t="str">
        <f t="shared" si="410"/>
        <v/>
      </c>
      <c r="BN4837" s="8">
        <f t="shared" si="409"/>
        <v>0</v>
      </c>
    </row>
    <row r="4838" spans="1:66" ht="69" hidden="1" x14ac:dyDescent="0.45">
      <c r="A4838" s="1">
        <f t="shared" si="412"/>
        <v>4825</v>
      </c>
      <c r="B4838" s="1" t="s">
        <v>734</v>
      </c>
      <c r="C4838" s="1" t="s">
        <v>6530</v>
      </c>
      <c r="D4838" s="1" t="s">
        <v>6531</v>
      </c>
      <c r="E4838" s="2" t="s">
        <v>6532</v>
      </c>
      <c r="F4838" s="1" t="s">
        <v>6526</v>
      </c>
      <c r="G4838" s="10">
        <v>45854</v>
      </c>
      <c r="H4838" s="1">
        <v>1</v>
      </c>
      <c r="I4838" s="1"/>
      <c r="J4838" s="10">
        <v>45859</v>
      </c>
      <c r="K4838" s="1"/>
      <c r="L4838" s="2"/>
      <c r="M4838" s="10"/>
      <c r="N4838" s="1"/>
      <c r="O4838" s="1"/>
      <c r="P4838" s="2">
        <f>Table1[[#This Row],[PRICE/PO]]*Table1[[#This Row],[Quantity/PO]]</f>
        <v>0</v>
      </c>
      <c r="Q4838" s="2" t="str">
        <f t="shared" ca="1" si="411"/>
        <v>منتهي</v>
      </c>
      <c r="R4838" s="2"/>
      <c r="S4838" s="2"/>
      <c r="T4838" s="1" t="str">
        <f t="shared" si="410"/>
        <v/>
      </c>
      <c r="BN4838" s="8">
        <f t="shared" si="409"/>
        <v>0</v>
      </c>
    </row>
    <row r="4839" spans="1:66" ht="23" hidden="1" x14ac:dyDescent="0.45">
      <c r="A4839" s="1">
        <f t="shared" si="412"/>
        <v>4826</v>
      </c>
      <c r="B4839" s="1" t="s">
        <v>734</v>
      </c>
      <c r="C4839" s="1" t="s">
        <v>6533</v>
      </c>
      <c r="D4839" s="1" t="s">
        <v>6534</v>
      </c>
      <c r="E4839" s="2" t="s">
        <v>6535</v>
      </c>
      <c r="F4839" s="1" t="s">
        <v>6526</v>
      </c>
      <c r="G4839" s="10">
        <v>45854</v>
      </c>
      <c r="H4839" s="1">
        <v>1</v>
      </c>
      <c r="I4839" s="1"/>
      <c r="J4839" s="10">
        <v>45859</v>
      </c>
      <c r="K4839" s="1"/>
      <c r="L4839" s="2"/>
      <c r="M4839" s="10"/>
      <c r="N4839" s="1"/>
      <c r="O4839" s="1"/>
      <c r="P4839" s="2">
        <f>Table1[[#This Row],[PRICE/PO]]*Table1[[#This Row],[Quantity/PO]]</f>
        <v>0</v>
      </c>
      <c r="Q4839" s="2" t="str">
        <f t="shared" ca="1" si="411"/>
        <v>منتهي</v>
      </c>
      <c r="R4839" s="2"/>
      <c r="S4839" s="2"/>
      <c r="T4839" s="1" t="str">
        <f t="shared" si="410"/>
        <v/>
      </c>
      <c r="BN4839" s="8">
        <f t="shared" si="409"/>
        <v>0</v>
      </c>
    </row>
    <row r="4840" spans="1:66" ht="23" hidden="1" x14ac:dyDescent="0.45">
      <c r="A4840" s="1">
        <f t="shared" si="412"/>
        <v>4827</v>
      </c>
      <c r="B4840" s="1" t="s">
        <v>734</v>
      </c>
      <c r="C4840" s="1" t="s">
        <v>6536</v>
      </c>
      <c r="D4840" s="1" t="s">
        <v>6537</v>
      </c>
      <c r="E4840" s="2" t="s">
        <v>6538</v>
      </c>
      <c r="F4840" s="1" t="s">
        <v>6526</v>
      </c>
      <c r="G4840" s="10">
        <v>45854</v>
      </c>
      <c r="H4840" s="1">
        <v>1</v>
      </c>
      <c r="I4840" s="1"/>
      <c r="J4840" s="10">
        <v>45859</v>
      </c>
      <c r="K4840" s="1"/>
      <c r="L4840" s="2"/>
      <c r="M4840" s="10"/>
      <c r="N4840" s="1"/>
      <c r="O4840" s="1"/>
      <c r="P4840" s="2">
        <f>Table1[[#This Row],[PRICE/PO]]*Table1[[#This Row],[Quantity/PO]]</f>
        <v>0</v>
      </c>
      <c r="Q4840" s="2" t="str">
        <f t="shared" ca="1" si="411"/>
        <v>منتهي</v>
      </c>
      <c r="R4840" s="2"/>
      <c r="S4840" s="2"/>
      <c r="T4840" s="1" t="str">
        <f t="shared" si="410"/>
        <v/>
      </c>
      <c r="BN4840" s="8">
        <f t="shared" si="409"/>
        <v>0</v>
      </c>
    </row>
    <row r="4841" spans="1:66" ht="46" hidden="1" x14ac:dyDescent="0.45">
      <c r="A4841" s="1">
        <f t="shared" si="412"/>
        <v>4828</v>
      </c>
      <c r="B4841" s="1" t="s">
        <v>734</v>
      </c>
      <c r="C4841" s="1" t="s">
        <v>485</v>
      </c>
      <c r="D4841" s="1" t="s">
        <v>2121</v>
      </c>
      <c r="E4841" s="2" t="s">
        <v>6539</v>
      </c>
      <c r="F4841" s="1" t="s">
        <v>6526</v>
      </c>
      <c r="G4841" s="10">
        <v>45854</v>
      </c>
      <c r="H4841" s="1">
        <v>10</v>
      </c>
      <c r="I4841" s="1"/>
      <c r="J4841" s="10">
        <v>45859</v>
      </c>
      <c r="K4841" s="1"/>
      <c r="L4841" s="2"/>
      <c r="M4841" s="10"/>
      <c r="N4841" s="1"/>
      <c r="O4841" s="1"/>
      <c r="P4841" s="2">
        <f>Table1[[#This Row],[PRICE/PO]]*Table1[[#This Row],[Quantity/PO]]</f>
        <v>0</v>
      </c>
      <c r="Q4841" s="2" t="str">
        <f t="shared" ca="1" si="411"/>
        <v>منتهي</v>
      </c>
      <c r="R4841" s="2"/>
      <c r="S4841" s="2"/>
      <c r="T4841" s="1" t="str">
        <f t="shared" si="410"/>
        <v/>
      </c>
      <c r="BN4841" s="8">
        <f t="shared" si="409"/>
        <v>0</v>
      </c>
    </row>
    <row r="4842" spans="1:66" ht="69" hidden="1" x14ac:dyDescent="0.45">
      <c r="A4842" s="1">
        <f t="shared" si="412"/>
        <v>4829</v>
      </c>
      <c r="B4842" s="1" t="s">
        <v>734</v>
      </c>
      <c r="C4842" s="1" t="s">
        <v>1992</v>
      </c>
      <c r="D4842" s="1" t="s">
        <v>6540</v>
      </c>
      <c r="E4842" s="2" t="s">
        <v>6541</v>
      </c>
      <c r="F4842" s="1" t="s">
        <v>6526</v>
      </c>
      <c r="G4842" s="10">
        <v>45854</v>
      </c>
      <c r="H4842" s="1">
        <v>136</v>
      </c>
      <c r="I4842" s="1"/>
      <c r="J4842" s="10">
        <v>45859</v>
      </c>
      <c r="K4842" s="1"/>
      <c r="L4842" s="2"/>
      <c r="M4842" s="10"/>
      <c r="N4842" s="1"/>
      <c r="O4842" s="1"/>
      <c r="P4842" s="2">
        <f>Table1[[#This Row],[PRICE/PO]]*Table1[[#This Row],[Quantity/PO]]</f>
        <v>0</v>
      </c>
      <c r="Q4842" s="2" t="str">
        <f t="shared" ca="1" si="411"/>
        <v>منتهي</v>
      </c>
      <c r="R4842" s="2"/>
      <c r="S4842" s="2"/>
      <c r="T4842" s="1" t="str">
        <f t="shared" si="410"/>
        <v/>
      </c>
      <c r="BN4842" s="8">
        <f t="shared" si="409"/>
        <v>0</v>
      </c>
    </row>
    <row r="4843" spans="1:66" ht="46" hidden="1" x14ac:dyDescent="0.45">
      <c r="A4843" s="1">
        <f t="shared" si="412"/>
        <v>4830</v>
      </c>
      <c r="B4843" s="1" t="s">
        <v>734</v>
      </c>
      <c r="C4843" s="1" t="s">
        <v>991</v>
      </c>
      <c r="D4843" s="1" t="s">
        <v>5303</v>
      </c>
      <c r="E4843" s="2" t="s">
        <v>6542</v>
      </c>
      <c r="F4843" s="1" t="s">
        <v>6526</v>
      </c>
      <c r="G4843" s="10">
        <v>45854</v>
      </c>
      <c r="H4843" s="1">
        <v>1</v>
      </c>
      <c r="I4843" s="1"/>
      <c r="J4843" s="10">
        <v>45859</v>
      </c>
      <c r="K4843" s="1"/>
      <c r="L4843" s="2"/>
      <c r="M4843" s="10"/>
      <c r="N4843" s="1"/>
      <c r="O4843" s="1"/>
      <c r="P4843" s="2">
        <f>Table1[[#This Row],[PRICE/PO]]*Table1[[#This Row],[Quantity/PO]]</f>
        <v>0</v>
      </c>
      <c r="Q4843" s="2" t="str">
        <f t="shared" ca="1" si="411"/>
        <v>منتهي</v>
      </c>
      <c r="R4843" s="2"/>
      <c r="S4843" s="2"/>
      <c r="T4843" s="1" t="str">
        <f t="shared" si="410"/>
        <v/>
      </c>
      <c r="BN4843" s="8">
        <f t="shared" si="409"/>
        <v>0</v>
      </c>
    </row>
    <row r="4844" spans="1:66" ht="46" hidden="1" x14ac:dyDescent="0.45">
      <c r="A4844" s="1">
        <f t="shared" si="412"/>
        <v>4831</v>
      </c>
      <c r="B4844" s="1" t="s">
        <v>734</v>
      </c>
      <c r="C4844" s="1" t="s">
        <v>2779</v>
      </c>
      <c r="D4844" s="1" t="s">
        <v>5303</v>
      </c>
      <c r="E4844" s="2" t="s">
        <v>6543</v>
      </c>
      <c r="F4844" s="1" t="s">
        <v>6526</v>
      </c>
      <c r="G4844" s="10">
        <v>45854</v>
      </c>
      <c r="H4844" s="1">
        <v>1</v>
      </c>
      <c r="I4844" s="1"/>
      <c r="J4844" s="10">
        <v>45859</v>
      </c>
      <c r="K4844" s="1"/>
      <c r="L4844" s="2"/>
      <c r="M4844" s="10"/>
      <c r="N4844" s="1"/>
      <c r="O4844" s="1"/>
      <c r="P4844" s="2">
        <f>Table1[[#This Row],[PRICE/PO]]*Table1[[#This Row],[Quantity/PO]]</f>
        <v>0</v>
      </c>
      <c r="Q4844" s="2" t="str">
        <f t="shared" ca="1" si="411"/>
        <v>منتهي</v>
      </c>
      <c r="R4844" s="2"/>
      <c r="S4844" s="2"/>
      <c r="T4844" s="1" t="str">
        <f t="shared" si="410"/>
        <v/>
      </c>
      <c r="BN4844" s="8">
        <f t="shared" si="409"/>
        <v>0</v>
      </c>
    </row>
    <row r="4845" spans="1:66" ht="46" hidden="1" x14ac:dyDescent="0.45">
      <c r="A4845" s="1">
        <f t="shared" si="412"/>
        <v>4832</v>
      </c>
      <c r="B4845" s="1" t="s">
        <v>734</v>
      </c>
      <c r="C4845" s="1" t="s">
        <v>6544</v>
      </c>
      <c r="D4845" s="1" t="s">
        <v>5303</v>
      </c>
      <c r="E4845" s="2" t="s">
        <v>6545</v>
      </c>
      <c r="F4845" s="1" t="s">
        <v>6526</v>
      </c>
      <c r="G4845" s="10">
        <v>45854</v>
      </c>
      <c r="H4845" s="1">
        <v>1</v>
      </c>
      <c r="I4845" s="1"/>
      <c r="J4845" s="10">
        <v>45859</v>
      </c>
      <c r="K4845" s="1"/>
      <c r="L4845" s="2"/>
      <c r="M4845" s="10"/>
      <c r="N4845" s="1"/>
      <c r="O4845" s="1"/>
      <c r="P4845" s="2">
        <f>Table1[[#This Row],[PRICE/PO]]*Table1[[#This Row],[Quantity/PO]]</f>
        <v>0</v>
      </c>
      <c r="Q4845" s="2" t="str">
        <f t="shared" ca="1" si="411"/>
        <v>منتهي</v>
      </c>
      <c r="R4845" s="2"/>
      <c r="S4845" s="2"/>
      <c r="T4845" s="1" t="str">
        <f t="shared" si="410"/>
        <v/>
      </c>
      <c r="BN4845" s="8">
        <f t="shared" si="409"/>
        <v>0</v>
      </c>
    </row>
    <row r="4846" spans="1:66" ht="46" hidden="1" x14ac:dyDescent="0.45">
      <c r="A4846" s="1">
        <f t="shared" si="412"/>
        <v>4833</v>
      </c>
      <c r="B4846" s="1" t="s">
        <v>734</v>
      </c>
      <c r="C4846" s="1" t="s">
        <v>485</v>
      </c>
      <c r="D4846" s="1" t="s">
        <v>2121</v>
      </c>
      <c r="E4846" s="2" t="s">
        <v>6539</v>
      </c>
      <c r="F4846" s="1" t="s">
        <v>6526</v>
      </c>
      <c r="G4846" s="10">
        <v>45854</v>
      </c>
      <c r="H4846" s="1">
        <v>10</v>
      </c>
      <c r="I4846" s="1"/>
      <c r="J4846" s="10">
        <v>45859</v>
      </c>
      <c r="K4846" s="1"/>
      <c r="L4846" s="2"/>
      <c r="M4846" s="10"/>
      <c r="N4846" s="1"/>
      <c r="O4846" s="1"/>
      <c r="P4846" s="2">
        <f>Table1[[#This Row],[PRICE/PO]]*Table1[[#This Row],[Quantity/PO]]</f>
        <v>0</v>
      </c>
      <c r="Q4846" s="2" t="str">
        <f t="shared" ca="1" si="411"/>
        <v>منتهي</v>
      </c>
      <c r="R4846" s="2"/>
      <c r="S4846" s="2"/>
      <c r="T4846" s="1" t="str">
        <f t="shared" si="410"/>
        <v/>
      </c>
      <c r="BN4846" s="8">
        <f t="shared" ref="BN4846:BN4909" si="413">D5446</f>
        <v>0</v>
      </c>
    </row>
    <row r="4847" spans="1:66" ht="46" hidden="1" x14ac:dyDescent="0.45">
      <c r="A4847" s="1">
        <f t="shared" si="412"/>
        <v>4834</v>
      </c>
      <c r="B4847" s="1" t="s">
        <v>734</v>
      </c>
      <c r="C4847" s="1" t="s">
        <v>6546</v>
      </c>
      <c r="D4847" s="1" t="s">
        <v>5303</v>
      </c>
      <c r="E4847" s="2" t="s">
        <v>6547</v>
      </c>
      <c r="F4847" s="1" t="s">
        <v>6526</v>
      </c>
      <c r="G4847" s="10">
        <v>45854</v>
      </c>
      <c r="H4847" s="1">
        <v>1</v>
      </c>
      <c r="I4847" s="1"/>
      <c r="J4847" s="10">
        <v>45859</v>
      </c>
      <c r="K4847" s="1"/>
      <c r="L4847" s="2"/>
      <c r="M4847" s="10"/>
      <c r="N4847" s="1"/>
      <c r="O4847" s="1"/>
      <c r="P4847" s="2">
        <f>Table1[[#This Row],[PRICE/PO]]*Table1[[#This Row],[Quantity/PO]]</f>
        <v>0</v>
      </c>
      <c r="Q4847" s="2" t="str">
        <f t="shared" ca="1" si="411"/>
        <v>منتهي</v>
      </c>
      <c r="R4847" s="2"/>
      <c r="S4847" s="2"/>
      <c r="T4847" s="1" t="str">
        <f t="shared" si="410"/>
        <v/>
      </c>
      <c r="BN4847" s="8">
        <f t="shared" si="413"/>
        <v>0</v>
      </c>
    </row>
    <row r="4848" spans="1:66" ht="46" hidden="1" x14ac:dyDescent="0.45">
      <c r="A4848" s="1">
        <f t="shared" si="412"/>
        <v>4835</v>
      </c>
      <c r="B4848" s="1" t="s">
        <v>734</v>
      </c>
      <c r="C4848" s="1" t="s">
        <v>6548</v>
      </c>
      <c r="D4848" s="1" t="s">
        <v>5303</v>
      </c>
      <c r="E4848" s="2" t="s">
        <v>6549</v>
      </c>
      <c r="F4848" s="1" t="s">
        <v>6526</v>
      </c>
      <c r="G4848" s="10">
        <v>45854</v>
      </c>
      <c r="H4848" s="1">
        <v>1</v>
      </c>
      <c r="I4848" s="1"/>
      <c r="J4848" s="10">
        <v>45859</v>
      </c>
      <c r="K4848" s="1"/>
      <c r="L4848" s="2"/>
      <c r="M4848" s="10"/>
      <c r="N4848" s="1"/>
      <c r="O4848" s="1"/>
      <c r="P4848" s="2">
        <f>Table1[[#This Row],[PRICE/PO]]*Table1[[#This Row],[Quantity/PO]]</f>
        <v>0</v>
      </c>
      <c r="Q4848" s="2" t="str">
        <f t="shared" ca="1" si="411"/>
        <v>منتهي</v>
      </c>
      <c r="R4848" s="2"/>
      <c r="S4848" s="2"/>
      <c r="T4848" s="1" t="str">
        <f t="shared" si="410"/>
        <v/>
      </c>
      <c r="BN4848" s="8">
        <f t="shared" si="413"/>
        <v>0</v>
      </c>
    </row>
    <row r="4849" spans="1:66" ht="69" hidden="1" x14ac:dyDescent="0.45">
      <c r="A4849" s="1">
        <f t="shared" si="412"/>
        <v>4836</v>
      </c>
      <c r="B4849" s="1" t="s">
        <v>734</v>
      </c>
      <c r="C4849" s="1" t="s">
        <v>6550</v>
      </c>
      <c r="D4849" s="1" t="s">
        <v>5303</v>
      </c>
      <c r="E4849" s="2" t="s">
        <v>6551</v>
      </c>
      <c r="F4849" s="1" t="s">
        <v>6526</v>
      </c>
      <c r="G4849" s="10">
        <v>45854</v>
      </c>
      <c r="H4849" s="1">
        <v>1</v>
      </c>
      <c r="I4849" s="1"/>
      <c r="J4849" s="10">
        <v>45859</v>
      </c>
      <c r="K4849" s="1"/>
      <c r="L4849" s="2"/>
      <c r="M4849" s="10"/>
      <c r="N4849" s="1"/>
      <c r="O4849" s="1"/>
      <c r="P4849" s="2">
        <f>Table1[[#This Row],[PRICE/PO]]*Table1[[#This Row],[Quantity/PO]]</f>
        <v>0</v>
      </c>
      <c r="Q4849" s="2" t="str">
        <f t="shared" ca="1" si="411"/>
        <v>منتهي</v>
      </c>
      <c r="R4849" s="2"/>
      <c r="S4849" s="2"/>
      <c r="T4849" s="1" t="str">
        <f t="shared" ref="T4849:T4912" si="414">IF(AND(COUNTIFS($F$14:$F$1012, $F4849, $L$14:$L$1012, "&lt;&gt;")&gt;0, $L4849="", $I4849&lt;&gt;""), 1, "")</f>
        <v/>
      </c>
      <c r="BN4849" s="8">
        <f t="shared" si="413"/>
        <v>0</v>
      </c>
    </row>
    <row r="4850" spans="1:66" ht="46" hidden="1" x14ac:dyDescent="0.45">
      <c r="A4850" s="1">
        <f t="shared" si="412"/>
        <v>4837</v>
      </c>
      <c r="B4850" s="1" t="s">
        <v>734</v>
      </c>
      <c r="C4850" s="1" t="s">
        <v>6552</v>
      </c>
      <c r="D4850" s="1"/>
      <c r="E4850" s="2" t="s">
        <v>6553</v>
      </c>
      <c r="F4850" s="1" t="s">
        <v>6554</v>
      </c>
      <c r="G4850" s="10">
        <v>45854</v>
      </c>
      <c r="H4850" s="1">
        <v>3</v>
      </c>
      <c r="I4850" s="1"/>
      <c r="J4850" s="10">
        <v>45858</v>
      </c>
      <c r="K4850" s="1"/>
      <c r="L4850" s="2"/>
      <c r="M4850" s="10"/>
      <c r="N4850" s="1"/>
      <c r="O4850" s="1"/>
      <c r="P4850" s="2">
        <f>Table1[[#This Row],[PRICE/PO]]*Table1[[#This Row],[Quantity/PO]]</f>
        <v>0</v>
      </c>
      <c r="Q4850" s="2" t="str">
        <f t="shared" ca="1" si="411"/>
        <v>منتهي</v>
      </c>
      <c r="R4850" s="2"/>
      <c r="S4850" s="2"/>
      <c r="T4850" s="1" t="str">
        <f t="shared" si="414"/>
        <v/>
      </c>
      <c r="BN4850" s="8">
        <f t="shared" si="413"/>
        <v>0</v>
      </c>
    </row>
    <row r="4851" spans="1:66" ht="46" hidden="1" x14ac:dyDescent="0.45">
      <c r="A4851" s="1">
        <f t="shared" si="412"/>
        <v>4838</v>
      </c>
      <c r="B4851" s="1" t="s">
        <v>734</v>
      </c>
      <c r="C4851" s="1" t="s">
        <v>6555</v>
      </c>
      <c r="D4851" s="1" t="s">
        <v>6556</v>
      </c>
      <c r="E4851" s="2" t="s">
        <v>6557</v>
      </c>
      <c r="F4851" s="1" t="s">
        <v>6554</v>
      </c>
      <c r="G4851" s="10">
        <v>45854</v>
      </c>
      <c r="H4851" s="1">
        <v>2</v>
      </c>
      <c r="I4851" s="1"/>
      <c r="J4851" s="10">
        <v>45858</v>
      </c>
      <c r="K4851" s="1"/>
      <c r="L4851" s="2"/>
      <c r="M4851" s="10"/>
      <c r="N4851" s="1"/>
      <c r="O4851" s="1"/>
      <c r="P4851" s="2">
        <f>Table1[[#This Row],[PRICE/PO]]*Table1[[#This Row],[Quantity/PO]]</f>
        <v>0</v>
      </c>
      <c r="Q4851" s="2" t="str">
        <f t="shared" ca="1" si="411"/>
        <v>منتهي</v>
      </c>
      <c r="R4851" s="2"/>
      <c r="S4851" s="2"/>
      <c r="T4851" s="1" t="str">
        <f t="shared" si="414"/>
        <v/>
      </c>
      <c r="BN4851" s="8">
        <f t="shared" si="413"/>
        <v>0</v>
      </c>
    </row>
    <row r="4852" spans="1:66" ht="23" hidden="1" x14ac:dyDescent="0.45">
      <c r="A4852" s="1">
        <f t="shared" si="412"/>
        <v>4839</v>
      </c>
      <c r="B4852" s="1" t="s">
        <v>734</v>
      </c>
      <c r="C4852" s="1" t="s">
        <v>1707</v>
      </c>
      <c r="D4852" s="1" t="s">
        <v>5840</v>
      </c>
      <c r="E4852" s="2" t="s">
        <v>5841</v>
      </c>
      <c r="F4852" s="1" t="s">
        <v>6558</v>
      </c>
      <c r="G4852" s="10">
        <v>45855</v>
      </c>
      <c r="H4852" s="1">
        <v>2</v>
      </c>
      <c r="I4852" s="1">
        <v>200</v>
      </c>
      <c r="J4852" s="10">
        <v>45860</v>
      </c>
      <c r="K4852" s="1"/>
      <c r="L4852" s="2"/>
      <c r="M4852" s="10"/>
      <c r="N4852" s="1"/>
      <c r="O4852" s="1"/>
      <c r="P4852" s="2">
        <f>Table1[[#This Row],[PRICE/PO]]*Table1[[#This Row],[Quantity/PO]]</f>
        <v>0</v>
      </c>
      <c r="Q4852" s="2" t="str">
        <f t="shared" ca="1" si="411"/>
        <v>منتهي</v>
      </c>
      <c r="R4852" s="2"/>
      <c r="S4852" s="2"/>
      <c r="T4852" s="1" t="str">
        <f t="shared" si="414"/>
        <v/>
      </c>
      <c r="BN4852" s="8">
        <f t="shared" si="413"/>
        <v>0</v>
      </c>
    </row>
    <row r="4853" spans="1:66" ht="69" hidden="1" x14ac:dyDescent="0.45">
      <c r="A4853" s="1">
        <f t="shared" si="412"/>
        <v>4840</v>
      </c>
      <c r="B4853" s="1" t="s">
        <v>734</v>
      </c>
      <c r="C4853" s="1" t="s">
        <v>5374</v>
      </c>
      <c r="D4853" s="1" t="s">
        <v>6559</v>
      </c>
      <c r="E4853" s="2" t="s">
        <v>5375</v>
      </c>
      <c r="F4853" s="1" t="s">
        <v>6560</v>
      </c>
      <c r="G4853" s="10">
        <v>45855</v>
      </c>
      <c r="H4853" s="1">
        <v>1</v>
      </c>
      <c r="I4853" s="1">
        <v>225</v>
      </c>
      <c r="J4853" s="10">
        <v>45860</v>
      </c>
      <c r="K4853" s="1"/>
      <c r="L4853" s="2"/>
      <c r="M4853" s="10"/>
      <c r="N4853" s="1"/>
      <c r="O4853" s="1"/>
      <c r="P4853" s="2">
        <f>Table1[[#This Row],[PRICE/PO]]*Table1[[#This Row],[Quantity/PO]]</f>
        <v>0</v>
      </c>
      <c r="Q4853" s="2" t="str">
        <f t="shared" ref="Q4853:Q4916" ca="1" si="415">IF(AND($J4853&lt;TODAY(), $J4853&lt;&gt;""), "منتهي", "")</f>
        <v>منتهي</v>
      </c>
      <c r="R4853" s="2"/>
      <c r="S4853" s="2"/>
      <c r="T4853" s="1" t="str">
        <f t="shared" si="414"/>
        <v/>
      </c>
      <c r="BN4853" s="8">
        <f t="shared" si="413"/>
        <v>0</v>
      </c>
    </row>
    <row r="4854" spans="1:66" ht="46" hidden="1" x14ac:dyDescent="0.45">
      <c r="A4854" s="1">
        <f t="shared" si="412"/>
        <v>4841</v>
      </c>
      <c r="B4854" s="1" t="s">
        <v>734</v>
      </c>
      <c r="C4854" s="1" t="s">
        <v>5075</v>
      </c>
      <c r="D4854" s="1" t="s">
        <v>6104</v>
      </c>
      <c r="E4854" s="2" t="s">
        <v>6105</v>
      </c>
      <c r="F4854" s="1" t="s">
        <v>6561</v>
      </c>
      <c r="G4854" s="10">
        <v>45855</v>
      </c>
      <c r="H4854" s="1">
        <v>2</v>
      </c>
      <c r="I4854" s="1"/>
      <c r="J4854" s="10">
        <v>45858</v>
      </c>
      <c r="K4854" s="1"/>
      <c r="L4854" s="2"/>
      <c r="M4854" s="10"/>
      <c r="N4854" s="1"/>
      <c r="O4854" s="1"/>
      <c r="P4854" s="2">
        <f>Table1[[#This Row],[PRICE/PO]]*Table1[[#This Row],[Quantity/PO]]</f>
        <v>0</v>
      </c>
      <c r="Q4854" s="2" t="str">
        <f t="shared" ca="1" si="415"/>
        <v>منتهي</v>
      </c>
      <c r="R4854" s="2"/>
      <c r="S4854" s="2"/>
      <c r="T4854" s="1" t="str">
        <f t="shared" si="414"/>
        <v/>
      </c>
      <c r="BN4854" s="8">
        <f t="shared" si="413"/>
        <v>0</v>
      </c>
    </row>
    <row r="4855" spans="1:66" ht="46" hidden="1" x14ac:dyDescent="0.45">
      <c r="A4855" s="1">
        <f t="shared" si="412"/>
        <v>4842</v>
      </c>
      <c r="B4855" s="1" t="s">
        <v>734</v>
      </c>
      <c r="C4855" s="1" t="s">
        <v>2104</v>
      </c>
      <c r="D4855" s="1" t="s">
        <v>6562</v>
      </c>
      <c r="E4855" s="2" t="s">
        <v>6563</v>
      </c>
      <c r="F4855" s="1" t="s">
        <v>6561</v>
      </c>
      <c r="G4855" s="10">
        <v>45855</v>
      </c>
      <c r="H4855" s="1">
        <v>2</v>
      </c>
      <c r="I4855" s="1"/>
      <c r="J4855" s="10">
        <v>45858</v>
      </c>
      <c r="K4855" s="1"/>
      <c r="L4855" s="2"/>
      <c r="M4855" s="10"/>
      <c r="N4855" s="1"/>
      <c r="O4855" s="1"/>
      <c r="P4855" s="2">
        <f>Table1[[#This Row],[PRICE/PO]]*Table1[[#This Row],[Quantity/PO]]</f>
        <v>0</v>
      </c>
      <c r="Q4855" s="2" t="str">
        <f t="shared" ca="1" si="415"/>
        <v>منتهي</v>
      </c>
      <c r="R4855" s="2"/>
      <c r="S4855" s="2"/>
      <c r="T4855" s="1" t="str">
        <f t="shared" si="414"/>
        <v/>
      </c>
      <c r="BN4855" s="8">
        <f t="shared" si="413"/>
        <v>0</v>
      </c>
    </row>
    <row r="4856" spans="1:66" ht="115" hidden="1" x14ac:dyDescent="0.45">
      <c r="A4856" s="1">
        <f t="shared" si="412"/>
        <v>4843</v>
      </c>
      <c r="B4856" s="1" t="s">
        <v>734</v>
      </c>
      <c r="C4856" s="1" t="s">
        <v>6564</v>
      </c>
      <c r="D4856" s="1" t="s">
        <v>6565</v>
      </c>
      <c r="E4856" s="2" t="s">
        <v>6566</v>
      </c>
      <c r="F4856" s="1" t="s">
        <v>6561</v>
      </c>
      <c r="G4856" s="10">
        <v>45855</v>
      </c>
      <c r="H4856" s="1">
        <v>1</v>
      </c>
      <c r="I4856" s="1"/>
      <c r="J4856" s="10">
        <v>45858</v>
      </c>
      <c r="K4856" s="1"/>
      <c r="L4856" s="2"/>
      <c r="M4856" s="10"/>
      <c r="N4856" s="1"/>
      <c r="O4856" s="1"/>
      <c r="P4856" s="2">
        <f>Table1[[#This Row],[PRICE/PO]]*Table1[[#This Row],[Quantity/PO]]</f>
        <v>0</v>
      </c>
      <c r="Q4856" s="2" t="str">
        <f t="shared" ca="1" si="415"/>
        <v>منتهي</v>
      </c>
      <c r="R4856" s="2"/>
      <c r="S4856" s="2"/>
      <c r="T4856" s="1" t="str">
        <f t="shared" si="414"/>
        <v/>
      </c>
      <c r="BN4856" s="8">
        <f t="shared" si="413"/>
        <v>0</v>
      </c>
    </row>
    <row r="4857" spans="1:66" ht="69" hidden="1" x14ac:dyDescent="0.45">
      <c r="A4857" s="1">
        <f t="shared" si="412"/>
        <v>4844</v>
      </c>
      <c r="B4857" s="1" t="s">
        <v>734</v>
      </c>
      <c r="C4857" s="1" t="s">
        <v>1698</v>
      </c>
      <c r="D4857" s="1" t="s">
        <v>1697</v>
      </c>
      <c r="E4857" s="2" t="s">
        <v>5805</v>
      </c>
      <c r="F4857" s="1" t="s">
        <v>6567</v>
      </c>
      <c r="G4857" s="10">
        <v>45855</v>
      </c>
      <c r="H4857" s="1">
        <v>4</v>
      </c>
      <c r="I4857" s="1"/>
      <c r="J4857" s="10">
        <v>45860</v>
      </c>
      <c r="K4857" s="1"/>
      <c r="L4857" s="2"/>
      <c r="M4857" s="10"/>
      <c r="N4857" s="1"/>
      <c r="O4857" s="1"/>
      <c r="P4857" s="2">
        <f>Table1[[#This Row],[PRICE/PO]]*Table1[[#This Row],[Quantity/PO]]</f>
        <v>0</v>
      </c>
      <c r="Q4857" s="2" t="str">
        <f t="shared" ca="1" si="415"/>
        <v>منتهي</v>
      </c>
      <c r="R4857" s="2"/>
      <c r="S4857" s="2"/>
      <c r="T4857" s="1" t="str">
        <f t="shared" si="414"/>
        <v/>
      </c>
      <c r="BN4857" s="8">
        <f t="shared" si="413"/>
        <v>0</v>
      </c>
    </row>
    <row r="4858" spans="1:66" ht="46" hidden="1" x14ac:dyDescent="0.45">
      <c r="A4858" s="1">
        <f t="shared" si="412"/>
        <v>4845</v>
      </c>
      <c r="B4858" s="1" t="s">
        <v>734</v>
      </c>
      <c r="C4858" s="1" t="s">
        <v>1698</v>
      </c>
      <c r="D4858" s="1" t="s">
        <v>1697</v>
      </c>
      <c r="E4858" s="2" t="s">
        <v>6568</v>
      </c>
      <c r="F4858" s="1" t="s">
        <v>6569</v>
      </c>
      <c r="G4858" s="10">
        <v>45855</v>
      </c>
      <c r="H4858" s="1">
        <v>1</v>
      </c>
      <c r="I4858" s="1"/>
      <c r="J4858" s="10">
        <v>45860</v>
      </c>
      <c r="K4858" s="1"/>
      <c r="L4858" s="2"/>
      <c r="M4858" s="10"/>
      <c r="N4858" s="1"/>
      <c r="O4858" s="1"/>
      <c r="P4858" s="2">
        <f>Table1[[#This Row],[PRICE/PO]]*Table1[[#This Row],[Quantity/PO]]</f>
        <v>0</v>
      </c>
      <c r="Q4858" s="2" t="str">
        <f t="shared" ca="1" si="415"/>
        <v>منتهي</v>
      </c>
      <c r="R4858" s="2"/>
      <c r="S4858" s="2"/>
      <c r="T4858" s="1" t="str">
        <f t="shared" si="414"/>
        <v/>
      </c>
      <c r="BN4858" s="8">
        <f t="shared" si="413"/>
        <v>0</v>
      </c>
    </row>
    <row r="4859" spans="1:66" ht="69" hidden="1" x14ac:dyDescent="0.45">
      <c r="A4859" s="1">
        <f t="shared" si="412"/>
        <v>4846</v>
      </c>
      <c r="B4859" s="1" t="s">
        <v>734</v>
      </c>
      <c r="C4859" s="1" t="s">
        <v>6570</v>
      </c>
      <c r="D4859" s="1" t="s">
        <v>6571</v>
      </c>
      <c r="E4859" s="2" t="s">
        <v>6572</v>
      </c>
      <c r="F4859" s="1" t="s">
        <v>6573</v>
      </c>
      <c r="G4859" s="10">
        <v>45855</v>
      </c>
      <c r="H4859" s="1">
        <v>3</v>
      </c>
      <c r="I4859" s="1"/>
      <c r="J4859" s="10">
        <v>45860</v>
      </c>
      <c r="K4859" s="1"/>
      <c r="L4859" s="2"/>
      <c r="M4859" s="10"/>
      <c r="N4859" s="1"/>
      <c r="O4859" s="1"/>
      <c r="P4859" s="2">
        <f>Table1[[#This Row],[PRICE/PO]]*Table1[[#This Row],[Quantity/PO]]</f>
        <v>0</v>
      </c>
      <c r="Q4859" s="2" t="str">
        <f t="shared" ca="1" si="415"/>
        <v>منتهي</v>
      </c>
      <c r="R4859" s="2"/>
      <c r="S4859" s="2"/>
      <c r="T4859" s="1" t="str">
        <f t="shared" si="414"/>
        <v/>
      </c>
      <c r="BN4859" s="8">
        <f t="shared" si="413"/>
        <v>0</v>
      </c>
    </row>
    <row r="4860" spans="1:66" ht="69" hidden="1" x14ac:dyDescent="0.45">
      <c r="A4860" s="1">
        <f t="shared" si="412"/>
        <v>4847</v>
      </c>
      <c r="B4860" s="1" t="s">
        <v>734</v>
      </c>
      <c r="C4860" s="1" t="s">
        <v>6574</v>
      </c>
      <c r="D4860" s="1" t="s">
        <v>6575</v>
      </c>
      <c r="E4860" s="2" t="s">
        <v>6576</v>
      </c>
      <c r="F4860" s="1" t="s">
        <v>6573</v>
      </c>
      <c r="G4860" s="10">
        <v>45855</v>
      </c>
      <c r="H4860" s="1">
        <v>3</v>
      </c>
      <c r="I4860" s="1"/>
      <c r="J4860" s="10">
        <v>45860</v>
      </c>
      <c r="K4860" s="1"/>
      <c r="L4860" s="2"/>
      <c r="M4860" s="10"/>
      <c r="N4860" s="1"/>
      <c r="O4860" s="1"/>
      <c r="P4860" s="2">
        <f>Table1[[#This Row],[PRICE/PO]]*Table1[[#This Row],[Quantity/PO]]</f>
        <v>0</v>
      </c>
      <c r="Q4860" s="2" t="str">
        <f t="shared" ca="1" si="415"/>
        <v>منتهي</v>
      </c>
      <c r="R4860" s="2"/>
      <c r="S4860" s="2"/>
      <c r="T4860" s="1" t="str">
        <f t="shared" si="414"/>
        <v/>
      </c>
      <c r="BN4860" s="8">
        <f t="shared" si="413"/>
        <v>0</v>
      </c>
    </row>
    <row r="4861" spans="1:66" ht="46" hidden="1" x14ac:dyDescent="0.45">
      <c r="A4861" s="1">
        <f t="shared" si="412"/>
        <v>4848</v>
      </c>
      <c r="B4861" s="1" t="s">
        <v>734</v>
      </c>
      <c r="C4861" s="1" t="s">
        <v>897</v>
      </c>
      <c r="D4861" s="1" t="s">
        <v>5303</v>
      </c>
      <c r="E4861" s="2" t="s">
        <v>6100</v>
      </c>
      <c r="F4861" s="1" t="s">
        <v>6577</v>
      </c>
      <c r="G4861" s="10">
        <v>45855</v>
      </c>
      <c r="H4861" s="1">
        <v>20</v>
      </c>
      <c r="I4861" s="1"/>
      <c r="J4861" s="10">
        <v>45859</v>
      </c>
      <c r="K4861" s="1"/>
      <c r="L4861" s="2"/>
      <c r="M4861" s="10"/>
      <c r="N4861" s="1"/>
      <c r="O4861" s="1"/>
      <c r="P4861" s="2">
        <f>Table1[[#This Row],[PRICE/PO]]*Table1[[#This Row],[Quantity/PO]]</f>
        <v>0</v>
      </c>
      <c r="Q4861" s="2" t="str">
        <f t="shared" ca="1" si="415"/>
        <v>منتهي</v>
      </c>
      <c r="R4861" s="2"/>
      <c r="S4861" s="2"/>
      <c r="T4861" s="1" t="str">
        <f t="shared" si="414"/>
        <v/>
      </c>
      <c r="BN4861" s="8">
        <f t="shared" si="413"/>
        <v>0</v>
      </c>
    </row>
    <row r="4862" spans="1:66" ht="46" hidden="1" x14ac:dyDescent="0.45">
      <c r="A4862" s="1">
        <f t="shared" si="412"/>
        <v>4849</v>
      </c>
      <c r="B4862" s="1" t="s">
        <v>734</v>
      </c>
      <c r="C4862" s="1" t="s">
        <v>2166</v>
      </c>
      <c r="D4862" s="1" t="s">
        <v>5303</v>
      </c>
      <c r="E4862" s="2" t="s">
        <v>6108</v>
      </c>
      <c r="F4862" s="1" t="s">
        <v>6577</v>
      </c>
      <c r="G4862" s="10">
        <v>45855</v>
      </c>
      <c r="H4862" s="1">
        <v>20</v>
      </c>
      <c r="I4862" s="1"/>
      <c r="J4862" s="10">
        <v>45859</v>
      </c>
      <c r="K4862" s="1"/>
      <c r="L4862" s="2"/>
      <c r="M4862" s="10"/>
      <c r="N4862" s="1"/>
      <c r="O4862" s="1"/>
      <c r="P4862" s="2">
        <f>Table1[[#This Row],[PRICE/PO]]*Table1[[#This Row],[Quantity/PO]]</f>
        <v>0</v>
      </c>
      <c r="Q4862" s="2" t="str">
        <f t="shared" ca="1" si="415"/>
        <v>منتهي</v>
      </c>
      <c r="R4862" s="2"/>
      <c r="S4862" s="2"/>
      <c r="T4862" s="1" t="str">
        <f t="shared" si="414"/>
        <v/>
      </c>
      <c r="BN4862" s="8">
        <f t="shared" si="413"/>
        <v>0</v>
      </c>
    </row>
    <row r="4863" spans="1:66" ht="46" hidden="1" x14ac:dyDescent="0.45">
      <c r="A4863" s="1">
        <f t="shared" si="412"/>
        <v>4850</v>
      </c>
      <c r="B4863" s="1" t="s">
        <v>734</v>
      </c>
      <c r="C4863" s="1" t="s">
        <v>883</v>
      </c>
      <c r="D4863" s="1" t="s">
        <v>5303</v>
      </c>
      <c r="E4863" s="2" t="s">
        <v>6102</v>
      </c>
      <c r="F4863" s="1" t="s">
        <v>6577</v>
      </c>
      <c r="G4863" s="10">
        <v>45855</v>
      </c>
      <c r="H4863" s="1">
        <v>15</v>
      </c>
      <c r="I4863" s="1"/>
      <c r="J4863" s="10">
        <v>45859</v>
      </c>
      <c r="K4863" s="1"/>
      <c r="L4863" s="2"/>
      <c r="M4863" s="10"/>
      <c r="N4863" s="1"/>
      <c r="O4863" s="1"/>
      <c r="P4863" s="2">
        <f>Table1[[#This Row],[PRICE/PO]]*Table1[[#This Row],[Quantity/PO]]</f>
        <v>0</v>
      </c>
      <c r="Q4863" s="2" t="str">
        <f t="shared" ca="1" si="415"/>
        <v>منتهي</v>
      </c>
      <c r="R4863" s="2"/>
      <c r="S4863" s="2"/>
      <c r="T4863" s="1" t="str">
        <f t="shared" si="414"/>
        <v/>
      </c>
      <c r="BN4863" s="8">
        <f t="shared" si="413"/>
        <v>0</v>
      </c>
    </row>
    <row r="4864" spans="1:66" ht="46" hidden="1" x14ac:dyDescent="0.45">
      <c r="A4864" s="1">
        <f t="shared" si="412"/>
        <v>4851</v>
      </c>
      <c r="B4864" s="1" t="s">
        <v>734</v>
      </c>
      <c r="C4864" s="1" t="s">
        <v>1593</v>
      </c>
      <c r="D4864" s="1" t="s">
        <v>5303</v>
      </c>
      <c r="E4864" s="2" t="s">
        <v>6103</v>
      </c>
      <c r="F4864" s="1" t="s">
        <v>6577</v>
      </c>
      <c r="G4864" s="10">
        <v>45855</v>
      </c>
      <c r="H4864" s="1">
        <v>15</v>
      </c>
      <c r="I4864" s="1"/>
      <c r="J4864" s="10">
        <v>45859</v>
      </c>
      <c r="K4864" s="1"/>
      <c r="L4864" s="2"/>
      <c r="M4864" s="10"/>
      <c r="N4864" s="1"/>
      <c r="O4864" s="1"/>
      <c r="P4864" s="2">
        <f>Table1[[#This Row],[PRICE/PO]]*Table1[[#This Row],[Quantity/PO]]</f>
        <v>0</v>
      </c>
      <c r="Q4864" s="2" t="str">
        <f t="shared" ca="1" si="415"/>
        <v>منتهي</v>
      </c>
      <c r="R4864" s="2"/>
      <c r="S4864" s="2"/>
      <c r="T4864" s="1" t="str">
        <f t="shared" si="414"/>
        <v/>
      </c>
      <c r="BN4864" s="8">
        <f t="shared" si="413"/>
        <v>0</v>
      </c>
    </row>
    <row r="4865" spans="1:66" ht="46" hidden="1" x14ac:dyDescent="0.45">
      <c r="A4865" s="1">
        <f t="shared" si="412"/>
        <v>4852</v>
      </c>
      <c r="B4865" s="1" t="s">
        <v>734</v>
      </c>
      <c r="C4865" s="1" t="s">
        <v>885</v>
      </c>
      <c r="D4865" s="1" t="s">
        <v>5303</v>
      </c>
      <c r="E4865" s="2" t="s">
        <v>229</v>
      </c>
      <c r="F4865" s="1" t="s">
        <v>6577</v>
      </c>
      <c r="G4865" s="10">
        <v>45855</v>
      </c>
      <c r="H4865" s="1">
        <v>10</v>
      </c>
      <c r="I4865" s="1"/>
      <c r="J4865" s="10">
        <v>45859</v>
      </c>
      <c r="K4865" s="1"/>
      <c r="L4865" s="2"/>
      <c r="M4865" s="10"/>
      <c r="N4865" s="1"/>
      <c r="O4865" s="1"/>
      <c r="P4865" s="2">
        <f>Table1[[#This Row],[PRICE/PO]]*Table1[[#This Row],[Quantity/PO]]</f>
        <v>0</v>
      </c>
      <c r="Q4865" s="2" t="str">
        <f t="shared" ca="1" si="415"/>
        <v>منتهي</v>
      </c>
      <c r="R4865" s="2"/>
      <c r="S4865" s="2"/>
      <c r="T4865" s="1" t="str">
        <f t="shared" si="414"/>
        <v/>
      </c>
      <c r="BN4865" s="8">
        <f t="shared" si="413"/>
        <v>0</v>
      </c>
    </row>
    <row r="4866" spans="1:66" ht="46" hidden="1" x14ac:dyDescent="0.45">
      <c r="A4866" s="1">
        <f t="shared" si="412"/>
        <v>4853</v>
      </c>
      <c r="B4866" s="1" t="s">
        <v>220</v>
      </c>
      <c r="C4866" s="1" t="s">
        <v>901</v>
      </c>
      <c r="D4866" s="1" t="s">
        <v>5303</v>
      </c>
      <c r="E4866" s="2" t="s">
        <v>6109</v>
      </c>
      <c r="F4866" s="1" t="s">
        <v>6577</v>
      </c>
      <c r="G4866" s="10">
        <v>45855</v>
      </c>
      <c r="H4866" s="1">
        <v>20</v>
      </c>
      <c r="I4866" s="1"/>
      <c r="J4866" s="10">
        <v>45859</v>
      </c>
      <c r="K4866" s="1"/>
      <c r="L4866" s="2"/>
      <c r="M4866" s="10"/>
      <c r="N4866" s="1"/>
      <c r="O4866" s="1"/>
      <c r="P4866" s="2">
        <f>Table1[[#This Row],[PRICE/PO]]*Table1[[#This Row],[Quantity/PO]]</f>
        <v>0</v>
      </c>
      <c r="Q4866" s="2" t="str">
        <f t="shared" ca="1" si="415"/>
        <v>منتهي</v>
      </c>
      <c r="R4866" s="2"/>
      <c r="S4866" s="2"/>
      <c r="T4866" s="1" t="str">
        <f t="shared" si="414"/>
        <v/>
      </c>
      <c r="BN4866" s="8">
        <f t="shared" si="413"/>
        <v>0</v>
      </c>
    </row>
    <row r="4867" spans="1:66" ht="69" hidden="1" x14ac:dyDescent="0.45">
      <c r="A4867" s="1">
        <f t="shared" si="412"/>
        <v>4854</v>
      </c>
      <c r="B4867" s="1" t="s">
        <v>734</v>
      </c>
      <c r="C4867" s="1" t="s">
        <v>6342</v>
      </c>
      <c r="D4867" s="1" t="s">
        <v>6136</v>
      </c>
      <c r="E4867" s="2" t="s">
        <v>6578</v>
      </c>
      <c r="F4867" s="1" t="s">
        <v>6579</v>
      </c>
      <c r="G4867" s="10">
        <v>45858</v>
      </c>
      <c r="H4867" s="1">
        <v>6</v>
      </c>
      <c r="I4867" s="1"/>
      <c r="J4867" s="10">
        <v>45864</v>
      </c>
      <c r="K4867" s="1"/>
      <c r="L4867" s="2"/>
      <c r="M4867" s="10"/>
      <c r="N4867" s="1"/>
      <c r="O4867" s="1"/>
      <c r="P4867" s="2">
        <f>Table1[[#This Row],[PRICE/PO]]*Table1[[#This Row],[Quantity/PO]]</f>
        <v>0</v>
      </c>
      <c r="Q4867" s="2" t="str">
        <f t="shared" ca="1" si="415"/>
        <v>منتهي</v>
      </c>
      <c r="R4867" s="2"/>
      <c r="S4867" s="2"/>
      <c r="T4867" s="1" t="str">
        <f t="shared" si="414"/>
        <v/>
      </c>
      <c r="BN4867" s="8">
        <f t="shared" si="413"/>
        <v>0</v>
      </c>
    </row>
    <row r="4868" spans="1:66" ht="23" hidden="1" x14ac:dyDescent="0.45">
      <c r="A4868" s="1">
        <f t="shared" si="412"/>
        <v>4855</v>
      </c>
      <c r="B4868" s="1" t="s">
        <v>734</v>
      </c>
      <c r="C4868" s="1" t="s">
        <v>2900</v>
      </c>
      <c r="D4868" s="1" t="s">
        <v>6157</v>
      </c>
      <c r="E4868" s="2" t="s">
        <v>6580</v>
      </c>
      <c r="F4868" s="1" t="s">
        <v>6579</v>
      </c>
      <c r="G4868" s="10">
        <v>45858</v>
      </c>
      <c r="H4868" s="1">
        <v>2</v>
      </c>
      <c r="I4868" s="1"/>
      <c r="J4868" s="10">
        <v>45864</v>
      </c>
      <c r="K4868" s="1"/>
      <c r="L4868" s="2"/>
      <c r="M4868" s="10"/>
      <c r="N4868" s="1"/>
      <c r="O4868" s="1"/>
      <c r="P4868" s="2">
        <f>Table1[[#This Row],[PRICE/PO]]*Table1[[#This Row],[Quantity/PO]]</f>
        <v>0</v>
      </c>
      <c r="Q4868" s="2" t="str">
        <f t="shared" ca="1" si="415"/>
        <v>منتهي</v>
      </c>
      <c r="R4868" s="2"/>
      <c r="S4868" s="2"/>
      <c r="T4868" s="1" t="str">
        <f t="shared" si="414"/>
        <v/>
      </c>
      <c r="BN4868" s="8">
        <f t="shared" si="413"/>
        <v>0</v>
      </c>
    </row>
    <row r="4869" spans="1:66" ht="46" hidden="1" x14ac:dyDescent="0.45">
      <c r="A4869" s="1">
        <f t="shared" si="412"/>
        <v>4856</v>
      </c>
      <c r="B4869" s="1" t="s">
        <v>734</v>
      </c>
      <c r="C4869" s="1" t="s">
        <v>6346</v>
      </c>
      <c r="D4869" s="1" t="s">
        <v>6165</v>
      </c>
      <c r="E4869" s="2" t="s">
        <v>6581</v>
      </c>
      <c r="F4869" s="1" t="s">
        <v>6579</v>
      </c>
      <c r="G4869" s="10">
        <v>45858</v>
      </c>
      <c r="H4869" s="1">
        <v>4</v>
      </c>
      <c r="I4869" s="1"/>
      <c r="J4869" s="10">
        <v>45864</v>
      </c>
      <c r="K4869" s="1"/>
      <c r="L4869" s="2"/>
      <c r="M4869" s="10"/>
      <c r="N4869" s="1"/>
      <c r="O4869" s="1"/>
      <c r="P4869" s="2">
        <f>Table1[[#This Row],[PRICE/PO]]*Table1[[#This Row],[Quantity/PO]]</f>
        <v>0</v>
      </c>
      <c r="Q4869" s="2" t="str">
        <f t="shared" ca="1" si="415"/>
        <v>منتهي</v>
      </c>
      <c r="R4869" s="2"/>
      <c r="S4869" s="2"/>
      <c r="T4869" s="1" t="str">
        <f t="shared" si="414"/>
        <v/>
      </c>
      <c r="BN4869" s="8">
        <f t="shared" si="413"/>
        <v>0</v>
      </c>
    </row>
    <row r="4870" spans="1:66" ht="46" hidden="1" x14ac:dyDescent="0.45">
      <c r="A4870" s="1">
        <f t="shared" si="412"/>
        <v>4857</v>
      </c>
      <c r="B4870" s="1" t="s">
        <v>734</v>
      </c>
      <c r="C4870" s="1" t="s">
        <v>877</v>
      </c>
      <c r="D4870" s="1" t="s">
        <v>5303</v>
      </c>
      <c r="E4870" s="2" t="s">
        <v>6582</v>
      </c>
      <c r="F4870" s="1" t="s">
        <v>6583</v>
      </c>
      <c r="G4870" s="10">
        <v>45858</v>
      </c>
      <c r="H4870" s="1">
        <v>50</v>
      </c>
      <c r="I4870" s="1"/>
      <c r="J4870" s="10">
        <v>45861</v>
      </c>
      <c r="K4870" s="1"/>
      <c r="L4870" s="2"/>
      <c r="M4870" s="10"/>
      <c r="N4870" s="1"/>
      <c r="O4870" s="1"/>
      <c r="P4870" s="2">
        <f>Table1[[#This Row],[PRICE/PO]]*Table1[[#This Row],[Quantity/PO]]</f>
        <v>0</v>
      </c>
      <c r="Q4870" s="2" t="str">
        <f t="shared" ca="1" si="415"/>
        <v>منتهي</v>
      </c>
      <c r="R4870" s="2"/>
      <c r="S4870" s="2"/>
      <c r="T4870" s="1" t="str">
        <f t="shared" si="414"/>
        <v/>
      </c>
      <c r="BN4870" s="8">
        <f t="shared" si="413"/>
        <v>0</v>
      </c>
    </row>
    <row r="4871" spans="1:66" ht="46" hidden="1" x14ac:dyDescent="0.45">
      <c r="A4871" s="1">
        <f t="shared" si="412"/>
        <v>4858</v>
      </c>
      <c r="B4871" s="1" t="s">
        <v>734</v>
      </c>
      <c r="C4871" s="1" t="s">
        <v>878</v>
      </c>
      <c r="D4871" s="1" t="s">
        <v>5303</v>
      </c>
      <c r="E4871" s="2" t="s">
        <v>6584</v>
      </c>
      <c r="F4871" s="1" t="s">
        <v>6583</v>
      </c>
      <c r="G4871" s="10">
        <v>45858</v>
      </c>
      <c r="H4871" s="1">
        <v>50</v>
      </c>
      <c r="I4871" s="1"/>
      <c r="J4871" s="10">
        <v>45861</v>
      </c>
      <c r="K4871" s="1"/>
      <c r="L4871" s="2"/>
      <c r="M4871" s="10"/>
      <c r="N4871" s="1"/>
      <c r="O4871" s="1"/>
      <c r="P4871" s="2">
        <f>Table1[[#This Row],[PRICE/PO]]*Table1[[#This Row],[Quantity/PO]]</f>
        <v>0</v>
      </c>
      <c r="Q4871" s="2" t="str">
        <f t="shared" ca="1" si="415"/>
        <v>منتهي</v>
      </c>
      <c r="R4871" s="2"/>
      <c r="S4871" s="2"/>
      <c r="T4871" s="1" t="str">
        <f t="shared" si="414"/>
        <v/>
      </c>
      <c r="BN4871" s="8">
        <f t="shared" si="413"/>
        <v>0</v>
      </c>
    </row>
    <row r="4872" spans="1:66" ht="46" hidden="1" x14ac:dyDescent="0.45">
      <c r="A4872" s="1">
        <f t="shared" si="412"/>
        <v>4859</v>
      </c>
      <c r="B4872" s="1" t="s">
        <v>734</v>
      </c>
      <c r="C4872" s="1" t="s">
        <v>882</v>
      </c>
      <c r="D4872" s="1" t="s">
        <v>5303</v>
      </c>
      <c r="E4872" s="2" t="s">
        <v>6060</v>
      </c>
      <c r="F4872" s="1" t="s">
        <v>6583</v>
      </c>
      <c r="G4872" s="10">
        <v>45858</v>
      </c>
      <c r="H4872" s="1">
        <v>50</v>
      </c>
      <c r="I4872" s="1"/>
      <c r="J4872" s="10">
        <v>45861</v>
      </c>
      <c r="K4872" s="1"/>
      <c r="L4872" s="2"/>
      <c r="M4872" s="10"/>
      <c r="N4872" s="1"/>
      <c r="O4872" s="1"/>
      <c r="P4872" s="2">
        <f>Table1[[#This Row],[PRICE/PO]]*Table1[[#This Row],[Quantity/PO]]</f>
        <v>0</v>
      </c>
      <c r="Q4872" s="2" t="str">
        <f t="shared" ca="1" si="415"/>
        <v>منتهي</v>
      </c>
      <c r="R4872" s="2"/>
      <c r="S4872" s="2"/>
      <c r="T4872" s="1" t="str">
        <f t="shared" si="414"/>
        <v/>
      </c>
      <c r="BN4872" s="8">
        <f t="shared" si="413"/>
        <v>0</v>
      </c>
    </row>
    <row r="4873" spans="1:66" ht="46" hidden="1" x14ac:dyDescent="0.45">
      <c r="A4873" s="1">
        <f t="shared" si="412"/>
        <v>4860</v>
      </c>
      <c r="B4873" s="1" t="s">
        <v>734</v>
      </c>
      <c r="C4873" s="1" t="s">
        <v>879</v>
      </c>
      <c r="D4873" s="1" t="s">
        <v>5303</v>
      </c>
      <c r="E4873" s="2" t="s">
        <v>257</v>
      </c>
      <c r="F4873" s="1" t="s">
        <v>6583</v>
      </c>
      <c r="G4873" s="10">
        <v>45858</v>
      </c>
      <c r="H4873" s="1">
        <v>50</v>
      </c>
      <c r="I4873" s="1"/>
      <c r="J4873" s="10">
        <v>45861</v>
      </c>
      <c r="K4873" s="1"/>
      <c r="L4873" s="2"/>
      <c r="M4873" s="10"/>
      <c r="N4873" s="1"/>
      <c r="O4873" s="1"/>
      <c r="P4873" s="2">
        <f>Table1[[#This Row],[PRICE/PO]]*Table1[[#This Row],[Quantity/PO]]</f>
        <v>0</v>
      </c>
      <c r="Q4873" s="2" t="str">
        <f t="shared" ca="1" si="415"/>
        <v>منتهي</v>
      </c>
      <c r="R4873" s="2"/>
      <c r="S4873" s="2"/>
      <c r="T4873" s="1" t="str">
        <f t="shared" si="414"/>
        <v/>
      </c>
      <c r="BN4873" s="8">
        <f t="shared" si="413"/>
        <v>0</v>
      </c>
    </row>
    <row r="4874" spans="1:66" ht="46" hidden="1" x14ac:dyDescent="0.45">
      <c r="A4874" s="1">
        <f t="shared" si="412"/>
        <v>4861</v>
      </c>
      <c r="B4874" s="1" t="s">
        <v>734</v>
      </c>
      <c r="C4874" s="1" t="s">
        <v>880</v>
      </c>
      <c r="D4874" s="1" t="s">
        <v>5303</v>
      </c>
      <c r="E4874" s="2" t="s">
        <v>6119</v>
      </c>
      <c r="F4874" s="1" t="s">
        <v>6583</v>
      </c>
      <c r="G4874" s="10">
        <v>45858</v>
      </c>
      <c r="H4874" s="1">
        <v>100</v>
      </c>
      <c r="I4874" s="1"/>
      <c r="J4874" s="10">
        <v>45861</v>
      </c>
      <c r="K4874" s="1"/>
      <c r="L4874" s="2"/>
      <c r="M4874" s="10"/>
      <c r="N4874" s="1"/>
      <c r="O4874" s="1"/>
      <c r="P4874" s="2">
        <f>Table1[[#This Row],[PRICE/PO]]*Table1[[#This Row],[Quantity/PO]]</f>
        <v>0</v>
      </c>
      <c r="Q4874" s="2" t="str">
        <f t="shared" ca="1" si="415"/>
        <v>منتهي</v>
      </c>
      <c r="R4874" s="2"/>
      <c r="S4874" s="2"/>
      <c r="T4874" s="1" t="str">
        <f t="shared" si="414"/>
        <v/>
      </c>
      <c r="BN4874" s="8">
        <f t="shared" si="413"/>
        <v>0</v>
      </c>
    </row>
    <row r="4875" spans="1:66" ht="69" hidden="1" x14ac:dyDescent="0.45">
      <c r="A4875" s="1">
        <f t="shared" si="412"/>
        <v>4862</v>
      </c>
      <c r="B4875" s="1" t="s">
        <v>734</v>
      </c>
      <c r="C4875" s="1" t="s">
        <v>887</v>
      </c>
      <c r="D4875" s="1" t="s">
        <v>5303</v>
      </c>
      <c r="E4875" s="2" t="s">
        <v>6095</v>
      </c>
      <c r="F4875" s="1" t="s">
        <v>6583</v>
      </c>
      <c r="G4875" s="10">
        <v>45858</v>
      </c>
      <c r="H4875" s="1">
        <v>3</v>
      </c>
      <c r="I4875" s="1"/>
      <c r="J4875" s="10">
        <v>45861</v>
      </c>
      <c r="K4875" s="1"/>
      <c r="L4875" s="2"/>
      <c r="M4875" s="10"/>
      <c r="N4875" s="1"/>
      <c r="O4875" s="1"/>
      <c r="P4875" s="2">
        <f>Table1[[#This Row],[PRICE/PO]]*Table1[[#This Row],[Quantity/PO]]</f>
        <v>0</v>
      </c>
      <c r="Q4875" s="2" t="str">
        <f t="shared" ca="1" si="415"/>
        <v>منتهي</v>
      </c>
      <c r="R4875" s="2"/>
      <c r="S4875" s="2"/>
      <c r="T4875" s="1" t="str">
        <f t="shared" si="414"/>
        <v/>
      </c>
      <c r="BN4875" s="8">
        <f t="shared" si="413"/>
        <v>0</v>
      </c>
    </row>
    <row r="4876" spans="1:66" ht="46" hidden="1" x14ac:dyDescent="0.45">
      <c r="A4876" s="1">
        <f t="shared" si="412"/>
        <v>4863</v>
      </c>
      <c r="B4876" s="1" t="s">
        <v>207</v>
      </c>
      <c r="C4876" s="1" t="s">
        <v>1405</v>
      </c>
      <c r="D4876" s="1" t="s">
        <v>5303</v>
      </c>
      <c r="E4876" s="2" t="s">
        <v>218</v>
      </c>
      <c r="F4876" s="1" t="s">
        <v>6583</v>
      </c>
      <c r="G4876" s="10">
        <v>45858</v>
      </c>
      <c r="H4876" s="1">
        <v>50</v>
      </c>
      <c r="I4876" s="1"/>
      <c r="J4876" s="10">
        <v>45861</v>
      </c>
      <c r="K4876" s="1"/>
      <c r="L4876" s="2"/>
      <c r="M4876" s="10"/>
      <c r="N4876" s="1"/>
      <c r="O4876" s="1"/>
      <c r="P4876" s="2">
        <f>Table1[[#This Row],[PRICE/PO]]*Table1[[#This Row],[Quantity/PO]]</f>
        <v>0</v>
      </c>
      <c r="Q4876" s="2" t="str">
        <f t="shared" ca="1" si="415"/>
        <v>منتهي</v>
      </c>
      <c r="R4876" s="2"/>
      <c r="S4876" s="2"/>
      <c r="T4876" s="1" t="str">
        <f t="shared" si="414"/>
        <v/>
      </c>
      <c r="BN4876" s="8">
        <f t="shared" si="413"/>
        <v>0</v>
      </c>
    </row>
    <row r="4877" spans="1:66" ht="46" hidden="1" x14ac:dyDescent="0.45">
      <c r="A4877" s="1">
        <f t="shared" si="412"/>
        <v>4864</v>
      </c>
      <c r="B4877" s="1" t="s">
        <v>207</v>
      </c>
      <c r="C4877" s="1" t="s">
        <v>872</v>
      </c>
      <c r="D4877" s="1" t="s">
        <v>5303</v>
      </c>
      <c r="E4877" s="2" t="s">
        <v>5497</v>
      </c>
      <c r="F4877" s="1" t="s">
        <v>6583</v>
      </c>
      <c r="G4877" s="10">
        <v>45858</v>
      </c>
      <c r="H4877" s="1">
        <v>50</v>
      </c>
      <c r="I4877" s="1"/>
      <c r="J4877" s="10">
        <v>45861</v>
      </c>
      <c r="K4877" s="1"/>
      <c r="L4877" s="2"/>
      <c r="M4877" s="10"/>
      <c r="N4877" s="1"/>
      <c r="O4877" s="1"/>
      <c r="P4877" s="2">
        <f>Table1[[#This Row],[PRICE/PO]]*Table1[[#This Row],[Quantity/PO]]</f>
        <v>0</v>
      </c>
      <c r="Q4877" s="2" t="str">
        <f t="shared" ca="1" si="415"/>
        <v>منتهي</v>
      </c>
      <c r="R4877" s="2"/>
      <c r="S4877" s="2"/>
      <c r="T4877" s="1" t="str">
        <f t="shared" si="414"/>
        <v/>
      </c>
      <c r="BN4877" s="8">
        <f t="shared" si="413"/>
        <v>0</v>
      </c>
    </row>
    <row r="4878" spans="1:66" ht="46" hidden="1" x14ac:dyDescent="0.45">
      <c r="A4878" s="1">
        <f t="shared" si="412"/>
        <v>4865</v>
      </c>
      <c r="B4878" s="1" t="s">
        <v>734</v>
      </c>
      <c r="C4878" s="1" t="s">
        <v>868</v>
      </c>
      <c r="D4878" s="1" t="s">
        <v>5303</v>
      </c>
      <c r="E4878" s="2" t="s">
        <v>6585</v>
      </c>
      <c r="F4878" s="1" t="s">
        <v>6583</v>
      </c>
      <c r="G4878" s="10">
        <v>45858</v>
      </c>
      <c r="H4878" s="1">
        <v>50</v>
      </c>
      <c r="I4878" s="1"/>
      <c r="J4878" s="10">
        <v>45861</v>
      </c>
      <c r="K4878" s="1"/>
      <c r="L4878" s="2"/>
      <c r="M4878" s="10"/>
      <c r="N4878" s="1"/>
      <c r="O4878" s="1"/>
      <c r="P4878" s="2">
        <f>Table1[[#This Row],[PRICE/PO]]*Table1[[#This Row],[Quantity/PO]]</f>
        <v>0</v>
      </c>
      <c r="Q4878" s="2" t="str">
        <f t="shared" ca="1" si="415"/>
        <v>منتهي</v>
      </c>
      <c r="R4878" s="2"/>
      <c r="S4878" s="2"/>
      <c r="T4878" s="1" t="str">
        <f t="shared" si="414"/>
        <v/>
      </c>
      <c r="BN4878" s="8">
        <f t="shared" si="413"/>
        <v>0</v>
      </c>
    </row>
    <row r="4879" spans="1:66" ht="46" hidden="1" x14ac:dyDescent="0.45">
      <c r="A4879" s="1">
        <f t="shared" si="412"/>
        <v>4866</v>
      </c>
      <c r="B4879" s="1" t="s">
        <v>734</v>
      </c>
      <c r="C4879" s="1" t="s">
        <v>6586</v>
      </c>
      <c r="D4879" s="1" t="s">
        <v>6587</v>
      </c>
      <c r="E4879" s="2" t="s">
        <v>6588</v>
      </c>
      <c r="F4879" s="1" t="s">
        <v>6583</v>
      </c>
      <c r="G4879" s="10">
        <v>45858</v>
      </c>
      <c r="H4879" s="1">
        <v>1</v>
      </c>
      <c r="I4879" s="1"/>
      <c r="J4879" s="10">
        <v>45861</v>
      </c>
      <c r="K4879" s="1"/>
      <c r="L4879" s="2"/>
      <c r="M4879" s="10"/>
      <c r="N4879" s="1"/>
      <c r="O4879" s="1"/>
      <c r="P4879" s="2">
        <f>Table1[[#This Row],[PRICE/PO]]*Table1[[#This Row],[Quantity/PO]]</f>
        <v>0</v>
      </c>
      <c r="Q4879" s="2" t="str">
        <f t="shared" ca="1" si="415"/>
        <v>منتهي</v>
      </c>
      <c r="R4879" s="2"/>
      <c r="S4879" s="2"/>
      <c r="T4879" s="1" t="str">
        <f t="shared" si="414"/>
        <v/>
      </c>
      <c r="BN4879" s="8">
        <f t="shared" si="413"/>
        <v>0</v>
      </c>
    </row>
    <row r="4880" spans="1:66" ht="46" hidden="1" x14ac:dyDescent="0.45">
      <c r="A4880" s="1">
        <f t="shared" si="412"/>
        <v>4867</v>
      </c>
      <c r="B4880" s="1" t="s">
        <v>734</v>
      </c>
      <c r="C4880" s="1" t="s">
        <v>6589</v>
      </c>
      <c r="D4880" s="1" t="s">
        <v>6590</v>
      </c>
      <c r="E4880" s="2" t="s">
        <v>6591</v>
      </c>
      <c r="F4880" s="1" t="s">
        <v>6583</v>
      </c>
      <c r="G4880" s="10">
        <v>45858</v>
      </c>
      <c r="H4880" s="1">
        <v>1</v>
      </c>
      <c r="I4880" s="1"/>
      <c r="J4880" s="10">
        <v>45861</v>
      </c>
      <c r="K4880" s="1"/>
      <c r="L4880" s="2"/>
      <c r="M4880" s="10"/>
      <c r="N4880" s="1"/>
      <c r="O4880" s="1"/>
      <c r="P4880" s="2">
        <f>Table1[[#This Row],[PRICE/PO]]*Table1[[#This Row],[Quantity/PO]]</f>
        <v>0</v>
      </c>
      <c r="Q4880" s="2" t="str">
        <f t="shared" ca="1" si="415"/>
        <v>منتهي</v>
      </c>
      <c r="R4880" s="2"/>
      <c r="S4880" s="2"/>
      <c r="T4880" s="1" t="str">
        <f t="shared" si="414"/>
        <v/>
      </c>
      <c r="BN4880" s="8">
        <f t="shared" si="413"/>
        <v>0</v>
      </c>
    </row>
    <row r="4881" spans="1:66" ht="23" hidden="1" x14ac:dyDescent="0.45">
      <c r="A4881" s="1">
        <f t="shared" si="412"/>
        <v>4868</v>
      </c>
      <c r="B4881" s="1" t="s">
        <v>734</v>
      </c>
      <c r="C4881" s="1" t="s">
        <v>3338</v>
      </c>
      <c r="D4881" s="1" t="s">
        <v>3339</v>
      </c>
      <c r="E4881" s="2" t="s">
        <v>6592</v>
      </c>
      <c r="F4881" s="1" t="s">
        <v>6583</v>
      </c>
      <c r="G4881" s="10">
        <v>45858</v>
      </c>
      <c r="H4881" s="1">
        <v>1</v>
      </c>
      <c r="I4881" s="1"/>
      <c r="J4881" s="10">
        <v>45861</v>
      </c>
      <c r="K4881" s="1"/>
      <c r="L4881" s="2"/>
      <c r="M4881" s="10"/>
      <c r="N4881" s="1"/>
      <c r="O4881" s="1"/>
      <c r="P4881" s="2">
        <f>Table1[[#This Row],[PRICE/PO]]*Table1[[#This Row],[Quantity/PO]]</f>
        <v>0</v>
      </c>
      <c r="Q4881" s="2" t="str">
        <f t="shared" ca="1" si="415"/>
        <v>منتهي</v>
      </c>
      <c r="R4881" s="2"/>
      <c r="S4881" s="2"/>
      <c r="T4881" s="1" t="str">
        <f t="shared" si="414"/>
        <v/>
      </c>
      <c r="BN4881" s="8">
        <f t="shared" si="413"/>
        <v>0</v>
      </c>
    </row>
    <row r="4882" spans="1:66" ht="46" hidden="1" x14ac:dyDescent="0.45">
      <c r="A4882" s="1">
        <f t="shared" si="412"/>
        <v>4869</v>
      </c>
      <c r="B4882" s="1" t="s">
        <v>220</v>
      </c>
      <c r="C4882" s="1" t="s">
        <v>901</v>
      </c>
      <c r="D4882" s="1" t="s">
        <v>5303</v>
      </c>
      <c r="E4882" s="2" t="s">
        <v>6109</v>
      </c>
      <c r="F4882" s="1" t="s">
        <v>6593</v>
      </c>
      <c r="G4882" s="10">
        <v>45858</v>
      </c>
      <c r="H4882" s="1">
        <v>5</v>
      </c>
      <c r="I4882" s="1"/>
      <c r="J4882" s="10">
        <v>45861</v>
      </c>
      <c r="K4882" s="1"/>
      <c r="L4882" s="2"/>
      <c r="M4882" s="10"/>
      <c r="N4882" s="1"/>
      <c r="O4882" s="1"/>
      <c r="P4882" s="2">
        <f>Table1[[#This Row],[PRICE/PO]]*Table1[[#This Row],[Quantity/PO]]</f>
        <v>0</v>
      </c>
      <c r="Q4882" s="2" t="str">
        <f t="shared" ca="1" si="415"/>
        <v>منتهي</v>
      </c>
      <c r="R4882" s="2"/>
      <c r="S4882" s="2"/>
      <c r="T4882" s="1" t="str">
        <f t="shared" si="414"/>
        <v/>
      </c>
      <c r="BN4882" s="8">
        <f t="shared" si="413"/>
        <v>0</v>
      </c>
    </row>
    <row r="4883" spans="1:66" ht="46" hidden="1" x14ac:dyDescent="0.45">
      <c r="A4883" s="1">
        <f t="shared" si="412"/>
        <v>4870</v>
      </c>
      <c r="B4883" s="1" t="s">
        <v>734</v>
      </c>
      <c r="C4883" s="1" t="s">
        <v>907</v>
      </c>
      <c r="D4883" s="1" t="s">
        <v>906</v>
      </c>
      <c r="E4883" s="2" t="s">
        <v>6594</v>
      </c>
      <c r="F4883" s="1" t="s">
        <v>6593</v>
      </c>
      <c r="G4883" s="10">
        <v>45858</v>
      </c>
      <c r="H4883" s="1">
        <v>5</v>
      </c>
      <c r="I4883" s="1"/>
      <c r="J4883" s="10">
        <v>45861</v>
      </c>
      <c r="K4883" s="1"/>
      <c r="L4883" s="2"/>
      <c r="M4883" s="10"/>
      <c r="N4883" s="1"/>
      <c r="O4883" s="1"/>
      <c r="P4883" s="2">
        <f>Table1[[#This Row],[PRICE/PO]]*Table1[[#This Row],[Quantity/PO]]</f>
        <v>0</v>
      </c>
      <c r="Q4883" s="2" t="str">
        <f t="shared" ca="1" si="415"/>
        <v>منتهي</v>
      </c>
      <c r="R4883" s="2"/>
      <c r="S4883" s="2"/>
      <c r="T4883" s="1" t="str">
        <f t="shared" si="414"/>
        <v/>
      </c>
      <c r="BN4883" s="8">
        <f t="shared" si="413"/>
        <v>0</v>
      </c>
    </row>
    <row r="4884" spans="1:66" ht="46" hidden="1" x14ac:dyDescent="0.45">
      <c r="A4884" s="1">
        <f t="shared" ref="A4884:A4947" si="416">ROW(A4871)</f>
        <v>4871</v>
      </c>
      <c r="B4884" s="1" t="s">
        <v>734</v>
      </c>
      <c r="C4884" s="1" t="s">
        <v>6595</v>
      </c>
      <c r="D4884" s="1" t="s">
        <v>6596</v>
      </c>
      <c r="E4884" s="2" t="s">
        <v>6597</v>
      </c>
      <c r="F4884" s="1" t="s">
        <v>6593</v>
      </c>
      <c r="G4884" s="10">
        <v>45858</v>
      </c>
      <c r="H4884" s="1">
        <v>5</v>
      </c>
      <c r="I4884" s="1"/>
      <c r="J4884" s="10">
        <v>45861</v>
      </c>
      <c r="K4884" s="1"/>
      <c r="L4884" s="2"/>
      <c r="M4884" s="10"/>
      <c r="N4884" s="1"/>
      <c r="O4884" s="1"/>
      <c r="P4884" s="2">
        <f>Table1[[#This Row],[PRICE/PO]]*Table1[[#This Row],[Quantity/PO]]</f>
        <v>0</v>
      </c>
      <c r="Q4884" s="2" t="str">
        <f t="shared" ca="1" si="415"/>
        <v>منتهي</v>
      </c>
      <c r="R4884" s="2"/>
      <c r="S4884" s="2"/>
      <c r="T4884" s="1" t="str">
        <f t="shared" si="414"/>
        <v/>
      </c>
      <c r="BN4884" s="8">
        <f t="shared" si="413"/>
        <v>0</v>
      </c>
    </row>
    <row r="4885" spans="1:66" ht="46" hidden="1" x14ac:dyDescent="0.45">
      <c r="A4885" s="1">
        <f t="shared" si="416"/>
        <v>4872</v>
      </c>
      <c r="B4885" s="1" t="s">
        <v>734</v>
      </c>
      <c r="C4885" s="1" t="s">
        <v>910</v>
      </c>
      <c r="D4885" s="1" t="s">
        <v>909</v>
      </c>
      <c r="E4885" s="2" t="s">
        <v>6598</v>
      </c>
      <c r="F4885" s="1" t="s">
        <v>6593</v>
      </c>
      <c r="G4885" s="10">
        <v>45858</v>
      </c>
      <c r="H4885" s="1">
        <v>5</v>
      </c>
      <c r="I4885" s="1"/>
      <c r="J4885" s="10">
        <v>45861</v>
      </c>
      <c r="K4885" s="1"/>
      <c r="L4885" s="2"/>
      <c r="M4885" s="10"/>
      <c r="N4885" s="1"/>
      <c r="O4885" s="1"/>
      <c r="P4885" s="2">
        <f>Table1[[#This Row],[PRICE/PO]]*Table1[[#This Row],[Quantity/PO]]</f>
        <v>0</v>
      </c>
      <c r="Q4885" s="2" t="str">
        <f t="shared" ca="1" si="415"/>
        <v>منتهي</v>
      </c>
      <c r="R4885" s="2"/>
      <c r="S4885" s="2"/>
      <c r="T4885" s="1" t="str">
        <f t="shared" si="414"/>
        <v/>
      </c>
      <c r="BN4885" s="8">
        <f t="shared" si="413"/>
        <v>0</v>
      </c>
    </row>
    <row r="4886" spans="1:66" ht="46" hidden="1" x14ac:dyDescent="0.45">
      <c r="A4886" s="1">
        <f t="shared" si="416"/>
        <v>4873</v>
      </c>
      <c r="B4886" s="1" t="s">
        <v>734</v>
      </c>
      <c r="C4886" s="1" t="s">
        <v>6599</v>
      </c>
      <c r="D4886" s="1" t="s">
        <v>6600</v>
      </c>
      <c r="E4886" s="2" t="s">
        <v>6601</v>
      </c>
      <c r="F4886" s="1" t="s">
        <v>6593</v>
      </c>
      <c r="G4886" s="10">
        <v>45858</v>
      </c>
      <c r="H4886" s="1">
        <v>5</v>
      </c>
      <c r="I4886" s="1"/>
      <c r="J4886" s="10">
        <v>45861</v>
      </c>
      <c r="K4886" s="1"/>
      <c r="L4886" s="2"/>
      <c r="M4886" s="10"/>
      <c r="N4886" s="1"/>
      <c r="O4886" s="1"/>
      <c r="P4886" s="2">
        <f>Table1[[#This Row],[PRICE/PO]]*Table1[[#This Row],[Quantity/PO]]</f>
        <v>0</v>
      </c>
      <c r="Q4886" s="2" t="str">
        <f t="shared" ca="1" si="415"/>
        <v>منتهي</v>
      </c>
      <c r="R4886" s="2"/>
      <c r="S4886" s="2"/>
      <c r="T4886" s="1" t="str">
        <f t="shared" si="414"/>
        <v/>
      </c>
      <c r="BN4886" s="8">
        <f t="shared" si="413"/>
        <v>0</v>
      </c>
    </row>
    <row r="4887" spans="1:66" ht="46" hidden="1" x14ac:dyDescent="0.45">
      <c r="A4887" s="1">
        <f t="shared" si="416"/>
        <v>4874</v>
      </c>
      <c r="B4887" s="1" t="s">
        <v>734</v>
      </c>
      <c r="C4887" s="1" t="s">
        <v>913</v>
      </c>
      <c r="D4887" s="1" t="s">
        <v>912</v>
      </c>
      <c r="E4887" s="2" t="s">
        <v>6602</v>
      </c>
      <c r="F4887" s="1" t="s">
        <v>6593</v>
      </c>
      <c r="G4887" s="10">
        <v>45858</v>
      </c>
      <c r="H4887" s="1">
        <v>5</v>
      </c>
      <c r="I4887" s="1"/>
      <c r="J4887" s="10">
        <v>45861</v>
      </c>
      <c r="K4887" s="1"/>
      <c r="L4887" s="2"/>
      <c r="M4887" s="10"/>
      <c r="N4887" s="1"/>
      <c r="O4887" s="1"/>
      <c r="P4887" s="2">
        <f>Table1[[#This Row],[PRICE/PO]]*Table1[[#This Row],[Quantity/PO]]</f>
        <v>0</v>
      </c>
      <c r="Q4887" s="2" t="str">
        <f t="shared" ca="1" si="415"/>
        <v>منتهي</v>
      </c>
      <c r="R4887" s="2"/>
      <c r="S4887" s="2"/>
      <c r="T4887" s="1" t="str">
        <f t="shared" si="414"/>
        <v/>
      </c>
      <c r="BN4887" s="8">
        <f t="shared" si="413"/>
        <v>0</v>
      </c>
    </row>
    <row r="4888" spans="1:66" ht="46" hidden="1" x14ac:dyDescent="0.45">
      <c r="A4888" s="1">
        <f t="shared" si="416"/>
        <v>4875</v>
      </c>
      <c r="B4888" s="1" t="s">
        <v>734</v>
      </c>
      <c r="C4888" s="1" t="s">
        <v>916</v>
      </c>
      <c r="D4888" s="1" t="s">
        <v>915</v>
      </c>
      <c r="E4888" s="2" t="s">
        <v>6603</v>
      </c>
      <c r="F4888" s="1" t="s">
        <v>6593</v>
      </c>
      <c r="G4888" s="10">
        <v>45858</v>
      </c>
      <c r="H4888" s="1">
        <v>5</v>
      </c>
      <c r="I4888" s="1"/>
      <c r="J4888" s="10">
        <v>45861</v>
      </c>
      <c r="K4888" s="1"/>
      <c r="L4888" s="2"/>
      <c r="M4888" s="10"/>
      <c r="N4888" s="1"/>
      <c r="O4888" s="1"/>
      <c r="P4888" s="2">
        <f>Table1[[#This Row],[PRICE/PO]]*Table1[[#This Row],[Quantity/PO]]</f>
        <v>0</v>
      </c>
      <c r="Q4888" s="2" t="str">
        <f t="shared" ca="1" si="415"/>
        <v>منتهي</v>
      </c>
      <c r="R4888" s="2"/>
      <c r="S4888" s="2"/>
      <c r="T4888" s="1" t="str">
        <f t="shared" si="414"/>
        <v/>
      </c>
      <c r="BN4888" s="8">
        <f t="shared" si="413"/>
        <v>0</v>
      </c>
    </row>
    <row r="4889" spans="1:66" ht="46" hidden="1" x14ac:dyDescent="0.45">
      <c r="A4889" s="1">
        <f t="shared" si="416"/>
        <v>4876</v>
      </c>
      <c r="B4889" s="1" t="s">
        <v>734</v>
      </c>
      <c r="C4889" s="1" t="s">
        <v>950</v>
      </c>
      <c r="D4889" s="1" t="s">
        <v>949</v>
      </c>
      <c r="E4889" s="2" t="s">
        <v>6604</v>
      </c>
      <c r="F4889" s="1" t="s">
        <v>6593</v>
      </c>
      <c r="G4889" s="10">
        <v>45858</v>
      </c>
      <c r="H4889" s="1">
        <v>5</v>
      </c>
      <c r="I4889" s="1"/>
      <c r="J4889" s="10">
        <v>45861</v>
      </c>
      <c r="K4889" s="1"/>
      <c r="L4889" s="2"/>
      <c r="M4889" s="10"/>
      <c r="N4889" s="1"/>
      <c r="O4889" s="1"/>
      <c r="P4889" s="2">
        <f>Table1[[#This Row],[PRICE/PO]]*Table1[[#This Row],[Quantity/PO]]</f>
        <v>0</v>
      </c>
      <c r="Q4889" s="2" t="str">
        <f t="shared" ca="1" si="415"/>
        <v>منتهي</v>
      </c>
      <c r="R4889" s="2"/>
      <c r="S4889" s="2"/>
      <c r="T4889" s="1" t="str">
        <f t="shared" si="414"/>
        <v/>
      </c>
      <c r="BN4889" s="8">
        <f t="shared" si="413"/>
        <v>0</v>
      </c>
    </row>
    <row r="4890" spans="1:66" ht="46" hidden="1" x14ac:dyDescent="0.45">
      <c r="A4890" s="1">
        <f t="shared" si="416"/>
        <v>4877</v>
      </c>
      <c r="B4890" s="1" t="s">
        <v>734</v>
      </c>
      <c r="C4890" s="1" t="s">
        <v>2166</v>
      </c>
      <c r="D4890" s="1" t="s">
        <v>5303</v>
      </c>
      <c r="E4890" s="2" t="s">
        <v>6108</v>
      </c>
      <c r="F4890" s="1" t="s">
        <v>6593</v>
      </c>
      <c r="G4890" s="10">
        <v>45858</v>
      </c>
      <c r="H4890" s="1">
        <v>8</v>
      </c>
      <c r="I4890" s="1"/>
      <c r="J4890" s="10">
        <v>45861</v>
      </c>
      <c r="K4890" s="1"/>
      <c r="L4890" s="2"/>
      <c r="M4890" s="10"/>
      <c r="N4890" s="1"/>
      <c r="O4890" s="1"/>
      <c r="P4890" s="2">
        <f>Table1[[#This Row],[PRICE/PO]]*Table1[[#This Row],[Quantity/PO]]</f>
        <v>0</v>
      </c>
      <c r="Q4890" s="2" t="str">
        <f t="shared" ca="1" si="415"/>
        <v>منتهي</v>
      </c>
      <c r="R4890" s="2"/>
      <c r="S4890" s="2"/>
      <c r="T4890" s="1" t="str">
        <f t="shared" si="414"/>
        <v/>
      </c>
      <c r="BN4890" s="8">
        <f t="shared" si="413"/>
        <v>0</v>
      </c>
    </row>
    <row r="4891" spans="1:66" ht="46" hidden="1" x14ac:dyDescent="0.45">
      <c r="A4891" s="1">
        <f t="shared" si="416"/>
        <v>4878</v>
      </c>
      <c r="B4891" s="1" t="s">
        <v>734</v>
      </c>
      <c r="C4891" s="1" t="s">
        <v>883</v>
      </c>
      <c r="D4891" s="1" t="s">
        <v>5303</v>
      </c>
      <c r="E4891" s="2" t="s">
        <v>6605</v>
      </c>
      <c r="F4891" s="1" t="s">
        <v>6593</v>
      </c>
      <c r="G4891" s="10">
        <v>45858</v>
      </c>
      <c r="H4891" s="1">
        <v>6</v>
      </c>
      <c r="I4891" s="1"/>
      <c r="J4891" s="10">
        <v>45861</v>
      </c>
      <c r="K4891" s="1"/>
      <c r="L4891" s="2"/>
      <c r="M4891" s="10"/>
      <c r="N4891" s="1"/>
      <c r="O4891" s="1"/>
      <c r="P4891" s="2">
        <f>Table1[[#This Row],[PRICE/PO]]*Table1[[#This Row],[Quantity/PO]]</f>
        <v>0</v>
      </c>
      <c r="Q4891" s="2" t="str">
        <f t="shared" ca="1" si="415"/>
        <v>منتهي</v>
      </c>
      <c r="R4891" s="2"/>
      <c r="S4891" s="2"/>
      <c r="T4891" s="1" t="str">
        <f t="shared" si="414"/>
        <v/>
      </c>
      <c r="BN4891" s="8">
        <f t="shared" si="413"/>
        <v>0</v>
      </c>
    </row>
    <row r="4892" spans="1:66" ht="46" hidden="1" x14ac:dyDescent="0.45">
      <c r="A4892" s="1">
        <f t="shared" si="416"/>
        <v>4879</v>
      </c>
      <c r="B4892" s="1" t="s">
        <v>734</v>
      </c>
      <c r="C4892" s="1" t="s">
        <v>882</v>
      </c>
      <c r="D4892" s="1" t="s">
        <v>5303</v>
      </c>
      <c r="E4892" s="2" t="s">
        <v>6060</v>
      </c>
      <c r="F4892" s="1" t="s">
        <v>6593</v>
      </c>
      <c r="G4892" s="10">
        <v>45858</v>
      </c>
      <c r="H4892" s="1">
        <v>50</v>
      </c>
      <c r="I4892" s="1"/>
      <c r="J4892" s="10">
        <v>45861</v>
      </c>
      <c r="K4892" s="1"/>
      <c r="L4892" s="2"/>
      <c r="M4892" s="10"/>
      <c r="N4892" s="1"/>
      <c r="O4892" s="1"/>
      <c r="P4892" s="2">
        <f>Table1[[#This Row],[PRICE/PO]]*Table1[[#This Row],[Quantity/PO]]</f>
        <v>0</v>
      </c>
      <c r="Q4892" s="2" t="str">
        <f t="shared" ca="1" si="415"/>
        <v>منتهي</v>
      </c>
      <c r="R4892" s="2"/>
      <c r="S4892" s="2"/>
      <c r="T4892" s="1" t="str">
        <f t="shared" si="414"/>
        <v/>
      </c>
      <c r="BN4892" s="8">
        <f t="shared" si="413"/>
        <v>0</v>
      </c>
    </row>
    <row r="4893" spans="1:66" ht="23" hidden="1" x14ac:dyDescent="0.45">
      <c r="A4893" s="1">
        <f t="shared" si="416"/>
        <v>4880</v>
      </c>
      <c r="B4893" s="1" t="s">
        <v>734</v>
      </c>
      <c r="C4893" s="1" t="s">
        <v>881</v>
      </c>
      <c r="D4893" s="1" t="s">
        <v>5303</v>
      </c>
      <c r="E4893" s="2" t="s">
        <v>225</v>
      </c>
      <c r="F4893" s="1" t="s">
        <v>6593</v>
      </c>
      <c r="G4893" s="10">
        <v>45858</v>
      </c>
      <c r="H4893" s="1">
        <v>70</v>
      </c>
      <c r="I4893" s="1"/>
      <c r="J4893" s="10">
        <v>45861</v>
      </c>
      <c r="K4893" s="1"/>
      <c r="L4893" s="2"/>
      <c r="M4893" s="10"/>
      <c r="N4893" s="1"/>
      <c r="O4893" s="1"/>
      <c r="P4893" s="2">
        <f>Table1[[#This Row],[PRICE/PO]]*Table1[[#This Row],[Quantity/PO]]</f>
        <v>0</v>
      </c>
      <c r="Q4893" s="2" t="str">
        <f t="shared" ca="1" si="415"/>
        <v>منتهي</v>
      </c>
      <c r="R4893" s="2"/>
      <c r="S4893" s="2"/>
      <c r="T4893" s="1" t="str">
        <f t="shared" si="414"/>
        <v/>
      </c>
      <c r="BN4893" s="8">
        <f t="shared" si="413"/>
        <v>0</v>
      </c>
    </row>
    <row r="4894" spans="1:66" ht="46" hidden="1" x14ac:dyDescent="0.45">
      <c r="A4894" s="1">
        <f t="shared" si="416"/>
        <v>4881</v>
      </c>
      <c r="B4894" s="1" t="s">
        <v>734</v>
      </c>
      <c r="C4894" s="1" t="s">
        <v>861</v>
      </c>
      <c r="D4894" s="1" t="s">
        <v>189</v>
      </c>
      <c r="E4894" s="2" t="s">
        <v>6606</v>
      </c>
      <c r="F4894" s="1" t="s">
        <v>6593</v>
      </c>
      <c r="G4894" s="10">
        <v>45858</v>
      </c>
      <c r="H4894" s="1">
        <v>2</v>
      </c>
      <c r="I4894" s="1"/>
      <c r="J4894" s="10">
        <v>45861</v>
      </c>
      <c r="K4894" s="1"/>
      <c r="L4894" s="2"/>
      <c r="M4894" s="10"/>
      <c r="N4894" s="1"/>
      <c r="O4894" s="1"/>
      <c r="P4894" s="2">
        <f>Table1[[#This Row],[PRICE/PO]]*Table1[[#This Row],[Quantity/PO]]</f>
        <v>0</v>
      </c>
      <c r="Q4894" s="2" t="str">
        <f t="shared" ca="1" si="415"/>
        <v>منتهي</v>
      </c>
      <c r="R4894" s="2"/>
      <c r="S4894" s="2"/>
      <c r="T4894" s="1" t="str">
        <f t="shared" si="414"/>
        <v/>
      </c>
      <c r="BN4894" s="8">
        <f t="shared" si="413"/>
        <v>0</v>
      </c>
    </row>
    <row r="4895" spans="1:66" ht="46" hidden="1" x14ac:dyDescent="0.45">
      <c r="A4895" s="1">
        <f t="shared" si="416"/>
        <v>4882</v>
      </c>
      <c r="B4895" s="1" t="s">
        <v>734</v>
      </c>
      <c r="C4895" s="1" t="s">
        <v>2104</v>
      </c>
      <c r="D4895" s="1" t="s">
        <v>6562</v>
      </c>
      <c r="E4895" s="2" t="s">
        <v>6563</v>
      </c>
      <c r="F4895" s="1" t="s">
        <v>6593</v>
      </c>
      <c r="G4895" s="10">
        <v>45858</v>
      </c>
      <c r="H4895" s="1">
        <v>1</v>
      </c>
      <c r="I4895" s="1"/>
      <c r="J4895" s="10">
        <v>45861</v>
      </c>
      <c r="K4895" s="1"/>
      <c r="L4895" s="2"/>
      <c r="M4895" s="10"/>
      <c r="N4895" s="1"/>
      <c r="O4895" s="1"/>
      <c r="P4895" s="2">
        <f>Table1[[#This Row],[PRICE/PO]]*Table1[[#This Row],[Quantity/PO]]</f>
        <v>0</v>
      </c>
      <c r="Q4895" s="2" t="str">
        <f t="shared" ca="1" si="415"/>
        <v>منتهي</v>
      </c>
      <c r="R4895" s="2"/>
      <c r="S4895" s="2"/>
      <c r="T4895" s="1" t="str">
        <f t="shared" si="414"/>
        <v/>
      </c>
      <c r="BN4895" s="8">
        <f t="shared" si="413"/>
        <v>0</v>
      </c>
    </row>
    <row r="4896" spans="1:66" ht="46" hidden="1" x14ac:dyDescent="0.45">
      <c r="A4896" s="1">
        <f t="shared" si="416"/>
        <v>4883</v>
      </c>
      <c r="B4896" s="1" t="s">
        <v>734</v>
      </c>
      <c r="C4896" s="1" t="s">
        <v>877</v>
      </c>
      <c r="D4896" s="1" t="s">
        <v>5303</v>
      </c>
      <c r="E4896" s="2" t="s">
        <v>6582</v>
      </c>
      <c r="F4896" s="1" t="s">
        <v>6607</v>
      </c>
      <c r="G4896" s="10">
        <v>45858</v>
      </c>
      <c r="H4896" s="1">
        <v>30</v>
      </c>
      <c r="I4896" s="1"/>
      <c r="J4896" s="10">
        <v>45861</v>
      </c>
      <c r="K4896" s="1"/>
      <c r="L4896" s="2"/>
      <c r="M4896" s="10"/>
      <c r="N4896" s="1"/>
      <c r="O4896" s="1"/>
      <c r="P4896" s="2">
        <f>Table1[[#This Row],[PRICE/PO]]*Table1[[#This Row],[Quantity/PO]]</f>
        <v>0</v>
      </c>
      <c r="Q4896" s="2" t="str">
        <f t="shared" ca="1" si="415"/>
        <v>منتهي</v>
      </c>
      <c r="R4896" s="2"/>
      <c r="S4896" s="2"/>
      <c r="T4896" s="1" t="str">
        <f t="shared" si="414"/>
        <v/>
      </c>
      <c r="BN4896" s="8">
        <f t="shared" si="413"/>
        <v>0</v>
      </c>
    </row>
    <row r="4897" spans="1:66" ht="46" hidden="1" x14ac:dyDescent="0.45">
      <c r="A4897" s="1">
        <f t="shared" si="416"/>
        <v>4884</v>
      </c>
      <c r="B4897" s="1" t="s">
        <v>207</v>
      </c>
      <c r="C4897" s="1" t="s">
        <v>888</v>
      </c>
      <c r="D4897" s="1" t="s">
        <v>5303</v>
      </c>
      <c r="E4897" s="2" t="s">
        <v>5498</v>
      </c>
      <c r="F4897" s="1" t="s">
        <v>6607</v>
      </c>
      <c r="G4897" s="10">
        <v>45858</v>
      </c>
      <c r="H4897" s="1">
        <v>50</v>
      </c>
      <c r="I4897" s="1"/>
      <c r="J4897" s="10">
        <v>45861</v>
      </c>
      <c r="K4897" s="1"/>
      <c r="L4897" s="2"/>
      <c r="M4897" s="10"/>
      <c r="N4897" s="1"/>
      <c r="O4897" s="1"/>
      <c r="P4897" s="2">
        <f>Table1[[#This Row],[PRICE/PO]]*Table1[[#This Row],[Quantity/PO]]</f>
        <v>0</v>
      </c>
      <c r="Q4897" s="2" t="str">
        <f t="shared" ca="1" si="415"/>
        <v>منتهي</v>
      </c>
      <c r="R4897" s="2"/>
      <c r="S4897" s="2"/>
      <c r="T4897" s="1" t="str">
        <f t="shared" si="414"/>
        <v/>
      </c>
      <c r="BN4897" s="8">
        <f t="shared" si="413"/>
        <v>0</v>
      </c>
    </row>
    <row r="4898" spans="1:66" ht="46" hidden="1" x14ac:dyDescent="0.45">
      <c r="A4898" s="1">
        <f t="shared" si="416"/>
        <v>4885</v>
      </c>
      <c r="B4898" s="1" t="s">
        <v>734</v>
      </c>
      <c r="C4898" s="1" t="s">
        <v>3418</v>
      </c>
      <c r="D4898" s="1" t="s">
        <v>5303</v>
      </c>
      <c r="E4898" s="2" t="s">
        <v>6608</v>
      </c>
      <c r="F4898" s="1" t="s">
        <v>6607</v>
      </c>
      <c r="G4898" s="10">
        <v>45858</v>
      </c>
      <c r="H4898" s="1">
        <v>30</v>
      </c>
      <c r="I4898" s="1"/>
      <c r="J4898" s="10">
        <v>45861</v>
      </c>
      <c r="K4898" s="1"/>
      <c r="L4898" s="2"/>
      <c r="M4898" s="10"/>
      <c r="N4898" s="1"/>
      <c r="O4898" s="1"/>
      <c r="P4898" s="2">
        <f>Table1[[#This Row],[PRICE/PO]]*Table1[[#This Row],[Quantity/PO]]</f>
        <v>0</v>
      </c>
      <c r="Q4898" s="2" t="str">
        <f t="shared" ca="1" si="415"/>
        <v>منتهي</v>
      </c>
      <c r="R4898" s="2"/>
      <c r="S4898" s="2"/>
      <c r="T4898" s="1" t="str">
        <f t="shared" si="414"/>
        <v/>
      </c>
      <c r="BN4898" s="8">
        <f t="shared" si="413"/>
        <v>0</v>
      </c>
    </row>
    <row r="4899" spans="1:66" ht="23" hidden="1" x14ac:dyDescent="0.45">
      <c r="A4899" s="1">
        <f t="shared" si="416"/>
        <v>4886</v>
      </c>
      <c r="B4899" s="1" t="s">
        <v>734</v>
      </c>
      <c r="C4899" s="1" t="s">
        <v>881</v>
      </c>
      <c r="D4899" s="1" t="s">
        <v>5303</v>
      </c>
      <c r="E4899" s="2" t="s">
        <v>225</v>
      </c>
      <c r="F4899" s="1" t="s">
        <v>6607</v>
      </c>
      <c r="G4899" s="10">
        <v>45858</v>
      </c>
      <c r="H4899" s="1">
        <v>20</v>
      </c>
      <c r="I4899" s="1"/>
      <c r="J4899" s="10">
        <v>45861</v>
      </c>
      <c r="K4899" s="1"/>
      <c r="L4899" s="2"/>
      <c r="M4899" s="10"/>
      <c r="N4899" s="1"/>
      <c r="O4899" s="1"/>
      <c r="P4899" s="2">
        <f>Table1[[#This Row],[PRICE/PO]]*Table1[[#This Row],[Quantity/PO]]</f>
        <v>0</v>
      </c>
      <c r="Q4899" s="2" t="str">
        <f t="shared" ca="1" si="415"/>
        <v>منتهي</v>
      </c>
      <c r="R4899" s="2"/>
      <c r="S4899" s="2"/>
      <c r="T4899" s="1" t="str">
        <f t="shared" si="414"/>
        <v/>
      </c>
      <c r="BN4899" s="8">
        <f t="shared" si="413"/>
        <v>0</v>
      </c>
    </row>
    <row r="4900" spans="1:66" ht="46" hidden="1" x14ac:dyDescent="0.45">
      <c r="A4900" s="1">
        <f t="shared" si="416"/>
        <v>4887</v>
      </c>
      <c r="B4900" s="1" t="s">
        <v>734</v>
      </c>
      <c r="C4900" s="1" t="s">
        <v>3354</v>
      </c>
      <c r="D4900" s="1"/>
      <c r="E4900" s="2" t="s">
        <v>6609</v>
      </c>
      <c r="F4900" s="1" t="s">
        <v>6607</v>
      </c>
      <c r="G4900" s="10">
        <v>45858</v>
      </c>
      <c r="H4900" s="1">
        <v>3</v>
      </c>
      <c r="I4900" s="1"/>
      <c r="J4900" s="10">
        <v>45861</v>
      </c>
      <c r="K4900" s="1"/>
      <c r="L4900" s="2"/>
      <c r="M4900" s="10"/>
      <c r="N4900" s="1"/>
      <c r="O4900" s="1"/>
      <c r="P4900" s="2">
        <f>Table1[[#This Row],[PRICE/PO]]*Table1[[#This Row],[Quantity/PO]]</f>
        <v>0</v>
      </c>
      <c r="Q4900" s="2" t="str">
        <f t="shared" ca="1" si="415"/>
        <v>منتهي</v>
      </c>
      <c r="R4900" s="2"/>
      <c r="S4900" s="2"/>
      <c r="T4900" s="1" t="str">
        <f t="shared" si="414"/>
        <v/>
      </c>
      <c r="BN4900" s="8">
        <f t="shared" si="413"/>
        <v>0</v>
      </c>
    </row>
    <row r="4901" spans="1:66" ht="46" hidden="1" x14ac:dyDescent="0.45">
      <c r="A4901" s="1">
        <f t="shared" si="416"/>
        <v>4888</v>
      </c>
      <c r="B4901" s="1" t="s">
        <v>734</v>
      </c>
      <c r="C4901" s="1" t="s">
        <v>6610</v>
      </c>
      <c r="D4901" s="1"/>
      <c r="E4901" s="2" t="s">
        <v>6611</v>
      </c>
      <c r="F4901" s="1" t="s">
        <v>6607</v>
      </c>
      <c r="G4901" s="10">
        <v>45858</v>
      </c>
      <c r="H4901" s="1">
        <v>3</v>
      </c>
      <c r="I4901" s="1"/>
      <c r="J4901" s="10">
        <v>45861</v>
      </c>
      <c r="K4901" s="1"/>
      <c r="L4901" s="2"/>
      <c r="M4901" s="10"/>
      <c r="N4901" s="1"/>
      <c r="O4901" s="1"/>
      <c r="P4901" s="2">
        <f>Table1[[#This Row],[PRICE/PO]]*Table1[[#This Row],[Quantity/PO]]</f>
        <v>0</v>
      </c>
      <c r="Q4901" s="2" t="str">
        <f t="shared" ca="1" si="415"/>
        <v>منتهي</v>
      </c>
      <c r="R4901" s="2"/>
      <c r="S4901" s="2"/>
      <c r="T4901" s="1" t="str">
        <f t="shared" si="414"/>
        <v/>
      </c>
      <c r="BN4901" s="8">
        <f t="shared" si="413"/>
        <v>0</v>
      </c>
    </row>
    <row r="4902" spans="1:66" ht="46" hidden="1" x14ac:dyDescent="0.45">
      <c r="A4902" s="1">
        <f t="shared" si="416"/>
        <v>4889</v>
      </c>
      <c r="B4902" s="1" t="s">
        <v>734</v>
      </c>
      <c r="C4902" s="1" t="s">
        <v>5491</v>
      </c>
      <c r="D4902" s="1"/>
      <c r="E4902" s="2" t="s">
        <v>5492</v>
      </c>
      <c r="F4902" s="1" t="s">
        <v>6607</v>
      </c>
      <c r="G4902" s="10">
        <v>45858</v>
      </c>
      <c r="H4902" s="1">
        <v>3</v>
      </c>
      <c r="I4902" s="1"/>
      <c r="J4902" s="10">
        <v>45861</v>
      </c>
      <c r="K4902" s="1"/>
      <c r="L4902" s="2"/>
      <c r="M4902" s="10"/>
      <c r="N4902" s="1"/>
      <c r="O4902" s="1"/>
      <c r="P4902" s="2">
        <f>Table1[[#This Row],[PRICE/PO]]*Table1[[#This Row],[Quantity/PO]]</f>
        <v>0</v>
      </c>
      <c r="Q4902" s="2" t="str">
        <f t="shared" ca="1" si="415"/>
        <v>منتهي</v>
      </c>
      <c r="R4902" s="2"/>
      <c r="S4902" s="2"/>
      <c r="T4902" s="1" t="str">
        <f t="shared" si="414"/>
        <v/>
      </c>
      <c r="BN4902" s="8">
        <f t="shared" si="413"/>
        <v>0</v>
      </c>
    </row>
    <row r="4903" spans="1:66" ht="23" hidden="1" x14ac:dyDescent="0.45">
      <c r="A4903" s="1">
        <f t="shared" si="416"/>
        <v>4890</v>
      </c>
      <c r="B4903" s="1" t="s">
        <v>734</v>
      </c>
      <c r="C4903" s="1" t="s">
        <v>3356</v>
      </c>
      <c r="D4903" s="1" t="s">
        <v>5303</v>
      </c>
      <c r="E4903" s="2" t="s">
        <v>6612</v>
      </c>
      <c r="F4903" s="1" t="s">
        <v>6607</v>
      </c>
      <c r="G4903" s="10">
        <v>45858</v>
      </c>
      <c r="H4903" s="1">
        <v>3</v>
      </c>
      <c r="I4903" s="1"/>
      <c r="J4903" s="10">
        <v>45861</v>
      </c>
      <c r="K4903" s="1"/>
      <c r="L4903" s="2"/>
      <c r="M4903" s="10"/>
      <c r="N4903" s="1"/>
      <c r="O4903" s="1"/>
      <c r="P4903" s="2">
        <f>Table1[[#This Row],[PRICE/PO]]*Table1[[#This Row],[Quantity/PO]]</f>
        <v>0</v>
      </c>
      <c r="Q4903" s="2" t="str">
        <f t="shared" ca="1" si="415"/>
        <v>منتهي</v>
      </c>
      <c r="R4903" s="2"/>
      <c r="S4903" s="2"/>
      <c r="T4903" s="1" t="str">
        <f t="shared" si="414"/>
        <v/>
      </c>
      <c r="BN4903" s="8">
        <f t="shared" si="413"/>
        <v>0</v>
      </c>
    </row>
    <row r="4904" spans="1:66" ht="46" hidden="1" x14ac:dyDescent="0.45">
      <c r="A4904" s="1">
        <f t="shared" si="416"/>
        <v>4891</v>
      </c>
      <c r="B4904" s="1" t="s">
        <v>734</v>
      </c>
      <c r="C4904" s="1" t="s">
        <v>861</v>
      </c>
      <c r="D4904" s="1" t="s">
        <v>189</v>
      </c>
      <c r="E4904" s="2" t="s">
        <v>6606</v>
      </c>
      <c r="F4904" s="1" t="s">
        <v>6607</v>
      </c>
      <c r="G4904" s="10">
        <v>45858</v>
      </c>
      <c r="H4904" s="1">
        <v>1</v>
      </c>
      <c r="I4904" s="1"/>
      <c r="J4904" s="10">
        <v>45861</v>
      </c>
      <c r="K4904" s="1"/>
      <c r="L4904" s="2"/>
      <c r="M4904" s="10"/>
      <c r="N4904" s="1"/>
      <c r="O4904" s="1"/>
      <c r="P4904" s="2">
        <f>Table1[[#This Row],[PRICE/PO]]*Table1[[#This Row],[Quantity/PO]]</f>
        <v>0</v>
      </c>
      <c r="Q4904" s="2" t="str">
        <f t="shared" ca="1" si="415"/>
        <v>منتهي</v>
      </c>
      <c r="R4904" s="2"/>
      <c r="S4904" s="2"/>
      <c r="T4904" s="1" t="str">
        <f t="shared" si="414"/>
        <v/>
      </c>
      <c r="BN4904" s="8">
        <f t="shared" si="413"/>
        <v>0</v>
      </c>
    </row>
    <row r="4905" spans="1:66" ht="46" hidden="1" x14ac:dyDescent="0.45">
      <c r="A4905" s="1">
        <f t="shared" si="416"/>
        <v>4892</v>
      </c>
      <c r="B4905" s="1" t="s">
        <v>734</v>
      </c>
      <c r="C4905" s="1" t="s">
        <v>861</v>
      </c>
      <c r="D4905" s="1" t="s">
        <v>189</v>
      </c>
      <c r="E4905" s="2" t="s">
        <v>6606</v>
      </c>
      <c r="F4905" s="1" t="s">
        <v>6607</v>
      </c>
      <c r="G4905" s="10">
        <v>45858</v>
      </c>
      <c r="H4905" s="1">
        <v>2</v>
      </c>
      <c r="I4905" s="1"/>
      <c r="J4905" s="10">
        <v>45861</v>
      </c>
      <c r="K4905" s="1"/>
      <c r="L4905" s="2"/>
      <c r="M4905" s="10"/>
      <c r="N4905" s="1"/>
      <c r="O4905" s="1"/>
      <c r="P4905" s="2">
        <f>Table1[[#This Row],[PRICE/PO]]*Table1[[#This Row],[Quantity/PO]]</f>
        <v>0</v>
      </c>
      <c r="Q4905" s="2" t="str">
        <f t="shared" ca="1" si="415"/>
        <v>منتهي</v>
      </c>
      <c r="R4905" s="2"/>
      <c r="S4905" s="2"/>
      <c r="T4905" s="1" t="str">
        <f t="shared" si="414"/>
        <v/>
      </c>
      <c r="BN4905" s="8">
        <f t="shared" si="413"/>
        <v>0</v>
      </c>
    </row>
    <row r="4906" spans="1:66" ht="46" hidden="1" x14ac:dyDescent="0.45">
      <c r="A4906" s="1">
        <f t="shared" si="416"/>
        <v>4893</v>
      </c>
      <c r="B4906" s="1" t="s">
        <v>734</v>
      </c>
      <c r="C4906" s="1" t="s">
        <v>1818</v>
      </c>
      <c r="D4906" s="1" t="s">
        <v>1817</v>
      </c>
      <c r="E4906" s="2" t="s">
        <v>6613</v>
      </c>
      <c r="F4906" s="1" t="s">
        <v>6614</v>
      </c>
      <c r="G4906" s="10">
        <v>45858</v>
      </c>
      <c r="H4906" s="1">
        <v>1</v>
      </c>
      <c r="I4906" s="1"/>
      <c r="J4906" s="10">
        <v>45861</v>
      </c>
      <c r="K4906" s="1"/>
      <c r="L4906" s="2"/>
      <c r="M4906" s="10"/>
      <c r="N4906" s="1"/>
      <c r="O4906" s="1"/>
      <c r="P4906" s="2">
        <f>Table1[[#This Row],[PRICE/PO]]*Table1[[#This Row],[Quantity/PO]]</f>
        <v>0</v>
      </c>
      <c r="Q4906" s="2" t="str">
        <f t="shared" ca="1" si="415"/>
        <v>منتهي</v>
      </c>
      <c r="R4906" s="2"/>
      <c r="S4906" s="2"/>
      <c r="T4906" s="1" t="str">
        <f t="shared" si="414"/>
        <v/>
      </c>
      <c r="BN4906" s="8">
        <f t="shared" si="413"/>
        <v>0</v>
      </c>
    </row>
    <row r="4907" spans="1:66" ht="46" hidden="1" x14ac:dyDescent="0.45">
      <c r="A4907" s="1">
        <f t="shared" si="416"/>
        <v>4894</v>
      </c>
      <c r="B4907" s="1" t="s">
        <v>734</v>
      </c>
      <c r="C4907" s="1" t="s">
        <v>3437</v>
      </c>
      <c r="D4907" s="1" t="s">
        <v>3439</v>
      </c>
      <c r="E4907" s="2" t="s">
        <v>6615</v>
      </c>
      <c r="F4907" s="1" t="s">
        <v>6614</v>
      </c>
      <c r="G4907" s="10">
        <v>45858</v>
      </c>
      <c r="H4907" s="1">
        <v>1</v>
      </c>
      <c r="I4907" s="1"/>
      <c r="J4907" s="10">
        <v>45861</v>
      </c>
      <c r="K4907" s="1"/>
      <c r="L4907" s="2"/>
      <c r="M4907" s="10"/>
      <c r="N4907" s="1"/>
      <c r="O4907" s="1"/>
      <c r="P4907" s="2">
        <f>Table1[[#This Row],[PRICE/PO]]*Table1[[#This Row],[Quantity/PO]]</f>
        <v>0</v>
      </c>
      <c r="Q4907" s="2" t="str">
        <f t="shared" ca="1" si="415"/>
        <v>منتهي</v>
      </c>
      <c r="R4907" s="2"/>
      <c r="S4907" s="2"/>
      <c r="T4907" s="1" t="str">
        <f t="shared" si="414"/>
        <v/>
      </c>
      <c r="BN4907" s="8">
        <f t="shared" si="413"/>
        <v>0</v>
      </c>
    </row>
    <row r="4908" spans="1:66" ht="46" hidden="1" x14ac:dyDescent="0.45">
      <c r="A4908" s="1">
        <f t="shared" si="416"/>
        <v>4895</v>
      </c>
      <c r="B4908" s="1" t="s">
        <v>734</v>
      </c>
      <c r="C4908" s="1" t="s">
        <v>4387</v>
      </c>
      <c r="D4908" s="1" t="s">
        <v>6616</v>
      </c>
      <c r="E4908" s="2" t="s">
        <v>6617</v>
      </c>
      <c r="F4908" s="1" t="s">
        <v>6618</v>
      </c>
      <c r="G4908" s="10">
        <v>45858</v>
      </c>
      <c r="H4908" s="1">
        <v>1</v>
      </c>
      <c r="I4908" s="1"/>
      <c r="J4908" s="10">
        <v>45861</v>
      </c>
      <c r="K4908" s="1"/>
      <c r="L4908" s="2"/>
      <c r="M4908" s="10"/>
      <c r="N4908" s="1"/>
      <c r="O4908" s="1"/>
      <c r="P4908" s="2">
        <f>Table1[[#This Row],[PRICE/PO]]*Table1[[#This Row],[Quantity/PO]]</f>
        <v>0</v>
      </c>
      <c r="Q4908" s="2" t="str">
        <f t="shared" ca="1" si="415"/>
        <v>منتهي</v>
      </c>
      <c r="R4908" s="2"/>
      <c r="S4908" s="2"/>
      <c r="T4908" s="1" t="str">
        <f t="shared" si="414"/>
        <v/>
      </c>
      <c r="BN4908" s="8">
        <f t="shared" si="413"/>
        <v>0</v>
      </c>
    </row>
    <row r="4909" spans="1:66" ht="46" hidden="1" x14ac:dyDescent="0.45">
      <c r="A4909" s="1">
        <f t="shared" si="416"/>
        <v>4896</v>
      </c>
      <c r="B4909" s="1" t="s">
        <v>734</v>
      </c>
      <c r="C4909" s="1" t="s">
        <v>1905</v>
      </c>
      <c r="D4909" s="1" t="s">
        <v>1904</v>
      </c>
      <c r="E4909" s="2" t="s">
        <v>6619</v>
      </c>
      <c r="F4909" s="1" t="s">
        <v>6618</v>
      </c>
      <c r="G4909" s="10">
        <v>45858</v>
      </c>
      <c r="H4909" s="1">
        <v>2</v>
      </c>
      <c r="I4909" s="1"/>
      <c r="J4909" s="10">
        <v>45861</v>
      </c>
      <c r="K4909" s="1"/>
      <c r="L4909" s="2"/>
      <c r="M4909" s="10"/>
      <c r="N4909" s="1"/>
      <c r="O4909" s="1"/>
      <c r="P4909" s="2">
        <f>Table1[[#This Row],[PRICE/PO]]*Table1[[#This Row],[Quantity/PO]]</f>
        <v>0</v>
      </c>
      <c r="Q4909" s="2" t="str">
        <f t="shared" ca="1" si="415"/>
        <v>منتهي</v>
      </c>
      <c r="R4909" s="2"/>
      <c r="S4909" s="2"/>
      <c r="T4909" s="1" t="str">
        <f t="shared" si="414"/>
        <v/>
      </c>
      <c r="BN4909" s="8">
        <f t="shared" si="413"/>
        <v>0</v>
      </c>
    </row>
    <row r="4910" spans="1:66" ht="46" hidden="1" x14ac:dyDescent="0.45">
      <c r="A4910" s="1">
        <f t="shared" si="416"/>
        <v>4897</v>
      </c>
      <c r="B4910" s="1" t="s">
        <v>734</v>
      </c>
      <c r="C4910" s="1" t="s">
        <v>6620</v>
      </c>
      <c r="D4910" s="1"/>
      <c r="E4910" s="2" t="s">
        <v>6621</v>
      </c>
      <c r="F4910" s="1" t="s">
        <v>6622</v>
      </c>
      <c r="G4910" s="10">
        <v>45858</v>
      </c>
      <c r="H4910" s="1">
        <v>1</v>
      </c>
      <c r="I4910" s="1"/>
      <c r="J4910" s="10">
        <v>45861</v>
      </c>
      <c r="K4910" s="1"/>
      <c r="L4910" s="2"/>
      <c r="M4910" s="10"/>
      <c r="N4910" s="1"/>
      <c r="O4910" s="1"/>
      <c r="P4910" s="2">
        <f>Table1[[#This Row],[PRICE/PO]]*Table1[[#This Row],[Quantity/PO]]</f>
        <v>0</v>
      </c>
      <c r="Q4910" s="2" t="str">
        <f t="shared" ca="1" si="415"/>
        <v>منتهي</v>
      </c>
      <c r="R4910" s="2"/>
      <c r="S4910" s="2"/>
      <c r="T4910" s="1" t="str">
        <f t="shared" si="414"/>
        <v/>
      </c>
      <c r="BN4910" s="8">
        <f t="shared" ref="BN4910:BN4973" si="417">D5510</f>
        <v>0</v>
      </c>
    </row>
    <row r="4911" spans="1:66" ht="46" hidden="1" x14ac:dyDescent="0.45">
      <c r="A4911" s="1">
        <f t="shared" si="416"/>
        <v>4898</v>
      </c>
      <c r="B4911" s="1" t="s">
        <v>734</v>
      </c>
      <c r="C4911" s="1" t="s">
        <v>2137</v>
      </c>
      <c r="D4911" s="1" t="s">
        <v>2138</v>
      </c>
      <c r="E4911" s="2" t="s">
        <v>6623</v>
      </c>
      <c r="F4911" s="1" t="s">
        <v>6624</v>
      </c>
      <c r="G4911" s="10">
        <v>45858</v>
      </c>
      <c r="H4911" s="1">
        <v>4</v>
      </c>
      <c r="I4911" s="1"/>
      <c r="J4911" s="10">
        <v>45864</v>
      </c>
      <c r="K4911" s="1"/>
      <c r="L4911" s="2"/>
      <c r="M4911" s="10"/>
      <c r="N4911" s="1"/>
      <c r="O4911" s="1"/>
      <c r="P4911" s="2">
        <f>Table1[[#This Row],[PRICE/PO]]*Table1[[#This Row],[Quantity/PO]]</f>
        <v>0</v>
      </c>
      <c r="Q4911" s="2" t="str">
        <f t="shared" ca="1" si="415"/>
        <v>منتهي</v>
      </c>
      <c r="R4911" s="2"/>
      <c r="S4911" s="2"/>
      <c r="T4911" s="1" t="str">
        <f t="shared" si="414"/>
        <v/>
      </c>
      <c r="BN4911" s="8">
        <f t="shared" si="417"/>
        <v>0</v>
      </c>
    </row>
    <row r="4912" spans="1:66" ht="46" hidden="1" x14ac:dyDescent="0.45">
      <c r="A4912" s="1">
        <f t="shared" si="416"/>
        <v>4899</v>
      </c>
      <c r="B4912" s="1" t="s">
        <v>734</v>
      </c>
      <c r="C4912" s="1" t="s">
        <v>2140</v>
      </c>
      <c r="D4912" s="1" t="s">
        <v>6625</v>
      </c>
      <c r="E4912" s="2" t="s">
        <v>6626</v>
      </c>
      <c r="F4912" s="1" t="s">
        <v>6624</v>
      </c>
      <c r="G4912" s="10">
        <v>45858</v>
      </c>
      <c r="H4912" s="1">
        <v>3</v>
      </c>
      <c r="I4912" s="1"/>
      <c r="J4912" s="10">
        <v>45864</v>
      </c>
      <c r="K4912" s="1"/>
      <c r="L4912" s="2"/>
      <c r="M4912" s="10"/>
      <c r="N4912" s="1"/>
      <c r="O4912" s="1"/>
      <c r="P4912" s="2">
        <f>Table1[[#This Row],[PRICE/PO]]*Table1[[#This Row],[Quantity/PO]]</f>
        <v>0</v>
      </c>
      <c r="Q4912" s="2" t="str">
        <f t="shared" ca="1" si="415"/>
        <v>منتهي</v>
      </c>
      <c r="R4912" s="2"/>
      <c r="S4912" s="2"/>
      <c r="T4912" s="1" t="str">
        <f t="shared" si="414"/>
        <v/>
      </c>
      <c r="BN4912" s="8">
        <f t="shared" si="417"/>
        <v>0</v>
      </c>
    </row>
    <row r="4913" spans="1:66" ht="46" hidden="1" x14ac:dyDescent="0.45">
      <c r="A4913" s="1">
        <f t="shared" si="416"/>
        <v>4900</v>
      </c>
      <c r="B4913" s="1" t="s">
        <v>734</v>
      </c>
      <c r="C4913" s="1" t="s">
        <v>2142</v>
      </c>
      <c r="D4913" s="1" t="s">
        <v>6627</v>
      </c>
      <c r="E4913" s="2" t="s">
        <v>6628</v>
      </c>
      <c r="F4913" s="1" t="s">
        <v>6624</v>
      </c>
      <c r="G4913" s="10">
        <v>45858</v>
      </c>
      <c r="H4913" s="1">
        <v>3</v>
      </c>
      <c r="I4913" s="1"/>
      <c r="J4913" s="10">
        <v>45864</v>
      </c>
      <c r="K4913" s="1"/>
      <c r="L4913" s="2"/>
      <c r="M4913" s="10"/>
      <c r="N4913" s="1"/>
      <c r="O4913" s="1"/>
      <c r="P4913" s="2">
        <f>Table1[[#This Row],[PRICE/PO]]*Table1[[#This Row],[Quantity/PO]]</f>
        <v>0</v>
      </c>
      <c r="Q4913" s="2" t="str">
        <f t="shared" ca="1" si="415"/>
        <v>منتهي</v>
      </c>
      <c r="R4913" s="2"/>
      <c r="S4913" s="2"/>
      <c r="T4913" s="1" t="str">
        <f t="shared" ref="T4913:T4976" si="418">IF(AND(COUNTIFS($F$14:$F$1012, $F4913, $L$14:$L$1012, "&lt;&gt;")&gt;0, $L4913="", $I4913&lt;&gt;""), 1, "")</f>
        <v/>
      </c>
      <c r="BN4913" s="8">
        <f t="shared" si="417"/>
        <v>0</v>
      </c>
    </row>
    <row r="4914" spans="1:66" ht="69" hidden="1" x14ac:dyDescent="0.45">
      <c r="A4914" s="1">
        <f t="shared" si="416"/>
        <v>4901</v>
      </c>
      <c r="B4914" s="1" t="s">
        <v>734</v>
      </c>
      <c r="C4914" s="1" t="s">
        <v>6629</v>
      </c>
      <c r="D4914" s="1" t="s">
        <v>6630</v>
      </c>
      <c r="E4914" s="2" t="s">
        <v>6631</v>
      </c>
      <c r="F4914" s="1" t="s">
        <v>6632</v>
      </c>
      <c r="G4914" s="10">
        <v>45860</v>
      </c>
      <c r="H4914" s="1">
        <v>1</v>
      </c>
      <c r="I4914" s="1"/>
      <c r="J4914" s="10">
        <v>45864</v>
      </c>
      <c r="K4914" s="1"/>
      <c r="L4914" s="2"/>
      <c r="M4914" s="10"/>
      <c r="N4914" s="1"/>
      <c r="O4914" s="1"/>
      <c r="P4914" s="2">
        <f>Table1[[#This Row],[PRICE/PO]]*Table1[[#This Row],[Quantity/PO]]</f>
        <v>0</v>
      </c>
      <c r="Q4914" s="2" t="str">
        <f t="shared" ca="1" si="415"/>
        <v>منتهي</v>
      </c>
      <c r="R4914" s="2"/>
      <c r="S4914" s="2"/>
      <c r="T4914" s="1" t="str">
        <f t="shared" si="418"/>
        <v/>
      </c>
      <c r="BN4914" s="8">
        <f t="shared" si="417"/>
        <v>0</v>
      </c>
    </row>
    <row r="4915" spans="1:66" ht="46" hidden="1" x14ac:dyDescent="0.45">
      <c r="A4915" s="1">
        <f t="shared" si="416"/>
        <v>4902</v>
      </c>
      <c r="B4915" s="1" t="s">
        <v>734</v>
      </c>
      <c r="C4915" s="1" t="s">
        <v>6633</v>
      </c>
      <c r="D4915" s="1" t="s">
        <v>6634</v>
      </c>
      <c r="E4915" s="2" t="s">
        <v>6635</v>
      </c>
      <c r="F4915" s="1" t="s">
        <v>6632</v>
      </c>
      <c r="G4915" s="10">
        <v>45860</v>
      </c>
      <c r="H4915" s="1">
        <v>1</v>
      </c>
      <c r="I4915" s="1"/>
      <c r="J4915" s="10">
        <v>45864</v>
      </c>
      <c r="K4915" s="1"/>
      <c r="L4915" s="2"/>
      <c r="M4915" s="10"/>
      <c r="N4915" s="1"/>
      <c r="O4915" s="1"/>
      <c r="P4915" s="2">
        <f>Table1[[#This Row],[PRICE/PO]]*Table1[[#This Row],[Quantity/PO]]</f>
        <v>0</v>
      </c>
      <c r="Q4915" s="2" t="str">
        <f t="shared" ca="1" si="415"/>
        <v>منتهي</v>
      </c>
      <c r="R4915" s="2"/>
      <c r="S4915" s="2"/>
      <c r="T4915" s="1" t="str">
        <f t="shared" si="418"/>
        <v/>
      </c>
      <c r="BN4915" s="8">
        <f t="shared" si="417"/>
        <v>0</v>
      </c>
    </row>
    <row r="4916" spans="1:66" ht="69" hidden="1" x14ac:dyDescent="0.45">
      <c r="A4916" s="1">
        <f t="shared" si="416"/>
        <v>4903</v>
      </c>
      <c r="B4916" s="1" t="s">
        <v>734</v>
      </c>
      <c r="C4916" s="1" t="s">
        <v>2871</v>
      </c>
      <c r="D4916" s="1" t="s">
        <v>2876</v>
      </c>
      <c r="E4916" s="2" t="s">
        <v>6636</v>
      </c>
      <c r="F4916" s="1" t="s">
        <v>6632</v>
      </c>
      <c r="G4916" s="10">
        <v>45860</v>
      </c>
      <c r="H4916" s="1">
        <v>1</v>
      </c>
      <c r="I4916" s="1"/>
      <c r="J4916" s="10">
        <v>45864</v>
      </c>
      <c r="K4916" s="1"/>
      <c r="L4916" s="2"/>
      <c r="M4916" s="10"/>
      <c r="N4916" s="1"/>
      <c r="O4916" s="1"/>
      <c r="P4916" s="2">
        <f>Table1[[#This Row],[PRICE/PO]]*Table1[[#This Row],[Quantity/PO]]</f>
        <v>0</v>
      </c>
      <c r="Q4916" s="2" t="str">
        <f t="shared" ca="1" si="415"/>
        <v>منتهي</v>
      </c>
      <c r="R4916" s="2"/>
      <c r="S4916" s="2"/>
      <c r="T4916" s="1" t="str">
        <f t="shared" si="418"/>
        <v/>
      </c>
      <c r="BN4916" s="8">
        <f t="shared" si="417"/>
        <v>0</v>
      </c>
    </row>
    <row r="4917" spans="1:66" ht="46" hidden="1" x14ac:dyDescent="0.45">
      <c r="A4917" s="1">
        <f t="shared" si="416"/>
        <v>4904</v>
      </c>
      <c r="B4917" s="1" t="s">
        <v>43</v>
      </c>
      <c r="C4917" s="1" t="s">
        <v>48</v>
      </c>
      <c r="D4917" s="1" t="s">
        <v>5303</v>
      </c>
      <c r="E4917" s="2" t="s">
        <v>6199</v>
      </c>
      <c r="F4917" s="1" t="s">
        <v>6637</v>
      </c>
      <c r="G4917" s="10">
        <v>45858</v>
      </c>
      <c r="H4917" s="1">
        <v>3</v>
      </c>
      <c r="I4917" s="1"/>
      <c r="J4917" s="10">
        <v>45861</v>
      </c>
      <c r="K4917" s="1"/>
      <c r="L4917" s="2"/>
      <c r="M4917" s="10"/>
      <c r="N4917" s="1"/>
      <c r="O4917" s="1"/>
      <c r="P4917" s="2">
        <f>Table1[[#This Row],[PRICE/PO]]*Table1[[#This Row],[Quantity/PO]]</f>
        <v>0</v>
      </c>
      <c r="Q4917" s="2" t="str">
        <f t="shared" ref="Q4917:Q4980" ca="1" si="419">IF(AND($J4917&lt;TODAY(), $J4917&lt;&gt;""), "منتهي", "")</f>
        <v>منتهي</v>
      </c>
      <c r="R4917" s="2"/>
      <c r="S4917" s="2"/>
      <c r="T4917" s="1" t="str">
        <f t="shared" si="418"/>
        <v/>
      </c>
      <c r="BN4917" s="8">
        <f t="shared" si="417"/>
        <v>0</v>
      </c>
    </row>
    <row r="4918" spans="1:66" ht="46" hidden="1" x14ac:dyDescent="0.45">
      <c r="A4918" s="1">
        <f t="shared" si="416"/>
        <v>4905</v>
      </c>
      <c r="B4918" s="1" t="s">
        <v>734</v>
      </c>
      <c r="C4918" s="1" t="s">
        <v>6638</v>
      </c>
      <c r="D4918" s="1"/>
      <c r="E4918" s="2" t="s">
        <v>6639</v>
      </c>
      <c r="F4918" s="1" t="s">
        <v>6640</v>
      </c>
      <c r="G4918" s="10">
        <v>45858</v>
      </c>
      <c r="H4918" s="1">
        <v>1</v>
      </c>
      <c r="I4918" s="1"/>
      <c r="J4918" s="10">
        <v>45860</v>
      </c>
      <c r="K4918" s="1"/>
      <c r="L4918" s="2"/>
      <c r="M4918" s="10"/>
      <c r="N4918" s="1"/>
      <c r="O4918" s="1"/>
      <c r="P4918" s="2">
        <f>Table1[[#This Row],[PRICE/PO]]*Table1[[#This Row],[Quantity/PO]]</f>
        <v>0</v>
      </c>
      <c r="Q4918" s="2" t="str">
        <f t="shared" ca="1" si="419"/>
        <v>منتهي</v>
      </c>
      <c r="R4918" s="2"/>
      <c r="S4918" s="2"/>
      <c r="T4918" s="1" t="str">
        <f t="shared" si="418"/>
        <v/>
      </c>
      <c r="BN4918" s="8">
        <f t="shared" si="417"/>
        <v>0</v>
      </c>
    </row>
    <row r="4919" spans="1:66" ht="69" hidden="1" x14ac:dyDescent="0.45">
      <c r="A4919" s="1">
        <f t="shared" si="416"/>
        <v>4906</v>
      </c>
      <c r="B4919" s="1" t="s">
        <v>734</v>
      </c>
      <c r="C4919" s="1" t="s">
        <v>6641</v>
      </c>
      <c r="D4919" s="1" t="s">
        <v>6642</v>
      </c>
      <c r="E4919" s="2" t="s">
        <v>6643</v>
      </c>
      <c r="F4919" s="1" t="s">
        <v>6644</v>
      </c>
      <c r="G4919" s="10">
        <v>45858</v>
      </c>
      <c r="H4919" s="1">
        <v>1</v>
      </c>
      <c r="I4919" s="1"/>
      <c r="J4919" s="10">
        <v>45863</v>
      </c>
      <c r="K4919" s="1"/>
      <c r="L4919" s="2"/>
      <c r="M4919" s="10"/>
      <c r="N4919" s="1"/>
      <c r="O4919" s="1"/>
      <c r="P4919" s="2">
        <f>Table1[[#This Row],[PRICE/PO]]*Table1[[#This Row],[Quantity/PO]]</f>
        <v>0</v>
      </c>
      <c r="Q4919" s="2" t="str">
        <f t="shared" ca="1" si="419"/>
        <v>منتهي</v>
      </c>
      <c r="R4919" s="2"/>
      <c r="S4919" s="2"/>
      <c r="T4919" s="1" t="str">
        <f t="shared" si="418"/>
        <v/>
      </c>
      <c r="BN4919" s="8">
        <f t="shared" si="417"/>
        <v>0</v>
      </c>
    </row>
    <row r="4920" spans="1:66" ht="46" hidden="1" x14ac:dyDescent="0.45">
      <c r="A4920" s="1">
        <f t="shared" si="416"/>
        <v>4907</v>
      </c>
      <c r="B4920" s="1" t="s">
        <v>734</v>
      </c>
      <c r="C4920" s="1" t="s">
        <v>6645</v>
      </c>
      <c r="D4920" s="1" t="s">
        <v>6646</v>
      </c>
      <c r="E4920" s="2" t="s">
        <v>6647</v>
      </c>
      <c r="F4920" s="1" t="s">
        <v>6644</v>
      </c>
      <c r="G4920" s="10">
        <v>45858</v>
      </c>
      <c r="H4920" s="1">
        <v>1</v>
      </c>
      <c r="I4920" s="1"/>
      <c r="J4920" s="10">
        <v>45863</v>
      </c>
      <c r="K4920" s="1"/>
      <c r="L4920" s="2"/>
      <c r="M4920" s="10"/>
      <c r="N4920" s="1"/>
      <c r="O4920" s="1"/>
      <c r="P4920" s="2">
        <f>Table1[[#This Row],[PRICE/PO]]*Table1[[#This Row],[Quantity/PO]]</f>
        <v>0</v>
      </c>
      <c r="Q4920" s="2" t="str">
        <f t="shared" ca="1" si="419"/>
        <v>منتهي</v>
      </c>
      <c r="R4920" s="2"/>
      <c r="S4920" s="2"/>
      <c r="T4920" s="1" t="str">
        <f t="shared" si="418"/>
        <v/>
      </c>
      <c r="BN4920" s="8">
        <f t="shared" si="417"/>
        <v>0</v>
      </c>
    </row>
    <row r="4921" spans="1:66" ht="46" hidden="1" x14ac:dyDescent="0.45">
      <c r="A4921" s="1">
        <f t="shared" si="416"/>
        <v>4908</v>
      </c>
      <c r="B4921" s="1" t="s">
        <v>734</v>
      </c>
      <c r="C4921" s="1" t="s">
        <v>6648</v>
      </c>
      <c r="D4921" s="1" t="s">
        <v>6649</v>
      </c>
      <c r="E4921" s="2" t="s">
        <v>6650</v>
      </c>
      <c r="F4921" s="1" t="s">
        <v>6644</v>
      </c>
      <c r="G4921" s="10">
        <v>45858</v>
      </c>
      <c r="H4921" s="1">
        <v>1</v>
      </c>
      <c r="I4921" s="1"/>
      <c r="J4921" s="10">
        <v>45863</v>
      </c>
      <c r="K4921" s="1"/>
      <c r="L4921" s="2"/>
      <c r="M4921" s="10"/>
      <c r="N4921" s="1"/>
      <c r="O4921" s="1"/>
      <c r="P4921" s="2">
        <f>Table1[[#This Row],[PRICE/PO]]*Table1[[#This Row],[Quantity/PO]]</f>
        <v>0</v>
      </c>
      <c r="Q4921" s="2" t="str">
        <f t="shared" ca="1" si="419"/>
        <v>منتهي</v>
      </c>
      <c r="R4921" s="2"/>
      <c r="S4921" s="2"/>
      <c r="T4921" s="1" t="str">
        <f t="shared" si="418"/>
        <v/>
      </c>
      <c r="BN4921" s="8">
        <f t="shared" si="417"/>
        <v>0</v>
      </c>
    </row>
    <row r="4922" spans="1:66" ht="69" hidden="1" x14ac:dyDescent="0.45">
      <c r="A4922" s="1">
        <f t="shared" si="416"/>
        <v>4909</v>
      </c>
      <c r="B4922" s="1" t="s">
        <v>734</v>
      </c>
      <c r="C4922" s="1" t="s">
        <v>634</v>
      </c>
      <c r="D4922" s="1" t="s">
        <v>5977</v>
      </c>
      <c r="E4922" s="2" t="s">
        <v>5978</v>
      </c>
      <c r="F4922" s="1" t="s">
        <v>6651</v>
      </c>
      <c r="G4922" s="10">
        <v>45858</v>
      </c>
      <c r="H4922" s="1">
        <v>6</v>
      </c>
      <c r="I4922" s="1"/>
      <c r="J4922" s="10">
        <v>45864</v>
      </c>
      <c r="K4922" s="1"/>
      <c r="L4922" s="2"/>
      <c r="M4922" s="10"/>
      <c r="N4922" s="1"/>
      <c r="O4922" s="1"/>
      <c r="P4922" s="2">
        <f>Table1[[#This Row],[PRICE/PO]]*Table1[[#This Row],[Quantity/PO]]</f>
        <v>0</v>
      </c>
      <c r="Q4922" s="2" t="str">
        <f t="shared" ca="1" si="419"/>
        <v>منتهي</v>
      </c>
      <c r="R4922" s="2"/>
      <c r="S4922" s="2"/>
      <c r="T4922" s="1" t="str">
        <f t="shared" si="418"/>
        <v/>
      </c>
      <c r="BN4922" s="8">
        <f t="shared" si="417"/>
        <v>0</v>
      </c>
    </row>
    <row r="4923" spans="1:66" ht="46" hidden="1" x14ac:dyDescent="0.45">
      <c r="A4923" s="1">
        <f t="shared" si="416"/>
        <v>4910</v>
      </c>
      <c r="B4923" s="1" t="s">
        <v>734</v>
      </c>
      <c r="C4923" s="1" t="s">
        <v>5984</v>
      </c>
      <c r="D4923" s="1" t="s">
        <v>5303</v>
      </c>
      <c r="E4923" s="2" t="s">
        <v>5985</v>
      </c>
      <c r="F4923" s="1" t="s">
        <v>6651</v>
      </c>
      <c r="G4923" s="10">
        <v>45858</v>
      </c>
      <c r="H4923" s="1">
        <v>6</v>
      </c>
      <c r="I4923" s="1"/>
      <c r="J4923" s="10">
        <v>45864</v>
      </c>
      <c r="K4923" s="1"/>
      <c r="L4923" s="2"/>
      <c r="M4923" s="10"/>
      <c r="N4923" s="1"/>
      <c r="O4923" s="1"/>
      <c r="P4923" s="2">
        <f>Table1[[#This Row],[PRICE/PO]]*Table1[[#This Row],[Quantity/PO]]</f>
        <v>0</v>
      </c>
      <c r="Q4923" s="2" t="str">
        <f t="shared" ca="1" si="419"/>
        <v>منتهي</v>
      </c>
      <c r="R4923" s="2"/>
      <c r="S4923" s="2"/>
      <c r="T4923" s="1" t="str">
        <f t="shared" si="418"/>
        <v/>
      </c>
      <c r="BN4923" s="8">
        <f t="shared" si="417"/>
        <v>0</v>
      </c>
    </row>
    <row r="4924" spans="1:66" ht="23" hidden="1" x14ac:dyDescent="0.45">
      <c r="A4924" s="1">
        <f t="shared" si="416"/>
        <v>4911</v>
      </c>
      <c r="B4924" s="1" t="s">
        <v>734</v>
      </c>
      <c r="C4924" s="1" t="s">
        <v>137</v>
      </c>
      <c r="D4924" s="1" t="s">
        <v>5303</v>
      </c>
      <c r="E4924" s="2" t="s">
        <v>828</v>
      </c>
      <c r="F4924" s="1" t="s">
        <v>6652</v>
      </c>
      <c r="G4924" s="10">
        <v>45859</v>
      </c>
      <c r="H4924" s="1">
        <v>2</v>
      </c>
      <c r="I4924" s="1"/>
      <c r="J4924" s="10">
        <v>45863</v>
      </c>
      <c r="K4924" s="1"/>
      <c r="L4924" s="2"/>
      <c r="M4924" s="10"/>
      <c r="N4924" s="1"/>
      <c r="O4924" s="1"/>
      <c r="P4924" s="2">
        <f>Table1[[#This Row],[PRICE/PO]]*Table1[[#This Row],[Quantity/PO]]</f>
        <v>0</v>
      </c>
      <c r="Q4924" s="2" t="str">
        <f t="shared" ca="1" si="419"/>
        <v>منتهي</v>
      </c>
      <c r="R4924" s="2"/>
      <c r="S4924" s="2"/>
      <c r="T4924" s="1" t="str">
        <f t="shared" si="418"/>
        <v/>
      </c>
      <c r="BN4924" s="8">
        <f t="shared" si="417"/>
        <v>0</v>
      </c>
    </row>
    <row r="4925" spans="1:66" ht="46" hidden="1" x14ac:dyDescent="0.45">
      <c r="A4925" s="1">
        <f t="shared" si="416"/>
        <v>4912</v>
      </c>
      <c r="B4925" s="1" t="s">
        <v>734</v>
      </c>
      <c r="C4925" s="1" t="s">
        <v>6653</v>
      </c>
      <c r="D4925" s="1" t="s">
        <v>6654</v>
      </c>
      <c r="E4925" s="2" t="s">
        <v>6655</v>
      </c>
      <c r="F4925" s="1" t="s">
        <v>6656</v>
      </c>
      <c r="G4925" s="10">
        <v>45859</v>
      </c>
      <c r="H4925" s="1">
        <v>1</v>
      </c>
      <c r="I4925" s="1"/>
      <c r="J4925" s="10">
        <v>45864</v>
      </c>
      <c r="K4925" s="1"/>
      <c r="L4925" s="2"/>
      <c r="M4925" s="10"/>
      <c r="N4925" s="1"/>
      <c r="O4925" s="1"/>
      <c r="P4925" s="2">
        <f>Table1[[#This Row],[PRICE/PO]]*Table1[[#This Row],[Quantity/PO]]</f>
        <v>0</v>
      </c>
      <c r="Q4925" s="2" t="str">
        <f t="shared" ca="1" si="419"/>
        <v>منتهي</v>
      </c>
      <c r="R4925" s="2"/>
      <c r="S4925" s="2"/>
      <c r="T4925" s="1" t="str">
        <f t="shared" si="418"/>
        <v/>
      </c>
      <c r="BN4925" s="8">
        <f t="shared" si="417"/>
        <v>0</v>
      </c>
    </row>
    <row r="4926" spans="1:66" ht="46" hidden="1" x14ac:dyDescent="0.45">
      <c r="A4926" s="1">
        <f t="shared" si="416"/>
        <v>4913</v>
      </c>
      <c r="B4926" s="1" t="s">
        <v>734</v>
      </c>
      <c r="C4926" s="1" t="s">
        <v>6657</v>
      </c>
      <c r="D4926" s="1" t="s">
        <v>6658</v>
      </c>
      <c r="E4926" s="2" t="s">
        <v>6659</v>
      </c>
      <c r="F4926" s="1" t="s">
        <v>6660</v>
      </c>
      <c r="G4926" s="10">
        <v>45860</v>
      </c>
      <c r="H4926" s="1">
        <v>1000</v>
      </c>
      <c r="I4926" s="1"/>
      <c r="J4926" s="10">
        <v>45867</v>
      </c>
      <c r="K4926" s="1"/>
      <c r="L4926" s="2"/>
      <c r="M4926" s="10"/>
      <c r="N4926" s="1"/>
      <c r="O4926" s="1"/>
      <c r="P4926" s="2">
        <f>Table1[[#This Row],[PRICE/PO]]*Table1[[#This Row],[Quantity/PO]]</f>
        <v>0</v>
      </c>
      <c r="Q4926" s="2" t="str">
        <f t="shared" ca="1" si="419"/>
        <v>منتهي</v>
      </c>
      <c r="R4926" s="2"/>
      <c r="S4926" s="2"/>
      <c r="T4926" s="1" t="str">
        <f t="shared" si="418"/>
        <v/>
      </c>
      <c r="BN4926" s="8">
        <f t="shared" si="417"/>
        <v>0</v>
      </c>
    </row>
    <row r="4927" spans="1:66" ht="69" hidden="1" x14ac:dyDescent="0.45">
      <c r="A4927" s="1">
        <f t="shared" si="416"/>
        <v>4914</v>
      </c>
      <c r="B4927" s="1" t="s">
        <v>734</v>
      </c>
      <c r="C4927" s="1" t="s">
        <v>6661</v>
      </c>
      <c r="D4927" s="1" t="s">
        <v>6662</v>
      </c>
      <c r="E4927" s="2" t="s">
        <v>6663</v>
      </c>
      <c r="F4927" s="1" t="s">
        <v>6664</v>
      </c>
      <c r="G4927" s="10">
        <v>45860</v>
      </c>
      <c r="H4927" s="1">
        <v>2</v>
      </c>
      <c r="I4927" s="1"/>
      <c r="J4927" s="10">
        <v>45864</v>
      </c>
      <c r="K4927" s="1"/>
      <c r="L4927" s="2"/>
      <c r="M4927" s="10"/>
      <c r="N4927" s="1"/>
      <c r="O4927" s="1"/>
      <c r="P4927" s="2">
        <f>Table1[[#This Row],[PRICE/PO]]*Table1[[#This Row],[Quantity/PO]]</f>
        <v>0</v>
      </c>
      <c r="Q4927" s="2" t="str">
        <f t="shared" ca="1" si="419"/>
        <v>منتهي</v>
      </c>
      <c r="R4927" s="2"/>
      <c r="S4927" s="2"/>
      <c r="T4927" s="1" t="str">
        <f t="shared" si="418"/>
        <v/>
      </c>
      <c r="BN4927" s="8">
        <f t="shared" si="417"/>
        <v>0</v>
      </c>
    </row>
    <row r="4928" spans="1:66" ht="46" hidden="1" x14ac:dyDescent="0.45">
      <c r="A4928" s="1">
        <f t="shared" si="416"/>
        <v>4915</v>
      </c>
      <c r="B4928" s="1" t="s">
        <v>734</v>
      </c>
      <c r="C4928" s="1" t="s">
        <v>6665</v>
      </c>
      <c r="D4928" s="1" t="s">
        <v>6666</v>
      </c>
      <c r="E4928" s="2" t="s">
        <v>6667</v>
      </c>
      <c r="F4928" s="1" t="s">
        <v>6664</v>
      </c>
      <c r="G4928" s="10">
        <v>45860</v>
      </c>
      <c r="H4928" s="1">
        <v>2</v>
      </c>
      <c r="I4928" s="1"/>
      <c r="J4928" s="10">
        <v>45864</v>
      </c>
      <c r="K4928" s="1"/>
      <c r="L4928" s="2"/>
      <c r="M4928" s="10"/>
      <c r="N4928" s="1"/>
      <c r="O4928" s="1"/>
      <c r="P4928" s="2">
        <f>Table1[[#This Row],[PRICE/PO]]*Table1[[#This Row],[Quantity/PO]]</f>
        <v>0</v>
      </c>
      <c r="Q4928" s="2" t="str">
        <f t="shared" ca="1" si="419"/>
        <v>منتهي</v>
      </c>
      <c r="R4928" s="2"/>
      <c r="S4928" s="2"/>
      <c r="T4928" s="1" t="str">
        <f t="shared" si="418"/>
        <v/>
      </c>
      <c r="BN4928" s="8">
        <f t="shared" si="417"/>
        <v>0</v>
      </c>
    </row>
    <row r="4929" spans="1:66" ht="46" hidden="1" x14ac:dyDescent="0.45">
      <c r="A4929" s="1">
        <f t="shared" si="416"/>
        <v>4916</v>
      </c>
      <c r="B4929" s="1" t="s">
        <v>734</v>
      </c>
      <c r="C4929" s="1" t="s">
        <v>485</v>
      </c>
      <c r="D4929" s="1" t="s">
        <v>2121</v>
      </c>
      <c r="E4929" s="2" t="s">
        <v>6668</v>
      </c>
      <c r="F4929" s="1" t="s">
        <v>6664</v>
      </c>
      <c r="G4929" s="10">
        <v>45860</v>
      </c>
      <c r="H4929" s="1">
        <v>10</v>
      </c>
      <c r="I4929" s="1"/>
      <c r="J4929" s="10" t="s">
        <v>6669</v>
      </c>
      <c r="K4929" s="1"/>
      <c r="L4929" s="2"/>
      <c r="M4929" s="10"/>
      <c r="N4929" s="1"/>
      <c r="O4929" s="1"/>
      <c r="P4929" s="2">
        <f>Table1[[#This Row],[PRICE/PO]]*Table1[[#This Row],[Quantity/PO]]</f>
        <v>0</v>
      </c>
      <c r="Q4929" s="2" t="str">
        <f t="shared" ca="1" si="419"/>
        <v/>
      </c>
      <c r="R4929" s="2"/>
      <c r="S4929" s="2"/>
      <c r="T4929" s="1" t="str">
        <f t="shared" si="418"/>
        <v/>
      </c>
      <c r="BN4929" s="8">
        <f t="shared" si="417"/>
        <v>0</v>
      </c>
    </row>
    <row r="4930" spans="1:66" ht="69" hidden="1" x14ac:dyDescent="0.45">
      <c r="A4930" s="1">
        <f t="shared" si="416"/>
        <v>4917</v>
      </c>
      <c r="B4930" s="1" t="s">
        <v>734</v>
      </c>
      <c r="C4930" s="1" t="s">
        <v>6670</v>
      </c>
      <c r="D4930" s="1" t="s">
        <v>6671</v>
      </c>
      <c r="E4930" s="2" t="s">
        <v>6672</v>
      </c>
      <c r="F4930" s="1" t="s">
        <v>6664</v>
      </c>
      <c r="G4930" s="10">
        <v>45860</v>
      </c>
      <c r="H4930" s="1">
        <v>10</v>
      </c>
      <c r="I4930" s="1"/>
      <c r="J4930" s="10" t="s">
        <v>6669</v>
      </c>
      <c r="K4930" s="1"/>
      <c r="L4930" s="2"/>
      <c r="M4930" s="10"/>
      <c r="N4930" s="1"/>
      <c r="O4930" s="1"/>
      <c r="P4930" s="2">
        <f>Table1[[#This Row],[PRICE/PO]]*Table1[[#This Row],[Quantity/PO]]</f>
        <v>0</v>
      </c>
      <c r="Q4930" s="2" t="str">
        <f t="shared" ca="1" si="419"/>
        <v/>
      </c>
      <c r="R4930" s="2"/>
      <c r="S4930" s="2"/>
      <c r="T4930" s="1" t="str">
        <f t="shared" si="418"/>
        <v/>
      </c>
      <c r="BN4930" s="8">
        <f t="shared" si="417"/>
        <v>0</v>
      </c>
    </row>
    <row r="4931" spans="1:66" ht="69" hidden="1" x14ac:dyDescent="0.45">
      <c r="A4931" s="1">
        <f t="shared" si="416"/>
        <v>4918</v>
      </c>
      <c r="B4931" s="1" t="s">
        <v>734</v>
      </c>
      <c r="C4931" s="1" t="s">
        <v>3983</v>
      </c>
      <c r="D4931" s="1" t="s">
        <v>3984</v>
      </c>
      <c r="E4931" s="2" t="s">
        <v>6673</v>
      </c>
      <c r="F4931" s="1" t="s">
        <v>6664</v>
      </c>
      <c r="G4931" s="10">
        <v>45860</v>
      </c>
      <c r="H4931" s="1">
        <v>4</v>
      </c>
      <c r="I4931" s="1"/>
      <c r="J4931" s="10" t="s">
        <v>6669</v>
      </c>
      <c r="K4931" s="1"/>
      <c r="L4931" s="2"/>
      <c r="M4931" s="10"/>
      <c r="N4931" s="1"/>
      <c r="O4931" s="1"/>
      <c r="P4931" s="2">
        <f>Table1[[#This Row],[PRICE/PO]]*Table1[[#This Row],[Quantity/PO]]</f>
        <v>0</v>
      </c>
      <c r="Q4931" s="2" t="str">
        <f t="shared" ca="1" si="419"/>
        <v/>
      </c>
      <c r="R4931" s="2"/>
      <c r="S4931" s="2"/>
      <c r="T4931" s="1" t="str">
        <f t="shared" si="418"/>
        <v/>
      </c>
      <c r="BN4931" s="8">
        <f t="shared" si="417"/>
        <v>0</v>
      </c>
    </row>
    <row r="4932" spans="1:66" ht="46" hidden="1" x14ac:dyDescent="0.45">
      <c r="A4932" s="1">
        <f t="shared" si="416"/>
        <v>4919</v>
      </c>
      <c r="B4932" s="1" t="s">
        <v>734</v>
      </c>
      <c r="C4932" s="1" t="s">
        <v>3594</v>
      </c>
      <c r="D4932" s="1" t="s">
        <v>5303</v>
      </c>
      <c r="E4932" s="2" t="s">
        <v>6674</v>
      </c>
      <c r="F4932" s="1" t="s">
        <v>6664</v>
      </c>
      <c r="G4932" s="10">
        <v>45860</v>
      </c>
      <c r="H4932" s="1">
        <v>30</v>
      </c>
      <c r="I4932" s="1"/>
      <c r="J4932" s="10" t="s">
        <v>6669</v>
      </c>
      <c r="K4932" s="1"/>
      <c r="L4932" s="2"/>
      <c r="M4932" s="10"/>
      <c r="N4932" s="1"/>
      <c r="O4932" s="1"/>
      <c r="P4932" s="2">
        <f>Table1[[#This Row],[PRICE/PO]]*Table1[[#This Row],[Quantity/PO]]</f>
        <v>0</v>
      </c>
      <c r="Q4932" s="2" t="str">
        <f t="shared" ca="1" si="419"/>
        <v/>
      </c>
      <c r="R4932" s="2"/>
      <c r="S4932" s="2"/>
      <c r="T4932" s="1" t="str">
        <f t="shared" si="418"/>
        <v/>
      </c>
      <c r="BN4932" s="8">
        <f t="shared" si="417"/>
        <v>0</v>
      </c>
    </row>
    <row r="4933" spans="1:66" ht="46" hidden="1" x14ac:dyDescent="0.45">
      <c r="A4933" s="1">
        <f t="shared" si="416"/>
        <v>4920</v>
      </c>
      <c r="B4933" s="1" t="s">
        <v>734</v>
      </c>
      <c r="C4933" s="1" t="s">
        <v>485</v>
      </c>
      <c r="D4933" s="1" t="s">
        <v>2121</v>
      </c>
      <c r="E4933" s="2" t="s">
        <v>6668</v>
      </c>
      <c r="F4933" s="1" t="s">
        <v>6664</v>
      </c>
      <c r="G4933" s="10">
        <v>45860</v>
      </c>
      <c r="H4933" s="1">
        <v>10</v>
      </c>
      <c r="I4933" s="1"/>
      <c r="J4933" s="10" t="s">
        <v>6669</v>
      </c>
      <c r="K4933" s="1"/>
      <c r="L4933" s="2"/>
      <c r="M4933" s="10"/>
      <c r="N4933" s="1"/>
      <c r="O4933" s="1"/>
      <c r="P4933" s="2">
        <f>Table1[[#This Row],[PRICE/PO]]*Table1[[#This Row],[Quantity/PO]]</f>
        <v>0</v>
      </c>
      <c r="Q4933" s="2" t="str">
        <f t="shared" ca="1" si="419"/>
        <v/>
      </c>
      <c r="R4933" s="2"/>
      <c r="S4933" s="2"/>
      <c r="T4933" s="1" t="str">
        <f t="shared" si="418"/>
        <v/>
      </c>
      <c r="BN4933" s="8">
        <f t="shared" si="417"/>
        <v>0</v>
      </c>
    </row>
    <row r="4934" spans="1:66" ht="23" hidden="1" x14ac:dyDescent="0.45">
      <c r="A4934" s="1">
        <f t="shared" si="416"/>
        <v>4921</v>
      </c>
      <c r="B4934" s="1"/>
      <c r="C4934" s="1"/>
      <c r="D4934" s="1"/>
      <c r="E4934" s="2"/>
      <c r="F4934" s="1"/>
      <c r="G4934" s="10"/>
      <c r="H4934" s="1"/>
      <c r="I4934" s="1"/>
      <c r="J4934" s="10"/>
      <c r="K4934" s="1"/>
      <c r="L4934" s="2"/>
      <c r="M4934" s="10"/>
      <c r="N4934" s="1"/>
      <c r="O4934" s="1"/>
      <c r="P4934" s="2">
        <f>Table1[[#This Row],[PRICE/PO]]*Table1[[#This Row],[Quantity/PO]]</f>
        <v>0</v>
      </c>
      <c r="Q4934" s="2" t="str">
        <f t="shared" ca="1" si="419"/>
        <v/>
      </c>
      <c r="R4934" s="2"/>
      <c r="S4934" s="2"/>
      <c r="T4934" s="1" t="str">
        <f t="shared" si="418"/>
        <v/>
      </c>
      <c r="BN4934" s="8">
        <f t="shared" si="417"/>
        <v>0</v>
      </c>
    </row>
    <row r="4935" spans="1:66" ht="23" hidden="1" x14ac:dyDescent="0.45">
      <c r="A4935" s="1">
        <f t="shared" si="416"/>
        <v>4922</v>
      </c>
      <c r="B4935" s="1"/>
      <c r="C4935" s="1"/>
      <c r="D4935" s="1"/>
      <c r="E4935" s="2"/>
      <c r="F4935" s="1"/>
      <c r="G4935" s="10"/>
      <c r="H4935" s="1"/>
      <c r="I4935" s="1"/>
      <c r="J4935" s="10"/>
      <c r="K4935" s="1"/>
      <c r="L4935" s="2"/>
      <c r="M4935" s="10"/>
      <c r="N4935" s="1"/>
      <c r="O4935" s="1"/>
      <c r="P4935" s="2">
        <f>Table1[[#This Row],[PRICE/PO]]*Table1[[#This Row],[Quantity/PO]]</f>
        <v>0</v>
      </c>
      <c r="Q4935" s="2" t="str">
        <f t="shared" ca="1" si="419"/>
        <v/>
      </c>
      <c r="R4935" s="2"/>
      <c r="S4935" s="2"/>
      <c r="T4935" s="1" t="str">
        <f t="shared" si="418"/>
        <v/>
      </c>
      <c r="BN4935" s="8">
        <f t="shared" si="417"/>
        <v>0</v>
      </c>
    </row>
    <row r="4936" spans="1:66" ht="23" hidden="1" x14ac:dyDescent="0.45">
      <c r="A4936" s="1">
        <f t="shared" si="416"/>
        <v>4923</v>
      </c>
      <c r="B4936" s="1"/>
      <c r="C4936" s="1"/>
      <c r="D4936" s="1"/>
      <c r="E4936" s="2"/>
      <c r="F4936" s="1"/>
      <c r="G4936" s="10"/>
      <c r="H4936" s="1"/>
      <c r="I4936" s="1"/>
      <c r="J4936" s="10"/>
      <c r="K4936" s="1"/>
      <c r="L4936" s="2"/>
      <c r="M4936" s="10"/>
      <c r="N4936" s="1"/>
      <c r="O4936" s="1"/>
      <c r="P4936" s="2">
        <f>Table1[[#This Row],[PRICE/PO]]*Table1[[#This Row],[Quantity/PO]]</f>
        <v>0</v>
      </c>
      <c r="Q4936" s="2" t="str">
        <f t="shared" ca="1" si="419"/>
        <v/>
      </c>
      <c r="R4936" s="2"/>
      <c r="S4936" s="2"/>
      <c r="T4936" s="1" t="str">
        <f t="shared" si="418"/>
        <v/>
      </c>
      <c r="BN4936" s="8">
        <f t="shared" si="417"/>
        <v>0</v>
      </c>
    </row>
    <row r="4937" spans="1:66" ht="23" hidden="1" x14ac:dyDescent="0.45">
      <c r="A4937" s="1">
        <f t="shared" si="416"/>
        <v>4924</v>
      </c>
      <c r="B4937" s="1"/>
      <c r="C4937" s="1"/>
      <c r="D4937" s="1"/>
      <c r="E4937" s="2"/>
      <c r="F4937" s="1"/>
      <c r="G4937" s="10"/>
      <c r="H4937" s="1"/>
      <c r="I4937" s="1"/>
      <c r="J4937" s="10"/>
      <c r="K4937" s="1"/>
      <c r="L4937" s="2"/>
      <c r="M4937" s="10"/>
      <c r="N4937" s="1"/>
      <c r="O4937" s="1"/>
      <c r="P4937" s="2">
        <f>Table1[[#This Row],[PRICE/PO]]*Table1[[#This Row],[Quantity/PO]]</f>
        <v>0</v>
      </c>
      <c r="Q4937" s="2" t="str">
        <f t="shared" ca="1" si="419"/>
        <v/>
      </c>
      <c r="R4937" s="2"/>
      <c r="S4937" s="2"/>
      <c r="T4937" s="1" t="str">
        <f t="shared" si="418"/>
        <v/>
      </c>
      <c r="BN4937" s="8">
        <f t="shared" si="417"/>
        <v>0</v>
      </c>
    </row>
    <row r="4938" spans="1:66" ht="23" hidden="1" x14ac:dyDescent="0.45">
      <c r="A4938" s="1">
        <f t="shared" si="416"/>
        <v>4925</v>
      </c>
      <c r="B4938" s="1"/>
      <c r="C4938" s="1"/>
      <c r="D4938" s="1"/>
      <c r="E4938" s="2"/>
      <c r="F4938" s="1"/>
      <c r="G4938" s="10"/>
      <c r="H4938" s="1"/>
      <c r="I4938" s="1"/>
      <c r="J4938" s="10"/>
      <c r="K4938" s="1"/>
      <c r="L4938" s="2"/>
      <c r="M4938" s="10"/>
      <c r="N4938" s="1"/>
      <c r="O4938" s="1"/>
      <c r="P4938" s="2">
        <f>Table1[[#This Row],[PRICE/PO]]*Table1[[#This Row],[Quantity/PO]]</f>
        <v>0</v>
      </c>
      <c r="Q4938" s="2" t="str">
        <f t="shared" ca="1" si="419"/>
        <v/>
      </c>
      <c r="R4938" s="2"/>
      <c r="S4938" s="2"/>
      <c r="T4938" s="1" t="str">
        <f t="shared" si="418"/>
        <v/>
      </c>
      <c r="BN4938" s="8">
        <f t="shared" si="417"/>
        <v>0</v>
      </c>
    </row>
    <row r="4939" spans="1:66" ht="23" hidden="1" x14ac:dyDescent="0.45">
      <c r="A4939" s="1">
        <f t="shared" si="416"/>
        <v>4926</v>
      </c>
      <c r="B4939" s="1"/>
      <c r="C4939" s="1"/>
      <c r="D4939" s="1"/>
      <c r="E4939" s="2"/>
      <c r="F4939" s="1"/>
      <c r="G4939" s="10"/>
      <c r="H4939" s="1"/>
      <c r="I4939" s="1"/>
      <c r="J4939" s="10"/>
      <c r="K4939" s="1"/>
      <c r="L4939" s="2"/>
      <c r="M4939" s="10"/>
      <c r="N4939" s="1"/>
      <c r="O4939" s="1"/>
      <c r="P4939" s="2">
        <f>Table1[[#This Row],[PRICE/PO]]*Table1[[#This Row],[Quantity/PO]]</f>
        <v>0</v>
      </c>
      <c r="Q4939" s="2" t="str">
        <f t="shared" ca="1" si="419"/>
        <v/>
      </c>
      <c r="R4939" s="2"/>
      <c r="S4939" s="2"/>
      <c r="T4939" s="1" t="str">
        <f t="shared" si="418"/>
        <v/>
      </c>
      <c r="BN4939" s="8">
        <f t="shared" si="417"/>
        <v>0</v>
      </c>
    </row>
    <row r="4940" spans="1:66" ht="23" hidden="1" x14ac:dyDescent="0.45">
      <c r="A4940" s="1">
        <f t="shared" si="416"/>
        <v>4927</v>
      </c>
      <c r="B4940" s="1"/>
      <c r="C4940" s="1"/>
      <c r="D4940" s="1"/>
      <c r="E4940" s="2"/>
      <c r="F4940" s="1"/>
      <c r="G4940" s="10"/>
      <c r="H4940" s="1"/>
      <c r="I4940" s="1"/>
      <c r="J4940" s="10"/>
      <c r="K4940" s="1"/>
      <c r="L4940" s="2"/>
      <c r="M4940" s="10"/>
      <c r="N4940" s="1"/>
      <c r="O4940" s="1"/>
      <c r="P4940" s="2">
        <f>Table1[[#This Row],[PRICE/PO]]*Table1[[#This Row],[Quantity/PO]]</f>
        <v>0</v>
      </c>
      <c r="Q4940" s="2" t="str">
        <f t="shared" ca="1" si="419"/>
        <v/>
      </c>
      <c r="R4940" s="2"/>
      <c r="S4940" s="2"/>
      <c r="T4940" s="1" t="str">
        <f t="shared" si="418"/>
        <v/>
      </c>
      <c r="BN4940" s="8">
        <f t="shared" si="417"/>
        <v>0</v>
      </c>
    </row>
    <row r="4941" spans="1:66" ht="23" hidden="1" x14ac:dyDescent="0.45">
      <c r="A4941" s="1">
        <f t="shared" si="416"/>
        <v>4928</v>
      </c>
      <c r="B4941" s="1"/>
      <c r="C4941" s="1"/>
      <c r="D4941" s="1"/>
      <c r="E4941" s="2"/>
      <c r="F4941" s="1"/>
      <c r="G4941" s="10"/>
      <c r="H4941" s="1"/>
      <c r="I4941" s="1"/>
      <c r="J4941" s="10"/>
      <c r="K4941" s="1"/>
      <c r="L4941" s="2"/>
      <c r="M4941" s="10"/>
      <c r="N4941" s="1"/>
      <c r="O4941" s="1"/>
      <c r="P4941" s="2">
        <f>Table1[[#This Row],[PRICE/PO]]*Table1[[#This Row],[Quantity/PO]]</f>
        <v>0</v>
      </c>
      <c r="Q4941" s="2" t="str">
        <f t="shared" ca="1" si="419"/>
        <v/>
      </c>
      <c r="R4941" s="2"/>
      <c r="S4941" s="2"/>
      <c r="T4941" s="1" t="str">
        <f t="shared" si="418"/>
        <v/>
      </c>
      <c r="BN4941" s="8">
        <f t="shared" si="417"/>
        <v>0</v>
      </c>
    </row>
    <row r="4942" spans="1:66" ht="23" hidden="1" x14ac:dyDescent="0.45">
      <c r="A4942" s="1">
        <f t="shared" si="416"/>
        <v>4929</v>
      </c>
      <c r="B4942" s="1"/>
      <c r="C4942" s="1"/>
      <c r="D4942" s="1"/>
      <c r="E4942" s="2"/>
      <c r="F4942" s="1"/>
      <c r="G4942" s="10"/>
      <c r="H4942" s="1"/>
      <c r="I4942" s="1"/>
      <c r="J4942" s="10"/>
      <c r="K4942" s="1"/>
      <c r="L4942" s="2"/>
      <c r="M4942" s="10"/>
      <c r="N4942" s="1"/>
      <c r="O4942" s="1"/>
      <c r="P4942" s="2">
        <f>Table1[[#This Row],[PRICE/PO]]*Table1[[#This Row],[Quantity/PO]]</f>
        <v>0</v>
      </c>
      <c r="Q4942" s="2" t="str">
        <f t="shared" ca="1" si="419"/>
        <v/>
      </c>
      <c r="R4942" s="2"/>
      <c r="S4942" s="2"/>
      <c r="T4942" s="1" t="str">
        <f t="shared" si="418"/>
        <v/>
      </c>
      <c r="BN4942" s="8">
        <f t="shared" si="417"/>
        <v>0</v>
      </c>
    </row>
    <row r="4943" spans="1:66" ht="23" hidden="1" x14ac:dyDescent="0.45">
      <c r="A4943" s="1">
        <f t="shared" si="416"/>
        <v>4930</v>
      </c>
      <c r="B4943" s="1"/>
      <c r="C4943" s="1"/>
      <c r="D4943" s="1"/>
      <c r="E4943" s="2"/>
      <c r="F4943" s="1"/>
      <c r="G4943" s="10"/>
      <c r="H4943" s="1"/>
      <c r="I4943" s="1"/>
      <c r="J4943" s="10"/>
      <c r="K4943" s="1"/>
      <c r="L4943" s="2"/>
      <c r="M4943" s="10"/>
      <c r="N4943" s="1"/>
      <c r="O4943" s="1"/>
      <c r="P4943" s="2">
        <f>Table1[[#This Row],[PRICE/PO]]*Table1[[#This Row],[Quantity/PO]]</f>
        <v>0</v>
      </c>
      <c r="Q4943" s="2" t="str">
        <f t="shared" ca="1" si="419"/>
        <v/>
      </c>
      <c r="R4943" s="2"/>
      <c r="S4943" s="2"/>
      <c r="T4943" s="1" t="str">
        <f t="shared" si="418"/>
        <v/>
      </c>
      <c r="BN4943" s="8">
        <f t="shared" si="417"/>
        <v>0</v>
      </c>
    </row>
    <row r="4944" spans="1:66" ht="23" hidden="1" x14ac:dyDescent="0.45">
      <c r="A4944" s="1">
        <f t="shared" si="416"/>
        <v>4931</v>
      </c>
      <c r="B4944" s="1"/>
      <c r="C4944" s="1"/>
      <c r="D4944" s="1"/>
      <c r="E4944" s="2"/>
      <c r="F4944" s="1"/>
      <c r="G4944" s="10"/>
      <c r="H4944" s="1"/>
      <c r="I4944" s="1"/>
      <c r="J4944" s="10"/>
      <c r="K4944" s="1"/>
      <c r="L4944" s="2"/>
      <c r="M4944" s="10"/>
      <c r="N4944" s="1"/>
      <c r="O4944" s="1"/>
      <c r="P4944" s="2">
        <f>Table1[[#This Row],[PRICE/PO]]*Table1[[#This Row],[Quantity/PO]]</f>
        <v>0</v>
      </c>
      <c r="Q4944" s="2" t="str">
        <f t="shared" ca="1" si="419"/>
        <v/>
      </c>
      <c r="R4944" s="2"/>
      <c r="S4944" s="2"/>
      <c r="T4944" s="1" t="str">
        <f t="shared" si="418"/>
        <v/>
      </c>
      <c r="BN4944" s="8">
        <f t="shared" si="417"/>
        <v>0</v>
      </c>
    </row>
    <row r="4945" spans="1:66" ht="23" hidden="1" x14ac:dyDescent="0.45">
      <c r="A4945" s="1">
        <f t="shared" si="416"/>
        <v>4932</v>
      </c>
      <c r="B4945" s="1"/>
      <c r="C4945" s="1"/>
      <c r="D4945" s="1"/>
      <c r="E4945" s="2"/>
      <c r="F4945" s="1"/>
      <c r="G4945" s="10"/>
      <c r="H4945" s="1"/>
      <c r="I4945" s="1"/>
      <c r="J4945" s="10"/>
      <c r="K4945" s="1"/>
      <c r="L4945" s="2"/>
      <c r="M4945" s="10"/>
      <c r="N4945" s="1"/>
      <c r="O4945" s="1"/>
      <c r="P4945" s="2">
        <f>Table1[[#This Row],[PRICE/PO]]*Table1[[#This Row],[Quantity/PO]]</f>
        <v>0</v>
      </c>
      <c r="Q4945" s="2" t="str">
        <f t="shared" ca="1" si="419"/>
        <v/>
      </c>
      <c r="R4945" s="2"/>
      <c r="S4945" s="2"/>
      <c r="T4945" s="1" t="str">
        <f t="shared" si="418"/>
        <v/>
      </c>
      <c r="BN4945" s="8">
        <f t="shared" si="417"/>
        <v>0</v>
      </c>
    </row>
    <row r="4946" spans="1:66" ht="23" hidden="1" x14ac:dyDescent="0.45">
      <c r="A4946" s="1">
        <f t="shared" si="416"/>
        <v>4933</v>
      </c>
      <c r="B4946" s="1"/>
      <c r="C4946" s="1"/>
      <c r="D4946" s="1"/>
      <c r="E4946" s="2"/>
      <c r="F4946" s="1"/>
      <c r="G4946" s="10"/>
      <c r="H4946" s="1"/>
      <c r="I4946" s="1"/>
      <c r="J4946" s="10"/>
      <c r="K4946" s="1"/>
      <c r="L4946" s="2"/>
      <c r="M4946" s="10"/>
      <c r="N4946" s="1"/>
      <c r="O4946" s="1"/>
      <c r="P4946" s="2">
        <f>Table1[[#This Row],[PRICE/PO]]*Table1[[#This Row],[Quantity/PO]]</f>
        <v>0</v>
      </c>
      <c r="Q4946" s="2" t="str">
        <f t="shared" ca="1" si="419"/>
        <v/>
      </c>
      <c r="R4946" s="2"/>
      <c r="S4946" s="2"/>
      <c r="T4946" s="1" t="str">
        <f t="shared" si="418"/>
        <v/>
      </c>
      <c r="BN4946" s="8">
        <f t="shared" si="417"/>
        <v>0</v>
      </c>
    </row>
    <row r="4947" spans="1:66" ht="23" hidden="1" x14ac:dyDescent="0.45">
      <c r="A4947" s="1">
        <f t="shared" si="416"/>
        <v>4934</v>
      </c>
      <c r="B4947" s="1"/>
      <c r="C4947" s="1"/>
      <c r="D4947" s="1"/>
      <c r="E4947" s="2"/>
      <c r="F4947" s="1"/>
      <c r="G4947" s="10"/>
      <c r="H4947" s="1"/>
      <c r="I4947" s="1"/>
      <c r="J4947" s="10"/>
      <c r="K4947" s="1"/>
      <c r="L4947" s="2"/>
      <c r="M4947" s="10"/>
      <c r="N4947" s="1"/>
      <c r="O4947" s="1"/>
      <c r="P4947" s="2">
        <f>Table1[[#This Row],[PRICE/PO]]*Table1[[#This Row],[Quantity/PO]]</f>
        <v>0</v>
      </c>
      <c r="Q4947" s="2" t="str">
        <f t="shared" ca="1" si="419"/>
        <v/>
      </c>
      <c r="R4947" s="2"/>
      <c r="S4947" s="2"/>
      <c r="T4947" s="1" t="str">
        <f t="shared" si="418"/>
        <v/>
      </c>
      <c r="BN4947" s="8">
        <f t="shared" si="417"/>
        <v>0</v>
      </c>
    </row>
    <row r="4948" spans="1:66" ht="23" hidden="1" x14ac:dyDescent="0.45">
      <c r="A4948" s="1">
        <f t="shared" ref="A4948:A5011" si="420">ROW(A4935)</f>
        <v>4935</v>
      </c>
      <c r="B4948" s="1"/>
      <c r="C4948" s="1"/>
      <c r="D4948" s="1"/>
      <c r="E4948" s="2"/>
      <c r="F4948" s="1"/>
      <c r="G4948" s="10"/>
      <c r="H4948" s="1"/>
      <c r="I4948" s="1"/>
      <c r="J4948" s="10"/>
      <c r="K4948" s="1"/>
      <c r="L4948" s="2"/>
      <c r="M4948" s="10"/>
      <c r="N4948" s="1"/>
      <c r="O4948" s="1"/>
      <c r="P4948" s="2">
        <f>Table1[[#This Row],[PRICE/PO]]*Table1[[#This Row],[Quantity/PO]]</f>
        <v>0</v>
      </c>
      <c r="Q4948" s="2" t="str">
        <f t="shared" ca="1" si="419"/>
        <v/>
      </c>
      <c r="R4948" s="2"/>
      <c r="S4948" s="2"/>
      <c r="T4948" s="1" t="str">
        <f t="shared" si="418"/>
        <v/>
      </c>
      <c r="BN4948" s="8">
        <f t="shared" si="417"/>
        <v>0</v>
      </c>
    </row>
    <row r="4949" spans="1:66" ht="23" hidden="1" x14ac:dyDescent="0.45">
      <c r="A4949" s="1">
        <f t="shared" si="420"/>
        <v>4936</v>
      </c>
      <c r="B4949" s="1"/>
      <c r="C4949" s="1"/>
      <c r="D4949" s="1"/>
      <c r="E4949" s="2"/>
      <c r="F4949" s="1"/>
      <c r="G4949" s="10"/>
      <c r="H4949" s="1"/>
      <c r="I4949" s="1"/>
      <c r="J4949" s="10"/>
      <c r="K4949" s="1"/>
      <c r="L4949" s="2"/>
      <c r="M4949" s="10"/>
      <c r="N4949" s="1"/>
      <c r="O4949" s="1"/>
      <c r="P4949" s="2">
        <f>Table1[[#This Row],[PRICE/PO]]*Table1[[#This Row],[Quantity/PO]]</f>
        <v>0</v>
      </c>
      <c r="Q4949" s="2" t="str">
        <f t="shared" ca="1" si="419"/>
        <v/>
      </c>
      <c r="R4949" s="2"/>
      <c r="S4949" s="2"/>
      <c r="T4949" s="1" t="str">
        <f t="shared" si="418"/>
        <v/>
      </c>
      <c r="BN4949" s="8">
        <f t="shared" si="417"/>
        <v>0</v>
      </c>
    </row>
    <row r="4950" spans="1:66" ht="23" hidden="1" x14ac:dyDescent="0.45">
      <c r="A4950" s="1">
        <f t="shared" si="420"/>
        <v>4937</v>
      </c>
      <c r="B4950" s="1"/>
      <c r="C4950" s="1"/>
      <c r="D4950" s="1"/>
      <c r="E4950" s="2"/>
      <c r="F4950" s="1"/>
      <c r="G4950" s="10"/>
      <c r="H4950" s="1"/>
      <c r="I4950" s="1"/>
      <c r="J4950" s="10"/>
      <c r="K4950" s="1"/>
      <c r="L4950" s="2"/>
      <c r="M4950" s="10"/>
      <c r="N4950" s="1"/>
      <c r="O4950" s="1"/>
      <c r="P4950" s="2">
        <f>Table1[[#This Row],[PRICE/PO]]*Table1[[#This Row],[Quantity/PO]]</f>
        <v>0</v>
      </c>
      <c r="Q4950" s="2" t="str">
        <f t="shared" ca="1" si="419"/>
        <v/>
      </c>
      <c r="R4950" s="2"/>
      <c r="S4950" s="2"/>
      <c r="T4950" s="1" t="str">
        <f t="shared" si="418"/>
        <v/>
      </c>
      <c r="BN4950" s="8">
        <f t="shared" si="417"/>
        <v>0</v>
      </c>
    </row>
    <row r="4951" spans="1:66" ht="23" hidden="1" x14ac:dyDescent="0.45">
      <c r="A4951" s="1">
        <f t="shared" si="420"/>
        <v>4938</v>
      </c>
      <c r="B4951" s="1"/>
      <c r="C4951" s="1"/>
      <c r="D4951" s="1"/>
      <c r="E4951" s="2"/>
      <c r="F4951" s="1"/>
      <c r="G4951" s="10"/>
      <c r="H4951" s="1"/>
      <c r="I4951" s="1"/>
      <c r="J4951" s="10"/>
      <c r="K4951" s="1"/>
      <c r="L4951" s="2"/>
      <c r="M4951" s="10"/>
      <c r="N4951" s="1"/>
      <c r="O4951" s="1"/>
      <c r="P4951" s="2">
        <f>Table1[[#This Row],[PRICE/PO]]*Table1[[#This Row],[Quantity/PO]]</f>
        <v>0</v>
      </c>
      <c r="Q4951" s="2" t="str">
        <f t="shared" ca="1" si="419"/>
        <v/>
      </c>
      <c r="R4951" s="2"/>
      <c r="S4951" s="2"/>
      <c r="T4951" s="1" t="str">
        <f t="shared" si="418"/>
        <v/>
      </c>
      <c r="BN4951" s="8">
        <f t="shared" si="417"/>
        <v>0</v>
      </c>
    </row>
    <row r="4952" spans="1:66" ht="23" hidden="1" x14ac:dyDescent="0.45">
      <c r="A4952" s="1">
        <f t="shared" si="420"/>
        <v>4939</v>
      </c>
      <c r="B4952" s="1"/>
      <c r="C4952" s="1"/>
      <c r="D4952" s="1"/>
      <c r="E4952" s="2"/>
      <c r="F4952" s="1"/>
      <c r="G4952" s="10"/>
      <c r="H4952" s="1"/>
      <c r="I4952" s="1"/>
      <c r="J4952" s="10"/>
      <c r="K4952" s="1"/>
      <c r="L4952" s="2"/>
      <c r="M4952" s="10"/>
      <c r="N4952" s="1"/>
      <c r="O4952" s="1"/>
      <c r="P4952" s="2">
        <f>Table1[[#This Row],[PRICE/PO]]*Table1[[#This Row],[Quantity/PO]]</f>
        <v>0</v>
      </c>
      <c r="Q4952" s="2" t="str">
        <f t="shared" ca="1" si="419"/>
        <v/>
      </c>
      <c r="R4952" s="2"/>
      <c r="S4952" s="2"/>
      <c r="T4952" s="1" t="str">
        <f t="shared" si="418"/>
        <v/>
      </c>
      <c r="BN4952" s="8">
        <f t="shared" si="417"/>
        <v>0</v>
      </c>
    </row>
    <row r="4953" spans="1:66" ht="23" hidden="1" x14ac:dyDescent="0.45">
      <c r="A4953" s="1">
        <f t="shared" si="420"/>
        <v>4940</v>
      </c>
      <c r="B4953" s="1"/>
      <c r="C4953" s="1"/>
      <c r="D4953" s="1"/>
      <c r="E4953" s="2"/>
      <c r="F4953" s="1"/>
      <c r="G4953" s="10"/>
      <c r="H4953" s="1"/>
      <c r="I4953" s="1"/>
      <c r="J4953" s="10"/>
      <c r="K4953" s="1"/>
      <c r="L4953" s="2"/>
      <c r="M4953" s="10"/>
      <c r="N4953" s="1"/>
      <c r="O4953" s="1"/>
      <c r="P4953" s="2">
        <f>Table1[[#This Row],[PRICE/PO]]*Table1[[#This Row],[Quantity/PO]]</f>
        <v>0</v>
      </c>
      <c r="Q4953" s="2" t="str">
        <f t="shared" ca="1" si="419"/>
        <v/>
      </c>
      <c r="R4953" s="2"/>
      <c r="S4953" s="2"/>
      <c r="T4953" s="1" t="str">
        <f t="shared" si="418"/>
        <v/>
      </c>
      <c r="BN4953" s="8">
        <f t="shared" si="417"/>
        <v>0</v>
      </c>
    </row>
    <row r="4954" spans="1:66" ht="23" hidden="1" x14ac:dyDescent="0.45">
      <c r="A4954" s="1">
        <f t="shared" si="420"/>
        <v>4941</v>
      </c>
      <c r="B4954" s="1"/>
      <c r="C4954" s="1"/>
      <c r="D4954" s="1"/>
      <c r="E4954" s="2"/>
      <c r="F4954" s="1"/>
      <c r="G4954" s="10"/>
      <c r="H4954" s="1"/>
      <c r="I4954" s="1"/>
      <c r="J4954" s="10"/>
      <c r="K4954" s="1"/>
      <c r="L4954" s="2"/>
      <c r="M4954" s="10"/>
      <c r="N4954" s="1"/>
      <c r="O4954" s="1"/>
      <c r="P4954" s="2">
        <f>Table1[[#This Row],[PRICE/PO]]*Table1[[#This Row],[Quantity/PO]]</f>
        <v>0</v>
      </c>
      <c r="Q4954" s="2" t="str">
        <f t="shared" ca="1" si="419"/>
        <v/>
      </c>
      <c r="R4954" s="2"/>
      <c r="S4954" s="2"/>
      <c r="T4954" s="1" t="str">
        <f t="shared" si="418"/>
        <v/>
      </c>
      <c r="BN4954" s="8">
        <f t="shared" si="417"/>
        <v>0</v>
      </c>
    </row>
    <row r="4955" spans="1:66" ht="23" hidden="1" x14ac:dyDescent="0.45">
      <c r="A4955" s="1">
        <f t="shared" si="420"/>
        <v>4942</v>
      </c>
      <c r="B4955" s="1"/>
      <c r="C4955" s="1"/>
      <c r="D4955" s="1"/>
      <c r="E4955" s="2"/>
      <c r="F4955" s="1"/>
      <c r="G4955" s="10"/>
      <c r="H4955" s="1"/>
      <c r="I4955" s="1"/>
      <c r="J4955" s="10"/>
      <c r="K4955" s="1"/>
      <c r="L4955" s="2"/>
      <c r="M4955" s="10"/>
      <c r="N4955" s="1"/>
      <c r="O4955" s="1"/>
      <c r="P4955" s="2">
        <f>Table1[[#This Row],[PRICE/PO]]*Table1[[#This Row],[Quantity/PO]]</f>
        <v>0</v>
      </c>
      <c r="Q4955" s="2" t="str">
        <f t="shared" ca="1" si="419"/>
        <v/>
      </c>
      <c r="R4955" s="2"/>
      <c r="S4955" s="2"/>
      <c r="T4955" s="1" t="str">
        <f t="shared" si="418"/>
        <v/>
      </c>
      <c r="BN4955" s="8">
        <f t="shared" si="417"/>
        <v>0</v>
      </c>
    </row>
    <row r="4956" spans="1:66" ht="23" hidden="1" x14ac:dyDescent="0.45">
      <c r="A4956" s="1">
        <f t="shared" si="420"/>
        <v>4943</v>
      </c>
      <c r="B4956" s="1"/>
      <c r="C4956" s="1"/>
      <c r="D4956" s="1"/>
      <c r="E4956" s="2"/>
      <c r="F4956" s="1"/>
      <c r="G4956" s="10"/>
      <c r="H4956" s="1"/>
      <c r="I4956" s="1"/>
      <c r="J4956" s="10"/>
      <c r="K4956" s="1"/>
      <c r="L4956" s="2"/>
      <c r="M4956" s="10"/>
      <c r="N4956" s="1"/>
      <c r="O4956" s="1"/>
      <c r="P4956" s="2">
        <f>Table1[[#This Row],[PRICE/PO]]*Table1[[#This Row],[Quantity/PO]]</f>
        <v>0</v>
      </c>
      <c r="Q4956" s="2" t="str">
        <f t="shared" ca="1" si="419"/>
        <v/>
      </c>
      <c r="R4956" s="2"/>
      <c r="S4956" s="2"/>
      <c r="T4956" s="1" t="str">
        <f t="shared" si="418"/>
        <v/>
      </c>
      <c r="BN4956" s="8">
        <f t="shared" si="417"/>
        <v>0</v>
      </c>
    </row>
    <row r="4957" spans="1:66" ht="23" hidden="1" x14ac:dyDescent="0.45">
      <c r="A4957" s="1">
        <f t="shared" si="420"/>
        <v>4944</v>
      </c>
      <c r="B4957" s="1"/>
      <c r="C4957" s="1"/>
      <c r="D4957" s="1"/>
      <c r="E4957" s="2"/>
      <c r="F4957" s="1"/>
      <c r="G4957" s="10"/>
      <c r="H4957" s="1"/>
      <c r="I4957" s="1"/>
      <c r="J4957" s="10"/>
      <c r="K4957" s="1"/>
      <c r="L4957" s="2"/>
      <c r="M4957" s="10"/>
      <c r="N4957" s="1"/>
      <c r="O4957" s="1"/>
      <c r="P4957" s="2">
        <f>Table1[[#This Row],[PRICE/PO]]*Table1[[#This Row],[Quantity/PO]]</f>
        <v>0</v>
      </c>
      <c r="Q4957" s="2" t="str">
        <f t="shared" ca="1" si="419"/>
        <v/>
      </c>
      <c r="R4957" s="2"/>
      <c r="S4957" s="2"/>
      <c r="T4957" s="1" t="str">
        <f t="shared" si="418"/>
        <v/>
      </c>
      <c r="BN4957" s="8">
        <f t="shared" si="417"/>
        <v>0</v>
      </c>
    </row>
    <row r="4958" spans="1:66" ht="23" hidden="1" x14ac:dyDescent="0.45">
      <c r="A4958" s="1">
        <f t="shared" si="420"/>
        <v>4945</v>
      </c>
      <c r="B4958" s="1"/>
      <c r="C4958" s="1"/>
      <c r="D4958" s="1"/>
      <c r="E4958" s="2"/>
      <c r="F4958" s="1"/>
      <c r="G4958" s="10"/>
      <c r="H4958" s="1"/>
      <c r="I4958" s="1"/>
      <c r="J4958" s="10"/>
      <c r="K4958" s="1"/>
      <c r="L4958" s="2"/>
      <c r="M4958" s="10"/>
      <c r="N4958" s="1"/>
      <c r="O4958" s="1"/>
      <c r="P4958" s="2">
        <f>Table1[[#This Row],[PRICE/PO]]*Table1[[#This Row],[Quantity/PO]]</f>
        <v>0</v>
      </c>
      <c r="Q4958" s="2" t="str">
        <f t="shared" ca="1" si="419"/>
        <v/>
      </c>
      <c r="R4958" s="2"/>
      <c r="S4958" s="2"/>
      <c r="T4958" s="1" t="str">
        <f t="shared" si="418"/>
        <v/>
      </c>
      <c r="BN4958" s="8">
        <f t="shared" si="417"/>
        <v>0</v>
      </c>
    </row>
    <row r="4959" spans="1:66" ht="23" hidden="1" x14ac:dyDescent="0.45">
      <c r="A4959" s="1">
        <f t="shared" si="420"/>
        <v>4946</v>
      </c>
      <c r="B4959" s="1"/>
      <c r="C4959" s="1"/>
      <c r="D4959" s="1"/>
      <c r="E4959" s="2"/>
      <c r="F4959" s="1"/>
      <c r="G4959" s="10"/>
      <c r="H4959" s="1"/>
      <c r="I4959" s="1"/>
      <c r="J4959" s="10"/>
      <c r="K4959" s="1"/>
      <c r="L4959" s="2"/>
      <c r="M4959" s="10"/>
      <c r="N4959" s="1"/>
      <c r="O4959" s="1"/>
      <c r="P4959" s="2">
        <f>Table1[[#This Row],[PRICE/PO]]*Table1[[#This Row],[Quantity/PO]]</f>
        <v>0</v>
      </c>
      <c r="Q4959" s="2" t="str">
        <f t="shared" ca="1" si="419"/>
        <v/>
      </c>
      <c r="R4959" s="2"/>
      <c r="S4959" s="2"/>
      <c r="T4959" s="1" t="str">
        <f t="shared" si="418"/>
        <v/>
      </c>
      <c r="BN4959" s="8">
        <f t="shared" si="417"/>
        <v>0</v>
      </c>
    </row>
    <row r="4960" spans="1:66" ht="23" hidden="1" x14ac:dyDescent="0.45">
      <c r="A4960" s="1">
        <f t="shared" si="420"/>
        <v>4947</v>
      </c>
      <c r="B4960" s="1"/>
      <c r="C4960" s="1"/>
      <c r="D4960" s="1"/>
      <c r="E4960" s="2"/>
      <c r="F4960" s="1"/>
      <c r="G4960" s="10"/>
      <c r="H4960" s="1"/>
      <c r="I4960" s="1"/>
      <c r="J4960" s="10"/>
      <c r="K4960" s="1"/>
      <c r="L4960" s="2"/>
      <c r="M4960" s="10"/>
      <c r="N4960" s="1"/>
      <c r="O4960" s="1"/>
      <c r="P4960" s="2">
        <f>Table1[[#This Row],[PRICE/PO]]*Table1[[#This Row],[Quantity/PO]]</f>
        <v>0</v>
      </c>
      <c r="Q4960" s="2" t="str">
        <f t="shared" ca="1" si="419"/>
        <v/>
      </c>
      <c r="R4960" s="2"/>
      <c r="S4960" s="2"/>
      <c r="T4960" s="1" t="str">
        <f t="shared" si="418"/>
        <v/>
      </c>
      <c r="BN4960" s="8">
        <f t="shared" si="417"/>
        <v>0</v>
      </c>
    </row>
    <row r="4961" spans="1:66" ht="23" hidden="1" x14ac:dyDescent="0.45">
      <c r="A4961" s="1">
        <f t="shared" si="420"/>
        <v>4948</v>
      </c>
      <c r="B4961" s="1"/>
      <c r="C4961" s="1"/>
      <c r="D4961" s="1"/>
      <c r="E4961" s="2"/>
      <c r="F4961" s="1"/>
      <c r="G4961" s="10"/>
      <c r="H4961" s="1"/>
      <c r="I4961" s="1"/>
      <c r="J4961" s="10"/>
      <c r="K4961" s="1"/>
      <c r="L4961" s="2"/>
      <c r="M4961" s="10"/>
      <c r="N4961" s="1"/>
      <c r="O4961" s="1"/>
      <c r="P4961" s="2">
        <f>Table1[[#This Row],[PRICE/PO]]*Table1[[#This Row],[Quantity/PO]]</f>
        <v>0</v>
      </c>
      <c r="Q4961" s="2" t="str">
        <f t="shared" ca="1" si="419"/>
        <v/>
      </c>
      <c r="R4961" s="2"/>
      <c r="S4961" s="2"/>
      <c r="T4961" s="1" t="str">
        <f t="shared" si="418"/>
        <v/>
      </c>
      <c r="BN4961" s="8">
        <f t="shared" si="417"/>
        <v>0</v>
      </c>
    </row>
    <row r="4962" spans="1:66" ht="23" hidden="1" x14ac:dyDescent="0.45">
      <c r="A4962" s="1">
        <f t="shared" si="420"/>
        <v>4949</v>
      </c>
      <c r="B4962" s="1"/>
      <c r="C4962" s="1"/>
      <c r="D4962" s="1"/>
      <c r="E4962" s="2"/>
      <c r="F4962" s="1"/>
      <c r="G4962" s="10"/>
      <c r="H4962" s="1"/>
      <c r="I4962" s="1"/>
      <c r="J4962" s="10"/>
      <c r="K4962" s="1"/>
      <c r="L4962" s="2"/>
      <c r="M4962" s="10"/>
      <c r="N4962" s="1"/>
      <c r="O4962" s="1"/>
      <c r="P4962" s="2">
        <f>Table1[[#This Row],[PRICE/PO]]*Table1[[#This Row],[Quantity/PO]]</f>
        <v>0</v>
      </c>
      <c r="Q4962" s="2" t="str">
        <f t="shared" ca="1" si="419"/>
        <v/>
      </c>
      <c r="R4962" s="2"/>
      <c r="S4962" s="2"/>
      <c r="T4962" s="1" t="str">
        <f t="shared" si="418"/>
        <v/>
      </c>
      <c r="BN4962" s="8">
        <f t="shared" si="417"/>
        <v>0</v>
      </c>
    </row>
    <row r="4963" spans="1:66" ht="23" hidden="1" x14ac:dyDescent="0.45">
      <c r="A4963" s="1">
        <f t="shared" si="420"/>
        <v>4950</v>
      </c>
      <c r="B4963" s="1"/>
      <c r="C4963" s="1"/>
      <c r="D4963" s="1"/>
      <c r="E4963" s="2"/>
      <c r="F4963" s="1"/>
      <c r="G4963" s="10"/>
      <c r="H4963" s="1"/>
      <c r="I4963" s="1"/>
      <c r="J4963" s="10"/>
      <c r="K4963" s="1"/>
      <c r="L4963" s="2"/>
      <c r="M4963" s="10"/>
      <c r="N4963" s="1"/>
      <c r="O4963" s="1"/>
      <c r="P4963" s="2">
        <f>Table1[[#This Row],[PRICE/PO]]*Table1[[#This Row],[Quantity/PO]]</f>
        <v>0</v>
      </c>
      <c r="Q4963" s="2" t="str">
        <f t="shared" ca="1" si="419"/>
        <v/>
      </c>
      <c r="R4963" s="2"/>
      <c r="S4963" s="2"/>
      <c r="T4963" s="1" t="str">
        <f t="shared" si="418"/>
        <v/>
      </c>
      <c r="BN4963" s="8">
        <f t="shared" si="417"/>
        <v>0</v>
      </c>
    </row>
    <row r="4964" spans="1:66" ht="23" hidden="1" x14ac:dyDescent="0.45">
      <c r="A4964" s="1">
        <f t="shared" si="420"/>
        <v>4951</v>
      </c>
      <c r="B4964" s="1"/>
      <c r="C4964" s="1"/>
      <c r="D4964" s="1"/>
      <c r="E4964" s="2"/>
      <c r="F4964" s="1"/>
      <c r="G4964" s="10"/>
      <c r="H4964" s="1"/>
      <c r="I4964" s="1"/>
      <c r="J4964" s="10"/>
      <c r="K4964" s="1"/>
      <c r="L4964" s="2"/>
      <c r="M4964" s="10"/>
      <c r="N4964" s="1"/>
      <c r="O4964" s="1"/>
      <c r="P4964" s="2">
        <f>Table1[[#This Row],[PRICE/PO]]*Table1[[#This Row],[Quantity/PO]]</f>
        <v>0</v>
      </c>
      <c r="Q4964" s="2" t="str">
        <f t="shared" ca="1" si="419"/>
        <v/>
      </c>
      <c r="R4964" s="2"/>
      <c r="S4964" s="2"/>
      <c r="T4964" s="1" t="str">
        <f t="shared" si="418"/>
        <v/>
      </c>
      <c r="BN4964" s="8">
        <f t="shared" si="417"/>
        <v>0</v>
      </c>
    </row>
    <row r="4965" spans="1:66" ht="23" hidden="1" x14ac:dyDescent="0.45">
      <c r="A4965" s="1">
        <f t="shared" si="420"/>
        <v>4952</v>
      </c>
      <c r="B4965" s="1"/>
      <c r="C4965" s="1"/>
      <c r="D4965" s="1"/>
      <c r="E4965" s="2"/>
      <c r="F4965" s="1"/>
      <c r="G4965" s="10"/>
      <c r="H4965" s="1"/>
      <c r="I4965" s="1"/>
      <c r="J4965" s="10"/>
      <c r="K4965" s="1"/>
      <c r="L4965" s="2"/>
      <c r="M4965" s="10"/>
      <c r="N4965" s="1"/>
      <c r="O4965" s="1"/>
      <c r="P4965" s="2">
        <f>Table1[[#This Row],[PRICE/PO]]*Table1[[#This Row],[Quantity/PO]]</f>
        <v>0</v>
      </c>
      <c r="Q4965" s="2" t="str">
        <f t="shared" ca="1" si="419"/>
        <v/>
      </c>
      <c r="R4965" s="2"/>
      <c r="S4965" s="2"/>
      <c r="T4965" s="1" t="str">
        <f t="shared" si="418"/>
        <v/>
      </c>
      <c r="BN4965" s="8">
        <f t="shared" si="417"/>
        <v>0</v>
      </c>
    </row>
    <row r="4966" spans="1:66" ht="23" hidden="1" x14ac:dyDescent="0.45">
      <c r="A4966" s="1">
        <f t="shared" si="420"/>
        <v>4953</v>
      </c>
      <c r="B4966" s="1"/>
      <c r="C4966" s="1"/>
      <c r="D4966" s="1"/>
      <c r="E4966" s="2"/>
      <c r="F4966" s="1"/>
      <c r="G4966" s="10"/>
      <c r="H4966" s="1"/>
      <c r="I4966" s="1"/>
      <c r="J4966" s="10"/>
      <c r="K4966" s="1"/>
      <c r="L4966" s="2"/>
      <c r="M4966" s="10"/>
      <c r="N4966" s="1"/>
      <c r="O4966" s="1"/>
      <c r="P4966" s="2">
        <f>Table1[[#This Row],[PRICE/PO]]*Table1[[#This Row],[Quantity/PO]]</f>
        <v>0</v>
      </c>
      <c r="Q4966" s="2" t="str">
        <f t="shared" ca="1" si="419"/>
        <v/>
      </c>
      <c r="R4966" s="2"/>
      <c r="S4966" s="2"/>
      <c r="T4966" s="1" t="str">
        <f t="shared" si="418"/>
        <v/>
      </c>
      <c r="BN4966" s="8">
        <f t="shared" si="417"/>
        <v>0</v>
      </c>
    </row>
    <row r="4967" spans="1:66" ht="23" hidden="1" x14ac:dyDescent="0.45">
      <c r="A4967" s="1">
        <f t="shared" si="420"/>
        <v>4954</v>
      </c>
      <c r="B4967" s="1"/>
      <c r="C4967" s="1"/>
      <c r="D4967" s="1"/>
      <c r="E4967" s="2"/>
      <c r="F4967" s="1"/>
      <c r="G4967" s="10"/>
      <c r="H4967" s="1"/>
      <c r="I4967" s="1"/>
      <c r="J4967" s="10"/>
      <c r="K4967" s="1"/>
      <c r="L4967" s="2"/>
      <c r="M4967" s="10"/>
      <c r="N4967" s="1"/>
      <c r="O4967" s="1"/>
      <c r="P4967" s="2">
        <f>Table1[[#This Row],[PRICE/PO]]*Table1[[#This Row],[Quantity/PO]]</f>
        <v>0</v>
      </c>
      <c r="Q4967" s="2" t="str">
        <f t="shared" ca="1" si="419"/>
        <v/>
      </c>
      <c r="R4967" s="2"/>
      <c r="S4967" s="2"/>
      <c r="T4967" s="1" t="str">
        <f t="shared" si="418"/>
        <v/>
      </c>
      <c r="BN4967" s="8">
        <f t="shared" si="417"/>
        <v>0</v>
      </c>
    </row>
    <row r="4968" spans="1:66" ht="23" hidden="1" x14ac:dyDescent="0.45">
      <c r="A4968" s="1">
        <f t="shared" si="420"/>
        <v>4955</v>
      </c>
      <c r="B4968" s="1"/>
      <c r="C4968" s="1"/>
      <c r="D4968" s="1"/>
      <c r="E4968" s="2"/>
      <c r="F4968" s="1"/>
      <c r="G4968" s="10"/>
      <c r="H4968" s="1"/>
      <c r="I4968" s="1"/>
      <c r="J4968" s="10"/>
      <c r="K4968" s="1"/>
      <c r="L4968" s="2"/>
      <c r="M4968" s="10"/>
      <c r="N4968" s="1"/>
      <c r="O4968" s="1"/>
      <c r="P4968" s="2">
        <f>Table1[[#This Row],[PRICE/PO]]*Table1[[#This Row],[Quantity/PO]]</f>
        <v>0</v>
      </c>
      <c r="Q4968" s="2" t="str">
        <f t="shared" ca="1" si="419"/>
        <v/>
      </c>
      <c r="R4968" s="2"/>
      <c r="S4968" s="2"/>
      <c r="T4968" s="1" t="str">
        <f t="shared" si="418"/>
        <v/>
      </c>
      <c r="BN4968" s="8">
        <f t="shared" si="417"/>
        <v>0</v>
      </c>
    </row>
    <row r="4969" spans="1:66" ht="23" hidden="1" x14ac:dyDescent="0.45">
      <c r="A4969" s="1">
        <f t="shared" si="420"/>
        <v>4956</v>
      </c>
      <c r="B4969" s="1"/>
      <c r="C4969" s="1"/>
      <c r="D4969" s="1"/>
      <c r="E4969" s="2"/>
      <c r="F4969" s="1"/>
      <c r="G4969" s="10"/>
      <c r="H4969" s="1"/>
      <c r="I4969" s="1"/>
      <c r="J4969" s="10"/>
      <c r="K4969" s="1"/>
      <c r="L4969" s="2"/>
      <c r="M4969" s="10"/>
      <c r="N4969" s="1"/>
      <c r="O4969" s="1"/>
      <c r="P4969" s="2">
        <f>Table1[[#This Row],[PRICE/PO]]*Table1[[#This Row],[Quantity/PO]]</f>
        <v>0</v>
      </c>
      <c r="Q4969" s="2" t="str">
        <f t="shared" ca="1" si="419"/>
        <v/>
      </c>
      <c r="R4969" s="2"/>
      <c r="S4969" s="2"/>
      <c r="T4969" s="1" t="str">
        <f t="shared" si="418"/>
        <v/>
      </c>
      <c r="BN4969" s="8">
        <f t="shared" si="417"/>
        <v>0</v>
      </c>
    </row>
    <row r="4970" spans="1:66" ht="23" hidden="1" x14ac:dyDescent="0.45">
      <c r="A4970" s="1">
        <f t="shared" si="420"/>
        <v>4957</v>
      </c>
      <c r="B4970" s="1"/>
      <c r="C4970" s="1"/>
      <c r="D4970" s="1"/>
      <c r="E4970" s="2"/>
      <c r="F4970" s="1"/>
      <c r="G4970" s="10"/>
      <c r="H4970" s="1"/>
      <c r="I4970" s="1"/>
      <c r="J4970" s="10"/>
      <c r="K4970" s="1"/>
      <c r="L4970" s="2"/>
      <c r="M4970" s="10"/>
      <c r="N4970" s="1"/>
      <c r="O4970" s="1"/>
      <c r="P4970" s="2">
        <f>Table1[[#This Row],[PRICE/PO]]*Table1[[#This Row],[Quantity/PO]]</f>
        <v>0</v>
      </c>
      <c r="Q4970" s="2" t="str">
        <f t="shared" ca="1" si="419"/>
        <v/>
      </c>
      <c r="R4970" s="2"/>
      <c r="S4970" s="2"/>
      <c r="T4970" s="1" t="str">
        <f t="shared" si="418"/>
        <v/>
      </c>
      <c r="BN4970" s="8">
        <f t="shared" si="417"/>
        <v>0</v>
      </c>
    </row>
    <row r="4971" spans="1:66" ht="23" hidden="1" x14ac:dyDescent="0.45">
      <c r="A4971" s="1">
        <f t="shared" si="420"/>
        <v>4958</v>
      </c>
      <c r="B4971" s="1"/>
      <c r="C4971" s="1"/>
      <c r="D4971" s="1"/>
      <c r="E4971" s="2"/>
      <c r="F4971" s="1"/>
      <c r="G4971" s="10"/>
      <c r="H4971" s="1"/>
      <c r="I4971" s="1"/>
      <c r="J4971" s="10"/>
      <c r="K4971" s="1"/>
      <c r="L4971" s="2"/>
      <c r="M4971" s="10"/>
      <c r="N4971" s="1"/>
      <c r="O4971" s="1"/>
      <c r="P4971" s="2">
        <f>Table1[[#This Row],[PRICE/PO]]*Table1[[#This Row],[Quantity/PO]]</f>
        <v>0</v>
      </c>
      <c r="Q4971" s="2" t="str">
        <f t="shared" ca="1" si="419"/>
        <v/>
      </c>
      <c r="R4971" s="2"/>
      <c r="S4971" s="2"/>
      <c r="T4971" s="1" t="str">
        <f t="shared" si="418"/>
        <v/>
      </c>
      <c r="BN4971" s="8">
        <f t="shared" si="417"/>
        <v>0</v>
      </c>
    </row>
    <row r="4972" spans="1:66" ht="23" hidden="1" x14ac:dyDescent="0.45">
      <c r="A4972" s="1">
        <f t="shared" si="420"/>
        <v>4959</v>
      </c>
      <c r="B4972" s="1"/>
      <c r="C4972" s="1"/>
      <c r="D4972" s="1"/>
      <c r="E4972" s="2"/>
      <c r="F4972" s="1"/>
      <c r="G4972" s="10"/>
      <c r="H4972" s="1"/>
      <c r="I4972" s="1"/>
      <c r="J4972" s="10"/>
      <c r="K4972" s="1"/>
      <c r="L4972" s="2"/>
      <c r="M4972" s="10"/>
      <c r="N4972" s="1"/>
      <c r="O4972" s="1"/>
      <c r="P4972" s="2">
        <f>Table1[[#This Row],[PRICE/PO]]*Table1[[#This Row],[Quantity/PO]]</f>
        <v>0</v>
      </c>
      <c r="Q4972" s="2" t="str">
        <f t="shared" ca="1" si="419"/>
        <v/>
      </c>
      <c r="R4972" s="2"/>
      <c r="S4972" s="2"/>
      <c r="T4972" s="1" t="str">
        <f t="shared" si="418"/>
        <v/>
      </c>
      <c r="BN4972" s="8">
        <f t="shared" si="417"/>
        <v>0</v>
      </c>
    </row>
    <row r="4973" spans="1:66" ht="23" hidden="1" x14ac:dyDescent="0.45">
      <c r="A4973" s="1">
        <f t="shared" si="420"/>
        <v>4960</v>
      </c>
      <c r="B4973" s="1"/>
      <c r="C4973" s="1"/>
      <c r="D4973" s="1"/>
      <c r="E4973" s="2"/>
      <c r="F4973" s="1"/>
      <c r="G4973" s="10"/>
      <c r="H4973" s="1"/>
      <c r="I4973" s="1"/>
      <c r="J4973" s="10"/>
      <c r="K4973" s="1"/>
      <c r="L4973" s="2"/>
      <c r="M4973" s="10"/>
      <c r="N4973" s="1"/>
      <c r="O4973" s="1"/>
      <c r="P4973" s="2">
        <f>Table1[[#This Row],[PRICE/PO]]*Table1[[#This Row],[Quantity/PO]]</f>
        <v>0</v>
      </c>
      <c r="Q4973" s="2" t="str">
        <f t="shared" ca="1" si="419"/>
        <v/>
      </c>
      <c r="R4973" s="2"/>
      <c r="S4973" s="2"/>
      <c r="T4973" s="1" t="str">
        <f t="shared" si="418"/>
        <v/>
      </c>
      <c r="BN4973" s="8">
        <f t="shared" si="417"/>
        <v>0</v>
      </c>
    </row>
    <row r="4974" spans="1:66" ht="23" hidden="1" x14ac:dyDescent="0.45">
      <c r="A4974" s="1">
        <f t="shared" si="420"/>
        <v>4961</v>
      </c>
      <c r="B4974" s="1"/>
      <c r="C4974" s="1"/>
      <c r="D4974" s="1"/>
      <c r="E4974" s="2"/>
      <c r="F4974" s="1"/>
      <c r="G4974" s="10"/>
      <c r="H4974" s="1"/>
      <c r="I4974" s="1"/>
      <c r="J4974" s="10"/>
      <c r="K4974" s="1"/>
      <c r="L4974" s="2"/>
      <c r="M4974" s="10"/>
      <c r="N4974" s="1"/>
      <c r="O4974" s="1"/>
      <c r="P4974" s="2">
        <f>Table1[[#This Row],[PRICE/PO]]*Table1[[#This Row],[Quantity/PO]]</f>
        <v>0</v>
      </c>
      <c r="Q4974" s="2" t="str">
        <f t="shared" ca="1" si="419"/>
        <v/>
      </c>
      <c r="R4974" s="2"/>
      <c r="S4974" s="2"/>
      <c r="T4974" s="1" t="str">
        <f t="shared" si="418"/>
        <v/>
      </c>
      <c r="BN4974" s="8">
        <f t="shared" ref="BN4974:BN5037" si="421">D5574</f>
        <v>0</v>
      </c>
    </row>
    <row r="4975" spans="1:66" ht="23" hidden="1" x14ac:dyDescent="0.45">
      <c r="A4975" s="1">
        <f t="shared" si="420"/>
        <v>4962</v>
      </c>
      <c r="B4975" s="1"/>
      <c r="C4975" s="1"/>
      <c r="D4975" s="1"/>
      <c r="E4975" s="2"/>
      <c r="F4975" s="1"/>
      <c r="G4975" s="10"/>
      <c r="H4975" s="1"/>
      <c r="I4975" s="1"/>
      <c r="J4975" s="10"/>
      <c r="K4975" s="1"/>
      <c r="L4975" s="2"/>
      <c r="M4975" s="10"/>
      <c r="N4975" s="1"/>
      <c r="O4975" s="1"/>
      <c r="P4975" s="2">
        <f>Table1[[#This Row],[PRICE/PO]]*Table1[[#This Row],[Quantity/PO]]</f>
        <v>0</v>
      </c>
      <c r="Q4975" s="2" t="str">
        <f t="shared" ca="1" si="419"/>
        <v/>
      </c>
      <c r="R4975" s="2"/>
      <c r="S4975" s="2"/>
      <c r="T4975" s="1" t="str">
        <f t="shared" si="418"/>
        <v/>
      </c>
      <c r="BN4975" s="8">
        <f t="shared" si="421"/>
        <v>0</v>
      </c>
    </row>
    <row r="4976" spans="1:66" ht="23" hidden="1" x14ac:dyDescent="0.45">
      <c r="A4976" s="1">
        <f t="shared" si="420"/>
        <v>4963</v>
      </c>
      <c r="B4976" s="1"/>
      <c r="C4976" s="1"/>
      <c r="D4976" s="1"/>
      <c r="E4976" s="2"/>
      <c r="F4976" s="1"/>
      <c r="G4976" s="10"/>
      <c r="H4976" s="1"/>
      <c r="I4976" s="1"/>
      <c r="J4976" s="10"/>
      <c r="K4976" s="1"/>
      <c r="L4976" s="2"/>
      <c r="M4976" s="10"/>
      <c r="N4976" s="1"/>
      <c r="O4976" s="1"/>
      <c r="P4976" s="2">
        <f>Table1[[#This Row],[PRICE/PO]]*Table1[[#This Row],[Quantity/PO]]</f>
        <v>0</v>
      </c>
      <c r="Q4976" s="2" t="str">
        <f t="shared" ca="1" si="419"/>
        <v/>
      </c>
      <c r="R4976" s="2"/>
      <c r="S4976" s="2"/>
      <c r="T4976" s="1" t="str">
        <f t="shared" si="418"/>
        <v/>
      </c>
      <c r="BN4976" s="8">
        <f t="shared" si="421"/>
        <v>0</v>
      </c>
    </row>
    <row r="4977" spans="1:66" ht="23" hidden="1" x14ac:dyDescent="0.45">
      <c r="A4977" s="1">
        <f t="shared" si="420"/>
        <v>4964</v>
      </c>
      <c r="B4977" s="1"/>
      <c r="C4977" s="1"/>
      <c r="D4977" s="1"/>
      <c r="E4977" s="2"/>
      <c r="F4977" s="1"/>
      <c r="G4977" s="10"/>
      <c r="H4977" s="1"/>
      <c r="I4977" s="1"/>
      <c r="J4977" s="10"/>
      <c r="K4977" s="1"/>
      <c r="L4977" s="2"/>
      <c r="M4977" s="10"/>
      <c r="N4977" s="1"/>
      <c r="O4977" s="1"/>
      <c r="P4977" s="2">
        <f>Table1[[#This Row],[PRICE/PO]]*Table1[[#This Row],[Quantity/PO]]</f>
        <v>0</v>
      </c>
      <c r="Q4977" s="2" t="str">
        <f t="shared" ca="1" si="419"/>
        <v/>
      </c>
      <c r="R4977" s="2"/>
      <c r="S4977" s="2"/>
      <c r="T4977" s="1" t="str">
        <f t="shared" ref="T4977:T5040" si="422">IF(AND(COUNTIFS($F$14:$F$1012, $F4977, $L$14:$L$1012, "&lt;&gt;")&gt;0, $L4977="", $I4977&lt;&gt;""), 1, "")</f>
        <v/>
      </c>
      <c r="BN4977" s="8">
        <f t="shared" si="421"/>
        <v>0</v>
      </c>
    </row>
    <row r="4978" spans="1:66" ht="23" hidden="1" x14ac:dyDescent="0.45">
      <c r="A4978" s="1">
        <f t="shared" si="420"/>
        <v>4965</v>
      </c>
      <c r="B4978" s="1"/>
      <c r="C4978" s="1"/>
      <c r="D4978" s="1"/>
      <c r="E4978" s="2"/>
      <c r="F4978" s="1"/>
      <c r="G4978" s="10"/>
      <c r="H4978" s="1"/>
      <c r="I4978" s="1"/>
      <c r="J4978" s="10"/>
      <c r="K4978" s="1"/>
      <c r="L4978" s="2"/>
      <c r="M4978" s="10"/>
      <c r="N4978" s="1"/>
      <c r="O4978" s="1"/>
      <c r="P4978" s="2">
        <f>Table1[[#This Row],[PRICE/PO]]*Table1[[#This Row],[Quantity/PO]]</f>
        <v>0</v>
      </c>
      <c r="Q4978" s="2" t="str">
        <f t="shared" ca="1" si="419"/>
        <v/>
      </c>
      <c r="R4978" s="2"/>
      <c r="S4978" s="2"/>
      <c r="T4978" s="1" t="str">
        <f t="shared" si="422"/>
        <v/>
      </c>
      <c r="BN4978" s="8">
        <f t="shared" si="421"/>
        <v>0</v>
      </c>
    </row>
    <row r="4979" spans="1:66" ht="23" hidden="1" x14ac:dyDescent="0.45">
      <c r="A4979" s="1">
        <f t="shared" si="420"/>
        <v>4966</v>
      </c>
      <c r="B4979" s="1"/>
      <c r="C4979" s="1"/>
      <c r="D4979" s="1"/>
      <c r="E4979" s="2"/>
      <c r="F4979" s="1"/>
      <c r="G4979" s="10"/>
      <c r="H4979" s="1"/>
      <c r="I4979" s="1"/>
      <c r="J4979" s="10"/>
      <c r="K4979" s="1"/>
      <c r="L4979" s="2"/>
      <c r="M4979" s="10"/>
      <c r="N4979" s="1"/>
      <c r="O4979" s="1"/>
      <c r="P4979" s="2">
        <f>Table1[[#This Row],[PRICE/PO]]*Table1[[#This Row],[Quantity/PO]]</f>
        <v>0</v>
      </c>
      <c r="Q4979" s="2" t="str">
        <f t="shared" ca="1" si="419"/>
        <v/>
      </c>
      <c r="R4979" s="2"/>
      <c r="S4979" s="2"/>
      <c r="T4979" s="1" t="str">
        <f t="shared" si="422"/>
        <v/>
      </c>
      <c r="BN4979" s="8">
        <f t="shared" si="421"/>
        <v>0</v>
      </c>
    </row>
    <row r="4980" spans="1:66" ht="23" hidden="1" x14ac:dyDescent="0.45">
      <c r="A4980" s="1">
        <f t="shared" si="420"/>
        <v>4967</v>
      </c>
      <c r="B4980" s="1"/>
      <c r="C4980" s="1"/>
      <c r="D4980" s="1"/>
      <c r="E4980" s="2"/>
      <c r="F4980" s="1"/>
      <c r="G4980" s="10"/>
      <c r="H4980" s="1"/>
      <c r="I4980" s="1"/>
      <c r="J4980" s="10"/>
      <c r="K4980" s="1"/>
      <c r="L4980" s="2"/>
      <c r="M4980" s="10"/>
      <c r="N4980" s="1"/>
      <c r="O4980" s="1"/>
      <c r="P4980" s="2">
        <f>Table1[[#This Row],[PRICE/PO]]*Table1[[#This Row],[Quantity/PO]]</f>
        <v>0</v>
      </c>
      <c r="Q4980" s="2" t="str">
        <f t="shared" ca="1" si="419"/>
        <v/>
      </c>
      <c r="R4980" s="2"/>
      <c r="S4980" s="2"/>
      <c r="T4980" s="1" t="str">
        <f t="shared" si="422"/>
        <v/>
      </c>
      <c r="BN4980" s="8">
        <f t="shared" si="421"/>
        <v>0</v>
      </c>
    </row>
    <row r="4981" spans="1:66" ht="23" hidden="1" x14ac:dyDescent="0.45">
      <c r="A4981" s="1">
        <f t="shared" si="420"/>
        <v>4968</v>
      </c>
      <c r="B4981" s="1"/>
      <c r="C4981" s="1"/>
      <c r="D4981" s="1"/>
      <c r="E4981" s="2"/>
      <c r="F4981" s="1"/>
      <c r="G4981" s="10"/>
      <c r="H4981" s="1"/>
      <c r="I4981" s="1"/>
      <c r="J4981" s="10"/>
      <c r="K4981" s="1"/>
      <c r="L4981" s="2"/>
      <c r="M4981" s="10"/>
      <c r="N4981" s="1"/>
      <c r="O4981" s="1"/>
      <c r="P4981" s="2">
        <f>Table1[[#This Row],[PRICE/PO]]*Table1[[#This Row],[Quantity/PO]]</f>
        <v>0</v>
      </c>
      <c r="Q4981" s="2" t="str">
        <f t="shared" ref="Q4981:Q5044" ca="1" si="423">IF(AND($J4981&lt;TODAY(), $J4981&lt;&gt;""), "منتهي", "")</f>
        <v/>
      </c>
      <c r="R4981" s="2"/>
      <c r="S4981" s="2"/>
      <c r="T4981" s="1" t="str">
        <f t="shared" si="422"/>
        <v/>
      </c>
      <c r="BN4981" s="8">
        <f t="shared" si="421"/>
        <v>0</v>
      </c>
    </row>
    <row r="4982" spans="1:66" ht="23" hidden="1" x14ac:dyDescent="0.45">
      <c r="A4982" s="1">
        <f t="shared" si="420"/>
        <v>4969</v>
      </c>
      <c r="B4982" s="1"/>
      <c r="C4982" s="1"/>
      <c r="D4982" s="1"/>
      <c r="E4982" s="2"/>
      <c r="F4982" s="1"/>
      <c r="G4982" s="10"/>
      <c r="H4982" s="1"/>
      <c r="I4982" s="1"/>
      <c r="J4982" s="10"/>
      <c r="K4982" s="1"/>
      <c r="L4982" s="2"/>
      <c r="M4982" s="10"/>
      <c r="N4982" s="1"/>
      <c r="O4982" s="1"/>
      <c r="P4982" s="2">
        <f>Table1[[#This Row],[PRICE/PO]]*Table1[[#This Row],[Quantity/PO]]</f>
        <v>0</v>
      </c>
      <c r="Q4982" s="2" t="str">
        <f t="shared" ca="1" si="423"/>
        <v/>
      </c>
      <c r="R4982" s="2"/>
      <c r="S4982" s="2"/>
      <c r="T4982" s="1" t="str">
        <f t="shared" si="422"/>
        <v/>
      </c>
      <c r="BN4982" s="8">
        <f t="shared" si="421"/>
        <v>0</v>
      </c>
    </row>
    <row r="4983" spans="1:66" ht="23" hidden="1" x14ac:dyDescent="0.45">
      <c r="A4983" s="1">
        <f t="shared" si="420"/>
        <v>4970</v>
      </c>
      <c r="B4983" s="1"/>
      <c r="C4983" s="1"/>
      <c r="D4983" s="1"/>
      <c r="E4983" s="2"/>
      <c r="F4983" s="1"/>
      <c r="G4983" s="10"/>
      <c r="H4983" s="1"/>
      <c r="I4983" s="1"/>
      <c r="J4983" s="10"/>
      <c r="K4983" s="1"/>
      <c r="L4983" s="2"/>
      <c r="M4983" s="10"/>
      <c r="N4983" s="1"/>
      <c r="O4983" s="1"/>
      <c r="P4983" s="2">
        <f>Table1[[#This Row],[PRICE/PO]]*Table1[[#This Row],[Quantity/PO]]</f>
        <v>0</v>
      </c>
      <c r="Q4983" s="2" t="str">
        <f t="shared" ca="1" si="423"/>
        <v/>
      </c>
      <c r="R4983" s="2"/>
      <c r="S4983" s="2"/>
      <c r="T4983" s="1" t="str">
        <f t="shared" si="422"/>
        <v/>
      </c>
      <c r="BN4983" s="8">
        <f t="shared" si="421"/>
        <v>0</v>
      </c>
    </row>
    <row r="4984" spans="1:66" ht="23" hidden="1" x14ac:dyDescent="0.45">
      <c r="A4984" s="1">
        <f t="shared" si="420"/>
        <v>4971</v>
      </c>
      <c r="B4984" s="1"/>
      <c r="C4984" s="1"/>
      <c r="D4984" s="1"/>
      <c r="E4984" s="2"/>
      <c r="F4984" s="1"/>
      <c r="G4984" s="10"/>
      <c r="H4984" s="1"/>
      <c r="I4984" s="1"/>
      <c r="J4984" s="10"/>
      <c r="K4984" s="1"/>
      <c r="L4984" s="2"/>
      <c r="M4984" s="10"/>
      <c r="N4984" s="1"/>
      <c r="O4984" s="1"/>
      <c r="P4984" s="2">
        <f>Table1[[#This Row],[PRICE/PO]]*Table1[[#This Row],[Quantity/PO]]</f>
        <v>0</v>
      </c>
      <c r="Q4984" s="2" t="str">
        <f t="shared" ca="1" si="423"/>
        <v/>
      </c>
      <c r="R4984" s="2"/>
      <c r="S4984" s="2"/>
      <c r="T4984" s="1" t="str">
        <f t="shared" si="422"/>
        <v/>
      </c>
      <c r="BN4984" s="8">
        <f t="shared" si="421"/>
        <v>0</v>
      </c>
    </row>
    <row r="4985" spans="1:66" ht="23" hidden="1" x14ac:dyDescent="0.45">
      <c r="A4985" s="1">
        <f t="shared" si="420"/>
        <v>4972</v>
      </c>
      <c r="B4985" s="1"/>
      <c r="C4985" s="1"/>
      <c r="D4985" s="1"/>
      <c r="E4985" s="2"/>
      <c r="F4985" s="1"/>
      <c r="G4985" s="10"/>
      <c r="H4985" s="1"/>
      <c r="I4985" s="1"/>
      <c r="J4985" s="10"/>
      <c r="K4985" s="1"/>
      <c r="L4985" s="2"/>
      <c r="M4985" s="10"/>
      <c r="N4985" s="1"/>
      <c r="O4985" s="1"/>
      <c r="P4985" s="2">
        <f>Table1[[#This Row],[PRICE/PO]]*Table1[[#This Row],[Quantity/PO]]</f>
        <v>0</v>
      </c>
      <c r="Q4985" s="2" t="str">
        <f t="shared" ca="1" si="423"/>
        <v/>
      </c>
      <c r="R4985" s="2"/>
      <c r="S4985" s="2"/>
      <c r="T4985" s="1" t="str">
        <f t="shared" si="422"/>
        <v/>
      </c>
      <c r="BN4985" s="8">
        <f t="shared" si="421"/>
        <v>0</v>
      </c>
    </row>
    <row r="4986" spans="1:66" ht="23" hidden="1" x14ac:dyDescent="0.45">
      <c r="A4986" s="1">
        <f t="shared" si="420"/>
        <v>4973</v>
      </c>
      <c r="B4986" s="1"/>
      <c r="C4986" s="1"/>
      <c r="D4986" s="1"/>
      <c r="E4986" s="2"/>
      <c r="F4986" s="1"/>
      <c r="G4986" s="10"/>
      <c r="H4986" s="1"/>
      <c r="I4986" s="1"/>
      <c r="J4986" s="10"/>
      <c r="K4986" s="1"/>
      <c r="L4986" s="2"/>
      <c r="M4986" s="10"/>
      <c r="N4986" s="1"/>
      <c r="O4986" s="1"/>
      <c r="P4986" s="2">
        <f>Table1[[#This Row],[PRICE/PO]]*Table1[[#This Row],[Quantity/PO]]</f>
        <v>0</v>
      </c>
      <c r="Q4986" s="2" t="str">
        <f t="shared" ca="1" si="423"/>
        <v/>
      </c>
      <c r="R4986" s="2"/>
      <c r="S4986" s="2"/>
      <c r="T4986" s="1" t="str">
        <f t="shared" si="422"/>
        <v/>
      </c>
      <c r="BN4986" s="8">
        <f t="shared" si="421"/>
        <v>0</v>
      </c>
    </row>
    <row r="4987" spans="1:66" ht="23" hidden="1" x14ac:dyDescent="0.45">
      <c r="A4987" s="1">
        <f t="shared" si="420"/>
        <v>4974</v>
      </c>
      <c r="B4987" s="1"/>
      <c r="C4987" s="1"/>
      <c r="D4987" s="1"/>
      <c r="E4987" s="2"/>
      <c r="F4987" s="1"/>
      <c r="G4987" s="10"/>
      <c r="H4987" s="1"/>
      <c r="I4987" s="1"/>
      <c r="J4987" s="10"/>
      <c r="K4987" s="1"/>
      <c r="L4987" s="2"/>
      <c r="M4987" s="10"/>
      <c r="N4987" s="1"/>
      <c r="O4987" s="1"/>
      <c r="P4987" s="2">
        <f>Table1[[#This Row],[PRICE/PO]]*Table1[[#This Row],[Quantity/PO]]</f>
        <v>0</v>
      </c>
      <c r="Q4987" s="2" t="str">
        <f t="shared" ca="1" si="423"/>
        <v/>
      </c>
      <c r="R4987" s="2"/>
      <c r="S4987" s="2"/>
      <c r="T4987" s="1" t="str">
        <f t="shared" si="422"/>
        <v/>
      </c>
      <c r="BN4987" s="8">
        <f t="shared" si="421"/>
        <v>0</v>
      </c>
    </row>
    <row r="4988" spans="1:66" ht="23" hidden="1" x14ac:dyDescent="0.45">
      <c r="A4988" s="1">
        <f t="shared" si="420"/>
        <v>4975</v>
      </c>
      <c r="B4988" s="1"/>
      <c r="C4988" s="1"/>
      <c r="D4988" s="1"/>
      <c r="E4988" s="2"/>
      <c r="F4988" s="1"/>
      <c r="G4988" s="10"/>
      <c r="H4988" s="1"/>
      <c r="I4988" s="1"/>
      <c r="J4988" s="10"/>
      <c r="K4988" s="1"/>
      <c r="L4988" s="2"/>
      <c r="M4988" s="10"/>
      <c r="N4988" s="1"/>
      <c r="O4988" s="1"/>
      <c r="P4988" s="2">
        <f>Table1[[#This Row],[PRICE/PO]]*Table1[[#This Row],[Quantity/PO]]</f>
        <v>0</v>
      </c>
      <c r="Q4988" s="2" t="str">
        <f t="shared" ca="1" si="423"/>
        <v/>
      </c>
      <c r="R4988" s="2"/>
      <c r="S4988" s="2"/>
      <c r="T4988" s="1" t="str">
        <f t="shared" si="422"/>
        <v/>
      </c>
      <c r="BN4988" s="8">
        <f t="shared" si="421"/>
        <v>0</v>
      </c>
    </row>
    <row r="4989" spans="1:66" ht="23" hidden="1" x14ac:dyDescent="0.45">
      <c r="A4989" s="1">
        <f t="shared" si="420"/>
        <v>4976</v>
      </c>
      <c r="B4989" s="1"/>
      <c r="C4989" s="1"/>
      <c r="D4989" s="1"/>
      <c r="E4989" s="2"/>
      <c r="F4989" s="1"/>
      <c r="G4989" s="10"/>
      <c r="H4989" s="1"/>
      <c r="I4989" s="1"/>
      <c r="J4989" s="10"/>
      <c r="K4989" s="1"/>
      <c r="L4989" s="2"/>
      <c r="M4989" s="10"/>
      <c r="N4989" s="1"/>
      <c r="O4989" s="1"/>
      <c r="P4989" s="2">
        <f>Table1[[#This Row],[PRICE/PO]]*Table1[[#This Row],[Quantity/PO]]</f>
        <v>0</v>
      </c>
      <c r="Q4989" s="2" t="str">
        <f t="shared" ca="1" si="423"/>
        <v/>
      </c>
      <c r="R4989" s="2"/>
      <c r="S4989" s="2"/>
      <c r="T4989" s="1" t="str">
        <f t="shared" si="422"/>
        <v/>
      </c>
      <c r="BN4989" s="8">
        <f t="shared" si="421"/>
        <v>0</v>
      </c>
    </row>
    <row r="4990" spans="1:66" ht="23" hidden="1" x14ac:dyDescent="0.45">
      <c r="A4990" s="1">
        <f t="shared" si="420"/>
        <v>4977</v>
      </c>
      <c r="B4990" s="1"/>
      <c r="C4990" s="1"/>
      <c r="D4990" s="1"/>
      <c r="E4990" s="2"/>
      <c r="F4990" s="1"/>
      <c r="G4990" s="10"/>
      <c r="H4990" s="1"/>
      <c r="I4990" s="1"/>
      <c r="J4990" s="10"/>
      <c r="K4990" s="1"/>
      <c r="L4990" s="2"/>
      <c r="M4990" s="10"/>
      <c r="N4990" s="1"/>
      <c r="O4990" s="1"/>
      <c r="P4990" s="2">
        <f>Table1[[#This Row],[PRICE/PO]]*Table1[[#This Row],[Quantity/PO]]</f>
        <v>0</v>
      </c>
      <c r="Q4990" s="2" t="str">
        <f t="shared" ca="1" si="423"/>
        <v/>
      </c>
      <c r="R4990" s="2"/>
      <c r="S4990" s="2"/>
      <c r="T4990" s="1" t="str">
        <f t="shared" si="422"/>
        <v/>
      </c>
      <c r="BN4990" s="8">
        <f t="shared" si="421"/>
        <v>0</v>
      </c>
    </row>
    <row r="4991" spans="1:66" ht="23" hidden="1" x14ac:dyDescent="0.45">
      <c r="A4991" s="1">
        <f t="shared" si="420"/>
        <v>4978</v>
      </c>
      <c r="B4991" s="1"/>
      <c r="C4991" s="1"/>
      <c r="D4991" s="1"/>
      <c r="E4991" s="2"/>
      <c r="F4991" s="1"/>
      <c r="G4991" s="10"/>
      <c r="H4991" s="1"/>
      <c r="I4991" s="1"/>
      <c r="J4991" s="10"/>
      <c r="K4991" s="1"/>
      <c r="L4991" s="2"/>
      <c r="M4991" s="10"/>
      <c r="N4991" s="1"/>
      <c r="O4991" s="1"/>
      <c r="P4991" s="2">
        <f>Table1[[#This Row],[PRICE/PO]]*Table1[[#This Row],[Quantity/PO]]</f>
        <v>0</v>
      </c>
      <c r="Q4991" s="2" t="str">
        <f t="shared" ca="1" si="423"/>
        <v/>
      </c>
      <c r="R4991" s="2"/>
      <c r="S4991" s="2"/>
      <c r="T4991" s="1" t="str">
        <f t="shared" si="422"/>
        <v/>
      </c>
      <c r="BN4991" s="8">
        <f t="shared" si="421"/>
        <v>0</v>
      </c>
    </row>
    <row r="4992" spans="1:66" ht="23" hidden="1" x14ac:dyDescent="0.45">
      <c r="A4992" s="1">
        <f t="shared" si="420"/>
        <v>4979</v>
      </c>
      <c r="B4992" s="1"/>
      <c r="C4992" s="1"/>
      <c r="D4992" s="1"/>
      <c r="E4992" s="2"/>
      <c r="F4992" s="1"/>
      <c r="G4992" s="10"/>
      <c r="H4992" s="1"/>
      <c r="I4992" s="1"/>
      <c r="J4992" s="10"/>
      <c r="K4992" s="1"/>
      <c r="L4992" s="2"/>
      <c r="M4992" s="10"/>
      <c r="N4992" s="1"/>
      <c r="O4992" s="1"/>
      <c r="P4992" s="2">
        <f>Table1[[#This Row],[PRICE/PO]]*Table1[[#This Row],[Quantity/PO]]</f>
        <v>0</v>
      </c>
      <c r="Q4992" s="2" t="str">
        <f t="shared" ca="1" si="423"/>
        <v/>
      </c>
      <c r="R4992" s="2"/>
      <c r="S4992" s="2"/>
      <c r="T4992" s="1" t="str">
        <f t="shared" si="422"/>
        <v/>
      </c>
      <c r="BN4992" s="8">
        <f t="shared" si="421"/>
        <v>0</v>
      </c>
    </row>
    <row r="4993" spans="1:66" ht="23" hidden="1" x14ac:dyDescent="0.45">
      <c r="A4993" s="1">
        <f t="shared" si="420"/>
        <v>4980</v>
      </c>
      <c r="B4993" s="1"/>
      <c r="C4993" s="1"/>
      <c r="D4993" s="1"/>
      <c r="E4993" s="2"/>
      <c r="F4993" s="1"/>
      <c r="G4993" s="10"/>
      <c r="H4993" s="1"/>
      <c r="I4993" s="1"/>
      <c r="J4993" s="10"/>
      <c r="K4993" s="1"/>
      <c r="L4993" s="2"/>
      <c r="M4993" s="10"/>
      <c r="N4993" s="1"/>
      <c r="O4993" s="1"/>
      <c r="P4993" s="2">
        <f>Table1[[#This Row],[PRICE/PO]]*Table1[[#This Row],[Quantity/PO]]</f>
        <v>0</v>
      </c>
      <c r="Q4993" s="2" t="str">
        <f t="shared" ca="1" si="423"/>
        <v/>
      </c>
      <c r="R4993" s="2"/>
      <c r="S4993" s="2"/>
      <c r="T4993" s="1" t="str">
        <f t="shared" si="422"/>
        <v/>
      </c>
      <c r="BN4993" s="8">
        <f t="shared" si="421"/>
        <v>0</v>
      </c>
    </row>
    <row r="4994" spans="1:66" ht="23" hidden="1" x14ac:dyDescent="0.45">
      <c r="A4994" s="1">
        <f t="shared" si="420"/>
        <v>4981</v>
      </c>
      <c r="B4994" s="1"/>
      <c r="C4994" s="1"/>
      <c r="D4994" s="1"/>
      <c r="E4994" s="2"/>
      <c r="F4994" s="1"/>
      <c r="G4994" s="10"/>
      <c r="H4994" s="1"/>
      <c r="I4994" s="1"/>
      <c r="J4994" s="10"/>
      <c r="K4994" s="1"/>
      <c r="L4994" s="2"/>
      <c r="M4994" s="10"/>
      <c r="N4994" s="1"/>
      <c r="O4994" s="1"/>
      <c r="P4994" s="2">
        <f>Table1[[#This Row],[PRICE/PO]]*Table1[[#This Row],[Quantity/PO]]</f>
        <v>0</v>
      </c>
      <c r="Q4994" s="2" t="str">
        <f t="shared" ca="1" si="423"/>
        <v/>
      </c>
      <c r="R4994" s="2"/>
      <c r="S4994" s="2"/>
      <c r="T4994" s="1" t="str">
        <f t="shared" si="422"/>
        <v/>
      </c>
      <c r="BN4994" s="8">
        <f t="shared" si="421"/>
        <v>0</v>
      </c>
    </row>
    <row r="4995" spans="1:66" ht="23" hidden="1" x14ac:dyDescent="0.45">
      <c r="A4995" s="1">
        <f t="shared" si="420"/>
        <v>4982</v>
      </c>
      <c r="B4995" s="1"/>
      <c r="C4995" s="1"/>
      <c r="D4995" s="1"/>
      <c r="E4995" s="2"/>
      <c r="F4995" s="1"/>
      <c r="G4995" s="10"/>
      <c r="H4995" s="1"/>
      <c r="I4995" s="1"/>
      <c r="J4995" s="10"/>
      <c r="K4995" s="1"/>
      <c r="L4995" s="2"/>
      <c r="M4995" s="10"/>
      <c r="N4995" s="1"/>
      <c r="O4995" s="1"/>
      <c r="P4995" s="2">
        <f>Table1[[#This Row],[PRICE/PO]]*Table1[[#This Row],[Quantity/PO]]</f>
        <v>0</v>
      </c>
      <c r="Q4995" s="2" t="str">
        <f t="shared" ca="1" si="423"/>
        <v/>
      </c>
      <c r="R4995" s="2"/>
      <c r="S4995" s="2"/>
      <c r="T4995" s="1" t="str">
        <f t="shared" si="422"/>
        <v/>
      </c>
      <c r="BN4995" s="8">
        <f t="shared" si="421"/>
        <v>0</v>
      </c>
    </row>
    <row r="4996" spans="1:66" ht="23" hidden="1" x14ac:dyDescent="0.45">
      <c r="A4996" s="1">
        <f t="shared" si="420"/>
        <v>4983</v>
      </c>
      <c r="B4996" s="1"/>
      <c r="C4996" s="1"/>
      <c r="D4996" s="1"/>
      <c r="E4996" s="2"/>
      <c r="F4996" s="1"/>
      <c r="G4996" s="10"/>
      <c r="H4996" s="1"/>
      <c r="I4996" s="1"/>
      <c r="J4996" s="10"/>
      <c r="K4996" s="1"/>
      <c r="L4996" s="2"/>
      <c r="M4996" s="10"/>
      <c r="N4996" s="1"/>
      <c r="O4996" s="1"/>
      <c r="P4996" s="2">
        <f>Table1[[#This Row],[PRICE/PO]]*Table1[[#This Row],[Quantity/PO]]</f>
        <v>0</v>
      </c>
      <c r="Q4996" s="2" t="str">
        <f t="shared" ca="1" si="423"/>
        <v/>
      </c>
      <c r="R4996" s="2"/>
      <c r="S4996" s="2"/>
      <c r="T4996" s="1" t="str">
        <f t="shared" si="422"/>
        <v/>
      </c>
      <c r="BN4996" s="8">
        <f t="shared" si="421"/>
        <v>0</v>
      </c>
    </row>
    <row r="4997" spans="1:66" ht="23" hidden="1" x14ac:dyDescent="0.45">
      <c r="A4997" s="1">
        <f t="shared" si="420"/>
        <v>4984</v>
      </c>
      <c r="B4997" s="1"/>
      <c r="C4997" s="1"/>
      <c r="D4997" s="1"/>
      <c r="E4997" s="2"/>
      <c r="F4997" s="1"/>
      <c r="G4997" s="10"/>
      <c r="H4997" s="1"/>
      <c r="I4997" s="1"/>
      <c r="J4997" s="10"/>
      <c r="K4997" s="1"/>
      <c r="L4997" s="2"/>
      <c r="M4997" s="10"/>
      <c r="N4997" s="1"/>
      <c r="O4997" s="1"/>
      <c r="P4997" s="2">
        <f>Table1[[#This Row],[PRICE/PO]]*Table1[[#This Row],[Quantity/PO]]</f>
        <v>0</v>
      </c>
      <c r="Q4997" s="2" t="str">
        <f t="shared" ca="1" si="423"/>
        <v/>
      </c>
      <c r="R4997" s="2"/>
      <c r="S4997" s="2"/>
      <c r="T4997" s="1" t="str">
        <f t="shared" si="422"/>
        <v/>
      </c>
      <c r="BN4997" s="8">
        <f t="shared" si="421"/>
        <v>0</v>
      </c>
    </row>
    <row r="4998" spans="1:66" ht="23" hidden="1" x14ac:dyDescent="0.45">
      <c r="A4998" s="1">
        <f t="shared" si="420"/>
        <v>4985</v>
      </c>
      <c r="B4998" s="1"/>
      <c r="C4998" s="1"/>
      <c r="D4998" s="1"/>
      <c r="E4998" s="2"/>
      <c r="F4998" s="1"/>
      <c r="G4998" s="10"/>
      <c r="H4998" s="1"/>
      <c r="I4998" s="1"/>
      <c r="J4998" s="10"/>
      <c r="K4998" s="1"/>
      <c r="L4998" s="2"/>
      <c r="M4998" s="10"/>
      <c r="N4998" s="1"/>
      <c r="O4998" s="1"/>
      <c r="P4998" s="2">
        <f>Table1[[#This Row],[PRICE/PO]]*Table1[[#This Row],[Quantity/PO]]</f>
        <v>0</v>
      </c>
      <c r="Q4998" s="2" t="str">
        <f t="shared" ca="1" si="423"/>
        <v/>
      </c>
      <c r="R4998" s="2"/>
      <c r="S4998" s="2"/>
      <c r="T4998" s="1" t="str">
        <f t="shared" si="422"/>
        <v/>
      </c>
      <c r="BN4998" s="8">
        <f t="shared" si="421"/>
        <v>0</v>
      </c>
    </row>
    <row r="4999" spans="1:66" ht="23" hidden="1" x14ac:dyDescent="0.45">
      <c r="A4999" s="1">
        <f t="shared" si="420"/>
        <v>4986</v>
      </c>
      <c r="B4999" s="1"/>
      <c r="C4999" s="1"/>
      <c r="D4999" s="1"/>
      <c r="E4999" s="2"/>
      <c r="F4999" s="1"/>
      <c r="G4999" s="10"/>
      <c r="H4999" s="1"/>
      <c r="I4999" s="1"/>
      <c r="J4999" s="10"/>
      <c r="K4999" s="1"/>
      <c r="L4999" s="2"/>
      <c r="M4999" s="10"/>
      <c r="N4999" s="1"/>
      <c r="O4999" s="1"/>
      <c r="P4999" s="2">
        <f>Table1[[#This Row],[PRICE/PO]]*Table1[[#This Row],[Quantity/PO]]</f>
        <v>0</v>
      </c>
      <c r="Q4999" s="2" t="str">
        <f t="shared" ca="1" si="423"/>
        <v/>
      </c>
      <c r="R4999" s="2"/>
      <c r="S4999" s="2"/>
      <c r="T4999" s="1" t="str">
        <f t="shared" si="422"/>
        <v/>
      </c>
      <c r="BN4999" s="8">
        <f t="shared" si="421"/>
        <v>0</v>
      </c>
    </row>
    <row r="5000" spans="1:66" ht="23" hidden="1" x14ac:dyDescent="0.45">
      <c r="A5000" s="1">
        <f t="shared" si="420"/>
        <v>4987</v>
      </c>
      <c r="B5000" s="1"/>
      <c r="C5000" s="1"/>
      <c r="D5000" s="1"/>
      <c r="E5000" s="2"/>
      <c r="F5000" s="1"/>
      <c r="G5000" s="10"/>
      <c r="H5000" s="1"/>
      <c r="I5000" s="1"/>
      <c r="J5000" s="10"/>
      <c r="K5000" s="1"/>
      <c r="L5000" s="2"/>
      <c r="M5000" s="10"/>
      <c r="N5000" s="1"/>
      <c r="O5000" s="1"/>
      <c r="P5000" s="2">
        <f>Table1[[#This Row],[PRICE/PO]]*Table1[[#This Row],[Quantity/PO]]</f>
        <v>0</v>
      </c>
      <c r="Q5000" s="2" t="str">
        <f t="shared" ca="1" si="423"/>
        <v/>
      </c>
      <c r="R5000" s="2"/>
      <c r="S5000" s="2"/>
      <c r="T5000" s="1" t="str">
        <f t="shared" si="422"/>
        <v/>
      </c>
      <c r="BN5000" s="8">
        <f t="shared" si="421"/>
        <v>0</v>
      </c>
    </row>
    <row r="5001" spans="1:66" ht="23" hidden="1" x14ac:dyDescent="0.45">
      <c r="A5001" s="1">
        <f t="shared" si="420"/>
        <v>4988</v>
      </c>
      <c r="B5001" s="1"/>
      <c r="C5001" s="1"/>
      <c r="D5001" s="1"/>
      <c r="E5001" s="2"/>
      <c r="F5001" s="1"/>
      <c r="G5001" s="10"/>
      <c r="H5001" s="1"/>
      <c r="I5001" s="1"/>
      <c r="J5001" s="10"/>
      <c r="K5001" s="1"/>
      <c r="L5001" s="2"/>
      <c r="M5001" s="10"/>
      <c r="N5001" s="1"/>
      <c r="O5001" s="1"/>
      <c r="P5001" s="2">
        <f>Table1[[#This Row],[PRICE/PO]]*Table1[[#This Row],[Quantity/PO]]</f>
        <v>0</v>
      </c>
      <c r="Q5001" s="2" t="str">
        <f t="shared" ca="1" si="423"/>
        <v/>
      </c>
      <c r="R5001" s="2"/>
      <c r="S5001" s="2"/>
      <c r="T5001" s="1" t="str">
        <f t="shared" si="422"/>
        <v/>
      </c>
      <c r="BN5001" s="8">
        <f t="shared" si="421"/>
        <v>0</v>
      </c>
    </row>
    <row r="5002" spans="1:66" ht="23" hidden="1" x14ac:dyDescent="0.45">
      <c r="A5002" s="1">
        <f t="shared" si="420"/>
        <v>4989</v>
      </c>
      <c r="B5002" s="1"/>
      <c r="C5002" s="1"/>
      <c r="D5002" s="1"/>
      <c r="E5002" s="2"/>
      <c r="F5002" s="1"/>
      <c r="G5002" s="10"/>
      <c r="H5002" s="1"/>
      <c r="I5002" s="1"/>
      <c r="J5002" s="10"/>
      <c r="K5002" s="1"/>
      <c r="L5002" s="2"/>
      <c r="M5002" s="10"/>
      <c r="N5002" s="1"/>
      <c r="O5002" s="1"/>
      <c r="P5002" s="2">
        <f>Table1[[#This Row],[PRICE/PO]]*Table1[[#This Row],[Quantity/PO]]</f>
        <v>0</v>
      </c>
      <c r="Q5002" s="2" t="str">
        <f t="shared" ca="1" si="423"/>
        <v/>
      </c>
      <c r="R5002" s="2"/>
      <c r="S5002" s="2"/>
      <c r="T5002" s="1" t="str">
        <f t="shared" si="422"/>
        <v/>
      </c>
      <c r="BN5002" s="8">
        <f t="shared" si="421"/>
        <v>0</v>
      </c>
    </row>
    <row r="5003" spans="1:66" ht="23" hidden="1" x14ac:dyDescent="0.45">
      <c r="A5003" s="1">
        <f t="shared" si="420"/>
        <v>4990</v>
      </c>
      <c r="B5003" s="1"/>
      <c r="C5003" s="1"/>
      <c r="D5003" s="1"/>
      <c r="E5003" s="2"/>
      <c r="F5003" s="1"/>
      <c r="G5003" s="10"/>
      <c r="H5003" s="1"/>
      <c r="I5003" s="1"/>
      <c r="J5003" s="10"/>
      <c r="K5003" s="1"/>
      <c r="L5003" s="2"/>
      <c r="M5003" s="10"/>
      <c r="N5003" s="1"/>
      <c r="O5003" s="1"/>
      <c r="P5003" s="2">
        <f>Table1[[#This Row],[PRICE/PO]]*Table1[[#This Row],[Quantity/PO]]</f>
        <v>0</v>
      </c>
      <c r="Q5003" s="2" t="str">
        <f t="shared" ca="1" si="423"/>
        <v/>
      </c>
      <c r="R5003" s="2"/>
      <c r="S5003" s="2"/>
      <c r="T5003" s="1" t="str">
        <f t="shared" si="422"/>
        <v/>
      </c>
      <c r="BN5003" s="8">
        <f t="shared" si="421"/>
        <v>0</v>
      </c>
    </row>
    <row r="5004" spans="1:66" ht="23" hidden="1" x14ac:dyDescent="0.45">
      <c r="A5004" s="1">
        <f t="shared" si="420"/>
        <v>4991</v>
      </c>
      <c r="B5004" s="1"/>
      <c r="C5004" s="1"/>
      <c r="D5004" s="1"/>
      <c r="E5004" s="2"/>
      <c r="F5004" s="1"/>
      <c r="G5004" s="10"/>
      <c r="H5004" s="1"/>
      <c r="I5004" s="1"/>
      <c r="J5004" s="10"/>
      <c r="K5004" s="1"/>
      <c r="L5004" s="2"/>
      <c r="M5004" s="10"/>
      <c r="N5004" s="1"/>
      <c r="O5004" s="1"/>
      <c r="P5004" s="2">
        <f>Table1[[#This Row],[PRICE/PO]]*Table1[[#This Row],[Quantity/PO]]</f>
        <v>0</v>
      </c>
      <c r="Q5004" s="2" t="str">
        <f t="shared" ca="1" si="423"/>
        <v/>
      </c>
      <c r="R5004" s="2"/>
      <c r="S5004" s="2"/>
      <c r="T5004" s="1" t="str">
        <f t="shared" si="422"/>
        <v/>
      </c>
      <c r="BN5004" s="8">
        <f t="shared" si="421"/>
        <v>0</v>
      </c>
    </row>
    <row r="5005" spans="1:66" ht="23" hidden="1" x14ac:dyDescent="0.45">
      <c r="A5005" s="1">
        <f t="shared" si="420"/>
        <v>4992</v>
      </c>
      <c r="B5005" s="1"/>
      <c r="C5005" s="1"/>
      <c r="D5005" s="1"/>
      <c r="E5005" s="2"/>
      <c r="F5005" s="1"/>
      <c r="G5005" s="10"/>
      <c r="H5005" s="1"/>
      <c r="I5005" s="1"/>
      <c r="J5005" s="10"/>
      <c r="K5005" s="1"/>
      <c r="L5005" s="2"/>
      <c r="M5005" s="10"/>
      <c r="N5005" s="1"/>
      <c r="O5005" s="1"/>
      <c r="P5005" s="2">
        <f>Table1[[#This Row],[PRICE/PO]]*Table1[[#This Row],[Quantity/PO]]</f>
        <v>0</v>
      </c>
      <c r="Q5005" s="2" t="str">
        <f t="shared" ca="1" si="423"/>
        <v/>
      </c>
      <c r="R5005" s="2"/>
      <c r="S5005" s="2"/>
      <c r="T5005" s="1" t="str">
        <f t="shared" si="422"/>
        <v/>
      </c>
      <c r="BN5005" s="8">
        <f t="shared" si="421"/>
        <v>0</v>
      </c>
    </row>
    <row r="5006" spans="1:66" ht="23" hidden="1" x14ac:dyDescent="0.45">
      <c r="A5006" s="1">
        <f t="shared" si="420"/>
        <v>4993</v>
      </c>
      <c r="B5006" s="1"/>
      <c r="C5006" s="1"/>
      <c r="D5006" s="1"/>
      <c r="E5006" s="2"/>
      <c r="F5006" s="1"/>
      <c r="G5006" s="10"/>
      <c r="H5006" s="1"/>
      <c r="I5006" s="1"/>
      <c r="J5006" s="10"/>
      <c r="K5006" s="1"/>
      <c r="L5006" s="2"/>
      <c r="M5006" s="10"/>
      <c r="N5006" s="1"/>
      <c r="O5006" s="1"/>
      <c r="P5006" s="2">
        <f>Table1[[#This Row],[PRICE/PO]]*Table1[[#This Row],[Quantity/PO]]</f>
        <v>0</v>
      </c>
      <c r="Q5006" s="2" t="str">
        <f t="shared" ca="1" si="423"/>
        <v/>
      </c>
      <c r="R5006" s="2"/>
      <c r="S5006" s="2"/>
      <c r="T5006" s="1" t="str">
        <f t="shared" si="422"/>
        <v/>
      </c>
      <c r="BN5006" s="8">
        <f t="shared" si="421"/>
        <v>0</v>
      </c>
    </row>
    <row r="5007" spans="1:66" ht="23" hidden="1" x14ac:dyDescent="0.45">
      <c r="A5007" s="1">
        <f t="shared" si="420"/>
        <v>4994</v>
      </c>
      <c r="B5007" s="1"/>
      <c r="C5007" s="1"/>
      <c r="D5007" s="1"/>
      <c r="E5007" s="2"/>
      <c r="F5007" s="1"/>
      <c r="G5007" s="10"/>
      <c r="H5007" s="1"/>
      <c r="I5007" s="1"/>
      <c r="J5007" s="10"/>
      <c r="K5007" s="1"/>
      <c r="L5007" s="2"/>
      <c r="M5007" s="10"/>
      <c r="N5007" s="1"/>
      <c r="O5007" s="1"/>
      <c r="P5007" s="2">
        <f>Table1[[#This Row],[PRICE/PO]]*Table1[[#This Row],[Quantity/PO]]</f>
        <v>0</v>
      </c>
      <c r="Q5007" s="2" t="str">
        <f t="shared" ca="1" si="423"/>
        <v/>
      </c>
      <c r="R5007" s="2"/>
      <c r="S5007" s="2"/>
      <c r="T5007" s="1" t="str">
        <f t="shared" si="422"/>
        <v/>
      </c>
      <c r="BN5007" s="8">
        <f t="shared" si="421"/>
        <v>0</v>
      </c>
    </row>
    <row r="5008" spans="1:66" ht="23" hidden="1" x14ac:dyDescent="0.45">
      <c r="A5008" s="1">
        <f t="shared" si="420"/>
        <v>4995</v>
      </c>
      <c r="B5008" s="1"/>
      <c r="C5008" s="1"/>
      <c r="D5008" s="1"/>
      <c r="E5008" s="2"/>
      <c r="F5008" s="1"/>
      <c r="G5008" s="10"/>
      <c r="H5008" s="1"/>
      <c r="I5008" s="1"/>
      <c r="J5008" s="10"/>
      <c r="K5008" s="1"/>
      <c r="L5008" s="2"/>
      <c r="M5008" s="10"/>
      <c r="N5008" s="1"/>
      <c r="O5008" s="1"/>
      <c r="P5008" s="2">
        <f>Table1[[#This Row],[PRICE/PO]]*Table1[[#This Row],[Quantity/PO]]</f>
        <v>0</v>
      </c>
      <c r="Q5008" s="2" t="str">
        <f t="shared" ca="1" si="423"/>
        <v/>
      </c>
      <c r="R5008" s="2"/>
      <c r="S5008" s="2"/>
      <c r="T5008" s="1" t="str">
        <f t="shared" si="422"/>
        <v/>
      </c>
      <c r="BN5008" s="8">
        <f t="shared" si="421"/>
        <v>0</v>
      </c>
    </row>
    <row r="5009" spans="1:66" ht="23" hidden="1" x14ac:dyDescent="0.45">
      <c r="A5009" s="1">
        <f t="shared" si="420"/>
        <v>4996</v>
      </c>
      <c r="B5009" s="1"/>
      <c r="C5009" s="1"/>
      <c r="D5009" s="1"/>
      <c r="E5009" s="2"/>
      <c r="F5009" s="1"/>
      <c r="G5009" s="10"/>
      <c r="H5009" s="1"/>
      <c r="I5009" s="1"/>
      <c r="J5009" s="10"/>
      <c r="K5009" s="1"/>
      <c r="L5009" s="2"/>
      <c r="M5009" s="10"/>
      <c r="N5009" s="1"/>
      <c r="O5009" s="1"/>
      <c r="P5009" s="2">
        <f>Table1[[#This Row],[PRICE/PO]]*Table1[[#This Row],[Quantity/PO]]</f>
        <v>0</v>
      </c>
      <c r="Q5009" s="2" t="str">
        <f t="shared" ca="1" si="423"/>
        <v/>
      </c>
      <c r="R5009" s="2"/>
      <c r="S5009" s="2"/>
      <c r="T5009" s="1" t="str">
        <f t="shared" si="422"/>
        <v/>
      </c>
      <c r="BN5009" s="8">
        <f t="shared" si="421"/>
        <v>0</v>
      </c>
    </row>
    <row r="5010" spans="1:66" ht="23" hidden="1" x14ac:dyDescent="0.45">
      <c r="A5010" s="1">
        <f t="shared" si="420"/>
        <v>4997</v>
      </c>
      <c r="B5010" s="1"/>
      <c r="C5010" s="1"/>
      <c r="D5010" s="1"/>
      <c r="E5010" s="2"/>
      <c r="F5010" s="1"/>
      <c r="G5010" s="10"/>
      <c r="H5010" s="1"/>
      <c r="I5010" s="1"/>
      <c r="J5010" s="10"/>
      <c r="K5010" s="1"/>
      <c r="L5010" s="2"/>
      <c r="M5010" s="10"/>
      <c r="N5010" s="1"/>
      <c r="O5010" s="1"/>
      <c r="P5010" s="2">
        <f>Table1[[#This Row],[PRICE/PO]]*Table1[[#This Row],[Quantity/PO]]</f>
        <v>0</v>
      </c>
      <c r="Q5010" s="2" t="str">
        <f t="shared" ca="1" si="423"/>
        <v/>
      </c>
      <c r="R5010" s="2"/>
      <c r="S5010" s="2"/>
      <c r="T5010" s="1" t="str">
        <f t="shared" si="422"/>
        <v/>
      </c>
      <c r="BN5010" s="8">
        <f t="shared" si="421"/>
        <v>0</v>
      </c>
    </row>
    <row r="5011" spans="1:66" ht="23" hidden="1" x14ac:dyDescent="0.45">
      <c r="A5011" s="1">
        <f t="shared" si="420"/>
        <v>4998</v>
      </c>
      <c r="B5011" s="1"/>
      <c r="C5011" s="1"/>
      <c r="D5011" s="1"/>
      <c r="E5011" s="2"/>
      <c r="F5011" s="1"/>
      <c r="G5011" s="10"/>
      <c r="H5011" s="1"/>
      <c r="I5011" s="1"/>
      <c r="J5011" s="10"/>
      <c r="K5011" s="1"/>
      <c r="L5011" s="2"/>
      <c r="M5011" s="10"/>
      <c r="N5011" s="1"/>
      <c r="O5011" s="1"/>
      <c r="P5011" s="2">
        <f>Table1[[#This Row],[PRICE/PO]]*Table1[[#This Row],[Quantity/PO]]</f>
        <v>0</v>
      </c>
      <c r="Q5011" s="2" t="str">
        <f t="shared" ca="1" si="423"/>
        <v/>
      </c>
      <c r="R5011" s="2"/>
      <c r="S5011" s="2"/>
      <c r="T5011" s="1" t="str">
        <f t="shared" si="422"/>
        <v/>
      </c>
      <c r="BN5011" s="8">
        <f t="shared" si="421"/>
        <v>0</v>
      </c>
    </row>
    <row r="5012" spans="1:66" ht="23" hidden="1" x14ac:dyDescent="0.45">
      <c r="A5012" s="1">
        <f t="shared" ref="A5012:A5075" si="424">ROW(A4999)</f>
        <v>4999</v>
      </c>
      <c r="B5012" s="1"/>
      <c r="C5012" s="1"/>
      <c r="D5012" s="1"/>
      <c r="E5012" s="2"/>
      <c r="F5012" s="1"/>
      <c r="G5012" s="10"/>
      <c r="H5012" s="1"/>
      <c r="I5012" s="1"/>
      <c r="J5012" s="10"/>
      <c r="K5012" s="1"/>
      <c r="L5012" s="2"/>
      <c r="M5012" s="10"/>
      <c r="N5012" s="1"/>
      <c r="O5012" s="1"/>
      <c r="P5012" s="2">
        <f>Table1[[#This Row],[PRICE/PO]]*Table1[[#This Row],[Quantity/PO]]</f>
        <v>0</v>
      </c>
      <c r="Q5012" s="2" t="str">
        <f t="shared" ca="1" si="423"/>
        <v/>
      </c>
      <c r="R5012" s="2"/>
      <c r="S5012" s="2"/>
      <c r="T5012" s="1" t="str">
        <f t="shared" si="422"/>
        <v/>
      </c>
      <c r="BN5012" s="8">
        <f t="shared" si="421"/>
        <v>0</v>
      </c>
    </row>
    <row r="5013" spans="1:66" ht="23" hidden="1" x14ac:dyDescent="0.45">
      <c r="A5013" s="1">
        <f t="shared" si="424"/>
        <v>5000</v>
      </c>
      <c r="B5013" s="1"/>
      <c r="C5013" s="1"/>
      <c r="D5013" s="1"/>
      <c r="E5013" s="2"/>
      <c r="F5013" s="1"/>
      <c r="G5013" s="10"/>
      <c r="H5013" s="1"/>
      <c r="I5013" s="1"/>
      <c r="J5013" s="10"/>
      <c r="K5013" s="1"/>
      <c r="L5013" s="2"/>
      <c r="M5013" s="10"/>
      <c r="N5013" s="1"/>
      <c r="O5013" s="1"/>
      <c r="P5013" s="2">
        <f>Table1[[#This Row],[PRICE/PO]]*Table1[[#This Row],[Quantity/PO]]</f>
        <v>0</v>
      </c>
      <c r="Q5013" s="2" t="str">
        <f t="shared" ca="1" si="423"/>
        <v/>
      </c>
      <c r="R5013" s="2"/>
      <c r="S5013" s="2"/>
      <c r="T5013" s="1" t="str">
        <f t="shared" si="422"/>
        <v/>
      </c>
      <c r="BN5013" s="8">
        <f t="shared" si="421"/>
        <v>0</v>
      </c>
    </row>
    <row r="5014" spans="1:66" ht="23" hidden="1" x14ac:dyDescent="0.45">
      <c r="A5014" s="1">
        <f t="shared" si="424"/>
        <v>5001</v>
      </c>
      <c r="B5014" s="1"/>
      <c r="C5014" s="1"/>
      <c r="D5014" s="1"/>
      <c r="E5014" s="2"/>
      <c r="F5014" s="1"/>
      <c r="G5014" s="10"/>
      <c r="H5014" s="1"/>
      <c r="I5014" s="1"/>
      <c r="J5014" s="10"/>
      <c r="K5014" s="1"/>
      <c r="L5014" s="2"/>
      <c r="M5014" s="10"/>
      <c r="N5014" s="1"/>
      <c r="O5014" s="1"/>
      <c r="P5014" s="2">
        <f>Table1[[#This Row],[PRICE/PO]]*Table1[[#This Row],[Quantity/PO]]</f>
        <v>0</v>
      </c>
      <c r="Q5014" s="2" t="str">
        <f t="shared" ca="1" si="423"/>
        <v/>
      </c>
      <c r="R5014" s="2"/>
      <c r="S5014" s="2"/>
      <c r="T5014" s="1" t="str">
        <f t="shared" si="422"/>
        <v/>
      </c>
      <c r="BN5014" s="8">
        <f t="shared" si="421"/>
        <v>0</v>
      </c>
    </row>
    <row r="5015" spans="1:66" ht="23" hidden="1" x14ac:dyDescent="0.45">
      <c r="A5015" s="1">
        <f t="shared" si="424"/>
        <v>5002</v>
      </c>
      <c r="B5015" s="1"/>
      <c r="C5015" s="1"/>
      <c r="D5015" s="1"/>
      <c r="E5015" s="2"/>
      <c r="F5015" s="1"/>
      <c r="G5015" s="10"/>
      <c r="H5015" s="1"/>
      <c r="I5015" s="1"/>
      <c r="J5015" s="10"/>
      <c r="K5015" s="1"/>
      <c r="L5015" s="2"/>
      <c r="M5015" s="10"/>
      <c r="N5015" s="1"/>
      <c r="O5015" s="1"/>
      <c r="P5015" s="2">
        <f>Table1[[#This Row],[PRICE/PO]]*Table1[[#This Row],[Quantity/PO]]</f>
        <v>0</v>
      </c>
      <c r="Q5015" s="2" t="str">
        <f t="shared" ca="1" si="423"/>
        <v/>
      </c>
      <c r="R5015" s="2"/>
      <c r="S5015" s="2"/>
      <c r="T5015" s="1" t="str">
        <f t="shared" si="422"/>
        <v/>
      </c>
      <c r="BN5015" s="8">
        <f t="shared" si="421"/>
        <v>0</v>
      </c>
    </row>
    <row r="5016" spans="1:66" ht="23" hidden="1" x14ac:dyDescent="0.45">
      <c r="A5016" s="1">
        <f t="shared" si="424"/>
        <v>5003</v>
      </c>
      <c r="B5016" s="1"/>
      <c r="C5016" s="1"/>
      <c r="D5016" s="1"/>
      <c r="E5016" s="2"/>
      <c r="F5016" s="1"/>
      <c r="G5016" s="10"/>
      <c r="H5016" s="1"/>
      <c r="I5016" s="1"/>
      <c r="J5016" s="10"/>
      <c r="K5016" s="1"/>
      <c r="L5016" s="2"/>
      <c r="M5016" s="10"/>
      <c r="N5016" s="1"/>
      <c r="O5016" s="1"/>
      <c r="P5016" s="2">
        <f>Table1[[#This Row],[PRICE/PO]]*Table1[[#This Row],[Quantity/PO]]</f>
        <v>0</v>
      </c>
      <c r="Q5016" s="2" t="str">
        <f t="shared" ca="1" si="423"/>
        <v/>
      </c>
      <c r="R5016" s="2"/>
      <c r="S5016" s="2"/>
      <c r="T5016" s="1" t="str">
        <f t="shared" si="422"/>
        <v/>
      </c>
      <c r="BN5016" s="8">
        <f t="shared" si="421"/>
        <v>0</v>
      </c>
    </row>
    <row r="5017" spans="1:66" ht="23" hidden="1" x14ac:dyDescent="0.45">
      <c r="A5017" s="1">
        <f t="shared" si="424"/>
        <v>5004</v>
      </c>
      <c r="B5017" s="1"/>
      <c r="C5017" s="1"/>
      <c r="D5017" s="1"/>
      <c r="E5017" s="2"/>
      <c r="F5017" s="1"/>
      <c r="G5017" s="10"/>
      <c r="H5017" s="1"/>
      <c r="I5017" s="1"/>
      <c r="J5017" s="10"/>
      <c r="K5017" s="1"/>
      <c r="L5017" s="2"/>
      <c r="M5017" s="10"/>
      <c r="N5017" s="1"/>
      <c r="O5017" s="1"/>
      <c r="P5017" s="2">
        <f>Table1[[#This Row],[PRICE/PO]]*Table1[[#This Row],[Quantity/PO]]</f>
        <v>0</v>
      </c>
      <c r="Q5017" s="2" t="str">
        <f t="shared" ca="1" si="423"/>
        <v/>
      </c>
      <c r="R5017" s="2"/>
      <c r="S5017" s="2"/>
      <c r="T5017" s="1" t="str">
        <f t="shared" si="422"/>
        <v/>
      </c>
      <c r="BN5017" s="8">
        <f t="shared" si="421"/>
        <v>0</v>
      </c>
    </row>
    <row r="5018" spans="1:66" ht="23" hidden="1" x14ac:dyDescent="0.45">
      <c r="A5018" s="1">
        <f t="shared" si="424"/>
        <v>5005</v>
      </c>
      <c r="B5018" s="1"/>
      <c r="C5018" s="1"/>
      <c r="D5018" s="1"/>
      <c r="E5018" s="2"/>
      <c r="F5018" s="1"/>
      <c r="G5018" s="10"/>
      <c r="H5018" s="1"/>
      <c r="I5018" s="1"/>
      <c r="J5018" s="10"/>
      <c r="K5018" s="1"/>
      <c r="L5018" s="2"/>
      <c r="M5018" s="10"/>
      <c r="N5018" s="1"/>
      <c r="O5018" s="1"/>
      <c r="P5018" s="2">
        <f>Table1[[#This Row],[PRICE/PO]]*Table1[[#This Row],[Quantity/PO]]</f>
        <v>0</v>
      </c>
      <c r="Q5018" s="2" t="str">
        <f t="shared" ca="1" si="423"/>
        <v/>
      </c>
      <c r="R5018" s="2"/>
      <c r="S5018" s="2"/>
      <c r="T5018" s="1" t="str">
        <f t="shared" si="422"/>
        <v/>
      </c>
      <c r="BN5018" s="8">
        <f t="shared" si="421"/>
        <v>0</v>
      </c>
    </row>
    <row r="5019" spans="1:66" ht="23" hidden="1" x14ac:dyDescent="0.45">
      <c r="A5019" s="1">
        <f t="shared" si="424"/>
        <v>5006</v>
      </c>
      <c r="B5019" s="1"/>
      <c r="C5019" s="1"/>
      <c r="D5019" s="1"/>
      <c r="E5019" s="2"/>
      <c r="F5019" s="1"/>
      <c r="G5019" s="10"/>
      <c r="H5019" s="1"/>
      <c r="I5019" s="1"/>
      <c r="J5019" s="10"/>
      <c r="K5019" s="1"/>
      <c r="L5019" s="2"/>
      <c r="M5019" s="10"/>
      <c r="N5019" s="1"/>
      <c r="O5019" s="1"/>
      <c r="P5019" s="2">
        <f>Table1[[#This Row],[PRICE/PO]]*Table1[[#This Row],[Quantity/PO]]</f>
        <v>0</v>
      </c>
      <c r="Q5019" s="2" t="str">
        <f t="shared" ca="1" si="423"/>
        <v/>
      </c>
      <c r="R5019" s="2"/>
      <c r="S5019" s="2"/>
      <c r="T5019" s="1" t="str">
        <f t="shared" si="422"/>
        <v/>
      </c>
      <c r="BN5019" s="8">
        <f t="shared" si="421"/>
        <v>0</v>
      </c>
    </row>
    <row r="5020" spans="1:66" ht="23" hidden="1" x14ac:dyDescent="0.45">
      <c r="A5020" s="1">
        <f t="shared" si="424"/>
        <v>5007</v>
      </c>
      <c r="B5020" s="1"/>
      <c r="C5020" s="1"/>
      <c r="D5020" s="1"/>
      <c r="E5020" s="2"/>
      <c r="F5020" s="1"/>
      <c r="G5020" s="10"/>
      <c r="H5020" s="1"/>
      <c r="I5020" s="1"/>
      <c r="J5020" s="10"/>
      <c r="K5020" s="1"/>
      <c r="L5020" s="2"/>
      <c r="M5020" s="10"/>
      <c r="N5020" s="1"/>
      <c r="O5020" s="1"/>
      <c r="P5020" s="2">
        <f>Table1[[#This Row],[PRICE/PO]]*Table1[[#This Row],[Quantity/PO]]</f>
        <v>0</v>
      </c>
      <c r="Q5020" s="2" t="str">
        <f t="shared" ca="1" si="423"/>
        <v/>
      </c>
      <c r="R5020" s="2"/>
      <c r="S5020" s="2"/>
      <c r="T5020" s="1" t="str">
        <f t="shared" si="422"/>
        <v/>
      </c>
      <c r="BN5020" s="8">
        <f t="shared" si="421"/>
        <v>0</v>
      </c>
    </row>
    <row r="5021" spans="1:66" ht="23" hidden="1" x14ac:dyDescent="0.45">
      <c r="A5021" s="1">
        <f t="shared" si="424"/>
        <v>5008</v>
      </c>
      <c r="B5021" s="1"/>
      <c r="C5021" s="1"/>
      <c r="D5021" s="1"/>
      <c r="E5021" s="2"/>
      <c r="F5021" s="1"/>
      <c r="G5021" s="10"/>
      <c r="H5021" s="1"/>
      <c r="I5021" s="1"/>
      <c r="J5021" s="10"/>
      <c r="K5021" s="1"/>
      <c r="L5021" s="2"/>
      <c r="M5021" s="10"/>
      <c r="N5021" s="1"/>
      <c r="O5021" s="1"/>
      <c r="P5021" s="2">
        <f>Table1[[#This Row],[PRICE/PO]]*Table1[[#This Row],[Quantity/PO]]</f>
        <v>0</v>
      </c>
      <c r="Q5021" s="2" t="str">
        <f t="shared" ca="1" si="423"/>
        <v/>
      </c>
      <c r="R5021" s="2"/>
      <c r="S5021" s="2"/>
      <c r="T5021" s="1" t="str">
        <f t="shared" si="422"/>
        <v/>
      </c>
      <c r="BN5021" s="8">
        <f t="shared" si="421"/>
        <v>0</v>
      </c>
    </row>
    <row r="5022" spans="1:66" ht="23" hidden="1" x14ac:dyDescent="0.45">
      <c r="A5022" s="1">
        <f t="shared" si="424"/>
        <v>5009</v>
      </c>
      <c r="B5022" s="1"/>
      <c r="C5022" s="1"/>
      <c r="D5022" s="1"/>
      <c r="E5022" s="2"/>
      <c r="F5022" s="1"/>
      <c r="G5022" s="10"/>
      <c r="H5022" s="1"/>
      <c r="I5022" s="1"/>
      <c r="J5022" s="10"/>
      <c r="K5022" s="1"/>
      <c r="L5022" s="2"/>
      <c r="M5022" s="10"/>
      <c r="N5022" s="1"/>
      <c r="O5022" s="1"/>
      <c r="P5022" s="2">
        <f>Table1[[#This Row],[PRICE/PO]]*Table1[[#This Row],[Quantity/PO]]</f>
        <v>0</v>
      </c>
      <c r="Q5022" s="2" t="str">
        <f t="shared" ca="1" si="423"/>
        <v/>
      </c>
      <c r="R5022" s="2"/>
      <c r="S5022" s="2"/>
      <c r="T5022" s="1" t="str">
        <f t="shared" si="422"/>
        <v/>
      </c>
      <c r="BN5022" s="8">
        <f t="shared" si="421"/>
        <v>0</v>
      </c>
    </row>
    <row r="5023" spans="1:66" ht="23" hidden="1" x14ac:dyDescent="0.45">
      <c r="A5023" s="1">
        <f t="shared" si="424"/>
        <v>5010</v>
      </c>
      <c r="B5023" s="1"/>
      <c r="C5023" s="1"/>
      <c r="D5023" s="1"/>
      <c r="E5023" s="2"/>
      <c r="F5023" s="1"/>
      <c r="G5023" s="10"/>
      <c r="H5023" s="1"/>
      <c r="I5023" s="1"/>
      <c r="J5023" s="10"/>
      <c r="K5023" s="1"/>
      <c r="L5023" s="2"/>
      <c r="M5023" s="10"/>
      <c r="N5023" s="1"/>
      <c r="O5023" s="1"/>
      <c r="P5023" s="2">
        <f>Table1[[#This Row],[PRICE/PO]]*Table1[[#This Row],[Quantity/PO]]</f>
        <v>0</v>
      </c>
      <c r="Q5023" s="2" t="str">
        <f t="shared" ca="1" si="423"/>
        <v/>
      </c>
      <c r="R5023" s="2"/>
      <c r="S5023" s="2"/>
      <c r="T5023" s="1" t="str">
        <f t="shared" si="422"/>
        <v/>
      </c>
      <c r="BN5023" s="8">
        <f t="shared" si="421"/>
        <v>0</v>
      </c>
    </row>
    <row r="5024" spans="1:66" ht="23" hidden="1" x14ac:dyDescent="0.45">
      <c r="A5024" s="1">
        <f t="shared" si="424"/>
        <v>5011</v>
      </c>
      <c r="B5024" s="1"/>
      <c r="C5024" s="1"/>
      <c r="D5024" s="1"/>
      <c r="E5024" s="2"/>
      <c r="F5024" s="1"/>
      <c r="G5024" s="10"/>
      <c r="H5024" s="1"/>
      <c r="I5024" s="1"/>
      <c r="J5024" s="10"/>
      <c r="K5024" s="1"/>
      <c r="L5024" s="2"/>
      <c r="M5024" s="10"/>
      <c r="N5024" s="1"/>
      <c r="O5024" s="1"/>
      <c r="P5024" s="2">
        <f>Table1[[#This Row],[PRICE/PO]]*Table1[[#This Row],[Quantity/PO]]</f>
        <v>0</v>
      </c>
      <c r="Q5024" s="2" t="str">
        <f t="shared" ca="1" si="423"/>
        <v/>
      </c>
      <c r="R5024" s="2"/>
      <c r="S5024" s="2"/>
      <c r="T5024" s="1" t="str">
        <f t="shared" si="422"/>
        <v/>
      </c>
      <c r="BN5024" s="8">
        <f t="shared" si="421"/>
        <v>0</v>
      </c>
    </row>
    <row r="5025" spans="1:66" ht="23" hidden="1" x14ac:dyDescent="0.45">
      <c r="A5025" s="1">
        <f t="shared" si="424"/>
        <v>5012</v>
      </c>
      <c r="B5025" s="1"/>
      <c r="C5025" s="1"/>
      <c r="D5025" s="1"/>
      <c r="E5025" s="2"/>
      <c r="F5025" s="1"/>
      <c r="G5025" s="10"/>
      <c r="H5025" s="1"/>
      <c r="I5025" s="1"/>
      <c r="J5025" s="10"/>
      <c r="K5025" s="1"/>
      <c r="L5025" s="2"/>
      <c r="M5025" s="10"/>
      <c r="N5025" s="1"/>
      <c r="O5025" s="1"/>
      <c r="P5025" s="2">
        <f>Table1[[#This Row],[PRICE/PO]]*Table1[[#This Row],[Quantity/PO]]</f>
        <v>0</v>
      </c>
      <c r="Q5025" s="2" t="str">
        <f t="shared" ca="1" si="423"/>
        <v/>
      </c>
      <c r="R5025" s="2"/>
      <c r="S5025" s="2"/>
      <c r="T5025" s="1" t="str">
        <f t="shared" si="422"/>
        <v/>
      </c>
      <c r="BN5025" s="8">
        <f t="shared" si="421"/>
        <v>0</v>
      </c>
    </row>
    <row r="5026" spans="1:66" ht="23" hidden="1" x14ac:dyDescent="0.45">
      <c r="A5026" s="1">
        <f t="shared" si="424"/>
        <v>5013</v>
      </c>
      <c r="B5026" s="1"/>
      <c r="C5026" s="1"/>
      <c r="D5026" s="1"/>
      <c r="E5026" s="2"/>
      <c r="F5026" s="1"/>
      <c r="G5026" s="10"/>
      <c r="H5026" s="1"/>
      <c r="I5026" s="1"/>
      <c r="J5026" s="10"/>
      <c r="K5026" s="1"/>
      <c r="L5026" s="2"/>
      <c r="M5026" s="10"/>
      <c r="N5026" s="1"/>
      <c r="O5026" s="1"/>
      <c r="P5026" s="2">
        <f>Table1[[#This Row],[PRICE/PO]]*Table1[[#This Row],[Quantity/PO]]</f>
        <v>0</v>
      </c>
      <c r="Q5026" s="2" t="str">
        <f t="shared" ca="1" si="423"/>
        <v/>
      </c>
      <c r="R5026" s="2"/>
      <c r="S5026" s="2"/>
      <c r="T5026" s="1" t="str">
        <f t="shared" si="422"/>
        <v/>
      </c>
      <c r="BN5026" s="8">
        <f t="shared" si="421"/>
        <v>0</v>
      </c>
    </row>
    <row r="5027" spans="1:66" ht="23" hidden="1" x14ac:dyDescent="0.45">
      <c r="A5027" s="1">
        <f t="shared" si="424"/>
        <v>5014</v>
      </c>
      <c r="B5027" s="1"/>
      <c r="C5027" s="1"/>
      <c r="D5027" s="1"/>
      <c r="E5027" s="2"/>
      <c r="F5027" s="1"/>
      <c r="G5027" s="10"/>
      <c r="H5027" s="1"/>
      <c r="I5027" s="1"/>
      <c r="J5027" s="10"/>
      <c r="K5027" s="1"/>
      <c r="L5027" s="2"/>
      <c r="M5027" s="10"/>
      <c r="N5027" s="1"/>
      <c r="O5027" s="1"/>
      <c r="P5027" s="2">
        <f>Table1[[#This Row],[PRICE/PO]]*Table1[[#This Row],[Quantity/PO]]</f>
        <v>0</v>
      </c>
      <c r="Q5027" s="2" t="str">
        <f t="shared" ca="1" si="423"/>
        <v/>
      </c>
      <c r="R5027" s="2"/>
      <c r="S5027" s="2"/>
      <c r="T5027" s="1" t="str">
        <f t="shared" si="422"/>
        <v/>
      </c>
      <c r="BN5027" s="8">
        <f t="shared" si="421"/>
        <v>0</v>
      </c>
    </row>
    <row r="5028" spans="1:66" ht="23" hidden="1" x14ac:dyDescent="0.45">
      <c r="A5028" s="1">
        <f t="shared" si="424"/>
        <v>5015</v>
      </c>
      <c r="B5028" s="1"/>
      <c r="C5028" s="1"/>
      <c r="D5028" s="1"/>
      <c r="E5028" s="2"/>
      <c r="F5028" s="1"/>
      <c r="G5028" s="10"/>
      <c r="H5028" s="1"/>
      <c r="I5028" s="1"/>
      <c r="J5028" s="10"/>
      <c r="K5028" s="1"/>
      <c r="L5028" s="2"/>
      <c r="M5028" s="10"/>
      <c r="N5028" s="1"/>
      <c r="O5028" s="1"/>
      <c r="P5028" s="2">
        <f>Table1[[#This Row],[PRICE/PO]]*Table1[[#This Row],[Quantity/PO]]</f>
        <v>0</v>
      </c>
      <c r="Q5028" s="2" t="str">
        <f t="shared" ca="1" si="423"/>
        <v/>
      </c>
      <c r="R5028" s="2"/>
      <c r="S5028" s="2"/>
      <c r="T5028" s="1" t="str">
        <f t="shared" si="422"/>
        <v/>
      </c>
      <c r="BN5028" s="8">
        <f t="shared" si="421"/>
        <v>0</v>
      </c>
    </row>
    <row r="5029" spans="1:66" ht="23" hidden="1" x14ac:dyDescent="0.45">
      <c r="A5029" s="1">
        <f t="shared" si="424"/>
        <v>5016</v>
      </c>
      <c r="B5029" s="1"/>
      <c r="C5029" s="1"/>
      <c r="D5029" s="1"/>
      <c r="E5029" s="2"/>
      <c r="F5029" s="1"/>
      <c r="G5029" s="10"/>
      <c r="H5029" s="1"/>
      <c r="I5029" s="1"/>
      <c r="J5029" s="10"/>
      <c r="K5029" s="1"/>
      <c r="L5029" s="2"/>
      <c r="M5029" s="10"/>
      <c r="N5029" s="1"/>
      <c r="O5029" s="1"/>
      <c r="P5029" s="2">
        <f>Table1[[#This Row],[PRICE/PO]]*Table1[[#This Row],[Quantity/PO]]</f>
        <v>0</v>
      </c>
      <c r="Q5029" s="2" t="str">
        <f t="shared" ca="1" si="423"/>
        <v/>
      </c>
      <c r="R5029" s="2"/>
      <c r="S5029" s="2"/>
      <c r="T5029" s="1" t="str">
        <f t="shared" si="422"/>
        <v/>
      </c>
      <c r="BN5029" s="8">
        <f t="shared" si="421"/>
        <v>0</v>
      </c>
    </row>
    <row r="5030" spans="1:66" ht="23" hidden="1" x14ac:dyDescent="0.45">
      <c r="A5030" s="1">
        <f t="shared" si="424"/>
        <v>5017</v>
      </c>
      <c r="B5030" s="1"/>
      <c r="C5030" s="1"/>
      <c r="D5030" s="1"/>
      <c r="E5030" s="2"/>
      <c r="F5030" s="1"/>
      <c r="G5030" s="10"/>
      <c r="H5030" s="1"/>
      <c r="I5030" s="1"/>
      <c r="J5030" s="10"/>
      <c r="K5030" s="1"/>
      <c r="L5030" s="2"/>
      <c r="M5030" s="10"/>
      <c r="N5030" s="1"/>
      <c r="O5030" s="1"/>
      <c r="P5030" s="2">
        <f>Table1[[#This Row],[PRICE/PO]]*Table1[[#This Row],[Quantity/PO]]</f>
        <v>0</v>
      </c>
      <c r="Q5030" s="2" t="str">
        <f t="shared" ca="1" si="423"/>
        <v/>
      </c>
      <c r="R5030" s="2"/>
      <c r="S5030" s="2"/>
      <c r="T5030" s="1" t="str">
        <f t="shared" si="422"/>
        <v/>
      </c>
      <c r="BN5030" s="8">
        <f t="shared" si="421"/>
        <v>0</v>
      </c>
    </row>
    <row r="5031" spans="1:66" ht="23" hidden="1" x14ac:dyDescent="0.45">
      <c r="A5031" s="1">
        <f t="shared" si="424"/>
        <v>5018</v>
      </c>
      <c r="B5031" s="1"/>
      <c r="C5031" s="1"/>
      <c r="D5031" s="1"/>
      <c r="E5031" s="2"/>
      <c r="F5031" s="1"/>
      <c r="G5031" s="10"/>
      <c r="H5031" s="1"/>
      <c r="I5031" s="1"/>
      <c r="J5031" s="10"/>
      <c r="K5031" s="1"/>
      <c r="L5031" s="2"/>
      <c r="M5031" s="10"/>
      <c r="N5031" s="1"/>
      <c r="O5031" s="1"/>
      <c r="P5031" s="2">
        <f>Table1[[#This Row],[PRICE/PO]]*Table1[[#This Row],[Quantity/PO]]</f>
        <v>0</v>
      </c>
      <c r="Q5031" s="2" t="str">
        <f t="shared" ca="1" si="423"/>
        <v/>
      </c>
      <c r="R5031" s="2"/>
      <c r="S5031" s="2"/>
      <c r="T5031" s="1" t="str">
        <f t="shared" si="422"/>
        <v/>
      </c>
      <c r="BN5031" s="8">
        <f t="shared" si="421"/>
        <v>0</v>
      </c>
    </row>
    <row r="5032" spans="1:66" ht="23" hidden="1" x14ac:dyDescent="0.45">
      <c r="A5032" s="1">
        <f t="shared" si="424"/>
        <v>5019</v>
      </c>
      <c r="B5032" s="1"/>
      <c r="C5032" s="1"/>
      <c r="D5032" s="1"/>
      <c r="E5032" s="2"/>
      <c r="F5032" s="1"/>
      <c r="G5032" s="10"/>
      <c r="H5032" s="1"/>
      <c r="I5032" s="1"/>
      <c r="J5032" s="10"/>
      <c r="K5032" s="1"/>
      <c r="L5032" s="2"/>
      <c r="M5032" s="10"/>
      <c r="N5032" s="1"/>
      <c r="O5032" s="1"/>
      <c r="P5032" s="2">
        <f>Table1[[#This Row],[PRICE/PO]]*Table1[[#This Row],[Quantity/PO]]</f>
        <v>0</v>
      </c>
      <c r="Q5032" s="2" t="str">
        <f t="shared" ca="1" si="423"/>
        <v/>
      </c>
      <c r="R5032" s="2"/>
      <c r="S5032" s="2"/>
      <c r="T5032" s="1" t="str">
        <f t="shared" si="422"/>
        <v/>
      </c>
      <c r="BN5032" s="8">
        <f t="shared" si="421"/>
        <v>0</v>
      </c>
    </row>
    <row r="5033" spans="1:66" ht="23" hidden="1" x14ac:dyDescent="0.45">
      <c r="A5033" s="1">
        <f t="shared" si="424"/>
        <v>5020</v>
      </c>
      <c r="B5033" s="1"/>
      <c r="C5033" s="1"/>
      <c r="D5033" s="1"/>
      <c r="E5033" s="2"/>
      <c r="F5033" s="1"/>
      <c r="G5033" s="10"/>
      <c r="H5033" s="1"/>
      <c r="I5033" s="1"/>
      <c r="J5033" s="10"/>
      <c r="K5033" s="1"/>
      <c r="L5033" s="2"/>
      <c r="M5033" s="10"/>
      <c r="N5033" s="1"/>
      <c r="O5033" s="1"/>
      <c r="P5033" s="2">
        <f>Table1[[#This Row],[PRICE/PO]]*Table1[[#This Row],[Quantity/PO]]</f>
        <v>0</v>
      </c>
      <c r="Q5033" s="2" t="str">
        <f t="shared" ca="1" si="423"/>
        <v/>
      </c>
      <c r="R5033" s="2"/>
      <c r="S5033" s="2"/>
      <c r="T5033" s="1" t="str">
        <f t="shared" si="422"/>
        <v/>
      </c>
      <c r="BN5033" s="8">
        <f t="shared" si="421"/>
        <v>0</v>
      </c>
    </row>
    <row r="5034" spans="1:66" ht="23" hidden="1" x14ac:dyDescent="0.45">
      <c r="A5034" s="1">
        <f t="shared" si="424"/>
        <v>5021</v>
      </c>
      <c r="B5034" s="1"/>
      <c r="C5034" s="1"/>
      <c r="D5034" s="1"/>
      <c r="E5034" s="2"/>
      <c r="F5034" s="1"/>
      <c r="G5034" s="10"/>
      <c r="H5034" s="1"/>
      <c r="I5034" s="1"/>
      <c r="J5034" s="10"/>
      <c r="K5034" s="1"/>
      <c r="L5034" s="2"/>
      <c r="M5034" s="10"/>
      <c r="N5034" s="1"/>
      <c r="O5034" s="1"/>
      <c r="P5034" s="2">
        <f>Table1[[#This Row],[PRICE/PO]]*Table1[[#This Row],[Quantity/PO]]</f>
        <v>0</v>
      </c>
      <c r="Q5034" s="2" t="str">
        <f t="shared" ca="1" si="423"/>
        <v/>
      </c>
      <c r="R5034" s="2"/>
      <c r="S5034" s="2"/>
      <c r="T5034" s="1" t="str">
        <f t="shared" si="422"/>
        <v/>
      </c>
      <c r="BN5034" s="8">
        <f t="shared" si="421"/>
        <v>0</v>
      </c>
    </row>
    <row r="5035" spans="1:66" ht="23" hidden="1" x14ac:dyDescent="0.45">
      <c r="A5035" s="1">
        <f t="shared" si="424"/>
        <v>5022</v>
      </c>
      <c r="B5035" s="1"/>
      <c r="C5035" s="1"/>
      <c r="D5035" s="1"/>
      <c r="E5035" s="2"/>
      <c r="F5035" s="1"/>
      <c r="G5035" s="10"/>
      <c r="H5035" s="1"/>
      <c r="I5035" s="1"/>
      <c r="J5035" s="10"/>
      <c r="K5035" s="1"/>
      <c r="L5035" s="2"/>
      <c r="M5035" s="10"/>
      <c r="N5035" s="1"/>
      <c r="O5035" s="1"/>
      <c r="P5035" s="2">
        <f>Table1[[#This Row],[PRICE/PO]]*Table1[[#This Row],[Quantity/PO]]</f>
        <v>0</v>
      </c>
      <c r="Q5035" s="2" t="str">
        <f t="shared" ca="1" si="423"/>
        <v/>
      </c>
      <c r="R5035" s="2"/>
      <c r="S5035" s="2"/>
      <c r="T5035" s="1" t="str">
        <f t="shared" si="422"/>
        <v/>
      </c>
      <c r="BN5035" s="8">
        <f t="shared" si="421"/>
        <v>0</v>
      </c>
    </row>
    <row r="5036" spans="1:66" ht="23" hidden="1" x14ac:dyDescent="0.45">
      <c r="A5036" s="1">
        <f t="shared" si="424"/>
        <v>5023</v>
      </c>
      <c r="B5036" s="1"/>
      <c r="C5036" s="1"/>
      <c r="D5036" s="1"/>
      <c r="E5036" s="2"/>
      <c r="F5036" s="1"/>
      <c r="G5036" s="10"/>
      <c r="H5036" s="1"/>
      <c r="I5036" s="1"/>
      <c r="J5036" s="10"/>
      <c r="K5036" s="1"/>
      <c r="L5036" s="2"/>
      <c r="M5036" s="10"/>
      <c r="N5036" s="1"/>
      <c r="O5036" s="1"/>
      <c r="P5036" s="2">
        <f>Table1[[#This Row],[PRICE/PO]]*Table1[[#This Row],[Quantity/PO]]</f>
        <v>0</v>
      </c>
      <c r="Q5036" s="2" t="str">
        <f t="shared" ca="1" si="423"/>
        <v/>
      </c>
      <c r="R5036" s="2"/>
      <c r="S5036" s="2"/>
      <c r="T5036" s="1" t="str">
        <f t="shared" si="422"/>
        <v/>
      </c>
      <c r="BN5036" s="8">
        <f t="shared" si="421"/>
        <v>0</v>
      </c>
    </row>
    <row r="5037" spans="1:66" ht="23" hidden="1" x14ac:dyDescent="0.45">
      <c r="A5037" s="1">
        <f t="shared" si="424"/>
        <v>5024</v>
      </c>
      <c r="B5037" s="1"/>
      <c r="C5037" s="1"/>
      <c r="D5037" s="1"/>
      <c r="E5037" s="2"/>
      <c r="F5037" s="1"/>
      <c r="G5037" s="10"/>
      <c r="H5037" s="1"/>
      <c r="I5037" s="1"/>
      <c r="J5037" s="10"/>
      <c r="K5037" s="1"/>
      <c r="L5037" s="2"/>
      <c r="M5037" s="10"/>
      <c r="N5037" s="1"/>
      <c r="O5037" s="1"/>
      <c r="P5037" s="2">
        <f>Table1[[#This Row],[PRICE/PO]]*Table1[[#This Row],[Quantity/PO]]</f>
        <v>0</v>
      </c>
      <c r="Q5037" s="2" t="str">
        <f t="shared" ca="1" si="423"/>
        <v/>
      </c>
      <c r="R5037" s="2"/>
      <c r="S5037" s="2"/>
      <c r="T5037" s="1" t="str">
        <f t="shared" si="422"/>
        <v/>
      </c>
      <c r="BN5037" s="8">
        <f t="shared" si="421"/>
        <v>0</v>
      </c>
    </row>
    <row r="5038" spans="1:66" ht="23" hidden="1" x14ac:dyDescent="0.45">
      <c r="A5038" s="1">
        <f t="shared" si="424"/>
        <v>5025</v>
      </c>
      <c r="B5038" s="1"/>
      <c r="C5038" s="1"/>
      <c r="D5038" s="1"/>
      <c r="E5038" s="2"/>
      <c r="F5038" s="1"/>
      <c r="G5038" s="10"/>
      <c r="H5038" s="1"/>
      <c r="I5038" s="1"/>
      <c r="J5038" s="10"/>
      <c r="K5038" s="1"/>
      <c r="L5038" s="2"/>
      <c r="M5038" s="10"/>
      <c r="N5038" s="1"/>
      <c r="O5038" s="1"/>
      <c r="P5038" s="2">
        <f>Table1[[#This Row],[PRICE/PO]]*Table1[[#This Row],[Quantity/PO]]</f>
        <v>0</v>
      </c>
      <c r="Q5038" s="2" t="str">
        <f t="shared" ca="1" si="423"/>
        <v/>
      </c>
      <c r="R5038" s="2"/>
      <c r="S5038" s="2"/>
      <c r="T5038" s="1" t="str">
        <f t="shared" si="422"/>
        <v/>
      </c>
      <c r="BN5038" s="8">
        <f t="shared" ref="BN5038:BN5101" si="425">D5638</f>
        <v>0</v>
      </c>
    </row>
    <row r="5039" spans="1:66" ht="23" hidden="1" x14ac:dyDescent="0.45">
      <c r="A5039" s="1">
        <f t="shared" si="424"/>
        <v>5026</v>
      </c>
      <c r="B5039" s="1"/>
      <c r="C5039" s="1"/>
      <c r="D5039" s="1"/>
      <c r="E5039" s="2"/>
      <c r="F5039" s="1"/>
      <c r="G5039" s="10"/>
      <c r="H5039" s="1"/>
      <c r="I5039" s="1"/>
      <c r="J5039" s="10"/>
      <c r="K5039" s="1"/>
      <c r="L5039" s="2"/>
      <c r="M5039" s="10"/>
      <c r="N5039" s="1"/>
      <c r="O5039" s="1"/>
      <c r="P5039" s="2">
        <f>Table1[[#This Row],[PRICE/PO]]*Table1[[#This Row],[Quantity/PO]]</f>
        <v>0</v>
      </c>
      <c r="Q5039" s="2" t="str">
        <f t="shared" ca="1" si="423"/>
        <v/>
      </c>
      <c r="R5039" s="2"/>
      <c r="S5039" s="2"/>
      <c r="T5039" s="1" t="str">
        <f t="shared" si="422"/>
        <v/>
      </c>
      <c r="BN5039" s="8">
        <f t="shared" si="425"/>
        <v>0</v>
      </c>
    </row>
    <row r="5040" spans="1:66" ht="23" hidden="1" x14ac:dyDescent="0.45">
      <c r="A5040" s="1">
        <f t="shared" si="424"/>
        <v>5027</v>
      </c>
      <c r="B5040" s="1"/>
      <c r="C5040" s="1"/>
      <c r="D5040" s="1"/>
      <c r="E5040" s="2"/>
      <c r="F5040" s="1"/>
      <c r="G5040" s="10"/>
      <c r="H5040" s="1"/>
      <c r="I5040" s="1"/>
      <c r="J5040" s="10"/>
      <c r="K5040" s="1"/>
      <c r="L5040" s="2"/>
      <c r="M5040" s="10"/>
      <c r="N5040" s="1"/>
      <c r="O5040" s="1"/>
      <c r="P5040" s="2">
        <f>Table1[[#This Row],[PRICE/PO]]*Table1[[#This Row],[Quantity/PO]]</f>
        <v>0</v>
      </c>
      <c r="Q5040" s="2" t="str">
        <f t="shared" ca="1" si="423"/>
        <v/>
      </c>
      <c r="R5040" s="2"/>
      <c r="S5040" s="2"/>
      <c r="T5040" s="1" t="str">
        <f t="shared" si="422"/>
        <v/>
      </c>
      <c r="BN5040" s="8">
        <f t="shared" si="425"/>
        <v>0</v>
      </c>
    </row>
    <row r="5041" spans="1:66" ht="23" hidden="1" x14ac:dyDescent="0.45">
      <c r="A5041" s="1">
        <f t="shared" si="424"/>
        <v>5028</v>
      </c>
      <c r="B5041" s="1"/>
      <c r="C5041" s="1"/>
      <c r="D5041" s="1"/>
      <c r="E5041" s="2"/>
      <c r="F5041" s="1"/>
      <c r="G5041" s="10"/>
      <c r="H5041" s="1"/>
      <c r="I5041" s="1"/>
      <c r="J5041" s="10"/>
      <c r="K5041" s="1"/>
      <c r="L5041" s="2"/>
      <c r="M5041" s="10"/>
      <c r="N5041" s="1"/>
      <c r="O5041" s="1"/>
      <c r="P5041" s="2">
        <f>Table1[[#This Row],[PRICE/PO]]*Table1[[#This Row],[Quantity/PO]]</f>
        <v>0</v>
      </c>
      <c r="Q5041" s="2" t="str">
        <f t="shared" ca="1" si="423"/>
        <v/>
      </c>
      <c r="R5041" s="2"/>
      <c r="S5041" s="2"/>
      <c r="T5041" s="1" t="str">
        <f t="shared" ref="T5041:T5104" si="426">IF(AND(COUNTIFS($F$14:$F$1012, $F5041, $L$14:$L$1012, "&lt;&gt;")&gt;0, $L5041="", $I5041&lt;&gt;""), 1, "")</f>
        <v/>
      </c>
      <c r="BN5041" s="8">
        <f t="shared" si="425"/>
        <v>0</v>
      </c>
    </row>
    <row r="5042" spans="1:66" ht="23" hidden="1" x14ac:dyDescent="0.45">
      <c r="A5042" s="1">
        <f t="shared" si="424"/>
        <v>5029</v>
      </c>
      <c r="B5042" s="1"/>
      <c r="C5042" s="1"/>
      <c r="D5042" s="1"/>
      <c r="E5042" s="2"/>
      <c r="F5042" s="1"/>
      <c r="G5042" s="10"/>
      <c r="H5042" s="1"/>
      <c r="I5042" s="1"/>
      <c r="J5042" s="10"/>
      <c r="K5042" s="1"/>
      <c r="L5042" s="2"/>
      <c r="M5042" s="10"/>
      <c r="N5042" s="1"/>
      <c r="O5042" s="1"/>
      <c r="P5042" s="2">
        <f>Table1[[#This Row],[PRICE/PO]]*Table1[[#This Row],[Quantity/PO]]</f>
        <v>0</v>
      </c>
      <c r="Q5042" s="2" t="str">
        <f t="shared" ca="1" si="423"/>
        <v/>
      </c>
      <c r="R5042" s="2"/>
      <c r="S5042" s="2"/>
      <c r="T5042" s="1" t="str">
        <f t="shared" si="426"/>
        <v/>
      </c>
      <c r="BN5042" s="8">
        <f t="shared" si="425"/>
        <v>0</v>
      </c>
    </row>
    <row r="5043" spans="1:66" ht="23" hidden="1" x14ac:dyDescent="0.45">
      <c r="A5043" s="1">
        <f t="shared" si="424"/>
        <v>5030</v>
      </c>
      <c r="B5043" s="1"/>
      <c r="C5043" s="1"/>
      <c r="D5043" s="1"/>
      <c r="E5043" s="2"/>
      <c r="F5043" s="1"/>
      <c r="G5043" s="10"/>
      <c r="H5043" s="1"/>
      <c r="I5043" s="1"/>
      <c r="J5043" s="10"/>
      <c r="K5043" s="1"/>
      <c r="L5043" s="2"/>
      <c r="M5043" s="10"/>
      <c r="N5043" s="1"/>
      <c r="O5043" s="1"/>
      <c r="P5043" s="2">
        <f>Table1[[#This Row],[PRICE/PO]]*Table1[[#This Row],[Quantity/PO]]</f>
        <v>0</v>
      </c>
      <c r="Q5043" s="2" t="str">
        <f t="shared" ca="1" si="423"/>
        <v/>
      </c>
      <c r="R5043" s="2"/>
      <c r="S5043" s="2"/>
      <c r="T5043" s="1" t="str">
        <f t="shared" si="426"/>
        <v/>
      </c>
      <c r="BN5043" s="8">
        <f t="shared" si="425"/>
        <v>0</v>
      </c>
    </row>
    <row r="5044" spans="1:66" ht="23" hidden="1" x14ac:dyDescent="0.45">
      <c r="A5044" s="1">
        <f t="shared" si="424"/>
        <v>5031</v>
      </c>
      <c r="B5044" s="1"/>
      <c r="C5044" s="1"/>
      <c r="D5044" s="1"/>
      <c r="E5044" s="2"/>
      <c r="F5044" s="1"/>
      <c r="G5044" s="10"/>
      <c r="H5044" s="1"/>
      <c r="I5044" s="1"/>
      <c r="J5044" s="10"/>
      <c r="K5044" s="1"/>
      <c r="L5044" s="2"/>
      <c r="M5044" s="10"/>
      <c r="N5044" s="1"/>
      <c r="O5044" s="1"/>
      <c r="P5044" s="2">
        <f>Table1[[#This Row],[PRICE/PO]]*Table1[[#This Row],[Quantity/PO]]</f>
        <v>0</v>
      </c>
      <c r="Q5044" s="2" t="str">
        <f t="shared" ca="1" si="423"/>
        <v/>
      </c>
      <c r="R5044" s="2"/>
      <c r="S5044" s="2"/>
      <c r="T5044" s="1" t="str">
        <f t="shared" si="426"/>
        <v/>
      </c>
      <c r="BN5044" s="8">
        <f t="shared" si="425"/>
        <v>0</v>
      </c>
    </row>
    <row r="5045" spans="1:66" ht="23" hidden="1" x14ac:dyDescent="0.45">
      <c r="A5045" s="1">
        <f t="shared" si="424"/>
        <v>5032</v>
      </c>
      <c r="B5045" s="1"/>
      <c r="C5045" s="1"/>
      <c r="D5045" s="1"/>
      <c r="E5045" s="2"/>
      <c r="F5045" s="1"/>
      <c r="G5045" s="10"/>
      <c r="H5045" s="1"/>
      <c r="I5045" s="1"/>
      <c r="J5045" s="10"/>
      <c r="K5045" s="1"/>
      <c r="L5045" s="2"/>
      <c r="M5045" s="10"/>
      <c r="N5045" s="1"/>
      <c r="O5045" s="1"/>
      <c r="P5045" s="2">
        <f>Table1[[#This Row],[PRICE/PO]]*Table1[[#This Row],[Quantity/PO]]</f>
        <v>0</v>
      </c>
      <c r="Q5045" s="2" t="str">
        <f t="shared" ref="Q5045:Q5108" ca="1" si="427">IF(AND($J5045&lt;TODAY(), $J5045&lt;&gt;""), "منتهي", "")</f>
        <v/>
      </c>
      <c r="R5045" s="2"/>
      <c r="S5045" s="2"/>
      <c r="T5045" s="1" t="str">
        <f t="shared" si="426"/>
        <v/>
      </c>
      <c r="BN5045" s="8">
        <f t="shared" si="425"/>
        <v>0</v>
      </c>
    </row>
    <row r="5046" spans="1:66" ht="23" hidden="1" x14ac:dyDescent="0.45">
      <c r="A5046" s="1">
        <f t="shared" si="424"/>
        <v>5033</v>
      </c>
      <c r="B5046" s="1"/>
      <c r="C5046" s="1"/>
      <c r="D5046" s="1"/>
      <c r="E5046" s="2"/>
      <c r="F5046" s="1"/>
      <c r="G5046" s="10"/>
      <c r="H5046" s="1"/>
      <c r="I5046" s="1"/>
      <c r="J5046" s="10"/>
      <c r="K5046" s="1"/>
      <c r="L5046" s="2"/>
      <c r="M5046" s="10"/>
      <c r="N5046" s="1"/>
      <c r="O5046" s="1"/>
      <c r="P5046" s="2">
        <f>Table1[[#This Row],[PRICE/PO]]*Table1[[#This Row],[Quantity/PO]]</f>
        <v>0</v>
      </c>
      <c r="Q5046" s="2" t="str">
        <f t="shared" ca="1" si="427"/>
        <v/>
      </c>
      <c r="R5046" s="2"/>
      <c r="S5046" s="2"/>
      <c r="T5046" s="1" t="str">
        <f t="shared" si="426"/>
        <v/>
      </c>
      <c r="BN5046" s="8">
        <f t="shared" si="425"/>
        <v>0</v>
      </c>
    </row>
    <row r="5047" spans="1:66" ht="23" hidden="1" x14ac:dyDescent="0.45">
      <c r="A5047" s="1">
        <f t="shared" si="424"/>
        <v>5034</v>
      </c>
      <c r="B5047" s="1"/>
      <c r="C5047" s="1"/>
      <c r="D5047" s="1"/>
      <c r="E5047" s="2"/>
      <c r="F5047" s="1"/>
      <c r="G5047" s="10"/>
      <c r="H5047" s="1"/>
      <c r="I5047" s="1"/>
      <c r="J5047" s="10"/>
      <c r="K5047" s="1"/>
      <c r="L5047" s="2"/>
      <c r="M5047" s="10"/>
      <c r="N5047" s="1"/>
      <c r="O5047" s="1"/>
      <c r="P5047" s="2">
        <f>Table1[[#This Row],[PRICE/PO]]*Table1[[#This Row],[Quantity/PO]]</f>
        <v>0</v>
      </c>
      <c r="Q5047" s="2" t="str">
        <f t="shared" ca="1" si="427"/>
        <v/>
      </c>
      <c r="R5047" s="2"/>
      <c r="S5047" s="2"/>
      <c r="T5047" s="1" t="str">
        <f t="shared" si="426"/>
        <v/>
      </c>
      <c r="BN5047" s="8">
        <f t="shared" si="425"/>
        <v>0</v>
      </c>
    </row>
    <row r="5048" spans="1:66" ht="23" hidden="1" x14ac:dyDescent="0.45">
      <c r="A5048" s="1">
        <f t="shared" si="424"/>
        <v>5035</v>
      </c>
      <c r="B5048" s="1"/>
      <c r="C5048" s="1"/>
      <c r="D5048" s="1"/>
      <c r="E5048" s="2"/>
      <c r="F5048" s="1"/>
      <c r="G5048" s="10"/>
      <c r="H5048" s="1"/>
      <c r="I5048" s="1"/>
      <c r="J5048" s="10"/>
      <c r="K5048" s="1"/>
      <c r="L5048" s="2"/>
      <c r="M5048" s="10"/>
      <c r="N5048" s="1"/>
      <c r="O5048" s="1"/>
      <c r="P5048" s="2">
        <f>Table1[[#This Row],[PRICE/PO]]*Table1[[#This Row],[Quantity/PO]]</f>
        <v>0</v>
      </c>
      <c r="Q5048" s="2" t="str">
        <f t="shared" ca="1" si="427"/>
        <v/>
      </c>
      <c r="R5048" s="2"/>
      <c r="S5048" s="2"/>
      <c r="T5048" s="1" t="str">
        <f t="shared" si="426"/>
        <v/>
      </c>
      <c r="BN5048" s="8">
        <f t="shared" si="425"/>
        <v>0</v>
      </c>
    </row>
    <row r="5049" spans="1:66" ht="23" hidden="1" x14ac:dyDescent="0.45">
      <c r="A5049" s="1">
        <f t="shared" si="424"/>
        <v>5036</v>
      </c>
      <c r="B5049" s="1"/>
      <c r="C5049" s="1"/>
      <c r="D5049" s="1"/>
      <c r="E5049" s="2"/>
      <c r="F5049" s="1"/>
      <c r="G5049" s="10"/>
      <c r="H5049" s="1"/>
      <c r="I5049" s="1"/>
      <c r="J5049" s="10"/>
      <c r="K5049" s="1"/>
      <c r="L5049" s="2"/>
      <c r="M5049" s="10"/>
      <c r="N5049" s="1"/>
      <c r="O5049" s="1"/>
      <c r="P5049" s="2">
        <f>Table1[[#This Row],[PRICE/PO]]*Table1[[#This Row],[Quantity/PO]]</f>
        <v>0</v>
      </c>
      <c r="Q5049" s="2" t="str">
        <f t="shared" ca="1" si="427"/>
        <v/>
      </c>
      <c r="R5049" s="2"/>
      <c r="S5049" s="2"/>
      <c r="T5049" s="1" t="str">
        <f t="shared" si="426"/>
        <v/>
      </c>
      <c r="BN5049" s="8">
        <f t="shared" si="425"/>
        <v>0</v>
      </c>
    </row>
    <row r="5050" spans="1:66" ht="23" hidden="1" x14ac:dyDescent="0.45">
      <c r="A5050" s="1">
        <f t="shared" si="424"/>
        <v>5037</v>
      </c>
      <c r="B5050" s="1"/>
      <c r="C5050" s="1"/>
      <c r="D5050" s="1"/>
      <c r="E5050" s="2"/>
      <c r="F5050" s="1"/>
      <c r="G5050" s="10"/>
      <c r="H5050" s="1"/>
      <c r="I5050" s="1"/>
      <c r="J5050" s="10"/>
      <c r="K5050" s="1"/>
      <c r="L5050" s="2"/>
      <c r="M5050" s="10"/>
      <c r="N5050" s="1"/>
      <c r="O5050" s="1"/>
      <c r="P5050" s="2">
        <f>Table1[[#This Row],[PRICE/PO]]*Table1[[#This Row],[Quantity/PO]]</f>
        <v>0</v>
      </c>
      <c r="Q5050" s="2" t="str">
        <f t="shared" ca="1" si="427"/>
        <v/>
      </c>
      <c r="R5050" s="2"/>
      <c r="S5050" s="2"/>
      <c r="T5050" s="1" t="str">
        <f t="shared" si="426"/>
        <v/>
      </c>
      <c r="BN5050" s="8">
        <f t="shared" si="425"/>
        <v>0</v>
      </c>
    </row>
    <row r="5051" spans="1:66" ht="23" hidden="1" x14ac:dyDescent="0.45">
      <c r="A5051" s="1">
        <f t="shared" si="424"/>
        <v>5038</v>
      </c>
      <c r="B5051" s="1"/>
      <c r="C5051" s="1"/>
      <c r="D5051" s="1"/>
      <c r="E5051" s="2"/>
      <c r="F5051" s="1"/>
      <c r="G5051" s="10"/>
      <c r="H5051" s="1"/>
      <c r="I5051" s="1"/>
      <c r="J5051" s="10"/>
      <c r="K5051" s="1"/>
      <c r="L5051" s="2"/>
      <c r="M5051" s="10"/>
      <c r="N5051" s="1"/>
      <c r="O5051" s="1"/>
      <c r="P5051" s="2">
        <f>Table1[[#This Row],[PRICE/PO]]*Table1[[#This Row],[Quantity/PO]]</f>
        <v>0</v>
      </c>
      <c r="Q5051" s="2" t="str">
        <f t="shared" ca="1" si="427"/>
        <v/>
      </c>
      <c r="R5051" s="2"/>
      <c r="S5051" s="2"/>
      <c r="T5051" s="1" t="str">
        <f t="shared" si="426"/>
        <v/>
      </c>
      <c r="BN5051" s="8">
        <f t="shared" si="425"/>
        <v>0</v>
      </c>
    </row>
    <row r="5052" spans="1:66" ht="23" hidden="1" x14ac:dyDescent="0.45">
      <c r="A5052" s="1">
        <f t="shared" si="424"/>
        <v>5039</v>
      </c>
      <c r="B5052" s="1"/>
      <c r="C5052" s="1"/>
      <c r="D5052" s="1"/>
      <c r="E5052" s="2"/>
      <c r="F5052" s="1"/>
      <c r="G5052" s="10"/>
      <c r="H5052" s="1"/>
      <c r="I5052" s="1"/>
      <c r="J5052" s="10"/>
      <c r="K5052" s="1"/>
      <c r="L5052" s="2"/>
      <c r="M5052" s="10"/>
      <c r="N5052" s="1"/>
      <c r="O5052" s="1"/>
      <c r="P5052" s="2">
        <f>Table1[[#This Row],[PRICE/PO]]*Table1[[#This Row],[Quantity/PO]]</f>
        <v>0</v>
      </c>
      <c r="Q5052" s="2" t="str">
        <f t="shared" ca="1" si="427"/>
        <v/>
      </c>
      <c r="R5052" s="2"/>
      <c r="S5052" s="2"/>
      <c r="T5052" s="1" t="str">
        <f t="shared" si="426"/>
        <v/>
      </c>
      <c r="BN5052" s="8">
        <f t="shared" si="425"/>
        <v>0</v>
      </c>
    </row>
    <row r="5053" spans="1:66" ht="23" hidden="1" x14ac:dyDescent="0.45">
      <c r="A5053" s="1">
        <f t="shared" si="424"/>
        <v>5040</v>
      </c>
      <c r="B5053" s="1"/>
      <c r="C5053" s="1"/>
      <c r="D5053" s="1"/>
      <c r="E5053" s="2"/>
      <c r="F5053" s="1"/>
      <c r="G5053" s="10"/>
      <c r="H5053" s="1"/>
      <c r="I5053" s="1"/>
      <c r="J5053" s="10"/>
      <c r="K5053" s="1"/>
      <c r="L5053" s="2"/>
      <c r="M5053" s="10"/>
      <c r="N5053" s="1"/>
      <c r="O5053" s="1"/>
      <c r="P5053" s="2">
        <f>Table1[[#This Row],[PRICE/PO]]*Table1[[#This Row],[Quantity/PO]]</f>
        <v>0</v>
      </c>
      <c r="Q5053" s="2" t="str">
        <f t="shared" ca="1" si="427"/>
        <v/>
      </c>
      <c r="R5053" s="2"/>
      <c r="S5053" s="2"/>
      <c r="T5053" s="1" t="str">
        <f t="shared" si="426"/>
        <v/>
      </c>
      <c r="BN5053" s="8">
        <f t="shared" si="425"/>
        <v>0</v>
      </c>
    </row>
    <row r="5054" spans="1:66" ht="23" hidden="1" x14ac:dyDescent="0.45">
      <c r="A5054" s="1">
        <f t="shared" si="424"/>
        <v>5041</v>
      </c>
      <c r="B5054" s="1"/>
      <c r="C5054" s="1"/>
      <c r="D5054" s="1"/>
      <c r="E5054" s="2"/>
      <c r="F5054" s="1"/>
      <c r="G5054" s="10"/>
      <c r="H5054" s="1"/>
      <c r="I5054" s="1"/>
      <c r="J5054" s="10"/>
      <c r="K5054" s="1"/>
      <c r="L5054" s="2"/>
      <c r="M5054" s="10"/>
      <c r="N5054" s="1"/>
      <c r="O5054" s="1"/>
      <c r="P5054" s="2">
        <f>Table1[[#This Row],[PRICE/PO]]*Table1[[#This Row],[Quantity/PO]]</f>
        <v>0</v>
      </c>
      <c r="Q5054" s="2" t="str">
        <f t="shared" ca="1" si="427"/>
        <v/>
      </c>
      <c r="R5054" s="2"/>
      <c r="S5054" s="2"/>
      <c r="T5054" s="1" t="str">
        <f t="shared" si="426"/>
        <v/>
      </c>
      <c r="BN5054" s="8">
        <f t="shared" si="425"/>
        <v>0</v>
      </c>
    </row>
    <row r="5055" spans="1:66" ht="23" hidden="1" x14ac:dyDescent="0.45">
      <c r="A5055" s="1">
        <f t="shared" si="424"/>
        <v>5042</v>
      </c>
      <c r="B5055" s="1"/>
      <c r="C5055" s="1"/>
      <c r="D5055" s="1"/>
      <c r="E5055" s="2"/>
      <c r="F5055" s="1"/>
      <c r="G5055" s="10"/>
      <c r="H5055" s="1"/>
      <c r="I5055" s="1"/>
      <c r="J5055" s="10"/>
      <c r="K5055" s="1"/>
      <c r="L5055" s="2"/>
      <c r="M5055" s="10"/>
      <c r="N5055" s="1"/>
      <c r="O5055" s="1"/>
      <c r="P5055" s="2">
        <f>Table1[[#This Row],[PRICE/PO]]*Table1[[#This Row],[Quantity/PO]]</f>
        <v>0</v>
      </c>
      <c r="Q5055" s="2" t="str">
        <f t="shared" ca="1" si="427"/>
        <v/>
      </c>
      <c r="R5055" s="2"/>
      <c r="S5055" s="2"/>
      <c r="T5055" s="1" t="str">
        <f t="shared" si="426"/>
        <v/>
      </c>
      <c r="BN5055" s="8">
        <f t="shared" si="425"/>
        <v>0</v>
      </c>
    </row>
    <row r="5056" spans="1:66" ht="23" hidden="1" x14ac:dyDescent="0.45">
      <c r="A5056" s="1">
        <f t="shared" si="424"/>
        <v>5043</v>
      </c>
      <c r="B5056" s="1"/>
      <c r="C5056" s="1"/>
      <c r="D5056" s="1"/>
      <c r="E5056" s="2"/>
      <c r="F5056" s="1"/>
      <c r="G5056" s="10"/>
      <c r="H5056" s="1"/>
      <c r="I5056" s="1"/>
      <c r="J5056" s="10"/>
      <c r="K5056" s="1"/>
      <c r="L5056" s="2"/>
      <c r="M5056" s="10"/>
      <c r="N5056" s="1"/>
      <c r="O5056" s="1"/>
      <c r="P5056" s="2">
        <f>Table1[[#This Row],[PRICE/PO]]*Table1[[#This Row],[Quantity/PO]]</f>
        <v>0</v>
      </c>
      <c r="Q5056" s="2" t="str">
        <f t="shared" ca="1" si="427"/>
        <v/>
      </c>
      <c r="R5056" s="2"/>
      <c r="S5056" s="2"/>
      <c r="T5056" s="1" t="str">
        <f t="shared" si="426"/>
        <v/>
      </c>
      <c r="BN5056" s="8">
        <f t="shared" si="425"/>
        <v>0</v>
      </c>
    </row>
    <row r="5057" spans="1:66" ht="23" hidden="1" x14ac:dyDescent="0.45">
      <c r="A5057" s="1">
        <f t="shared" si="424"/>
        <v>5044</v>
      </c>
      <c r="B5057" s="1"/>
      <c r="C5057" s="1"/>
      <c r="D5057" s="1"/>
      <c r="E5057" s="2"/>
      <c r="F5057" s="1"/>
      <c r="G5057" s="10"/>
      <c r="H5057" s="1"/>
      <c r="I5057" s="1"/>
      <c r="J5057" s="10"/>
      <c r="K5057" s="1"/>
      <c r="L5057" s="2"/>
      <c r="M5057" s="10"/>
      <c r="N5057" s="1"/>
      <c r="O5057" s="1"/>
      <c r="P5057" s="2">
        <f>Table1[[#This Row],[PRICE/PO]]*Table1[[#This Row],[Quantity/PO]]</f>
        <v>0</v>
      </c>
      <c r="Q5057" s="2" t="str">
        <f t="shared" ca="1" si="427"/>
        <v/>
      </c>
      <c r="R5057" s="2"/>
      <c r="S5057" s="2"/>
      <c r="T5057" s="1" t="str">
        <f t="shared" si="426"/>
        <v/>
      </c>
      <c r="BN5057" s="8">
        <f t="shared" si="425"/>
        <v>0</v>
      </c>
    </row>
    <row r="5058" spans="1:66" ht="23" hidden="1" x14ac:dyDescent="0.45">
      <c r="A5058" s="1">
        <f t="shared" si="424"/>
        <v>5045</v>
      </c>
      <c r="B5058" s="1"/>
      <c r="C5058" s="1"/>
      <c r="D5058" s="1"/>
      <c r="E5058" s="2"/>
      <c r="F5058" s="1"/>
      <c r="G5058" s="10"/>
      <c r="H5058" s="1"/>
      <c r="I5058" s="1"/>
      <c r="J5058" s="10"/>
      <c r="K5058" s="1"/>
      <c r="L5058" s="2"/>
      <c r="M5058" s="10"/>
      <c r="N5058" s="1"/>
      <c r="O5058" s="1"/>
      <c r="P5058" s="2">
        <f>Table1[[#This Row],[PRICE/PO]]*Table1[[#This Row],[Quantity/PO]]</f>
        <v>0</v>
      </c>
      <c r="Q5058" s="2" t="str">
        <f t="shared" ca="1" si="427"/>
        <v/>
      </c>
      <c r="R5058" s="2"/>
      <c r="S5058" s="2"/>
      <c r="T5058" s="1" t="str">
        <f t="shared" si="426"/>
        <v/>
      </c>
      <c r="BN5058" s="8">
        <f t="shared" si="425"/>
        <v>0</v>
      </c>
    </row>
    <row r="5059" spans="1:66" ht="23" hidden="1" x14ac:dyDescent="0.45">
      <c r="A5059" s="1">
        <f t="shared" si="424"/>
        <v>5046</v>
      </c>
      <c r="B5059" s="1"/>
      <c r="C5059" s="1"/>
      <c r="D5059" s="1"/>
      <c r="E5059" s="2"/>
      <c r="F5059" s="1"/>
      <c r="G5059" s="10"/>
      <c r="H5059" s="1"/>
      <c r="I5059" s="1"/>
      <c r="J5059" s="10"/>
      <c r="K5059" s="1"/>
      <c r="L5059" s="2"/>
      <c r="M5059" s="10"/>
      <c r="N5059" s="1"/>
      <c r="O5059" s="1"/>
      <c r="P5059" s="2">
        <f>Table1[[#This Row],[PRICE/PO]]*Table1[[#This Row],[Quantity/PO]]</f>
        <v>0</v>
      </c>
      <c r="Q5059" s="2" t="str">
        <f t="shared" ca="1" si="427"/>
        <v/>
      </c>
      <c r="R5059" s="2"/>
      <c r="S5059" s="2"/>
      <c r="T5059" s="1" t="str">
        <f t="shared" si="426"/>
        <v/>
      </c>
      <c r="BN5059" s="8">
        <f t="shared" si="425"/>
        <v>0</v>
      </c>
    </row>
    <row r="5060" spans="1:66" ht="23" hidden="1" x14ac:dyDescent="0.45">
      <c r="A5060" s="1">
        <f t="shared" si="424"/>
        <v>5047</v>
      </c>
      <c r="B5060" s="1"/>
      <c r="C5060" s="1"/>
      <c r="D5060" s="1"/>
      <c r="E5060" s="2"/>
      <c r="F5060" s="1"/>
      <c r="G5060" s="10"/>
      <c r="H5060" s="1"/>
      <c r="I5060" s="1"/>
      <c r="J5060" s="10"/>
      <c r="K5060" s="1"/>
      <c r="L5060" s="2"/>
      <c r="M5060" s="10"/>
      <c r="N5060" s="1"/>
      <c r="O5060" s="1"/>
      <c r="P5060" s="2">
        <f>Table1[[#This Row],[PRICE/PO]]*Table1[[#This Row],[Quantity/PO]]</f>
        <v>0</v>
      </c>
      <c r="Q5060" s="2" t="str">
        <f t="shared" ca="1" si="427"/>
        <v/>
      </c>
      <c r="R5060" s="2"/>
      <c r="S5060" s="2"/>
      <c r="T5060" s="1" t="str">
        <f t="shared" si="426"/>
        <v/>
      </c>
      <c r="BN5060" s="8">
        <f t="shared" si="425"/>
        <v>0</v>
      </c>
    </row>
    <row r="5061" spans="1:66" ht="23" hidden="1" x14ac:dyDescent="0.45">
      <c r="A5061" s="1">
        <f t="shared" si="424"/>
        <v>5048</v>
      </c>
      <c r="B5061" s="1"/>
      <c r="C5061" s="1"/>
      <c r="D5061" s="1"/>
      <c r="E5061" s="2"/>
      <c r="F5061" s="1"/>
      <c r="G5061" s="10"/>
      <c r="H5061" s="1"/>
      <c r="I5061" s="1"/>
      <c r="J5061" s="10"/>
      <c r="K5061" s="1"/>
      <c r="L5061" s="2"/>
      <c r="M5061" s="10"/>
      <c r="N5061" s="1"/>
      <c r="O5061" s="1"/>
      <c r="P5061" s="2">
        <f>Table1[[#This Row],[PRICE/PO]]*Table1[[#This Row],[Quantity/PO]]</f>
        <v>0</v>
      </c>
      <c r="Q5061" s="2" t="str">
        <f t="shared" ca="1" si="427"/>
        <v/>
      </c>
      <c r="R5061" s="2"/>
      <c r="S5061" s="2"/>
      <c r="T5061" s="1" t="str">
        <f t="shared" si="426"/>
        <v/>
      </c>
      <c r="BN5061" s="8">
        <f t="shared" si="425"/>
        <v>0</v>
      </c>
    </row>
    <row r="5062" spans="1:66" ht="23" hidden="1" x14ac:dyDescent="0.45">
      <c r="A5062" s="1">
        <f t="shared" si="424"/>
        <v>5049</v>
      </c>
      <c r="B5062" s="1"/>
      <c r="C5062" s="1"/>
      <c r="D5062" s="1"/>
      <c r="E5062" s="2"/>
      <c r="F5062" s="1"/>
      <c r="G5062" s="10"/>
      <c r="H5062" s="1"/>
      <c r="I5062" s="1"/>
      <c r="J5062" s="10"/>
      <c r="K5062" s="1"/>
      <c r="L5062" s="2"/>
      <c r="M5062" s="10"/>
      <c r="N5062" s="1"/>
      <c r="O5062" s="1"/>
      <c r="P5062" s="2">
        <f>Table1[[#This Row],[PRICE/PO]]*Table1[[#This Row],[Quantity/PO]]</f>
        <v>0</v>
      </c>
      <c r="Q5062" s="2" t="str">
        <f t="shared" ca="1" si="427"/>
        <v/>
      </c>
      <c r="R5062" s="2"/>
      <c r="S5062" s="2"/>
      <c r="T5062" s="1" t="str">
        <f t="shared" si="426"/>
        <v/>
      </c>
      <c r="BN5062" s="8">
        <f t="shared" si="425"/>
        <v>0</v>
      </c>
    </row>
    <row r="5063" spans="1:66" ht="23" hidden="1" x14ac:dyDescent="0.45">
      <c r="A5063" s="1">
        <f t="shared" si="424"/>
        <v>5050</v>
      </c>
      <c r="B5063" s="1"/>
      <c r="C5063" s="1"/>
      <c r="D5063" s="1"/>
      <c r="E5063" s="2"/>
      <c r="F5063" s="1"/>
      <c r="G5063" s="10"/>
      <c r="H5063" s="1"/>
      <c r="I5063" s="1"/>
      <c r="J5063" s="10"/>
      <c r="K5063" s="1"/>
      <c r="L5063" s="2"/>
      <c r="M5063" s="10"/>
      <c r="N5063" s="1"/>
      <c r="O5063" s="1"/>
      <c r="P5063" s="2">
        <f>Table1[[#This Row],[PRICE/PO]]*Table1[[#This Row],[Quantity/PO]]</f>
        <v>0</v>
      </c>
      <c r="Q5063" s="2" t="str">
        <f t="shared" ca="1" si="427"/>
        <v/>
      </c>
      <c r="R5063" s="2"/>
      <c r="S5063" s="2"/>
      <c r="T5063" s="1" t="str">
        <f t="shared" si="426"/>
        <v/>
      </c>
      <c r="BN5063" s="8">
        <f t="shared" si="425"/>
        <v>0</v>
      </c>
    </row>
    <row r="5064" spans="1:66" ht="23" hidden="1" x14ac:dyDescent="0.45">
      <c r="A5064" s="1">
        <f t="shared" si="424"/>
        <v>5051</v>
      </c>
      <c r="B5064" s="1"/>
      <c r="C5064" s="1"/>
      <c r="D5064" s="1"/>
      <c r="E5064" s="2"/>
      <c r="F5064" s="1"/>
      <c r="G5064" s="10"/>
      <c r="H5064" s="1"/>
      <c r="I5064" s="1"/>
      <c r="J5064" s="10"/>
      <c r="K5064" s="1"/>
      <c r="L5064" s="2"/>
      <c r="M5064" s="10"/>
      <c r="N5064" s="1"/>
      <c r="O5064" s="1"/>
      <c r="P5064" s="2">
        <f>Table1[[#This Row],[PRICE/PO]]*Table1[[#This Row],[Quantity/PO]]</f>
        <v>0</v>
      </c>
      <c r="Q5064" s="2" t="str">
        <f t="shared" ca="1" si="427"/>
        <v/>
      </c>
      <c r="R5064" s="2"/>
      <c r="S5064" s="2"/>
      <c r="T5064" s="1" t="str">
        <f t="shared" si="426"/>
        <v/>
      </c>
      <c r="BN5064" s="8">
        <f t="shared" si="425"/>
        <v>0</v>
      </c>
    </row>
    <row r="5065" spans="1:66" ht="23" hidden="1" x14ac:dyDescent="0.45">
      <c r="A5065" s="1">
        <f t="shared" si="424"/>
        <v>5052</v>
      </c>
      <c r="B5065" s="1"/>
      <c r="C5065" s="1"/>
      <c r="D5065" s="1"/>
      <c r="E5065" s="2"/>
      <c r="F5065" s="1"/>
      <c r="G5065" s="10"/>
      <c r="H5065" s="1"/>
      <c r="I5065" s="1"/>
      <c r="J5065" s="10"/>
      <c r="K5065" s="1"/>
      <c r="L5065" s="2"/>
      <c r="M5065" s="10"/>
      <c r="N5065" s="1"/>
      <c r="O5065" s="1"/>
      <c r="P5065" s="2">
        <f>Table1[[#This Row],[PRICE/PO]]*Table1[[#This Row],[Quantity/PO]]</f>
        <v>0</v>
      </c>
      <c r="Q5065" s="2" t="str">
        <f t="shared" ca="1" si="427"/>
        <v/>
      </c>
      <c r="R5065" s="2"/>
      <c r="S5065" s="2"/>
      <c r="T5065" s="1" t="str">
        <f t="shared" si="426"/>
        <v/>
      </c>
      <c r="BN5065" s="8">
        <f t="shared" si="425"/>
        <v>0</v>
      </c>
    </row>
    <row r="5066" spans="1:66" ht="23" hidden="1" x14ac:dyDescent="0.45">
      <c r="A5066" s="1">
        <f t="shared" si="424"/>
        <v>5053</v>
      </c>
      <c r="B5066" s="1"/>
      <c r="C5066" s="1"/>
      <c r="D5066" s="1"/>
      <c r="E5066" s="2"/>
      <c r="F5066" s="1"/>
      <c r="G5066" s="10"/>
      <c r="H5066" s="1"/>
      <c r="I5066" s="1"/>
      <c r="J5066" s="10"/>
      <c r="K5066" s="1"/>
      <c r="L5066" s="2"/>
      <c r="M5066" s="10"/>
      <c r="N5066" s="1"/>
      <c r="O5066" s="1"/>
      <c r="P5066" s="2">
        <f>Table1[[#This Row],[PRICE/PO]]*Table1[[#This Row],[Quantity/PO]]</f>
        <v>0</v>
      </c>
      <c r="Q5066" s="2" t="str">
        <f t="shared" ca="1" si="427"/>
        <v/>
      </c>
      <c r="R5066" s="2"/>
      <c r="S5066" s="2"/>
      <c r="T5066" s="1" t="str">
        <f t="shared" si="426"/>
        <v/>
      </c>
      <c r="BN5066" s="8">
        <f t="shared" si="425"/>
        <v>0</v>
      </c>
    </row>
    <row r="5067" spans="1:66" ht="23" hidden="1" x14ac:dyDescent="0.45">
      <c r="A5067" s="1">
        <f t="shared" si="424"/>
        <v>5054</v>
      </c>
      <c r="B5067" s="1"/>
      <c r="C5067" s="1"/>
      <c r="D5067" s="1"/>
      <c r="E5067" s="2"/>
      <c r="F5067" s="1"/>
      <c r="G5067" s="10"/>
      <c r="H5067" s="1"/>
      <c r="I5067" s="1"/>
      <c r="J5067" s="10"/>
      <c r="K5067" s="1"/>
      <c r="L5067" s="2"/>
      <c r="M5067" s="10"/>
      <c r="N5067" s="1"/>
      <c r="O5067" s="1"/>
      <c r="P5067" s="2">
        <f>Table1[[#This Row],[PRICE/PO]]*Table1[[#This Row],[Quantity/PO]]</f>
        <v>0</v>
      </c>
      <c r="Q5067" s="2" t="str">
        <f t="shared" ca="1" si="427"/>
        <v/>
      </c>
      <c r="R5067" s="2"/>
      <c r="S5067" s="2"/>
      <c r="T5067" s="1" t="str">
        <f t="shared" si="426"/>
        <v/>
      </c>
      <c r="BN5067" s="8">
        <f t="shared" si="425"/>
        <v>0</v>
      </c>
    </row>
    <row r="5068" spans="1:66" ht="23" hidden="1" x14ac:dyDescent="0.45">
      <c r="A5068" s="1">
        <f t="shared" si="424"/>
        <v>5055</v>
      </c>
      <c r="B5068" s="1"/>
      <c r="C5068" s="1"/>
      <c r="D5068" s="1"/>
      <c r="E5068" s="2"/>
      <c r="F5068" s="1"/>
      <c r="G5068" s="10"/>
      <c r="H5068" s="1"/>
      <c r="I5068" s="1"/>
      <c r="J5068" s="10"/>
      <c r="K5068" s="1"/>
      <c r="L5068" s="2"/>
      <c r="M5068" s="10"/>
      <c r="N5068" s="1"/>
      <c r="O5068" s="1"/>
      <c r="P5068" s="2">
        <f>Table1[[#This Row],[PRICE/PO]]*Table1[[#This Row],[Quantity/PO]]</f>
        <v>0</v>
      </c>
      <c r="Q5068" s="2" t="str">
        <f t="shared" ca="1" si="427"/>
        <v/>
      </c>
      <c r="R5068" s="2"/>
      <c r="S5068" s="2"/>
      <c r="T5068" s="1" t="str">
        <f t="shared" si="426"/>
        <v/>
      </c>
      <c r="BN5068" s="8">
        <f t="shared" si="425"/>
        <v>0</v>
      </c>
    </row>
    <row r="5069" spans="1:66" ht="23" hidden="1" x14ac:dyDescent="0.45">
      <c r="A5069" s="1">
        <f t="shared" si="424"/>
        <v>5056</v>
      </c>
      <c r="B5069" s="1"/>
      <c r="C5069" s="1"/>
      <c r="D5069" s="1"/>
      <c r="E5069" s="2"/>
      <c r="F5069" s="1"/>
      <c r="G5069" s="10"/>
      <c r="H5069" s="1"/>
      <c r="I5069" s="1"/>
      <c r="J5069" s="10"/>
      <c r="K5069" s="1"/>
      <c r="L5069" s="2"/>
      <c r="M5069" s="10"/>
      <c r="N5069" s="1"/>
      <c r="O5069" s="1"/>
      <c r="P5069" s="2">
        <f>Table1[[#This Row],[PRICE/PO]]*Table1[[#This Row],[Quantity/PO]]</f>
        <v>0</v>
      </c>
      <c r="Q5069" s="2" t="str">
        <f t="shared" ca="1" si="427"/>
        <v/>
      </c>
      <c r="R5069" s="2"/>
      <c r="S5069" s="2"/>
      <c r="T5069" s="1" t="str">
        <f t="shared" si="426"/>
        <v/>
      </c>
      <c r="BN5069" s="8">
        <f t="shared" si="425"/>
        <v>0</v>
      </c>
    </row>
    <row r="5070" spans="1:66" ht="23" hidden="1" x14ac:dyDescent="0.45">
      <c r="A5070" s="1">
        <f t="shared" si="424"/>
        <v>5057</v>
      </c>
      <c r="B5070" s="1"/>
      <c r="C5070" s="1"/>
      <c r="D5070" s="1"/>
      <c r="E5070" s="2"/>
      <c r="F5070" s="1"/>
      <c r="G5070" s="10"/>
      <c r="H5070" s="1"/>
      <c r="I5070" s="1"/>
      <c r="J5070" s="10"/>
      <c r="K5070" s="1"/>
      <c r="L5070" s="2"/>
      <c r="M5070" s="10"/>
      <c r="N5070" s="1"/>
      <c r="O5070" s="1"/>
      <c r="P5070" s="2">
        <f>Table1[[#This Row],[PRICE/PO]]*Table1[[#This Row],[Quantity/PO]]</f>
        <v>0</v>
      </c>
      <c r="Q5070" s="2" t="str">
        <f t="shared" ca="1" si="427"/>
        <v/>
      </c>
      <c r="R5070" s="2"/>
      <c r="S5070" s="2"/>
      <c r="T5070" s="1" t="str">
        <f t="shared" si="426"/>
        <v/>
      </c>
      <c r="BN5070" s="8">
        <f t="shared" si="425"/>
        <v>0</v>
      </c>
    </row>
    <row r="5071" spans="1:66" ht="23" hidden="1" x14ac:dyDescent="0.45">
      <c r="A5071" s="1">
        <f t="shared" si="424"/>
        <v>5058</v>
      </c>
      <c r="B5071" s="1"/>
      <c r="C5071" s="1"/>
      <c r="D5071" s="1"/>
      <c r="E5071" s="2"/>
      <c r="F5071" s="1"/>
      <c r="G5071" s="10"/>
      <c r="H5071" s="1"/>
      <c r="I5071" s="1"/>
      <c r="J5071" s="10"/>
      <c r="K5071" s="1"/>
      <c r="L5071" s="2"/>
      <c r="M5071" s="10"/>
      <c r="N5071" s="1"/>
      <c r="O5071" s="1"/>
      <c r="P5071" s="2">
        <f>Table1[[#This Row],[PRICE/PO]]*Table1[[#This Row],[Quantity/PO]]</f>
        <v>0</v>
      </c>
      <c r="Q5071" s="2" t="str">
        <f t="shared" ca="1" si="427"/>
        <v/>
      </c>
      <c r="R5071" s="2"/>
      <c r="S5071" s="2"/>
      <c r="T5071" s="1" t="str">
        <f t="shared" si="426"/>
        <v/>
      </c>
      <c r="BN5071" s="8">
        <f t="shared" si="425"/>
        <v>0</v>
      </c>
    </row>
    <row r="5072" spans="1:66" ht="23" hidden="1" x14ac:dyDescent="0.45">
      <c r="A5072" s="1">
        <f t="shared" si="424"/>
        <v>5059</v>
      </c>
      <c r="B5072" s="1"/>
      <c r="C5072" s="1"/>
      <c r="D5072" s="1"/>
      <c r="E5072" s="2"/>
      <c r="F5072" s="1"/>
      <c r="G5072" s="10"/>
      <c r="H5072" s="1"/>
      <c r="I5072" s="1"/>
      <c r="J5072" s="10"/>
      <c r="K5072" s="1"/>
      <c r="L5072" s="2"/>
      <c r="M5072" s="10"/>
      <c r="N5072" s="1"/>
      <c r="O5072" s="1"/>
      <c r="P5072" s="2">
        <f>Table1[[#This Row],[PRICE/PO]]*Table1[[#This Row],[Quantity/PO]]</f>
        <v>0</v>
      </c>
      <c r="Q5072" s="2" t="str">
        <f t="shared" ca="1" si="427"/>
        <v/>
      </c>
      <c r="R5072" s="2"/>
      <c r="S5072" s="2"/>
      <c r="T5072" s="1" t="str">
        <f t="shared" si="426"/>
        <v/>
      </c>
      <c r="BN5072" s="8">
        <f t="shared" si="425"/>
        <v>0</v>
      </c>
    </row>
    <row r="5073" spans="1:66" ht="23" hidden="1" x14ac:dyDescent="0.45">
      <c r="A5073" s="1">
        <f t="shared" si="424"/>
        <v>5060</v>
      </c>
      <c r="B5073" s="1"/>
      <c r="C5073" s="1"/>
      <c r="D5073" s="1"/>
      <c r="E5073" s="2"/>
      <c r="F5073" s="1"/>
      <c r="G5073" s="10"/>
      <c r="H5073" s="1"/>
      <c r="I5073" s="1"/>
      <c r="J5073" s="10"/>
      <c r="K5073" s="1"/>
      <c r="L5073" s="2"/>
      <c r="M5073" s="10"/>
      <c r="N5073" s="1"/>
      <c r="O5073" s="1"/>
      <c r="P5073" s="2">
        <f>Table1[[#This Row],[PRICE/PO]]*Table1[[#This Row],[Quantity/PO]]</f>
        <v>0</v>
      </c>
      <c r="Q5073" s="2" t="str">
        <f t="shared" ca="1" si="427"/>
        <v/>
      </c>
      <c r="R5073" s="2"/>
      <c r="S5073" s="2"/>
      <c r="T5073" s="1" t="str">
        <f t="shared" si="426"/>
        <v/>
      </c>
      <c r="BN5073" s="8">
        <f t="shared" si="425"/>
        <v>0</v>
      </c>
    </row>
    <row r="5074" spans="1:66" ht="23" hidden="1" x14ac:dyDescent="0.45">
      <c r="A5074" s="1">
        <f t="shared" si="424"/>
        <v>5061</v>
      </c>
      <c r="B5074" s="1"/>
      <c r="C5074" s="1"/>
      <c r="D5074" s="1"/>
      <c r="E5074" s="2"/>
      <c r="F5074" s="1"/>
      <c r="G5074" s="10"/>
      <c r="H5074" s="1"/>
      <c r="I5074" s="1"/>
      <c r="J5074" s="10"/>
      <c r="K5074" s="1"/>
      <c r="L5074" s="2"/>
      <c r="M5074" s="10"/>
      <c r="N5074" s="1"/>
      <c r="O5074" s="1"/>
      <c r="P5074" s="2">
        <f>Table1[[#This Row],[PRICE/PO]]*Table1[[#This Row],[Quantity/PO]]</f>
        <v>0</v>
      </c>
      <c r="Q5074" s="2" t="str">
        <f t="shared" ca="1" si="427"/>
        <v/>
      </c>
      <c r="R5074" s="2"/>
      <c r="S5074" s="2"/>
      <c r="T5074" s="1" t="str">
        <f t="shared" si="426"/>
        <v/>
      </c>
      <c r="BN5074" s="8">
        <f t="shared" si="425"/>
        <v>0</v>
      </c>
    </row>
    <row r="5075" spans="1:66" ht="23" hidden="1" x14ac:dyDescent="0.45">
      <c r="A5075" s="1">
        <f t="shared" si="424"/>
        <v>5062</v>
      </c>
      <c r="B5075" s="1"/>
      <c r="C5075" s="1"/>
      <c r="D5075" s="1"/>
      <c r="E5075" s="2"/>
      <c r="F5075" s="1"/>
      <c r="G5075" s="10"/>
      <c r="H5075" s="1"/>
      <c r="I5075" s="1"/>
      <c r="J5075" s="10"/>
      <c r="K5075" s="1"/>
      <c r="L5075" s="2"/>
      <c r="M5075" s="10"/>
      <c r="N5075" s="1"/>
      <c r="O5075" s="1"/>
      <c r="P5075" s="2">
        <f>Table1[[#This Row],[PRICE/PO]]*Table1[[#This Row],[Quantity/PO]]</f>
        <v>0</v>
      </c>
      <c r="Q5075" s="2" t="str">
        <f t="shared" ca="1" si="427"/>
        <v/>
      </c>
      <c r="R5075" s="2"/>
      <c r="S5075" s="2"/>
      <c r="T5075" s="1" t="str">
        <f t="shared" si="426"/>
        <v/>
      </c>
      <c r="BN5075" s="8">
        <f t="shared" si="425"/>
        <v>0</v>
      </c>
    </row>
    <row r="5076" spans="1:66" ht="23" hidden="1" x14ac:dyDescent="0.45">
      <c r="A5076" s="1">
        <f t="shared" ref="A5076:A5139" si="428">ROW(A5063)</f>
        <v>5063</v>
      </c>
      <c r="B5076" s="1"/>
      <c r="C5076" s="1"/>
      <c r="D5076" s="1"/>
      <c r="E5076" s="2"/>
      <c r="F5076" s="1"/>
      <c r="G5076" s="10"/>
      <c r="H5076" s="1"/>
      <c r="I5076" s="1"/>
      <c r="J5076" s="10"/>
      <c r="K5076" s="1"/>
      <c r="L5076" s="2"/>
      <c r="M5076" s="10"/>
      <c r="N5076" s="1"/>
      <c r="O5076" s="1"/>
      <c r="P5076" s="2">
        <f>Table1[[#This Row],[PRICE/PO]]*Table1[[#This Row],[Quantity/PO]]</f>
        <v>0</v>
      </c>
      <c r="Q5076" s="2" t="str">
        <f t="shared" ca="1" si="427"/>
        <v/>
      </c>
      <c r="R5076" s="2"/>
      <c r="S5076" s="2"/>
      <c r="T5076" s="1" t="str">
        <f t="shared" si="426"/>
        <v/>
      </c>
      <c r="BN5076" s="8">
        <f t="shared" si="425"/>
        <v>0</v>
      </c>
    </row>
    <row r="5077" spans="1:66" ht="23" hidden="1" x14ac:dyDescent="0.45">
      <c r="A5077" s="1">
        <f t="shared" si="428"/>
        <v>5064</v>
      </c>
      <c r="B5077" s="1"/>
      <c r="C5077" s="1"/>
      <c r="D5077" s="1"/>
      <c r="E5077" s="2"/>
      <c r="F5077" s="1"/>
      <c r="G5077" s="10"/>
      <c r="H5077" s="1"/>
      <c r="I5077" s="1"/>
      <c r="J5077" s="10"/>
      <c r="K5077" s="1"/>
      <c r="L5077" s="2"/>
      <c r="M5077" s="10"/>
      <c r="N5077" s="1"/>
      <c r="O5077" s="1"/>
      <c r="P5077" s="2">
        <f>Table1[[#This Row],[PRICE/PO]]*Table1[[#This Row],[Quantity/PO]]</f>
        <v>0</v>
      </c>
      <c r="Q5077" s="2" t="str">
        <f t="shared" ca="1" si="427"/>
        <v/>
      </c>
      <c r="R5077" s="2"/>
      <c r="S5077" s="2"/>
      <c r="T5077" s="1" t="str">
        <f t="shared" si="426"/>
        <v/>
      </c>
      <c r="BN5077" s="8">
        <f t="shared" si="425"/>
        <v>0</v>
      </c>
    </row>
    <row r="5078" spans="1:66" ht="23" hidden="1" x14ac:dyDescent="0.45">
      <c r="A5078" s="1">
        <f t="shared" si="428"/>
        <v>5065</v>
      </c>
      <c r="B5078" s="1"/>
      <c r="C5078" s="1"/>
      <c r="D5078" s="1"/>
      <c r="E5078" s="2"/>
      <c r="F5078" s="1"/>
      <c r="G5078" s="10"/>
      <c r="H5078" s="1"/>
      <c r="I5078" s="1"/>
      <c r="J5078" s="10"/>
      <c r="K5078" s="1"/>
      <c r="L5078" s="2"/>
      <c r="M5078" s="10"/>
      <c r="N5078" s="1"/>
      <c r="O5078" s="1"/>
      <c r="P5078" s="2">
        <f>Table1[[#This Row],[PRICE/PO]]*Table1[[#This Row],[Quantity/PO]]</f>
        <v>0</v>
      </c>
      <c r="Q5078" s="2" t="str">
        <f t="shared" ca="1" si="427"/>
        <v/>
      </c>
      <c r="R5078" s="2"/>
      <c r="S5078" s="2"/>
      <c r="T5078" s="1" t="str">
        <f t="shared" si="426"/>
        <v/>
      </c>
      <c r="BN5078" s="8">
        <f t="shared" si="425"/>
        <v>0</v>
      </c>
    </row>
    <row r="5079" spans="1:66" ht="23" hidden="1" x14ac:dyDescent="0.45">
      <c r="A5079" s="1">
        <f t="shared" si="428"/>
        <v>5066</v>
      </c>
      <c r="B5079" s="1"/>
      <c r="C5079" s="1"/>
      <c r="D5079" s="1"/>
      <c r="E5079" s="2"/>
      <c r="F5079" s="1"/>
      <c r="G5079" s="10"/>
      <c r="H5079" s="1"/>
      <c r="I5079" s="1"/>
      <c r="J5079" s="10"/>
      <c r="K5079" s="1"/>
      <c r="L5079" s="2"/>
      <c r="M5079" s="10"/>
      <c r="N5079" s="1"/>
      <c r="O5079" s="1"/>
      <c r="P5079" s="2">
        <f>Table1[[#This Row],[PRICE/PO]]*Table1[[#This Row],[Quantity/PO]]</f>
        <v>0</v>
      </c>
      <c r="Q5079" s="2" t="str">
        <f t="shared" ca="1" si="427"/>
        <v/>
      </c>
      <c r="R5079" s="2"/>
      <c r="S5079" s="2"/>
      <c r="T5079" s="1" t="str">
        <f t="shared" si="426"/>
        <v/>
      </c>
      <c r="BN5079" s="8">
        <f t="shared" si="425"/>
        <v>0</v>
      </c>
    </row>
    <row r="5080" spans="1:66" ht="23" hidden="1" x14ac:dyDescent="0.45">
      <c r="A5080" s="1">
        <f t="shared" si="428"/>
        <v>5067</v>
      </c>
      <c r="B5080" s="1"/>
      <c r="C5080" s="1"/>
      <c r="D5080" s="1"/>
      <c r="E5080" s="2"/>
      <c r="F5080" s="1"/>
      <c r="G5080" s="10"/>
      <c r="H5080" s="1"/>
      <c r="I5080" s="1"/>
      <c r="J5080" s="10"/>
      <c r="K5080" s="1"/>
      <c r="L5080" s="2"/>
      <c r="M5080" s="10"/>
      <c r="N5080" s="1"/>
      <c r="O5080" s="1"/>
      <c r="P5080" s="2">
        <f>Table1[[#This Row],[PRICE/PO]]*Table1[[#This Row],[Quantity/PO]]</f>
        <v>0</v>
      </c>
      <c r="Q5080" s="2" t="str">
        <f t="shared" ca="1" si="427"/>
        <v/>
      </c>
      <c r="R5080" s="2"/>
      <c r="S5080" s="2"/>
      <c r="T5080" s="1" t="str">
        <f t="shared" si="426"/>
        <v/>
      </c>
      <c r="BN5080" s="8">
        <f t="shared" si="425"/>
        <v>0</v>
      </c>
    </row>
    <row r="5081" spans="1:66" ht="23" hidden="1" x14ac:dyDescent="0.45">
      <c r="A5081" s="1">
        <f t="shared" si="428"/>
        <v>5068</v>
      </c>
      <c r="B5081" s="1"/>
      <c r="C5081" s="1"/>
      <c r="D5081" s="1"/>
      <c r="E5081" s="2"/>
      <c r="F5081" s="1"/>
      <c r="G5081" s="10"/>
      <c r="H5081" s="1"/>
      <c r="I5081" s="1"/>
      <c r="J5081" s="10"/>
      <c r="K5081" s="1"/>
      <c r="L5081" s="2"/>
      <c r="M5081" s="10"/>
      <c r="N5081" s="1"/>
      <c r="O5081" s="1"/>
      <c r="P5081" s="2">
        <f>Table1[[#This Row],[PRICE/PO]]*Table1[[#This Row],[Quantity/PO]]</f>
        <v>0</v>
      </c>
      <c r="Q5081" s="2" t="str">
        <f t="shared" ca="1" si="427"/>
        <v/>
      </c>
      <c r="R5081" s="2"/>
      <c r="S5081" s="2"/>
      <c r="T5081" s="1" t="str">
        <f t="shared" si="426"/>
        <v/>
      </c>
      <c r="BN5081" s="8">
        <f t="shared" si="425"/>
        <v>0</v>
      </c>
    </row>
    <row r="5082" spans="1:66" ht="23" hidden="1" x14ac:dyDescent="0.45">
      <c r="A5082" s="1">
        <f t="shared" si="428"/>
        <v>5069</v>
      </c>
      <c r="B5082" s="1"/>
      <c r="C5082" s="1"/>
      <c r="D5082" s="1"/>
      <c r="E5082" s="2"/>
      <c r="F5082" s="1"/>
      <c r="G5082" s="10"/>
      <c r="H5082" s="1"/>
      <c r="I5082" s="1"/>
      <c r="J5082" s="10"/>
      <c r="K5082" s="1"/>
      <c r="L5082" s="2"/>
      <c r="M5082" s="10"/>
      <c r="N5082" s="1"/>
      <c r="O5082" s="1"/>
      <c r="P5082" s="2">
        <f>Table1[[#This Row],[PRICE/PO]]*Table1[[#This Row],[Quantity/PO]]</f>
        <v>0</v>
      </c>
      <c r="Q5082" s="2" t="str">
        <f t="shared" ca="1" si="427"/>
        <v/>
      </c>
      <c r="R5082" s="2"/>
      <c r="S5082" s="2"/>
      <c r="T5082" s="1" t="str">
        <f t="shared" si="426"/>
        <v/>
      </c>
      <c r="BN5082" s="8">
        <f t="shared" si="425"/>
        <v>0</v>
      </c>
    </row>
    <row r="5083" spans="1:66" ht="23" hidden="1" x14ac:dyDescent="0.45">
      <c r="A5083" s="1">
        <f t="shared" si="428"/>
        <v>5070</v>
      </c>
      <c r="B5083" s="1"/>
      <c r="C5083" s="1"/>
      <c r="D5083" s="1"/>
      <c r="E5083" s="2"/>
      <c r="F5083" s="1"/>
      <c r="G5083" s="10"/>
      <c r="H5083" s="1"/>
      <c r="I5083" s="1"/>
      <c r="J5083" s="10"/>
      <c r="K5083" s="1"/>
      <c r="L5083" s="2"/>
      <c r="M5083" s="10"/>
      <c r="N5083" s="1"/>
      <c r="O5083" s="1"/>
      <c r="P5083" s="2">
        <f>Table1[[#This Row],[PRICE/PO]]*Table1[[#This Row],[Quantity/PO]]</f>
        <v>0</v>
      </c>
      <c r="Q5083" s="2" t="str">
        <f t="shared" ca="1" si="427"/>
        <v/>
      </c>
      <c r="R5083" s="2"/>
      <c r="S5083" s="2"/>
      <c r="T5083" s="1" t="str">
        <f t="shared" si="426"/>
        <v/>
      </c>
      <c r="BN5083" s="8">
        <f t="shared" si="425"/>
        <v>0</v>
      </c>
    </row>
    <row r="5084" spans="1:66" ht="23" hidden="1" x14ac:dyDescent="0.45">
      <c r="A5084" s="1">
        <f t="shared" si="428"/>
        <v>5071</v>
      </c>
      <c r="B5084" s="1"/>
      <c r="C5084" s="1"/>
      <c r="D5084" s="1"/>
      <c r="E5084" s="2"/>
      <c r="F5084" s="1"/>
      <c r="G5084" s="10"/>
      <c r="H5084" s="1"/>
      <c r="I5084" s="1"/>
      <c r="J5084" s="10"/>
      <c r="K5084" s="1"/>
      <c r="L5084" s="2"/>
      <c r="M5084" s="10"/>
      <c r="N5084" s="1"/>
      <c r="O5084" s="1"/>
      <c r="P5084" s="2">
        <f>Table1[[#This Row],[PRICE/PO]]*Table1[[#This Row],[Quantity/PO]]</f>
        <v>0</v>
      </c>
      <c r="Q5084" s="2" t="str">
        <f t="shared" ca="1" si="427"/>
        <v/>
      </c>
      <c r="R5084" s="2"/>
      <c r="S5084" s="2"/>
      <c r="T5084" s="1" t="str">
        <f t="shared" si="426"/>
        <v/>
      </c>
      <c r="BN5084" s="8">
        <f t="shared" si="425"/>
        <v>0</v>
      </c>
    </row>
    <row r="5085" spans="1:66" ht="23" hidden="1" x14ac:dyDescent="0.45">
      <c r="A5085" s="1">
        <f t="shared" si="428"/>
        <v>5072</v>
      </c>
      <c r="B5085" s="1"/>
      <c r="C5085" s="1"/>
      <c r="D5085" s="1"/>
      <c r="E5085" s="2"/>
      <c r="F5085" s="1"/>
      <c r="G5085" s="10"/>
      <c r="H5085" s="1"/>
      <c r="I5085" s="1"/>
      <c r="J5085" s="10"/>
      <c r="K5085" s="1"/>
      <c r="L5085" s="2"/>
      <c r="M5085" s="10"/>
      <c r="N5085" s="1"/>
      <c r="O5085" s="1"/>
      <c r="P5085" s="2">
        <f>Table1[[#This Row],[PRICE/PO]]*Table1[[#This Row],[Quantity/PO]]</f>
        <v>0</v>
      </c>
      <c r="Q5085" s="2" t="str">
        <f t="shared" ca="1" si="427"/>
        <v/>
      </c>
      <c r="R5085" s="2"/>
      <c r="S5085" s="2"/>
      <c r="T5085" s="1" t="str">
        <f t="shared" si="426"/>
        <v/>
      </c>
      <c r="BN5085" s="8">
        <f t="shared" si="425"/>
        <v>0</v>
      </c>
    </row>
    <row r="5086" spans="1:66" ht="23" hidden="1" x14ac:dyDescent="0.45">
      <c r="A5086" s="1">
        <f t="shared" si="428"/>
        <v>5073</v>
      </c>
      <c r="B5086" s="1"/>
      <c r="C5086" s="1"/>
      <c r="D5086" s="1"/>
      <c r="E5086" s="2"/>
      <c r="F5086" s="1"/>
      <c r="G5086" s="10"/>
      <c r="H5086" s="1"/>
      <c r="I5086" s="1"/>
      <c r="J5086" s="10"/>
      <c r="K5086" s="1"/>
      <c r="L5086" s="2"/>
      <c r="M5086" s="10"/>
      <c r="N5086" s="1"/>
      <c r="O5086" s="1"/>
      <c r="P5086" s="2">
        <f>Table1[[#This Row],[PRICE/PO]]*Table1[[#This Row],[Quantity/PO]]</f>
        <v>0</v>
      </c>
      <c r="Q5086" s="2" t="str">
        <f t="shared" ca="1" si="427"/>
        <v/>
      </c>
      <c r="R5086" s="2"/>
      <c r="S5086" s="2"/>
      <c r="T5086" s="1" t="str">
        <f t="shared" si="426"/>
        <v/>
      </c>
      <c r="BN5086" s="8">
        <f t="shared" si="425"/>
        <v>0</v>
      </c>
    </row>
    <row r="5087" spans="1:66" ht="23" hidden="1" x14ac:dyDescent="0.45">
      <c r="A5087" s="1">
        <f t="shared" si="428"/>
        <v>5074</v>
      </c>
      <c r="B5087" s="1"/>
      <c r="C5087" s="1"/>
      <c r="D5087" s="1"/>
      <c r="E5087" s="2"/>
      <c r="F5087" s="1"/>
      <c r="G5087" s="10"/>
      <c r="H5087" s="1"/>
      <c r="I5087" s="1"/>
      <c r="J5087" s="10"/>
      <c r="K5087" s="1"/>
      <c r="L5087" s="2"/>
      <c r="M5087" s="10"/>
      <c r="N5087" s="1"/>
      <c r="O5087" s="1"/>
      <c r="P5087" s="2">
        <f>Table1[[#This Row],[PRICE/PO]]*Table1[[#This Row],[Quantity/PO]]</f>
        <v>0</v>
      </c>
      <c r="Q5087" s="2" t="str">
        <f t="shared" ca="1" si="427"/>
        <v/>
      </c>
      <c r="R5087" s="2"/>
      <c r="S5087" s="2"/>
      <c r="T5087" s="1" t="str">
        <f t="shared" si="426"/>
        <v/>
      </c>
      <c r="BN5087" s="8">
        <f t="shared" si="425"/>
        <v>0</v>
      </c>
    </row>
    <row r="5088" spans="1:66" ht="23" hidden="1" x14ac:dyDescent="0.45">
      <c r="A5088" s="1">
        <f t="shared" si="428"/>
        <v>5075</v>
      </c>
      <c r="B5088" s="1"/>
      <c r="C5088" s="1"/>
      <c r="D5088" s="1"/>
      <c r="E5088" s="2"/>
      <c r="F5088" s="1"/>
      <c r="G5088" s="10"/>
      <c r="H5088" s="1"/>
      <c r="I5088" s="1"/>
      <c r="J5088" s="10"/>
      <c r="K5088" s="1"/>
      <c r="L5088" s="2"/>
      <c r="M5088" s="10"/>
      <c r="N5088" s="1"/>
      <c r="O5088" s="1"/>
      <c r="P5088" s="2">
        <f>Table1[[#This Row],[PRICE/PO]]*Table1[[#This Row],[Quantity/PO]]</f>
        <v>0</v>
      </c>
      <c r="Q5088" s="2" t="str">
        <f t="shared" ca="1" si="427"/>
        <v/>
      </c>
      <c r="R5088" s="2"/>
      <c r="S5088" s="2"/>
      <c r="T5088" s="1" t="str">
        <f t="shared" si="426"/>
        <v/>
      </c>
      <c r="BN5088" s="8">
        <f t="shared" si="425"/>
        <v>0</v>
      </c>
    </row>
    <row r="5089" spans="1:66" ht="23" hidden="1" x14ac:dyDescent="0.45">
      <c r="A5089" s="1">
        <f t="shared" si="428"/>
        <v>5076</v>
      </c>
      <c r="B5089" s="1"/>
      <c r="C5089" s="1"/>
      <c r="D5089" s="1"/>
      <c r="E5089" s="2"/>
      <c r="F5089" s="1"/>
      <c r="G5089" s="10"/>
      <c r="H5089" s="1"/>
      <c r="I5089" s="1"/>
      <c r="J5089" s="10"/>
      <c r="K5089" s="1"/>
      <c r="L5089" s="2"/>
      <c r="M5089" s="10"/>
      <c r="N5089" s="1"/>
      <c r="O5089" s="1"/>
      <c r="P5089" s="2">
        <f>Table1[[#This Row],[PRICE/PO]]*Table1[[#This Row],[Quantity/PO]]</f>
        <v>0</v>
      </c>
      <c r="Q5089" s="2" t="str">
        <f t="shared" ca="1" si="427"/>
        <v/>
      </c>
      <c r="R5089" s="2"/>
      <c r="S5089" s="2"/>
      <c r="T5089" s="1" t="str">
        <f t="shared" si="426"/>
        <v/>
      </c>
      <c r="BN5089" s="8">
        <f t="shared" si="425"/>
        <v>0</v>
      </c>
    </row>
    <row r="5090" spans="1:66" ht="23" hidden="1" x14ac:dyDescent="0.45">
      <c r="A5090" s="1">
        <f t="shared" si="428"/>
        <v>5077</v>
      </c>
      <c r="B5090" s="1"/>
      <c r="C5090" s="1"/>
      <c r="D5090" s="1"/>
      <c r="E5090" s="2"/>
      <c r="F5090" s="1"/>
      <c r="G5090" s="10"/>
      <c r="H5090" s="1"/>
      <c r="I5090" s="1"/>
      <c r="J5090" s="10"/>
      <c r="K5090" s="1"/>
      <c r="L5090" s="2"/>
      <c r="M5090" s="10"/>
      <c r="N5090" s="1"/>
      <c r="O5090" s="1"/>
      <c r="P5090" s="2">
        <f>Table1[[#This Row],[PRICE/PO]]*Table1[[#This Row],[Quantity/PO]]</f>
        <v>0</v>
      </c>
      <c r="Q5090" s="2" t="str">
        <f t="shared" ca="1" si="427"/>
        <v/>
      </c>
      <c r="R5090" s="2"/>
      <c r="S5090" s="2"/>
      <c r="T5090" s="1" t="str">
        <f t="shared" si="426"/>
        <v/>
      </c>
      <c r="BN5090" s="8">
        <f t="shared" si="425"/>
        <v>0</v>
      </c>
    </row>
    <row r="5091" spans="1:66" ht="23" hidden="1" x14ac:dyDescent="0.45">
      <c r="A5091" s="1">
        <f t="shared" si="428"/>
        <v>5078</v>
      </c>
      <c r="B5091" s="1"/>
      <c r="C5091" s="1"/>
      <c r="D5091" s="1"/>
      <c r="E5091" s="2"/>
      <c r="F5091" s="1"/>
      <c r="G5091" s="10"/>
      <c r="H5091" s="1"/>
      <c r="I5091" s="1"/>
      <c r="J5091" s="10"/>
      <c r="K5091" s="1"/>
      <c r="L5091" s="2"/>
      <c r="M5091" s="10"/>
      <c r="N5091" s="1"/>
      <c r="O5091" s="1"/>
      <c r="P5091" s="2">
        <f>Table1[[#This Row],[PRICE/PO]]*Table1[[#This Row],[Quantity/PO]]</f>
        <v>0</v>
      </c>
      <c r="Q5091" s="2" t="str">
        <f t="shared" ca="1" si="427"/>
        <v/>
      </c>
      <c r="R5091" s="2"/>
      <c r="S5091" s="2"/>
      <c r="T5091" s="1" t="str">
        <f t="shared" si="426"/>
        <v/>
      </c>
      <c r="BN5091" s="8">
        <f t="shared" si="425"/>
        <v>0</v>
      </c>
    </row>
    <row r="5092" spans="1:66" ht="23" hidden="1" x14ac:dyDescent="0.45">
      <c r="A5092" s="1">
        <f t="shared" si="428"/>
        <v>5079</v>
      </c>
      <c r="B5092" s="1"/>
      <c r="C5092" s="1"/>
      <c r="D5092" s="1"/>
      <c r="E5092" s="2"/>
      <c r="F5092" s="1"/>
      <c r="G5092" s="10"/>
      <c r="H5092" s="1"/>
      <c r="I5092" s="1"/>
      <c r="J5092" s="10"/>
      <c r="K5092" s="1"/>
      <c r="L5092" s="2"/>
      <c r="M5092" s="10"/>
      <c r="N5092" s="1"/>
      <c r="O5092" s="1"/>
      <c r="P5092" s="2">
        <f>Table1[[#This Row],[PRICE/PO]]*Table1[[#This Row],[Quantity/PO]]</f>
        <v>0</v>
      </c>
      <c r="Q5092" s="2" t="str">
        <f t="shared" ca="1" si="427"/>
        <v/>
      </c>
      <c r="R5092" s="2"/>
      <c r="S5092" s="2"/>
      <c r="T5092" s="1" t="str">
        <f t="shared" si="426"/>
        <v/>
      </c>
      <c r="BN5092" s="8">
        <f t="shared" si="425"/>
        <v>0</v>
      </c>
    </row>
    <row r="5093" spans="1:66" ht="23" hidden="1" x14ac:dyDescent="0.45">
      <c r="A5093" s="1">
        <f t="shared" si="428"/>
        <v>5080</v>
      </c>
      <c r="B5093" s="1"/>
      <c r="C5093" s="1"/>
      <c r="D5093" s="1"/>
      <c r="E5093" s="2"/>
      <c r="F5093" s="1"/>
      <c r="G5093" s="10"/>
      <c r="H5093" s="1"/>
      <c r="I5093" s="1"/>
      <c r="J5093" s="10"/>
      <c r="K5093" s="1"/>
      <c r="L5093" s="2"/>
      <c r="M5093" s="10"/>
      <c r="N5093" s="1"/>
      <c r="O5093" s="1"/>
      <c r="P5093" s="2">
        <f>Table1[[#This Row],[PRICE/PO]]*Table1[[#This Row],[Quantity/PO]]</f>
        <v>0</v>
      </c>
      <c r="Q5093" s="2" t="str">
        <f t="shared" ca="1" si="427"/>
        <v/>
      </c>
      <c r="R5093" s="2"/>
      <c r="S5093" s="2"/>
      <c r="T5093" s="1" t="str">
        <f t="shared" si="426"/>
        <v/>
      </c>
      <c r="BN5093" s="8">
        <f t="shared" si="425"/>
        <v>0</v>
      </c>
    </row>
    <row r="5094" spans="1:66" ht="23" hidden="1" x14ac:dyDescent="0.45">
      <c r="A5094" s="1">
        <f t="shared" si="428"/>
        <v>5081</v>
      </c>
      <c r="B5094" s="1"/>
      <c r="C5094" s="1"/>
      <c r="D5094" s="1"/>
      <c r="E5094" s="2"/>
      <c r="F5094" s="1"/>
      <c r="G5094" s="10"/>
      <c r="H5094" s="1"/>
      <c r="I5094" s="1"/>
      <c r="J5094" s="10"/>
      <c r="K5094" s="1"/>
      <c r="L5094" s="2"/>
      <c r="M5094" s="10"/>
      <c r="N5094" s="1"/>
      <c r="O5094" s="1"/>
      <c r="P5094" s="2">
        <f>Table1[[#This Row],[PRICE/PO]]*Table1[[#This Row],[Quantity/PO]]</f>
        <v>0</v>
      </c>
      <c r="Q5094" s="2" t="str">
        <f t="shared" ca="1" si="427"/>
        <v/>
      </c>
      <c r="R5094" s="2"/>
      <c r="S5094" s="2"/>
      <c r="T5094" s="1" t="str">
        <f t="shared" si="426"/>
        <v/>
      </c>
      <c r="BN5094" s="8">
        <f t="shared" si="425"/>
        <v>0</v>
      </c>
    </row>
    <row r="5095" spans="1:66" ht="23" hidden="1" x14ac:dyDescent="0.45">
      <c r="A5095" s="1">
        <f t="shared" si="428"/>
        <v>5082</v>
      </c>
      <c r="B5095" s="1"/>
      <c r="C5095" s="1"/>
      <c r="D5095" s="1"/>
      <c r="E5095" s="2"/>
      <c r="F5095" s="1"/>
      <c r="G5095" s="10"/>
      <c r="H5095" s="1"/>
      <c r="I5095" s="1"/>
      <c r="J5095" s="10"/>
      <c r="K5095" s="1"/>
      <c r="L5095" s="2"/>
      <c r="M5095" s="10"/>
      <c r="N5095" s="1"/>
      <c r="O5095" s="1"/>
      <c r="P5095" s="2">
        <f>Table1[[#This Row],[PRICE/PO]]*Table1[[#This Row],[Quantity/PO]]</f>
        <v>0</v>
      </c>
      <c r="Q5095" s="2" t="str">
        <f t="shared" ca="1" si="427"/>
        <v/>
      </c>
      <c r="R5095" s="2"/>
      <c r="S5095" s="2"/>
      <c r="T5095" s="1" t="str">
        <f t="shared" si="426"/>
        <v/>
      </c>
      <c r="BN5095" s="8">
        <f t="shared" si="425"/>
        <v>0</v>
      </c>
    </row>
    <row r="5096" spans="1:66" ht="23" hidden="1" x14ac:dyDescent="0.45">
      <c r="A5096" s="1">
        <f t="shared" si="428"/>
        <v>5083</v>
      </c>
      <c r="B5096" s="1"/>
      <c r="C5096" s="1"/>
      <c r="D5096" s="1"/>
      <c r="E5096" s="2"/>
      <c r="F5096" s="1"/>
      <c r="G5096" s="10"/>
      <c r="H5096" s="1"/>
      <c r="I5096" s="1"/>
      <c r="J5096" s="10"/>
      <c r="K5096" s="1"/>
      <c r="L5096" s="2"/>
      <c r="M5096" s="10"/>
      <c r="N5096" s="1"/>
      <c r="O5096" s="1"/>
      <c r="P5096" s="2">
        <f>Table1[[#This Row],[PRICE/PO]]*Table1[[#This Row],[Quantity/PO]]</f>
        <v>0</v>
      </c>
      <c r="Q5096" s="2" t="str">
        <f t="shared" ca="1" si="427"/>
        <v/>
      </c>
      <c r="R5096" s="2"/>
      <c r="S5096" s="2"/>
      <c r="T5096" s="1" t="str">
        <f t="shared" si="426"/>
        <v/>
      </c>
      <c r="BN5096" s="8">
        <f t="shared" si="425"/>
        <v>0</v>
      </c>
    </row>
    <row r="5097" spans="1:66" ht="23" hidden="1" x14ac:dyDescent="0.45">
      <c r="A5097" s="1">
        <f t="shared" si="428"/>
        <v>5084</v>
      </c>
      <c r="B5097" s="1"/>
      <c r="C5097" s="1"/>
      <c r="D5097" s="1"/>
      <c r="E5097" s="2"/>
      <c r="F5097" s="1"/>
      <c r="G5097" s="10"/>
      <c r="H5097" s="1"/>
      <c r="I5097" s="1"/>
      <c r="J5097" s="10"/>
      <c r="K5097" s="1"/>
      <c r="L5097" s="2"/>
      <c r="M5097" s="10"/>
      <c r="N5097" s="1"/>
      <c r="O5097" s="1"/>
      <c r="P5097" s="2">
        <f>Table1[[#This Row],[PRICE/PO]]*Table1[[#This Row],[Quantity/PO]]</f>
        <v>0</v>
      </c>
      <c r="Q5097" s="2" t="str">
        <f t="shared" ca="1" si="427"/>
        <v/>
      </c>
      <c r="R5097" s="2"/>
      <c r="S5097" s="2"/>
      <c r="T5097" s="1" t="str">
        <f t="shared" si="426"/>
        <v/>
      </c>
      <c r="BN5097" s="8">
        <f t="shared" si="425"/>
        <v>0</v>
      </c>
    </row>
    <row r="5098" spans="1:66" ht="23" hidden="1" x14ac:dyDescent="0.45">
      <c r="A5098" s="1">
        <f t="shared" si="428"/>
        <v>5085</v>
      </c>
      <c r="B5098" s="1"/>
      <c r="C5098" s="1"/>
      <c r="D5098" s="1"/>
      <c r="E5098" s="2"/>
      <c r="F5098" s="1"/>
      <c r="G5098" s="10"/>
      <c r="H5098" s="1"/>
      <c r="I5098" s="1"/>
      <c r="J5098" s="10"/>
      <c r="K5098" s="1"/>
      <c r="L5098" s="2"/>
      <c r="M5098" s="10"/>
      <c r="N5098" s="1"/>
      <c r="O5098" s="1"/>
      <c r="P5098" s="2">
        <f>Table1[[#This Row],[PRICE/PO]]*Table1[[#This Row],[Quantity/PO]]</f>
        <v>0</v>
      </c>
      <c r="Q5098" s="2" t="str">
        <f t="shared" ca="1" si="427"/>
        <v/>
      </c>
      <c r="R5098" s="2"/>
      <c r="S5098" s="2"/>
      <c r="T5098" s="1" t="str">
        <f t="shared" si="426"/>
        <v/>
      </c>
      <c r="BN5098" s="8">
        <f t="shared" si="425"/>
        <v>0</v>
      </c>
    </row>
    <row r="5099" spans="1:66" ht="23" hidden="1" x14ac:dyDescent="0.45">
      <c r="A5099" s="1">
        <f t="shared" si="428"/>
        <v>5086</v>
      </c>
      <c r="B5099" s="1"/>
      <c r="C5099" s="1"/>
      <c r="D5099" s="1"/>
      <c r="E5099" s="2"/>
      <c r="F5099" s="1"/>
      <c r="G5099" s="10"/>
      <c r="H5099" s="1"/>
      <c r="I5099" s="1"/>
      <c r="J5099" s="10"/>
      <c r="K5099" s="1"/>
      <c r="L5099" s="2"/>
      <c r="M5099" s="10"/>
      <c r="N5099" s="1"/>
      <c r="O5099" s="1"/>
      <c r="P5099" s="2">
        <f>Table1[[#This Row],[PRICE/PO]]*Table1[[#This Row],[Quantity/PO]]</f>
        <v>0</v>
      </c>
      <c r="Q5099" s="2" t="str">
        <f t="shared" ca="1" si="427"/>
        <v/>
      </c>
      <c r="R5099" s="2"/>
      <c r="S5099" s="2"/>
      <c r="T5099" s="1" t="str">
        <f t="shared" si="426"/>
        <v/>
      </c>
      <c r="BN5099" s="8">
        <f t="shared" si="425"/>
        <v>0</v>
      </c>
    </row>
    <row r="5100" spans="1:66" ht="23" hidden="1" x14ac:dyDescent="0.45">
      <c r="A5100" s="1">
        <f t="shared" si="428"/>
        <v>5087</v>
      </c>
      <c r="B5100" s="1"/>
      <c r="C5100" s="1"/>
      <c r="D5100" s="1"/>
      <c r="E5100" s="2"/>
      <c r="F5100" s="1"/>
      <c r="G5100" s="10"/>
      <c r="H5100" s="1"/>
      <c r="I5100" s="1"/>
      <c r="J5100" s="10"/>
      <c r="K5100" s="1"/>
      <c r="L5100" s="2"/>
      <c r="M5100" s="10"/>
      <c r="N5100" s="1"/>
      <c r="O5100" s="1"/>
      <c r="P5100" s="2">
        <f>Table1[[#This Row],[PRICE/PO]]*Table1[[#This Row],[Quantity/PO]]</f>
        <v>0</v>
      </c>
      <c r="Q5100" s="2" t="str">
        <f t="shared" ca="1" si="427"/>
        <v/>
      </c>
      <c r="R5100" s="2"/>
      <c r="S5100" s="2"/>
      <c r="T5100" s="1" t="str">
        <f t="shared" si="426"/>
        <v/>
      </c>
      <c r="BN5100" s="8">
        <f t="shared" si="425"/>
        <v>0</v>
      </c>
    </row>
    <row r="5101" spans="1:66" ht="23" hidden="1" x14ac:dyDescent="0.45">
      <c r="A5101" s="1">
        <f t="shared" si="428"/>
        <v>5088</v>
      </c>
      <c r="B5101" s="1"/>
      <c r="C5101" s="1"/>
      <c r="D5101" s="1"/>
      <c r="E5101" s="2"/>
      <c r="F5101" s="1"/>
      <c r="G5101" s="10"/>
      <c r="H5101" s="1"/>
      <c r="I5101" s="1"/>
      <c r="J5101" s="10"/>
      <c r="K5101" s="1"/>
      <c r="L5101" s="2"/>
      <c r="M5101" s="10"/>
      <c r="N5101" s="1"/>
      <c r="O5101" s="1"/>
      <c r="P5101" s="2">
        <f>Table1[[#This Row],[PRICE/PO]]*Table1[[#This Row],[Quantity/PO]]</f>
        <v>0</v>
      </c>
      <c r="Q5101" s="2" t="str">
        <f t="shared" ca="1" si="427"/>
        <v/>
      </c>
      <c r="R5101" s="2"/>
      <c r="S5101" s="2"/>
      <c r="T5101" s="1" t="str">
        <f t="shared" si="426"/>
        <v/>
      </c>
      <c r="BN5101" s="8">
        <f t="shared" si="425"/>
        <v>0</v>
      </c>
    </row>
    <row r="5102" spans="1:66" ht="23" hidden="1" x14ac:dyDescent="0.45">
      <c r="A5102" s="1">
        <f t="shared" si="428"/>
        <v>5089</v>
      </c>
      <c r="B5102" s="1"/>
      <c r="C5102" s="1"/>
      <c r="D5102" s="1"/>
      <c r="E5102" s="2"/>
      <c r="F5102" s="1"/>
      <c r="G5102" s="10"/>
      <c r="H5102" s="1"/>
      <c r="I5102" s="1"/>
      <c r="J5102" s="10"/>
      <c r="K5102" s="1"/>
      <c r="L5102" s="2"/>
      <c r="M5102" s="10"/>
      <c r="N5102" s="1"/>
      <c r="O5102" s="1"/>
      <c r="P5102" s="2">
        <f>Table1[[#This Row],[PRICE/PO]]*Table1[[#This Row],[Quantity/PO]]</f>
        <v>0</v>
      </c>
      <c r="Q5102" s="2" t="str">
        <f t="shared" ca="1" si="427"/>
        <v/>
      </c>
      <c r="R5102" s="2"/>
      <c r="S5102" s="2"/>
      <c r="T5102" s="1" t="str">
        <f t="shared" si="426"/>
        <v/>
      </c>
      <c r="BN5102" s="8">
        <f t="shared" ref="BN5102:BN5165" si="429">D5702</f>
        <v>0</v>
      </c>
    </row>
    <row r="5103" spans="1:66" ht="23" hidden="1" x14ac:dyDescent="0.45">
      <c r="A5103" s="1">
        <f t="shared" si="428"/>
        <v>5090</v>
      </c>
      <c r="B5103" s="1"/>
      <c r="C5103" s="1"/>
      <c r="D5103" s="1"/>
      <c r="E5103" s="2"/>
      <c r="F5103" s="1"/>
      <c r="G5103" s="10"/>
      <c r="H5103" s="1"/>
      <c r="I5103" s="1"/>
      <c r="J5103" s="10"/>
      <c r="K5103" s="1"/>
      <c r="L5103" s="2"/>
      <c r="M5103" s="10"/>
      <c r="N5103" s="1"/>
      <c r="O5103" s="1"/>
      <c r="P5103" s="2">
        <f>Table1[[#This Row],[PRICE/PO]]*Table1[[#This Row],[Quantity/PO]]</f>
        <v>0</v>
      </c>
      <c r="Q5103" s="2" t="str">
        <f t="shared" ca="1" si="427"/>
        <v/>
      </c>
      <c r="R5103" s="2"/>
      <c r="S5103" s="2"/>
      <c r="T5103" s="1" t="str">
        <f t="shared" si="426"/>
        <v/>
      </c>
      <c r="BN5103" s="8">
        <f t="shared" si="429"/>
        <v>0</v>
      </c>
    </row>
    <row r="5104" spans="1:66" ht="23" hidden="1" x14ac:dyDescent="0.45">
      <c r="A5104" s="1">
        <f t="shared" si="428"/>
        <v>5091</v>
      </c>
      <c r="B5104" s="1"/>
      <c r="C5104" s="1"/>
      <c r="D5104" s="1"/>
      <c r="E5104" s="2"/>
      <c r="F5104" s="1"/>
      <c r="G5104" s="10"/>
      <c r="H5104" s="1"/>
      <c r="I5104" s="1"/>
      <c r="J5104" s="10"/>
      <c r="K5104" s="1"/>
      <c r="L5104" s="2"/>
      <c r="M5104" s="10"/>
      <c r="N5104" s="1"/>
      <c r="O5104" s="1"/>
      <c r="P5104" s="2">
        <f>Table1[[#This Row],[PRICE/PO]]*Table1[[#This Row],[Quantity/PO]]</f>
        <v>0</v>
      </c>
      <c r="Q5104" s="2" t="str">
        <f t="shared" ca="1" si="427"/>
        <v/>
      </c>
      <c r="R5104" s="2"/>
      <c r="S5104" s="2"/>
      <c r="T5104" s="1" t="str">
        <f t="shared" si="426"/>
        <v/>
      </c>
      <c r="BN5104" s="8">
        <f t="shared" si="429"/>
        <v>0</v>
      </c>
    </row>
    <row r="5105" spans="1:66" ht="23" hidden="1" x14ac:dyDescent="0.45">
      <c r="A5105" s="1">
        <f t="shared" si="428"/>
        <v>5092</v>
      </c>
      <c r="B5105" s="1"/>
      <c r="C5105" s="1"/>
      <c r="D5105" s="1"/>
      <c r="E5105" s="2"/>
      <c r="F5105" s="1"/>
      <c r="G5105" s="10"/>
      <c r="H5105" s="1"/>
      <c r="I5105" s="1"/>
      <c r="J5105" s="10"/>
      <c r="K5105" s="1"/>
      <c r="L5105" s="2"/>
      <c r="M5105" s="10"/>
      <c r="N5105" s="1"/>
      <c r="O5105" s="1"/>
      <c r="P5105" s="2">
        <f>Table1[[#This Row],[PRICE/PO]]*Table1[[#This Row],[Quantity/PO]]</f>
        <v>0</v>
      </c>
      <c r="Q5105" s="2" t="str">
        <f t="shared" ca="1" si="427"/>
        <v/>
      </c>
      <c r="R5105" s="2"/>
      <c r="S5105" s="2"/>
      <c r="T5105" s="1" t="str">
        <f t="shared" ref="T5105:T5143" si="430">IF(AND(COUNTIFS($F$14:$F$1012, $F5105, $L$14:$L$1012, "&lt;&gt;")&gt;0, $L5105="", $I5105&lt;&gt;""), 1, "")</f>
        <v/>
      </c>
      <c r="BN5105" s="8">
        <f t="shared" si="429"/>
        <v>0</v>
      </c>
    </row>
    <row r="5106" spans="1:66" ht="23" hidden="1" x14ac:dyDescent="0.45">
      <c r="A5106" s="1">
        <f t="shared" si="428"/>
        <v>5093</v>
      </c>
      <c r="B5106" s="1"/>
      <c r="C5106" s="1"/>
      <c r="D5106" s="1"/>
      <c r="E5106" s="2"/>
      <c r="F5106" s="1"/>
      <c r="G5106" s="10"/>
      <c r="H5106" s="1"/>
      <c r="I5106" s="1"/>
      <c r="J5106" s="10"/>
      <c r="K5106" s="1"/>
      <c r="L5106" s="2"/>
      <c r="M5106" s="10"/>
      <c r="N5106" s="1"/>
      <c r="O5106" s="1"/>
      <c r="P5106" s="2">
        <f>Table1[[#This Row],[PRICE/PO]]*Table1[[#This Row],[Quantity/PO]]</f>
        <v>0</v>
      </c>
      <c r="Q5106" s="2" t="str">
        <f t="shared" ca="1" si="427"/>
        <v/>
      </c>
      <c r="R5106" s="2"/>
      <c r="S5106" s="2"/>
      <c r="T5106" s="1" t="str">
        <f t="shared" si="430"/>
        <v/>
      </c>
      <c r="BN5106" s="8">
        <f t="shared" si="429"/>
        <v>0</v>
      </c>
    </row>
    <row r="5107" spans="1:66" ht="23" hidden="1" x14ac:dyDescent="0.45">
      <c r="A5107" s="1">
        <f t="shared" si="428"/>
        <v>5094</v>
      </c>
      <c r="B5107" s="1"/>
      <c r="C5107" s="1"/>
      <c r="D5107" s="1"/>
      <c r="E5107" s="2"/>
      <c r="F5107" s="1"/>
      <c r="G5107" s="10"/>
      <c r="H5107" s="1"/>
      <c r="I5107" s="1"/>
      <c r="J5107" s="10"/>
      <c r="K5107" s="1"/>
      <c r="L5107" s="2"/>
      <c r="M5107" s="10"/>
      <c r="N5107" s="1"/>
      <c r="O5107" s="1"/>
      <c r="P5107" s="2">
        <f>Table1[[#This Row],[PRICE/PO]]*Table1[[#This Row],[Quantity/PO]]</f>
        <v>0</v>
      </c>
      <c r="Q5107" s="2" t="str">
        <f t="shared" ca="1" si="427"/>
        <v/>
      </c>
      <c r="R5107" s="2"/>
      <c r="S5107" s="2"/>
      <c r="T5107" s="1" t="str">
        <f t="shared" si="430"/>
        <v/>
      </c>
      <c r="BN5107" s="8">
        <f t="shared" si="429"/>
        <v>0</v>
      </c>
    </row>
    <row r="5108" spans="1:66" ht="23" hidden="1" x14ac:dyDescent="0.45">
      <c r="A5108" s="1">
        <f t="shared" si="428"/>
        <v>5095</v>
      </c>
      <c r="B5108" s="1"/>
      <c r="C5108" s="1"/>
      <c r="D5108" s="1"/>
      <c r="E5108" s="2"/>
      <c r="F5108" s="1"/>
      <c r="G5108" s="10"/>
      <c r="H5108" s="1"/>
      <c r="I5108" s="1"/>
      <c r="J5108" s="10"/>
      <c r="K5108" s="1"/>
      <c r="L5108" s="2"/>
      <c r="M5108" s="10"/>
      <c r="N5108" s="1"/>
      <c r="O5108" s="1"/>
      <c r="P5108" s="2">
        <f>Table1[[#This Row],[PRICE/PO]]*Table1[[#This Row],[Quantity/PO]]</f>
        <v>0</v>
      </c>
      <c r="Q5108" s="2" t="str">
        <f t="shared" ca="1" si="427"/>
        <v/>
      </c>
      <c r="R5108" s="2"/>
      <c r="S5108" s="2"/>
      <c r="T5108" s="1" t="str">
        <f t="shared" si="430"/>
        <v/>
      </c>
      <c r="BN5108" s="8">
        <f t="shared" si="429"/>
        <v>0</v>
      </c>
    </row>
    <row r="5109" spans="1:66" ht="23" hidden="1" x14ac:dyDescent="0.45">
      <c r="A5109" s="1">
        <f t="shared" si="428"/>
        <v>5096</v>
      </c>
      <c r="B5109" s="1"/>
      <c r="C5109" s="1"/>
      <c r="D5109" s="1"/>
      <c r="E5109" s="2"/>
      <c r="F5109" s="1"/>
      <c r="G5109" s="10"/>
      <c r="H5109" s="1"/>
      <c r="I5109" s="1"/>
      <c r="J5109" s="10"/>
      <c r="K5109" s="1"/>
      <c r="L5109" s="2"/>
      <c r="M5109" s="10"/>
      <c r="N5109" s="1"/>
      <c r="O5109" s="1"/>
      <c r="P5109" s="2">
        <f>Table1[[#This Row],[PRICE/PO]]*Table1[[#This Row],[Quantity/PO]]</f>
        <v>0</v>
      </c>
      <c r="Q5109" s="2" t="str">
        <f t="shared" ref="Q5109:Q5141" ca="1" si="431">IF(AND($J5109&lt;TODAY(), $J5109&lt;&gt;""), "منتهي", "")</f>
        <v/>
      </c>
      <c r="R5109" s="2"/>
      <c r="S5109" s="2"/>
      <c r="T5109" s="1" t="str">
        <f t="shared" si="430"/>
        <v/>
      </c>
      <c r="BN5109" s="8">
        <f t="shared" si="429"/>
        <v>0</v>
      </c>
    </row>
    <row r="5110" spans="1:66" ht="23" hidden="1" x14ac:dyDescent="0.45">
      <c r="A5110" s="1">
        <f t="shared" si="428"/>
        <v>5097</v>
      </c>
      <c r="B5110" s="1"/>
      <c r="C5110" s="1"/>
      <c r="D5110" s="1"/>
      <c r="E5110" s="2"/>
      <c r="F5110" s="1"/>
      <c r="G5110" s="10"/>
      <c r="H5110" s="1"/>
      <c r="I5110" s="1"/>
      <c r="J5110" s="10"/>
      <c r="K5110" s="1"/>
      <c r="L5110" s="2"/>
      <c r="M5110" s="10"/>
      <c r="N5110" s="1"/>
      <c r="O5110" s="1"/>
      <c r="P5110" s="2">
        <f>Table1[[#This Row],[PRICE/PO]]*Table1[[#This Row],[Quantity/PO]]</f>
        <v>0</v>
      </c>
      <c r="Q5110" s="2" t="str">
        <f t="shared" ca="1" si="431"/>
        <v/>
      </c>
      <c r="R5110" s="2"/>
      <c r="S5110" s="2"/>
      <c r="T5110" s="1" t="str">
        <f t="shared" si="430"/>
        <v/>
      </c>
      <c r="BN5110" s="8">
        <f t="shared" si="429"/>
        <v>0</v>
      </c>
    </row>
    <row r="5111" spans="1:66" ht="23" hidden="1" x14ac:dyDescent="0.45">
      <c r="A5111" s="1">
        <f t="shared" si="428"/>
        <v>5098</v>
      </c>
      <c r="B5111" s="1"/>
      <c r="C5111" s="1"/>
      <c r="D5111" s="1"/>
      <c r="E5111" s="2"/>
      <c r="F5111" s="1"/>
      <c r="G5111" s="10"/>
      <c r="H5111" s="1"/>
      <c r="I5111" s="1"/>
      <c r="J5111" s="10"/>
      <c r="K5111" s="1"/>
      <c r="L5111" s="2"/>
      <c r="M5111" s="10"/>
      <c r="N5111" s="1"/>
      <c r="O5111" s="1"/>
      <c r="P5111" s="2">
        <f>Table1[[#This Row],[PRICE/PO]]*Table1[[#This Row],[Quantity/PO]]</f>
        <v>0</v>
      </c>
      <c r="Q5111" s="2" t="str">
        <f t="shared" ca="1" si="431"/>
        <v/>
      </c>
      <c r="R5111" s="2"/>
      <c r="S5111" s="2"/>
      <c r="T5111" s="1" t="str">
        <f t="shared" si="430"/>
        <v/>
      </c>
      <c r="BN5111" s="8">
        <f t="shared" si="429"/>
        <v>0</v>
      </c>
    </row>
    <row r="5112" spans="1:66" ht="23" hidden="1" x14ac:dyDescent="0.45">
      <c r="A5112" s="1">
        <f t="shared" si="428"/>
        <v>5099</v>
      </c>
      <c r="B5112" s="1"/>
      <c r="C5112" s="1"/>
      <c r="D5112" s="1"/>
      <c r="E5112" s="2"/>
      <c r="F5112" s="1"/>
      <c r="G5112" s="10"/>
      <c r="H5112" s="1"/>
      <c r="I5112" s="1"/>
      <c r="J5112" s="10"/>
      <c r="K5112" s="1"/>
      <c r="L5112" s="2"/>
      <c r="M5112" s="10"/>
      <c r="N5112" s="1"/>
      <c r="O5112" s="1"/>
      <c r="P5112" s="2">
        <f>Table1[[#This Row],[PRICE/PO]]*Table1[[#This Row],[Quantity/PO]]</f>
        <v>0</v>
      </c>
      <c r="Q5112" s="2" t="str">
        <f t="shared" ca="1" si="431"/>
        <v/>
      </c>
      <c r="R5112" s="2"/>
      <c r="S5112" s="2"/>
      <c r="T5112" s="1" t="str">
        <f t="shared" si="430"/>
        <v/>
      </c>
      <c r="BN5112" s="8">
        <f t="shared" si="429"/>
        <v>0</v>
      </c>
    </row>
    <row r="5113" spans="1:66" ht="23" hidden="1" x14ac:dyDescent="0.45">
      <c r="A5113" s="1">
        <f t="shared" si="428"/>
        <v>5100</v>
      </c>
      <c r="B5113" s="1"/>
      <c r="C5113" s="1"/>
      <c r="D5113" s="1"/>
      <c r="E5113" s="2"/>
      <c r="F5113" s="1"/>
      <c r="G5113" s="10"/>
      <c r="H5113" s="1"/>
      <c r="I5113" s="1"/>
      <c r="J5113" s="10"/>
      <c r="K5113" s="1"/>
      <c r="L5113" s="2"/>
      <c r="M5113" s="10"/>
      <c r="N5113" s="1"/>
      <c r="O5113" s="1"/>
      <c r="P5113" s="2">
        <f>Table1[[#This Row],[PRICE/PO]]*Table1[[#This Row],[Quantity/PO]]</f>
        <v>0</v>
      </c>
      <c r="Q5113" s="2" t="str">
        <f t="shared" ca="1" si="431"/>
        <v/>
      </c>
      <c r="R5113" s="2"/>
      <c r="S5113" s="2"/>
      <c r="T5113" s="1" t="str">
        <f t="shared" si="430"/>
        <v/>
      </c>
      <c r="BN5113" s="8">
        <f t="shared" si="429"/>
        <v>0</v>
      </c>
    </row>
    <row r="5114" spans="1:66" ht="23" hidden="1" x14ac:dyDescent="0.45">
      <c r="A5114" s="1">
        <f t="shared" si="428"/>
        <v>5101</v>
      </c>
      <c r="B5114" s="1"/>
      <c r="C5114" s="1"/>
      <c r="D5114" s="1"/>
      <c r="E5114" s="2"/>
      <c r="F5114" s="1"/>
      <c r="G5114" s="10"/>
      <c r="H5114" s="1"/>
      <c r="I5114" s="1"/>
      <c r="J5114" s="10"/>
      <c r="K5114" s="1"/>
      <c r="L5114" s="2"/>
      <c r="M5114" s="10"/>
      <c r="N5114" s="1"/>
      <c r="O5114" s="1"/>
      <c r="P5114" s="2">
        <f>Table1[[#This Row],[PRICE/PO]]*Table1[[#This Row],[Quantity/PO]]</f>
        <v>0</v>
      </c>
      <c r="Q5114" s="2" t="str">
        <f t="shared" ca="1" si="431"/>
        <v/>
      </c>
      <c r="R5114" s="2"/>
      <c r="S5114" s="2"/>
      <c r="T5114" s="1" t="str">
        <f t="shared" si="430"/>
        <v/>
      </c>
      <c r="BN5114" s="8">
        <f t="shared" si="429"/>
        <v>0</v>
      </c>
    </row>
    <row r="5115" spans="1:66" ht="23" hidden="1" x14ac:dyDescent="0.45">
      <c r="A5115" s="1">
        <f t="shared" si="428"/>
        <v>5102</v>
      </c>
      <c r="B5115" s="1"/>
      <c r="C5115" s="1"/>
      <c r="D5115" s="1"/>
      <c r="E5115" s="2"/>
      <c r="F5115" s="1"/>
      <c r="G5115" s="10"/>
      <c r="H5115" s="1"/>
      <c r="I5115" s="1"/>
      <c r="J5115" s="10"/>
      <c r="K5115" s="1"/>
      <c r="L5115" s="2"/>
      <c r="M5115" s="10"/>
      <c r="N5115" s="1"/>
      <c r="O5115" s="1"/>
      <c r="P5115" s="2">
        <f>Table1[[#This Row],[PRICE/PO]]*Table1[[#This Row],[Quantity/PO]]</f>
        <v>0</v>
      </c>
      <c r="Q5115" s="2" t="str">
        <f t="shared" ca="1" si="431"/>
        <v/>
      </c>
      <c r="R5115" s="2"/>
      <c r="S5115" s="2"/>
      <c r="T5115" s="1" t="str">
        <f t="shared" si="430"/>
        <v/>
      </c>
      <c r="BN5115" s="8">
        <f t="shared" si="429"/>
        <v>0</v>
      </c>
    </row>
    <row r="5116" spans="1:66" ht="23" hidden="1" x14ac:dyDescent="0.45">
      <c r="A5116" s="1">
        <f t="shared" si="428"/>
        <v>5103</v>
      </c>
      <c r="B5116" s="1"/>
      <c r="C5116" s="1"/>
      <c r="D5116" s="1"/>
      <c r="E5116" s="2"/>
      <c r="F5116" s="1"/>
      <c r="G5116" s="10"/>
      <c r="H5116" s="1"/>
      <c r="I5116" s="1"/>
      <c r="J5116" s="10"/>
      <c r="K5116" s="1"/>
      <c r="L5116" s="2"/>
      <c r="M5116" s="10"/>
      <c r="N5116" s="1"/>
      <c r="O5116" s="1"/>
      <c r="P5116" s="2">
        <f>Table1[[#This Row],[PRICE/PO]]*Table1[[#This Row],[Quantity/PO]]</f>
        <v>0</v>
      </c>
      <c r="Q5116" s="2" t="str">
        <f t="shared" ca="1" si="431"/>
        <v/>
      </c>
      <c r="R5116" s="2"/>
      <c r="S5116" s="2"/>
      <c r="T5116" s="1" t="str">
        <f t="shared" si="430"/>
        <v/>
      </c>
      <c r="BN5116" s="8">
        <f t="shared" si="429"/>
        <v>0</v>
      </c>
    </row>
    <row r="5117" spans="1:66" ht="23" hidden="1" x14ac:dyDescent="0.45">
      <c r="A5117" s="1">
        <f t="shared" si="428"/>
        <v>5104</v>
      </c>
      <c r="B5117" s="1"/>
      <c r="C5117" s="1"/>
      <c r="D5117" s="1"/>
      <c r="E5117" s="2"/>
      <c r="F5117" s="1"/>
      <c r="G5117" s="10"/>
      <c r="H5117" s="1"/>
      <c r="I5117" s="1"/>
      <c r="J5117" s="10"/>
      <c r="K5117" s="1"/>
      <c r="L5117" s="2"/>
      <c r="M5117" s="10"/>
      <c r="N5117" s="1"/>
      <c r="O5117" s="1"/>
      <c r="P5117" s="2">
        <f>Table1[[#This Row],[PRICE/PO]]*Table1[[#This Row],[Quantity/PO]]</f>
        <v>0</v>
      </c>
      <c r="Q5117" s="2" t="str">
        <f t="shared" ca="1" si="431"/>
        <v/>
      </c>
      <c r="R5117" s="2"/>
      <c r="S5117" s="2"/>
      <c r="T5117" s="1" t="str">
        <f t="shared" si="430"/>
        <v/>
      </c>
      <c r="BN5117" s="8">
        <f t="shared" si="429"/>
        <v>0</v>
      </c>
    </row>
    <row r="5118" spans="1:66" ht="23" hidden="1" x14ac:dyDescent="0.45">
      <c r="A5118" s="1">
        <f t="shared" si="428"/>
        <v>5105</v>
      </c>
      <c r="B5118" s="1"/>
      <c r="C5118" s="1"/>
      <c r="D5118" s="1"/>
      <c r="E5118" s="2"/>
      <c r="F5118" s="1"/>
      <c r="G5118" s="10"/>
      <c r="H5118" s="1"/>
      <c r="I5118" s="1"/>
      <c r="J5118" s="10"/>
      <c r="K5118" s="1"/>
      <c r="L5118" s="2"/>
      <c r="M5118" s="10"/>
      <c r="N5118" s="1"/>
      <c r="O5118" s="1"/>
      <c r="P5118" s="2">
        <f>Table1[[#This Row],[PRICE/PO]]*Table1[[#This Row],[Quantity/PO]]</f>
        <v>0</v>
      </c>
      <c r="Q5118" s="2" t="str">
        <f t="shared" ca="1" si="431"/>
        <v/>
      </c>
      <c r="R5118" s="2"/>
      <c r="S5118" s="2"/>
      <c r="T5118" s="1" t="str">
        <f t="shared" si="430"/>
        <v/>
      </c>
      <c r="BN5118" s="8">
        <f t="shared" si="429"/>
        <v>0</v>
      </c>
    </row>
    <row r="5119" spans="1:66" ht="23" hidden="1" x14ac:dyDescent="0.45">
      <c r="A5119" s="1">
        <f t="shared" si="428"/>
        <v>5106</v>
      </c>
      <c r="B5119" s="1"/>
      <c r="C5119" s="1"/>
      <c r="D5119" s="1"/>
      <c r="E5119" s="2"/>
      <c r="F5119" s="1"/>
      <c r="G5119" s="10"/>
      <c r="H5119" s="1"/>
      <c r="I5119" s="1"/>
      <c r="J5119" s="10"/>
      <c r="K5119" s="1"/>
      <c r="L5119" s="2"/>
      <c r="M5119" s="10"/>
      <c r="N5119" s="1"/>
      <c r="O5119" s="1"/>
      <c r="P5119" s="2">
        <f>Table1[[#This Row],[PRICE/PO]]*Table1[[#This Row],[Quantity/PO]]</f>
        <v>0</v>
      </c>
      <c r="Q5119" s="2" t="str">
        <f t="shared" ca="1" si="431"/>
        <v/>
      </c>
      <c r="R5119" s="2"/>
      <c r="S5119" s="2"/>
      <c r="T5119" s="1" t="str">
        <f t="shared" si="430"/>
        <v/>
      </c>
      <c r="BN5119" s="8">
        <f t="shared" si="429"/>
        <v>0</v>
      </c>
    </row>
    <row r="5120" spans="1:66" ht="23" hidden="1" x14ac:dyDescent="0.45">
      <c r="A5120" s="1">
        <f t="shared" si="428"/>
        <v>5107</v>
      </c>
      <c r="B5120" s="1"/>
      <c r="C5120" s="1"/>
      <c r="D5120" s="1"/>
      <c r="E5120" s="2"/>
      <c r="F5120" s="1"/>
      <c r="G5120" s="10"/>
      <c r="H5120" s="1"/>
      <c r="I5120" s="1"/>
      <c r="J5120" s="10"/>
      <c r="K5120" s="1"/>
      <c r="L5120" s="2"/>
      <c r="M5120" s="10"/>
      <c r="N5120" s="1"/>
      <c r="O5120" s="1"/>
      <c r="P5120" s="2">
        <f>Table1[[#This Row],[PRICE/PO]]*Table1[[#This Row],[Quantity/PO]]</f>
        <v>0</v>
      </c>
      <c r="Q5120" s="2" t="str">
        <f t="shared" ca="1" si="431"/>
        <v/>
      </c>
      <c r="R5120" s="2"/>
      <c r="S5120" s="2"/>
      <c r="T5120" s="1" t="str">
        <f t="shared" si="430"/>
        <v/>
      </c>
      <c r="BN5120" s="8">
        <f t="shared" si="429"/>
        <v>0</v>
      </c>
    </row>
    <row r="5121" spans="1:66" ht="23" hidden="1" x14ac:dyDescent="0.45">
      <c r="A5121" s="1">
        <f t="shared" si="428"/>
        <v>5108</v>
      </c>
      <c r="B5121" s="1"/>
      <c r="C5121" s="1"/>
      <c r="D5121" s="1"/>
      <c r="E5121" s="2"/>
      <c r="F5121" s="1"/>
      <c r="G5121" s="10"/>
      <c r="H5121" s="1"/>
      <c r="I5121" s="1"/>
      <c r="J5121" s="10"/>
      <c r="K5121" s="1"/>
      <c r="L5121" s="2"/>
      <c r="M5121" s="10"/>
      <c r="N5121" s="1"/>
      <c r="O5121" s="1"/>
      <c r="P5121" s="2">
        <f>Table1[[#This Row],[PRICE/PO]]*Table1[[#This Row],[Quantity/PO]]</f>
        <v>0</v>
      </c>
      <c r="Q5121" s="2" t="str">
        <f t="shared" ca="1" si="431"/>
        <v/>
      </c>
      <c r="R5121" s="2"/>
      <c r="S5121" s="2"/>
      <c r="T5121" s="1" t="str">
        <f t="shared" si="430"/>
        <v/>
      </c>
      <c r="BN5121" s="8">
        <f t="shared" si="429"/>
        <v>0</v>
      </c>
    </row>
    <row r="5122" spans="1:66" ht="23" hidden="1" x14ac:dyDescent="0.45">
      <c r="A5122" s="1">
        <f t="shared" si="428"/>
        <v>5109</v>
      </c>
      <c r="B5122" s="1"/>
      <c r="C5122" s="1"/>
      <c r="D5122" s="1"/>
      <c r="E5122" s="2"/>
      <c r="F5122" s="1"/>
      <c r="G5122" s="10"/>
      <c r="H5122" s="1"/>
      <c r="I5122" s="1"/>
      <c r="J5122" s="10"/>
      <c r="K5122" s="1"/>
      <c r="L5122" s="2"/>
      <c r="M5122" s="10"/>
      <c r="N5122" s="1"/>
      <c r="O5122" s="1"/>
      <c r="P5122" s="2">
        <f>Table1[[#This Row],[PRICE/PO]]*Table1[[#This Row],[Quantity/PO]]</f>
        <v>0</v>
      </c>
      <c r="Q5122" s="2" t="str">
        <f t="shared" ca="1" si="431"/>
        <v/>
      </c>
      <c r="R5122" s="2"/>
      <c r="S5122" s="2"/>
      <c r="T5122" s="1" t="str">
        <f t="shared" si="430"/>
        <v/>
      </c>
      <c r="BN5122" s="8">
        <f t="shared" si="429"/>
        <v>0</v>
      </c>
    </row>
    <row r="5123" spans="1:66" ht="23" hidden="1" x14ac:dyDescent="0.45">
      <c r="A5123" s="1">
        <f t="shared" si="428"/>
        <v>5110</v>
      </c>
      <c r="B5123" s="1"/>
      <c r="C5123" s="1"/>
      <c r="D5123" s="1"/>
      <c r="E5123" s="2"/>
      <c r="F5123" s="1"/>
      <c r="G5123" s="10"/>
      <c r="H5123" s="1"/>
      <c r="I5123" s="1"/>
      <c r="J5123" s="10"/>
      <c r="K5123" s="1"/>
      <c r="L5123" s="2"/>
      <c r="M5123" s="10"/>
      <c r="N5123" s="1"/>
      <c r="O5123" s="1"/>
      <c r="P5123" s="2">
        <f>Table1[[#This Row],[PRICE/PO]]*Table1[[#This Row],[Quantity/PO]]</f>
        <v>0</v>
      </c>
      <c r="Q5123" s="2" t="str">
        <f t="shared" ca="1" si="431"/>
        <v/>
      </c>
      <c r="R5123" s="2"/>
      <c r="S5123" s="2"/>
      <c r="T5123" s="1" t="str">
        <f t="shared" si="430"/>
        <v/>
      </c>
      <c r="BN5123" s="8">
        <f t="shared" si="429"/>
        <v>0</v>
      </c>
    </row>
    <row r="5124" spans="1:66" ht="23" hidden="1" x14ac:dyDescent="0.45">
      <c r="A5124" s="1">
        <f t="shared" si="428"/>
        <v>5111</v>
      </c>
      <c r="B5124" s="1"/>
      <c r="C5124" s="1"/>
      <c r="D5124" s="1"/>
      <c r="E5124" s="2"/>
      <c r="F5124" s="1"/>
      <c r="G5124" s="10"/>
      <c r="H5124" s="1"/>
      <c r="I5124" s="1"/>
      <c r="J5124" s="10"/>
      <c r="K5124" s="1"/>
      <c r="L5124" s="2"/>
      <c r="M5124" s="10"/>
      <c r="N5124" s="1"/>
      <c r="O5124" s="1"/>
      <c r="P5124" s="2">
        <f>Table1[[#This Row],[PRICE/PO]]*Table1[[#This Row],[Quantity/PO]]</f>
        <v>0</v>
      </c>
      <c r="Q5124" s="2" t="str">
        <f t="shared" ca="1" si="431"/>
        <v/>
      </c>
      <c r="R5124" s="2"/>
      <c r="S5124" s="2"/>
      <c r="T5124" s="1" t="str">
        <f t="shared" si="430"/>
        <v/>
      </c>
      <c r="BN5124" s="8">
        <f t="shared" si="429"/>
        <v>0</v>
      </c>
    </row>
    <row r="5125" spans="1:66" ht="23" hidden="1" x14ac:dyDescent="0.45">
      <c r="A5125" s="1">
        <f t="shared" si="428"/>
        <v>5112</v>
      </c>
      <c r="B5125" s="1"/>
      <c r="C5125" s="1"/>
      <c r="D5125" s="1"/>
      <c r="E5125" s="2"/>
      <c r="F5125" s="1"/>
      <c r="G5125" s="10"/>
      <c r="H5125" s="1"/>
      <c r="I5125" s="1"/>
      <c r="J5125" s="10"/>
      <c r="K5125" s="1"/>
      <c r="L5125" s="2"/>
      <c r="M5125" s="10"/>
      <c r="N5125" s="1"/>
      <c r="O5125" s="1"/>
      <c r="P5125" s="2">
        <f>Table1[[#This Row],[PRICE/PO]]*Table1[[#This Row],[Quantity/PO]]</f>
        <v>0</v>
      </c>
      <c r="Q5125" s="2" t="str">
        <f t="shared" ca="1" si="431"/>
        <v/>
      </c>
      <c r="R5125" s="2"/>
      <c r="S5125" s="2"/>
      <c r="T5125" s="1" t="str">
        <f t="shared" si="430"/>
        <v/>
      </c>
      <c r="BN5125" s="8">
        <f t="shared" si="429"/>
        <v>0</v>
      </c>
    </row>
    <row r="5126" spans="1:66" ht="23" hidden="1" x14ac:dyDescent="0.45">
      <c r="A5126" s="1">
        <f t="shared" si="428"/>
        <v>5113</v>
      </c>
      <c r="B5126" s="1"/>
      <c r="C5126" s="1"/>
      <c r="D5126" s="1"/>
      <c r="E5126" s="2"/>
      <c r="F5126" s="1"/>
      <c r="G5126" s="10"/>
      <c r="H5126" s="1"/>
      <c r="I5126" s="1"/>
      <c r="J5126" s="10"/>
      <c r="K5126" s="1"/>
      <c r="L5126" s="2"/>
      <c r="M5126" s="10"/>
      <c r="N5126" s="1"/>
      <c r="O5126" s="1"/>
      <c r="P5126" s="2">
        <f>Table1[[#This Row],[PRICE/PO]]*Table1[[#This Row],[Quantity/PO]]</f>
        <v>0</v>
      </c>
      <c r="Q5126" s="2" t="str">
        <f t="shared" ca="1" si="431"/>
        <v/>
      </c>
      <c r="R5126" s="2"/>
      <c r="S5126" s="2"/>
      <c r="T5126" s="1" t="str">
        <f t="shared" si="430"/>
        <v/>
      </c>
      <c r="BN5126" s="8">
        <f t="shared" si="429"/>
        <v>0</v>
      </c>
    </row>
    <row r="5127" spans="1:66" ht="23" hidden="1" x14ac:dyDescent="0.45">
      <c r="A5127" s="1">
        <f t="shared" si="428"/>
        <v>5114</v>
      </c>
      <c r="B5127" s="1"/>
      <c r="C5127" s="1"/>
      <c r="D5127" s="1"/>
      <c r="E5127" s="2"/>
      <c r="F5127" s="1"/>
      <c r="G5127" s="10"/>
      <c r="H5127" s="1"/>
      <c r="I5127" s="1"/>
      <c r="J5127" s="10"/>
      <c r="K5127" s="1"/>
      <c r="L5127" s="2"/>
      <c r="M5127" s="10"/>
      <c r="N5127" s="1"/>
      <c r="O5127" s="1"/>
      <c r="P5127" s="2">
        <f>Table1[[#This Row],[PRICE/PO]]*Table1[[#This Row],[Quantity/PO]]</f>
        <v>0</v>
      </c>
      <c r="Q5127" s="2" t="str">
        <f t="shared" ca="1" si="431"/>
        <v/>
      </c>
      <c r="R5127" s="2"/>
      <c r="S5127" s="2"/>
      <c r="T5127" s="1" t="str">
        <f t="shared" si="430"/>
        <v/>
      </c>
      <c r="BN5127" s="8">
        <f t="shared" si="429"/>
        <v>0</v>
      </c>
    </row>
    <row r="5128" spans="1:66" ht="23" hidden="1" x14ac:dyDescent="0.45">
      <c r="A5128" s="1">
        <f t="shared" si="428"/>
        <v>5115</v>
      </c>
      <c r="B5128" s="1"/>
      <c r="C5128" s="1"/>
      <c r="D5128" s="1"/>
      <c r="E5128" s="2"/>
      <c r="F5128" s="1"/>
      <c r="G5128" s="10"/>
      <c r="H5128" s="1"/>
      <c r="I5128" s="1"/>
      <c r="J5128" s="10"/>
      <c r="K5128" s="1"/>
      <c r="L5128" s="2"/>
      <c r="M5128" s="10"/>
      <c r="N5128" s="1"/>
      <c r="O5128" s="1"/>
      <c r="P5128" s="2">
        <f>Table1[[#This Row],[PRICE/PO]]*Table1[[#This Row],[Quantity/PO]]</f>
        <v>0</v>
      </c>
      <c r="Q5128" s="2" t="str">
        <f t="shared" ca="1" si="431"/>
        <v/>
      </c>
      <c r="R5128" s="2"/>
      <c r="S5128" s="2"/>
      <c r="T5128" s="1" t="str">
        <f t="shared" si="430"/>
        <v/>
      </c>
      <c r="BN5128" s="8">
        <f t="shared" si="429"/>
        <v>0</v>
      </c>
    </row>
    <row r="5129" spans="1:66" ht="23" hidden="1" x14ac:dyDescent="0.45">
      <c r="A5129" s="1">
        <f t="shared" si="428"/>
        <v>5116</v>
      </c>
      <c r="B5129" s="1"/>
      <c r="C5129" s="1"/>
      <c r="D5129" s="1"/>
      <c r="E5129" s="2"/>
      <c r="F5129" s="1"/>
      <c r="G5129" s="10"/>
      <c r="H5129" s="1"/>
      <c r="I5129" s="1"/>
      <c r="J5129" s="10"/>
      <c r="K5129" s="1"/>
      <c r="L5129" s="2"/>
      <c r="M5129" s="10"/>
      <c r="N5129" s="1"/>
      <c r="O5129" s="1"/>
      <c r="P5129" s="2">
        <f>Table1[[#This Row],[PRICE/PO]]*Table1[[#This Row],[Quantity/PO]]</f>
        <v>0</v>
      </c>
      <c r="Q5129" s="2" t="str">
        <f t="shared" ca="1" si="431"/>
        <v/>
      </c>
      <c r="R5129" s="2"/>
      <c r="S5129" s="2"/>
      <c r="T5129" s="1" t="str">
        <f t="shared" si="430"/>
        <v/>
      </c>
      <c r="BN5129" s="8">
        <f t="shared" si="429"/>
        <v>0</v>
      </c>
    </row>
    <row r="5130" spans="1:66" ht="23" hidden="1" x14ac:dyDescent="0.45">
      <c r="A5130" s="1">
        <f t="shared" si="428"/>
        <v>5117</v>
      </c>
      <c r="B5130" s="1"/>
      <c r="C5130" s="1"/>
      <c r="D5130" s="1"/>
      <c r="E5130" s="2"/>
      <c r="F5130" s="1"/>
      <c r="G5130" s="10"/>
      <c r="H5130" s="1"/>
      <c r="I5130" s="1"/>
      <c r="J5130" s="10"/>
      <c r="K5130" s="1"/>
      <c r="L5130" s="2"/>
      <c r="M5130" s="10"/>
      <c r="N5130" s="1"/>
      <c r="O5130" s="1"/>
      <c r="P5130" s="2">
        <f>Table1[[#This Row],[PRICE/PO]]*Table1[[#This Row],[Quantity/PO]]</f>
        <v>0</v>
      </c>
      <c r="Q5130" s="2" t="str">
        <f t="shared" ca="1" si="431"/>
        <v/>
      </c>
      <c r="R5130" s="2"/>
      <c r="S5130" s="2"/>
      <c r="T5130" s="1" t="str">
        <f t="shared" si="430"/>
        <v/>
      </c>
      <c r="BN5130" s="8">
        <f t="shared" si="429"/>
        <v>0</v>
      </c>
    </row>
    <row r="5131" spans="1:66" ht="23" hidden="1" x14ac:dyDescent="0.45">
      <c r="A5131" s="1">
        <f t="shared" si="428"/>
        <v>5118</v>
      </c>
      <c r="B5131" s="1"/>
      <c r="C5131" s="1"/>
      <c r="D5131" s="1"/>
      <c r="E5131" s="2"/>
      <c r="F5131" s="1"/>
      <c r="G5131" s="10"/>
      <c r="H5131" s="1"/>
      <c r="I5131" s="1"/>
      <c r="J5131" s="10"/>
      <c r="K5131" s="1"/>
      <c r="L5131" s="2"/>
      <c r="M5131" s="10"/>
      <c r="N5131" s="1"/>
      <c r="O5131" s="1"/>
      <c r="P5131" s="2">
        <f>Table1[[#This Row],[PRICE/PO]]*Table1[[#This Row],[Quantity/PO]]</f>
        <v>0</v>
      </c>
      <c r="Q5131" s="2" t="str">
        <f t="shared" ca="1" si="431"/>
        <v/>
      </c>
      <c r="R5131" s="2"/>
      <c r="S5131" s="2"/>
      <c r="T5131" s="1" t="str">
        <f t="shared" si="430"/>
        <v/>
      </c>
      <c r="BN5131" s="8">
        <f t="shared" si="429"/>
        <v>0</v>
      </c>
    </row>
    <row r="5132" spans="1:66" ht="23" hidden="1" x14ac:dyDescent="0.45">
      <c r="A5132" s="1">
        <f t="shared" si="428"/>
        <v>5119</v>
      </c>
      <c r="B5132" s="1"/>
      <c r="C5132" s="1"/>
      <c r="D5132" s="1"/>
      <c r="E5132" s="2"/>
      <c r="F5132" s="1"/>
      <c r="G5132" s="10"/>
      <c r="H5132" s="1"/>
      <c r="I5132" s="1"/>
      <c r="J5132" s="10"/>
      <c r="K5132" s="1"/>
      <c r="L5132" s="2"/>
      <c r="M5132" s="10"/>
      <c r="N5132" s="1"/>
      <c r="O5132" s="1"/>
      <c r="P5132" s="2">
        <f>Table1[[#This Row],[PRICE/PO]]*Table1[[#This Row],[Quantity/PO]]</f>
        <v>0</v>
      </c>
      <c r="Q5132" s="2" t="str">
        <f t="shared" ca="1" si="431"/>
        <v/>
      </c>
      <c r="R5132" s="2"/>
      <c r="S5132" s="2"/>
      <c r="T5132" s="1" t="str">
        <f t="shared" si="430"/>
        <v/>
      </c>
      <c r="BN5132" s="8">
        <f t="shared" si="429"/>
        <v>0</v>
      </c>
    </row>
    <row r="5133" spans="1:66" ht="23" hidden="1" x14ac:dyDescent="0.45">
      <c r="A5133" s="1">
        <f t="shared" si="428"/>
        <v>5120</v>
      </c>
      <c r="B5133" s="1"/>
      <c r="C5133" s="1"/>
      <c r="D5133" s="1"/>
      <c r="E5133" s="2"/>
      <c r="F5133" s="1"/>
      <c r="G5133" s="10"/>
      <c r="H5133" s="1"/>
      <c r="I5133" s="1"/>
      <c r="J5133" s="10"/>
      <c r="K5133" s="1"/>
      <c r="L5133" s="2"/>
      <c r="M5133" s="10"/>
      <c r="N5133" s="1"/>
      <c r="O5133" s="1"/>
      <c r="P5133" s="2">
        <f>Table1[[#This Row],[PRICE/PO]]*Table1[[#This Row],[Quantity/PO]]</f>
        <v>0</v>
      </c>
      <c r="Q5133" s="2" t="str">
        <f t="shared" ca="1" si="431"/>
        <v/>
      </c>
      <c r="R5133" s="2"/>
      <c r="S5133" s="2"/>
      <c r="T5133" s="1" t="str">
        <f t="shared" si="430"/>
        <v/>
      </c>
      <c r="BN5133" s="8">
        <f t="shared" si="429"/>
        <v>0</v>
      </c>
    </row>
    <row r="5134" spans="1:66" ht="23" hidden="1" x14ac:dyDescent="0.45">
      <c r="A5134" s="1">
        <f t="shared" si="428"/>
        <v>5121</v>
      </c>
      <c r="B5134" s="1"/>
      <c r="C5134" s="1"/>
      <c r="D5134" s="1"/>
      <c r="E5134" s="2"/>
      <c r="F5134" s="1"/>
      <c r="G5134" s="10"/>
      <c r="H5134" s="1"/>
      <c r="I5134" s="1"/>
      <c r="J5134" s="10"/>
      <c r="K5134" s="1"/>
      <c r="L5134" s="2"/>
      <c r="M5134" s="10"/>
      <c r="N5134" s="1"/>
      <c r="O5134" s="1"/>
      <c r="P5134" s="2">
        <f>Table1[[#This Row],[PRICE/PO]]*Table1[[#This Row],[Quantity/PO]]</f>
        <v>0</v>
      </c>
      <c r="Q5134" s="2" t="str">
        <f t="shared" ca="1" si="431"/>
        <v/>
      </c>
      <c r="R5134" s="2"/>
      <c r="S5134" s="2"/>
      <c r="T5134" s="1" t="str">
        <f t="shared" si="430"/>
        <v/>
      </c>
      <c r="BN5134" s="8">
        <f t="shared" si="429"/>
        <v>0</v>
      </c>
    </row>
    <row r="5135" spans="1:66" ht="23" hidden="1" x14ac:dyDescent="0.45">
      <c r="A5135" s="1">
        <f t="shared" si="428"/>
        <v>5122</v>
      </c>
      <c r="B5135" s="1"/>
      <c r="C5135" s="1"/>
      <c r="D5135" s="1"/>
      <c r="E5135" s="2"/>
      <c r="F5135" s="1"/>
      <c r="G5135" s="10"/>
      <c r="H5135" s="1"/>
      <c r="I5135" s="1"/>
      <c r="J5135" s="10"/>
      <c r="K5135" s="1"/>
      <c r="L5135" s="2"/>
      <c r="M5135" s="10"/>
      <c r="N5135" s="1"/>
      <c r="O5135" s="1"/>
      <c r="P5135" s="2">
        <f>Table1[[#This Row],[PRICE/PO]]*Table1[[#This Row],[Quantity/PO]]</f>
        <v>0</v>
      </c>
      <c r="Q5135" s="2" t="str">
        <f t="shared" ca="1" si="431"/>
        <v/>
      </c>
      <c r="R5135" s="2"/>
      <c r="S5135" s="2"/>
      <c r="T5135" s="1" t="str">
        <f t="shared" si="430"/>
        <v/>
      </c>
      <c r="BN5135" s="8">
        <f t="shared" si="429"/>
        <v>0</v>
      </c>
    </row>
    <row r="5136" spans="1:66" ht="23" hidden="1" x14ac:dyDescent="0.45">
      <c r="A5136" s="1">
        <f t="shared" si="428"/>
        <v>5123</v>
      </c>
      <c r="B5136" s="1"/>
      <c r="C5136" s="1"/>
      <c r="D5136" s="1"/>
      <c r="E5136" s="2"/>
      <c r="F5136" s="1"/>
      <c r="G5136" s="10"/>
      <c r="H5136" s="1"/>
      <c r="I5136" s="1"/>
      <c r="J5136" s="10"/>
      <c r="K5136" s="1"/>
      <c r="L5136" s="2"/>
      <c r="M5136" s="10"/>
      <c r="N5136" s="1"/>
      <c r="O5136" s="1"/>
      <c r="P5136" s="2">
        <f>Table1[[#This Row],[PRICE/PO]]*Table1[[#This Row],[Quantity/PO]]</f>
        <v>0</v>
      </c>
      <c r="Q5136" s="2" t="str">
        <f t="shared" ca="1" si="431"/>
        <v/>
      </c>
      <c r="R5136" s="2"/>
      <c r="S5136" s="2"/>
      <c r="T5136" s="1" t="str">
        <f t="shared" si="430"/>
        <v/>
      </c>
      <c r="BN5136" s="8">
        <f t="shared" si="429"/>
        <v>0</v>
      </c>
    </row>
    <row r="5137" spans="1:66" ht="23" hidden="1" x14ac:dyDescent="0.45">
      <c r="A5137" s="1">
        <f t="shared" si="428"/>
        <v>5124</v>
      </c>
      <c r="B5137" s="1"/>
      <c r="C5137" s="1"/>
      <c r="D5137" s="1"/>
      <c r="E5137" s="2"/>
      <c r="F5137" s="1"/>
      <c r="G5137" s="10"/>
      <c r="H5137" s="1"/>
      <c r="I5137" s="1"/>
      <c r="J5137" s="10"/>
      <c r="K5137" s="1"/>
      <c r="L5137" s="2"/>
      <c r="M5137" s="10"/>
      <c r="N5137" s="1"/>
      <c r="O5137" s="1"/>
      <c r="P5137" s="2">
        <f>Table1[[#This Row],[PRICE/PO]]*Table1[[#This Row],[Quantity/PO]]</f>
        <v>0</v>
      </c>
      <c r="Q5137" s="2" t="str">
        <f t="shared" ca="1" si="431"/>
        <v/>
      </c>
      <c r="R5137" s="2"/>
      <c r="S5137" s="2"/>
      <c r="T5137" s="1" t="str">
        <f t="shared" si="430"/>
        <v/>
      </c>
      <c r="BN5137" s="8">
        <f t="shared" si="429"/>
        <v>0</v>
      </c>
    </row>
    <row r="5138" spans="1:66" ht="23" hidden="1" x14ac:dyDescent="0.45">
      <c r="A5138" s="1">
        <f t="shared" si="428"/>
        <v>5125</v>
      </c>
      <c r="B5138" s="1"/>
      <c r="C5138" s="1"/>
      <c r="D5138" s="1"/>
      <c r="E5138" s="2"/>
      <c r="F5138" s="1"/>
      <c r="G5138" s="10"/>
      <c r="H5138" s="1"/>
      <c r="I5138" s="1"/>
      <c r="J5138" s="10"/>
      <c r="K5138" s="1"/>
      <c r="L5138" s="2"/>
      <c r="M5138" s="10"/>
      <c r="N5138" s="1"/>
      <c r="O5138" s="1"/>
      <c r="P5138" s="2">
        <f>Table1[[#This Row],[PRICE/PO]]*Table1[[#This Row],[Quantity/PO]]</f>
        <v>0</v>
      </c>
      <c r="Q5138" s="2" t="str">
        <f t="shared" ca="1" si="431"/>
        <v/>
      </c>
      <c r="R5138" s="2"/>
      <c r="S5138" s="2"/>
      <c r="T5138" s="1" t="str">
        <f t="shared" si="430"/>
        <v/>
      </c>
      <c r="BN5138" s="8">
        <f t="shared" si="429"/>
        <v>0</v>
      </c>
    </row>
    <row r="5139" spans="1:66" ht="23" hidden="1" x14ac:dyDescent="0.45">
      <c r="A5139" s="1">
        <f t="shared" si="428"/>
        <v>5126</v>
      </c>
      <c r="B5139" s="1"/>
      <c r="C5139" s="1"/>
      <c r="D5139" s="1"/>
      <c r="E5139" s="2"/>
      <c r="F5139" s="1"/>
      <c r="G5139" s="10"/>
      <c r="H5139" s="1"/>
      <c r="I5139" s="1"/>
      <c r="J5139" s="10"/>
      <c r="K5139" s="1"/>
      <c r="L5139" s="2"/>
      <c r="M5139" s="10"/>
      <c r="N5139" s="1"/>
      <c r="O5139" s="1"/>
      <c r="P5139" s="2">
        <f>Table1[[#This Row],[PRICE/PO]]*Table1[[#This Row],[Quantity/PO]]</f>
        <v>0</v>
      </c>
      <c r="Q5139" s="2" t="str">
        <f t="shared" ca="1" si="431"/>
        <v/>
      </c>
      <c r="R5139" s="2"/>
      <c r="S5139" s="2"/>
      <c r="T5139" s="1" t="str">
        <f t="shared" si="430"/>
        <v/>
      </c>
      <c r="BN5139" s="8">
        <f t="shared" si="429"/>
        <v>0</v>
      </c>
    </row>
    <row r="5140" spans="1:66" ht="23" hidden="1" x14ac:dyDescent="0.45">
      <c r="A5140" s="1">
        <f t="shared" ref="A5140:A5143" si="432">ROW(A5127)</f>
        <v>5127</v>
      </c>
      <c r="B5140" s="1"/>
      <c r="C5140" s="1"/>
      <c r="D5140" s="1"/>
      <c r="E5140" s="2"/>
      <c r="F5140" s="1"/>
      <c r="G5140" s="10"/>
      <c r="H5140" s="1"/>
      <c r="I5140" s="1"/>
      <c r="J5140" s="10"/>
      <c r="K5140" s="1"/>
      <c r="L5140" s="2"/>
      <c r="M5140" s="10"/>
      <c r="N5140" s="1"/>
      <c r="O5140" s="1"/>
      <c r="P5140" s="2">
        <f>Table1[[#This Row],[PRICE/PO]]*Table1[[#This Row],[Quantity/PO]]</f>
        <v>0</v>
      </c>
      <c r="Q5140" s="2" t="str">
        <f t="shared" ca="1" si="431"/>
        <v/>
      </c>
      <c r="R5140" s="2"/>
      <c r="S5140" s="2"/>
      <c r="T5140" s="1" t="str">
        <f t="shared" si="430"/>
        <v/>
      </c>
      <c r="BN5140" s="8">
        <f t="shared" si="429"/>
        <v>0</v>
      </c>
    </row>
    <row r="5141" spans="1:66" ht="23" hidden="1" x14ac:dyDescent="0.45">
      <c r="A5141" s="1">
        <f t="shared" si="432"/>
        <v>5128</v>
      </c>
      <c r="B5141" s="1"/>
      <c r="C5141" s="1"/>
      <c r="D5141" s="1"/>
      <c r="E5141" s="2"/>
      <c r="F5141" s="1"/>
      <c r="G5141" s="10"/>
      <c r="H5141" s="1"/>
      <c r="I5141" s="1"/>
      <c r="J5141" s="10"/>
      <c r="K5141" s="1"/>
      <c r="L5141" s="2"/>
      <c r="M5141" s="10"/>
      <c r="N5141" s="1"/>
      <c r="O5141" s="1"/>
      <c r="P5141" s="2">
        <f>Table1[[#This Row],[PRICE/PO]]*Table1[[#This Row],[Quantity/PO]]</f>
        <v>0</v>
      </c>
      <c r="Q5141" s="2" t="str">
        <f t="shared" ca="1" si="431"/>
        <v/>
      </c>
      <c r="R5141" s="2">
        <v>1</v>
      </c>
      <c r="S5141" s="2"/>
      <c r="T5141" s="1" t="str">
        <f t="shared" si="430"/>
        <v/>
      </c>
      <c r="BN5141" s="8">
        <f t="shared" si="429"/>
        <v>0</v>
      </c>
    </row>
    <row r="5142" spans="1:66" ht="23" hidden="1" x14ac:dyDescent="0.45">
      <c r="A5142" s="1">
        <f t="shared" si="432"/>
        <v>5129</v>
      </c>
      <c r="B5142" s="64"/>
      <c r="C5142" s="64"/>
      <c r="D5142" s="64"/>
      <c r="E5142" s="65"/>
      <c r="F5142" s="64"/>
      <c r="G5142" s="66"/>
      <c r="H5142" s="64"/>
      <c r="I5142" s="64"/>
      <c r="J5142" s="66"/>
      <c r="K5142" s="64"/>
      <c r="L5142" s="65"/>
      <c r="M5142" s="66"/>
      <c r="N5142" s="64"/>
      <c r="O5142" s="64"/>
      <c r="P5142" s="67">
        <f>Table1[[#This Row],[PRICE/PO]]*Table1[[#This Row],[Quantity/PO]]</f>
        <v>0</v>
      </c>
      <c r="Q5142" s="67" t="str">
        <f ca="1">IF(AND($J5142&lt;TODAY(), $J5142&lt;&gt;""), "منتهي", "")</f>
        <v/>
      </c>
      <c r="R5142" s="65" t="s">
        <v>6027</v>
      </c>
      <c r="S5142" s="65"/>
      <c r="T5142" s="63" t="str">
        <f t="shared" si="430"/>
        <v/>
      </c>
      <c r="BN5142" s="8">
        <f t="shared" si="429"/>
        <v>0</v>
      </c>
    </row>
    <row r="5143" spans="1:66" ht="23" hidden="1" x14ac:dyDescent="0.45">
      <c r="A5143" s="1">
        <f t="shared" si="432"/>
        <v>5130</v>
      </c>
      <c r="B5143" s="69"/>
      <c r="C5143" s="69"/>
      <c r="D5143" s="69"/>
      <c r="E5143" s="70"/>
      <c r="F5143" s="69"/>
      <c r="G5143" s="69"/>
      <c r="H5143" s="69"/>
      <c r="I5143" s="69"/>
      <c r="J5143" s="71"/>
      <c r="K5143" s="69"/>
      <c r="L5143" s="70"/>
      <c r="M5143" s="71"/>
      <c r="N5143" s="69"/>
      <c r="O5143" s="69"/>
      <c r="P5143" s="72">
        <f>Table1[[#This Row],[PRICE/PO]]*Table1[[#This Row],[Quantity/PO]]</f>
        <v>0</v>
      </c>
      <c r="Q5143" s="72" t="str">
        <f ca="1">IF(AND($J5143&lt;TODAY(), $J5143&lt;&gt;""), "منتهي", "")</f>
        <v/>
      </c>
      <c r="R5143" s="70" t="s">
        <v>2332</v>
      </c>
      <c r="S5143" s="70"/>
      <c r="T5143" s="68" t="str">
        <f t="shared" si="430"/>
        <v/>
      </c>
      <c r="BN5143" s="8">
        <f t="shared" si="429"/>
        <v>0</v>
      </c>
    </row>
    <row r="5144" spans="1:66" ht="22.5" x14ac:dyDescent="0.45">
      <c r="BN5144" s="8">
        <f t="shared" si="429"/>
        <v>0</v>
      </c>
    </row>
    <row r="5145" spans="1:66" ht="22.5" x14ac:dyDescent="0.45">
      <c r="BN5145" s="8">
        <f t="shared" si="429"/>
        <v>0</v>
      </c>
    </row>
    <row r="5146" spans="1:66" ht="22.5" x14ac:dyDescent="0.45">
      <c r="BN5146" s="8">
        <f t="shared" si="429"/>
        <v>0</v>
      </c>
    </row>
    <row r="5147" spans="1:66" ht="22.5" x14ac:dyDescent="0.45">
      <c r="BN5147" s="8">
        <f t="shared" si="429"/>
        <v>0</v>
      </c>
    </row>
    <row r="5148" spans="1:66" ht="22.5" x14ac:dyDescent="0.45">
      <c r="BN5148" s="8">
        <f t="shared" si="429"/>
        <v>0</v>
      </c>
    </row>
    <row r="5149" spans="1:66" ht="22.5" x14ac:dyDescent="0.45">
      <c r="BN5149" s="8">
        <f t="shared" si="429"/>
        <v>0</v>
      </c>
    </row>
    <row r="5150" spans="1:66" ht="22.5" x14ac:dyDescent="0.45">
      <c r="BN5150" s="8">
        <f t="shared" si="429"/>
        <v>0</v>
      </c>
    </row>
    <row r="5151" spans="1:66" ht="22.5" x14ac:dyDescent="0.45">
      <c r="BN5151" s="8">
        <f t="shared" si="429"/>
        <v>0</v>
      </c>
    </row>
    <row r="5152" spans="1:66" ht="22.5" x14ac:dyDescent="0.45">
      <c r="BN5152" s="8">
        <f t="shared" si="429"/>
        <v>0</v>
      </c>
    </row>
    <row r="5153" spans="66:66" ht="22.5" x14ac:dyDescent="0.45">
      <c r="BN5153" s="8">
        <f t="shared" si="429"/>
        <v>0</v>
      </c>
    </row>
    <row r="5154" spans="66:66" ht="22.5" x14ac:dyDescent="0.45">
      <c r="BN5154" s="8">
        <f t="shared" si="429"/>
        <v>0</v>
      </c>
    </row>
    <row r="5155" spans="66:66" ht="22.5" x14ac:dyDescent="0.45">
      <c r="BN5155" s="8">
        <f t="shared" si="429"/>
        <v>0</v>
      </c>
    </row>
    <row r="5156" spans="66:66" ht="22.5" x14ac:dyDescent="0.45">
      <c r="BN5156" s="8">
        <f t="shared" si="429"/>
        <v>0</v>
      </c>
    </row>
    <row r="5157" spans="66:66" ht="22.5" x14ac:dyDescent="0.45">
      <c r="BN5157" s="8">
        <f t="shared" si="429"/>
        <v>0</v>
      </c>
    </row>
    <row r="5158" spans="66:66" ht="22.5" x14ac:dyDescent="0.45">
      <c r="BN5158" s="8">
        <f t="shared" si="429"/>
        <v>0</v>
      </c>
    </row>
    <row r="5159" spans="66:66" ht="22.5" x14ac:dyDescent="0.45">
      <c r="BN5159" s="8">
        <f t="shared" si="429"/>
        <v>0</v>
      </c>
    </row>
    <row r="5160" spans="66:66" ht="22.5" x14ac:dyDescent="0.45">
      <c r="BN5160" s="8">
        <f t="shared" si="429"/>
        <v>0</v>
      </c>
    </row>
    <row r="5161" spans="66:66" ht="22.5" x14ac:dyDescent="0.45">
      <c r="BN5161" s="8">
        <f t="shared" si="429"/>
        <v>0</v>
      </c>
    </row>
    <row r="5162" spans="66:66" ht="22.5" x14ac:dyDescent="0.45">
      <c r="BN5162" s="8">
        <f t="shared" si="429"/>
        <v>0</v>
      </c>
    </row>
    <row r="5163" spans="66:66" ht="22.5" x14ac:dyDescent="0.45">
      <c r="BN5163" s="8">
        <f t="shared" si="429"/>
        <v>0</v>
      </c>
    </row>
    <row r="5164" spans="66:66" ht="22.5" x14ac:dyDescent="0.45">
      <c r="BN5164" s="8">
        <f t="shared" si="429"/>
        <v>0</v>
      </c>
    </row>
    <row r="5165" spans="66:66" ht="22.5" x14ac:dyDescent="0.45">
      <c r="BN5165" s="8">
        <f t="shared" si="429"/>
        <v>0</v>
      </c>
    </row>
    <row r="5166" spans="66:66" ht="22.5" x14ac:dyDescent="0.45">
      <c r="BN5166" s="8">
        <f t="shared" ref="BN5166:BN5229" si="433">D5766</f>
        <v>0</v>
      </c>
    </row>
    <row r="5167" spans="66:66" ht="22.5" x14ac:dyDescent="0.45">
      <c r="BN5167" s="8">
        <f t="shared" si="433"/>
        <v>0</v>
      </c>
    </row>
    <row r="5168" spans="66:66" ht="22.5" x14ac:dyDescent="0.45">
      <c r="BN5168" s="8">
        <f t="shared" si="433"/>
        <v>0</v>
      </c>
    </row>
    <row r="5169" spans="66:66" ht="22.5" x14ac:dyDescent="0.45">
      <c r="BN5169" s="8">
        <f t="shared" si="433"/>
        <v>0</v>
      </c>
    </row>
    <row r="5170" spans="66:66" ht="22.5" x14ac:dyDescent="0.45">
      <c r="BN5170" s="8">
        <f t="shared" si="433"/>
        <v>0</v>
      </c>
    </row>
    <row r="5171" spans="66:66" ht="22.5" x14ac:dyDescent="0.45">
      <c r="BN5171" s="8">
        <f t="shared" si="433"/>
        <v>0</v>
      </c>
    </row>
    <row r="5172" spans="66:66" ht="22.5" x14ac:dyDescent="0.45">
      <c r="BN5172" s="8">
        <f t="shared" si="433"/>
        <v>0</v>
      </c>
    </row>
    <row r="5173" spans="66:66" ht="22.5" x14ac:dyDescent="0.45">
      <c r="BN5173" s="8">
        <f t="shared" si="433"/>
        <v>0</v>
      </c>
    </row>
    <row r="5174" spans="66:66" ht="22.5" x14ac:dyDescent="0.45">
      <c r="BN5174" s="8">
        <f t="shared" si="433"/>
        <v>0</v>
      </c>
    </row>
    <row r="5175" spans="66:66" ht="22.5" x14ac:dyDescent="0.45">
      <c r="BN5175" s="8">
        <f t="shared" si="433"/>
        <v>0</v>
      </c>
    </row>
    <row r="5176" spans="66:66" ht="22.5" x14ac:dyDescent="0.45">
      <c r="BN5176" s="8">
        <f t="shared" si="433"/>
        <v>0</v>
      </c>
    </row>
    <row r="5177" spans="66:66" ht="22.5" x14ac:dyDescent="0.45">
      <c r="BN5177" s="8">
        <f t="shared" si="433"/>
        <v>0</v>
      </c>
    </row>
    <row r="5178" spans="66:66" ht="22.5" x14ac:dyDescent="0.45">
      <c r="BN5178" s="8">
        <f t="shared" si="433"/>
        <v>0</v>
      </c>
    </row>
    <row r="5179" spans="66:66" ht="22.5" x14ac:dyDescent="0.45">
      <c r="BN5179" s="8">
        <f t="shared" si="433"/>
        <v>0</v>
      </c>
    </row>
    <row r="5180" spans="66:66" ht="22.5" x14ac:dyDescent="0.45">
      <c r="BN5180" s="8">
        <f t="shared" si="433"/>
        <v>0</v>
      </c>
    </row>
    <row r="5181" spans="66:66" ht="22.5" x14ac:dyDescent="0.45">
      <c r="BN5181" s="8">
        <f t="shared" si="433"/>
        <v>0</v>
      </c>
    </row>
    <row r="5182" spans="66:66" ht="22.5" x14ac:dyDescent="0.45">
      <c r="BN5182" s="8">
        <f t="shared" si="433"/>
        <v>0</v>
      </c>
    </row>
    <row r="5183" spans="66:66" ht="22.5" x14ac:dyDescent="0.45">
      <c r="BN5183" s="8">
        <f t="shared" si="433"/>
        <v>0</v>
      </c>
    </row>
    <row r="5184" spans="66:66" ht="22.5" x14ac:dyDescent="0.45">
      <c r="BN5184" s="8">
        <f t="shared" si="433"/>
        <v>0</v>
      </c>
    </row>
    <row r="5185" spans="66:66" ht="22.5" x14ac:dyDescent="0.45">
      <c r="BN5185" s="8">
        <f t="shared" si="433"/>
        <v>0</v>
      </c>
    </row>
    <row r="5186" spans="66:66" ht="22.5" x14ac:dyDescent="0.45">
      <c r="BN5186" s="8">
        <f t="shared" si="433"/>
        <v>0</v>
      </c>
    </row>
    <row r="5187" spans="66:66" ht="22.5" x14ac:dyDescent="0.45">
      <c r="BN5187" s="8">
        <f t="shared" si="433"/>
        <v>0</v>
      </c>
    </row>
    <row r="5188" spans="66:66" ht="22.5" x14ac:dyDescent="0.45">
      <c r="BN5188" s="8">
        <f t="shared" si="433"/>
        <v>0</v>
      </c>
    </row>
    <row r="5189" spans="66:66" ht="22.5" x14ac:dyDescent="0.45">
      <c r="BN5189" s="8">
        <f t="shared" si="433"/>
        <v>0</v>
      </c>
    </row>
    <row r="5190" spans="66:66" ht="22.5" x14ac:dyDescent="0.45">
      <c r="BN5190" s="8">
        <f t="shared" si="433"/>
        <v>0</v>
      </c>
    </row>
    <row r="5191" spans="66:66" ht="22.5" x14ac:dyDescent="0.45">
      <c r="BN5191" s="8">
        <f t="shared" si="433"/>
        <v>0</v>
      </c>
    </row>
    <row r="5192" spans="66:66" ht="22.5" x14ac:dyDescent="0.45">
      <c r="BN5192" s="8">
        <f t="shared" si="433"/>
        <v>0</v>
      </c>
    </row>
    <row r="5193" spans="66:66" ht="22.5" x14ac:dyDescent="0.45">
      <c r="BN5193" s="8">
        <f t="shared" si="433"/>
        <v>0</v>
      </c>
    </row>
    <row r="5194" spans="66:66" ht="22.5" x14ac:dyDescent="0.45">
      <c r="BN5194" s="8">
        <f t="shared" si="433"/>
        <v>0</v>
      </c>
    </row>
    <row r="5195" spans="66:66" ht="22.5" x14ac:dyDescent="0.45">
      <c r="BN5195" s="8">
        <f t="shared" si="433"/>
        <v>0</v>
      </c>
    </row>
    <row r="5196" spans="66:66" ht="22.5" x14ac:dyDescent="0.45">
      <c r="BN5196" s="8">
        <f t="shared" si="433"/>
        <v>0</v>
      </c>
    </row>
    <row r="5197" spans="66:66" ht="22.5" x14ac:dyDescent="0.45">
      <c r="BN5197" s="8">
        <f t="shared" si="433"/>
        <v>0</v>
      </c>
    </row>
    <row r="5198" spans="66:66" ht="22.5" x14ac:dyDescent="0.45">
      <c r="BN5198" s="8">
        <f t="shared" si="433"/>
        <v>0</v>
      </c>
    </row>
    <row r="5199" spans="66:66" ht="22.5" x14ac:dyDescent="0.45">
      <c r="BN5199" s="8">
        <f t="shared" si="433"/>
        <v>0</v>
      </c>
    </row>
    <row r="5200" spans="66:66" ht="22.5" x14ac:dyDescent="0.45">
      <c r="BN5200" s="8">
        <f t="shared" si="433"/>
        <v>0</v>
      </c>
    </row>
    <row r="5201" spans="66:66" ht="22.5" x14ac:dyDescent="0.45">
      <c r="BN5201" s="8">
        <f t="shared" si="433"/>
        <v>0</v>
      </c>
    </row>
    <row r="5202" spans="66:66" ht="22.5" x14ac:dyDescent="0.45">
      <c r="BN5202" s="8">
        <f t="shared" si="433"/>
        <v>0</v>
      </c>
    </row>
    <row r="5203" spans="66:66" ht="22.5" x14ac:dyDescent="0.45">
      <c r="BN5203" s="8">
        <f t="shared" si="433"/>
        <v>0</v>
      </c>
    </row>
    <row r="5204" spans="66:66" ht="22.5" x14ac:dyDescent="0.45">
      <c r="BN5204" s="8">
        <f t="shared" si="433"/>
        <v>0</v>
      </c>
    </row>
    <row r="5205" spans="66:66" ht="22.5" x14ac:dyDescent="0.45">
      <c r="BN5205" s="8">
        <f t="shared" si="433"/>
        <v>0</v>
      </c>
    </row>
    <row r="5206" spans="66:66" ht="22.5" x14ac:dyDescent="0.45">
      <c r="BN5206" s="8">
        <f t="shared" si="433"/>
        <v>0</v>
      </c>
    </row>
    <row r="5207" spans="66:66" ht="22.5" x14ac:dyDescent="0.45">
      <c r="BN5207" s="8">
        <f t="shared" si="433"/>
        <v>0</v>
      </c>
    </row>
    <row r="5208" spans="66:66" ht="22.5" x14ac:dyDescent="0.45">
      <c r="BN5208" s="8">
        <f t="shared" si="433"/>
        <v>0</v>
      </c>
    </row>
    <row r="5209" spans="66:66" ht="22.5" x14ac:dyDescent="0.45">
      <c r="BN5209" s="8">
        <f t="shared" si="433"/>
        <v>0</v>
      </c>
    </row>
    <row r="5210" spans="66:66" ht="22.5" x14ac:dyDescent="0.45">
      <c r="BN5210" s="8">
        <f t="shared" si="433"/>
        <v>0</v>
      </c>
    </row>
    <row r="5211" spans="66:66" ht="22.5" x14ac:dyDescent="0.45">
      <c r="BN5211" s="8">
        <f t="shared" si="433"/>
        <v>0</v>
      </c>
    </row>
    <row r="5212" spans="66:66" ht="22.5" x14ac:dyDescent="0.45">
      <c r="BN5212" s="8">
        <f t="shared" si="433"/>
        <v>0</v>
      </c>
    </row>
    <row r="5213" spans="66:66" ht="22.5" x14ac:dyDescent="0.45">
      <c r="BN5213" s="8">
        <f t="shared" si="433"/>
        <v>0</v>
      </c>
    </row>
    <row r="5214" spans="66:66" ht="22.5" x14ac:dyDescent="0.45">
      <c r="BN5214" s="8">
        <f t="shared" si="433"/>
        <v>0</v>
      </c>
    </row>
    <row r="5215" spans="66:66" ht="22.5" x14ac:dyDescent="0.45">
      <c r="BN5215" s="8">
        <f t="shared" si="433"/>
        <v>0</v>
      </c>
    </row>
    <row r="5216" spans="66:66" ht="22.5" x14ac:dyDescent="0.45">
      <c r="BN5216" s="8">
        <f t="shared" si="433"/>
        <v>0</v>
      </c>
    </row>
    <row r="5217" spans="66:66" ht="22.5" x14ac:dyDescent="0.45">
      <c r="BN5217" s="8">
        <f t="shared" si="433"/>
        <v>0</v>
      </c>
    </row>
    <row r="5218" spans="66:66" ht="22.5" x14ac:dyDescent="0.45">
      <c r="BN5218" s="8">
        <f t="shared" si="433"/>
        <v>0</v>
      </c>
    </row>
    <row r="5219" spans="66:66" ht="22.5" x14ac:dyDescent="0.45">
      <c r="BN5219" s="8">
        <f t="shared" si="433"/>
        <v>0</v>
      </c>
    </row>
    <row r="5220" spans="66:66" ht="22.5" x14ac:dyDescent="0.45">
      <c r="BN5220" s="8">
        <f t="shared" si="433"/>
        <v>0</v>
      </c>
    </row>
    <row r="5221" spans="66:66" ht="22.5" x14ac:dyDescent="0.45">
      <c r="BN5221" s="8">
        <f t="shared" si="433"/>
        <v>0</v>
      </c>
    </row>
    <row r="5222" spans="66:66" ht="22.5" x14ac:dyDescent="0.45">
      <c r="BN5222" s="8">
        <f t="shared" si="433"/>
        <v>0</v>
      </c>
    </row>
    <row r="5223" spans="66:66" ht="22.5" x14ac:dyDescent="0.45">
      <c r="BN5223" s="8">
        <f t="shared" si="433"/>
        <v>0</v>
      </c>
    </row>
    <row r="5224" spans="66:66" ht="22.5" x14ac:dyDescent="0.45">
      <c r="BN5224" s="8">
        <f t="shared" si="433"/>
        <v>0</v>
      </c>
    </row>
    <row r="5225" spans="66:66" ht="22.5" x14ac:dyDescent="0.45">
      <c r="BN5225" s="8">
        <f t="shared" si="433"/>
        <v>0</v>
      </c>
    </row>
    <row r="5226" spans="66:66" ht="22.5" x14ac:dyDescent="0.45">
      <c r="BN5226" s="8">
        <f t="shared" si="433"/>
        <v>0</v>
      </c>
    </row>
    <row r="5227" spans="66:66" ht="22.5" x14ac:dyDescent="0.45">
      <c r="BN5227" s="8">
        <f t="shared" si="433"/>
        <v>0</v>
      </c>
    </row>
    <row r="5228" spans="66:66" ht="22.5" x14ac:dyDescent="0.45">
      <c r="BN5228" s="8">
        <f t="shared" si="433"/>
        <v>0</v>
      </c>
    </row>
    <row r="5229" spans="66:66" ht="22.5" x14ac:dyDescent="0.45">
      <c r="BN5229" s="8">
        <f t="shared" si="433"/>
        <v>0</v>
      </c>
    </row>
    <row r="5230" spans="66:66" ht="22.5" x14ac:dyDescent="0.45">
      <c r="BN5230" s="8">
        <f t="shared" ref="BN5230:BN5293" si="434">D5830</f>
        <v>0</v>
      </c>
    </row>
    <row r="5231" spans="66:66" ht="22.5" x14ac:dyDescent="0.45">
      <c r="BN5231" s="8">
        <f t="shared" si="434"/>
        <v>0</v>
      </c>
    </row>
    <row r="5232" spans="66:66" ht="22.5" x14ac:dyDescent="0.45">
      <c r="BN5232" s="8">
        <f t="shared" si="434"/>
        <v>0</v>
      </c>
    </row>
    <row r="5233" spans="66:66" ht="22.5" x14ac:dyDescent="0.45">
      <c r="BN5233" s="8">
        <f t="shared" si="434"/>
        <v>0</v>
      </c>
    </row>
    <row r="5234" spans="66:66" ht="22.5" x14ac:dyDescent="0.45">
      <c r="BN5234" s="8">
        <f t="shared" si="434"/>
        <v>0</v>
      </c>
    </row>
    <row r="5235" spans="66:66" ht="22.5" x14ac:dyDescent="0.45">
      <c r="BN5235" s="8">
        <f t="shared" si="434"/>
        <v>0</v>
      </c>
    </row>
    <row r="5236" spans="66:66" ht="22.5" x14ac:dyDescent="0.45">
      <c r="BN5236" s="8">
        <f t="shared" si="434"/>
        <v>0</v>
      </c>
    </row>
    <row r="5237" spans="66:66" ht="22.5" x14ac:dyDescent="0.45">
      <c r="BN5237" s="8">
        <f t="shared" si="434"/>
        <v>0</v>
      </c>
    </row>
    <row r="5238" spans="66:66" ht="22.5" x14ac:dyDescent="0.45">
      <c r="BN5238" s="8">
        <f t="shared" si="434"/>
        <v>0</v>
      </c>
    </row>
    <row r="5239" spans="66:66" ht="22.5" x14ac:dyDescent="0.45">
      <c r="BN5239" s="8">
        <f t="shared" si="434"/>
        <v>0</v>
      </c>
    </row>
    <row r="5240" spans="66:66" ht="22.5" x14ac:dyDescent="0.45">
      <c r="BN5240" s="8">
        <f t="shared" si="434"/>
        <v>0</v>
      </c>
    </row>
    <row r="5241" spans="66:66" ht="22.5" x14ac:dyDescent="0.45">
      <c r="BN5241" s="8">
        <f t="shared" si="434"/>
        <v>0</v>
      </c>
    </row>
    <row r="5242" spans="66:66" ht="22.5" x14ac:dyDescent="0.45">
      <c r="BN5242" s="8">
        <f t="shared" si="434"/>
        <v>0</v>
      </c>
    </row>
    <row r="5243" spans="66:66" ht="22.5" x14ac:dyDescent="0.45">
      <c r="BN5243" s="8">
        <f t="shared" si="434"/>
        <v>0</v>
      </c>
    </row>
    <row r="5244" spans="66:66" ht="22.5" x14ac:dyDescent="0.45">
      <c r="BN5244" s="8">
        <f t="shared" si="434"/>
        <v>0</v>
      </c>
    </row>
    <row r="5245" spans="66:66" ht="22.5" x14ac:dyDescent="0.45">
      <c r="BN5245" s="8">
        <f t="shared" si="434"/>
        <v>0</v>
      </c>
    </row>
    <row r="5246" spans="66:66" ht="22.5" x14ac:dyDescent="0.45">
      <c r="BN5246" s="8">
        <f t="shared" si="434"/>
        <v>0</v>
      </c>
    </row>
    <row r="5247" spans="66:66" ht="22.5" x14ac:dyDescent="0.45">
      <c r="BN5247" s="8">
        <f t="shared" si="434"/>
        <v>0</v>
      </c>
    </row>
    <row r="5248" spans="66:66" ht="22.5" x14ac:dyDescent="0.45">
      <c r="BN5248" s="8">
        <f t="shared" si="434"/>
        <v>0</v>
      </c>
    </row>
    <row r="5249" spans="66:66" ht="22.5" x14ac:dyDescent="0.45">
      <c r="BN5249" s="8">
        <f t="shared" si="434"/>
        <v>0</v>
      </c>
    </row>
    <row r="5250" spans="66:66" ht="22.5" x14ac:dyDescent="0.45">
      <c r="BN5250" s="8">
        <f t="shared" si="434"/>
        <v>0</v>
      </c>
    </row>
    <row r="5251" spans="66:66" ht="22.5" x14ac:dyDescent="0.45">
      <c r="BN5251" s="8">
        <f t="shared" si="434"/>
        <v>0</v>
      </c>
    </row>
    <row r="5252" spans="66:66" ht="22.5" x14ac:dyDescent="0.45">
      <c r="BN5252" s="8">
        <f t="shared" si="434"/>
        <v>0</v>
      </c>
    </row>
    <row r="5253" spans="66:66" ht="22.5" x14ac:dyDescent="0.45">
      <c r="BN5253" s="8">
        <f t="shared" si="434"/>
        <v>0</v>
      </c>
    </row>
    <row r="5254" spans="66:66" ht="22.5" x14ac:dyDescent="0.45">
      <c r="BN5254" s="8">
        <f t="shared" si="434"/>
        <v>0</v>
      </c>
    </row>
    <row r="5255" spans="66:66" ht="22.5" x14ac:dyDescent="0.45">
      <c r="BN5255" s="8">
        <f t="shared" si="434"/>
        <v>0</v>
      </c>
    </row>
    <row r="5256" spans="66:66" ht="22.5" x14ac:dyDescent="0.45">
      <c r="BN5256" s="8">
        <f t="shared" si="434"/>
        <v>0</v>
      </c>
    </row>
    <row r="5257" spans="66:66" ht="22.5" x14ac:dyDescent="0.45">
      <c r="BN5257" s="8">
        <f t="shared" si="434"/>
        <v>0</v>
      </c>
    </row>
    <row r="5258" spans="66:66" ht="22.5" x14ac:dyDescent="0.45">
      <c r="BN5258" s="8">
        <f t="shared" si="434"/>
        <v>0</v>
      </c>
    </row>
    <row r="5259" spans="66:66" ht="22.5" x14ac:dyDescent="0.45">
      <c r="BN5259" s="8">
        <f t="shared" si="434"/>
        <v>0</v>
      </c>
    </row>
    <row r="5260" spans="66:66" ht="22.5" x14ac:dyDescent="0.45">
      <c r="BN5260" s="8">
        <f t="shared" si="434"/>
        <v>0</v>
      </c>
    </row>
    <row r="5261" spans="66:66" ht="22.5" x14ac:dyDescent="0.45">
      <c r="BN5261" s="8">
        <f t="shared" si="434"/>
        <v>0</v>
      </c>
    </row>
    <row r="5262" spans="66:66" ht="22.5" x14ac:dyDescent="0.45">
      <c r="BN5262" s="8">
        <f t="shared" si="434"/>
        <v>0</v>
      </c>
    </row>
    <row r="5263" spans="66:66" ht="22.5" x14ac:dyDescent="0.45">
      <c r="BN5263" s="8">
        <f t="shared" si="434"/>
        <v>0</v>
      </c>
    </row>
    <row r="5264" spans="66:66" ht="22.5" x14ac:dyDescent="0.45">
      <c r="BN5264" s="8">
        <f t="shared" si="434"/>
        <v>0</v>
      </c>
    </row>
    <row r="5265" spans="66:66" ht="22.5" x14ac:dyDescent="0.45">
      <c r="BN5265" s="8">
        <f t="shared" si="434"/>
        <v>0</v>
      </c>
    </row>
    <row r="5266" spans="66:66" ht="22.5" x14ac:dyDescent="0.45">
      <c r="BN5266" s="8">
        <f t="shared" si="434"/>
        <v>0</v>
      </c>
    </row>
    <row r="5267" spans="66:66" ht="22.5" x14ac:dyDescent="0.45">
      <c r="BN5267" s="8">
        <f t="shared" si="434"/>
        <v>0</v>
      </c>
    </row>
    <row r="5268" spans="66:66" ht="22.5" x14ac:dyDescent="0.45">
      <c r="BN5268" s="8">
        <f t="shared" si="434"/>
        <v>0</v>
      </c>
    </row>
    <row r="5269" spans="66:66" ht="22.5" x14ac:dyDescent="0.45">
      <c r="BN5269" s="8">
        <f t="shared" si="434"/>
        <v>0</v>
      </c>
    </row>
    <row r="5270" spans="66:66" ht="22.5" x14ac:dyDescent="0.45">
      <c r="BN5270" s="8">
        <f t="shared" si="434"/>
        <v>0</v>
      </c>
    </row>
    <row r="5271" spans="66:66" ht="22.5" x14ac:dyDescent="0.45">
      <c r="BN5271" s="8">
        <f t="shared" si="434"/>
        <v>0</v>
      </c>
    </row>
    <row r="5272" spans="66:66" ht="22.5" x14ac:dyDescent="0.45">
      <c r="BN5272" s="8">
        <f t="shared" si="434"/>
        <v>0</v>
      </c>
    </row>
    <row r="5273" spans="66:66" ht="22.5" x14ac:dyDescent="0.45">
      <c r="BN5273" s="8">
        <f t="shared" si="434"/>
        <v>0</v>
      </c>
    </row>
    <row r="5274" spans="66:66" ht="22.5" x14ac:dyDescent="0.45">
      <c r="BN5274" s="8">
        <f t="shared" si="434"/>
        <v>0</v>
      </c>
    </row>
    <row r="5275" spans="66:66" ht="22.5" x14ac:dyDescent="0.45">
      <c r="BN5275" s="8">
        <f t="shared" si="434"/>
        <v>0</v>
      </c>
    </row>
    <row r="5276" spans="66:66" ht="22.5" x14ac:dyDescent="0.45">
      <c r="BN5276" s="8">
        <f t="shared" si="434"/>
        <v>0</v>
      </c>
    </row>
    <row r="5277" spans="66:66" ht="22.5" x14ac:dyDescent="0.45">
      <c r="BN5277" s="8">
        <f t="shared" si="434"/>
        <v>0</v>
      </c>
    </row>
    <row r="5278" spans="66:66" ht="22.5" x14ac:dyDescent="0.45">
      <c r="BN5278" s="8">
        <f t="shared" si="434"/>
        <v>0</v>
      </c>
    </row>
    <row r="5279" spans="66:66" ht="22.5" x14ac:dyDescent="0.45">
      <c r="BN5279" s="8">
        <f t="shared" si="434"/>
        <v>0</v>
      </c>
    </row>
    <row r="5280" spans="66:66" ht="22.5" x14ac:dyDescent="0.45">
      <c r="BN5280" s="8">
        <f t="shared" si="434"/>
        <v>0</v>
      </c>
    </row>
    <row r="5281" spans="66:66" ht="22.5" x14ac:dyDescent="0.45">
      <c r="BN5281" s="8">
        <f t="shared" si="434"/>
        <v>0</v>
      </c>
    </row>
    <row r="5282" spans="66:66" ht="22.5" x14ac:dyDescent="0.45">
      <c r="BN5282" s="8">
        <f t="shared" si="434"/>
        <v>0</v>
      </c>
    </row>
    <row r="5283" spans="66:66" ht="22.5" x14ac:dyDescent="0.45">
      <c r="BN5283" s="8">
        <f t="shared" si="434"/>
        <v>0</v>
      </c>
    </row>
    <row r="5284" spans="66:66" ht="22.5" x14ac:dyDescent="0.45">
      <c r="BN5284" s="8">
        <f t="shared" si="434"/>
        <v>0</v>
      </c>
    </row>
    <row r="5285" spans="66:66" ht="22.5" x14ac:dyDescent="0.45">
      <c r="BN5285" s="8">
        <f t="shared" si="434"/>
        <v>0</v>
      </c>
    </row>
    <row r="5286" spans="66:66" ht="22.5" x14ac:dyDescent="0.45">
      <c r="BN5286" s="8">
        <f t="shared" si="434"/>
        <v>0</v>
      </c>
    </row>
    <row r="5287" spans="66:66" ht="22.5" x14ac:dyDescent="0.45">
      <c r="BN5287" s="8">
        <f t="shared" si="434"/>
        <v>0</v>
      </c>
    </row>
    <row r="5288" spans="66:66" ht="22.5" x14ac:dyDescent="0.45">
      <c r="BN5288" s="8">
        <f t="shared" si="434"/>
        <v>0</v>
      </c>
    </row>
    <row r="5289" spans="66:66" ht="22.5" x14ac:dyDescent="0.45">
      <c r="BN5289" s="8">
        <f t="shared" si="434"/>
        <v>0</v>
      </c>
    </row>
    <row r="5290" spans="66:66" ht="22.5" x14ac:dyDescent="0.45">
      <c r="BN5290" s="8">
        <f t="shared" si="434"/>
        <v>0</v>
      </c>
    </row>
    <row r="5291" spans="66:66" ht="22.5" x14ac:dyDescent="0.45">
      <c r="BN5291" s="8">
        <f t="shared" si="434"/>
        <v>0</v>
      </c>
    </row>
    <row r="5292" spans="66:66" ht="22.5" x14ac:dyDescent="0.45">
      <c r="BN5292" s="8">
        <f t="shared" si="434"/>
        <v>0</v>
      </c>
    </row>
    <row r="5293" spans="66:66" ht="22.5" x14ac:dyDescent="0.45">
      <c r="BN5293" s="8">
        <f t="shared" si="434"/>
        <v>0</v>
      </c>
    </row>
    <row r="5294" spans="66:66" ht="22.5" x14ac:dyDescent="0.45">
      <c r="BN5294" s="8">
        <f t="shared" ref="BN5294:BN5357" si="435">D5894</f>
        <v>0</v>
      </c>
    </row>
    <row r="5295" spans="66:66" ht="22.5" x14ac:dyDescent="0.45">
      <c r="BN5295" s="8">
        <f t="shared" si="435"/>
        <v>0</v>
      </c>
    </row>
    <row r="5296" spans="66:66" ht="22.5" x14ac:dyDescent="0.45">
      <c r="BN5296" s="8">
        <f t="shared" si="435"/>
        <v>0</v>
      </c>
    </row>
    <row r="5297" spans="66:66" ht="22.5" x14ac:dyDescent="0.45">
      <c r="BN5297" s="8">
        <f t="shared" si="435"/>
        <v>0</v>
      </c>
    </row>
    <row r="5298" spans="66:66" ht="22.5" x14ac:dyDescent="0.45">
      <c r="BN5298" s="8">
        <f t="shared" si="435"/>
        <v>0</v>
      </c>
    </row>
    <row r="5299" spans="66:66" ht="22.5" x14ac:dyDescent="0.45">
      <c r="BN5299" s="8">
        <f t="shared" si="435"/>
        <v>0</v>
      </c>
    </row>
    <row r="5300" spans="66:66" ht="22.5" x14ac:dyDescent="0.45">
      <c r="BN5300" s="8">
        <f t="shared" si="435"/>
        <v>0</v>
      </c>
    </row>
    <row r="5301" spans="66:66" ht="22.5" x14ac:dyDescent="0.45">
      <c r="BN5301" s="8">
        <f t="shared" si="435"/>
        <v>0</v>
      </c>
    </row>
    <row r="5302" spans="66:66" ht="22.5" x14ac:dyDescent="0.45">
      <c r="BN5302" s="8">
        <f t="shared" si="435"/>
        <v>0</v>
      </c>
    </row>
    <row r="5303" spans="66:66" ht="22.5" x14ac:dyDescent="0.45">
      <c r="BN5303" s="8">
        <f t="shared" si="435"/>
        <v>0</v>
      </c>
    </row>
    <row r="5304" spans="66:66" ht="22.5" x14ac:dyDescent="0.45">
      <c r="BN5304" s="8">
        <f t="shared" si="435"/>
        <v>0</v>
      </c>
    </row>
    <row r="5305" spans="66:66" ht="22.5" x14ac:dyDescent="0.45">
      <c r="BN5305" s="8">
        <f t="shared" si="435"/>
        <v>0</v>
      </c>
    </row>
    <row r="5306" spans="66:66" ht="22.5" x14ac:dyDescent="0.45">
      <c r="BN5306" s="8">
        <f t="shared" si="435"/>
        <v>0</v>
      </c>
    </row>
    <row r="5307" spans="66:66" ht="22.5" x14ac:dyDescent="0.45">
      <c r="BN5307" s="8">
        <f t="shared" si="435"/>
        <v>0</v>
      </c>
    </row>
    <row r="5308" spans="66:66" ht="22.5" x14ac:dyDescent="0.45">
      <c r="BN5308" s="8">
        <f t="shared" si="435"/>
        <v>0</v>
      </c>
    </row>
    <row r="5309" spans="66:66" ht="22.5" x14ac:dyDescent="0.45">
      <c r="BN5309" s="8">
        <f t="shared" si="435"/>
        <v>0</v>
      </c>
    </row>
    <row r="5310" spans="66:66" ht="22.5" x14ac:dyDescent="0.45">
      <c r="BN5310" s="8">
        <f t="shared" si="435"/>
        <v>0</v>
      </c>
    </row>
    <row r="5311" spans="66:66" ht="22.5" x14ac:dyDescent="0.45">
      <c r="BN5311" s="8">
        <f t="shared" si="435"/>
        <v>0</v>
      </c>
    </row>
    <row r="5312" spans="66:66" ht="22.5" x14ac:dyDescent="0.45">
      <c r="BN5312" s="8">
        <f t="shared" si="435"/>
        <v>0</v>
      </c>
    </row>
    <row r="5313" spans="66:66" ht="22.5" x14ac:dyDescent="0.45">
      <c r="BN5313" s="8">
        <f t="shared" si="435"/>
        <v>0</v>
      </c>
    </row>
    <row r="5314" spans="66:66" ht="22.5" x14ac:dyDescent="0.45">
      <c r="BN5314" s="8">
        <f t="shared" si="435"/>
        <v>0</v>
      </c>
    </row>
    <row r="5315" spans="66:66" ht="22.5" x14ac:dyDescent="0.45">
      <c r="BN5315" s="8">
        <f t="shared" si="435"/>
        <v>0</v>
      </c>
    </row>
    <row r="5316" spans="66:66" ht="22.5" x14ac:dyDescent="0.45">
      <c r="BN5316" s="8">
        <f t="shared" si="435"/>
        <v>0</v>
      </c>
    </row>
    <row r="5317" spans="66:66" ht="22.5" x14ac:dyDescent="0.45">
      <c r="BN5317" s="8">
        <f t="shared" si="435"/>
        <v>0</v>
      </c>
    </row>
    <row r="5318" spans="66:66" ht="22.5" x14ac:dyDescent="0.45">
      <c r="BN5318" s="8">
        <f t="shared" si="435"/>
        <v>0</v>
      </c>
    </row>
    <row r="5319" spans="66:66" ht="22.5" x14ac:dyDescent="0.45">
      <c r="BN5319" s="8">
        <f t="shared" si="435"/>
        <v>0</v>
      </c>
    </row>
    <row r="5320" spans="66:66" ht="22.5" x14ac:dyDescent="0.45">
      <c r="BN5320" s="8">
        <f t="shared" si="435"/>
        <v>0</v>
      </c>
    </row>
    <row r="5321" spans="66:66" ht="22.5" x14ac:dyDescent="0.45">
      <c r="BN5321" s="8">
        <f t="shared" si="435"/>
        <v>0</v>
      </c>
    </row>
    <row r="5322" spans="66:66" ht="22.5" x14ac:dyDescent="0.45">
      <c r="BN5322" s="8">
        <f t="shared" si="435"/>
        <v>0</v>
      </c>
    </row>
    <row r="5323" spans="66:66" ht="22.5" x14ac:dyDescent="0.45">
      <c r="BN5323" s="8">
        <f t="shared" si="435"/>
        <v>0</v>
      </c>
    </row>
    <row r="5324" spans="66:66" ht="22.5" x14ac:dyDescent="0.45">
      <c r="BN5324" s="8">
        <f t="shared" si="435"/>
        <v>0</v>
      </c>
    </row>
    <row r="5325" spans="66:66" ht="22.5" x14ac:dyDescent="0.45">
      <c r="BN5325" s="8">
        <f t="shared" si="435"/>
        <v>0</v>
      </c>
    </row>
    <row r="5326" spans="66:66" ht="22.5" x14ac:dyDescent="0.45">
      <c r="BN5326" s="8">
        <f t="shared" si="435"/>
        <v>0</v>
      </c>
    </row>
    <row r="5327" spans="66:66" ht="22.5" x14ac:dyDescent="0.45">
      <c r="BN5327" s="8">
        <f t="shared" si="435"/>
        <v>0</v>
      </c>
    </row>
    <row r="5328" spans="66:66" ht="22.5" x14ac:dyDescent="0.45">
      <c r="BN5328" s="8">
        <f t="shared" si="435"/>
        <v>0</v>
      </c>
    </row>
    <row r="5329" spans="66:66" ht="22.5" x14ac:dyDescent="0.45">
      <c r="BN5329" s="8">
        <f t="shared" si="435"/>
        <v>0</v>
      </c>
    </row>
    <row r="5330" spans="66:66" ht="22.5" x14ac:dyDescent="0.45">
      <c r="BN5330" s="8">
        <f t="shared" si="435"/>
        <v>0</v>
      </c>
    </row>
    <row r="5331" spans="66:66" ht="22.5" x14ac:dyDescent="0.45">
      <c r="BN5331" s="8">
        <f t="shared" si="435"/>
        <v>0</v>
      </c>
    </row>
    <row r="5332" spans="66:66" ht="22.5" x14ac:dyDescent="0.45">
      <c r="BN5332" s="8">
        <f t="shared" si="435"/>
        <v>0</v>
      </c>
    </row>
    <row r="5333" spans="66:66" ht="22.5" x14ac:dyDescent="0.45">
      <c r="BN5333" s="8">
        <f t="shared" si="435"/>
        <v>0</v>
      </c>
    </row>
    <row r="5334" spans="66:66" ht="22.5" x14ac:dyDescent="0.45">
      <c r="BN5334" s="8">
        <f t="shared" si="435"/>
        <v>0</v>
      </c>
    </row>
    <row r="5335" spans="66:66" ht="22.5" x14ac:dyDescent="0.45">
      <c r="BN5335" s="8">
        <f t="shared" si="435"/>
        <v>0</v>
      </c>
    </row>
    <row r="5336" spans="66:66" ht="22.5" x14ac:dyDescent="0.45">
      <c r="BN5336" s="8">
        <f t="shared" si="435"/>
        <v>0</v>
      </c>
    </row>
    <row r="5337" spans="66:66" ht="22.5" x14ac:dyDescent="0.45">
      <c r="BN5337" s="8">
        <f t="shared" si="435"/>
        <v>0</v>
      </c>
    </row>
    <row r="5338" spans="66:66" ht="22.5" x14ac:dyDescent="0.45">
      <c r="BN5338" s="8">
        <f t="shared" si="435"/>
        <v>0</v>
      </c>
    </row>
    <row r="5339" spans="66:66" ht="22.5" x14ac:dyDescent="0.45">
      <c r="BN5339" s="8">
        <f t="shared" si="435"/>
        <v>0</v>
      </c>
    </row>
    <row r="5340" spans="66:66" ht="22.5" x14ac:dyDescent="0.45">
      <c r="BN5340" s="8">
        <f t="shared" si="435"/>
        <v>0</v>
      </c>
    </row>
    <row r="5341" spans="66:66" ht="22.5" x14ac:dyDescent="0.45">
      <c r="BN5341" s="8">
        <f t="shared" si="435"/>
        <v>0</v>
      </c>
    </row>
    <row r="5342" spans="66:66" ht="22.5" x14ac:dyDescent="0.45">
      <c r="BN5342" s="8">
        <f t="shared" si="435"/>
        <v>0</v>
      </c>
    </row>
    <row r="5343" spans="66:66" ht="22.5" x14ac:dyDescent="0.45">
      <c r="BN5343" s="8">
        <f t="shared" si="435"/>
        <v>0</v>
      </c>
    </row>
    <row r="5344" spans="66:66" ht="22.5" x14ac:dyDescent="0.45">
      <c r="BN5344" s="8">
        <f t="shared" si="435"/>
        <v>0</v>
      </c>
    </row>
    <row r="5345" spans="66:66" ht="22.5" x14ac:dyDescent="0.45">
      <c r="BN5345" s="8">
        <f t="shared" si="435"/>
        <v>0</v>
      </c>
    </row>
    <row r="5346" spans="66:66" ht="22.5" x14ac:dyDescent="0.45">
      <c r="BN5346" s="8">
        <f t="shared" si="435"/>
        <v>0</v>
      </c>
    </row>
    <row r="5347" spans="66:66" ht="22.5" x14ac:dyDescent="0.45">
      <c r="BN5347" s="8">
        <f t="shared" si="435"/>
        <v>0</v>
      </c>
    </row>
    <row r="5348" spans="66:66" ht="22.5" x14ac:dyDescent="0.45">
      <c r="BN5348" s="8">
        <f t="shared" si="435"/>
        <v>0</v>
      </c>
    </row>
    <row r="5349" spans="66:66" ht="22.5" x14ac:dyDescent="0.45">
      <c r="BN5349" s="8">
        <f t="shared" si="435"/>
        <v>0</v>
      </c>
    </row>
    <row r="5350" spans="66:66" ht="22.5" x14ac:dyDescent="0.45">
      <c r="BN5350" s="8">
        <f t="shared" si="435"/>
        <v>0</v>
      </c>
    </row>
    <row r="5351" spans="66:66" ht="22.5" x14ac:dyDescent="0.45">
      <c r="BN5351" s="8">
        <f t="shared" si="435"/>
        <v>0</v>
      </c>
    </row>
    <row r="5352" spans="66:66" ht="22.5" x14ac:dyDescent="0.45">
      <c r="BN5352" s="8">
        <f t="shared" si="435"/>
        <v>0</v>
      </c>
    </row>
    <row r="5353" spans="66:66" ht="22.5" x14ac:dyDescent="0.45">
      <c r="BN5353" s="8">
        <f t="shared" si="435"/>
        <v>0</v>
      </c>
    </row>
    <row r="5354" spans="66:66" ht="22.5" x14ac:dyDescent="0.45">
      <c r="BN5354" s="8">
        <f t="shared" si="435"/>
        <v>0</v>
      </c>
    </row>
    <row r="5355" spans="66:66" ht="22.5" x14ac:dyDescent="0.45">
      <c r="BN5355" s="8">
        <f t="shared" si="435"/>
        <v>0</v>
      </c>
    </row>
    <row r="5356" spans="66:66" ht="22.5" x14ac:dyDescent="0.45">
      <c r="BN5356" s="8">
        <f t="shared" si="435"/>
        <v>0</v>
      </c>
    </row>
    <row r="5357" spans="66:66" ht="22.5" x14ac:dyDescent="0.45">
      <c r="BN5357" s="8">
        <f t="shared" si="435"/>
        <v>0</v>
      </c>
    </row>
    <row r="5358" spans="66:66" ht="22.5" x14ac:dyDescent="0.45">
      <c r="BN5358" s="8">
        <f t="shared" ref="BN5358:BN5421" si="436">D5958</f>
        <v>0</v>
      </c>
    </row>
    <row r="5359" spans="66:66" ht="22.5" x14ac:dyDescent="0.45">
      <c r="BN5359" s="8">
        <f t="shared" si="436"/>
        <v>0</v>
      </c>
    </row>
    <row r="5360" spans="66:66" ht="22.5" x14ac:dyDescent="0.45">
      <c r="BN5360" s="8">
        <f t="shared" si="436"/>
        <v>0</v>
      </c>
    </row>
    <row r="5361" spans="66:66" ht="22.5" x14ac:dyDescent="0.45">
      <c r="BN5361" s="8">
        <f t="shared" si="436"/>
        <v>0</v>
      </c>
    </row>
    <row r="5362" spans="66:66" ht="22.5" x14ac:dyDescent="0.45">
      <c r="BN5362" s="8">
        <f t="shared" si="436"/>
        <v>0</v>
      </c>
    </row>
    <row r="5363" spans="66:66" ht="22.5" x14ac:dyDescent="0.45">
      <c r="BN5363" s="8">
        <f t="shared" si="436"/>
        <v>0</v>
      </c>
    </row>
    <row r="5364" spans="66:66" ht="22.5" x14ac:dyDescent="0.45">
      <c r="BN5364" s="8">
        <f t="shared" si="436"/>
        <v>0</v>
      </c>
    </row>
    <row r="5365" spans="66:66" ht="22.5" x14ac:dyDescent="0.45">
      <c r="BN5365" s="8">
        <f t="shared" si="436"/>
        <v>0</v>
      </c>
    </row>
    <row r="5366" spans="66:66" ht="22.5" x14ac:dyDescent="0.45">
      <c r="BN5366" s="8">
        <f t="shared" si="436"/>
        <v>0</v>
      </c>
    </row>
    <row r="5367" spans="66:66" ht="22.5" x14ac:dyDescent="0.45">
      <c r="BN5367" s="8">
        <f t="shared" si="436"/>
        <v>0</v>
      </c>
    </row>
    <row r="5368" spans="66:66" ht="22.5" x14ac:dyDescent="0.45">
      <c r="BN5368" s="8">
        <f t="shared" si="436"/>
        <v>0</v>
      </c>
    </row>
    <row r="5369" spans="66:66" ht="22.5" x14ac:dyDescent="0.45">
      <c r="BN5369" s="8">
        <f t="shared" si="436"/>
        <v>0</v>
      </c>
    </row>
    <row r="5370" spans="66:66" ht="22.5" x14ac:dyDescent="0.45">
      <c r="BN5370" s="8">
        <f t="shared" si="436"/>
        <v>0</v>
      </c>
    </row>
    <row r="5371" spans="66:66" ht="22.5" x14ac:dyDescent="0.45">
      <c r="BN5371" s="8">
        <f t="shared" si="436"/>
        <v>0</v>
      </c>
    </row>
    <row r="5372" spans="66:66" ht="22.5" x14ac:dyDescent="0.45">
      <c r="BN5372" s="8">
        <f t="shared" si="436"/>
        <v>0</v>
      </c>
    </row>
    <row r="5373" spans="66:66" ht="22.5" x14ac:dyDescent="0.45">
      <c r="BN5373" s="8">
        <f t="shared" si="436"/>
        <v>0</v>
      </c>
    </row>
    <row r="5374" spans="66:66" ht="22.5" x14ac:dyDescent="0.45">
      <c r="BN5374" s="8">
        <f t="shared" si="436"/>
        <v>0</v>
      </c>
    </row>
    <row r="5375" spans="66:66" ht="22.5" x14ac:dyDescent="0.45">
      <c r="BN5375" s="8">
        <f t="shared" si="436"/>
        <v>0</v>
      </c>
    </row>
    <row r="5376" spans="66:66" ht="22.5" x14ac:dyDescent="0.45">
      <c r="BN5376" s="8">
        <f t="shared" si="436"/>
        <v>0</v>
      </c>
    </row>
    <row r="5377" spans="66:66" ht="22.5" x14ac:dyDescent="0.45">
      <c r="BN5377" s="8">
        <f t="shared" si="436"/>
        <v>0</v>
      </c>
    </row>
    <row r="5378" spans="66:66" ht="22.5" x14ac:dyDescent="0.45">
      <c r="BN5378" s="8">
        <f t="shared" si="436"/>
        <v>0</v>
      </c>
    </row>
    <row r="5379" spans="66:66" ht="22.5" x14ac:dyDescent="0.45">
      <c r="BN5379" s="8">
        <f t="shared" si="436"/>
        <v>0</v>
      </c>
    </row>
    <row r="5380" spans="66:66" ht="22.5" x14ac:dyDescent="0.45">
      <c r="BN5380" s="8">
        <f t="shared" si="436"/>
        <v>0</v>
      </c>
    </row>
    <row r="5381" spans="66:66" ht="22.5" x14ac:dyDescent="0.45">
      <c r="BN5381" s="8">
        <f t="shared" si="436"/>
        <v>0</v>
      </c>
    </row>
    <row r="5382" spans="66:66" ht="22.5" x14ac:dyDescent="0.45">
      <c r="BN5382" s="8">
        <f t="shared" si="436"/>
        <v>0</v>
      </c>
    </row>
    <row r="5383" spans="66:66" ht="22.5" x14ac:dyDescent="0.45">
      <c r="BN5383" s="8">
        <f t="shared" si="436"/>
        <v>0</v>
      </c>
    </row>
    <row r="5384" spans="66:66" ht="22.5" x14ac:dyDescent="0.45">
      <c r="BN5384" s="8">
        <f t="shared" si="436"/>
        <v>0</v>
      </c>
    </row>
    <row r="5385" spans="66:66" ht="22.5" x14ac:dyDescent="0.45">
      <c r="BN5385" s="8">
        <f t="shared" si="436"/>
        <v>0</v>
      </c>
    </row>
    <row r="5386" spans="66:66" ht="22.5" x14ac:dyDescent="0.45">
      <c r="BN5386" s="8">
        <f t="shared" si="436"/>
        <v>0</v>
      </c>
    </row>
    <row r="5387" spans="66:66" ht="22.5" x14ac:dyDescent="0.45">
      <c r="BN5387" s="8">
        <f t="shared" si="436"/>
        <v>0</v>
      </c>
    </row>
    <row r="5388" spans="66:66" ht="22.5" x14ac:dyDescent="0.45">
      <c r="BN5388" s="8">
        <f t="shared" si="436"/>
        <v>0</v>
      </c>
    </row>
    <row r="5389" spans="66:66" ht="22.5" x14ac:dyDescent="0.45">
      <c r="BN5389" s="8">
        <f t="shared" si="436"/>
        <v>0</v>
      </c>
    </row>
    <row r="5390" spans="66:66" ht="22.5" x14ac:dyDescent="0.45">
      <c r="BN5390" s="8">
        <f t="shared" si="436"/>
        <v>0</v>
      </c>
    </row>
    <row r="5391" spans="66:66" ht="22.5" x14ac:dyDescent="0.45">
      <c r="BN5391" s="8">
        <f t="shared" si="436"/>
        <v>0</v>
      </c>
    </row>
    <row r="5392" spans="66:66" ht="22.5" x14ac:dyDescent="0.45">
      <c r="BN5392" s="8">
        <f t="shared" si="436"/>
        <v>0</v>
      </c>
    </row>
    <row r="5393" spans="66:66" ht="22.5" x14ac:dyDescent="0.45">
      <c r="BN5393" s="8">
        <f t="shared" si="436"/>
        <v>0</v>
      </c>
    </row>
    <row r="5394" spans="66:66" ht="22.5" x14ac:dyDescent="0.45">
      <c r="BN5394" s="8">
        <f t="shared" si="436"/>
        <v>0</v>
      </c>
    </row>
    <row r="5395" spans="66:66" ht="22.5" x14ac:dyDescent="0.45">
      <c r="BN5395" s="8">
        <f t="shared" si="436"/>
        <v>0</v>
      </c>
    </row>
    <row r="5396" spans="66:66" ht="22.5" x14ac:dyDescent="0.45">
      <c r="BN5396" s="8">
        <f t="shared" si="436"/>
        <v>0</v>
      </c>
    </row>
    <row r="5397" spans="66:66" ht="22.5" x14ac:dyDescent="0.45">
      <c r="BN5397" s="8">
        <f t="shared" si="436"/>
        <v>0</v>
      </c>
    </row>
    <row r="5398" spans="66:66" ht="22.5" x14ac:dyDescent="0.45">
      <c r="BN5398" s="8">
        <f t="shared" si="436"/>
        <v>0</v>
      </c>
    </row>
    <row r="5399" spans="66:66" ht="22.5" x14ac:dyDescent="0.45">
      <c r="BN5399" s="8">
        <f t="shared" si="436"/>
        <v>0</v>
      </c>
    </row>
    <row r="5400" spans="66:66" ht="22.5" x14ac:dyDescent="0.45">
      <c r="BN5400" s="8">
        <f t="shared" si="436"/>
        <v>0</v>
      </c>
    </row>
    <row r="5401" spans="66:66" ht="22.5" x14ac:dyDescent="0.45">
      <c r="BN5401" s="8">
        <f t="shared" si="436"/>
        <v>0</v>
      </c>
    </row>
    <row r="5402" spans="66:66" ht="22.5" x14ac:dyDescent="0.45">
      <c r="BN5402" s="8">
        <f t="shared" si="436"/>
        <v>0</v>
      </c>
    </row>
    <row r="5403" spans="66:66" ht="22.5" x14ac:dyDescent="0.45">
      <c r="BN5403" s="8">
        <f t="shared" si="436"/>
        <v>0</v>
      </c>
    </row>
    <row r="5404" spans="66:66" ht="22.5" x14ac:dyDescent="0.45">
      <c r="BN5404" s="8">
        <f t="shared" si="436"/>
        <v>0</v>
      </c>
    </row>
    <row r="5405" spans="66:66" ht="22.5" x14ac:dyDescent="0.45">
      <c r="BN5405" s="8">
        <f t="shared" si="436"/>
        <v>0</v>
      </c>
    </row>
    <row r="5406" spans="66:66" ht="22.5" x14ac:dyDescent="0.45">
      <c r="BN5406" s="8">
        <f t="shared" si="436"/>
        <v>0</v>
      </c>
    </row>
    <row r="5407" spans="66:66" ht="22.5" x14ac:dyDescent="0.45">
      <c r="BN5407" s="8">
        <f t="shared" si="436"/>
        <v>0</v>
      </c>
    </row>
    <row r="5408" spans="66:66" ht="22.5" x14ac:dyDescent="0.45">
      <c r="BN5408" s="8">
        <f t="shared" si="436"/>
        <v>0</v>
      </c>
    </row>
    <row r="5409" spans="66:66" ht="22.5" x14ac:dyDescent="0.45">
      <c r="BN5409" s="8">
        <f t="shared" si="436"/>
        <v>0</v>
      </c>
    </row>
    <row r="5410" spans="66:66" ht="22.5" x14ac:dyDescent="0.45">
      <c r="BN5410" s="8">
        <f t="shared" si="436"/>
        <v>0</v>
      </c>
    </row>
    <row r="5411" spans="66:66" ht="22.5" x14ac:dyDescent="0.45">
      <c r="BN5411" s="8">
        <f t="shared" si="436"/>
        <v>0</v>
      </c>
    </row>
    <row r="5412" spans="66:66" ht="22.5" x14ac:dyDescent="0.45">
      <c r="BN5412" s="8">
        <f t="shared" si="436"/>
        <v>0</v>
      </c>
    </row>
    <row r="5413" spans="66:66" ht="22.5" x14ac:dyDescent="0.45">
      <c r="BN5413" s="8">
        <f t="shared" si="436"/>
        <v>0</v>
      </c>
    </row>
    <row r="5414" spans="66:66" ht="22.5" x14ac:dyDescent="0.45">
      <c r="BN5414" s="8">
        <f t="shared" si="436"/>
        <v>0</v>
      </c>
    </row>
    <row r="5415" spans="66:66" ht="22.5" x14ac:dyDescent="0.45">
      <c r="BN5415" s="8">
        <f t="shared" si="436"/>
        <v>0</v>
      </c>
    </row>
    <row r="5416" spans="66:66" ht="22.5" x14ac:dyDescent="0.45">
      <c r="BN5416" s="8">
        <f t="shared" si="436"/>
        <v>0</v>
      </c>
    </row>
    <row r="5417" spans="66:66" ht="22.5" x14ac:dyDescent="0.45">
      <c r="BN5417" s="8">
        <f t="shared" si="436"/>
        <v>0</v>
      </c>
    </row>
    <row r="5418" spans="66:66" ht="22.5" x14ac:dyDescent="0.45">
      <c r="BN5418" s="8">
        <f t="shared" si="436"/>
        <v>0</v>
      </c>
    </row>
    <row r="5419" spans="66:66" ht="22.5" x14ac:dyDescent="0.45">
      <c r="BN5419" s="8">
        <f t="shared" si="436"/>
        <v>0</v>
      </c>
    </row>
    <row r="5420" spans="66:66" ht="22.5" x14ac:dyDescent="0.45">
      <c r="BN5420" s="8">
        <f t="shared" si="436"/>
        <v>0</v>
      </c>
    </row>
    <row r="5421" spans="66:66" ht="22.5" x14ac:dyDescent="0.45">
      <c r="BN5421" s="8">
        <f t="shared" si="436"/>
        <v>0</v>
      </c>
    </row>
    <row r="5422" spans="66:66" ht="22.5" x14ac:dyDescent="0.45">
      <c r="BN5422" s="8">
        <f t="shared" ref="BN5422:BN5485" si="437">D6022</f>
        <v>0</v>
      </c>
    </row>
    <row r="5423" spans="66:66" ht="22.5" x14ac:dyDescent="0.45">
      <c r="BN5423" s="8">
        <f t="shared" si="437"/>
        <v>0</v>
      </c>
    </row>
    <row r="5424" spans="66:66" ht="22.5" x14ac:dyDescent="0.45">
      <c r="BN5424" s="8">
        <f t="shared" si="437"/>
        <v>0</v>
      </c>
    </row>
    <row r="5425" spans="66:66" ht="22.5" x14ac:dyDescent="0.45">
      <c r="BN5425" s="8">
        <f t="shared" si="437"/>
        <v>0</v>
      </c>
    </row>
    <row r="5426" spans="66:66" ht="22.5" x14ac:dyDescent="0.45">
      <c r="BN5426" s="8">
        <f t="shared" si="437"/>
        <v>0</v>
      </c>
    </row>
    <row r="5427" spans="66:66" ht="22.5" x14ac:dyDescent="0.45">
      <c r="BN5427" s="8">
        <f t="shared" si="437"/>
        <v>0</v>
      </c>
    </row>
    <row r="5428" spans="66:66" ht="22.5" x14ac:dyDescent="0.45">
      <c r="BN5428" s="8">
        <f t="shared" si="437"/>
        <v>0</v>
      </c>
    </row>
    <row r="5429" spans="66:66" ht="22.5" x14ac:dyDescent="0.45">
      <c r="BN5429" s="8">
        <f t="shared" si="437"/>
        <v>0</v>
      </c>
    </row>
    <row r="5430" spans="66:66" ht="22.5" x14ac:dyDescent="0.45">
      <c r="BN5430" s="8">
        <f t="shared" si="437"/>
        <v>0</v>
      </c>
    </row>
    <row r="5431" spans="66:66" ht="22.5" x14ac:dyDescent="0.45">
      <c r="BN5431" s="8">
        <f t="shared" si="437"/>
        <v>0</v>
      </c>
    </row>
    <row r="5432" spans="66:66" ht="22.5" x14ac:dyDescent="0.45">
      <c r="BN5432" s="8">
        <f t="shared" si="437"/>
        <v>0</v>
      </c>
    </row>
    <row r="5433" spans="66:66" ht="22.5" x14ac:dyDescent="0.45">
      <c r="BN5433" s="8">
        <f t="shared" si="437"/>
        <v>0</v>
      </c>
    </row>
    <row r="5434" spans="66:66" ht="22.5" x14ac:dyDescent="0.45">
      <c r="BN5434" s="8">
        <f t="shared" si="437"/>
        <v>0</v>
      </c>
    </row>
    <row r="5435" spans="66:66" ht="22.5" x14ac:dyDescent="0.45">
      <c r="BN5435" s="8">
        <f t="shared" si="437"/>
        <v>0</v>
      </c>
    </row>
    <row r="5436" spans="66:66" ht="22.5" x14ac:dyDescent="0.45">
      <c r="BN5436" s="8">
        <f t="shared" si="437"/>
        <v>0</v>
      </c>
    </row>
    <row r="5437" spans="66:66" ht="22.5" x14ac:dyDescent="0.45">
      <c r="BN5437" s="8">
        <f t="shared" si="437"/>
        <v>0</v>
      </c>
    </row>
    <row r="5438" spans="66:66" ht="22.5" x14ac:dyDescent="0.45">
      <c r="BN5438" s="8">
        <f t="shared" si="437"/>
        <v>0</v>
      </c>
    </row>
    <row r="5439" spans="66:66" ht="22.5" x14ac:dyDescent="0.45">
      <c r="BN5439" s="8">
        <f t="shared" si="437"/>
        <v>0</v>
      </c>
    </row>
    <row r="5440" spans="66:66" ht="22.5" x14ac:dyDescent="0.45">
      <c r="BN5440" s="8">
        <f t="shared" si="437"/>
        <v>0</v>
      </c>
    </row>
    <row r="5441" spans="66:66" ht="22.5" x14ac:dyDescent="0.45">
      <c r="BN5441" s="8">
        <f t="shared" si="437"/>
        <v>0</v>
      </c>
    </row>
    <row r="5442" spans="66:66" ht="22.5" x14ac:dyDescent="0.45">
      <c r="BN5442" s="8">
        <f t="shared" si="437"/>
        <v>0</v>
      </c>
    </row>
    <row r="5443" spans="66:66" ht="22.5" x14ac:dyDescent="0.45">
      <c r="BN5443" s="8">
        <f t="shared" si="437"/>
        <v>0</v>
      </c>
    </row>
    <row r="5444" spans="66:66" ht="22.5" x14ac:dyDescent="0.45">
      <c r="BN5444" s="8">
        <f t="shared" si="437"/>
        <v>0</v>
      </c>
    </row>
    <row r="5445" spans="66:66" ht="22.5" x14ac:dyDescent="0.45">
      <c r="BN5445" s="8">
        <f t="shared" si="437"/>
        <v>0</v>
      </c>
    </row>
    <row r="5446" spans="66:66" ht="22.5" x14ac:dyDescent="0.45">
      <c r="BN5446" s="8">
        <f t="shared" si="437"/>
        <v>0</v>
      </c>
    </row>
    <row r="5447" spans="66:66" ht="22.5" x14ac:dyDescent="0.45">
      <c r="BN5447" s="8">
        <f t="shared" si="437"/>
        <v>0</v>
      </c>
    </row>
    <row r="5448" spans="66:66" ht="22.5" x14ac:dyDescent="0.45">
      <c r="BN5448" s="8">
        <f t="shared" si="437"/>
        <v>0</v>
      </c>
    </row>
    <row r="5449" spans="66:66" ht="22.5" x14ac:dyDescent="0.45">
      <c r="BN5449" s="8">
        <f t="shared" si="437"/>
        <v>0</v>
      </c>
    </row>
    <row r="5450" spans="66:66" ht="22.5" x14ac:dyDescent="0.45">
      <c r="BN5450" s="8">
        <f t="shared" si="437"/>
        <v>0</v>
      </c>
    </row>
    <row r="5451" spans="66:66" ht="22.5" x14ac:dyDescent="0.45">
      <c r="BN5451" s="8">
        <f t="shared" si="437"/>
        <v>0</v>
      </c>
    </row>
    <row r="5452" spans="66:66" ht="22.5" x14ac:dyDescent="0.45">
      <c r="BN5452" s="8">
        <f t="shared" si="437"/>
        <v>0</v>
      </c>
    </row>
    <row r="5453" spans="66:66" ht="22.5" x14ac:dyDescent="0.45">
      <c r="BN5453" s="8">
        <f t="shared" si="437"/>
        <v>0</v>
      </c>
    </row>
    <row r="5454" spans="66:66" ht="22.5" x14ac:dyDescent="0.45">
      <c r="BN5454" s="8">
        <f t="shared" si="437"/>
        <v>0</v>
      </c>
    </row>
    <row r="5455" spans="66:66" ht="22.5" x14ac:dyDescent="0.45">
      <c r="BN5455" s="8">
        <f t="shared" si="437"/>
        <v>0</v>
      </c>
    </row>
    <row r="5456" spans="66:66" ht="22.5" x14ac:dyDescent="0.45">
      <c r="BN5456" s="8">
        <f t="shared" si="437"/>
        <v>0</v>
      </c>
    </row>
    <row r="5457" spans="66:66" ht="22.5" x14ac:dyDescent="0.45">
      <c r="BN5457" s="8">
        <f t="shared" si="437"/>
        <v>0</v>
      </c>
    </row>
    <row r="5458" spans="66:66" ht="22.5" x14ac:dyDescent="0.45">
      <c r="BN5458" s="8">
        <f t="shared" si="437"/>
        <v>0</v>
      </c>
    </row>
    <row r="5459" spans="66:66" ht="22.5" x14ac:dyDescent="0.45">
      <c r="BN5459" s="8">
        <f t="shared" si="437"/>
        <v>0</v>
      </c>
    </row>
    <row r="5460" spans="66:66" ht="22.5" x14ac:dyDescent="0.45">
      <c r="BN5460" s="8">
        <f t="shared" si="437"/>
        <v>0</v>
      </c>
    </row>
    <row r="5461" spans="66:66" ht="22.5" x14ac:dyDescent="0.45">
      <c r="BN5461" s="8">
        <f t="shared" si="437"/>
        <v>0</v>
      </c>
    </row>
    <row r="5462" spans="66:66" ht="22.5" x14ac:dyDescent="0.45">
      <c r="BN5462" s="8">
        <f t="shared" si="437"/>
        <v>0</v>
      </c>
    </row>
    <row r="5463" spans="66:66" ht="22.5" x14ac:dyDescent="0.45">
      <c r="BN5463" s="8">
        <f t="shared" si="437"/>
        <v>0</v>
      </c>
    </row>
    <row r="5464" spans="66:66" ht="22.5" x14ac:dyDescent="0.45">
      <c r="BN5464" s="8">
        <f t="shared" si="437"/>
        <v>0</v>
      </c>
    </row>
    <row r="5465" spans="66:66" ht="22.5" x14ac:dyDescent="0.45">
      <c r="BN5465" s="8">
        <f t="shared" si="437"/>
        <v>0</v>
      </c>
    </row>
    <row r="5466" spans="66:66" ht="22.5" x14ac:dyDescent="0.45">
      <c r="BN5466" s="8">
        <f t="shared" si="437"/>
        <v>0</v>
      </c>
    </row>
    <row r="5467" spans="66:66" ht="22.5" x14ac:dyDescent="0.45">
      <c r="BN5467" s="8">
        <f t="shared" si="437"/>
        <v>0</v>
      </c>
    </row>
    <row r="5468" spans="66:66" ht="22.5" x14ac:dyDescent="0.45">
      <c r="BN5468" s="8">
        <f t="shared" si="437"/>
        <v>0</v>
      </c>
    </row>
    <row r="5469" spans="66:66" ht="22.5" x14ac:dyDescent="0.45">
      <c r="BN5469" s="8">
        <f t="shared" si="437"/>
        <v>0</v>
      </c>
    </row>
    <row r="5470" spans="66:66" ht="22.5" x14ac:dyDescent="0.45">
      <c r="BN5470" s="8">
        <f t="shared" si="437"/>
        <v>0</v>
      </c>
    </row>
    <row r="5471" spans="66:66" ht="22.5" x14ac:dyDescent="0.45">
      <c r="BN5471" s="8">
        <f t="shared" si="437"/>
        <v>0</v>
      </c>
    </row>
    <row r="5472" spans="66:66" ht="22.5" x14ac:dyDescent="0.45">
      <c r="BN5472" s="8">
        <f t="shared" si="437"/>
        <v>0</v>
      </c>
    </row>
    <row r="5473" spans="66:66" ht="22.5" x14ac:dyDescent="0.45">
      <c r="BN5473" s="8">
        <f t="shared" si="437"/>
        <v>0</v>
      </c>
    </row>
    <row r="5474" spans="66:66" ht="22.5" x14ac:dyDescent="0.45">
      <c r="BN5474" s="8">
        <f t="shared" si="437"/>
        <v>0</v>
      </c>
    </row>
    <row r="5475" spans="66:66" ht="22.5" x14ac:dyDescent="0.45">
      <c r="BN5475" s="8">
        <f t="shared" si="437"/>
        <v>0</v>
      </c>
    </row>
    <row r="5476" spans="66:66" ht="22.5" x14ac:dyDescent="0.45">
      <c r="BN5476" s="8">
        <f t="shared" si="437"/>
        <v>0</v>
      </c>
    </row>
    <row r="5477" spans="66:66" ht="22.5" x14ac:dyDescent="0.45">
      <c r="BN5477" s="8">
        <f t="shared" si="437"/>
        <v>0</v>
      </c>
    </row>
    <row r="5478" spans="66:66" ht="22.5" x14ac:dyDescent="0.45">
      <c r="BN5478" s="8">
        <f t="shared" si="437"/>
        <v>0</v>
      </c>
    </row>
    <row r="5479" spans="66:66" ht="22.5" x14ac:dyDescent="0.45">
      <c r="BN5479" s="8">
        <f t="shared" si="437"/>
        <v>0</v>
      </c>
    </row>
    <row r="5480" spans="66:66" ht="22.5" x14ac:dyDescent="0.45">
      <c r="BN5480" s="8">
        <f t="shared" si="437"/>
        <v>0</v>
      </c>
    </row>
    <row r="5481" spans="66:66" ht="22.5" x14ac:dyDescent="0.45">
      <c r="BN5481" s="8">
        <f t="shared" si="437"/>
        <v>0</v>
      </c>
    </row>
    <row r="5482" spans="66:66" ht="22.5" x14ac:dyDescent="0.45">
      <c r="BN5482" s="8">
        <f t="shared" si="437"/>
        <v>0</v>
      </c>
    </row>
    <row r="5483" spans="66:66" ht="22.5" x14ac:dyDescent="0.45">
      <c r="BN5483" s="8">
        <f t="shared" si="437"/>
        <v>0</v>
      </c>
    </row>
    <row r="5484" spans="66:66" ht="22.5" x14ac:dyDescent="0.45">
      <c r="BN5484" s="8">
        <f t="shared" si="437"/>
        <v>0</v>
      </c>
    </row>
    <row r="5485" spans="66:66" ht="22.5" x14ac:dyDescent="0.45">
      <c r="BN5485" s="8">
        <f t="shared" si="437"/>
        <v>0</v>
      </c>
    </row>
    <row r="5486" spans="66:66" ht="22.5" x14ac:dyDescent="0.45">
      <c r="BN5486" s="8">
        <f t="shared" ref="BN5486:BN5549" si="438">D6086</f>
        <v>0</v>
      </c>
    </row>
    <row r="5487" spans="66:66" ht="22.5" x14ac:dyDescent="0.45">
      <c r="BN5487" s="8">
        <f t="shared" si="438"/>
        <v>0</v>
      </c>
    </row>
    <row r="5488" spans="66:66" ht="22.5" x14ac:dyDescent="0.45">
      <c r="BN5488" s="8">
        <f t="shared" si="438"/>
        <v>0</v>
      </c>
    </row>
    <row r="5489" spans="66:66" ht="22.5" x14ac:dyDescent="0.45">
      <c r="BN5489" s="8">
        <f t="shared" si="438"/>
        <v>0</v>
      </c>
    </row>
    <row r="5490" spans="66:66" ht="22.5" x14ac:dyDescent="0.45">
      <c r="BN5490" s="8">
        <f t="shared" si="438"/>
        <v>0</v>
      </c>
    </row>
    <row r="5491" spans="66:66" ht="22.5" x14ac:dyDescent="0.45">
      <c r="BN5491" s="8">
        <f t="shared" si="438"/>
        <v>0</v>
      </c>
    </row>
    <row r="5492" spans="66:66" ht="22.5" x14ac:dyDescent="0.45">
      <c r="BN5492" s="8">
        <f t="shared" si="438"/>
        <v>0</v>
      </c>
    </row>
    <row r="5493" spans="66:66" ht="22.5" x14ac:dyDescent="0.45">
      <c r="BN5493" s="8">
        <f t="shared" si="438"/>
        <v>0</v>
      </c>
    </row>
    <row r="5494" spans="66:66" ht="22.5" x14ac:dyDescent="0.45">
      <c r="BN5494" s="8">
        <f t="shared" si="438"/>
        <v>0</v>
      </c>
    </row>
    <row r="5495" spans="66:66" ht="22.5" x14ac:dyDescent="0.45">
      <c r="BN5495" s="8">
        <f t="shared" si="438"/>
        <v>0</v>
      </c>
    </row>
    <row r="5496" spans="66:66" ht="22.5" x14ac:dyDescent="0.45">
      <c r="BN5496" s="8">
        <f t="shared" si="438"/>
        <v>0</v>
      </c>
    </row>
    <row r="5497" spans="66:66" ht="22.5" x14ac:dyDescent="0.45">
      <c r="BN5497" s="8">
        <f t="shared" si="438"/>
        <v>0</v>
      </c>
    </row>
    <row r="5498" spans="66:66" ht="22.5" x14ac:dyDescent="0.45">
      <c r="BN5498" s="8">
        <f t="shared" si="438"/>
        <v>0</v>
      </c>
    </row>
    <row r="5499" spans="66:66" ht="22.5" x14ac:dyDescent="0.45">
      <c r="BN5499" s="8">
        <f t="shared" si="438"/>
        <v>0</v>
      </c>
    </row>
    <row r="5500" spans="66:66" ht="22.5" x14ac:dyDescent="0.45">
      <c r="BN5500" s="8">
        <f t="shared" si="438"/>
        <v>0</v>
      </c>
    </row>
    <row r="5501" spans="66:66" ht="22.5" x14ac:dyDescent="0.45">
      <c r="BN5501" s="8">
        <f t="shared" si="438"/>
        <v>0</v>
      </c>
    </row>
    <row r="5502" spans="66:66" ht="22.5" x14ac:dyDescent="0.45">
      <c r="BN5502" s="8">
        <f t="shared" si="438"/>
        <v>0</v>
      </c>
    </row>
    <row r="5503" spans="66:66" ht="22.5" x14ac:dyDescent="0.45">
      <c r="BN5503" s="8">
        <f t="shared" si="438"/>
        <v>0</v>
      </c>
    </row>
    <row r="5504" spans="66:66" ht="22.5" x14ac:dyDescent="0.45">
      <c r="BN5504" s="8">
        <f t="shared" si="438"/>
        <v>0</v>
      </c>
    </row>
    <row r="5505" spans="66:66" ht="22.5" x14ac:dyDescent="0.45">
      <c r="BN5505" s="8">
        <f t="shared" si="438"/>
        <v>0</v>
      </c>
    </row>
    <row r="5506" spans="66:66" ht="22.5" x14ac:dyDescent="0.45">
      <c r="BN5506" s="8">
        <f t="shared" si="438"/>
        <v>0</v>
      </c>
    </row>
    <row r="5507" spans="66:66" ht="22.5" x14ac:dyDescent="0.45">
      <c r="BN5507" s="8">
        <f t="shared" si="438"/>
        <v>0</v>
      </c>
    </row>
    <row r="5508" spans="66:66" ht="22.5" x14ac:dyDescent="0.45">
      <c r="BN5508" s="8">
        <f t="shared" si="438"/>
        <v>0</v>
      </c>
    </row>
    <row r="5509" spans="66:66" ht="22.5" x14ac:dyDescent="0.45">
      <c r="BN5509" s="8">
        <f t="shared" si="438"/>
        <v>0</v>
      </c>
    </row>
    <row r="5510" spans="66:66" ht="22.5" x14ac:dyDescent="0.45">
      <c r="BN5510" s="8">
        <f t="shared" si="438"/>
        <v>0</v>
      </c>
    </row>
    <row r="5511" spans="66:66" ht="22.5" x14ac:dyDescent="0.45">
      <c r="BN5511" s="8">
        <f t="shared" si="438"/>
        <v>0</v>
      </c>
    </row>
    <row r="5512" spans="66:66" ht="22.5" x14ac:dyDescent="0.45">
      <c r="BN5512" s="8">
        <f t="shared" si="438"/>
        <v>0</v>
      </c>
    </row>
    <row r="5513" spans="66:66" ht="22.5" x14ac:dyDescent="0.45">
      <c r="BN5513" s="8">
        <f t="shared" si="438"/>
        <v>0</v>
      </c>
    </row>
    <row r="5514" spans="66:66" ht="22.5" x14ac:dyDescent="0.45">
      <c r="BN5514" s="8">
        <f t="shared" si="438"/>
        <v>0</v>
      </c>
    </row>
    <row r="5515" spans="66:66" ht="22.5" x14ac:dyDescent="0.45">
      <c r="BN5515" s="8">
        <f t="shared" si="438"/>
        <v>0</v>
      </c>
    </row>
    <row r="5516" spans="66:66" ht="22.5" x14ac:dyDescent="0.45">
      <c r="BN5516" s="8">
        <f t="shared" si="438"/>
        <v>0</v>
      </c>
    </row>
    <row r="5517" spans="66:66" ht="22.5" x14ac:dyDescent="0.45">
      <c r="BN5517" s="8">
        <f t="shared" si="438"/>
        <v>0</v>
      </c>
    </row>
    <row r="5518" spans="66:66" ht="22.5" x14ac:dyDescent="0.45">
      <c r="BN5518" s="8">
        <f t="shared" si="438"/>
        <v>0</v>
      </c>
    </row>
    <row r="5519" spans="66:66" ht="22.5" x14ac:dyDescent="0.45">
      <c r="BN5519" s="8">
        <f t="shared" si="438"/>
        <v>0</v>
      </c>
    </row>
    <row r="5520" spans="66:66" ht="22.5" x14ac:dyDescent="0.45">
      <c r="BN5520" s="8">
        <f t="shared" si="438"/>
        <v>0</v>
      </c>
    </row>
    <row r="5521" spans="66:66" ht="22.5" x14ac:dyDescent="0.45">
      <c r="BN5521" s="8">
        <f t="shared" si="438"/>
        <v>0</v>
      </c>
    </row>
    <row r="5522" spans="66:66" ht="22.5" x14ac:dyDescent="0.45">
      <c r="BN5522" s="8">
        <f t="shared" si="438"/>
        <v>0</v>
      </c>
    </row>
    <row r="5523" spans="66:66" ht="22.5" x14ac:dyDescent="0.45">
      <c r="BN5523" s="8">
        <f t="shared" si="438"/>
        <v>0</v>
      </c>
    </row>
    <row r="5524" spans="66:66" ht="22.5" x14ac:dyDescent="0.45">
      <c r="BN5524" s="8">
        <f t="shared" si="438"/>
        <v>0</v>
      </c>
    </row>
    <row r="5525" spans="66:66" ht="22.5" x14ac:dyDescent="0.45">
      <c r="BN5525" s="8">
        <f t="shared" si="438"/>
        <v>0</v>
      </c>
    </row>
    <row r="5526" spans="66:66" ht="22.5" x14ac:dyDescent="0.45">
      <c r="BN5526" s="8">
        <f t="shared" si="438"/>
        <v>0</v>
      </c>
    </row>
    <row r="5527" spans="66:66" ht="22.5" x14ac:dyDescent="0.45">
      <c r="BN5527" s="8">
        <f t="shared" si="438"/>
        <v>0</v>
      </c>
    </row>
    <row r="5528" spans="66:66" ht="22.5" x14ac:dyDescent="0.45">
      <c r="BN5528" s="8">
        <f t="shared" si="438"/>
        <v>0</v>
      </c>
    </row>
    <row r="5529" spans="66:66" ht="22.5" x14ac:dyDescent="0.45">
      <c r="BN5529" s="8">
        <f t="shared" si="438"/>
        <v>0</v>
      </c>
    </row>
    <row r="5530" spans="66:66" ht="22.5" x14ac:dyDescent="0.45">
      <c r="BN5530" s="8">
        <f t="shared" si="438"/>
        <v>0</v>
      </c>
    </row>
    <row r="5531" spans="66:66" ht="22.5" x14ac:dyDescent="0.45">
      <c r="BN5531" s="8">
        <f t="shared" si="438"/>
        <v>0</v>
      </c>
    </row>
    <row r="5532" spans="66:66" ht="22.5" x14ac:dyDescent="0.45">
      <c r="BN5532" s="8">
        <f t="shared" si="438"/>
        <v>0</v>
      </c>
    </row>
    <row r="5533" spans="66:66" ht="22.5" x14ac:dyDescent="0.45">
      <c r="BN5533" s="8">
        <f t="shared" si="438"/>
        <v>0</v>
      </c>
    </row>
    <row r="5534" spans="66:66" ht="22.5" x14ac:dyDescent="0.45">
      <c r="BN5534" s="8">
        <f t="shared" si="438"/>
        <v>0</v>
      </c>
    </row>
    <row r="5535" spans="66:66" ht="22.5" x14ac:dyDescent="0.45">
      <c r="BN5535" s="8">
        <f t="shared" si="438"/>
        <v>0</v>
      </c>
    </row>
    <row r="5536" spans="66:66" ht="22.5" x14ac:dyDescent="0.45">
      <c r="BN5536" s="8">
        <f t="shared" si="438"/>
        <v>0</v>
      </c>
    </row>
    <row r="5537" spans="66:66" ht="22.5" x14ac:dyDescent="0.45">
      <c r="BN5537" s="8">
        <f t="shared" si="438"/>
        <v>0</v>
      </c>
    </row>
    <row r="5538" spans="66:66" ht="22.5" x14ac:dyDescent="0.45">
      <c r="BN5538" s="8">
        <f t="shared" si="438"/>
        <v>0</v>
      </c>
    </row>
    <row r="5539" spans="66:66" ht="22.5" x14ac:dyDescent="0.45">
      <c r="BN5539" s="8">
        <f t="shared" si="438"/>
        <v>0</v>
      </c>
    </row>
    <row r="5540" spans="66:66" ht="22.5" x14ac:dyDescent="0.45">
      <c r="BN5540" s="8">
        <f t="shared" si="438"/>
        <v>0</v>
      </c>
    </row>
    <row r="5541" spans="66:66" ht="22.5" x14ac:dyDescent="0.45">
      <c r="BN5541" s="8">
        <f t="shared" si="438"/>
        <v>0</v>
      </c>
    </row>
    <row r="5542" spans="66:66" ht="22.5" x14ac:dyDescent="0.45">
      <c r="BN5542" s="8">
        <f t="shared" si="438"/>
        <v>0</v>
      </c>
    </row>
    <row r="5543" spans="66:66" ht="22.5" x14ac:dyDescent="0.45">
      <c r="BN5543" s="8">
        <f t="shared" si="438"/>
        <v>0</v>
      </c>
    </row>
    <row r="5544" spans="66:66" ht="22.5" x14ac:dyDescent="0.45">
      <c r="BN5544" s="8">
        <f t="shared" si="438"/>
        <v>0</v>
      </c>
    </row>
    <row r="5545" spans="66:66" ht="22.5" x14ac:dyDescent="0.45">
      <c r="BN5545" s="8">
        <f t="shared" si="438"/>
        <v>0</v>
      </c>
    </row>
    <row r="5546" spans="66:66" ht="22.5" x14ac:dyDescent="0.45">
      <c r="BN5546" s="8">
        <f t="shared" si="438"/>
        <v>0</v>
      </c>
    </row>
    <row r="5547" spans="66:66" ht="22.5" x14ac:dyDescent="0.45">
      <c r="BN5547" s="8">
        <f t="shared" si="438"/>
        <v>0</v>
      </c>
    </row>
    <row r="5548" spans="66:66" ht="22.5" x14ac:dyDescent="0.45">
      <c r="BN5548" s="8">
        <f t="shared" si="438"/>
        <v>0</v>
      </c>
    </row>
    <row r="5549" spans="66:66" ht="22.5" x14ac:dyDescent="0.45">
      <c r="BN5549" s="8">
        <f t="shared" si="438"/>
        <v>0</v>
      </c>
    </row>
    <row r="5550" spans="66:66" ht="22.5" x14ac:dyDescent="0.45">
      <c r="BN5550" s="8">
        <f t="shared" ref="BN5550:BN5613" si="439">D6150</f>
        <v>0</v>
      </c>
    </row>
    <row r="5551" spans="66:66" ht="22.5" x14ac:dyDescent="0.45">
      <c r="BN5551" s="8">
        <f t="shared" si="439"/>
        <v>0</v>
      </c>
    </row>
    <row r="5552" spans="66:66" ht="22.5" x14ac:dyDescent="0.45">
      <c r="BN5552" s="8">
        <f t="shared" si="439"/>
        <v>0</v>
      </c>
    </row>
    <row r="5553" spans="66:66" ht="22.5" x14ac:dyDescent="0.45">
      <c r="BN5553" s="8">
        <f t="shared" si="439"/>
        <v>0</v>
      </c>
    </row>
    <row r="5554" spans="66:66" ht="22.5" x14ac:dyDescent="0.45">
      <c r="BN5554" s="8">
        <f t="shared" si="439"/>
        <v>0</v>
      </c>
    </row>
    <row r="5555" spans="66:66" ht="22.5" x14ac:dyDescent="0.45">
      <c r="BN5555" s="8">
        <f t="shared" si="439"/>
        <v>0</v>
      </c>
    </row>
    <row r="5556" spans="66:66" ht="22.5" x14ac:dyDescent="0.45">
      <c r="BN5556" s="8">
        <f t="shared" si="439"/>
        <v>0</v>
      </c>
    </row>
    <row r="5557" spans="66:66" ht="22.5" x14ac:dyDescent="0.45">
      <c r="BN5557" s="8">
        <f t="shared" si="439"/>
        <v>0</v>
      </c>
    </row>
    <row r="5558" spans="66:66" ht="22.5" x14ac:dyDescent="0.45">
      <c r="BN5558" s="8">
        <f t="shared" si="439"/>
        <v>0</v>
      </c>
    </row>
    <row r="5559" spans="66:66" ht="22.5" x14ac:dyDescent="0.45">
      <c r="BN5559" s="8">
        <f t="shared" si="439"/>
        <v>0</v>
      </c>
    </row>
    <row r="5560" spans="66:66" ht="22.5" x14ac:dyDescent="0.45">
      <c r="BN5560" s="8">
        <f t="shared" si="439"/>
        <v>0</v>
      </c>
    </row>
    <row r="5561" spans="66:66" ht="22.5" x14ac:dyDescent="0.45">
      <c r="BN5561" s="8">
        <f t="shared" si="439"/>
        <v>0</v>
      </c>
    </row>
    <row r="5562" spans="66:66" ht="22.5" x14ac:dyDescent="0.45">
      <c r="BN5562" s="8">
        <f t="shared" si="439"/>
        <v>0</v>
      </c>
    </row>
    <row r="5563" spans="66:66" ht="22.5" x14ac:dyDescent="0.45">
      <c r="BN5563" s="8">
        <f t="shared" si="439"/>
        <v>0</v>
      </c>
    </row>
    <row r="5564" spans="66:66" ht="22.5" x14ac:dyDescent="0.45">
      <c r="BN5564" s="8">
        <f t="shared" si="439"/>
        <v>0</v>
      </c>
    </row>
    <row r="5565" spans="66:66" ht="22.5" x14ac:dyDescent="0.45">
      <c r="BN5565" s="8">
        <f t="shared" si="439"/>
        <v>0</v>
      </c>
    </row>
    <row r="5566" spans="66:66" ht="22.5" x14ac:dyDescent="0.45">
      <c r="BN5566" s="8">
        <f t="shared" si="439"/>
        <v>0</v>
      </c>
    </row>
    <row r="5567" spans="66:66" ht="22.5" x14ac:dyDescent="0.45">
      <c r="BN5567" s="8">
        <f t="shared" si="439"/>
        <v>0</v>
      </c>
    </row>
    <row r="5568" spans="66:66" ht="22.5" x14ac:dyDescent="0.45">
      <c r="BN5568" s="8">
        <f t="shared" si="439"/>
        <v>0</v>
      </c>
    </row>
    <row r="5569" spans="66:66" ht="22.5" x14ac:dyDescent="0.45">
      <c r="BN5569" s="8">
        <f t="shared" si="439"/>
        <v>0</v>
      </c>
    </row>
    <row r="5570" spans="66:66" ht="22.5" x14ac:dyDescent="0.45">
      <c r="BN5570" s="8">
        <f t="shared" si="439"/>
        <v>0</v>
      </c>
    </row>
    <row r="5571" spans="66:66" ht="22.5" x14ac:dyDescent="0.45">
      <c r="BN5571" s="8">
        <f t="shared" si="439"/>
        <v>0</v>
      </c>
    </row>
    <row r="5572" spans="66:66" ht="22.5" x14ac:dyDescent="0.45">
      <c r="BN5572" s="8">
        <f t="shared" si="439"/>
        <v>0</v>
      </c>
    </row>
    <row r="5573" spans="66:66" ht="22.5" x14ac:dyDescent="0.45">
      <c r="BN5573" s="8">
        <f t="shared" si="439"/>
        <v>0</v>
      </c>
    </row>
    <row r="5574" spans="66:66" ht="22.5" x14ac:dyDescent="0.45">
      <c r="BN5574" s="8">
        <f t="shared" si="439"/>
        <v>0</v>
      </c>
    </row>
    <row r="5575" spans="66:66" ht="22.5" x14ac:dyDescent="0.45">
      <c r="BN5575" s="8">
        <f t="shared" si="439"/>
        <v>0</v>
      </c>
    </row>
    <row r="5576" spans="66:66" ht="22.5" x14ac:dyDescent="0.45">
      <c r="BN5576" s="8">
        <f t="shared" si="439"/>
        <v>0</v>
      </c>
    </row>
    <row r="5577" spans="66:66" ht="22.5" x14ac:dyDescent="0.45">
      <c r="BN5577" s="8">
        <f t="shared" si="439"/>
        <v>0</v>
      </c>
    </row>
    <row r="5578" spans="66:66" ht="22.5" x14ac:dyDescent="0.45">
      <c r="BN5578" s="8">
        <f t="shared" si="439"/>
        <v>0</v>
      </c>
    </row>
    <row r="5579" spans="66:66" ht="22.5" x14ac:dyDescent="0.45">
      <c r="BN5579" s="8">
        <f t="shared" si="439"/>
        <v>0</v>
      </c>
    </row>
    <row r="5580" spans="66:66" ht="22.5" x14ac:dyDescent="0.45">
      <c r="BN5580" s="8">
        <f t="shared" si="439"/>
        <v>0</v>
      </c>
    </row>
    <row r="5581" spans="66:66" ht="22.5" x14ac:dyDescent="0.45">
      <c r="BN5581" s="8">
        <f t="shared" si="439"/>
        <v>0</v>
      </c>
    </row>
    <row r="5582" spans="66:66" ht="22.5" x14ac:dyDescent="0.45">
      <c r="BN5582" s="8">
        <f t="shared" si="439"/>
        <v>0</v>
      </c>
    </row>
    <row r="5583" spans="66:66" ht="22.5" x14ac:dyDescent="0.45">
      <c r="BN5583" s="8">
        <f t="shared" si="439"/>
        <v>0</v>
      </c>
    </row>
    <row r="5584" spans="66:66" ht="22.5" x14ac:dyDescent="0.45">
      <c r="BN5584" s="8">
        <f t="shared" si="439"/>
        <v>0</v>
      </c>
    </row>
    <row r="5585" spans="66:66" ht="22.5" x14ac:dyDescent="0.45">
      <c r="BN5585" s="8">
        <f t="shared" si="439"/>
        <v>0</v>
      </c>
    </row>
    <row r="5586" spans="66:66" ht="22.5" x14ac:dyDescent="0.45">
      <c r="BN5586" s="8">
        <f t="shared" si="439"/>
        <v>0</v>
      </c>
    </row>
    <row r="5587" spans="66:66" ht="22.5" x14ac:dyDescent="0.45">
      <c r="BN5587" s="8">
        <f t="shared" si="439"/>
        <v>0</v>
      </c>
    </row>
    <row r="5588" spans="66:66" ht="22.5" x14ac:dyDescent="0.45">
      <c r="BN5588" s="8">
        <f t="shared" si="439"/>
        <v>0</v>
      </c>
    </row>
    <row r="5589" spans="66:66" ht="22.5" x14ac:dyDescent="0.45">
      <c r="BN5589" s="8">
        <f t="shared" si="439"/>
        <v>0</v>
      </c>
    </row>
    <row r="5590" spans="66:66" ht="22.5" x14ac:dyDescent="0.45">
      <c r="BN5590" s="8">
        <f t="shared" si="439"/>
        <v>0</v>
      </c>
    </row>
    <row r="5591" spans="66:66" ht="22.5" x14ac:dyDescent="0.45">
      <c r="BN5591" s="8">
        <f t="shared" si="439"/>
        <v>0</v>
      </c>
    </row>
    <row r="5592" spans="66:66" ht="22.5" x14ac:dyDescent="0.45">
      <c r="BN5592" s="8">
        <f t="shared" si="439"/>
        <v>0</v>
      </c>
    </row>
    <row r="5593" spans="66:66" ht="22.5" x14ac:dyDescent="0.45">
      <c r="BN5593" s="8">
        <f t="shared" si="439"/>
        <v>0</v>
      </c>
    </row>
    <row r="5594" spans="66:66" ht="22.5" x14ac:dyDescent="0.45">
      <c r="BN5594" s="8">
        <f t="shared" si="439"/>
        <v>0</v>
      </c>
    </row>
    <row r="5595" spans="66:66" ht="22.5" x14ac:dyDescent="0.45">
      <c r="BN5595" s="8">
        <f t="shared" si="439"/>
        <v>0</v>
      </c>
    </row>
    <row r="5596" spans="66:66" ht="22.5" x14ac:dyDescent="0.45">
      <c r="BN5596" s="8">
        <f t="shared" si="439"/>
        <v>0</v>
      </c>
    </row>
    <row r="5597" spans="66:66" ht="22.5" x14ac:dyDescent="0.45">
      <c r="BN5597" s="8">
        <f t="shared" si="439"/>
        <v>0</v>
      </c>
    </row>
    <row r="5598" spans="66:66" ht="22.5" x14ac:dyDescent="0.45">
      <c r="BN5598" s="8">
        <f t="shared" si="439"/>
        <v>0</v>
      </c>
    </row>
    <row r="5599" spans="66:66" ht="22.5" x14ac:dyDescent="0.45">
      <c r="BN5599" s="8">
        <f t="shared" si="439"/>
        <v>0</v>
      </c>
    </row>
    <row r="5600" spans="66:66" ht="22.5" x14ac:dyDescent="0.45">
      <c r="BN5600" s="8">
        <f t="shared" si="439"/>
        <v>0</v>
      </c>
    </row>
    <row r="5601" spans="66:66" ht="22.5" x14ac:dyDescent="0.45">
      <c r="BN5601" s="8">
        <f t="shared" si="439"/>
        <v>0</v>
      </c>
    </row>
    <row r="5602" spans="66:66" ht="22.5" x14ac:dyDescent="0.45">
      <c r="BN5602" s="8">
        <f t="shared" si="439"/>
        <v>0</v>
      </c>
    </row>
    <row r="5603" spans="66:66" ht="22.5" x14ac:dyDescent="0.45">
      <c r="BN5603" s="8">
        <f t="shared" si="439"/>
        <v>0</v>
      </c>
    </row>
    <row r="5604" spans="66:66" ht="22.5" x14ac:dyDescent="0.45">
      <c r="BN5604" s="8">
        <f t="shared" si="439"/>
        <v>0</v>
      </c>
    </row>
    <row r="5605" spans="66:66" ht="22.5" x14ac:dyDescent="0.45">
      <c r="BN5605" s="8">
        <f t="shared" si="439"/>
        <v>0</v>
      </c>
    </row>
    <row r="5606" spans="66:66" ht="22.5" x14ac:dyDescent="0.45">
      <c r="BN5606" s="8">
        <f t="shared" si="439"/>
        <v>0</v>
      </c>
    </row>
    <row r="5607" spans="66:66" ht="22.5" x14ac:dyDescent="0.45">
      <c r="BN5607" s="8">
        <f t="shared" si="439"/>
        <v>0</v>
      </c>
    </row>
    <row r="5608" spans="66:66" ht="22.5" x14ac:dyDescent="0.45">
      <c r="BN5608" s="8">
        <f t="shared" si="439"/>
        <v>0</v>
      </c>
    </row>
    <row r="5609" spans="66:66" ht="22.5" x14ac:dyDescent="0.45">
      <c r="BN5609" s="8">
        <f t="shared" si="439"/>
        <v>0</v>
      </c>
    </row>
    <row r="5610" spans="66:66" ht="22.5" x14ac:dyDescent="0.45">
      <c r="BN5610" s="8">
        <f t="shared" si="439"/>
        <v>0</v>
      </c>
    </row>
    <row r="5611" spans="66:66" ht="22.5" x14ac:dyDescent="0.45">
      <c r="BN5611" s="8">
        <f t="shared" si="439"/>
        <v>0</v>
      </c>
    </row>
    <row r="5612" spans="66:66" ht="22.5" x14ac:dyDescent="0.45">
      <c r="BN5612" s="8">
        <f t="shared" si="439"/>
        <v>0</v>
      </c>
    </row>
    <row r="5613" spans="66:66" ht="22.5" x14ac:dyDescent="0.45">
      <c r="BN5613" s="8">
        <f t="shared" si="439"/>
        <v>0</v>
      </c>
    </row>
    <row r="5614" spans="66:66" ht="22.5" x14ac:dyDescent="0.45">
      <c r="BN5614" s="8">
        <f t="shared" ref="BN5614:BN5677" si="440">D6214</f>
        <v>0</v>
      </c>
    </row>
    <row r="5615" spans="66:66" ht="22.5" x14ac:dyDescent="0.45">
      <c r="BN5615" s="8">
        <f t="shared" si="440"/>
        <v>0</v>
      </c>
    </row>
    <row r="5616" spans="66:66" ht="22.5" x14ac:dyDescent="0.45">
      <c r="BN5616" s="8">
        <f t="shared" si="440"/>
        <v>0</v>
      </c>
    </row>
    <row r="5617" spans="66:66" ht="22.5" x14ac:dyDescent="0.45">
      <c r="BN5617" s="8">
        <f t="shared" si="440"/>
        <v>0</v>
      </c>
    </row>
    <row r="5618" spans="66:66" ht="22.5" x14ac:dyDescent="0.45">
      <c r="BN5618" s="8">
        <f t="shared" si="440"/>
        <v>0</v>
      </c>
    </row>
    <row r="5619" spans="66:66" ht="22.5" x14ac:dyDescent="0.45">
      <c r="BN5619" s="8">
        <f t="shared" si="440"/>
        <v>0</v>
      </c>
    </row>
    <row r="5620" spans="66:66" ht="22.5" x14ac:dyDescent="0.45">
      <c r="BN5620" s="8">
        <f t="shared" si="440"/>
        <v>0</v>
      </c>
    </row>
    <row r="5621" spans="66:66" ht="22.5" x14ac:dyDescent="0.45">
      <c r="BN5621" s="8">
        <f t="shared" si="440"/>
        <v>0</v>
      </c>
    </row>
    <row r="5622" spans="66:66" ht="22.5" x14ac:dyDescent="0.45">
      <c r="BN5622" s="8">
        <f t="shared" si="440"/>
        <v>0</v>
      </c>
    </row>
    <row r="5623" spans="66:66" ht="22.5" x14ac:dyDescent="0.45">
      <c r="BN5623" s="8">
        <f t="shared" si="440"/>
        <v>0</v>
      </c>
    </row>
    <row r="5624" spans="66:66" ht="22.5" x14ac:dyDescent="0.45">
      <c r="BN5624" s="8">
        <f t="shared" si="440"/>
        <v>0</v>
      </c>
    </row>
    <row r="5625" spans="66:66" ht="22.5" x14ac:dyDescent="0.45">
      <c r="BN5625" s="8">
        <f t="shared" si="440"/>
        <v>0</v>
      </c>
    </row>
    <row r="5626" spans="66:66" ht="22.5" x14ac:dyDescent="0.45">
      <c r="BN5626" s="8">
        <f t="shared" si="440"/>
        <v>0</v>
      </c>
    </row>
    <row r="5627" spans="66:66" ht="22.5" x14ac:dyDescent="0.45">
      <c r="BN5627" s="8">
        <f t="shared" si="440"/>
        <v>0</v>
      </c>
    </row>
    <row r="5628" spans="66:66" ht="22.5" x14ac:dyDescent="0.45">
      <c r="BN5628" s="8">
        <f t="shared" si="440"/>
        <v>0</v>
      </c>
    </row>
    <row r="5629" spans="66:66" ht="22.5" x14ac:dyDescent="0.45">
      <c r="BN5629" s="8">
        <f t="shared" si="440"/>
        <v>0</v>
      </c>
    </row>
    <row r="5630" spans="66:66" ht="22.5" x14ac:dyDescent="0.45">
      <c r="BN5630" s="8">
        <f t="shared" si="440"/>
        <v>0</v>
      </c>
    </row>
    <row r="5631" spans="66:66" ht="22.5" x14ac:dyDescent="0.45">
      <c r="BN5631" s="8">
        <f t="shared" si="440"/>
        <v>0</v>
      </c>
    </row>
    <row r="5632" spans="66:66" ht="22.5" x14ac:dyDescent="0.45">
      <c r="BN5632" s="8">
        <f t="shared" si="440"/>
        <v>0</v>
      </c>
    </row>
    <row r="5633" spans="66:66" ht="22.5" x14ac:dyDescent="0.45">
      <c r="BN5633" s="8">
        <f t="shared" si="440"/>
        <v>0</v>
      </c>
    </row>
    <row r="5634" spans="66:66" ht="22.5" x14ac:dyDescent="0.45">
      <c r="BN5634" s="8">
        <f t="shared" si="440"/>
        <v>0</v>
      </c>
    </row>
    <row r="5635" spans="66:66" ht="22.5" x14ac:dyDescent="0.45">
      <c r="BN5635" s="8">
        <f t="shared" si="440"/>
        <v>0</v>
      </c>
    </row>
    <row r="5636" spans="66:66" ht="22.5" x14ac:dyDescent="0.45">
      <c r="BN5636" s="8">
        <f t="shared" si="440"/>
        <v>0</v>
      </c>
    </row>
    <row r="5637" spans="66:66" ht="22.5" x14ac:dyDescent="0.45">
      <c r="BN5637" s="8">
        <f t="shared" si="440"/>
        <v>0</v>
      </c>
    </row>
    <row r="5638" spans="66:66" ht="22.5" x14ac:dyDescent="0.45">
      <c r="BN5638" s="8">
        <f t="shared" si="440"/>
        <v>0</v>
      </c>
    </row>
    <row r="5639" spans="66:66" ht="22.5" x14ac:dyDescent="0.45">
      <c r="BN5639" s="8">
        <f t="shared" si="440"/>
        <v>0</v>
      </c>
    </row>
    <row r="5640" spans="66:66" ht="22.5" x14ac:dyDescent="0.45">
      <c r="BN5640" s="8">
        <f t="shared" si="440"/>
        <v>0</v>
      </c>
    </row>
    <row r="5641" spans="66:66" ht="22.5" x14ac:dyDescent="0.45">
      <c r="BN5641" s="8">
        <f t="shared" si="440"/>
        <v>0</v>
      </c>
    </row>
    <row r="5642" spans="66:66" ht="22.5" x14ac:dyDescent="0.45">
      <c r="BN5642" s="8">
        <f t="shared" si="440"/>
        <v>0</v>
      </c>
    </row>
    <row r="5643" spans="66:66" ht="22.5" x14ac:dyDescent="0.45">
      <c r="BN5643" s="8">
        <f t="shared" si="440"/>
        <v>0</v>
      </c>
    </row>
    <row r="5644" spans="66:66" ht="22.5" x14ac:dyDescent="0.45">
      <c r="BN5644" s="8">
        <f t="shared" si="440"/>
        <v>0</v>
      </c>
    </row>
    <row r="5645" spans="66:66" ht="22.5" x14ac:dyDescent="0.45">
      <c r="BN5645" s="8">
        <f t="shared" si="440"/>
        <v>0</v>
      </c>
    </row>
    <row r="5646" spans="66:66" ht="22.5" x14ac:dyDescent="0.45">
      <c r="BN5646" s="8">
        <f t="shared" si="440"/>
        <v>0</v>
      </c>
    </row>
    <row r="5647" spans="66:66" ht="22.5" x14ac:dyDescent="0.45">
      <c r="BN5647" s="8">
        <f t="shared" si="440"/>
        <v>0</v>
      </c>
    </row>
    <row r="5648" spans="66:66" ht="22.5" x14ac:dyDescent="0.45">
      <c r="BN5648" s="8">
        <f t="shared" si="440"/>
        <v>0</v>
      </c>
    </row>
    <row r="5649" spans="66:66" ht="22.5" x14ac:dyDescent="0.45">
      <c r="BN5649" s="8">
        <f t="shared" si="440"/>
        <v>0</v>
      </c>
    </row>
    <row r="5650" spans="66:66" ht="22.5" x14ac:dyDescent="0.45">
      <c r="BN5650" s="8">
        <f t="shared" si="440"/>
        <v>0</v>
      </c>
    </row>
    <row r="5651" spans="66:66" ht="22.5" x14ac:dyDescent="0.45">
      <c r="BN5651" s="8">
        <f t="shared" si="440"/>
        <v>0</v>
      </c>
    </row>
    <row r="5652" spans="66:66" ht="22.5" x14ac:dyDescent="0.45">
      <c r="BN5652" s="8">
        <f t="shared" si="440"/>
        <v>0</v>
      </c>
    </row>
    <row r="5653" spans="66:66" ht="22.5" x14ac:dyDescent="0.45">
      <c r="BN5653" s="8">
        <f t="shared" si="440"/>
        <v>0</v>
      </c>
    </row>
    <row r="5654" spans="66:66" ht="22.5" x14ac:dyDescent="0.45">
      <c r="BN5654" s="8">
        <f t="shared" si="440"/>
        <v>0</v>
      </c>
    </row>
    <row r="5655" spans="66:66" ht="22.5" x14ac:dyDescent="0.45">
      <c r="BN5655" s="8">
        <f t="shared" si="440"/>
        <v>0</v>
      </c>
    </row>
    <row r="5656" spans="66:66" ht="22.5" x14ac:dyDescent="0.45">
      <c r="BN5656" s="8">
        <f t="shared" si="440"/>
        <v>0</v>
      </c>
    </row>
    <row r="5657" spans="66:66" ht="22.5" x14ac:dyDescent="0.45">
      <c r="BN5657" s="8">
        <f t="shared" si="440"/>
        <v>0</v>
      </c>
    </row>
    <row r="5658" spans="66:66" ht="22.5" x14ac:dyDescent="0.45">
      <c r="BN5658" s="8">
        <f t="shared" si="440"/>
        <v>0</v>
      </c>
    </row>
    <row r="5659" spans="66:66" ht="22.5" x14ac:dyDescent="0.45">
      <c r="BN5659" s="8">
        <f t="shared" si="440"/>
        <v>0</v>
      </c>
    </row>
    <row r="5660" spans="66:66" ht="22.5" x14ac:dyDescent="0.45">
      <c r="BN5660" s="8">
        <f t="shared" si="440"/>
        <v>0</v>
      </c>
    </row>
    <row r="5661" spans="66:66" ht="22.5" x14ac:dyDescent="0.45">
      <c r="BN5661" s="8">
        <f t="shared" si="440"/>
        <v>0</v>
      </c>
    </row>
    <row r="5662" spans="66:66" ht="22.5" x14ac:dyDescent="0.45">
      <c r="BN5662" s="8">
        <f t="shared" si="440"/>
        <v>0</v>
      </c>
    </row>
    <row r="5663" spans="66:66" ht="22.5" x14ac:dyDescent="0.45">
      <c r="BN5663" s="8">
        <f t="shared" si="440"/>
        <v>0</v>
      </c>
    </row>
    <row r="5664" spans="66:66" ht="22.5" x14ac:dyDescent="0.45">
      <c r="BN5664" s="8">
        <f t="shared" si="440"/>
        <v>0</v>
      </c>
    </row>
    <row r="5665" spans="66:66" ht="22.5" x14ac:dyDescent="0.45">
      <c r="BN5665" s="8">
        <f t="shared" si="440"/>
        <v>0</v>
      </c>
    </row>
    <row r="5666" spans="66:66" ht="22.5" x14ac:dyDescent="0.45">
      <c r="BN5666" s="8">
        <f t="shared" si="440"/>
        <v>0</v>
      </c>
    </row>
    <row r="5667" spans="66:66" ht="22.5" x14ac:dyDescent="0.45">
      <c r="BN5667" s="8">
        <f t="shared" si="440"/>
        <v>0</v>
      </c>
    </row>
    <row r="5668" spans="66:66" ht="22.5" x14ac:dyDescent="0.45">
      <c r="BN5668" s="8">
        <f t="shared" si="440"/>
        <v>0</v>
      </c>
    </row>
    <row r="5669" spans="66:66" ht="22.5" x14ac:dyDescent="0.45">
      <c r="BN5669" s="8">
        <f t="shared" si="440"/>
        <v>0</v>
      </c>
    </row>
    <row r="5670" spans="66:66" ht="22.5" x14ac:dyDescent="0.45">
      <c r="BN5670" s="8">
        <f t="shared" si="440"/>
        <v>0</v>
      </c>
    </row>
    <row r="5671" spans="66:66" ht="22.5" x14ac:dyDescent="0.45">
      <c r="BN5671" s="8">
        <f t="shared" si="440"/>
        <v>0</v>
      </c>
    </row>
    <row r="5672" spans="66:66" ht="22.5" x14ac:dyDescent="0.45">
      <c r="BN5672" s="8">
        <f t="shared" si="440"/>
        <v>0</v>
      </c>
    </row>
    <row r="5673" spans="66:66" ht="22.5" x14ac:dyDescent="0.45">
      <c r="BN5673" s="8">
        <f t="shared" si="440"/>
        <v>0</v>
      </c>
    </row>
    <row r="5674" spans="66:66" ht="22.5" x14ac:dyDescent="0.45">
      <c r="BN5674" s="8">
        <f t="shared" si="440"/>
        <v>0</v>
      </c>
    </row>
    <row r="5675" spans="66:66" ht="22.5" x14ac:dyDescent="0.45">
      <c r="BN5675" s="8">
        <f t="shared" si="440"/>
        <v>0</v>
      </c>
    </row>
    <row r="5676" spans="66:66" ht="22.5" x14ac:dyDescent="0.45">
      <c r="BN5676" s="8">
        <f t="shared" si="440"/>
        <v>0</v>
      </c>
    </row>
    <row r="5677" spans="66:66" ht="22.5" x14ac:dyDescent="0.45">
      <c r="BN5677" s="8">
        <f t="shared" si="440"/>
        <v>0</v>
      </c>
    </row>
    <row r="5678" spans="66:66" ht="22.5" x14ac:dyDescent="0.45">
      <c r="BN5678" s="8">
        <f t="shared" ref="BN5678:BN5741" si="441">D6278</f>
        <v>0</v>
      </c>
    </row>
    <row r="5679" spans="66:66" ht="22.5" x14ac:dyDescent="0.45">
      <c r="BN5679" s="8">
        <f t="shared" si="441"/>
        <v>0</v>
      </c>
    </row>
    <row r="5680" spans="66:66" ht="22.5" x14ac:dyDescent="0.45">
      <c r="BN5680" s="8">
        <f t="shared" si="441"/>
        <v>0</v>
      </c>
    </row>
    <row r="5681" spans="66:66" ht="22.5" x14ac:dyDescent="0.45">
      <c r="BN5681" s="8">
        <f t="shared" si="441"/>
        <v>0</v>
      </c>
    </row>
    <row r="5682" spans="66:66" ht="22.5" x14ac:dyDescent="0.45">
      <c r="BN5682" s="8">
        <f t="shared" si="441"/>
        <v>0</v>
      </c>
    </row>
    <row r="5683" spans="66:66" ht="22.5" x14ac:dyDescent="0.45">
      <c r="BN5683" s="8">
        <f t="shared" si="441"/>
        <v>0</v>
      </c>
    </row>
    <row r="5684" spans="66:66" ht="22.5" x14ac:dyDescent="0.45">
      <c r="BN5684" s="8">
        <f t="shared" si="441"/>
        <v>0</v>
      </c>
    </row>
    <row r="5685" spans="66:66" ht="22.5" x14ac:dyDescent="0.45">
      <c r="BN5685" s="8">
        <f t="shared" si="441"/>
        <v>0</v>
      </c>
    </row>
    <row r="5686" spans="66:66" ht="22.5" x14ac:dyDescent="0.45">
      <c r="BN5686" s="8">
        <f t="shared" si="441"/>
        <v>0</v>
      </c>
    </row>
    <row r="5687" spans="66:66" ht="22.5" x14ac:dyDescent="0.45">
      <c r="BN5687" s="8">
        <f t="shared" si="441"/>
        <v>0</v>
      </c>
    </row>
    <row r="5688" spans="66:66" ht="22.5" x14ac:dyDescent="0.45">
      <c r="BN5688" s="8">
        <f t="shared" si="441"/>
        <v>0</v>
      </c>
    </row>
    <row r="5689" spans="66:66" ht="22.5" x14ac:dyDescent="0.45">
      <c r="BN5689" s="8">
        <f t="shared" si="441"/>
        <v>0</v>
      </c>
    </row>
    <row r="5690" spans="66:66" ht="22.5" x14ac:dyDescent="0.45">
      <c r="BN5690" s="8">
        <f t="shared" si="441"/>
        <v>0</v>
      </c>
    </row>
    <row r="5691" spans="66:66" ht="22.5" x14ac:dyDescent="0.45">
      <c r="BN5691" s="8">
        <f t="shared" si="441"/>
        <v>0</v>
      </c>
    </row>
    <row r="5692" spans="66:66" ht="22.5" x14ac:dyDescent="0.45">
      <c r="BN5692" s="8">
        <f t="shared" si="441"/>
        <v>0</v>
      </c>
    </row>
    <row r="5693" spans="66:66" ht="22.5" x14ac:dyDescent="0.45">
      <c r="BN5693" s="8">
        <f t="shared" si="441"/>
        <v>0</v>
      </c>
    </row>
    <row r="5694" spans="66:66" ht="22.5" x14ac:dyDescent="0.45">
      <c r="BN5694" s="8">
        <f t="shared" si="441"/>
        <v>0</v>
      </c>
    </row>
    <row r="5695" spans="66:66" ht="22.5" x14ac:dyDescent="0.45">
      <c r="BN5695" s="8">
        <f t="shared" si="441"/>
        <v>0</v>
      </c>
    </row>
    <row r="5696" spans="66:66" ht="22.5" x14ac:dyDescent="0.45">
      <c r="BN5696" s="8">
        <f t="shared" si="441"/>
        <v>0</v>
      </c>
    </row>
    <row r="5697" spans="66:66" ht="22.5" x14ac:dyDescent="0.45">
      <c r="BN5697" s="8">
        <f t="shared" si="441"/>
        <v>0</v>
      </c>
    </row>
    <row r="5698" spans="66:66" ht="22.5" x14ac:dyDescent="0.45">
      <c r="BN5698" s="8">
        <f t="shared" si="441"/>
        <v>0</v>
      </c>
    </row>
    <row r="5699" spans="66:66" ht="22.5" x14ac:dyDescent="0.45">
      <c r="BN5699" s="8">
        <f t="shared" si="441"/>
        <v>0</v>
      </c>
    </row>
    <row r="5700" spans="66:66" ht="22.5" x14ac:dyDescent="0.45">
      <c r="BN5700" s="8">
        <f t="shared" si="441"/>
        <v>0</v>
      </c>
    </row>
    <row r="5701" spans="66:66" ht="22.5" x14ac:dyDescent="0.45">
      <c r="BN5701" s="8">
        <f t="shared" si="441"/>
        <v>0</v>
      </c>
    </row>
    <row r="5702" spans="66:66" ht="22.5" x14ac:dyDescent="0.45">
      <c r="BN5702" s="8">
        <f t="shared" si="441"/>
        <v>0</v>
      </c>
    </row>
    <row r="5703" spans="66:66" ht="22.5" x14ac:dyDescent="0.45">
      <c r="BN5703" s="8">
        <f t="shared" si="441"/>
        <v>0</v>
      </c>
    </row>
    <row r="5704" spans="66:66" ht="22.5" x14ac:dyDescent="0.45">
      <c r="BN5704" s="8">
        <f t="shared" si="441"/>
        <v>0</v>
      </c>
    </row>
    <row r="5705" spans="66:66" ht="22.5" x14ac:dyDescent="0.45">
      <c r="BN5705" s="8">
        <f t="shared" si="441"/>
        <v>0</v>
      </c>
    </row>
    <row r="5706" spans="66:66" ht="22.5" x14ac:dyDescent="0.45">
      <c r="BN5706" s="8">
        <f t="shared" si="441"/>
        <v>0</v>
      </c>
    </row>
    <row r="5707" spans="66:66" ht="22.5" x14ac:dyDescent="0.45">
      <c r="BN5707" s="8">
        <f t="shared" si="441"/>
        <v>0</v>
      </c>
    </row>
    <row r="5708" spans="66:66" ht="22.5" x14ac:dyDescent="0.45">
      <c r="BN5708" s="8">
        <f t="shared" si="441"/>
        <v>0</v>
      </c>
    </row>
    <row r="5709" spans="66:66" ht="22.5" x14ac:dyDescent="0.45">
      <c r="BN5709" s="8">
        <f t="shared" si="441"/>
        <v>0</v>
      </c>
    </row>
    <row r="5710" spans="66:66" ht="22.5" x14ac:dyDescent="0.45">
      <c r="BN5710" s="8">
        <f t="shared" si="441"/>
        <v>0</v>
      </c>
    </row>
    <row r="5711" spans="66:66" ht="22.5" x14ac:dyDescent="0.45">
      <c r="BN5711" s="8">
        <f t="shared" si="441"/>
        <v>0</v>
      </c>
    </row>
    <row r="5712" spans="66:66" ht="22.5" x14ac:dyDescent="0.45">
      <c r="BN5712" s="8">
        <f t="shared" si="441"/>
        <v>0</v>
      </c>
    </row>
    <row r="5713" spans="66:66" ht="22.5" x14ac:dyDescent="0.45">
      <c r="BN5713" s="8">
        <f t="shared" si="441"/>
        <v>0</v>
      </c>
    </row>
    <row r="5714" spans="66:66" ht="22.5" x14ac:dyDescent="0.45">
      <c r="BN5714" s="8">
        <f t="shared" si="441"/>
        <v>0</v>
      </c>
    </row>
    <row r="5715" spans="66:66" ht="22.5" x14ac:dyDescent="0.45">
      <c r="BN5715" s="8">
        <f t="shared" si="441"/>
        <v>0</v>
      </c>
    </row>
    <row r="5716" spans="66:66" ht="22.5" x14ac:dyDescent="0.45">
      <c r="BN5716" s="8">
        <f t="shared" si="441"/>
        <v>0</v>
      </c>
    </row>
    <row r="5717" spans="66:66" ht="22.5" x14ac:dyDescent="0.45">
      <c r="BN5717" s="8">
        <f t="shared" si="441"/>
        <v>0</v>
      </c>
    </row>
    <row r="5718" spans="66:66" ht="22.5" x14ac:dyDescent="0.45">
      <c r="BN5718" s="8">
        <f t="shared" si="441"/>
        <v>0</v>
      </c>
    </row>
    <row r="5719" spans="66:66" ht="22.5" x14ac:dyDescent="0.45">
      <c r="BN5719" s="8">
        <f t="shared" si="441"/>
        <v>0</v>
      </c>
    </row>
    <row r="5720" spans="66:66" ht="22.5" x14ac:dyDescent="0.45">
      <c r="BN5720" s="8">
        <f t="shared" si="441"/>
        <v>0</v>
      </c>
    </row>
    <row r="5721" spans="66:66" ht="22.5" x14ac:dyDescent="0.45">
      <c r="BN5721" s="8">
        <f t="shared" si="441"/>
        <v>0</v>
      </c>
    </row>
    <row r="5722" spans="66:66" ht="22.5" x14ac:dyDescent="0.45">
      <c r="BN5722" s="8">
        <f t="shared" si="441"/>
        <v>0</v>
      </c>
    </row>
    <row r="5723" spans="66:66" ht="22.5" x14ac:dyDescent="0.45">
      <c r="BN5723" s="8">
        <f t="shared" si="441"/>
        <v>0</v>
      </c>
    </row>
    <row r="5724" spans="66:66" ht="22.5" x14ac:dyDescent="0.45">
      <c r="BN5724" s="8">
        <f t="shared" si="441"/>
        <v>0</v>
      </c>
    </row>
    <row r="5725" spans="66:66" ht="22.5" x14ac:dyDescent="0.45">
      <c r="BN5725" s="8">
        <f t="shared" si="441"/>
        <v>0</v>
      </c>
    </row>
    <row r="5726" spans="66:66" ht="22.5" x14ac:dyDescent="0.45">
      <c r="BN5726" s="8">
        <f t="shared" si="441"/>
        <v>0</v>
      </c>
    </row>
    <row r="5727" spans="66:66" ht="22.5" x14ac:dyDescent="0.45">
      <c r="BN5727" s="8">
        <f t="shared" si="441"/>
        <v>0</v>
      </c>
    </row>
    <row r="5728" spans="66:66" ht="22.5" x14ac:dyDescent="0.45">
      <c r="BN5728" s="8">
        <f t="shared" si="441"/>
        <v>0</v>
      </c>
    </row>
    <row r="5729" spans="66:66" ht="22.5" x14ac:dyDescent="0.45">
      <c r="BN5729" s="8">
        <f t="shared" si="441"/>
        <v>0</v>
      </c>
    </row>
    <row r="5730" spans="66:66" ht="22.5" x14ac:dyDescent="0.45">
      <c r="BN5730" s="8">
        <f t="shared" si="441"/>
        <v>0</v>
      </c>
    </row>
    <row r="5731" spans="66:66" ht="22.5" x14ac:dyDescent="0.45">
      <c r="BN5731" s="8">
        <f t="shared" si="441"/>
        <v>0</v>
      </c>
    </row>
    <row r="5732" spans="66:66" ht="22.5" x14ac:dyDescent="0.45">
      <c r="BN5732" s="8">
        <f t="shared" si="441"/>
        <v>0</v>
      </c>
    </row>
    <row r="5733" spans="66:66" ht="22.5" x14ac:dyDescent="0.45">
      <c r="BN5733" s="8">
        <f t="shared" si="441"/>
        <v>0</v>
      </c>
    </row>
    <row r="5734" spans="66:66" ht="22.5" x14ac:dyDescent="0.45">
      <c r="BN5734" s="8">
        <f t="shared" si="441"/>
        <v>0</v>
      </c>
    </row>
    <row r="5735" spans="66:66" ht="22.5" x14ac:dyDescent="0.45">
      <c r="BN5735" s="8">
        <f t="shared" si="441"/>
        <v>0</v>
      </c>
    </row>
    <row r="5736" spans="66:66" ht="22.5" x14ac:dyDescent="0.45">
      <c r="BN5736" s="8">
        <f t="shared" si="441"/>
        <v>0</v>
      </c>
    </row>
    <row r="5737" spans="66:66" ht="22.5" x14ac:dyDescent="0.45">
      <c r="BN5737" s="8">
        <f t="shared" si="441"/>
        <v>0</v>
      </c>
    </row>
    <row r="5738" spans="66:66" ht="22.5" x14ac:dyDescent="0.45">
      <c r="BN5738" s="8">
        <f t="shared" si="441"/>
        <v>0</v>
      </c>
    </row>
    <row r="5739" spans="66:66" ht="22.5" x14ac:dyDescent="0.45">
      <c r="BN5739" s="8">
        <f t="shared" si="441"/>
        <v>0</v>
      </c>
    </row>
    <row r="5740" spans="66:66" ht="22.5" x14ac:dyDescent="0.45">
      <c r="BN5740" s="8">
        <f t="shared" si="441"/>
        <v>0</v>
      </c>
    </row>
    <row r="5741" spans="66:66" ht="22.5" x14ac:dyDescent="0.45">
      <c r="BN5741" s="8">
        <f t="shared" si="441"/>
        <v>0</v>
      </c>
    </row>
    <row r="5742" spans="66:66" ht="22.5" x14ac:dyDescent="0.45">
      <c r="BN5742" s="8">
        <f t="shared" ref="BN5742:BN5805" si="442">D6342</f>
        <v>0</v>
      </c>
    </row>
    <row r="5743" spans="66:66" ht="22.5" x14ac:dyDescent="0.45">
      <c r="BN5743" s="8">
        <f t="shared" si="442"/>
        <v>0</v>
      </c>
    </row>
    <row r="5744" spans="66:66" ht="22.5" x14ac:dyDescent="0.45">
      <c r="BN5744" s="8">
        <f t="shared" si="442"/>
        <v>0</v>
      </c>
    </row>
    <row r="5745" spans="66:66" ht="22.5" x14ac:dyDescent="0.45">
      <c r="BN5745" s="8">
        <f t="shared" si="442"/>
        <v>0</v>
      </c>
    </row>
    <row r="5746" spans="66:66" ht="22.5" x14ac:dyDescent="0.45">
      <c r="BN5746" s="8">
        <f t="shared" si="442"/>
        <v>0</v>
      </c>
    </row>
    <row r="5747" spans="66:66" ht="22.5" x14ac:dyDescent="0.45">
      <c r="BN5747" s="8">
        <f t="shared" si="442"/>
        <v>0</v>
      </c>
    </row>
    <row r="5748" spans="66:66" ht="22.5" x14ac:dyDescent="0.45">
      <c r="BN5748" s="8">
        <f t="shared" si="442"/>
        <v>0</v>
      </c>
    </row>
    <row r="5749" spans="66:66" ht="22.5" x14ac:dyDescent="0.45">
      <c r="BN5749" s="8">
        <f t="shared" si="442"/>
        <v>0</v>
      </c>
    </row>
    <row r="5750" spans="66:66" ht="22.5" x14ac:dyDescent="0.45">
      <c r="BN5750" s="8">
        <f t="shared" si="442"/>
        <v>0</v>
      </c>
    </row>
    <row r="5751" spans="66:66" ht="22.5" x14ac:dyDescent="0.45">
      <c r="BN5751" s="8">
        <f t="shared" si="442"/>
        <v>0</v>
      </c>
    </row>
    <row r="5752" spans="66:66" ht="22.5" x14ac:dyDescent="0.45">
      <c r="BN5752" s="8">
        <f t="shared" si="442"/>
        <v>0</v>
      </c>
    </row>
    <row r="5753" spans="66:66" ht="22.5" x14ac:dyDescent="0.45">
      <c r="BN5753" s="8">
        <f t="shared" si="442"/>
        <v>0</v>
      </c>
    </row>
    <row r="5754" spans="66:66" ht="22.5" x14ac:dyDescent="0.45">
      <c r="BN5754" s="8">
        <f t="shared" si="442"/>
        <v>0</v>
      </c>
    </row>
    <row r="5755" spans="66:66" ht="22.5" x14ac:dyDescent="0.45">
      <c r="BN5755" s="8">
        <f t="shared" si="442"/>
        <v>0</v>
      </c>
    </row>
    <row r="5756" spans="66:66" ht="22.5" x14ac:dyDescent="0.45">
      <c r="BN5756" s="8">
        <f t="shared" si="442"/>
        <v>0</v>
      </c>
    </row>
    <row r="5757" spans="66:66" ht="22.5" x14ac:dyDescent="0.45">
      <c r="BN5757" s="8">
        <f t="shared" si="442"/>
        <v>0</v>
      </c>
    </row>
    <row r="5758" spans="66:66" ht="22.5" x14ac:dyDescent="0.45">
      <c r="BN5758" s="8">
        <f t="shared" si="442"/>
        <v>0</v>
      </c>
    </row>
    <row r="5759" spans="66:66" ht="22.5" x14ac:dyDescent="0.45">
      <c r="BN5759" s="8">
        <f t="shared" si="442"/>
        <v>0</v>
      </c>
    </row>
    <row r="5760" spans="66:66" ht="22.5" x14ac:dyDescent="0.45">
      <c r="BN5760" s="8">
        <f t="shared" si="442"/>
        <v>0</v>
      </c>
    </row>
    <row r="5761" spans="66:66" ht="22.5" x14ac:dyDescent="0.45">
      <c r="BN5761" s="8">
        <f t="shared" si="442"/>
        <v>0</v>
      </c>
    </row>
    <row r="5762" spans="66:66" ht="22.5" x14ac:dyDescent="0.45">
      <c r="BN5762" s="8">
        <f t="shared" si="442"/>
        <v>0</v>
      </c>
    </row>
    <row r="5763" spans="66:66" ht="22.5" x14ac:dyDescent="0.45">
      <c r="BN5763" s="8">
        <f t="shared" si="442"/>
        <v>0</v>
      </c>
    </row>
    <row r="5764" spans="66:66" ht="22.5" x14ac:dyDescent="0.45">
      <c r="BN5764" s="8">
        <f t="shared" si="442"/>
        <v>0</v>
      </c>
    </row>
    <row r="5765" spans="66:66" ht="22.5" x14ac:dyDescent="0.45">
      <c r="BN5765" s="8">
        <f t="shared" si="442"/>
        <v>0</v>
      </c>
    </row>
    <row r="5766" spans="66:66" ht="22.5" x14ac:dyDescent="0.45">
      <c r="BN5766" s="8">
        <f t="shared" si="442"/>
        <v>0</v>
      </c>
    </row>
    <row r="5767" spans="66:66" ht="22.5" x14ac:dyDescent="0.45">
      <c r="BN5767" s="8">
        <f t="shared" si="442"/>
        <v>0</v>
      </c>
    </row>
    <row r="5768" spans="66:66" ht="22.5" x14ac:dyDescent="0.45">
      <c r="BN5768" s="8">
        <f t="shared" si="442"/>
        <v>0</v>
      </c>
    </row>
    <row r="5769" spans="66:66" ht="22.5" x14ac:dyDescent="0.45">
      <c r="BN5769" s="8">
        <f t="shared" si="442"/>
        <v>0</v>
      </c>
    </row>
    <row r="5770" spans="66:66" ht="22.5" x14ac:dyDescent="0.45">
      <c r="BN5770" s="8">
        <f t="shared" si="442"/>
        <v>0</v>
      </c>
    </row>
    <row r="5771" spans="66:66" ht="22.5" x14ac:dyDescent="0.45">
      <c r="BN5771" s="8">
        <f t="shared" si="442"/>
        <v>0</v>
      </c>
    </row>
    <row r="5772" spans="66:66" ht="22.5" x14ac:dyDescent="0.45">
      <c r="BN5772" s="8">
        <f t="shared" si="442"/>
        <v>0</v>
      </c>
    </row>
    <row r="5773" spans="66:66" ht="22.5" x14ac:dyDescent="0.45">
      <c r="BN5773" s="8">
        <f t="shared" si="442"/>
        <v>0</v>
      </c>
    </row>
    <row r="5774" spans="66:66" ht="22.5" x14ac:dyDescent="0.45">
      <c r="BN5774" s="8">
        <f t="shared" si="442"/>
        <v>0</v>
      </c>
    </row>
    <row r="5775" spans="66:66" ht="22.5" x14ac:dyDescent="0.45">
      <c r="BN5775" s="8">
        <f t="shared" si="442"/>
        <v>0</v>
      </c>
    </row>
    <row r="5776" spans="66:66" ht="22.5" x14ac:dyDescent="0.45">
      <c r="BN5776" s="8">
        <f t="shared" si="442"/>
        <v>0</v>
      </c>
    </row>
    <row r="5777" spans="66:66" ht="22.5" x14ac:dyDescent="0.45">
      <c r="BN5777" s="8">
        <f t="shared" si="442"/>
        <v>0</v>
      </c>
    </row>
    <row r="5778" spans="66:66" ht="22.5" x14ac:dyDescent="0.45">
      <c r="BN5778" s="8">
        <f t="shared" si="442"/>
        <v>0</v>
      </c>
    </row>
    <row r="5779" spans="66:66" ht="22.5" x14ac:dyDescent="0.45">
      <c r="BN5779" s="8">
        <f t="shared" si="442"/>
        <v>0</v>
      </c>
    </row>
    <row r="5780" spans="66:66" ht="22.5" x14ac:dyDescent="0.45">
      <c r="BN5780" s="8">
        <f t="shared" si="442"/>
        <v>0</v>
      </c>
    </row>
    <row r="5781" spans="66:66" ht="22.5" x14ac:dyDescent="0.45">
      <c r="BN5781" s="8">
        <f t="shared" si="442"/>
        <v>0</v>
      </c>
    </row>
    <row r="5782" spans="66:66" ht="22.5" x14ac:dyDescent="0.45">
      <c r="BN5782" s="8">
        <f t="shared" si="442"/>
        <v>0</v>
      </c>
    </row>
    <row r="5783" spans="66:66" ht="22.5" x14ac:dyDescent="0.45">
      <c r="BN5783" s="8">
        <f t="shared" si="442"/>
        <v>0</v>
      </c>
    </row>
    <row r="5784" spans="66:66" ht="22.5" x14ac:dyDescent="0.45">
      <c r="BN5784" s="8">
        <f t="shared" si="442"/>
        <v>0</v>
      </c>
    </row>
    <row r="5785" spans="66:66" ht="22.5" x14ac:dyDescent="0.45">
      <c r="BN5785" s="8">
        <f t="shared" si="442"/>
        <v>0</v>
      </c>
    </row>
    <row r="5786" spans="66:66" ht="22.5" x14ac:dyDescent="0.45">
      <c r="BN5786" s="8">
        <f t="shared" si="442"/>
        <v>0</v>
      </c>
    </row>
    <row r="5787" spans="66:66" ht="22.5" x14ac:dyDescent="0.45">
      <c r="BN5787" s="8">
        <f t="shared" si="442"/>
        <v>0</v>
      </c>
    </row>
    <row r="5788" spans="66:66" ht="22.5" x14ac:dyDescent="0.45">
      <c r="BN5788" s="8">
        <f t="shared" si="442"/>
        <v>0</v>
      </c>
    </row>
    <row r="5789" spans="66:66" ht="22.5" x14ac:dyDescent="0.45">
      <c r="BN5789" s="8">
        <f t="shared" si="442"/>
        <v>0</v>
      </c>
    </row>
    <row r="5790" spans="66:66" ht="22.5" x14ac:dyDescent="0.45">
      <c r="BN5790" s="8">
        <f t="shared" si="442"/>
        <v>0</v>
      </c>
    </row>
    <row r="5791" spans="66:66" ht="22.5" x14ac:dyDescent="0.45">
      <c r="BN5791" s="8">
        <f t="shared" si="442"/>
        <v>0</v>
      </c>
    </row>
    <row r="5792" spans="66:66" ht="22.5" x14ac:dyDescent="0.45">
      <c r="BN5792" s="8">
        <f t="shared" si="442"/>
        <v>0</v>
      </c>
    </row>
    <row r="5793" spans="66:66" ht="22.5" x14ac:dyDescent="0.45">
      <c r="BN5793" s="8">
        <f t="shared" si="442"/>
        <v>0</v>
      </c>
    </row>
    <row r="5794" spans="66:66" ht="22.5" x14ac:dyDescent="0.45">
      <c r="BN5794" s="8">
        <f t="shared" si="442"/>
        <v>0</v>
      </c>
    </row>
    <row r="5795" spans="66:66" ht="22.5" x14ac:dyDescent="0.45">
      <c r="BN5795" s="8">
        <f t="shared" si="442"/>
        <v>0</v>
      </c>
    </row>
    <row r="5796" spans="66:66" ht="22.5" x14ac:dyDescent="0.45">
      <c r="BN5796" s="8">
        <f t="shared" si="442"/>
        <v>0</v>
      </c>
    </row>
    <row r="5797" spans="66:66" ht="22.5" x14ac:dyDescent="0.45">
      <c r="BN5797" s="8">
        <f t="shared" si="442"/>
        <v>0</v>
      </c>
    </row>
    <row r="5798" spans="66:66" ht="22.5" x14ac:dyDescent="0.45">
      <c r="BN5798" s="8">
        <f t="shared" si="442"/>
        <v>0</v>
      </c>
    </row>
    <row r="5799" spans="66:66" ht="22.5" x14ac:dyDescent="0.45">
      <c r="BN5799" s="8">
        <f t="shared" si="442"/>
        <v>0</v>
      </c>
    </row>
    <row r="5800" spans="66:66" ht="22.5" x14ac:dyDescent="0.45">
      <c r="BN5800" s="8">
        <f t="shared" si="442"/>
        <v>0</v>
      </c>
    </row>
    <row r="5801" spans="66:66" ht="22.5" x14ac:dyDescent="0.45">
      <c r="BN5801" s="8">
        <f t="shared" si="442"/>
        <v>0</v>
      </c>
    </row>
    <row r="5802" spans="66:66" ht="22.5" x14ac:dyDescent="0.45">
      <c r="BN5802" s="8">
        <f t="shared" si="442"/>
        <v>0</v>
      </c>
    </row>
    <row r="5803" spans="66:66" ht="22.5" x14ac:dyDescent="0.45">
      <c r="BN5803" s="8">
        <f t="shared" si="442"/>
        <v>0</v>
      </c>
    </row>
    <row r="5804" spans="66:66" ht="22.5" x14ac:dyDescent="0.45">
      <c r="BN5804" s="8">
        <f t="shared" si="442"/>
        <v>0</v>
      </c>
    </row>
    <row r="5805" spans="66:66" ht="22.5" x14ac:dyDescent="0.45">
      <c r="BN5805" s="8">
        <f t="shared" si="442"/>
        <v>0</v>
      </c>
    </row>
    <row r="5806" spans="66:66" ht="22.5" x14ac:dyDescent="0.45">
      <c r="BN5806" s="8">
        <f t="shared" ref="BN5806:BN5869" si="443">D6406</f>
        <v>0</v>
      </c>
    </row>
    <row r="5807" spans="66:66" ht="22.5" x14ac:dyDescent="0.45">
      <c r="BN5807" s="8">
        <f t="shared" si="443"/>
        <v>0</v>
      </c>
    </row>
    <row r="5808" spans="66:66" ht="22.5" x14ac:dyDescent="0.45">
      <c r="BN5808" s="8">
        <f t="shared" si="443"/>
        <v>0</v>
      </c>
    </row>
    <row r="5809" spans="66:66" ht="22.5" x14ac:dyDescent="0.45">
      <c r="BN5809" s="8">
        <f t="shared" si="443"/>
        <v>0</v>
      </c>
    </row>
    <row r="5810" spans="66:66" ht="22.5" x14ac:dyDescent="0.45">
      <c r="BN5810" s="8">
        <f t="shared" si="443"/>
        <v>0</v>
      </c>
    </row>
    <row r="5811" spans="66:66" ht="22.5" x14ac:dyDescent="0.45">
      <c r="BN5811" s="8">
        <f t="shared" si="443"/>
        <v>0</v>
      </c>
    </row>
    <row r="5812" spans="66:66" ht="22.5" x14ac:dyDescent="0.45">
      <c r="BN5812" s="8">
        <f t="shared" si="443"/>
        <v>0</v>
      </c>
    </row>
    <row r="5813" spans="66:66" ht="22.5" x14ac:dyDescent="0.45">
      <c r="BN5813" s="8">
        <f t="shared" si="443"/>
        <v>0</v>
      </c>
    </row>
    <row r="5814" spans="66:66" ht="22.5" x14ac:dyDescent="0.45">
      <c r="BN5814" s="8">
        <f t="shared" si="443"/>
        <v>0</v>
      </c>
    </row>
    <row r="5815" spans="66:66" ht="22.5" x14ac:dyDescent="0.45">
      <c r="BN5815" s="8">
        <f t="shared" si="443"/>
        <v>0</v>
      </c>
    </row>
    <row r="5816" spans="66:66" ht="22.5" x14ac:dyDescent="0.45">
      <c r="BN5816" s="8">
        <f t="shared" si="443"/>
        <v>0</v>
      </c>
    </row>
    <row r="5817" spans="66:66" ht="22.5" x14ac:dyDescent="0.45">
      <c r="BN5817" s="8">
        <f t="shared" si="443"/>
        <v>0</v>
      </c>
    </row>
    <row r="5818" spans="66:66" ht="22.5" x14ac:dyDescent="0.45">
      <c r="BN5818" s="8">
        <f t="shared" si="443"/>
        <v>0</v>
      </c>
    </row>
    <row r="5819" spans="66:66" ht="22.5" x14ac:dyDescent="0.45">
      <c r="BN5819" s="8">
        <f t="shared" si="443"/>
        <v>0</v>
      </c>
    </row>
    <row r="5820" spans="66:66" ht="22.5" x14ac:dyDescent="0.45">
      <c r="BN5820" s="8">
        <f t="shared" si="443"/>
        <v>0</v>
      </c>
    </row>
    <row r="5821" spans="66:66" ht="22.5" x14ac:dyDescent="0.45">
      <c r="BN5821" s="8">
        <f t="shared" si="443"/>
        <v>0</v>
      </c>
    </row>
    <row r="5822" spans="66:66" ht="22.5" x14ac:dyDescent="0.45">
      <c r="BN5822" s="8">
        <f t="shared" si="443"/>
        <v>0</v>
      </c>
    </row>
    <row r="5823" spans="66:66" ht="22.5" x14ac:dyDescent="0.45">
      <c r="BN5823" s="8">
        <f t="shared" si="443"/>
        <v>0</v>
      </c>
    </row>
    <row r="5824" spans="66:66" ht="22.5" x14ac:dyDescent="0.45">
      <c r="BN5824" s="8">
        <f t="shared" si="443"/>
        <v>0</v>
      </c>
    </row>
    <row r="5825" spans="66:66" ht="22.5" x14ac:dyDescent="0.45">
      <c r="BN5825" s="8">
        <f t="shared" si="443"/>
        <v>0</v>
      </c>
    </row>
    <row r="5826" spans="66:66" ht="22.5" x14ac:dyDescent="0.45">
      <c r="BN5826" s="8">
        <f t="shared" si="443"/>
        <v>0</v>
      </c>
    </row>
    <row r="5827" spans="66:66" ht="22.5" x14ac:dyDescent="0.45">
      <c r="BN5827" s="8">
        <f t="shared" si="443"/>
        <v>0</v>
      </c>
    </row>
    <row r="5828" spans="66:66" ht="22.5" x14ac:dyDescent="0.45">
      <c r="BN5828" s="8">
        <f t="shared" si="443"/>
        <v>0</v>
      </c>
    </row>
    <row r="5829" spans="66:66" ht="22.5" x14ac:dyDescent="0.45">
      <c r="BN5829" s="8">
        <f t="shared" si="443"/>
        <v>0</v>
      </c>
    </row>
    <row r="5830" spans="66:66" ht="22.5" x14ac:dyDescent="0.45">
      <c r="BN5830" s="8">
        <f t="shared" si="443"/>
        <v>0</v>
      </c>
    </row>
    <row r="5831" spans="66:66" ht="22.5" x14ac:dyDescent="0.45">
      <c r="BN5831" s="8">
        <f t="shared" si="443"/>
        <v>0</v>
      </c>
    </row>
    <row r="5832" spans="66:66" ht="22.5" x14ac:dyDescent="0.45">
      <c r="BN5832" s="8">
        <f t="shared" si="443"/>
        <v>0</v>
      </c>
    </row>
    <row r="5833" spans="66:66" ht="22.5" x14ac:dyDescent="0.45">
      <c r="BN5833" s="8">
        <f t="shared" si="443"/>
        <v>0</v>
      </c>
    </row>
    <row r="5834" spans="66:66" ht="22.5" x14ac:dyDescent="0.45">
      <c r="BN5834" s="8">
        <f t="shared" si="443"/>
        <v>0</v>
      </c>
    </row>
    <row r="5835" spans="66:66" ht="22.5" x14ac:dyDescent="0.45">
      <c r="BN5835" s="8">
        <f t="shared" si="443"/>
        <v>0</v>
      </c>
    </row>
    <row r="5836" spans="66:66" ht="22.5" x14ac:dyDescent="0.45">
      <c r="BN5836" s="8">
        <f t="shared" si="443"/>
        <v>0</v>
      </c>
    </row>
    <row r="5837" spans="66:66" ht="22.5" x14ac:dyDescent="0.45">
      <c r="BN5837" s="8">
        <f t="shared" si="443"/>
        <v>0</v>
      </c>
    </row>
    <row r="5838" spans="66:66" ht="22.5" x14ac:dyDescent="0.45">
      <c r="BN5838" s="8">
        <f t="shared" si="443"/>
        <v>0</v>
      </c>
    </row>
    <row r="5839" spans="66:66" ht="22.5" x14ac:dyDescent="0.45">
      <c r="BN5839" s="8">
        <f t="shared" si="443"/>
        <v>0</v>
      </c>
    </row>
    <row r="5840" spans="66:66" ht="22.5" x14ac:dyDescent="0.45">
      <c r="BN5840" s="8">
        <f t="shared" si="443"/>
        <v>0</v>
      </c>
    </row>
    <row r="5841" spans="66:66" ht="22.5" x14ac:dyDescent="0.45">
      <c r="BN5841" s="8">
        <f t="shared" si="443"/>
        <v>0</v>
      </c>
    </row>
    <row r="5842" spans="66:66" ht="22.5" x14ac:dyDescent="0.45">
      <c r="BN5842" s="8">
        <f t="shared" si="443"/>
        <v>0</v>
      </c>
    </row>
    <row r="5843" spans="66:66" ht="22.5" x14ac:dyDescent="0.45">
      <c r="BN5843" s="8">
        <f t="shared" si="443"/>
        <v>0</v>
      </c>
    </row>
    <row r="5844" spans="66:66" ht="22.5" x14ac:dyDescent="0.45">
      <c r="BN5844" s="8">
        <f t="shared" si="443"/>
        <v>0</v>
      </c>
    </row>
    <row r="5845" spans="66:66" ht="22.5" x14ac:dyDescent="0.45">
      <c r="BN5845" s="8">
        <f t="shared" si="443"/>
        <v>0</v>
      </c>
    </row>
    <row r="5846" spans="66:66" ht="22.5" x14ac:dyDescent="0.45">
      <c r="BN5846" s="8">
        <f t="shared" si="443"/>
        <v>0</v>
      </c>
    </row>
    <row r="5847" spans="66:66" ht="22.5" x14ac:dyDescent="0.45">
      <c r="BN5847" s="8">
        <f t="shared" si="443"/>
        <v>0</v>
      </c>
    </row>
    <row r="5848" spans="66:66" ht="22.5" x14ac:dyDescent="0.45">
      <c r="BN5848" s="8">
        <f t="shared" si="443"/>
        <v>0</v>
      </c>
    </row>
    <row r="5849" spans="66:66" ht="22.5" x14ac:dyDescent="0.45">
      <c r="BN5849" s="8">
        <f t="shared" si="443"/>
        <v>0</v>
      </c>
    </row>
    <row r="5850" spans="66:66" ht="22.5" x14ac:dyDescent="0.45">
      <c r="BN5850" s="8">
        <f t="shared" si="443"/>
        <v>0</v>
      </c>
    </row>
    <row r="5851" spans="66:66" ht="22.5" x14ac:dyDescent="0.45">
      <c r="BN5851" s="8">
        <f t="shared" si="443"/>
        <v>0</v>
      </c>
    </row>
    <row r="5852" spans="66:66" ht="22.5" x14ac:dyDescent="0.45">
      <c r="BN5852" s="8">
        <f t="shared" si="443"/>
        <v>0</v>
      </c>
    </row>
    <row r="5853" spans="66:66" ht="22.5" x14ac:dyDescent="0.45">
      <c r="BN5853" s="8">
        <f t="shared" si="443"/>
        <v>0</v>
      </c>
    </row>
    <row r="5854" spans="66:66" ht="22.5" x14ac:dyDescent="0.45">
      <c r="BN5854" s="8">
        <f t="shared" si="443"/>
        <v>0</v>
      </c>
    </row>
    <row r="5855" spans="66:66" ht="22.5" x14ac:dyDescent="0.45">
      <c r="BN5855" s="8">
        <f t="shared" si="443"/>
        <v>0</v>
      </c>
    </row>
    <row r="5856" spans="66:66" ht="22.5" x14ac:dyDescent="0.45">
      <c r="BN5856" s="8">
        <f t="shared" si="443"/>
        <v>0</v>
      </c>
    </row>
    <row r="5857" spans="66:66" ht="22.5" x14ac:dyDescent="0.45">
      <c r="BN5857" s="8">
        <f t="shared" si="443"/>
        <v>0</v>
      </c>
    </row>
    <row r="5858" spans="66:66" ht="22.5" x14ac:dyDescent="0.45">
      <c r="BN5858" s="8">
        <f t="shared" si="443"/>
        <v>0</v>
      </c>
    </row>
    <row r="5859" spans="66:66" ht="22.5" x14ac:dyDescent="0.45">
      <c r="BN5859" s="8">
        <f t="shared" si="443"/>
        <v>0</v>
      </c>
    </row>
    <row r="5860" spans="66:66" ht="22.5" x14ac:dyDescent="0.45">
      <c r="BN5860" s="8">
        <f t="shared" si="443"/>
        <v>0</v>
      </c>
    </row>
    <row r="5861" spans="66:66" ht="22.5" x14ac:dyDescent="0.45">
      <c r="BN5861" s="8">
        <f t="shared" si="443"/>
        <v>0</v>
      </c>
    </row>
    <row r="5862" spans="66:66" ht="22.5" x14ac:dyDescent="0.45">
      <c r="BN5862" s="8">
        <f t="shared" si="443"/>
        <v>0</v>
      </c>
    </row>
    <row r="5863" spans="66:66" ht="22.5" x14ac:dyDescent="0.45">
      <c r="BN5863" s="8">
        <f t="shared" si="443"/>
        <v>0</v>
      </c>
    </row>
    <row r="5864" spans="66:66" ht="22.5" x14ac:dyDescent="0.45">
      <c r="BN5864" s="8">
        <f t="shared" si="443"/>
        <v>0</v>
      </c>
    </row>
    <row r="5865" spans="66:66" ht="22.5" x14ac:dyDescent="0.45">
      <c r="BN5865" s="8">
        <f t="shared" si="443"/>
        <v>0</v>
      </c>
    </row>
    <row r="5866" spans="66:66" ht="22.5" x14ac:dyDescent="0.45">
      <c r="BN5866" s="8">
        <f t="shared" si="443"/>
        <v>0</v>
      </c>
    </row>
    <row r="5867" spans="66:66" ht="22.5" x14ac:dyDescent="0.45">
      <c r="BN5867" s="8">
        <f t="shared" si="443"/>
        <v>0</v>
      </c>
    </row>
    <row r="5868" spans="66:66" ht="22.5" x14ac:dyDescent="0.45">
      <c r="BN5868" s="8">
        <f t="shared" si="443"/>
        <v>0</v>
      </c>
    </row>
    <row r="5869" spans="66:66" ht="22.5" x14ac:dyDescent="0.45">
      <c r="BN5869" s="8">
        <f t="shared" si="443"/>
        <v>0</v>
      </c>
    </row>
    <row r="5870" spans="66:66" ht="22.5" x14ac:dyDescent="0.45">
      <c r="BN5870" s="8">
        <f t="shared" ref="BN5870:BN5933" si="444">D6470</f>
        <v>0</v>
      </c>
    </row>
    <row r="5871" spans="66:66" ht="22.5" x14ac:dyDescent="0.45">
      <c r="BN5871" s="8">
        <f t="shared" si="444"/>
        <v>0</v>
      </c>
    </row>
    <row r="5872" spans="66:66" ht="22.5" x14ac:dyDescent="0.45">
      <c r="BN5872" s="8">
        <f t="shared" si="444"/>
        <v>0</v>
      </c>
    </row>
    <row r="5873" spans="66:66" ht="22.5" x14ac:dyDescent="0.45">
      <c r="BN5873" s="8">
        <f t="shared" si="444"/>
        <v>0</v>
      </c>
    </row>
    <row r="5874" spans="66:66" ht="22.5" x14ac:dyDescent="0.45">
      <c r="BN5874" s="8">
        <f t="shared" si="444"/>
        <v>0</v>
      </c>
    </row>
    <row r="5875" spans="66:66" ht="22.5" x14ac:dyDescent="0.45">
      <c r="BN5875" s="8">
        <f t="shared" si="444"/>
        <v>0</v>
      </c>
    </row>
    <row r="5876" spans="66:66" ht="22.5" x14ac:dyDescent="0.45">
      <c r="BN5876" s="8">
        <f t="shared" si="444"/>
        <v>0</v>
      </c>
    </row>
    <row r="5877" spans="66:66" ht="22.5" x14ac:dyDescent="0.45">
      <c r="BN5877" s="8">
        <f t="shared" si="444"/>
        <v>0</v>
      </c>
    </row>
    <row r="5878" spans="66:66" ht="22.5" x14ac:dyDescent="0.45">
      <c r="BN5878" s="8">
        <f t="shared" si="444"/>
        <v>0</v>
      </c>
    </row>
    <row r="5879" spans="66:66" ht="22.5" x14ac:dyDescent="0.45">
      <c r="BN5879" s="8">
        <f t="shared" si="444"/>
        <v>0</v>
      </c>
    </row>
    <row r="5880" spans="66:66" ht="22.5" x14ac:dyDescent="0.45">
      <c r="BN5880" s="8">
        <f t="shared" si="444"/>
        <v>0</v>
      </c>
    </row>
    <row r="5881" spans="66:66" ht="22.5" x14ac:dyDescent="0.45">
      <c r="BN5881" s="8">
        <f t="shared" si="444"/>
        <v>0</v>
      </c>
    </row>
    <row r="5882" spans="66:66" ht="22.5" x14ac:dyDescent="0.45">
      <c r="BN5882" s="8">
        <f t="shared" si="444"/>
        <v>0</v>
      </c>
    </row>
    <row r="5883" spans="66:66" ht="22.5" x14ac:dyDescent="0.45">
      <c r="BN5883" s="8">
        <f t="shared" si="444"/>
        <v>0</v>
      </c>
    </row>
    <row r="5884" spans="66:66" ht="22.5" x14ac:dyDescent="0.45">
      <c r="BN5884" s="8">
        <f t="shared" si="444"/>
        <v>0</v>
      </c>
    </row>
    <row r="5885" spans="66:66" ht="22.5" x14ac:dyDescent="0.45">
      <c r="BN5885" s="8">
        <f t="shared" si="444"/>
        <v>0</v>
      </c>
    </row>
    <row r="5886" spans="66:66" ht="22.5" x14ac:dyDescent="0.45">
      <c r="BN5886" s="8">
        <f t="shared" si="444"/>
        <v>0</v>
      </c>
    </row>
    <row r="5887" spans="66:66" ht="22.5" x14ac:dyDescent="0.45">
      <c r="BN5887" s="8">
        <f t="shared" si="444"/>
        <v>0</v>
      </c>
    </row>
    <row r="5888" spans="66:66" ht="22.5" x14ac:dyDescent="0.45">
      <c r="BN5888" s="8">
        <f t="shared" si="444"/>
        <v>0</v>
      </c>
    </row>
    <row r="5889" spans="66:66" ht="22.5" x14ac:dyDescent="0.45">
      <c r="BN5889" s="8">
        <f t="shared" si="444"/>
        <v>0</v>
      </c>
    </row>
    <row r="5890" spans="66:66" ht="22.5" x14ac:dyDescent="0.45">
      <c r="BN5890" s="8">
        <f t="shared" si="444"/>
        <v>0</v>
      </c>
    </row>
    <row r="5891" spans="66:66" ht="22.5" x14ac:dyDescent="0.45">
      <c r="BN5891" s="8">
        <f t="shared" si="444"/>
        <v>0</v>
      </c>
    </row>
    <row r="5892" spans="66:66" ht="22.5" x14ac:dyDescent="0.45">
      <c r="BN5892" s="8">
        <f t="shared" si="444"/>
        <v>0</v>
      </c>
    </row>
    <row r="5893" spans="66:66" ht="22.5" x14ac:dyDescent="0.45">
      <c r="BN5893" s="8">
        <f t="shared" si="444"/>
        <v>0</v>
      </c>
    </row>
    <row r="5894" spans="66:66" ht="22.5" x14ac:dyDescent="0.45">
      <c r="BN5894" s="8">
        <f t="shared" si="444"/>
        <v>0</v>
      </c>
    </row>
    <row r="5895" spans="66:66" ht="22.5" x14ac:dyDescent="0.45">
      <c r="BN5895" s="8">
        <f t="shared" si="444"/>
        <v>0</v>
      </c>
    </row>
    <row r="5896" spans="66:66" ht="22.5" x14ac:dyDescent="0.45">
      <c r="BN5896" s="8">
        <f t="shared" si="444"/>
        <v>0</v>
      </c>
    </row>
    <row r="5897" spans="66:66" ht="22.5" x14ac:dyDescent="0.45">
      <c r="BN5897" s="8">
        <f t="shared" si="444"/>
        <v>0</v>
      </c>
    </row>
    <row r="5898" spans="66:66" ht="22.5" x14ac:dyDescent="0.45">
      <c r="BN5898" s="8">
        <f t="shared" si="444"/>
        <v>0</v>
      </c>
    </row>
    <row r="5899" spans="66:66" ht="22.5" x14ac:dyDescent="0.45">
      <c r="BN5899" s="8">
        <f t="shared" si="444"/>
        <v>0</v>
      </c>
    </row>
    <row r="5900" spans="66:66" ht="22.5" x14ac:dyDescent="0.45">
      <c r="BN5900" s="8">
        <f t="shared" si="444"/>
        <v>0</v>
      </c>
    </row>
    <row r="5901" spans="66:66" ht="22.5" x14ac:dyDescent="0.45">
      <c r="BN5901" s="8">
        <f t="shared" si="444"/>
        <v>0</v>
      </c>
    </row>
    <row r="5902" spans="66:66" ht="22.5" x14ac:dyDescent="0.45">
      <c r="BN5902" s="8">
        <f t="shared" si="444"/>
        <v>0</v>
      </c>
    </row>
    <row r="5903" spans="66:66" ht="22.5" x14ac:dyDescent="0.45">
      <c r="BN5903" s="8">
        <f t="shared" si="444"/>
        <v>0</v>
      </c>
    </row>
    <row r="5904" spans="66:66" ht="22.5" x14ac:dyDescent="0.45">
      <c r="BN5904" s="8">
        <f t="shared" si="444"/>
        <v>0</v>
      </c>
    </row>
    <row r="5905" spans="66:66" ht="22.5" x14ac:dyDescent="0.45">
      <c r="BN5905" s="8">
        <f t="shared" si="444"/>
        <v>0</v>
      </c>
    </row>
    <row r="5906" spans="66:66" ht="22.5" x14ac:dyDescent="0.45">
      <c r="BN5906" s="8">
        <f t="shared" si="444"/>
        <v>0</v>
      </c>
    </row>
    <row r="5907" spans="66:66" ht="22.5" x14ac:dyDescent="0.45">
      <c r="BN5907" s="8">
        <f t="shared" si="444"/>
        <v>0</v>
      </c>
    </row>
    <row r="5908" spans="66:66" ht="22.5" x14ac:dyDescent="0.45">
      <c r="BN5908" s="8">
        <f t="shared" si="444"/>
        <v>0</v>
      </c>
    </row>
    <row r="5909" spans="66:66" ht="22.5" x14ac:dyDescent="0.45">
      <c r="BN5909" s="8">
        <f t="shared" si="444"/>
        <v>0</v>
      </c>
    </row>
    <row r="5910" spans="66:66" ht="22.5" x14ac:dyDescent="0.45">
      <c r="BN5910" s="8">
        <f t="shared" si="444"/>
        <v>0</v>
      </c>
    </row>
    <row r="5911" spans="66:66" ht="22.5" x14ac:dyDescent="0.45">
      <c r="BN5911" s="8">
        <f t="shared" si="444"/>
        <v>0</v>
      </c>
    </row>
    <row r="5912" spans="66:66" ht="22.5" x14ac:dyDescent="0.45">
      <c r="BN5912" s="8">
        <f t="shared" si="444"/>
        <v>0</v>
      </c>
    </row>
    <row r="5913" spans="66:66" ht="22.5" x14ac:dyDescent="0.45">
      <c r="BN5913" s="8">
        <f t="shared" si="444"/>
        <v>0</v>
      </c>
    </row>
    <row r="5914" spans="66:66" ht="22.5" x14ac:dyDescent="0.45">
      <c r="BN5914" s="8">
        <f t="shared" si="444"/>
        <v>0</v>
      </c>
    </row>
    <row r="5915" spans="66:66" ht="22.5" x14ac:dyDescent="0.45">
      <c r="BN5915" s="8">
        <f t="shared" si="444"/>
        <v>0</v>
      </c>
    </row>
    <row r="5916" spans="66:66" ht="22.5" x14ac:dyDescent="0.45">
      <c r="BN5916" s="8">
        <f t="shared" si="444"/>
        <v>0</v>
      </c>
    </row>
    <row r="5917" spans="66:66" ht="22.5" x14ac:dyDescent="0.45">
      <c r="BN5917" s="8">
        <f t="shared" si="444"/>
        <v>0</v>
      </c>
    </row>
    <row r="5918" spans="66:66" ht="22.5" x14ac:dyDescent="0.45">
      <c r="BN5918" s="8">
        <f t="shared" si="444"/>
        <v>0</v>
      </c>
    </row>
    <row r="5919" spans="66:66" ht="22.5" x14ac:dyDescent="0.45">
      <c r="BN5919" s="8">
        <f t="shared" si="444"/>
        <v>0</v>
      </c>
    </row>
    <row r="5920" spans="66:66" ht="22.5" x14ac:dyDescent="0.45">
      <c r="BN5920" s="8">
        <f t="shared" si="444"/>
        <v>0</v>
      </c>
    </row>
    <row r="5921" spans="66:66" ht="22.5" x14ac:dyDescent="0.45">
      <c r="BN5921" s="8">
        <f t="shared" si="444"/>
        <v>0</v>
      </c>
    </row>
    <row r="5922" spans="66:66" ht="22.5" x14ac:dyDescent="0.45">
      <c r="BN5922" s="8">
        <f t="shared" si="444"/>
        <v>0</v>
      </c>
    </row>
    <row r="5923" spans="66:66" ht="22.5" x14ac:dyDescent="0.45">
      <c r="BN5923" s="8">
        <f t="shared" si="444"/>
        <v>0</v>
      </c>
    </row>
    <row r="5924" spans="66:66" ht="22.5" x14ac:dyDescent="0.45">
      <c r="BN5924" s="8">
        <f t="shared" si="444"/>
        <v>0</v>
      </c>
    </row>
    <row r="5925" spans="66:66" ht="22.5" x14ac:dyDescent="0.45">
      <c r="BN5925" s="8">
        <f t="shared" si="444"/>
        <v>0</v>
      </c>
    </row>
    <row r="5926" spans="66:66" ht="22.5" x14ac:dyDescent="0.45">
      <c r="BN5926" s="8">
        <f t="shared" si="444"/>
        <v>0</v>
      </c>
    </row>
    <row r="5927" spans="66:66" ht="22.5" x14ac:dyDescent="0.45">
      <c r="BN5927" s="8">
        <f t="shared" si="444"/>
        <v>0</v>
      </c>
    </row>
    <row r="5928" spans="66:66" ht="22.5" x14ac:dyDescent="0.45">
      <c r="BN5928" s="8">
        <f t="shared" si="444"/>
        <v>0</v>
      </c>
    </row>
    <row r="5929" spans="66:66" ht="22.5" x14ac:dyDescent="0.45">
      <c r="BN5929" s="8">
        <f t="shared" si="444"/>
        <v>0</v>
      </c>
    </row>
    <row r="5930" spans="66:66" ht="22.5" x14ac:dyDescent="0.45">
      <c r="BN5930" s="8">
        <f t="shared" si="444"/>
        <v>0</v>
      </c>
    </row>
    <row r="5931" spans="66:66" ht="22.5" x14ac:dyDescent="0.45">
      <c r="BN5931" s="8">
        <f t="shared" si="444"/>
        <v>0</v>
      </c>
    </row>
    <row r="5932" spans="66:66" ht="22.5" x14ac:dyDescent="0.45">
      <c r="BN5932" s="8">
        <f t="shared" si="444"/>
        <v>0</v>
      </c>
    </row>
    <row r="5933" spans="66:66" ht="22.5" x14ac:dyDescent="0.45">
      <c r="BN5933" s="8">
        <f t="shared" si="444"/>
        <v>0</v>
      </c>
    </row>
    <row r="5934" spans="66:66" ht="22.5" x14ac:dyDescent="0.45">
      <c r="BN5934" s="8">
        <f t="shared" ref="BN5934:BN5997" si="445">D6534</f>
        <v>0</v>
      </c>
    </row>
    <row r="5935" spans="66:66" ht="22.5" x14ac:dyDescent="0.45">
      <c r="BN5935" s="8">
        <f t="shared" si="445"/>
        <v>0</v>
      </c>
    </row>
    <row r="5936" spans="66:66" ht="22.5" x14ac:dyDescent="0.45">
      <c r="BN5936" s="8">
        <f t="shared" si="445"/>
        <v>0</v>
      </c>
    </row>
    <row r="5937" spans="66:66" ht="22.5" x14ac:dyDescent="0.45">
      <c r="BN5937" s="8">
        <f t="shared" si="445"/>
        <v>0</v>
      </c>
    </row>
    <row r="5938" spans="66:66" ht="22.5" x14ac:dyDescent="0.45">
      <c r="BN5938" s="8">
        <f t="shared" si="445"/>
        <v>0</v>
      </c>
    </row>
    <row r="5939" spans="66:66" ht="22.5" x14ac:dyDescent="0.45">
      <c r="BN5939" s="8">
        <f t="shared" si="445"/>
        <v>0</v>
      </c>
    </row>
    <row r="5940" spans="66:66" ht="22.5" x14ac:dyDescent="0.45">
      <c r="BN5940" s="8">
        <f t="shared" si="445"/>
        <v>0</v>
      </c>
    </row>
    <row r="5941" spans="66:66" ht="22.5" x14ac:dyDescent="0.45">
      <c r="BN5941" s="8">
        <f t="shared" si="445"/>
        <v>0</v>
      </c>
    </row>
    <row r="5942" spans="66:66" ht="22.5" x14ac:dyDescent="0.45">
      <c r="BN5942" s="8">
        <f t="shared" si="445"/>
        <v>0</v>
      </c>
    </row>
    <row r="5943" spans="66:66" ht="22.5" x14ac:dyDescent="0.45">
      <c r="BN5943" s="8">
        <f t="shared" si="445"/>
        <v>0</v>
      </c>
    </row>
    <row r="5944" spans="66:66" ht="22.5" x14ac:dyDescent="0.45">
      <c r="BN5944" s="8">
        <f t="shared" si="445"/>
        <v>0</v>
      </c>
    </row>
    <row r="5945" spans="66:66" ht="22.5" x14ac:dyDescent="0.45">
      <c r="BN5945" s="8">
        <f t="shared" si="445"/>
        <v>0</v>
      </c>
    </row>
    <row r="5946" spans="66:66" ht="22.5" x14ac:dyDescent="0.45">
      <c r="BN5946" s="8">
        <f t="shared" si="445"/>
        <v>0</v>
      </c>
    </row>
    <row r="5947" spans="66:66" ht="22.5" x14ac:dyDescent="0.45">
      <c r="BN5947" s="8">
        <f t="shared" si="445"/>
        <v>0</v>
      </c>
    </row>
    <row r="5948" spans="66:66" ht="22.5" x14ac:dyDescent="0.45">
      <c r="BN5948" s="8">
        <f t="shared" si="445"/>
        <v>0</v>
      </c>
    </row>
    <row r="5949" spans="66:66" ht="22.5" x14ac:dyDescent="0.45">
      <c r="BN5949" s="8">
        <f t="shared" si="445"/>
        <v>0</v>
      </c>
    </row>
    <row r="5950" spans="66:66" ht="22.5" x14ac:dyDescent="0.45">
      <c r="BN5950" s="8">
        <f t="shared" si="445"/>
        <v>0</v>
      </c>
    </row>
    <row r="5951" spans="66:66" ht="22.5" x14ac:dyDescent="0.45">
      <c r="BN5951" s="8">
        <f t="shared" si="445"/>
        <v>0</v>
      </c>
    </row>
    <row r="5952" spans="66:66" ht="22.5" x14ac:dyDescent="0.45">
      <c r="BN5952" s="8">
        <f t="shared" si="445"/>
        <v>0</v>
      </c>
    </row>
    <row r="5953" spans="66:66" ht="22.5" x14ac:dyDescent="0.45">
      <c r="BN5953" s="8">
        <f t="shared" si="445"/>
        <v>0</v>
      </c>
    </row>
    <row r="5954" spans="66:66" ht="22.5" x14ac:dyDescent="0.45">
      <c r="BN5954" s="8">
        <f t="shared" si="445"/>
        <v>0</v>
      </c>
    </row>
    <row r="5955" spans="66:66" ht="22.5" x14ac:dyDescent="0.45">
      <c r="BN5955" s="8">
        <f t="shared" si="445"/>
        <v>0</v>
      </c>
    </row>
    <row r="5956" spans="66:66" ht="22.5" x14ac:dyDescent="0.45">
      <c r="BN5956" s="8">
        <f t="shared" si="445"/>
        <v>0</v>
      </c>
    </row>
    <row r="5957" spans="66:66" ht="22.5" x14ac:dyDescent="0.45">
      <c r="BN5957" s="8">
        <f t="shared" si="445"/>
        <v>0</v>
      </c>
    </row>
    <row r="5958" spans="66:66" ht="22.5" x14ac:dyDescent="0.45">
      <c r="BN5958" s="8">
        <f t="shared" si="445"/>
        <v>0</v>
      </c>
    </row>
    <row r="5959" spans="66:66" ht="22.5" x14ac:dyDescent="0.45">
      <c r="BN5959" s="8">
        <f t="shared" si="445"/>
        <v>0</v>
      </c>
    </row>
    <row r="5960" spans="66:66" ht="22.5" x14ac:dyDescent="0.45">
      <c r="BN5960" s="8">
        <f t="shared" si="445"/>
        <v>0</v>
      </c>
    </row>
    <row r="5961" spans="66:66" ht="22.5" x14ac:dyDescent="0.45">
      <c r="BN5961" s="8">
        <f t="shared" si="445"/>
        <v>0</v>
      </c>
    </row>
    <row r="5962" spans="66:66" ht="22.5" x14ac:dyDescent="0.45">
      <c r="BN5962" s="8">
        <f t="shared" si="445"/>
        <v>0</v>
      </c>
    </row>
    <row r="5963" spans="66:66" ht="22.5" x14ac:dyDescent="0.45">
      <c r="BN5963" s="8">
        <f t="shared" si="445"/>
        <v>0</v>
      </c>
    </row>
    <row r="5964" spans="66:66" ht="22.5" x14ac:dyDescent="0.45">
      <c r="BN5964" s="8">
        <f t="shared" si="445"/>
        <v>0</v>
      </c>
    </row>
    <row r="5965" spans="66:66" ht="22.5" x14ac:dyDescent="0.45">
      <c r="BN5965" s="8">
        <f t="shared" si="445"/>
        <v>0</v>
      </c>
    </row>
    <row r="5966" spans="66:66" ht="22.5" x14ac:dyDescent="0.45">
      <c r="BN5966" s="8">
        <f t="shared" si="445"/>
        <v>0</v>
      </c>
    </row>
    <row r="5967" spans="66:66" ht="22.5" x14ac:dyDescent="0.45">
      <c r="BN5967" s="8">
        <f t="shared" si="445"/>
        <v>0</v>
      </c>
    </row>
    <row r="5968" spans="66:66" ht="22.5" x14ac:dyDescent="0.45">
      <c r="BN5968" s="8">
        <f t="shared" si="445"/>
        <v>0</v>
      </c>
    </row>
    <row r="5969" spans="66:66" ht="22.5" x14ac:dyDescent="0.45">
      <c r="BN5969" s="8">
        <f t="shared" si="445"/>
        <v>0</v>
      </c>
    </row>
    <row r="5970" spans="66:66" ht="22.5" x14ac:dyDescent="0.45">
      <c r="BN5970" s="8">
        <f t="shared" si="445"/>
        <v>0</v>
      </c>
    </row>
    <row r="5971" spans="66:66" ht="22.5" x14ac:dyDescent="0.45">
      <c r="BN5971" s="8">
        <f t="shared" si="445"/>
        <v>0</v>
      </c>
    </row>
    <row r="5972" spans="66:66" ht="22.5" x14ac:dyDescent="0.45">
      <c r="BN5972" s="8">
        <f t="shared" si="445"/>
        <v>0</v>
      </c>
    </row>
    <row r="5973" spans="66:66" ht="22.5" x14ac:dyDescent="0.45">
      <c r="BN5973" s="8">
        <f t="shared" si="445"/>
        <v>0</v>
      </c>
    </row>
    <row r="5974" spans="66:66" ht="22.5" x14ac:dyDescent="0.45">
      <c r="BN5974" s="8">
        <f t="shared" si="445"/>
        <v>0</v>
      </c>
    </row>
    <row r="5975" spans="66:66" ht="22.5" x14ac:dyDescent="0.45">
      <c r="BN5975" s="8">
        <f t="shared" si="445"/>
        <v>0</v>
      </c>
    </row>
    <row r="5976" spans="66:66" ht="22.5" x14ac:dyDescent="0.45">
      <c r="BN5976" s="8">
        <f t="shared" si="445"/>
        <v>0</v>
      </c>
    </row>
    <row r="5977" spans="66:66" ht="22.5" x14ac:dyDescent="0.45">
      <c r="BN5977" s="8">
        <f t="shared" si="445"/>
        <v>0</v>
      </c>
    </row>
    <row r="5978" spans="66:66" ht="22.5" x14ac:dyDescent="0.45">
      <c r="BN5978" s="8">
        <f t="shared" si="445"/>
        <v>0</v>
      </c>
    </row>
    <row r="5979" spans="66:66" ht="22.5" x14ac:dyDescent="0.45">
      <c r="BN5979" s="8">
        <f t="shared" si="445"/>
        <v>0</v>
      </c>
    </row>
    <row r="5980" spans="66:66" ht="22.5" x14ac:dyDescent="0.45">
      <c r="BN5980" s="8">
        <f t="shared" si="445"/>
        <v>0</v>
      </c>
    </row>
    <row r="5981" spans="66:66" ht="22.5" x14ac:dyDescent="0.45">
      <c r="BN5981" s="8">
        <f t="shared" si="445"/>
        <v>0</v>
      </c>
    </row>
    <row r="5982" spans="66:66" ht="22.5" x14ac:dyDescent="0.45">
      <c r="BN5982" s="8">
        <f t="shared" si="445"/>
        <v>0</v>
      </c>
    </row>
    <row r="5983" spans="66:66" ht="22.5" x14ac:dyDescent="0.45">
      <c r="BN5983" s="8">
        <f t="shared" si="445"/>
        <v>0</v>
      </c>
    </row>
    <row r="5984" spans="66:66" ht="22.5" x14ac:dyDescent="0.45">
      <c r="BN5984" s="8">
        <f t="shared" si="445"/>
        <v>0</v>
      </c>
    </row>
    <row r="5985" spans="66:66" ht="22.5" x14ac:dyDescent="0.45">
      <c r="BN5985" s="8">
        <f t="shared" si="445"/>
        <v>0</v>
      </c>
    </row>
    <row r="5986" spans="66:66" ht="22.5" x14ac:dyDescent="0.45">
      <c r="BN5986" s="8">
        <f t="shared" si="445"/>
        <v>0</v>
      </c>
    </row>
    <row r="5987" spans="66:66" ht="22.5" x14ac:dyDescent="0.45">
      <c r="BN5987" s="8">
        <f t="shared" si="445"/>
        <v>0</v>
      </c>
    </row>
    <row r="5988" spans="66:66" ht="22.5" x14ac:dyDescent="0.45">
      <c r="BN5988" s="8">
        <f t="shared" si="445"/>
        <v>0</v>
      </c>
    </row>
    <row r="5989" spans="66:66" ht="22.5" x14ac:dyDescent="0.45">
      <c r="BN5989" s="8">
        <f t="shared" si="445"/>
        <v>0</v>
      </c>
    </row>
    <row r="5990" spans="66:66" ht="22.5" x14ac:dyDescent="0.45">
      <c r="BN5990" s="8">
        <f t="shared" si="445"/>
        <v>0</v>
      </c>
    </row>
    <row r="5991" spans="66:66" ht="22.5" x14ac:dyDescent="0.45">
      <c r="BN5991" s="8">
        <f t="shared" si="445"/>
        <v>0</v>
      </c>
    </row>
    <row r="5992" spans="66:66" ht="22.5" x14ac:dyDescent="0.45">
      <c r="BN5992" s="8">
        <f t="shared" si="445"/>
        <v>0</v>
      </c>
    </row>
    <row r="5993" spans="66:66" ht="22.5" x14ac:dyDescent="0.45">
      <c r="BN5993" s="8">
        <f t="shared" si="445"/>
        <v>0</v>
      </c>
    </row>
    <row r="5994" spans="66:66" ht="22.5" x14ac:dyDescent="0.45">
      <c r="BN5994" s="8">
        <f t="shared" si="445"/>
        <v>0</v>
      </c>
    </row>
    <row r="5995" spans="66:66" ht="22.5" x14ac:dyDescent="0.45">
      <c r="BN5995" s="8">
        <f t="shared" si="445"/>
        <v>0</v>
      </c>
    </row>
    <row r="5996" spans="66:66" ht="22.5" x14ac:dyDescent="0.45">
      <c r="BN5996" s="8">
        <f t="shared" si="445"/>
        <v>0</v>
      </c>
    </row>
    <row r="5997" spans="66:66" ht="22.5" x14ac:dyDescent="0.45">
      <c r="BN5997" s="8">
        <f t="shared" si="445"/>
        <v>0</v>
      </c>
    </row>
    <row r="5998" spans="66:66" ht="22.5" x14ac:dyDescent="0.45">
      <c r="BN5998" s="8">
        <f t="shared" ref="BN5998:BN6061" si="446">D6598</f>
        <v>0</v>
      </c>
    </row>
    <row r="5999" spans="66:66" ht="22.5" x14ac:dyDescent="0.45">
      <c r="BN5999" s="8">
        <f t="shared" si="446"/>
        <v>0</v>
      </c>
    </row>
    <row r="6000" spans="66:66" ht="22.5" x14ac:dyDescent="0.45">
      <c r="BN6000" s="8">
        <f t="shared" si="446"/>
        <v>0</v>
      </c>
    </row>
    <row r="6001" spans="66:66" ht="22.5" x14ac:dyDescent="0.45">
      <c r="BN6001" s="8">
        <f t="shared" si="446"/>
        <v>0</v>
      </c>
    </row>
    <row r="6002" spans="66:66" ht="22.5" x14ac:dyDescent="0.45">
      <c r="BN6002" s="8">
        <f t="shared" si="446"/>
        <v>0</v>
      </c>
    </row>
    <row r="6003" spans="66:66" ht="22.5" x14ac:dyDescent="0.45">
      <c r="BN6003" s="8">
        <f t="shared" si="446"/>
        <v>0</v>
      </c>
    </row>
    <row r="6004" spans="66:66" ht="22.5" x14ac:dyDescent="0.45">
      <c r="BN6004" s="8">
        <f t="shared" si="446"/>
        <v>0</v>
      </c>
    </row>
    <row r="6005" spans="66:66" ht="22.5" x14ac:dyDescent="0.45">
      <c r="BN6005" s="8">
        <f t="shared" si="446"/>
        <v>0</v>
      </c>
    </row>
    <row r="6006" spans="66:66" ht="22.5" x14ac:dyDescent="0.45">
      <c r="BN6006" s="8">
        <f t="shared" si="446"/>
        <v>0</v>
      </c>
    </row>
    <row r="6007" spans="66:66" ht="22.5" x14ac:dyDescent="0.45">
      <c r="BN6007" s="8">
        <f t="shared" si="446"/>
        <v>0</v>
      </c>
    </row>
    <row r="6008" spans="66:66" ht="22.5" x14ac:dyDescent="0.45">
      <c r="BN6008" s="8">
        <f t="shared" si="446"/>
        <v>0</v>
      </c>
    </row>
    <row r="6009" spans="66:66" ht="22.5" x14ac:dyDescent="0.45">
      <c r="BN6009" s="8">
        <f t="shared" si="446"/>
        <v>0</v>
      </c>
    </row>
    <row r="6010" spans="66:66" ht="22.5" x14ac:dyDescent="0.45">
      <c r="BN6010" s="8">
        <f t="shared" si="446"/>
        <v>0</v>
      </c>
    </row>
    <row r="6011" spans="66:66" ht="22.5" x14ac:dyDescent="0.45">
      <c r="BN6011" s="8">
        <f t="shared" si="446"/>
        <v>0</v>
      </c>
    </row>
    <row r="6012" spans="66:66" ht="22.5" x14ac:dyDescent="0.45">
      <c r="BN6012" s="8">
        <f t="shared" si="446"/>
        <v>0</v>
      </c>
    </row>
    <row r="6013" spans="66:66" ht="22.5" x14ac:dyDescent="0.45">
      <c r="BN6013" s="8">
        <f t="shared" si="446"/>
        <v>0</v>
      </c>
    </row>
    <row r="6014" spans="66:66" ht="22.5" x14ac:dyDescent="0.45">
      <c r="BN6014" s="8">
        <f t="shared" si="446"/>
        <v>0</v>
      </c>
    </row>
    <row r="6015" spans="66:66" ht="22.5" x14ac:dyDescent="0.45">
      <c r="BN6015" s="8">
        <f t="shared" si="446"/>
        <v>0</v>
      </c>
    </row>
    <row r="6016" spans="66:66" ht="22.5" x14ac:dyDescent="0.45">
      <c r="BN6016" s="8">
        <f t="shared" si="446"/>
        <v>0</v>
      </c>
    </row>
    <row r="6017" spans="66:66" ht="22.5" x14ac:dyDescent="0.45">
      <c r="BN6017" s="8">
        <f t="shared" si="446"/>
        <v>0</v>
      </c>
    </row>
    <row r="6018" spans="66:66" ht="22.5" x14ac:dyDescent="0.45">
      <c r="BN6018" s="8">
        <f t="shared" si="446"/>
        <v>0</v>
      </c>
    </row>
    <row r="6019" spans="66:66" ht="22.5" x14ac:dyDescent="0.45">
      <c r="BN6019" s="8">
        <f t="shared" si="446"/>
        <v>0</v>
      </c>
    </row>
    <row r="6020" spans="66:66" ht="22.5" x14ac:dyDescent="0.45">
      <c r="BN6020" s="8">
        <f t="shared" si="446"/>
        <v>0</v>
      </c>
    </row>
    <row r="6021" spans="66:66" ht="22.5" x14ac:dyDescent="0.45">
      <c r="BN6021" s="8">
        <f t="shared" si="446"/>
        <v>0</v>
      </c>
    </row>
    <row r="6022" spans="66:66" ht="22.5" x14ac:dyDescent="0.45">
      <c r="BN6022" s="8">
        <f t="shared" si="446"/>
        <v>0</v>
      </c>
    </row>
    <row r="6023" spans="66:66" ht="22.5" x14ac:dyDescent="0.45">
      <c r="BN6023" s="8">
        <f t="shared" si="446"/>
        <v>0</v>
      </c>
    </row>
    <row r="6024" spans="66:66" ht="22.5" x14ac:dyDescent="0.45">
      <c r="BN6024" s="8">
        <f t="shared" si="446"/>
        <v>0</v>
      </c>
    </row>
    <row r="6025" spans="66:66" ht="22.5" x14ac:dyDescent="0.45">
      <c r="BN6025" s="8">
        <f t="shared" si="446"/>
        <v>0</v>
      </c>
    </row>
    <row r="6026" spans="66:66" ht="22.5" x14ac:dyDescent="0.45">
      <c r="BN6026" s="8">
        <f t="shared" si="446"/>
        <v>0</v>
      </c>
    </row>
    <row r="6027" spans="66:66" ht="22.5" x14ac:dyDescent="0.45">
      <c r="BN6027" s="8">
        <f t="shared" si="446"/>
        <v>0</v>
      </c>
    </row>
    <row r="6028" spans="66:66" ht="22.5" x14ac:dyDescent="0.45">
      <c r="BN6028" s="8">
        <f t="shared" si="446"/>
        <v>0</v>
      </c>
    </row>
    <row r="6029" spans="66:66" ht="22.5" x14ac:dyDescent="0.45">
      <c r="BN6029" s="8">
        <f t="shared" si="446"/>
        <v>0</v>
      </c>
    </row>
    <row r="6030" spans="66:66" ht="22.5" x14ac:dyDescent="0.45">
      <c r="BN6030" s="8">
        <f t="shared" si="446"/>
        <v>0</v>
      </c>
    </row>
    <row r="6031" spans="66:66" ht="22.5" x14ac:dyDescent="0.45">
      <c r="BN6031" s="8">
        <f t="shared" si="446"/>
        <v>0</v>
      </c>
    </row>
    <row r="6032" spans="66:66" ht="22.5" x14ac:dyDescent="0.45">
      <c r="BN6032" s="8">
        <f t="shared" si="446"/>
        <v>0</v>
      </c>
    </row>
    <row r="6033" spans="66:66" ht="22.5" x14ac:dyDescent="0.45">
      <c r="BN6033" s="8">
        <f t="shared" si="446"/>
        <v>0</v>
      </c>
    </row>
    <row r="6034" spans="66:66" ht="22.5" x14ac:dyDescent="0.45">
      <c r="BN6034" s="8">
        <f t="shared" si="446"/>
        <v>0</v>
      </c>
    </row>
    <row r="6035" spans="66:66" ht="22.5" x14ac:dyDescent="0.45">
      <c r="BN6035" s="8">
        <f t="shared" si="446"/>
        <v>0</v>
      </c>
    </row>
    <row r="6036" spans="66:66" ht="22.5" x14ac:dyDescent="0.45">
      <c r="BN6036" s="8">
        <f t="shared" si="446"/>
        <v>0</v>
      </c>
    </row>
    <row r="6037" spans="66:66" ht="22.5" x14ac:dyDescent="0.45">
      <c r="BN6037" s="8">
        <f t="shared" si="446"/>
        <v>0</v>
      </c>
    </row>
    <row r="6038" spans="66:66" ht="22.5" x14ac:dyDescent="0.45">
      <c r="BN6038" s="8">
        <f t="shared" si="446"/>
        <v>0</v>
      </c>
    </row>
    <row r="6039" spans="66:66" ht="22.5" x14ac:dyDescent="0.45">
      <c r="BN6039" s="8">
        <f t="shared" si="446"/>
        <v>0</v>
      </c>
    </row>
    <row r="6040" spans="66:66" ht="22.5" x14ac:dyDescent="0.45">
      <c r="BN6040" s="8">
        <f t="shared" si="446"/>
        <v>0</v>
      </c>
    </row>
    <row r="6041" spans="66:66" ht="22.5" x14ac:dyDescent="0.45">
      <c r="BN6041" s="8">
        <f t="shared" si="446"/>
        <v>0</v>
      </c>
    </row>
    <row r="6042" spans="66:66" ht="22.5" x14ac:dyDescent="0.45">
      <c r="BN6042" s="8">
        <f t="shared" si="446"/>
        <v>0</v>
      </c>
    </row>
    <row r="6043" spans="66:66" ht="22.5" x14ac:dyDescent="0.45">
      <c r="BN6043" s="8">
        <f t="shared" si="446"/>
        <v>0</v>
      </c>
    </row>
    <row r="6044" spans="66:66" ht="22.5" x14ac:dyDescent="0.45">
      <c r="BN6044" s="8">
        <f t="shared" si="446"/>
        <v>0</v>
      </c>
    </row>
    <row r="6045" spans="66:66" ht="22.5" x14ac:dyDescent="0.45">
      <c r="BN6045" s="8">
        <f t="shared" si="446"/>
        <v>0</v>
      </c>
    </row>
    <row r="6046" spans="66:66" ht="22.5" x14ac:dyDescent="0.45">
      <c r="BN6046" s="8">
        <f t="shared" si="446"/>
        <v>0</v>
      </c>
    </row>
    <row r="6047" spans="66:66" ht="22.5" x14ac:dyDescent="0.45">
      <c r="BN6047" s="8">
        <f t="shared" si="446"/>
        <v>0</v>
      </c>
    </row>
    <row r="6048" spans="66:66" ht="22.5" x14ac:dyDescent="0.45">
      <c r="BN6048" s="8">
        <f t="shared" si="446"/>
        <v>0</v>
      </c>
    </row>
    <row r="6049" spans="66:66" ht="22.5" x14ac:dyDescent="0.45">
      <c r="BN6049" s="8">
        <f t="shared" si="446"/>
        <v>0</v>
      </c>
    </row>
    <row r="6050" spans="66:66" ht="22.5" x14ac:dyDescent="0.45">
      <c r="BN6050" s="8">
        <f t="shared" si="446"/>
        <v>0</v>
      </c>
    </row>
    <row r="6051" spans="66:66" ht="22.5" x14ac:dyDescent="0.45">
      <c r="BN6051" s="8">
        <f t="shared" si="446"/>
        <v>0</v>
      </c>
    </row>
    <row r="6052" spans="66:66" ht="22.5" x14ac:dyDescent="0.45">
      <c r="BN6052" s="8">
        <f t="shared" si="446"/>
        <v>0</v>
      </c>
    </row>
    <row r="6053" spans="66:66" ht="22.5" x14ac:dyDescent="0.45">
      <c r="BN6053" s="8">
        <f t="shared" si="446"/>
        <v>0</v>
      </c>
    </row>
    <row r="6054" spans="66:66" ht="22.5" x14ac:dyDescent="0.45">
      <c r="BN6054" s="8">
        <f t="shared" si="446"/>
        <v>0</v>
      </c>
    </row>
    <row r="6055" spans="66:66" ht="22.5" x14ac:dyDescent="0.45">
      <c r="BN6055" s="8">
        <f t="shared" si="446"/>
        <v>0</v>
      </c>
    </row>
    <row r="6056" spans="66:66" ht="22.5" x14ac:dyDescent="0.45">
      <c r="BN6056" s="8">
        <f t="shared" si="446"/>
        <v>0</v>
      </c>
    </row>
    <row r="6057" spans="66:66" ht="22.5" x14ac:dyDescent="0.45">
      <c r="BN6057" s="8">
        <f t="shared" si="446"/>
        <v>0</v>
      </c>
    </row>
    <row r="6058" spans="66:66" ht="22.5" x14ac:dyDescent="0.45">
      <c r="BN6058" s="8">
        <f t="shared" si="446"/>
        <v>0</v>
      </c>
    </row>
    <row r="6059" spans="66:66" ht="22.5" x14ac:dyDescent="0.45">
      <c r="BN6059" s="8">
        <f t="shared" si="446"/>
        <v>0</v>
      </c>
    </row>
    <row r="6060" spans="66:66" ht="22.5" x14ac:dyDescent="0.45">
      <c r="BN6060" s="8">
        <f t="shared" si="446"/>
        <v>0</v>
      </c>
    </row>
    <row r="6061" spans="66:66" ht="22.5" x14ac:dyDescent="0.45">
      <c r="BN6061" s="8">
        <f t="shared" si="446"/>
        <v>0</v>
      </c>
    </row>
    <row r="6062" spans="66:66" ht="22.5" x14ac:dyDescent="0.45">
      <c r="BN6062" s="8">
        <f t="shared" ref="BN6062:BN6125" si="447">D6662</f>
        <v>0</v>
      </c>
    </row>
    <row r="6063" spans="66:66" ht="22.5" x14ac:dyDescent="0.45">
      <c r="BN6063" s="8">
        <f t="shared" si="447"/>
        <v>0</v>
      </c>
    </row>
    <row r="6064" spans="66:66" ht="22.5" x14ac:dyDescent="0.45">
      <c r="BN6064" s="8">
        <f t="shared" si="447"/>
        <v>0</v>
      </c>
    </row>
    <row r="6065" spans="66:66" ht="22.5" x14ac:dyDescent="0.45">
      <c r="BN6065" s="8">
        <f t="shared" si="447"/>
        <v>0</v>
      </c>
    </row>
    <row r="6066" spans="66:66" ht="22.5" x14ac:dyDescent="0.45">
      <c r="BN6066" s="8">
        <f t="shared" si="447"/>
        <v>0</v>
      </c>
    </row>
    <row r="6067" spans="66:66" ht="22.5" x14ac:dyDescent="0.45">
      <c r="BN6067" s="8">
        <f t="shared" si="447"/>
        <v>0</v>
      </c>
    </row>
    <row r="6068" spans="66:66" ht="22.5" x14ac:dyDescent="0.45">
      <c r="BN6068" s="8">
        <f t="shared" si="447"/>
        <v>0</v>
      </c>
    </row>
    <row r="6069" spans="66:66" ht="22.5" x14ac:dyDescent="0.45">
      <c r="BN6069" s="8">
        <f t="shared" si="447"/>
        <v>0</v>
      </c>
    </row>
    <row r="6070" spans="66:66" ht="22.5" x14ac:dyDescent="0.45">
      <c r="BN6070" s="8">
        <f t="shared" si="447"/>
        <v>0</v>
      </c>
    </row>
    <row r="6071" spans="66:66" ht="22.5" x14ac:dyDescent="0.45">
      <c r="BN6071" s="8">
        <f t="shared" si="447"/>
        <v>0</v>
      </c>
    </row>
    <row r="6072" spans="66:66" ht="22.5" x14ac:dyDescent="0.45">
      <c r="BN6072" s="8">
        <f t="shared" si="447"/>
        <v>0</v>
      </c>
    </row>
    <row r="6073" spans="66:66" ht="22.5" x14ac:dyDescent="0.45">
      <c r="BN6073" s="8">
        <f t="shared" si="447"/>
        <v>0</v>
      </c>
    </row>
    <row r="6074" spans="66:66" ht="22.5" x14ac:dyDescent="0.45">
      <c r="BN6074" s="8">
        <f t="shared" si="447"/>
        <v>0</v>
      </c>
    </row>
    <row r="6075" spans="66:66" ht="22.5" x14ac:dyDescent="0.45">
      <c r="BN6075" s="8">
        <f t="shared" si="447"/>
        <v>0</v>
      </c>
    </row>
    <row r="6076" spans="66:66" ht="22.5" x14ac:dyDescent="0.45">
      <c r="BN6076" s="8">
        <f t="shared" si="447"/>
        <v>0</v>
      </c>
    </row>
    <row r="6077" spans="66:66" ht="22.5" x14ac:dyDescent="0.45">
      <c r="BN6077" s="8">
        <f t="shared" si="447"/>
        <v>0</v>
      </c>
    </row>
    <row r="6078" spans="66:66" ht="22.5" x14ac:dyDescent="0.45">
      <c r="BN6078" s="8">
        <f t="shared" si="447"/>
        <v>0</v>
      </c>
    </row>
    <row r="6079" spans="66:66" ht="22.5" x14ac:dyDescent="0.45">
      <c r="BN6079" s="8">
        <f t="shared" si="447"/>
        <v>0</v>
      </c>
    </row>
    <row r="6080" spans="66:66" ht="22.5" x14ac:dyDescent="0.45">
      <c r="BN6080" s="8">
        <f t="shared" si="447"/>
        <v>0</v>
      </c>
    </row>
    <row r="6081" spans="66:66" ht="22.5" x14ac:dyDescent="0.45">
      <c r="BN6081" s="8">
        <f t="shared" si="447"/>
        <v>0</v>
      </c>
    </row>
    <row r="6082" spans="66:66" ht="22.5" x14ac:dyDescent="0.45">
      <c r="BN6082" s="8">
        <f t="shared" si="447"/>
        <v>0</v>
      </c>
    </row>
    <row r="6083" spans="66:66" ht="22.5" x14ac:dyDescent="0.45">
      <c r="BN6083" s="8">
        <f t="shared" si="447"/>
        <v>0</v>
      </c>
    </row>
    <row r="6084" spans="66:66" ht="22.5" x14ac:dyDescent="0.45">
      <c r="BN6084" s="8">
        <f t="shared" si="447"/>
        <v>0</v>
      </c>
    </row>
    <row r="6085" spans="66:66" ht="22.5" x14ac:dyDescent="0.45">
      <c r="BN6085" s="8">
        <f t="shared" si="447"/>
        <v>0</v>
      </c>
    </row>
    <row r="6086" spans="66:66" ht="22.5" x14ac:dyDescent="0.45">
      <c r="BN6086" s="8">
        <f t="shared" si="447"/>
        <v>0</v>
      </c>
    </row>
    <row r="6087" spans="66:66" ht="22.5" x14ac:dyDescent="0.45">
      <c r="BN6087" s="8">
        <f t="shared" si="447"/>
        <v>0</v>
      </c>
    </row>
    <row r="6088" spans="66:66" ht="22.5" x14ac:dyDescent="0.45">
      <c r="BN6088" s="8">
        <f t="shared" si="447"/>
        <v>0</v>
      </c>
    </row>
    <row r="6089" spans="66:66" ht="22.5" x14ac:dyDescent="0.45">
      <c r="BN6089" s="8">
        <f t="shared" si="447"/>
        <v>0</v>
      </c>
    </row>
    <row r="6090" spans="66:66" ht="22.5" x14ac:dyDescent="0.45">
      <c r="BN6090" s="8">
        <f t="shared" si="447"/>
        <v>0</v>
      </c>
    </row>
    <row r="6091" spans="66:66" ht="22.5" x14ac:dyDescent="0.45">
      <c r="BN6091" s="8">
        <f t="shared" si="447"/>
        <v>0</v>
      </c>
    </row>
    <row r="6092" spans="66:66" ht="22.5" x14ac:dyDescent="0.45">
      <c r="BN6092" s="8">
        <f t="shared" si="447"/>
        <v>0</v>
      </c>
    </row>
    <row r="6093" spans="66:66" ht="22.5" x14ac:dyDescent="0.45">
      <c r="BN6093" s="8">
        <f t="shared" si="447"/>
        <v>0</v>
      </c>
    </row>
    <row r="6094" spans="66:66" ht="22.5" x14ac:dyDescent="0.45">
      <c r="BN6094" s="8">
        <f t="shared" si="447"/>
        <v>0</v>
      </c>
    </row>
    <row r="6095" spans="66:66" ht="22.5" x14ac:dyDescent="0.45">
      <c r="BN6095" s="8">
        <f t="shared" si="447"/>
        <v>0</v>
      </c>
    </row>
    <row r="6096" spans="66:66" ht="22.5" x14ac:dyDescent="0.45">
      <c r="BN6096" s="8">
        <f t="shared" si="447"/>
        <v>0</v>
      </c>
    </row>
    <row r="6097" spans="66:66" ht="22.5" x14ac:dyDescent="0.45">
      <c r="BN6097" s="8">
        <f t="shared" si="447"/>
        <v>0</v>
      </c>
    </row>
    <row r="6098" spans="66:66" ht="22.5" x14ac:dyDescent="0.45">
      <c r="BN6098" s="8">
        <f t="shared" si="447"/>
        <v>0</v>
      </c>
    </row>
    <row r="6099" spans="66:66" ht="22.5" x14ac:dyDescent="0.45">
      <c r="BN6099" s="8">
        <f t="shared" si="447"/>
        <v>0</v>
      </c>
    </row>
    <row r="6100" spans="66:66" ht="22.5" x14ac:dyDescent="0.45">
      <c r="BN6100" s="8">
        <f t="shared" si="447"/>
        <v>0</v>
      </c>
    </row>
    <row r="6101" spans="66:66" ht="22.5" x14ac:dyDescent="0.45">
      <c r="BN6101" s="8">
        <f t="shared" si="447"/>
        <v>0</v>
      </c>
    </row>
    <row r="6102" spans="66:66" ht="22.5" x14ac:dyDescent="0.45">
      <c r="BN6102" s="8">
        <f t="shared" si="447"/>
        <v>0</v>
      </c>
    </row>
    <row r="6103" spans="66:66" ht="22.5" x14ac:dyDescent="0.45">
      <c r="BN6103" s="8">
        <f t="shared" si="447"/>
        <v>0</v>
      </c>
    </row>
    <row r="6104" spans="66:66" ht="22.5" x14ac:dyDescent="0.45">
      <c r="BN6104" s="8">
        <f t="shared" si="447"/>
        <v>0</v>
      </c>
    </row>
    <row r="6105" spans="66:66" ht="22.5" x14ac:dyDescent="0.45">
      <c r="BN6105" s="8">
        <f t="shared" si="447"/>
        <v>0</v>
      </c>
    </row>
    <row r="6106" spans="66:66" ht="22.5" x14ac:dyDescent="0.45">
      <c r="BN6106" s="8">
        <f t="shared" si="447"/>
        <v>0</v>
      </c>
    </row>
    <row r="6107" spans="66:66" ht="22.5" x14ac:dyDescent="0.45">
      <c r="BN6107" s="8">
        <f t="shared" si="447"/>
        <v>0</v>
      </c>
    </row>
    <row r="6108" spans="66:66" ht="22.5" x14ac:dyDescent="0.45">
      <c r="BN6108" s="8">
        <f t="shared" si="447"/>
        <v>0</v>
      </c>
    </row>
    <row r="6109" spans="66:66" ht="22.5" x14ac:dyDescent="0.45">
      <c r="BN6109" s="8">
        <f t="shared" si="447"/>
        <v>0</v>
      </c>
    </row>
    <row r="6110" spans="66:66" ht="22.5" x14ac:dyDescent="0.45">
      <c r="BN6110" s="8">
        <f t="shared" si="447"/>
        <v>0</v>
      </c>
    </row>
    <row r="6111" spans="66:66" ht="22.5" x14ac:dyDescent="0.45">
      <c r="BN6111" s="8">
        <f t="shared" si="447"/>
        <v>0</v>
      </c>
    </row>
    <row r="6112" spans="66:66" ht="22.5" x14ac:dyDescent="0.45">
      <c r="BN6112" s="8">
        <f t="shared" si="447"/>
        <v>0</v>
      </c>
    </row>
    <row r="6113" spans="66:66" ht="22.5" x14ac:dyDescent="0.45">
      <c r="BN6113" s="8">
        <f t="shared" si="447"/>
        <v>0</v>
      </c>
    </row>
    <row r="6114" spans="66:66" ht="22.5" x14ac:dyDescent="0.45">
      <c r="BN6114" s="8">
        <f t="shared" si="447"/>
        <v>0</v>
      </c>
    </row>
    <row r="6115" spans="66:66" ht="22.5" x14ac:dyDescent="0.45">
      <c r="BN6115" s="8">
        <f t="shared" si="447"/>
        <v>0</v>
      </c>
    </row>
    <row r="6116" spans="66:66" ht="22.5" x14ac:dyDescent="0.45">
      <c r="BN6116" s="8">
        <f t="shared" si="447"/>
        <v>0</v>
      </c>
    </row>
    <row r="6117" spans="66:66" ht="22.5" x14ac:dyDescent="0.45">
      <c r="BN6117" s="8">
        <f t="shared" si="447"/>
        <v>0</v>
      </c>
    </row>
    <row r="6118" spans="66:66" ht="22.5" x14ac:dyDescent="0.45">
      <c r="BN6118" s="8">
        <f t="shared" si="447"/>
        <v>0</v>
      </c>
    </row>
    <row r="6119" spans="66:66" ht="22.5" x14ac:dyDescent="0.45">
      <c r="BN6119" s="8">
        <f t="shared" si="447"/>
        <v>0</v>
      </c>
    </row>
    <row r="6120" spans="66:66" ht="22.5" x14ac:dyDescent="0.45">
      <c r="BN6120" s="8">
        <f t="shared" si="447"/>
        <v>0</v>
      </c>
    </row>
    <row r="6121" spans="66:66" ht="22.5" x14ac:dyDescent="0.45">
      <c r="BN6121" s="8">
        <f t="shared" si="447"/>
        <v>0</v>
      </c>
    </row>
    <row r="6122" spans="66:66" ht="22.5" x14ac:dyDescent="0.45">
      <c r="BN6122" s="8">
        <f t="shared" si="447"/>
        <v>0</v>
      </c>
    </row>
    <row r="6123" spans="66:66" ht="22.5" x14ac:dyDescent="0.45">
      <c r="BN6123" s="8">
        <f t="shared" si="447"/>
        <v>0</v>
      </c>
    </row>
    <row r="6124" spans="66:66" ht="22.5" x14ac:dyDescent="0.45">
      <c r="BN6124" s="8">
        <f t="shared" si="447"/>
        <v>0</v>
      </c>
    </row>
    <row r="6125" spans="66:66" ht="22.5" x14ac:dyDescent="0.45">
      <c r="BN6125" s="8">
        <f t="shared" si="447"/>
        <v>0</v>
      </c>
    </row>
    <row r="6126" spans="66:66" ht="22.5" x14ac:dyDescent="0.45">
      <c r="BN6126" s="8">
        <f t="shared" ref="BN6126:BN6189" si="448">D6726</f>
        <v>0</v>
      </c>
    </row>
    <row r="6127" spans="66:66" ht="22.5" x14ac:dyDescent="0.45">
      <c r="BN6127" s="8">
        <f t="shared" si="448"/>
        <v>0</v>
      </c>
    </row>
    <row r="6128" spans="66:66" ht="22.5" x14ac:dyDescent="0.45">
      <c r="BN6128" s="8">
        <f t="shared" si="448"/>
        <v>0</v>
      </c>
    </row>
    <row r="6129" spans="66:66" ht="22.5" x14ac:dyDescent="0.45">
      <c r="BN6129" s="8">
        <f t="shared" si="448"/>
        <v>0</v>
      </c>
    </row>
    <row r="6130" spans="66:66" ht="22.5" x14ac:dyDescent="0.45">
      <c r="BN6130" s="8">
        <f t="shared" si="448"/>
        <v>0</v>
      </c>
    </row>
    <row r="6131" spans="66:66" ht="22.5" x14ac:dyDescent="0.45">
      <c r="BN6131" s="8">
        <f t="shared" si="448"/>
        <v>0</v>
      </c>
    </row>
    <row r="6132" spans="66:66" ht="22.5" x14ac:dyDescent="0.45">
      <c r="BN6132" s="8">
        <f t="shared" si="448"/>
        <v>0</v>
      </c>
    </row>
    <row r="6133" spans="66:66" ht="22.5" x14ac:dyDescent="0.45">
      <c r="BN6133" s="8">
        <f t="shared" si="448"/>
        <v>0</v>
      </c>
    </row>
    <row r="6134" spans="66:66" ht="22.5" x14ac:dyDescent="0.45">
      <c r="BN6134" s="8">
        <f t="shared" si="448"/>
        <v>0</v>
      </c>
    </row>
    <row r="6135" spans="66:66" ht="22.5" x14ac:dyDescent="0.45">
      <c r="BN6135" s="8">
        <f t="shared" si="448"/>
        <v>0</v>
      </c>
    </row>
    <row r="6136" spans="66:66" ht="22.5" x14ac:dyDescent="0.45">
      <c r="BN6136" s="8">
        <f t="shared" si="448"/>
        <v>0</v>
      </c>
    </row>
    <row r="6137" spans="66:66" ht="22.5" x14ac:dyDescent="0.45">
      <c r="BN6137" s="8">
        <f t="shared" si="448"/>
        <v>0</v>
      </c>
    </row>
    <row r="6138" spans="66:66" ht="22.5" x14ac:dyDescent="0.45">
      <c r="BN6138" s="8">
        <f t="shared" si="448"/>
        <v>0</v>
      </c>
    </row>
    <row r="6139" spans="66:66" ht="22.5" x14ac:dyDescent="0.45">
      <c r="BN6139" s="8">
        <f t="shared" si="448"/>
        <v>0</v>
      </c>
    </row>
    <row r="6140" spans="66:66" ht="22.5" x14ac:dyDescent="0.45">
      <c r="BN6140" s="8">
        <f t="shared" si="448"/>
        <v>0</v>
      </c>
    </row>
    <row r="6141" spans="66:66" ht="22.5" x14ac:dyDescent="0.45">
      <c r="BN6141" s="8">
        <f t="shared" si="448"/>
        <v>0</v>
      </c>
    </row>
    <row r="6142" spans="66:66" ht="22.5" x14ac:dyDescent="0.45">
      <c r="BN6142" s="8">
        <f t="shared" si="448"/>
        <v>0</v>
      </c>
    </row>
    <row r="6143" spans="66:66" ht="22.5" x14ac:dyDescent="0.45">
      <c r="BN6143" s="8">
        <f t="shared" si="448"/>
        <v>0</v>
      </c>
    </row>
    <row r="6144" spans="66:66" ht="22.5" x14ac:dyDescent="0.45">
      <c r="BN6144" s="8">
        <f t="shared" si="448"/>
        <v>0</v>
      </c>
    </row>
    <row r="6145" spans="66:66" ht="22.5" x14ac:dyDescent="0.45">
      <c r="BN6145" s="8">
        <f t="shared" si="448"/>
        <v>0</v>
      </c>
    </row>
    <row r="6146" spans="66:66" ht="22.5" x14ac:dyDescent="0.45">
      <c r="BN6146" s="8">
        <f t="shared" si="448"/>
        <v>0</v>
      </c>
    </row>
    <row r="6147" spans="66:66" ht="22.5" x14ac:dyDescent="0.45">
      <c r="BN6147" s="8">
        <f t="shared" si="448"/>
        <v>0</v>
      </c>
    </row>
    <row r="6148" spans="66:66" ht="22.5" x14ac:dyDescent="0.45">
      <c r="BN6148" s="8">
        <f t="shared" si="448"/>
        <v>0</v>
      </c>
    </row>
    <row r="6149" spans="66:66" ht="22.5" x14ac:dyDescent="0.45">
      <c r="BN6149" s="8">
        <f t="shared" si="448"/>
        <v>0</v>
      </c>
    </row>
    <row r="6150" spans="66:66" ht="22.5" x14ac:dyDescent="0.45">
      <c r="BN6150" s="8">
        <f t="shared" si="448"/>
        <v>0</v>
      </c>
    </row>
    <row r="6151" spans="66:66" ht="22.5" x14ac:dyDescent="0.45">
      <c r="BN6151" s="8">
        <f t="shared" si="448"/>
        <v>0</v>
      </c>
    </row>
    <row r="6152" spans="66:66" ht="22.5" x14ac:dyDescent="0.45">
      <c r="BN6152" s="8">
        <f t="shared" si="448"/>
        <v>0</v>
      </c>
    </row>
    <row r="6153" spans="66:66" ht="22.5" x14ac:dyDescent="0.45">
      <c r="BN6153" s="8">
        <f t="shared" si="448"/>
        <v>0</v>
      </c>
    </row>
    <row r="6154" spans="66:66" ht="22.5" x14ac:dyDescent="0.45">
      <c r="BN6154" s="8">
        <f t="shared" si="448"/>
        <v>0</v>
      </c>
    </row>
    <row r="6155" spans="66:66" ht="22.5" x14ac:dyDescent="0.45">
      <c r="BN6155" s="8">
        <f t="shared" si="448"/>
        <v>0</v>
      </c>
    </row>
    <row r="6156" spans="66:66" ht="22.5" x14ac:dyDescent="0.45">
      <c r="BN6156" s="8">
        <f t="shared" si="448"/>
        <v>0</v>
      </c>
    </row>
    <row r="6157" spans="66:66" ht="22.5" x14ac:dyDescent="0.45">
      <c r="BN6157" s="8">
        <f t="shared" si="448"/>
        <v>0</v>
      </c>
    </row>
    <row r="6158" spans="66:66" ht="22.5" x14ac:dyDescent="0.45">
      <c r="BN6158" s="8">
        <f t="shared" si="448"/>
        <v>0</v>
      </c>
    </row>
    <row r="6159" spans="66:66" ht="22.5" x14ac:dyDescent="0.45">
      <c r="BN6159" s="8">
        <f t="shared" si="448"/>
        <v>0</v>
      </c>
    </row>
    <row r="6160" spans="66:66" ht="22.5" x14ac:dyDescent="0.45">
      <c r="BN6160" s="8">
        <f t="shared" si="448"/>
        <v>0</v>
      </c>
    </row>
    <row r="6161" spans="66:66" ht="22.5" x14ac:dyDescent="0.45">
      <c r="BN6161" s="8">
        <f t="shared" si="448"/>
        <v>0</v>
      </c>
    </row>
    <row r="6162" spans="66:66" ht="22.5" x14ac:dyDescent="0.45">
      <c r="BN6162" s="8">
        <f t="shared" si="448"/>
        <v>0</v>
      </c>
    </row>
    <row r="6163" spans="66:66" ht="22.5" x14ac:dyDescent="0.45">
      <c r="BN6163" s="8">
        <f t="shared" si="448"/>
        <v>0</v>
      </c>
    </row>
    <row r="6164" spans="66:66" ht="22.5" x14ac:dyDescent="0.45">
      <c r="BN6164" s="8">
        <f t="shared" si="448"/>
        <v>0</v>
      </c>
    </row>
    <row r="6165" spans="66:66" ht="22.5" x14ac:dyDescent="0.45">
      <c r="BN6165" s="8">
        <f t="shared" si="448"/>
        <v>0</v>
      </c>
    </row>
    <row r="6166" spans="66:66" ht="22.5" x14ac:dyDescent="0.45">
      <c r="BN6166" s="8">
        <f t="shared" si="448"/>
        <v>0</v>
      </c>
    </row>
    <row r="6167" spans="66:66" ht="22.5" x14ac:dyDescent="0.45">
      <c r="BN6167" s="8">
        <f t="shared" si="448"/>
        <v>0</v>
      </c>
    </row>
    <row r="6168" spans="66:66" ht="22.5" x14ac:dyDescent="0.45">
      <c r="BN6168" s="8">
        <f t="shared" si="448"/>
        <v>0</v>
      </c>
    </row>
    <row r="6169" spans="66:66" ht="22.5" x14ac:dyDescent="0.45">
      <c r="BN6169" s="8">
        <f t="shared" si="448"/>
        <v>0</v>
      </c>
    </row>
    <row r="6170" spans="66:66" ht="22.5" x14ac:dyDescent="0.45">
      <c r="BN6170" s="8">
        <f t="shared" si="448"/>
        <v>0</v>
      </c>
    </row>
    <row r="6171" spans="66:66" ht="22.5" x14ac:dyDescent="0.45">
      <c r="BN6171" s="8">
        <f t="shared" si="448"/>
        <v>0</v>
      </c>
    </row>
    <row r="6172" spans="66:66" ht="22.5" x14ac:dyDescent="0.45">
      <c r="BN6172" s="8">
        <f t="shared" si="448"/>
        <v>0</v>
      </c>
    </row>
    <row r="6173" spans="66:66" ht="22.5" x14ac:dyDescent="0.45">
      <c r="BN6173" s="8">
        <f t="shared" si="448"/>
        <v>0</v>
      </c>
    </row>
    <row r="6174" spans="66:66" ht="22.5" x14ac:dyDescent="0.45">
      <c r="BN6174" s="8">
        <f t="shared" si="448"/>
        <v>0</v>
      </c>
    </row>
    <row r="6175" spans="66:66" ht="22.5" x14ac:dyDescent="0.45">
      <c r="BN6175" s="8">
        <f t="shared" si="448"/>
        <v>0</v>
      </c>
    </row>
    <row r="6176" spans="66:66" ht="22.5" x14ac:dyDescent="0.45">
      <c r="BN6176" s="8">
        <f t="shared" si="448"/>
        <v>0</v>
      </c>
    </row>
    <row r="6177" spans="66:66" ht="22.5" x14ac:dyDescent="0.45">
      <c r="BN6177" s="8">
        <f t="shared" si="448"/>
        <v>0</v>
      </c>
    </row>
    <row r="6178" spans="66:66" ht="22.5" x14ac:dyDescent="0.45">
      <c r="BN6178" s="8">
        <f t="shared" si="448"/>
        <v>0</v>
      </c>
    </row>
    <row r="6179" spans="66:66" ht="22.5" x14ac:dyDescent="0.45">
      <c r="BN6179" s="8">
        <f t="shared" si="448"/>
        <v>0</v>
      </c>
    </row>
    <row r="6180" spans="66:66" ht="22.5" x14ac:dyDescent="0.45">
      <c r="BN6180" s="8">
        <f t="shared" si="448"/>
        <v>0</v>
      </c>
    </row>
    <row r="6181" spans="66:66" ht="22.5" x14ac:dyDescent="0.45">
      <c r="BN6181" s="8">
        <f t="shared" si="448"/>
        <v>0</v>
      </c>
    </row>
    <row r="6182" spans="66:66" ht="22.5" x14ac:dyDescent="0.45">
      <c r="BN6182" s="8">
        <f t="shared" si="448"/>
        <v>0</v>
      </c>
    </row>
    <row r="6183" spans="66:66" ht="22.5" x14ac:dyDescent="0.45">
      <c r="BN6183" s="8">
        <f t="shared" si="448"/>
        <v>0</v>
      </c>
    </row>
    <row r="6184" spans="66:66" ht="22.5" x14ac:dyDescent="0.45">
      <c r="BN6184" s="8">
        <f t="shared" si="448"/>
        <v>0</v>
      </c>
    </row>
    <row r="6185" spans="66:66" ht="22.5" x14ac:dyDescent="0.45">
      <c r="BN6185" s="8">
        <f t="shared" si="448"/>
        <v>0</v>
      </c>
    </row>
    <row r="6186" spans="66:66" ht="22.5" x14ac:dyDescent="0.45">
      <c r="BN6186" s="8">
        <f t="shared" si="448"/>
        <v>0</v>
      </c>
    </row>
    <row r="6187" spans="66:66" ht="22.5" x14ac:dyDescent="0.45">
      <c r="BN6187" s="8">
        <f t="shared" si="448"/>
        <v>0</v>
      </c>
    </row>
    <row r="6188" spans="66:66" ht="22.5" x14ac:dyDescent="0.45">
      <c r="BN6188" s="8">
        <f t="shared" si="448"/>
        <v>0</v>
      </c>
    </row>
    <row r="6189" spans="66:66" ht="22.5" x14ac:dyDescent="0.45">
      <c r="BN6189" s="8">
        <f t="shared" si="448"/>
        <v>0</v>
      </c>
    </row>
    <row r="6190" spans="66:66" ht="22.5" x14ac:dyDescent="0.45">
      <c r="BN6190" s="8">
        <f t="shared" ref="BN6190:BN6253" si="449">D6790</f>
        <v>0</v>
      </c>
    </row>
    <row r="6191" spans="66:66" ht="22.5" x14ac:dyDescent="0.45">
      <c r="BN6191" s="8">
        <f t="shared" si="449"/>
        <v>0</v>
      </c>
    </row>
    <row r="6192" spans="66:66" ht="22.5" x14ac:dyDescent="0.45">
      <c r="BN6192" s="8">
        <f t="shared" si="449"/>
        <v>0</v>
      </c>
    </row>
    <row r="6193" spans="66:66" ht="22.5" x14ac:dyDescent="0.45">
      <c r="BN6193" s="8">
        <f t="shared" si="449"/>
        <v>0</v>
      </c>
    </row>
    <row r="6194" spans="66:66" ht="22.5" x14ac:dyDescent="0.45">
      <c r="BN6194" s="8">
        <f t="shared" si="449"/>
        <v>0</v>
      </c>
    </row>
    <row r="6195" spans="66:66" ht="22.5" x14ac:dyDescent="0.45">
      <c r="BN6195" s="8">
        <f t="shared" si="449"/>
        <v>0</v>
      </c>
    </row>
    <row r="6196" spans="66:66" ht="22.5" x14ac:dyDescent="0.45">
      <c r="BN6196" s="8">
        <f t="shared" si="449"/>
        <v>0</v>
      </c>
    </row>
    <row r="6197" spans="66:66" ht="22.5" x14ac:dyDescent="0.45">
      <c r="BN6197" s="8">
        <f t="shared" si="449"/>
        <v>0</v>
      </c>
    </row>
    <row r="6198" spans="66:66" ht="22.5" x14ac:dyDescent="0.45">
      <c r="BN6198" s="8">
        <f t="shared" si="449"/>
        <v>0</v>
      </c>
    </row>
    <row r="6199" spans="66:66" ht="22.5" x14ac:dyDescent="0.45">
      <c r="BN6199" s="8">
        <f t="shared" si="449"/>
        <v>0</v>
      </c>
    </row>
    <row r="6200" spans="66:66" ht="22.5" x14ac:dyDescent="0.45">
      <c r="BN6200" s="8">
        <f t="shared" si="449"/>
        <v>0</v>
      </c>
    </row>
    <row r="6201" spans="66:66" ht="22.5" x14ac:dyDescent="0.45">
      <c r="BN6201" s="8">
        <f t="shared" si="449"/>
        <v>0</v>
      </c>
    </row>
    <row r="6202" spans="66:66" ht="22.5" x14ac:dyDescent="0.45">
      <c r="BN6202" s="8">
        <f t="shared" si="449"/>
        <v>0</v>
      </c>
    </row>
    <row r="6203" spans="66:66" ht="22.5" x14ac:dyDescent="0.45">
      <c r="BN6203" s="8">
        <f t="shared" si="449"/>
        <v>0</v>
      </c>
    </row>
    <row r="6204" spans="66:66" ht="22.5" x14ac:dyDescent="0.45">
      <c r="BN6204" s="8">
        <f t="shared" si="449"/>
        <v>0</v>
      </c>
    </row>
    <row r="6205" spans="66:66" ht="22.5" x14ac:dyDescent="0.45">
      <c r="BN6205" s="8">
        <f t="shared" si="449"/>
        <v>0</v>
      </c>
    </row>
    <row r="6206" spans="66:66" ht="22.5" x14ac:dyDescent="0.45">
      <c r="BN6206" s="8">
        <f t="shared" si="449"/>
        <v>0</v>
      </c>
    </row>
    <row r="6207" spans="66:66" ht="22.5" x14ac:dyDescent="0.45">
      <c r="BN6207" s="8">
        <f t="shared" si="449"/>
        <v>0</v>
      </c>
    </row>
    <row r="6208" spans="66:66" ht="22.5" x14ac:dyDescent="0.45">
      <c r="BN6208" s="8">
        <f t="shared" si="449"/>
        <v>0</v>
      </c>
    </row>
    <row r="6209" spans="66:66" ht="22.5" x14ac:dyDescent="0.45">
      <c r="BN6209" s="8">
        <f t="shared" si="449"/>
        <v>0</v>
      </c>
    </row>
    <row r="6210" spans="66:66" ht="22.5" x14ac:dyDescent="0.45">
      <c r="BN6210" s="8">
        <f t="shared" si="449"/>
        <v>0</v>
      </c>
    </row>
    <row r="6211" spans="66:66" ht="22.5" x14ac:dyDescent="0.45">
      <c r="BN6211" s="8">
        <f t="shared" si="449"/>
        <v>0</v>
      </c>
    </row>
    <row r="6212" spans="66:66" ht="22.5" x14ac:dyDescent="0.45">
      <c r="BN6212" s="8">
        <f t="shared" si="449"/>
        <v>0</v>
      </c>
    </row>
    <row r="6213" spans="66:66" ht="22.5" x14ac:dyDescent="0.45">
      <c r="BN6213" s="8">
        <f t="shared" si="449"/>
        <v>0</v>
      </c>
    </row>
    <row r="6214" spans="66:66" ht="22.5" x14ac:dyDescent="0.45">
      <c r="BN6214" s="8">
        <f t="shared" si="449"/>
        <v>0</v>
      </c>
    </row>
    <row r="6215" spans="66:66" ht="22.5" x14ac:dyDescent="0.45">
      <c r="BN6215" s="8">
        <f t="shared" si="449"/>
        <v>0</v>
      </c>
    </row>
    <row r="6216" spans="66:66" ht="22.5" x14ac:dyDescent="0.45">
      <c r="BN6216" s="8">
        <f t="shared" si="449"/>
        <v>0</v>
      </c>
    </row>
    <row r="6217" spans="66:66" ht="22.5" x14ac:dyDescent="0.45">
      <c r="BN6217" s="8">
        <f t="shared" si="449"/>
        <v>0</v>
      </c>
    </row>
    <row r="6218" spans="66:66" ht="22.5" x14ac:dyDescent="0.45">
      <c r="BN6218" s="8">
        <f t="shared" si="449"/>
        <v>0</v>
      </c>
    </row>
    <row r="6219" spans="66:66" ht="22.5" x14ac:dyDescent="0.45">
      <c r="BN6219" s="8">
        <f t="shared" si="449"/>
        <v>0</v>
      </c>
    </row>
    <row r="6220" spans="66:66" ht="22.5" x14ac:dyDescent="0.45">
      <c r="BN6220" s="8">
        <f t="shared" si="449"/>
        <v>0</v>
      </c>
    </row>
    <row r="6221" spans="66:66" ht="22.5" x14ac:dyDescent="0.45">
      <c r="BN6221" s="8">
        <f t="shared" si="449"/>
        <v>0</v>
      </c>
    </row>
    <row r="6222" spans="66:66" ht="22.5" x14ac:dyDescent="0.45">
      <c r="BN6222" s="8">
        <f t="shared" si="449"/>
        <v>0</v>
      </c>
    </row>
    <row r="6223" spans="66:66" ht="22.5" x14ac:dyDescent="0.45">
      <c r="BN6223" s="8">
        <f t="shared" si="449"/>
        <v>0</v>
      </c>
    </row>
    <row r="6224" spans="66:66" ht="22.5" x14ac:dyDescent="0.45">
      <c r="BN6224" s="8">
        <f t="shared" si="449"/>
        <v>0</v>
      </c>
    </row>
    <row r="6225" spans="66:66" ht="22.5" x14ac:dyDescent="0.45">
      <c r="BN6225" s="8">
        <f t="shared" si="449"/>
        <v>0</v>
      </c>
    </row>
    <row r="6226" spans="66:66" ht="22.5" x14ac:dyDescent="0.45">
      <c r="BN6226" s="8">
        <f t="shared" si="449"/>
        <v>0</v>
      </c>
    </row>
    <row r="6227" spans="66:66" ht="22.5" x14ac:dyDescent="0.45">
      <c r="BN6227" s="8">
        <f t="shared" si="449"/>
        <v>0</v>
      </c>
    </row>
    <row r="6228" spans="66:66" ht="22.5" x14ac:dyDescent="0.45">
      <c r="BN6228" s="8">
        <f t="shared" si="449"/>
        <v>0</v>
      </c>
    </row>
    <row r="6229" spans="66:66" ht="22.5" x14ac:dyDescent="0.45">
      <c r="BN6229" s="8">
        <f t="shared" si="449"/>
        <v>0</v>
      </c>
    </row>
    <row r="6230" spans="66:66" ht="22.5" x14ac:dyDescent="0.45">
      <c r="BN6230" s="8">
        <f t="shared" si="449"/>
        <v>0</v>
      </c>
    </row>
    <row r="6231" spans="66:66" ht="22.5" x14ac:dyDescent="0.45">
      <c r="BN6231" s="8">
        <f t="shared" si="449"/>
        <v>0</v>
      </c>
    </row>
    <row r="6232" spans="66:66" ht="22.5" x14ac:dyDescent="0.45">
      <c r="BN6232" s="8">
        <f t="shared" si="449"/>
        <v>0</v>
      </c>
    </row>
    <row r="6233" spans="66:66" ht="22.5" x14ac:dyDescent="0.45">
      <c r="BN6233" s="8">
        <f t="shared" si="449"/>
        <v>0</v>
      </c>
    </row>
    <row r="6234" spans="66:66" ht="22.5" x14ac:dyDescent="0.45">
      <c r="BN6234" s="8">
        <f t="shared" si="449"/>
        <v>0</v>
      </c>
    </row>
    <row r="6235" spans="66:66" ht="22.5" x14ac:dyDescent="0.45">
      <c r="BN6235" s="8">
        <f t="shared" si="449"/>
        <v>0</v>
      </c>
    </row>
    <row r="6236" spans="66:66" ht="22.5" x14ac:dyDescent="0.45">
      <c r="BN6236" s="8">
        <f t="shared" si="449"/>
        <v>0</v>
      </c>
    </row>
    <row r="6237" spans="66:66" ht="22.5" x14ac:dyDescent="0.45">
      <c r="BN6237" s="8">
        <f t="shared" si="449"/>
        <v>0</v>
      </c>
    </row>
    <row r="6238" spans="66:66" ht="22.5" x14ac:dyDescent="0.45">
      <c r="BN6238" s="8">
        <f t="shared" si="449"/>
        <v>0</v>
      </c>
    </row>
    <row r="6239" spans="66:66" ht="22.5" x14ac:dyDescent="0.45">
      <c r="BN6239" s="8">
        <f t="shared" si="449"/>
        <v>0</v>
      </c>
    </row>
    <row r="6240" spans="66:66" ht="22.5" x14ac:dyDescent="0.45">
      <c r="BN6240" s="8">
        <f t="shared" si="449"/>
        <v>0</v>
      </c>
    </row>
    <row r="6241" spans="66:66" ht="22.5" x14ac:dyDescent="0.45">
      <c r="BN6241" s="8">
        <f t="shared" si="449"/>
        <v>0</v>
      </c>
    </row>
    <row r="6242" spans="66:66" ht="22.5" x14ac:dyDescent="0.45">
      <c r="BN6242" s="8">
        <f t="shared" si="449"/>
        <v>0</v>
      </c>
    </row>
    <row r="6243" spans="66:66" ht="22.5" x14ac:dyDescent="0.45">
      <c r="BN6243" s="8">
        <f t="shared" si="449"/>
        <v>0</v>
      </c>
    </row>
    <row r="6244" spans="66:66" ht="22.5" x14ac:dyDescent="0.45">
      <c r="BN6244" s="8">
        <f t="shared" si="449"/>
        <v>0</v>
      </c>
    </row>
    <row r="6245" spans="66:66" ht="22.5" x14ac:dyDescent="0.45">
      <c r="BN6245" s="8">
        <f t="shared" si="449"/>
        <v>0</v>
      </c>
    </row>
    <row r="6246" spans="66:66" ht="22.5" x14ac:dyDescent="0.45">
      <c r="BN6246" s="8">
        <f t="shared" si="449"/>
        <v>0</v>
      </c>
    </row>
    <row r="6247" spans="66:66" ht="22.5" x14ac:dyDescent="0.45">
      <c r="BN6247" s="8">
        <f t="shared" si="449"/>
        <v>0</v>
      </c>
    </row>
    <row r="6248" spans="66:66" ht="22.5" x14ac:dyDescent="0.45">
      <c r="BN6248" s="8">
        <f t="shared" si="449"/>
        <v>0</v>
      </c>
    </row>
    <row r="6249" spans="66:66" ht="22.5" x14ac:dyDescent="0.45">
      <c r="BN6249" s="8">
        <f t="shared" si="449"/>
        <v>0</v>
      </c>
    </row>
    <row r="6250" spans="66:66" ht="22.5" x14ac:dyDescent="0.45">
      <c r="BN6250" s="8">
        <f t="shared" si="449"/>
        <v>0</v>
      </c>
    </row>
    <row r="6251" spans="66:66" ht="22.5" x14ac:dyDescent="0.45">
      <c r="BN6251" s="8">
        <f t="shared" si="449"/>
        <v>0</v>
      </c>
    </row>
    <row r="6252" spans="66:66" ht="22.5" x14ac:dyDescent="0.45">
      <c r="BN6252" s="8">
        <f t="shared" si="449"/>
        <v>0</v>
      </c>
    </row>
    <row r="6253" spans="66:66" ht="22.5" x14ac:dyDescent="0.45">
      <c r="BN6253" s="8">
        <f t="shared" si="449"/>
        <v>0</v>
      </c>
    </row>
    <row r="6254" spans="66:66" ht="22.5" x14ac:dyDescent="0.45">
      <c r="BN6254" s="8">
        <f t="shared" ref="BN6254:BN6317" si="450">D6854</f>
        <v>0</v>
      </c>
    </row>
    <row r="6255" spans="66:66" ht="22.5" x14ac:dyDescent="0.45">
      <c r="BN6255" s="8">
        <f t="shared" si="450"/>
        <v>0</v>
      </c>
    </row>
    <row r="6256" spans="66:66" ht="22.5" x14ac:dyDescent="0.45">
      <c r="BN6256" s="8">
        <f t="shared" si="450"/>
        <v>0</v>
      </c>
    </row>
    <row r="6257" spans="66:66" ht="22.5" x14ac:dyDescent="0.45">
      <c r="BN6257" s="8">
        <f t="shared" si="450"/>
        <v>0</v>
      </c>
    </row>
    <row r="6258" spans="66:66" ht="22.5" x14ac:dyDescent="0.45">
      <c r="BN6258" s="8">
        <f t="shared" si="450"/>
        <v>0</v>
      </c>
    </row>
    <row r="6259" spans="66:66" ht="22.5" x14ac:dyDescent="0.45">
      <c r="BN6259" s="8">
        <f t="shared" si="450"/>
        <v>0</v>
      </c>
    </row>
    <row r="6260" spans="66:66" ht="22.5" x14ac:dyDescent="0.45">
      <c r="BN6260" s="8">
        <f t="shared" si="450"/>
        <v>0</v>
      </c>
    </row>
    <row r="6261" spans="66:66" ht="22.5" x14ac:dyDescent="0.45">
      <c r="BN6261" s="8">
        <f t="shared" si="450"/>
        <v>0</v>
      </c>
    </row>
    <row r="6262" spans="66:66" ht="22.5" x14ac:dyDescent="0.45">
      <c r="BN6262" s="8">
        <f t="shared" si="450"/>
        <v>0</v>
      </c>
    </row>
    <row r="6263" spans="66:66" ht="22.5" x14ac:dyDescent="0.45">
      <c r="BN6263" s="8">
        <f t="shared" si="450"/>
        <v>0</v>
      </c>
    </row>
    <row r="6264" spans="66:66" ht="22.5" x14ac:dyDescent="0.45">
      <c r="BN6264" s="8">
        <f t="shared" si="450"/>
        <v>0</v>
      </c>
    </row>
    <row r="6265" spans="66:66" ht="22.5" x14ac:dyDescent="0.45">
      <c r="BN6265" s="8">
        <f t="shared" si="450"/>
        <v>0</v>
      </c>
    </row>
    <row r="6266" spans="66:66" ht="22.5" x14ac:dyDescent="0.45">
      <c r="BN6266" s="8">
        <f t="shared" si="450"/>
        <v>0</v>
      </c>
    </row>
    <row r="6267" spans="66:66" ht="22.5" x14ac:dyDescent="0.45">
      <c r="BN6267" s="8">
        <f t="shared" si="450"/>
        <v>0</v>
      </c>
    </row>
    <row r="6268" spans="66:66" ht="22.5" x14ac:dyDescent="0.45">
      <c r="BN6268" s="8">
        <f t="shared" si="450"/>
        <v>0</v>
      </c>
    </row>
    <row r="6269" spans="66:66" ht="22.5" x14ac:dyDescent="0.45">
      <c r="BN6269" s="8">
        <f t="shared" si="450"/>
        <v>0</v>
      </c>
    </row>
    <row r="6270" spans="66:66" ht="22.5" x14ac:dyDescent="0.45">
      <c r="BN6270" s="8">
        <f t="shared" si="450"/>
        <v>0</v>
      </c>
    </row>
    <row r="6271" spans="66:66" ht="22.5" x14ac:dyDescent="0.45">
      <c r="BN6271" s="8">
        <f t="shared" si="450"/>
        <v>0</v>
      </c>
    </row>
    <row r="6272" spans="66:66" ht="22.5" x14ac:dyDescent="0.45">
      <c r="BN6272" s="8">
        <f t="shared" si="450"/>
        <v>0</v>
      </c>
    </row>
    <row r="6273" spans="66:66" ht="22.5" x14ac:dyDescent="0.45">
      <c r="BN6273" s="8">
        <f t="shared" si="450"/>
        <v>0</v>
      </c>
    </row>
    <row r="6274" spans="66:66" ht="22.5" x14ac:dyDescent="0.45">
      <c r="BN6274" s="8">
        <f t="shared" si="450"/>
        <v>0</v>
      </c>
    </row>
    <row r="6275" spans="66:66" ht="22.5" x14ac:dyDescent="0.45">
      <c r="BN6275" s="8">
        <f t="shared" si="450"/>
        <v>0</v>
      </c>
    </row>
    <row r="6276" spans="66:66" ht="22.5" x14ac:dyDescent="0.45">
      <c r="BN6276" s="8">
        <f t="shared" si="450"/>
        <v>0</v>
      </c>
    </row>
    <row r="6277" spans="66:66" ht="22.5" x14ac:dyDescent="0.45">
      <c r="BN6277" s="8">
        <f t="shared" si="450"/>
        <v>0</v>
      </c>
    </row>
    <row r="6278" spans="66:66" ht="22.5" x14ac:dyDescent="0.45">
      <c r="BN6278" s="8">
        <f t="shared" si="450"/>
        <v>0</v>
      </c>
    </row>
    <row r="6279" spans="66:66" ht="22.5" x14ac:dyDescent="0.45">
      <c r="BN6279" s="8">
        <f t="shared" si="450"/>
        <v>0</v>
      </c>
    </row>
    <row r="6280" spans="66:66" ht="22.5" x14ac:dyDescent="0.45">
      <c r="BN6280" s="8">
        <f t="shared" si="450"/>
        <v>0</v>
      </c>
    </row>
    <row r="6281" spans="66:66" ht="22.5" x14ac:dyDescent="0.45">
      <c r="BN6281" s="8">
        <f t="shared" si="450"/>
        <v>0</v>
      </c>
    </row>
    <row r="6282" spans="66:66" ht="22.5" x14ac:dyDescent="0.45">
      <c r="BN6282" s="8">
        <f t="shared" si="450"/>
        <v>0</v>
      </c>
    </row>
    <row r="6283" spans="66:66" ht="22.5" x14ac:dyDescent="0.45">
      <c r="BN6283" s="8">
        <f t="shared" si="450"/>
        <v>0</v>
      </c>
    </row>
    <row r="6284" spans="66:66" ht="22.5" x14ac:dyDescent="0.45">
      <c r="BN6284" s="8">
        <f t="shared" si="450"/>
        <v>0</v>
      </c>
    </row>
    <row r="6285" spans="66:66" ht="22.5" x14ac:dyDescent="0.45">
      <c r="BN6285" s="8">
        <f t="shared" si="450"/>
        <v>0</v>
      </c>
    </row>
    <row r="6286" spans="66:66" ht="22.5" x14ac:dyDescent="0.45">
      <c r="BN6286" s="8">
        <f t="shared" si="450"/>
        <v>0</v>
      </c>
    </row>
    <row r="6287" spans="66:66" ht="22.5" x14ac:dyDescent="0.45">
      <c r="BN6287" s="8">
        <f t="shared" si="450"/>
        <v>0</v>
      </c>
    </row>
    <row r="6288" spans="66:66" ht="22.5" x14ac:dyDescent="0.45">
      <c r="BN6288" s="8">
        <f t="shared" si="450"/>
        <v>0</v>
      </c>
    </row>
    <row r="6289" spans="66:66" ht="22.5" x14ac:dyDescent="0.45">
      <c r="BN6289" s="8">
        <f t="shared" si="450"/>
        <v>0</v>
      </c>
    </row>
    <row r="6290" spans="66:66" ht="22.5" x14ac:dyDescent="0.45">
      <c r="BN6290" s="8">
        <f t="shared" si="450"/>
        <v>0</v>
      </c>
    </row>
    <row r="6291" spans="66:66" ht="22.5" x14ac:dyDescent="0.45">
      <c r="BN6291" s="8">
        <f t="shared" si="450"/>
        <v>0</v>
      </c>
    </row>
    <row r="6292" spans="66:66" ht="22.5" x14ac:dyDescent="0.45">
      <c r="BN6292" s="8">
        <f t="shared" si="450"/>
        <v>0</v>
      </c>
    </row>
    <row r="6293" spans="66:66" ht="22.5" x14ac:dyDescent="0.45">
      <c r="BN6293" s="8">
        <f t="shared" si="450"/>
        <v>0</v>
      </c>
    </row>
    <row r="6294" spans="66:66" ht="22.5" x14ac:dyDescent="0.45">
      <c r="BN6294" s="8">
        <f t="shared" si="450"/>
        <v>0</v>
      </c>
    </row>
    <row r="6295" spans="66:66" ht="22.5" x14ac:dyDescent="0.45">
      <c r="BN6295" s="8">
        <f t="shared" si="450"/>
        <v>0</v>
      </c>
    </row>
    <row r="6296" spans="66:66" ht="22.5" x14ac:dyDescent="0.45">
      <c r="BN6296" s="8">
        <f t="shared" si="450"/>
        <v>0</v>
      </c>
    </row>
    <row r="6297" spans="66:66" ht="22.5" x14ac:dyDescent="0.45">
      <c r="BN6297" s="8">
        <f t="shared" si="450"/>
        <v>0</v>
      </c>
    </row>
    <row r="6298" spans="66:66" ht="22.5" x14ac:dyDescent="0.45">
      <c r="BN6298" s="8">
        <f t="shared" si="450"/>
        <v>0</v>
      </c>
    </row>
    <row r="6299" spans="66:66" ht="22.5" x14ac:dyDescent="0.45">
      <c r="BN6299" s="8">
        <f t="shared" si="450"/>
        <v>0</v>
      </c>
    </row>
    <row r="6300" spans="66:66" ht="22.5" x14ac:dyDescent="0.45">
      <c r="BN6300" s="8">
        <f t="shared" si="450"/>
        <v>0</v>
      </c>
    </row>
    <row r="6301" spans="66:66" ht="22.5" x14ac:dyDescent="0.45">
      <c r="BN6301" s="8">
        <f t="shared" si="450"/>
        <v>0</v>
      </c>
    </row>
    <row r="6302" spans="66:66" ht="22.5" x14ac:dyDescent="0.45">
      <c r="BN6302" s="8">
        <f t="shared" si="450"/>
        <v>0</v>
      </c>
    </row>
    <row r="6303" spans="66:66" ht="22.5" x14ac:dyDescent="0.45">
      <c r="BN6303" s="8">
        <f t="shared" si="450"/>
        <v>0</v>
      </c>
    </row>
    <row r="6304" spans="66:66" ht="22.5" x14ac:dyDescent="0.45">
      <c r="BN6304" s="8">
        <f t="shared" si="450"/>
        <v>0</v>
      </c>
    </row>
    <row r="6305" spans="66:66" ht="22.5" x14ac:dyDescent="0.45">
      <c r="BN6305" s="8">
        <f t="shared" si="450"/>
        <v>0</v>
      </c>
    </row>
    <row r="6306" spans="66:66" ht="22.5" x14ac:dyDescent="0.45">
      <c r="BN6306" s="8">
        <f t="shared" si="450"/>
        <v>0</v>
      </c>
    </row>
    <row r="6307" spans="66:66" ht="22.5" x14ac:dyDescent="0.45">
      <c r="BN6307" s="8">
        <f t="shared" si="450"/>
        <v>0</v>
      </c>
    </row>
    <row r="6308" spans="66:66" ht="22.5" x14ac:dyDescent="0.45">
      <c r="BN6308" s="8">
        <f t="shared" si="450"/>
        <v>0</v>
      </c>
    </row>
    <row r="6309" spans="66:66" ht="22.5" x14ac:dyDescent="0.45">
      <c r="BN6309" s="8">
        <f t="shared" si="450"/>
        <v>0</v>
      </c>
    </row>
    <row r="6310" spans="66:66" ht="22.5" x14ac:dyDescent="0.45">
      <c r="BN6310" s="8">
        <f t="shared" si="450"/>
        <v>0</v>
      </c>
    </row>
    <row r="6311" spans="66:66" ht="22.5" x14ac:dyDescent="0.45">
      <c r="BN6311" s="8">
        <f t="shared" si="450"/>
        <v>0</v>
      </c>
    </row>
    <row r="6312" spans="66:66" ht="22.5" x14ac:dyDescent="0.45">
      <c r="BN6312" s="8">
        <f t="shared" si="450"/>
        <v>0</v>
      </c>
    </row>
    <row r="6313" spans="66:66" ht="22.5" x14ac:dyDescent="0.45">
      <c r="BN6313" s="8">
        <f t="shared" si="450"/>
        <v>0</v>
      </c>
    </row>
    <row r="6314" spans="66:66" ht="22.5" x14ac:dyDescent="0.45">
      <c r="BN6314" s="8">
        <f t="shared" si="450"/>
        <v>0</v>
      </c>
    </row>
    <row r="6315" spans="66:66" ht="22.5" x14ac:dyDescent="0.45">
      <c r="BN6315" s="8">
        <f t="shared" si="450"/>
        <v>0</v>
      </c>
    </row>
    <row r="6316" spans="66:66" ht="22.5" x14ac:dyDescent="0.45">
      <c r="BN6316" s="8">
        <f t="shared" si="450"/>
        <v>0</v>
      </c>
    </row>
    <row r="6317" spans="66:66" ht="22.5" x14ac:dyDescent="0.45">
      <c r="BN6317" s="8">
        <f t="shared" si="450"/>
        <v>0</v>
      </c>
    </row>
    <row r="6318" spans="66:66" ht="22.5" x14ac:dyDescent="0.45">
      <c r="BN6318" s="8">
        <f t="shared" ref="BN6318:BN6381" si="451">D6918</f>
        <v>0</v>
      </c>
    </row>
    <row r="6319" spans="66:66" ht="22.5" x14ac:dyDescent="0.45">
      <c r="BN6319" s="8">
        <f t="shared" si="451"/>
        <v>0</v>
      </c>
    </row>
    <row r="6320" spans="66:66" ht="22.5" x14ac:dyDescent="0.45">
      <c r="BN6320" s="8">
        <f t="shared" si="451"/>
        <v>0</v>
      </c>
    </row>
    <row r="6321" spans="66:66" ht="22.5" x14ac:dyDescent="0.45">
      <c r="BN6321" s="8">
        <f t="shared" si="451"/>
        <v>0</v>
      </c>
    </row>
    <row r="6322" spans="66:66" ht="22.5" x14ac:dyDescent="0.45">
      <c r="BN6322" s="8">
        <f t="shared" si="451"/>
        <v>0</v>
      </c>
    </row>
    <row r="6323" spans="66:66" ht="22.5" x14ac:dyDescent="0.45">
      <c r="BN6323" s="8">
        <f t="shared" si="451"/>
        <v>0</v>
      </c>
    </row>
    <row r="6324" spans="66:66" ht="22.5" x14ac:dyDescent="0.45">
      <c r="BN6324" s="8">
        <f t="shared" si="451"/>
        <v>0</v>
      </c>
    </row>
    <row r="6325" spans="66:66" ht="22.5" x14ac:dyDescent="0.45">
      <c r="BN6325" s="8">
        <f t="shared" si="451"/>
        <v>0</v>
      </c>
    </row>
    <row r="6326" spans="66:66" ht="22.5" x14ac:dyDescent="0.45">
      <c r="BN6326" s="8">
        <f t="shared" si="451"/>
        <v>0</v>
      </c>
    </row>
    <row r="6327" spans="66:66" ht="22.5" x14ac:dyDescent="0.45">
      <c r="BN6327" s="8">
        <f t="shared" si="451"/>
        <v>0</v>
      </c>
    </row>
    <row r="6328" spans="66:66" ht="22.5" x14ac:dyDescent="0.45">
      <c r="BN6328" s="8">
        <f t="shared" si="451"/>
        <v>0</v>
      </c>
    </row>
    <row r="6329" spans="66:66" ht="22.5" x14ac:dyDescent="0.45">
      <c r="BN6329" s="8">
        <f t="shared" si="451"/>
        <v>0</v>
      </c>
    </row>
    <row r="6330" spans="66:66" ht="22.5" x14ac:dyDescent="0.45">
      <c r="BN6330" s="8">
        <f t="shared" si="451"/>
        <v>0</v>
      </c>
    </row>
    <row r="6331" spans="66:66" ht="22.5" x14ac:dyDescent="0.45">
      <c r="BN6331" s="8">
        <f t="shared" si="451"/>
        <v>0</v>
      </c>
    </row>
    <row r="6332" spans="66:66" ht="22.5" x14ac:dyDescent="0.45">
      <c r="BN6332" s="8">
        <f t="shared" si="451"/>
        <v>0</v>
      </c>
    </row>
    <row r="6333" spans="66:66" ht="22.5" x14ac:dyDescent="0.45">
      <c r="BN6333" s="8">
        <f t="shared" si="451"/>
        <v>0</v>
      </c>
    </row>
    <row r="6334" spans="66:66" ht="22.5" x14ac:dyDescent="0.45">
      <c r="BN6334" s="8">
        <f t="shared" si="451"/>
        <v>0</v>
      </c>
    </row>
    <row r="6335" spans="66:66" ht="22.5" x14ac:dyDescent="0.45">
      <c r="BN6335" s="8">
        <f t="shared" si="451"/>
        <v>0</v>
      </c>
    </row>
    <row r="6336" spans="66:66" ht="22.5" x14ac:dyDescent="0.45">
      <c r="BN6336" s="8">
        <f t="shared" si="451"/>
        <v>0</v>
      </c>
    </row>
    <row r="6337" spans="66:66" ht="22.5" x14ac:dyDescent="0.45">
      <c r="BN6337" s="8">
        <f t="shared" si="451"/>
        <v>0</v>
      </c>
    </row>
    <row r="6338" spans="66:66" ht="22.5" x14ac:dyDescent="0.45">
      <c r="BN6338" s="8">
        <f t="shared" si="451"/>
        <v>0</v>
      </c>
    </row>
    <row r="6339" spans="66:66" ht="22.5" x14ac:dyDescent="0.45">
      <c r="BN6339" s="8">
        <f t="shared" si="451"/>
        <v>0</v>
      </c>
    </row>
    <row r="6340" spans="66:66" ht="22.5" x14ac:dyDescent="0.45">
      <c r="BN6340" s="8">
        <f t="shared" si="451"/>
        <v>0</v>
      </c>
    </row>
    <row r="6341" spans="66:66" ht="22.5" x14ac:dyDescent="0.45">
      <c r="BN6341" s="8">
        <f t="shared" si="451"/>
        <v>0</v>
      </c>
    </row>
    <row r="6342" spans="66:66" ht="22.5" x14ac:dyDescent="0.45">
      <c r="BN6342" s="8">
        <f t="shared" si="451"/>
        <v>0</v>
      </c>
    </row>
    <row r="6343" spans="66:66" ht="22.5" x14ac:dyDescent="0.45">
      <c r="BN6343" s="8">
        <f t="shared" si="451"/>
        <v>0</v>
      </c>
    </row>
    <row r="6344" spans="66:66" ht="22.5" x14ac:dyDescent="0.45">
      <c r="BN6344" s="8">
        <f t="shared" si="451"/>
        <v>0</v>
      </c>
    </row>
    <row r="6345" spans="66:66" ht="22.5" x14ac:dyDescent="0.45">
      <c r="BN6345" s="8">
        <f t="shared" si="451"/>
        <v>0</v>
      </c>
    </row>
    <row r="6346" spans="66:66" ht="22.5" x14ac:dyDescent="0.45">
      <c r="BN6346" s="8">
        <f t="shared" si="451"/>
        <v>0</v>
      </c>
    </row>
    <row r="6347" spans="66:66" ht="22.5" x14ac:dyDescent="0.45">
      <c r="BN6347" s="8">
        <f t="shared" si="451"/>
        <v>0</v>
      </c>
    </row>
    <row r="6348" spans="66:66" ht="22.5" x14ac:dyDescent="0.45">
      <c r="BN6348" s="8">
        <f t="shared" si="451"/>
        <v>0</v>
      </c>
    </row>
    <row r="6349" spans="66:66" ht="22.5" x14ac:dyDescent="0.45">
      <c r="BN6349" s="8">
        <f t="shared" si="451"/>
        <v>0</v>
      </c>
    </row>
    <row r="6350" spans="66:66" ht="22.5" x14ac:dyDescent="0.45">
      <c r="BN6350" s="8">
        <f t="shared" si="451"/>
        <v>0</v>
      </c>
    </row>
    <row r="6351" spans="66:66" ht="22.5" x14ac:dyDescent="0.45">
      <c r="BN6351" s="8">
        <f t="shared" si="451"/>
        <v>0</v>
      </c>
    </row>
    <row r="6352" spans="66:66" ht="22.5" x14ac:dyDescent="0.45">
      <c r="BN6352" s="8">
        <f t="shared" si="451"/>
        <v>0</v>
      </c>
    </row>
    <row r="6353" spans="66:66" ht="22.5" x14ac:dyDescent="0.45">
      <c r="BN6353" s="8">
        <f t="shared" si="451"/>
        <v>0</v>
      </c>
    </row>
    <row r="6354" spans="66:66" ht="22.5" x14ac:dyDescent="0.45">
      <c r="BN6354" s="8">
        <f t="shared" si="451"/>
        <v>0</v>
      </c>
    </row>
    <row r="6355" spans="66:66" ht="22.5" x14ac:dyDescent="0.45">
      <c r="BN6355" s="8">
        <f t="shared" si="451"/>
        <v>0</v>
      </c>
    </row>
    <row r="6356" spans="66:66" ht="22.5" x14ac:dyDescent="0.45">
      <c r="BN6356" s="8">
        <f t="shared" si="451"/>
        <v>0</v>
      </c>
    </row>
    <row r="6357" spans="66:66" ht="22.5" x14ac:dyDescent="0.45">
      <c r="BN6357" s="8">
        <f t="shared" si="451"/>
        <v>0</v>
      </c>
    </row>
    <row r="6358" spans="66:66" ht="22.5" x14ac:dyDescent="0.45">
      <c r="BN6358" s="8">
        <f t="shared" si="451"/>
        <v>0</v>
      </c>
    </row>
    <row r="6359" spans="66:66" ht="22.5" x14ac:dyDescent="0.45">
      <c r="BN6359" s="8">
        <f t="shared" si="451"/>
        <v>0</v>
      </c>
    </row>
    <row r="6360" spans="66:66" ht="22.5" x14ac:dyDescent="0.45">
      <c r="BN6360" s="8">
        <f t="shared" si="451"/>
        <v>0</v>
      </c>
    </row>
    <row r="6361" spans="66:66" ht="22.5" x14ac:dyDescent="0.45">
      <c r="BN6361" s="8">
        <f t="shared" si="451"/>
        <v>0</v>
      </c>
    </row>
    <row r="6362" spans="66:66" ht="22.5" x14ac:dyDescent="0.45">
      <c r="BN6362" s="8">
        <f t="shared" si="451"/>
        <v>0</v>
      </c>
    </row>
    <row r="6363" spans="66:66" ht="22.5" x14ac:dyDescent="0.45">
      <c r="BN6363" s="8">
        <f t="shared" si="451"/>
        <v>0</v>
      </c>
    </row>
    <row r="6364" spans="66:66" ht="22.5" x14ac:dyDescent="0.45">
      <c r="BN6364" s="8">
        <f t="shared" si="451"/>
        <v>0</v>
      </c>
    </row>
    <row r="6365" spans="66:66" ht="22.5" x14ac:dyDescent="0.45">
      <c r="BN6365" s="8">
        <f t="shared" si="451"/>
        <v>0</v>
      </c>
    </row>
    <row r="6366" spans="66:66" ht="22.5" x14ac:dyDescent="0.45">
      <c r="BN6366" s="8">
        <f t="shared" si="451"/>
        <v>0</v>
      </c>
    </row>
    <row r="6367" spans="66:66" ht="22.5" x14ac:dyDescent="0.45">
      <c r="BN6367" s="8">
        <f t="shared" si="451"/>
        <v>0</v>
      </c>
    </row>
    <row r="6368" spans="66:66" ht="22.5" x14ac:dyDescent="0.45">
      <c r="BN6368" s="8">
        <f t="shared" si="451"/>
        <v>0</v>
      </c>
    </row>
    <row r="6369" spans="66:66" ht="22.5" x14ac:dyDescent="0.45">
      <c r="BN6369" s="8">
        <f t="shared" si="451"/>
        <v>0</v>
      </c>
    </row>
    <row r="6370" spans="66:66" ht="22.5" x14ac:dyDescent="0.45">
      <c r="BN6370" s="8">
        <f t="shared" si="451"/>
        <v>0</v>
      </c>
    </row>
    <row r="6371" spans="66:66" ht="22.5" x14ac:dyDescent="0.45">
      <c r="BN6371" s="8">
        <f t="shared" si="451"/>
        <v>0</v>
      </c>
    </row>
    <row r="6372" spans="66:66" ht="22.5" x14ac:dyDescent="0.45">
      <c r="BN6372" s="8">
        <f t="shared" si="451"/>
        <v>0</v>
      </c>
    </row>
    <row r="6373" spans="66:66" ht="22.5" x14ac:dyDescent="0.45">
      <c r="BN6373" s="8">
        <f t="shared" si="451"/>
        <v>0</v>
      </c>
    </row>
    <row r="6374" spans="66:66" ht="22.5" x14ac:dyDescent="0.45">
      <c r="BN6374" s="8">
        <f t="shared" si="451"/>
        <v>0</v>
      </c>
    </row>
    <row r="6375" spans="66:66" ht="22.5" x14ac:dyDescent="0.45">
      <c r="BN6375" s="8">
        <f t="shared" si="451"/>
        <v>0</v>
      </c>
    </row>
    <row r="6376" spans="66:66" ht="22.5" x14ac:dyDescent="0.45">
      <c r="BN6376" s="8">
        <f t="shared" si="451"/>
        <v>0</v>
      </c>
    </row>
    <row r="6377" spans="66:66" ht="22.5" x14ac:dyDescent="0.45">
      <c r="BN6377" s="8">
        <f t="shared" si="451"/>
        <v>0</v>
      </c>
    </row>
    <row r="6378" spans="66:66" ht="22.5" x14ac:dyDescent="0.45">
      <c r="BN6378" s="8">
        <f t="shared" si="451"/>
        <v>0</v>
      </c>
    </row>
    <row r="6379" spans="66:66" ht="22.5" x14ac:dyDescent="0.45">
      <c r="BN6379" s="8">
        <f t="shared" si="451"/>
        <v>0</v>
      </c>
    </row>
    <row r="6380" spans="66:66" ht="22.5" x14ac:dyDescent="0.45">
      <c r="BN6380" s="8">
        <f t="shared" si="451"/>
        <v>0</v>
      </c>
    </row>
    <row r="6381" spans="66:66" ht="22.5" x14ac:dyDescent="0.45">
      <c r="BN6381" s="8">
        <f t="shared" si="451"/>
        <v>0</v>
      </c>
    </row>
    <row r="6382" spans="66:66" ht="22.5" x14ac:dyDescent="0.45">
      <c r="BN6382" s="8">
        <f t="shared" ref="BN6382:BN6445" si="452">D6982</f>
        <v>0</v>
      </c>
    </row>
    <row r="6383" spans="66:66" ht="22.5" x14ac:dyDescent="0.45">
      <c r="BN6383" s="8">
        <f t="shared" si="452"/>
        <v>0</v>
      </c>
    </row>
    <row r="6384" spans="66:66" ht="22.5" x14ac:dyDescent="0.45">
      <c r="BN6384" s="8">
        <f t="shared" si="452"/>
        <v>0</v>
      </c>
    </row>
    <row r="6385" spans="66:66" ht="22.5" x14ac:dyDescent="0.45">
      <c r="BN6385" s="8">
        <f t="shared" si="452"/>
        <v>0</v>
      </c>
    </row>
    <row r="6386" spans="66:66" ht="22.5" x14ac:dyDescent="0.45">
      <c r="BN6386" s="8">
        <f t="shared" si="452"/>
        <v>0</v>
      </c>
    </row>
    <row r="6387" spans="66:66" ht="22.5" x14ac:dyDescent="0.45">
      <c r="BN6387" s="8">
        <f t="shared" si="452"/>
        <v>0</v>
      </c>
    </row>
    <row r="6388" spans="66:66" ht="22.5" x14ac:dyDescent="0.45">
      <c r="BN6388" s="8">
        <f t="shared" si="452"/>
        <v>0</v>
      </c>
    </row>
    <row r="6389" spans="66:66" ht="22.5" x14ac:dyDescent="0.45">
      <c r="BN6389" s="8">
        <f t="shared" si="452"/>
        <v>0</v>
      </c>
    </row>
    <row r="6390" spans="66:66" ht="22.5" x14ac:dyDescent="0.45">
      <c r="BN6390" s="8">
        <f t="shared" si="452"/>
        <v>0</v>
      </c>
    </row>
    <row r="6391" spans="66:66" ht="22.5" x14ac:dyDescent="0.45">
      <c r="BN6391" s="8">
        <f t="shared" si="452"/>
        <v>0</v>
      </c>
    </row>
    <row r="6392" spans="66:66" ht="22.5" x14ac:dyDescent="0.45">
      <c r="BN6392" s="8">
        <f t="shared" si="452"/>
        <v>0</v>
      </c>
    </row>
    <row r="6393" spans="66:66" ht="22.5" x14ac:dyDescent="0.45">
      <c r="BN6393" s="8">
        <f t="shared" si="452"/>
        <v>0</v>
      </c>
    </row>
    <row r="6394" spans="66:66" ht="22.5" x14ac:dyDescent="0.45">
      <c r="BN6394" s="8">
        <f t="shared" si="452"/>
        <v>0</v>
      </c>
    </row>
    <row r="6395" spans="66:66" ht="22.5" x14ac:dyDescent="0.45">
      <c r="BN6395" s="8">
        <f t="shared" si="452"/>
        <v>0</v>
      </c>
    </row>
    <row r="6396" spans="66:66" ht="22.5" x14ac:dyDescent="0.45">
      <c r="BN6396" s="8">
        <f t="shared" si="452"/>
        <v>0</v>
      </c>
    </row>
    <row r="6397" spans="66:66" ht="22.5" x14ac:dyDescent="0.45">
      <c r="BN6397" s="8">
        <f t="shared" si="452"/>
        <v>0</v>
      </c>
    </row>
    <row r="6398" spans="66:66" ht="22.5" x14ac:dyDescent="0.45">
      <c r="BN6398" s="8">
        <f t="shared" si="452"/>
        <v>0</v>
      </c>
    </row>
    <row r="6399" spans="66:66" ht="22.5" x14ac:dyDescent="0.45">
      <c r="BN6399" s="8">
        <f t="shared" si="452"/>
        <v>0</v>
      </c>
    </row>
    <row r="6400" spans="66:66" ht="22.5" x14ac:dyDescent="0.45">
      <c r="BN6400" s="8">
        <f t="shared" si="452"/>
        <v>0</v>
      </c>
    </row>
    <row r="6401" spans="66:66" ht="22.5" x14ac:dyDescent="0.45">
      <c r="BN6401" s="8">
        <f t="shared" si="452"/>
        <v>0</v>
      </c>
    </row>
    <row r="6402" spans="66:66" ht="22.5" x14ac:dyDescent="0.45">
      <c r="BN6402" s="8">
        <f t="shared" si="452"/>
        <v>0</v>
      </c>
    </row>
    <row r="6403" spans="66:66" ht="22.5" x14ac:dyDescent="0.45">
      <c r="BN6403" s="8">
        <f t="shared" si="452"/>
        <v>0</v>
      </c>
    </row>
    <row r="6404" spans="66:66" ht="22.5" x14ac:dyDescent="0.45">
      <c r="BN6404" s="8">
        <f t="shared" si="452"/>
        <v>0</v>
      </c>
    </row>
    <row r="6405" spans="66:66" ht="22.5" x14ac:dyDescent="0.45">
      <c r="BN6405" s="8">
        <f t="shared" si="452"/>
        <v>0</v>
      </c>
    </row>
    <row r="6406" spans="66:66" ht="22.5" x14ac:dyDescent="0.45">
      <c r="BN6406" s="8">
        <f t="shared" si="452"/>
        <v>0</v>
      </c>
    </row>
    <row r="6407" spans="66:66" ht="22.5" x14ac:dyDescent="0.45">
      <c r="BN6407" s="8">
        <f t="shared" si="452"/>
        <v>0</v>
      </c>
    </row>
    <row r="6408" spans="66:66" ht="22.5" x14ac:dyDescent="0.45">
      <c r="BN6408" s="8">
        <f t="shared" si="452"/>
        <v>0</v>
      </c>
    </row>
    <row r="6409" spans="66:66" ht="22.5" x14ac:dyDescent="0.45">
      <c r="BN6409" s="8">
        <f t="shared" si="452"/>
        <v>0</v>
      </c>
    </row>
    <row r="6410" spans="66:66" ht="22.5" x14ac:dyDescent="0.45">
      <c r="BN6410" s="8">
        <f t="shared" si="452"/>
        <v>0</v>
      </c>
    </row>
    <row r="6411" spans="66:66" ht="22.5" x14ac:dyDescent="0.45">
      <c r="BN6411" s="8">
        <f t="shared" si="452"/>
        <v>0</v>
      </c>
    </row>
    <row r="6412" spans="66:66" ht="22.5" x14ac:dyDescent="0.45">
      <c r="BN6412" s="8">
        <f t="shared" si="452"/>
        <v>0</v>
      </c>
    </row>
    <row r="6413" spans="66:66" ht="22.5" x14ac:dyDescent="0.45">
      <c r="BN6413" s="8">
        <f t="shared" si="452"/>
        <v>0</v>
      </c>
    </row>
    <row r="6414" spans="66:66" ht="22.5" x14ac:dyDescent="0.45">
      <c r="BN6414" s="8">
        <f t="shared" si="452"/>
        <v>0</v>
      </c>
    </row>
    <row r="6415" spans="66:66" ht="22.5" x14ac:dyDescent="0.45">
      <c r="BN6415" s="8">
        <f t="shared" si="452"/>
        <v>0</v>
      </c>
    </row>
    <row r="6416" spans="66:66" ht="22.5" x14ac:dyDescent="0.45">
      <c r="BN6416" s="8">
        <f t="shared" si="452"/>
        <v>0</v>
      </c>
    </row>
    <row r="6417" spans="66:66" ht="22.5" x14ac:dyDescent="0.45">
      <c r="BN6417" s="8">
        <f t="shared" si="452"/>
        <v>0</v>
      </c>
    </row>
    <row r="6418" spans="66:66" ht="22.5" x14ac:dyDescent="0.45">
      <c r="BN6418" s="8">
        <f t="shared" si="452"/>
        <v>0</v>
      </c>
    </row>
    <row r="6419" spans="66:66" ht="22.5" x14ac:dyDescent="0.45">
      <c r="BN6419" s="8">
        <f t="shared" si="452"/>
        <v>0</v>
      </c>
    </row>
    <row r="6420" spans="66:66" ht="22.5" x14ac:dyDescent="0.45">
      <c r="BN6420" s="8">
        <f t="shared" si="452"/>
        <v>0</v>
      </c>
    </row>
    <row r="6421" spans="66:66" ht="22.5" x14ac:dyDescent="0.45">
      <c r="BN6421" s="8">
        <f t="shared" si="452"/>
        <v>0</v>
      </c>
    </row>
    <row r="6422" spans="66:66" ht="22.5" x14ac:dyDescent="0.45">
      <c r="BN6422" s="8">
        <f t="shared" si="452"/>
        <v>0</v>
      </c>
    </row>
    <row r="6423" spans="66:66" ht="22.5" x14ac:dyDescent="0.45">
      <c r="BN6423" s="8">
        <f t="shared" si="452"/>
        <v>0</v>
      </c>
    </row>
    <row r="6424" spans="66:66" ht="22.5" x14ac:dyDescent="0.45">
      <c r="BN6424" s="8">
        <f t="shared" si="452"/>
        <v>0</v>
      </c>
    </row>
    <row r="6425" spans="66:66" ht="22.5" x14ac:dyDescent="0.45">
      <c r="BN6425" s="8">
        <f t="shared" si="452"/>
        <v>0</v>
      </c>
    </row>
    <row r="6426" spans="66:66" ht="22.5" x14ac:dyDescent="0.45">
      <c r="BN6426" s="8">
        <f t="shared" si="452"/>
        <v>0</v>
      </c>
    </row>
    <row r="6427" spans="66:66" ht="22.5" x14ac:dyDescent="0.45">
      <c r="BN6427" s="8">
        <f t="shared" si="452"/>
        <v>0</v>
      </c>
    </row>
    <row r="6428" spans="66:66" ht="22.5" x14ac:dyDescent="0.45">
      <c r="BN6428" s="8">
        <f t="shared" si="452"/>
        <v>0</v>
      </c>
    </row>
    <row r="6429" spans="66:66" ht="22.5" x14ac:dyDescent="0.45">
      <c r="BN6429" s="8">
        <f t="shared" si="452"/>
        <v>0</v>
      </c>
    </row>
    <row r="6430" spans="66:66" ht="22.5" x14ac:dyDescent="0.45">
      <c r="BN6430" s="8">
        <f t="shared" si="452"/>
        <v>0</v>
      </c>
    </row>
    <row r="6431" spans="66:66" ht="22.5" x14ac:dyDescent="0.45">
      <c r="BN6431" s="8">
        <f t="shared" si="452"/>
        <v>0</v>
      </c>
    </row>
    <row r="6432" spans="66:66" ht="22.5" x14ac:dyDescent="0.45">
      <c r="BN6432" s="8">
        <f t="shared" si="452"/>
        <v>0</v>
      </c>
    </row>
    <row r="6433" spans="66:66" ht="22.5" x14ac:dyDescent="0.45">
      <c r="BN6433" s="8">
        <f t="shared" si="452"/>
        <v>0</v>
      </c>
    </row>
    <row r="6434" spans="66:66" ht="22.5" x14ac:dyDescent="0.45">
      <c r="BN6434" s="8">
        <f t="shared" si="452"/>
        <v>0</v>
      </c>
    </row>
    <row r="6435" spans="66:66" ht="22.5" x14ac:dyDescent="0.45">
      <c r="BN6435" s="8">
        <f t="shared" si="452"/>
        <v>0</v>
      </c>
    </row>
    <row r="6436" spans="66:66" ht="22.5" x14ac:dyDescent="0.45">
      <c r="BN6436" s="8">
        <f t="shared" si="452"/>
        <v>0</v>
      </c>
    </row>
    <row r="6437" spans="66:66" ht="22.5" x14ac:dyDescent="0.45">
      <c r="BN6437" s="8">
        <f t="shared" si="452"/>
        <v>0</v>
      </c>
    </row>
    <row r="6438" spans="66:66" ht="22.5" x14ac:dyDescent="0.45">
      <c r="BN6438" s="8">
        <f t="shared" si="452"/>
        <v>0</v>
      </c>
    </row>
    <row r="6439" spans="66:66" ht="22.5" x14ac:dyDescent="0.45">
      <c r="BN6439" s="8">
        <f t="shared" si="452"/>
        <v>0</v>
      </c>
    </row>
    <row r="6440" spans="66:66" ht="22.5" x14ac:dyDescent="0.45">
      <c r="BN6440" s="8">
        <f t="shared" si="452"/>
        <v>0</v>
      </c>
    </row>
    <row r="6441" spans="66:66" ht="22.5" x14ac:dyDescent="0.45">
      <c r="BN6441" s="8">
        <f t="shared" si="452"/>
        <v>0</v>
      </c>
    </row>
    <row r="6442" spans="66:66" ht="22.5" x14ac:dyDescent="0.45">
      <c r="BN6442" s="8">
        <f t="shared" si="452"/>
        <v>0</v>
      </c>
    </row>
    <row r="6443" spans="66:66" ht="22.5" x14ac:dyDescent="0.45">
      <c r="BN6443" s="8">
        <f t="shared" si="452"/>
        <v>0</v>
      </c>
    </row>
    <row r="6444" spans="66:66" ht="22.5" x14ac:dyDescent="0.45">
      <c r="BN6444" s="8">
        <f t="shared" si="452"/>
        <v>0</v>
      </c>
    </row>
    <row r="6445" spans="66:66" ht="22.5" x14ac:dyDescent="0.45">
      <c r="BN6445" s="8">
        <f t="shared" si="452"/>
        <v>0</v>
      </c>
    </row>
    <row r="6446" spans="66:66" ht="22.5" x14ac:dyDescent="0.45">
      <c r="BN6446" s="8">
        <f t="shared" ref="BN6446:BN6509" si="453">D7046</f>
        <v>0</v>
      </c>
    </row>
    <row r="6447" spans="66:66" ht="22.5" x14ac:dyDescent="0.45">
      <c r="BN6447" s="8">
        <f t="shared" si="453"/>
        <v>0</v>
      </c>
    </row>
    <row r="6448" spans="66:66" ht="22.5" x14ac:dyDescent="0.45">
      <c r="BN6448" s="8">
        <f t="shared" si="453"/>
        <v>0</v>
      </c>
    </row>
    <row r="6449" spans="66:66" ht="22.5" x14ac:dyDescent="0.45">
      <c r="BN6449" s="8">
        <f t="shared" si="453"/>
        <v>0</v>
      </c>
    </row>
    <row r="6450" spans="66:66" ht="22.5" x14ac:dyDescent="0.45">
      <c r="BN6450" s="8">
        <f t="shared" si="453"/>
        <v>0</v>
      </c>
    </row>
    <row r="6451" spans="66:66" ht="22.5" x14ac:dyDescent="0.45">
      <c r="BN6451" s="8">
        <f t="shared" si="453"/>
        <v>0</v>
      </c>
    </row>
    <row r="6452" spans="66:66" ht="22.5" x14ac:dyDescent="0.45">
      <c r="BN6452" s="8">
        <f t="shared" si="453"/>
        <v>0</v>
      </c>
    </row>
    <row r="6453" spans="66:66" ht="22.5" x14ac:dyDescent="0.45">
      <c r="BN6453" s="8">
        <f t="shared" si="453"/>
        <v>0</v>
      </c>
    </row>
    <row r="6454" spans="66:66" ht="22.5" x14ac:dyDescent="0.45">
      <c r="BN6454" s="8">
        <f t="shared" si="453"/>
        <v>0</v>
      </c>
    </row>
    <row r="6455" spans="66:66" ht="22.5" x14ac:dyDescent="0.45">
      <c r="BN6455" s="8">
        <f t="shared" si="453"/>
        <v>0</v>
      </c>
    </row>
    <row r="6456" spans="66:66" ht="22.5" x14ac:dyDescent="0.45">
      <c r="BN6456" s="8">
        <f t="shared" si="453"/>
        <v>0</v>
      </c>
    </row>
    <row r="6457" spans="66:66" ht="22.5" x14ac:dyDescent="0.45">
      <c r="BN6457" s="8">
        <f t="shared" si="453"/>
        <v>0</v>
      </c>
    </row>
    <row r="6458" spans="66:66" ht="22.5" x14ac:dyDescent="0.45">
      <c r="BN6458" s="8">
        <f t="shared" si="453"/>
        <v>0</v>
      </c>
    </row>
    <row r="6459" spans="66:66" ht="22.5" x14ac:dyDescent="0.45">
      <c r="BN6459" s="8">
        <f t="shared" si="453"/>
        <v>0</v>
      </c>
    </row>
    <row r="6460" spans="66:66" ht="22.5" x14ac:dyDescent="0.45">
      <c r="BN6460" s="8">
        <f t="shared" si="453"/>
        <v>0</v>
      </c>
    </row>
    <row r="6461" spans="66:66" ht="22.5" x14ac:dyDescent="0.45">
      <c r="BN6461" s="8">
        <f t="shared" si="453"/>
        <v>0</v>
      </c>
    </row>
    <row r="6462" spans="66:66" ht="22.5" x14ac:dyDescent="0.45">
      <c r="BN6462" s="8">
        <f t="shared" si="453"/>
        <v>0</v>
      </c>
    </row>
    <row r="6463" spans="66:66" ht="22.5" x14ac:dyDescent="0.45">
      <c r="BN6463" s="8">
        <f t="shared" si="453"/>
        <v>0</v>
      </c>
    </row>
    <row r="6464" spans="66:66" ht="22.5" x14ac:dyDescent="0.45">
      <c r="BN6464" s="8">
        <f t="shared" si="453"/>
        <v>0</v>
      </c>
    </row>
    <row r="6465" spans="66:66" ht="22.5" x14ac:dyDescent="0.45">
      <c r="BN6465" s="8">
        <f t="shared" si="453"/>
        <v>0</v>
      </c>
    </row>
    <row r="6466" spans="66:66" ht="22.5" x14ac:dyDescent="0.45">
      <c r="BN6466" s="8">
        <f t="shared" si="453"/>
        <v>0</v>
      </c>
    </row>
    <row r="6467" spans="66:66" ht="22.5" x14ac:dyDescent="0.45">
      <c r="BN6467" s="8">
        <f t="shared" si="453"/>
        <v>0</v>
      </c>
    </row>
    <row r="6468" spans="66:66" ht="22.5" x14ac:dyDescent="0.45">
      <c r="BN6468" s="8">
        <f t="shared" si="453"/>
        <v>0</v>
      </c>
    </row>
    <row r="6469" spans="66:66" ht="22.5" x14ac:dyDescent="0.45">
      <c r="BN6469" s="8">
        <f t="shared" si="453"/>
        <v>0</v>
      </c>
    </row>
    <row r="6470" spans="66:66" ht="22.5" x14ac:dyDescent="0.45">
      <c r="BN6470" s="8">
        <f t="shared" si="453"/>
        <v>0</v>
      </c>
    </row>
    <row r="6471" spans="66:66" ht="22.5" x14ac:dyDescent="0.45">
      <c r="BN6471" s="8">
        <f t="shared" si="453"/>
        <v>0</v>
      </c>
    </row>
    <row r="6472" spans="66:66" ht="22.5" x14ac:dyDescent="0.45">
      <c r="BN6472" s="8">
        <f t="shared" si="453"/>
        <v>0</v>
      </c>
    </row>
    <row r="6473" spans="66:66" ht="22.5" x14ac:dyDescent="0.45">
      <c r="BN6473" s="8">
        <f t="shared" si="453"/>
        <v>0</v>
      </c>
    </row>
    <row r="6474" spans="66:66" ht="22.5" x14ac:dyDescent="0.45">
      <c r="BN6474" s="8">
        <f t="shared" si="453"/>
        <v>0</v>
      </c>
    </row>
    <row r="6475" spans="66:66" ht="22.5" x14ac:dyDescent="0.45">
      <c r="BN6475" s="8">
        <f t="shared" si="453"/>
        <v>0</v>
      </c>
    </row>
    <row r="6476" spans="66:66" ht="22.5" x14ac:dyDescent="0.45">
      <c r="BN6476" s="8">
        <f t="shared" si="453"/>
        <v>0</v>
      </c>
    </row>
    <row r="6477" spans="66:66" ht="22.5" x14ac:dyDescent="0.45">
      <c r="BN6477" s="8">
        <f t="shared" si="453"/>
        <v>0</v>
      </c>
    </row>
    <row r="6478" spans="66:66" ht="22.5" x14ac:dyDescent="0.45">
      <c r="BN6478" s="8">
        <f t="shared" si="453"/>
        <v>0</v>
      </c>
    </row>
    <row r="6479" spans="66:66" ht="22.5" x14ac:dyDescent="0.45">
      <c r="BN6479" s="8">
        <f t="shared" si="453"/>
        <v>0</v>
      </c>
    </row>
    <row r="6480" spans="66:66" ht="22.5" x14ac:dyDescent="0.45">
      <c r="BN6480" s="8">
        <f t="shared" si="453"/>
        <v>0</v>
      </c>
    </row>
    <row r="6481" spans="66:66" ht="22.5" x14ac:dyDescent="0.45">
      <c r="BN6481" s="8">
        <f t="shared" si="453"/>
        <v>0</v>
      </c>
    </row>
    <row r="6482" spans="66:66" ht="22.5" x14ac:dyDescent="0.45">
      <c r="BN6482" s="8">
        <f t="shared" si="453"/>
        <v>0</v>
      </c>
    </row>
    <row r="6483" spans="66:66" ht="22.5" x14ac:dyDescent="0.45">
      <c r="BN6483" s="8">
        <f t="shared" si="453"/>
        <v>0</v>
      </c>
    </row>
    <row r="6484" spans="66:66" ht="22.5" x14ac:dyDescent="0.45">
      <c r="BN6484" s="8">
        <f t="shared" si="453"/>
        <v>0</v>
      </c>
    </row>
    <row r="6485" spans="66:66" ht="22.5" x14ac:dyDescent="0.45">
      <c r="BN6485" s="8">
        <f t="shared" si="453"/>
        <v>0</v>
      </c>
    </row>
    <row r="6486" spans="66:66" ht="22.5" x14ac:dyDescent="0.45">
      <c r="BN6486" s="8">
        <f t="shared" si="453"/>
        <v>0</v>
      </c>
    </row>
    <row r="6487" spans="66:66" ht="22.5" x14ac:dyDescent="0.45">
      <c r="BN6487" s="8">
        <f t="shared" si="453"/>
        <v>0</v>
      </c>
    </row>
    <row r="6488" spans="66:66" ht="22.5" x14ac:dyDescent="0.45">
      <c r="BN6488" s="8">
        <f t="shared" si="453"/>
        <v>0</v>
      </c>
    </row>
    <row r="6489" spans="66:66" ht="22.5" x14ac:dyDescent="0.45">
      <c r="BN6489" s="8">
        <f t="shared" si="453"/>
        <v>0</v>
      </c>
    </row>
    <row r="6490" spans="66:66" ht="22.5" x14ac:dyDescent="0.45">
      <c r="BN6490" s="8">
        <f t="shared" si="453"/>
        <v>0</v>
      </c>
    </row>
    <row r="6491" spans="66:66" ht="22.5" x14ac:dyDescent="0.45">
      <c r="BN6491" s="8">
        <f t="shared" si="453"/>
        <v>0</v>
      </c>
    </row>
    <row r="6492" spans="66:66" ht="22.5" x14ac:dyDescent="0.45">
      <c r="BN6492" s="8">
        <f t="shared" si="453"/>
        <v>0</v>
      </c>
    </row>
    <row r="6493" spans="66:66" ht="22.5" x14ac:dyDescent="0.45">
      <c r="BN6493" s="8">
        <f t="shared" si="453"/>
        <v>0</v>
      </c>
    </row>
    <row r="6494" spans="66:66" ht="22.5" x14ac:dyDescent="0.45">
      <c r="BN6494" s="8">
        <f t="shared" si="453"/>
        <v>0</v>
      </c>
    </row>
    <row r="6495" spans="66:66" ht="22.5" x14ac:dyDescent="0.45">
      <c r="BN6495" s="8">
        <f t="shared" si="453"/>
        <v>0</v>
      </c>
    </row>
    <row r="6496" spans="66:66" ht="22.5" x14ac:dyDescent="0.45">
      <c r="BN6496" s="8">
        <f t="shared" si="453"/>
        <v>0</v>
      </c>
    </row>
    <row r="6497" spans="66:66" ht="22.5" x14ac:dyDescent="0.45">
      <c r="BN6497" s="8">
        <f t="shared" si="453"/>
        <v>0</v>
      </c>
    </row>
    <row r="6498" spans="66:66" ht="22.5" x14ac:dyDescent="0.45">
      <c r="BN6498" s="8">
        <f t="shared" si="453"/>
        <v>0</v>
      </c>
    </row>
    <row r="6499" spans="66:66" ht="22.5" x14ac:dyDescent="0.45">
      <c r="BN6499" s="8">
        <f t="shared" si="453"/>
        <v>0</v>
      </c>
    </row>
    <row r="6500" spans="66:66" ht="22.5" x14ac:dyDescent="0.45">
      <c r="BN6500" s="8">
        <f t="shared" si="453"/>
        <v>0</v>
      </c>
    </row>
    <row r="6501" spans="66:66" ht="22.5" x14ac:dyDescent="0.45">
      <c r="BN6501" s="8">
        <f t="shared" si="453"/>
        <v>0</v>
      </c>
    </row>
    <row r="6502" spans="66:66" ht="22.5" x14ac:dyDescent="0.45">
      <c r="BN6502" s="8">
        <f t="shared" si="453"/>
        <v>0</v>
      </c>
    </row>
    <row r="6503" spans="66:66" ht="22.5" x14ac:dyDescent="0.45">
      <c r="BN6503" s="8">
        <f t="shared" si="453"/>
        <v>0</v>
      </c>
    </row>
    <row r="6504" spans="66:66" ht="22.5" x14ac:dyDescent="0.45">
      <c r="BN6504" s="8">
        <f t="shared" si="453"/>
        <v>0</v>
      </c>
    </row>
    <row r="6505" spans="66:66" ht="22.5" x14ac:dyDescent="0.45">
      <c r="BN6505" s="8">
        <f t="shared" si="453"/>
        <v>0</v>
      </c>
    </row>
    <row r="6506" spans="66:66" ht="22.5" x14ac:dyDescent="0.45">
      <c r="BN6506" s="8">
        <f t="shared" si="453"/>
        <v>0</v>
      </c>
    </row>
    <row r="6507" spans="66:66" ht="22.5" x14ac:dyDescent="0.45">
      <c r="BN6507" s="8">
        <f t="shared" si="453"/>
        <v>0</v>
      </c>
    </row>
    <row r="6508" spans="66:66" ht="22.5" x14ac:dyDescent="0.45">
      <c r="BN6508" s="8">
        <f t="shared" si="453"/>
        <v>0</v>
      </c>
    </row>
    <row r="6509" spans="66:66" ht="22.5" x14ac:dyDescent="0.45">
      <c r="BN6509" s="8">
        <f t="shared" si="453"/>
        <v>0</v>
      </c>
    </row>
    <row r="6510" spans="66:66" ht="22.5" x14ac:dyDescent="0.45">
      <c r="BN6510" s="8">
        <f t="shared" ref="BN6510:BN6573" si="454">D7110</f>
        <v>0</v>
      </c>
    </row>
    <row r="6511" spans="66:66" ht="22.5" x14ac:dyDescent="0.45">
      <c r="BN6511" s="8">
        <f t="shared" si="454"/>
        <v>0</v>
      </c>
    </row>
    <row r="6512" spans="66:66" ht="22.5" x14ac:dyDescent="0.45">
      <c r="BN6512" s="8">
        <f t="shared" si="454"/>
        <v>0</v>
      </c>
    </row>
    <row r="6513" spans="66:66" ht="22.5" x14ac:dyDescent="0.45">
      <c r="BN6513" s="8">
        <f t="shared" si="454"/>
        <v>0</v>
      </c>
    </row>
    <row r="6514" spans="66:66" ht="22.5" x14ac:dyDescent="0.45">
      <c r="BN6514" s="8">
        <f t="shared" si="454"/>
        <v>0</v>
      </c>
    </row>
    <row r="6515" spans="66:66" ht="22.5" x14ac:dyDescent="0.45">
      <c r="BN6515" s="8">
        <f t="shared" si="454"/>
        <v>0</v>
      </c>
    </row>
    <row r="6516" spans="66:66" ht="22.5" x14ac:dyDescent="0.45">
      <c r="BN6516" s="8">
        <f t="shared" si="454"/>
        <v>0</v>
      </c>
    </row>
    <row r="6517" spans="66:66" ht="22.5" x14ac:dyDescent="0.45">
      <c r="BN6517" s="8">
        <f t="shared" si="454"/>
        <v>0</v>
      </c>
    </row>
    <row r="6518" spans="66:66" ht="22.5" x14ac:dyDescent="0.45">
      <c r="BN6518" s="8">
        <f t="shared" si="454"/>
        <v>0</v>
      </c>
    </row>
    <row r="6519" spans="66:66" ht="22.5" x14ac:dyDescent="0.45">
      <c r="BN6519" s="8">
        <f t="shared" si="454"/>
        <v>0</v>
      </c>
    </row>
    <row r="6520" spans="66:66" ht="22.5" x14ac:dyDescent="0.45">
      <c r="BN6520" s="8">
        <f t="shared" si="454"/>
        <v>0</v>
      </c>
    </row>
    <row r="6521" spans="66:66" ht="22.5" x14ac:dyDescent="0.45">
      <c r="BN6521" s="8">
        <f t="shared" si="454"/>
        <v>0</v>
      </c>
    </row>
    <row r="6522" spans="66:66" ht="22.5" x14ac:dyDescent="0.45">
      <c r="BN6522" s="8">
        <f t="shared" si="454"/>
        <v>0</v>
      </c>
    </row>
    <row r="6523" spans="66:66" ht="22.5" x14ac:dyDescent="0.45">
      <c r="BN6523" s="8">
        <f t="shared" si="454"/>
        <v>0</v>
      </c>
    </row>
    <row r="6524" spans="66:66" ht="22.5" x14ac:dyDescent="0.45">
      <c r="BN6524" s="8">
        <f t="shared" si="454"/>
        <v>0</v>
      </c>
    </row>
    <row r="6525" spans="66:66" ht="22.5" x14ac:dyDescent="0.45">
      <c r="BN6525" s="8">
        <f t="shared" si="454"/>
        <v>0</v>
      </c>
    </row>
    <row r="6526" spans="66:66" ht="22.5" x14ac:dyDescent="0.45">
      <c r="BN6526" s="8">
        <f t="shared" si="454"/>
        <v>0</v>
      </c>
    </row>
    <row r="6527" spans="66:66" ht="22.5" x14ac:dyDescent="0.45">
      <c r="BN6527" s="8">
        <f t="shared" si="454"/>
        <v>0</v>
      </c>
    </row>
    <row r="6528" spans="66:66" ht="22.5" x14ac:dyDescent="0.45">
      <c r="BN6528" s="8">
        <f t="shared" si="454"/>
        <v>0</v>
      </c>
    </row>
    <row r="6529" spans="66:66" ht="22.5" x14ac:dyDescent="0.45">
      <c r="BN6529" s="8">
        <f t="shared" si="454"/>
        <v>0</v>
      </c>
    </row>
    <row r="6530" spans="66:66" ht="22.5" x14ac:dyDescent="0.45">
      <c r="BN6530" s="8">
        <f t="shared" si="454"/>
        <v>0</v>
      </c>
    </row>
    <row r="6531" spans="66:66" ht="22.5" x14ac:dyDescent="0.45">
      <c r="BN6531" s="8">
        <f t="shared" si="454"/>
        <v>0</v>
      </c>
    </row>
    <row r="6532" spans="66:66" ht="22.5" x14ac:dyDescent="0.45">
      <c r="BN6532" s="8">
        <f t="shared" si="454"/>
        <v>0</v>
      </c>
    </row>
    <row r="6533" spans="66:66" ht="22.5" x14ac:dyDescent="0.45">
      <c r="BN6533" s="8">
        <f t="shared" si="454"/>
        <v>0</v>
      </c>
    </row>
    <row r="6534" spans="66:66" ht="22.5" x14ac:dyDescent="0.45">
      <c r="BN6534" s="8">
        <f t="shared" si="454"/>
        <v>0</v>
      </c>
    </row>
    <row r="6535" spans="66:66" ht="22.5" x14ac:dyDescent="0.45">
      <c r="BN6535" s="8">
        <f t="shared" si="454"/>
        <v>0</v>
      </c>
    </row>
    <row r="6536" spans="66:66" ht="22.5" x14ac:dyDescent="0.45">
      <c r="BN6536" s="8">
        <f t="shared" si="454"/>
        <v>0</v>
      </c>
    </row>
    <row r="6537" spans="66:66" ht="22.5" x14ac:dyDescent="0.45">
      <c r="BN6537" s="8">
        <f t="shared" si="454"/>
        <v>0</v>
      </c>
    </row>
    <row r="6538" spans="66:66" ht="22.5" x14ac:dyDescent="0.45">
      <c r="BN6538" s="8">
        <f t="shared" si="454"/>
        <v>0</v>
      </c>
    </row>
    <row r="6539" spans="66:66" ht="22.5" x14ac:dyDescent="0.45">
      <c r="BN6539" s="8">
        <f t="shared" si="454"/>
        <v>0</v>
      </c>
    </row>
    <row r="6540" spans="66:66" ht="22.5" x14ac:dyDescent="0.45">
      <c r="BN6540" s="8">
        <f t="shared" si="454"/>
        <v>0</v>
      </c>
    </row>
    <row r="6541" spans="66:66" ht="22.5" x14ac:dyDescent="0.45">
      <c r="BN6541" s="8">
        <f t="shared" si="454"/>
        <v>0</v>
      </c>
    </row>
    <row r="6542" spans="66:66" ht="22.5" x14ac:dyDescent="0.45">
      <c r="BN6542" s="8">
        <f t="shared" si="454"/>
        <v>0</v>
      </c>
    </row>
    <row r="6543" spans="66:66" ht="22.5" x14ac:dyDescent="0.45">
      <c r="BN6543" s="8">
        <f t="shared" si="454"/>
        <v>0</v>
      </c>
    </row>
    <row r="6544" spans="66:66" ht="22.5" x14ac:dyDescent="0.45">
      <c r="BN6544" s="8">
        <f t="shared" si="454"/>
        <v>0</v>
      </c>
    </row>
    <row r="6545" spans="66:66" ht="22.5" x14ac:dyDescent="0.45">
      <c r="BN6545" s="8">
        <f t="shared" si="454"/>
        <v>0</v>
      </c>
    </row>
    <row r="6546" spans="66:66" ht="22.5" x14ac:dyDescent="0.45">
      <c r="BN6546" s="8">
        <f t="shared" si="454"/>
        <v>0</v>
      </c>
    </row>
    <row r="6547" spans="66:66" ht="22.5" x14ac:dyDescent="0.45">
      <c r="BN6547" s="8">
        <f t="shared" si="454"/>
        <v>0</v>
      </c>
    </row>
    <row r="6548" spans="66:66" ht="22.5" x14ac:dyDescent="0.45">
      <c r="BN6548" s="8">
        <f t="shared" si="454"/>
        <v>0</v>
      </c>
    </row>
    <row r="6549" spans="66:66" ht="22.5" x14ac:dyDescent="0.45">
      <c r="BN6549" s="8">
        <f t="shared" si="454"/>
        <v>0</v>
      </c>
    </row>
    <row r="6550" spans="66:66" ht="22.5" x14ac:dyDescent="0.45">
      <c r="BN6550" s="8">
        <f t="shared" si="454"/>
        <v>0</v>
      </c>
    </row>
    <row r="6551" spans="66:66" ht="22.5" x14ac:dyDescent="0.45">
      <c r="BN6551" s="8">
        <f t="shared" si="454"/>
        <v>0</v>
      </c>
    </row>
    <row r="6552" spans="66:66" ht="22.5" x14ac:dyDescent="0.45">
      <c r="BN6552" s="8">
        <f t="shared" si="454"/>
        <v>0</v>
      </c>
    </row>
    <row r="6553" spans="66:66" ht="22.5" x14ac:dyDescent="0.45">
      <c r="BN6553" s="8">
        <f t="shared" si="454"/>
        <v>0</v>
      </c>
    </row>
    <row r="6554" spans="66:66" ht="22.5" x14ac:dyDescent="0.45">
      <c r="BN6554" s="8">
        <f t="shared" si="454"/>
        <v>0</v>
      </c>
    </row>
    <row r="6555" spans="66:66" ht="22.5" x14ac:dyDescent="0.45">
      <c r="BN6555" s="8">
        <f t="shared" si="454"/>
        <v>0</v>
      </c>
    </row>
    <row r="6556" spans="66:66" ht="22.5" x14ac:dyDescent="0.45">
      <c r="BN6556" s="8">
        <f t="shared" si="454"/>
        <v>0</v>
      </c>
    </row>
    <row r="6557" spans="66:66" ht="22.5" x14ac:dyDescent="0.45">
      <c r="BN6557" s="8">
        <f t="shared" si="454"/>
        <v>0</v>
      </c>
    </row>
    <row r="6558" spans="66:66" ht="22.5" x14ac:dyDescent="0.45">
      <c r="BN6558" s="8">
        <f t="shared" si="454"/>
        <v>0</v>
      </c>
    </row>
    <row r="6559" spans="66:66" ht="22.5" x14ac:dyDescent="0.45">
      <c r="BN6559" s="8">
        <f t="shared" si="454"/>
        <v>0</v>
      </c>
    </row>
    <row r="6560" spans="66:66" ht="22.5" x14ac:dyDescent="0.45">
      <c r="BN6560" s="8">
        <f t="shared" si="454"/>
        <v>0</v>
      </c>
    </row>
    <row r="6561" spans="66:66" ht="22.5" x14ac:dyDescent="0.45">
      <c r="BN6561" s="8">
        <f t="shared" si="454"/>
        <v>0</v>
      </c>
    </row>
    <row r="6562" spans="66:66" ht="22.5" x14ac:dyDescent="0.45">
      <c r="BN6562" s="8">
        <f t="shared" si="454"/>
        <v>0</v>
      </c>
    </row>
    <row r="6563" spans="66:66" ht="22.5" x14ac:dyDescent="0.45">
      <c r="BN6563" s="8">
        <f t="shared" si="454"/>
        <v>0</v>
      </c>
    </row>
    <row r="6564" spans="66:66" ht="22.5" x14ac:dyDescent="0.45">
      <c r="BN6564" s="8">
        <f t="shared" si="454"/>
        <v>0</v>
      </c>
    </row>
    <row r="6565" spans="66:66" ht="22.5" x14ac:dyDescent="0.45">
      <c r="BN6565" s="8">
        <f t="shared" si="454"/>
        <v>0</v>
      </c>
    </row>
    <row r="6566" spans="66:66" ht="22.5" x14ac:dyDescent="0.45">
      <c r="BN6566" s="8">
        <f t="shared" si="454"/>
        <v>0</v>
      </c>
    </row>
    <row r="6567" spans="66:66" ht="22.5" x14ac:dyDescent="0.45">
      <c r="BN6567" s="8">
        <f t="shared" si="454"/>
        <v>0</v>
      </c>
    </row>
    <row r="6568" spans="66:66" ht="22.5" x14ac:dyDescent="0.45">
      <c r="BN6568" s="8">
        <f t="shared" si="454"/>
        <v>0</v>
      </c>
    </row>
    <row r="6569" spans="66:66" ht="22.5" x14ac:dyDescent="0.45">
      <c r="BN6569" s="8">
        <f t="shared" si="454"/>
        <v>0</v>
      </c>
    </row>
    <row r="6570" spans="66:66" ht="22.5" x14ac:dyDescent="0.45">
      <c r="BN6570" s="8">
        <f t="shared" si="454"/>
        <v>0</v>
      </c>
    </row>
    <row r="6571" spans="66:66" ht="22.5" x14ac:dyDescent="0.45">
      <c r="BN6571" s="8">
        <f t="shared" si="454"/>
        <v>0</v>
      </c>
    </row>
    <row r="6572" spans="66:66" ht="22.5" x14ac:dyDescent="0.45">
      <c r="BN6572" s="8">
        <f t="shared" si="454"/>
        <v>0</v>
      </c>
    </row>
    <row r="6573" spans="66:66" ht="22.5" x14ac:dyDescent="0.45">
      <c r="BN6573" s="8">
        <f t="shared" si="454"/>
        <v>0</v>
      </c>
    </row>
    <row r="6574" spans="66:66" ht="22.5" x14ac:dyDescent="0.45">
      <c r="BN6574" s="8">
        <f t="shared" ref="BN6574:BN6637" si="455">D7174</f>
        <v>0</v>
      </c>
    </row>
    <row r="6575" spans="66:66" ht="22.5" x14ac:dyDescent="0.45">
      <c r="BN6575" s="8">
        <f t="shared" si="455"/>
        <v>0</v>
      </c>
    </row>
    <row r="6576" spans="66:66" ht="22.5" x14ac:dyDescent="0.45">
      <c r="BN6576" s="8">
        <f t="shared" si="455"/>
        <v>0</v>
      </c>
    </row>
    <row r="6577" spans="66:66" ht="22.5" x14ac:dyDescent="0.45">
      <c r="BN6577" s="8">
        <f t="shared" si="455"/>
        <v>0</v>
      </c>
    </row>
    <row r="6578" spans="66:66" ht="22.5" x14ac:dyDescent="0.45">
      <c r="BN6578" s="8">
        <f t="shared" si="455"/>
        <v>0</v>
      </c>
    </row>
    <row r="6579" spans="66:66" ht="22.5" x14ac:dyDescent="0.45">
      <c r="BN6579" s="8">
        <f t="shared" si="455"/>
        <v>0</v>
      </c>
    </row>
    <row r="6580" spans="66:66" ht="22.5" x14ac:dyDescent="0.45">
      <c r="BN6580" s="8">
        <f t="shared" si="455"/>
        <v>0</v>
      </c>
    </row>
    <row r="6581" spans="66:66" ht="22.5" x14ac:dyDescent="0.45">
      <c r="BN6581" s="8">
        <f t="shared" si="455"/>
        <v>0</v>
      </c>
    </row>
    <row r="6582" spans="66:66" ht="22.5" x14ac:dyDescent="0.45">
      <c r="BN6582" s="8">
        <f t="shared" si="455"/>
        <v>0</v>
      </c>
    </row>
    <row r="6583" spans="66:66" ht="22.5" x14ac:dyDescent="0.45">
      <c r="BN6583" s="8">
        <f t="shared" si="455"/>
        <v>0</v>
      </c>
    </row>
    <row r="6584" spans="66:66" ht="22.5" x14ac:dyDescent="0.45">
      <c r="BN6584" s="8">
        <f t="shared" si="455"/>
        <v>0</v>
      </c>
    </row>
    <row r="6585" spans="66:66" ht="22.5" x14ac:dyDescent="0.45">
      <c r="BN6585" s="8">
        <f t="shared" si="455"/>
        <v>0</v>
      </c>
    </row>
    <row r="6586" spans="66:66" ht="22.5" x14ac:dyDescent="0.45">
      <c r="BN6586" s="8">
        <f t="shared" si="455"/>
        <v>0</v>
      </c>
    </row>
    <row r="6587" spans="66:66" ht="22.5" x14ac:dyDescent="0.45">
      <c r="BN6587" s="8">
        <f t="shared" si="455"/>
        <v>0</v>
      </c>
    </row>
    <row r="6588" spans="66:66" ht="22.5" x14ac:dyDescent="0.45">
      <c r="BN6588" s="8">
        <f t="shared" si="455"/>
        <v>0</v>
      </c>
    </row>
    <row r="6589" spans="66:66" ht="22.5" x14ac:dyDescent="0.45">
      <c r="BN6589" s="8">
        <f t="shared" si="455"/>
        <v>0</v>
      </c>
    </row>
    <row r="6590" spans="66:66" ht="22.5" x14ac:dyDescent="0.45">
      <c r="BN6590" s="8">
        <f t="shared" si="455"/>
        <v>0</v>
      </c>
    </row>
    <row r="6591" spans="66:66" ht="22.5" x14ac:dyDescent="0.45">
      <c r="BN6591" s="8">
        <f t="shared" si="455"/>
        <v>0</v>
      </c>
    </row>
    <row r="6592" spans="66:66" ht="22.5" x14ac:dyDescent="0.45">
      <c r="BN6592" s="8">
        <f t="shared" si="455"/>
        <v>0</v>
      </c>
    </row>
    <row r="6593" spans="66:66" ht="22.5" x14ac:dyDescent="0.45">
      <c r="BN6593" s="8">
        <f t="shared" si="455"/>
        <v>0</v>
      </c>
    </row>
    <row r="6594" spans="66:66" ht="22.5" x14ac:dyDescent="0.45">
      <c r="BN6594" s="8">
        <f t="shared" si="455"/>
        <v>0</v>
      </c>
    </row>
    <row r="6595" spans="66:66" ht="22.5" x14ac:dyDescent="0.45">
      <c r="BN6595" s="8">
        <f t="shared" si="455"/>
        <v>0</v>
      </c>
    </row>
    <row r="6596" spans="66:66" ht="22.5" x14ac:dyDescent="0.45">
      <c r="BN6596" s="8">
        <f t="shared" si="455"/>
        <v>0</v>
      </c>
    </row>
    <row r="6597" spans="66:66" ht="22.5" x14ac:dyDescent="0.45">
      <c r="BN6597" s="8">
        <f t="shared" si="455"/>
        <v>0</v>
      </c>
    </row>
    <row r="6598" spans="66:66" ht="22.5" x14ac:dyDescent="0.45">
      <c r="BN6598" s="8">
        <f t="shared" si="455"/>
        <v>0</v>
      </c>
    </row>
    <row r="6599" spans="66:66" ht="22.5" x14ac:dyDescent="0.45">
      <c r="BN6599" s="8">
        <f t="shared" si="455"/>
        <v>0</v>
      </c>
    </row>
    <row r="6600" spans="66:66" ht="22.5" x14ac:dyDescent="0.45">
      <c r="BN6600" s="8">
        <f t="shared" si="455"/>
        <v>0</v>
      </c>
    </row>
    <row r="6601" spans="66:66" ht="22.5" x14ac:dyDescent="0.45">
      <c r="BN6601" s="8">
        <f t="shared" si="455"/>
        <v>0</v>
      </c>
    </row>
    <row r="6602" spans="66:66" ht="22.5" x14ac:dyDescent="0.45">
      <c r="BN6602" s="8">
        <f t="shared" si="455"/>
        <v>0</v>
      </c>
    </row>
    <row r="6603" spans="66:66" ht="22.5" x14ac:dyDescent="0.45">
      <c r="BN6603" s="8">
        <f t="shared" si="455"/>
        <v>0</v>
      </c>
    </row>
    <row r="6604" spans="66:66" ht="22.5" x14ac:dyDescent="0.45">
      <c r="BN6604" s="8">
        <f t="shared" si="455"/>
        <v>0</v>
      </c>
    </row>
    <row r="6605" spans="66:66" ht="22.5" x14ac:dyDescent="0.45">
      <c r="BN6605" s="8">
        <f t="shared" si="455"/>
        <v>0</v>
      </c>
    </row>
    <row r="6606" spans="66:66" ht="22.5" x14ac:dyDescent="0.45">
      <c r="BN6606" s="8">
        <f t="shared" si="455"/>
        <v>0</v>
      </c>
    </row>
    <row r="6607" spans="66:66" ht="22.5" x14ac:dyDescent="0.45">
      <c r="BN6607" s="8">
        <f t="shared" si="455"/>
        <v>0</v>
      </c>
    </row>
    <row r="6608" spans="66:66" ht="22.5" x14ac:dyDescent="0.45">
      <c r="BN6608" s="8">
        <f t="shared" si="455"/>
        <v>0</v>
      </c>
    </row>
    <row r="6609" spans="66:66" ht="22.5" x14ac:dyDescent="0.45">
      <c r="BN6609" s="8">
        <f t="shared" si="455"/>
        <v>0</v>
      </c>
    </row>
    <row r="6610" spans="66:66" ht="22.5" x14ac:dyDescent="0.45">
      <c r="BN6610" s="8">
        <f t="shared" si="455"/>
        <v>0</v>
      </c>
    </row>
    <row r="6611" spans="66:66" ht="22.5" x14ac:dyDescent="0.45">
      <c r="BN6611" s="8">
        <f t="shared" si="455"/>
        <v>0</v>
      </c>
    </row>
    <row r="6612" spans="66:66" ht="22.5" x14ac:dyDescent="0.45">
      <c r="BN6612" s="8">
        <f t="shared" si="455"/>
        <v>0</v>
      </c>
    </row>
    <row r="6613" spans="66:66" ht="22.5" x14ac:dyDescent="0.45">
      <c r="BN6613" s="8">
        <f t="shared" si="455"/>
        <v>0</v>
      </c>
    </row>
    <row r="6614" spans="66:66" ht="22.5" x14ac:dyDescent="0.45">
      <c r="BN6614" s="8">
        <f t="shared" si="455"/>
        <v>0</v>
      </c>
    </row>
    <row r="6615" spans="66:66" ht="22.5" x14ac:dyDescent="0.45">
      <c r="BN6615" s="8">
        <f t="shared" si="455"/>
        <v>0</v>
      </c>
    </row>
    <row r="6616" spans="66:66" ht="22.5" x14ac:dyDescent="0.45">
      <c r="BN6616" s="8">
        <f t="shared" si="455"/>
        <v>0</v>
      </c>
    </row>
    <row r="6617" spans="66:66" ht="22.5" x14ac:dyDescent="0.45">
      <c r="BN6617" s="8">
        <f t="shared" si="455"/>
        <v>0</v>
      </c>
    </row>
    <row r="6618" spans="66:66" ht="22.5" x14ac:dyDescent="0.45">
      <c r="BN6618" s="8">
        <f t="shared" si="455"/>
        <v>0</v>
      </c>
    </row>
    <row r="6619" spans="66:66" ht="22.5" x14ac:dyDescent="0.45">
      <c r="BN6619" s="8">
        <f t="shared" si="455"/>
        <v>0</v>
      </c>
    </row>
    <row r="6620" spans="66:66" ht="22.5" x14ac:dyDescent="0.45">
      <c r="BN6620" s="8">
        <f t="shared" si="455"/>
        <v>0</v>
      </c>
    </row>
    <row r="6621" spans="66:66" ht="22.5" x14ac:dyDescent="0.45">
      <c r="BN6621" s="8">
        <f t="shared" si="455"/>
        <v>0</v>
      </c>
    </row>
    <row r="6622" spans="66:66" ht="22.5" x14ac:dyDescent="0.45">
      <c r="BN6622" s="8">
        <f t="shared" si="455"/>
        <v>0</v>
      </c>
    </row>
    <row r="6623" spans="66:66" ht="22.5" x14ac:dyDescent="0.45">
      <c r="BN6623" s="8">
        <f t="shared" si="455"/>
        <v>0</v>
      </c>
    </row>
    <row r="6624" spans="66:66" ht="22.5" x14ac:dyDescent="0.45">
      <c r="BN6624" s="8">
        <f t="shared" si="455"/>
        <v>0</v>
      </c>
    </row>
    <row r="6625" spans="66:66" ht="22.5" x14ac:dyDescent="0.45">
      <c r="BN6625" s="8">
        <f t="shared" si="455"/>
        <v>0</v>
      </c>
    </row>
    <row r="6626" spans="66:66" ht="22.5" x14ac:dyDescent="0.45">
      <c r="BN6626" s="8">
        <f t="shared" si="455"/>
        <v>0</v>
      </c>
    </row>
    <row r="6627" spans="66:66" ht="22.5" x14ac:dyDescent="0.45">
      <c r="BN6627" s="8">
        <f t="shared" si="455"/>
        <v>0</v>
      </c>
    </row>
    <row r="6628" spans="66:66" ht="22.5" x14ac:dyDescent="0.45">
      <c r="BN6628" s="8">
        <f t="shared" si="455"/>
        <v>0</v>
      </c>
    </row>
    <row r="6629" spans="66:66" ht="22.5" x14ac:dyDescent="0.45">
      <c r="BN6629" s="8">
        <f t="shared" si="455"/>
        <v>0</v>
      </c>
    </row>
    <row r="6630" spans="66:66" ht="22.5" x14ac:dyDescent="0.45">
      <c r="BN6630" s="8">
        <f t="shared" si="455"/>
        <v>0</v>
      </c>
    </row>
    <row r="6631" spans="66:66" ht="22.5" x14ac:dyDescent="0.45">
      <c r="BN6631" s="8">
        <f t="shared" si="455"/>
        <v>0</v>
      </c>
    </row>
    <row r="6632" spans="66:66" ht="22.5" x14ac:dyDescent="0.45">
      <c r="BN6632" s="8">
        <f t="shared" si="455"/>
        <v>0</v>
      </c>
    </row>
    <row r="6633" spans="66:66" ht="22.5" x14ac:dyDescent="0.45">
      <c r="BN6633" s="8">
        <f t="shared" si="455"/>
        <v>0</v>
      </c>
    </row>
    <row r="6634" spans="66:66" ht="22.5" x14ac:dyDescent="0.45">
      <c r="BN6634" s="8">
        <f t="shared" si="455"/>
        <v>0</v>
      </c>
    </row>
    <row r="6635" spans="66:66" ht="22.5" x14ac:dyDescent="0.45">
      <c r="BN6635" s="8">
        <f t="shared" si="455"/>
        <v>0</v>
      </c>
    </row>
    <row r="6636" spans="66:66" ht="22.5" x14ac:dyDescent="0.45">
      <c r="BN6636" s="8">
        <f t="shared" si="455"/>
        <v>0</v>
      </c>
    </row>
    <row r="6637" spans="66:66" ht="22.5" x14ac:dyDescent="0.45">
      <c r="BN6637" s="8">
        <f t="shared" si="455"/>
        <v>0</v>
      </c>
    </row>
    <row r="6638" spans="66:66" ht="22.5" x14ac:dyDescent="0.45">
      <c r="BN6638" s="8">
        <f t="shared" ref="BN6638:BN6701" si="456">D7238</f>
        <v>0</v>
      </c>
    </row>
    <row r="6639" spans="66:66" ht="22.5" x14ac:dyDescent="0.45">
      <c r="BN6639" s="8">
        <f t="shared" si="456"/>
        <v>0</v>
      </c>
    </row>
    <row r="6640" spans="66:66" ht="22.5" x14ac:dyDescent="0.45">
      <c r="BN6640" s="8">
        <f t="shared" si="456"/>
        <v>0</v>
      </c>
    </row>
    <row r="6641" spans="66:66" ht="22.5" x14ac:dyDescent="0.45">
      <c r="BN6641" s="8">
        <f t="shared" si="456"/>
        <v>0</v>
      </c>
    </row>
    <row r="6642" spans="66:66" ht="22.5" x14ac:dyDescent="0.45">
      <c r="BN6642" s="8">
        <f t="shared" si="456"/>
        <v>0</v>
      </c>
    </row>
    <row r="6643" spans="66:66" ht="22.5" x14ac:dyDescent="0.45">
      <c r="BN6643" s="8">
        <f t="shared" si="456"/>
        <v>0</v>
      </c>
    </row>
    <row r="6644" spans="66:66" ht="22.5" x14ac:dyDescent="0.45">
      <c r="BN6644" s="8">
        <f t="shared" si="456"/>
        <v>0</v>
      </c>
    </row>
    <row r="6645" spans="66:66" ht="22.5" x14ac:dyDescent="0.45">
      <c r="BN6645" s="8">
        <f t="shared" si="456"/>
        <v>0</v>
      </c>
    </row>
    <row r="6646" spans="66:66" ht="22.5" x14ac:dyDescent="0.45">
      <c r="BN6646" s="8">
        <f t="shared" si="456"/>
        <v>0</v>
      </c>
    </row>
    <row r="6647" spans="66:66" ht="22.5" x14ac:dyDescent="0.45">
      <c r="BN6647" s="8">
        <f t="shared" si="456"/>
        <v>0</v>
      </c>
    </row>
    <row r="6648" spans="66:66" ht="22.5" x14ac:dyDescent="0.45">
      <c r="BN6648" s="8">
        <f t="shared" si="456"/>
        <v>0</v>
      </c>
    </row>
    <row r="6649" spans="66:66" ht="22.5" x14ac:dyDescent="0.45">
      <c r="BN6649" s="8">
        <f t="shared" si="456"/>
        <v>0</v>
      </c>
    </row>
    <row r="6650" spans="66:66" ht="22.5" x14ac:dyDescent="0.45">
      <c r="BN6650" s="8">
        <f t="shared" si="456"/>
        <v>0</v>
      </c>
    </row>
    <row r="6651" spans="66:66" ht="22.5" x14ac:dyDescent="0.45">
      <c r="BN6651" s="8">
        <f t="shared" si="456"/>
        <v>0</v>
      </c>
    </row>
    <row r="6652" spans="66:66" ht="22.5" x14ac:dyDescent="0.45">
      <c r="BN6652" s="8">
        <f t="shared" si="456"/>
        <v>0</v>
      </c>
    </row>
    <row r="6653" spans="66:66" ht="22.5" x14ac:dyDescent="0.45">
      <c r="BN6653" s="8">
        <f t="shared" si="456"/>
        <v>0</v>
      </c>
    </row>
    <row r="6654" spans="66:66" ht="22.5" x14ac:dyDescent="0.45">
      <c r="BN6654" s="8">
        <f t="shared" si="456"/>
        <v>0</v>
      </c>
    </row>
    <row r="6655" spans="66:66" ht="22.5" x14ac:dyDescent="0.45">
      <c r="BN6655" s="8">
        <f t="shared" si="456"/>
        <v>0</v>
      </c>
    </row>
    <row r="6656" spans="66:66" ht="22.5" x14ac:dyDescent="0.45">
      <c r="BN6656" s="8">
        <f t="shared" si="456"/>
        <v>0</v>
      </c>
    </row>
    <row r="6657" spans="66:66" ht="22.5" x14ac:dyDescent="0.45">
      <c r="BN6657" s="8">
        <f t="shared" si="456"/>
        <v>0</v>
      </c>
    </row>
    <row r="6658" spans="66:66" ht="22.5" x14ac:dyDescent="0.45">
      <c r="BN6658" s="8">
        <f t="shared" si="456"/>
        <v>0</v>
      </c>
    </row>
    <row r="6659" spans="66:66" ht="22.5" x14ac:dyDescent="0.45">
      <c r="BN6659" s="8">
        <f t="shared" si="456"/>
        <v>0</v>
      </c>
    </row>
    <row r="6660" spans="66:66" ht="22.5" x14ac:dyDescent="0.45">
      <c r="BN6660" s="8">
        <f t="shared" si="456"/>
        <v>0</v>
      </c>
    </row>
    <row r="6661" spans="66:66" ht="22.5" x14ac:dyDescent="0.45">
      <c r="BN6661" s="8">
        <f t="shared" si="456"/>
        <v>0</v>
      </c>
    </row>
    <row r="6662" spans="66:66" ht="22.5" x14ac:dyDescent="0.45">
      <c r="BN6662" s="8">
        <f t="shared" si="456"/>
        <v>0</v>
      </c>
    </row>
    <row r="6663" spans="66:66" ht="22.5" x14ac:dyDescent="0.45">
      <c r="BN6663" s="8">
        <f t="shared" si="456"/>
        <v>0</v>
      </c>
    </row>
    <row r="6664" spans="66:66" ht="22.5" x14ac:dyDescent="0.45">
      <c r="BN6664" s="8">
        <f t="shared" si="456"/>
        <v>0</v>
      </c>
    </row>
    <row r="6665" spans="66:66" ht="22.5" x14ac:dyDescent="0.45">
      <c r="BN6665" s="8">
        <f t="shared" si="456"/>
        <v>0</v>
      </c>
    </row>
    <row r="6666" spans="66:66" ht="22.5" x14ac:dyDescent="0.45">
      <c r="BN6666" s="8">
        <f t="shared" si="456"/>
        <v>0</v>
      </c>
    </row>
    <row r="6667" spans="66:66" ht="22.5" x14ac:dyDescent="0.45">
      <c r="BN6667" s="8">
        <f t="shared" si="456"/>
        <v>0</v>
      </c>
    </row>
    <row r="6668" spans="66:66" ht="22.5" x14ac:dyDescent="0.45">
      <c r="BN6668" s="8">
        <f t="shared" si="456"/>
        <v>0</v>
      </c>
    </row>
    <row r="6669" spans="66:66" ht="22.5" x14ac:dyDescent="0.45">
      <c r="BN6669" s="8">
        <f t="shared" si="456"/>
        <v>0</v>
      </c>
    </row>
    <row r="6670" spans="66:66" ht="22.5" x14ac:dyDescent="0.45">
      <c r="BN6670" s="8">
        <f t="shared" si="456"/>
        <v>0</v>
      </c>
    </row>
    <row r="6671" spans="66:66" ht="22.5" x14ac:dyDescent="0.45">
      <c r="BN6671" s="8">
        <f t="shared" si="456"/>
        <v>0</v>
      </c>
    </row>
    <row r="6672" spans="66:66" ht="22.5" x14ac:dyDescent="0.45">
      <c r="BN6672" s="8">
        <f t="shared" si="456"/>
        <v>0</v>
      </c>
    </row>
    <row r="6673" spans="66:66" ht="22.5" x14ac:dyDescent="0.45">
      <c r="BN6673" s="8">
        <f t="shared" si="456"/>
        <v>0</v>
      </c>
    </row>
    <row r="6674" spans="66:66" ht="22.5" x14ac:dyDescent="0.45">
      <c r="BN6674" s="8">
        <f t="shared" si="456"/>
        <v>0</v>
      </c>
    </row>
    <row r="6675" spans="66:66" ht="22.5" x14ac:dyDescent="0.45">
      <c r="BN6675" s="8">
        <f t="shared" si="456"/>
        <v>0</v>
      </c>
    </row>
    <row r="6676" spans="66:66" ht="22.5" x14ac:dyDescent="0.45">
      <c r="BN6676" s="8">
        <f t="shared" si="456"/>
        <v>0</v>
      </c>
    </row>
    <row r="6677" spans="66:66" ht="22.5" x14ac:dyDescent="0.45">
      <c r="BN6677" s="8">
        <f t="shared" si="456"/>
        <v>0</v>
      </c>
    </row>
    <row r="6678" spans="66:66" ht="22.5" x14ac:dyDescent="0.45">
      <c r="BN6678" s="8">
        <f t="shared" si="456"/>
        <v>0</v>
      </c>
    </row>
    <row r="6679" spans="66:66" ht="22.5" x14ac:dyDescent="0.45">
      <c r="BN6679" s="8">
        <f t="shared" si="456"/>
        <v>0</v>
      </c>
    </row>
    <row r="6680" spans="66:66" ht="22.5" x14ac:dyDescent="0.45">
      <c r="BN6680" s="8">
        <f t="shared" si="456"/>
        <v>0</v>
      </c>
    </row>
    <row r="6681" spans="66:66" ht="22.5" x14ac:dyDescent="0.45">
      <c r="BN6681" s="8">
        <f t="shared" si="456"/>
        <v>0</v>
      </c>
    </row>
    <row r="6682" spans="66:66" ht="22.5" x14ac:dyDescent="0.45">
      <c r="BN6682" s="8">
        <f t="shared" si="456"/>
        <v>0</v>
      </c>
    </row>
    <row r="6683" spans="66:66" ht="22.5" x14ac:dyDescent="0.45">
      <c r="BN6683" s="8">
        <f t="shared" si="456"/>
        <v>0</v>
      </c>
    </row>
    <row r="6684" spans="66:66" ht="22.5" x14ac:dyDescent="0.45">
      <c r="BN6684" s="8">
        <f t="shared" si="456"/>
        <v>0</v>
      </c>
    </row>
    <row r="6685" spans="66:66" ht="22.5" x14ac:dyDescent="0.45">
      <c r="BN6685" s="8">
        <f t="shared" si="456"/>
        <v>0</v>
      </c>
    </row>
    <row r="6686" spans="66:66" ht="22.5" x14ac:dyDescent="0.45">
      <c r="BN6686" s="8">
        <f t="shared" si="456"/>
        <v>0</v>
      </c>
    </row>
    <row r="6687" spans="66:66" ht="22.5" x14ac:dyDescent="0.45">
      <c r="BN6687" s="8">
        <f t="shared" si="456"/>
        <v>0</v>
      </c>
    </row>
    <row r="6688" spans="66:66" ht="22.5" x14ac:dyDescent="0.45">
      <c r="BN6688" s="8">
        <f t="shared" si="456"/>
        <v>0</v>
      </c>
    </row>
    <row r="6689" spans="66:66" ht="22.5" x14ac:dyDescent="0.45">
      <c r="BN6689" s="8">
        <f t="shared" si="456"/>
        <v>0</v>
      </c>
    </row>
    <row r="6690" spans="66:66" ht="22.5" x14ac:dyDescent="0.45">
      <c r="BN6690" s="8">
        <f t="shared" si="456"/>
        <v>0</v>
      </c>
    </row>
    <row r="6691" spans="66:66" ht="22.5" x14ac:dyDescent="0.45">
      <c r="BN6691" s="8">
        <f t="shared" si="456"/>
        <v>0</v>
      </c>
    </row>
    <row r="6692" spans="66:66" ht="22.5" x14ac:dyDescent="0.45">
      <c r="BN6692" s="8">
        <f t="shared" si="456"/>
        <v>0</v>
      </c>
    </row>
    <row r="6693" spans="66:66" ht="22.5" x14ac:dyDescent="0.45">
      <c r="BN6693" s="8">
        <f t="shared" si="456"/>
        <v>0</v>
      </c>
    </row>
    <row r="6694" spans="66:66" ht="22.5" x14ac:dyDescent="0.45">
      <c r="BN6694" s="8">
        <f t="shared" si="456"/>
        <v>0</v>
      </c>
    </row>
    <row r="6695" spans="66:66" ht="22.5" x14ac:dyDescent="0.45">
      <c r="BN6695" s="8">
        <f t="shared" si="456"/>
        <v>0</v>
      </c>
    </row>
    <row r="6696" spans="66:66" ht="22.5" x14ac:dyDescent="0.45">
      <c r="BN6696" s="8">
        <f t="shared" si="456"/>
        <v>0</v>
      </c>
    </row>
    <row r="6697" spans="66:66" ht="22.5" x14ac:dyDescent="0.45">
      <c r="BN6697" s="8">
        <f t="shared" si="456"/>
        <v>0</v>
      </c>
    </row>
    <row r="6698" spans="66:66" ht="22.5" x14ac:dyDescent="0.45">
      <c r="BN6698" s="8">
        <f t="shared" si="456"/>
        <v>0</v>
      </c>
    </row>
    <row r="6699" spans="66:66" ht="22.5" x14ac:dyDescent="0.45">
      <c r="BN6699" s="8">
        <f t="shared" si="456"/>
        <v>0</v>
      </c>
    </row>
    <row r="6700" spans="66:66" ht="22.5" x14ac:dyDescent="0.45">
      <c r="BN6700" s="8">
        <f t="shared" si="456"/>
        <v>0</v>
      </c>
    </row>
    <row r="6701" spans="66:66" ht="22.5" x14ac:dyDescent="0.45">
      <c r="BN6701" s="8">
        <f t="shared" si="456"/>
        <v>0</v>
      </c>
    </row>
    <row r="6702" spans="66:66" ht="22.5" x14ac:dyDescent="0.45">
      <c r="BN6702" s="8">
        <f t="shared" ref="BN6702:BN6765" si="457">D7302</f>
        <v>0</v>
      </c>
    </row>
    <row r="6703" spans="66:66" ht="22.5" x14ac:dyDescent="0.45">
      <c r="BN6703" s="8">
        <f t="shared" si="457"/>
        <v>0</v>
      </c>
    </row>
    <row r="6704" spans="66:66" ht="22.5" x14ac:dyDescent="0.45">
      <c r="BN6704" s="8">
        <f t="shared" si="457"/>
        <v>0</v>
      </c>
    </row>
    <row r="6705" spans="66:66" ht="22.5" x14ac:dyDescent="0.45">
      <c r="BN6705" s="8">
        <f t="shared" si="457"/>
        <v>0</v>
      </c>
    </row>
    <row r="6706" spans="66:66" ht="22.5" x14ac:dyDescent="0.45">
      <c r="BN6706" s="8">
        <f t="shared" si="457"/>
        <v>0</v>
      </c>
    </row>
    <row r="6707" spans="66:66" ht="22.5" x14ac:dyDescent="0.45">
      <c r="BN6707" s="8">
        <f t="shared" si="457"/>
        <v>0</v>
      </c>
    </row>
    <row r="6708" spans="66:66" ht="22.5" x14ac:dyDescent="0.45">
      <c r="BN6708" s="8">
        <f t="shared" si="457"/>
        <v>0</v>
      </c>
    </row>
    <row r="6709" spans="66:66" ht="22.5" x14ac:dyDescent="0.45">
      <c r="BN6709" s="8">
        <f t="shared" si="457"/>
        <v>0</v>
      </c>
    </row>
    <row r="6710" spans="66:66" ht="22.5" x14ac:dyDescent="0.45">
      <c r="BN6710" s="8">
        <f t="shared" si="457"/>
        <v>0</v>
      </c>
    </row>
    <row r="6711" spans="66:66" ht="22.5" x14ac:dyDescent="0.45">
      <c r="BN6711" s="8">
        <f t="shared" si="457"/>
        <v>0</v>
      </c>
    </row>
    <row r="6712" spans="66:66" ht="22.5" x14ac:dyDescent="0.45">
      <c r="BN6712" s="8">
        <f t="shared" si="457"/>
        <v>0</v>
      </c>
    </row>
    <row r="6713" spans="66:66" ht="22.5" x14ac:dyDescent="0.45">
      <c r="BN6713" s="8">
        <f t="shared" si="457"/>
        <v>0</v>
      </c>
    </row>
    <row r="6714" spans="66:66" ht="22.5" x14ac:dyDescent="0.45">
      <c r="BN6714" s="8">
        <f t="shared" si="457"/>
        <v>0</v>
      </c>
    </row>
    <row r="6715" spans="66:66" ht="22.5" x14ac:dyDescent="0.45">
      <c r="BN6715" s="8">
        <f t="shared" si="457"/>
        <v>0</v>
      </c>
    </row>
    <row r="6716" spans="66:66" ht="22.5" x14ac:dyDescent="0.45">
      <c r="BN6716" s="8">
        <f t="shared" si="457"/>
        <v>0</v>
      </c>
    </row>
    <row r="6717" spans="66:66" ht="22.5" x14ac:dyDescent="0.45">
      <c r="BN6717" s="8">
        <f t="shared" si="457"/>
        <v>0</v>
      </c>
    </row>
    <row r="6718" spans="66:66" ht="22.5" x14ac:dyDescent="0.45">
      <c r="BN6718" s="8">
        <f t="shared" si="457"/>
        <v>0</v>
      </c>
    </row>
    <row r="6719" spans="66:66" ht="22.5" x14ac:dyDescent="0.45">
      <c r="BN6719" s="8">
        <f t="shared" si="457"/>
        <v>0</v>
      </c>
    </row>
    <row r="6720" spans="66:66" ht="22.5" x14ac:dyDescent="0.45">
      <c r="BN6720" s="8">
        <f t="shared" si="457"/>
        <v>0</v>
      </c>
    </row>
    <row r="6721" spans="66:66" ht="22.5" x14ac:dyDescent="0.45">
      <c r="BN6721" s="8">
        <f t="shared" si="457"/>
        <v>0</v>
      </c>
    </row>
    <row r="6722" spans="66:66" ht="22.5" x14ac:dyDescent="0.45">
      <c r="BN6722" s="8">
        <f t="shared" si="457"/>
        <v>0</v>
      </c>
    </row>
    <row r="6723" spans="66:66" ht="22.5" x14ac:dyDescent="0.45">
      <c r="BN6723" s="8">
        <f t="shared" si="457"/>
        <v>0</v>
      </c>
    </row>
    <row r="6724" spans="66:66" ht="22.5" x14ac:dyDescent="0.45">
      <c r="BN6724" s="8">
        <f t="shared" si="457"/>
        <v>0</v>
      </c>
    </row>
    <row r="6725" spans="66:66" ht="22.5" x14ac:dyDescent="0.45">
      <c r="BN6725" s="8">
        <f t="shared" si="457"/>
        <v>0</v>
      </c>
    </row>
    <row r="6726" spans="66:66" ht="22.5" x14ac:dyDescent="0.45">
      <c r="BN6726" s="8">
        <f t="shared" si="457"/>
        <v>0</v>
      </c>
    </row>
    <row r="6727" spans="66:66" ht="22.5" x14ac:dyDescent="0.45">
      <c r="BN6727" s="8">
        <f t="shared" si="457"/>
        <v>0</v>
      </c>
    </row>
    <row r="6728" spans="66:66" ht="22.5" x14ac:dyDescent="0.45">
      <c r="BN6728" s="8">
        <f t="shared" si="457"/>
        <v>0</v>
      </c>
    </row>
    <row r="6729" spans="66:66" ht="22.5" x14ac:dyDescent="0.45">
      <c r="BN6729" s="8">
        <f t="shared" si="457"/>
        <v>0</v>
      </c>
    </row>
    <row r="6730" spans="66:66" ht="22.5" x14ac:dyDescent="0.45">
      <c r="BN6730" s="8">
        <f t="shared" si="457"/>
        <v>0</v>
      </c>
    </row>
    <row r="6731" spans="66:66" ht="22.5" x14ac:dyDescent="0.45">
      <c r="BN6731" s="8">
        <f t="shared" si="457"/>
        <v>0</v>
      </c>
    </row>
    <row r="6732" spans="66:66" ht="22.5" x14ac:dyDescent="0.45">
      <c r="BN6732" s="8">
        <f t="shared" si="457"/>
        <v>0</v>
      </c>
    </row>
    <row r="6733" spans="66:66" ht="22.5" x14ac:dyDescent="0.45">
      <c r="BN6733" s="8">
        <f t="shared" si="457"/>
        <v>0</v>
      </c>
    </row>
    <row r="6734" spans="66:66" ht="22.5" x14ac:dyDescent="0.45">
      <c r="BN6734" s="8">
        <f t="shared" si="457"/>
        <v>0</v>
      </c>
    </row>
    <row r="6735" spans="66:66" ht="22.5" x14ac:dyDescent="0.45">
      <c r="BN6735" s="8">
        <f t="shared" si="457"/>
        <v>0</v>
      </c>
    </row>
    <row r="6736" spans="66:66" ht="22.5" x14ac:dyDescent="0.45">
      <c r="BN6736" s="8">
        <f t="shared" si="457"/>
        <v>0</v>
      </c>
    </row>
    <row r="6737" spans="66:66" ht="22.5" x14ac:dyDescent="0.45">
      <c r="BN6737" s="8">
        <f t="shared" si="457"/>
        <v>0</v>
      </c>
    </row>
    <row r="6738" spans="66:66" ht="22.5" x14ac:dyDescent="0.45">
      <c r="BN6738" s="8">
        <f t="shared" si="457"/>
        <v>0</v>
      </c>
    </row>
    <row r="6739" spans="66:66" ht="22.5" x14ac:dyDescent="0.45">
      <c r="BN6739" s="8">
        <f t="shared" si="457"/>
        <v>0</v>
      </c>
    </row>
    <row r="6740" spans="66:66" ht="22.5" x14ac:dyDescent="0.45">
      <c r="BN6740" s="8">
        <f t="shared" si="457"/>
        <v>0</v>
      </c>
    </row>
    <row r="6741" spans="66:66" ht="22.5" x14ac:dyDescent="0.45">
      <c r="BN6741" s="8">
        <f t="shared" si="457"/>
        <v>0</v>
      </c>
    </row>
    <row r="6742" spans="66:66" ht="22.5" x14ac:dyDescent="0.45">
      <c r="BN6742" s="8">
        <f t="shared" si="457"/>
        <v>0</v>
      </c>
    </row>
    <row r="6743" spans="66:66" ht="22.5" x14ac:dyDescent="0.45">
      <c r="BN6743" s="8">
        <f t="shared" si="457"/>
        <v>0</v>
      </c>
    </row>
    <row r="6744" spans="66:66" ht="22.5" x14ac:dyDescent="0.45">
      <c r="BN6744" s="8">
        <f t="shared" si="457"/>
        <v>0</v>
      </c>
    </row>
    <row r="6745" spans="66:66" ht="22.5" x14ac:dyDescent="0.45">
      <c r="BN6745" s="8">
        <f t="shared" si="457"/>
        <v>0</v>
      </c>
    </row>
    <row r="6746" spans="66:66" ht="22.5" x14ac:dyDescent="0.45">
      <c r="BN6746" s="8">
        <f t="shared" si="457"/>
        <v>0</v>
      </c>
    </row>
    <row r="6747" spans="66:66" ht="22.5" x14ac:dyDescent="0.45">
      <c r="BN6747" s="8">
        <f t="shared" si="457"/>
        <v>0</v>
      </c>
    </row>
    <row r="6748" spans="66:66" ht="22.5" x14ac:dyDescent="0.45">
      <c r="BN6748" s="8">
        <f t="shared" si="457"/>
        <v>0</v>
      </c>
    </row>
    <row r="6749" spans="66:66" ht="22.5" x14ac:dyDescent="0.45">
      <c r="BN6749" s="8">
        <f t="shared" si="457"/>
        <v>0</v>
      </c>
    </row>
    <row r="6750" spans="66:66" ht="22.5" x14ac:dyDescent="0.45">
      <c r="BN6750" s="8">
        <f t="shared" si="457"/>
        <v>0</v>
      </c>
    </row>
    <row r="6751" spans="66:66" ht="22.5" x14ac:dyDescent="0.45">
      <c r="BN6751" s="8">
        <f t="shared" si="457"/>
        <v>0</v>
      </c>
    </row>
    <row r="6752" spans="66:66" ht="22.5" x14ac:dyDescent="0.45">
      <c r="BN6752" s="8">
        <f t="shared" si="457"/>
        <v>0</v>
      </c>
    </row>
    <row r="6753" spans="66:66" ht="22.5" x14ac:dyDescent="0.45">
      <c r="BN6753" s="8">
        <f t="shared" si="457"/>
        <v>0</v>
      </c>
    </row>
    <row r="6754" spans="66:66" ht="22.5" x14ac:dyDescent="0.45">
      <c r="BN6754" s="8">
        <f t="shared" si="457"/>
        <v>0</v>
      </c>
    </row>
    <row r="6755" spans="66:66" ht="22.5" x14ac:dyDescent="0.45">
      <c r="BN6755" s="8">
        <f t="shared" si="457"/>
        <v>0</v>
      </c>
    </row>
    <row r="6756" spans="66:66" ht="22.5" x14ac:dyDescent="0.45">
      <c r="BN6756" s="8">
        <f t="shared" si="457"/>
        <v>0</v>
      </c>
    </row>
    <row r="6757" spans="66:66" ht="22.5" x14ac:dyDescent="0.45">
      <c r="BN6757" s="8">
        <f t="shared" si="457"/>
        <v>0</v>
      </c>
    </row>
    <row r="6758" spans="66:66" ht="22.5" x14ac:dyDescent="0.45">
      <c r="BN6758" s="8">
        <f t="shared" si="457"/>
        <v>0</v>
      </c>
    </row>
    <row r="6759" spans="66:66" ht="22.5" x14ac:dyDescent="0.45">
      <c r="BN6759" s="8">
        <f t="shared" si="457"/>
        <v>0</v>
      </c>
    </row>
    <row r="6760" spans="66:66" ht="22.5" x14ac:dyDescent="0.45">
      <c r="BN6760" s="8">
        <f t="shared" si="457"/>
        <v>0</v>
      </c>
    </row>
    <row r="6761" spans="66:66" ht="22.5" x14ac:dyDescent="0.45">
      <c r="BN6761" s="8">
        <f t="shared" si="457"/>
        <v>0</v>
      </c>
    </row>
    <row r="6762" spans="66:66" ht="22.5" x14ac:dyDescent="0.45">
      <c r="BN6762" s="8">
        <f t="shared" si="457"/>
        <v>0</v>
      </c>
    </row>
    <row r="6763" spans="66:66" ht="22.5" x14ac:dyDescent="0.45">
      <c r="BN6763" s="8">
        <f t="shared" si="457"/>
        <v>0</v>
      </c>
    </row>
    <row r="6764" spans="66:66" ht="22.5" x14ac:dyDescent="0.45">
      <c r="BN6764" s="8">
        <f t="shared" si="457"/>
        <v>0</v>
      </c>
    </row>
    <row r="6765" spans="66:66" ht="22.5" x14ac:dyDescent="0.45">
      <c r="BN6765" s="8">
        <f t="shared" si="457"/>
        <v>0</v>
      </c>
    </row>
    <row r="6766" spans="66:66" ht="22.5" x14ac:dyDescent="0.45">
      <c r="BN6766" s="8">
        <f t="shared" ref="BN6766:BN6829" si="458">D7366</f>
        <v>0</v>
      </c>
    </row>
    <row r="6767" spans="66:66" ht="22.5" x14ac:dyDescent="0.45">
      <c r="BN6767" s="8">
        <f t="shared" si="458"/>
        <v>0</v>
      </c>
    </row>
    <row r="6768" spans="66:66" ht="22.5" x14ac:dyDescent="0.45">
      <c r="BN6768" s="8">
        <f t="shared" si="458"/>
        <v>0</v>
      </c>
    </row>
    <row r="6769" spans="66:66" ht="22.5" x14ac:dyDescent="0.45">
      <c r="BN6769" s="8">
        <f t="shared" si="458"/>
        <v>0</v>
      </c>
    </row>
    <row r="6770" spans="66:66" ht="22.5" x14ac:dyDescent="0.45">
      <c r="BN6770" s="8">
        <f t="shared" si="458"/>
        <v>0</v>
      </c>
    </row>
    <row r="6771" spans="66:66" ht="22.5" x14ac:dyDescent="0.45">
      <c r="BN6771" s="8">
        <f t="shared" si="458"/>
        <v>0</v>
      </c>
    </row>
    <row r="6772" spans="66:66" ht="22.5" x14ac:dyDescent="0.45">
      <c r="BN6772" s="8">
        <f t="shared" si="458"/>
        <v>0</v>
      </c>
    </row>
    <row r="6773" spans="66:66" ht="22.5" x14ac:dyDescent="0.45">
      <c r="BN6773" s="8">
        <f t="shared" si="458"/>
        <v>0</v>
      </c>
    </row>
    <row r="6774" spans="66:66" ht="22.5" x14ac:dyDescent="0.45">
      <c r="BN6774" s="8">
        <f t="shared" si="458"/>
        <v>0</v>
      </c>
    </row>
    <row r="6775" spans="66:66" ht="22.5" x14ac:dyDescent="0.45">
      <c r="BN6775" s="8">
        <f t="shared" si="458"/>
        <v>0</v>
      </c>
    </row>
    <row r="6776" spans="66:66" ht="22.5" x14ac:dyDescent="0.45">
      <c r="BN6776" s="8">
        <f t="shared" si="458"/>
        <v>0</v>
      </c>
    </row>
    <row r="6777" spans="66:66" ht="22.5" x14ac:dyDescent="0.45">
      <c r="BN6777" s="8">
        <f t="shared" si="458"/>
        <v>0</v>
      </c>
    </row>
    <row r="6778" spans="66:66" ht="22.5" x14ac:dyDescent="0.45">
      <c r="BN6778" s="8">
        <f t="shared" si="458"/>
        <v>0</v>
      </c>
    </row>
    <row r="6779" spans="66:66" ht="22.5" x14ac:dyDescent="0.45">
      <c r="BN6779" s="8">
        <f t="shared" si="458"/>
        <v>0</v>
      </c>
    </row>
    <row r="6780" spans="66:66" ht="22.5" x14ac:dyDescent="0.45">
      <c r="BN6780" s="8">
        <f t="shared" si="458"/>
        <v>0</v>
      </c>
    </row>
    <row r="6781" spans="66:66" ht="22.5" x14ac:dyDescent="0.45">
      <c r="BN6781" s="8">
        <f t="shared" si="458"/>
        <v>0</v>
      </c>
    </row>
    <row r="6782" spans="66:66" ht="22.5" x14ac:dyDescent="0.45">
      <c r="BN6782" s="8">
        <f t="shared" si="458"/>
        <v>0</v>
      </c>
    </row>
    <row r="6783" spans="66:66" ht="22.5" x14ac:dyDescent="0.45">
      <c r="BN6783" s="8">
        <f t="shared" si="458"/>
        <v>0</v>
      </c>
    </row>
    <row r="6784" spans="66:66" ht="22.5" x14ac:dyDescent="0.45">
      <c r="BN6784" s="8">
        <f t="shared" si="458"/>
        <v>0</v>
      </c>
    </row>
    <row r="6785" spans="66:66" ht="22.5" x14ac:dyDescent="0.45">
      <c r="BN6785" s="8">
        <f t="shared" si="458"/>
        <v>0</v>
      </c>
    </row>
    <row r="6786" spans="66:66" ht="22.5" x14ac:dyDescent="0.45">
      <c r="BN6786" s="8">
        <f t="shared" si="458"/>
        <v>0</v>
      </c>
    </row>
    <row r="6787" spans="66:66" ht="22.5" x14ac:dyDescent="0.45">
      <c r="BN6787" s="8">
        <f t="shared" si="458"/>
        <v>0</v>
      </c>
    </row>
    <row r="6788" spans="66:66" ht="22.5" x14ac:dyDescent="0.45">
      <c r="BN6788" s="8">
        <f t="shared" si="458"/>
        <v>0</v>
      </c>
    </row>
    <row r="6789" spans="66:66" ht="22.5" x14ac:dyDescent="0.45">
      <c r="BN6789" s="8">
        <f t="shared" si="458"/>
        <v>0</v>
      </c>
    </row>
    <row r="6790" spans="66:66" ht="22.5" x14ac:dyDescent="0.45">
      <c r="BN6790" s="8">
        <f t="shared" si="458"/>
        <v>0</v>
      </c>
    </row>
    <row r="6791" spans="66:66" ht="22.5" x14ac:dyDescent="0.45">
      <c r="BN6791" s="8">
        <f t="shared" si="458"/>
        <v>0</v>
      </c>
    </row>
    <row r="6792" spans="66:66" ht="22.5" x14ac:dyDescent="0.45">
      <c r="BN6792" s="8">
        <f t="shared" si="458"/>
        <v>0</v>
      </c>
    </row>
    <row r="6793" spans="66:66" ht="22.5" x14ac:dyDescent="0.45">
      <c r="BN6793" s="8">
        <f t="shared" si="458"/>
        <v>0</v>
      </c>
    </row>
    <row r="6794" spans="66:66" ht="22.5" x14ac:dyDescent="0.45">
      <c r="BN6794" s="8">
        <f t="shared" si="458"/>
        <v>0</v>
      </c>
    </row>
    <row r="6795" spans="66:66" ht="22.5" x14ac:dyDescent="0.45">
      <c r="BN6795" s="8">
        <f t="shared" si="458"/>
        <v>0</v>
      </c>
    </row>
    <row r="6796" spans="66:66" ht="22.5" x14ac:dyDescent="0.45">
      <c r="BN6796" s="8">
        <f t="shared" si="458"/>
        <v>0</v>
      </c>
    </row>
    <row r="6797" spans="66:66" ht="22.5" x14ac:dyDescent="0.45">
      <c r="BN6797" s="8">
        <f t="shared" si="458"/>
        <v>0</v>
      </c>
    </row>
    <row r="6798" spans="66:66" ht="22.5" x14ac:dyDescent="0.45">
      <c r="BN6798" s="8">
        <f t="shared" si="458"/>
        <v>0</v>
      </c>
    </row>
    <row r="6799" spans="66:66" ht="22.5" x14ac:dyDescent="0.45">
      <c r="BN6799" s="8">
        <f t="shared" si="458"/>
        <v>0</v>
      </c>
    </row>
    <row r="6800" spans="66:66" ht="22.5" x14ac:dyDescent="0.45">
      <c r="BN6800" s="8">
        <f t="shared" si="458"/>
        <v>0</v>
      </c>
    </row>
    <row r="6801" spans="66:66" ht="22.5" x14ac:dyDescent="0.45">
      <c r="BN6801" s="8">
        <f t="shared" si="458"/>
        <v>0</v>
      </c>
    </row>
    <row r="6802" spans="66:66" ht="22.5" x14ac:dyDescent="0.45">
      <c r="BN6802" s="8">
        <f t="shared" si="458"/>
        <v>0</v>
      </c>
    </row>
    <row r="6803" spans="66:66" ht="22.5" x14ac:dyDescent="0.45">
      <c r="BN6803" s="8">
        <f t="shared" si="458"/>
        <v>0</v>
      </c>
    </row>
    <row r="6804" spans="66:66" ht="22.5" x14ac:dyDescent="0.45">
      <c r="BN6804" s="8">
        <f t="shared" si="458"/>
        <v>0</v>
      </c>
    </row>
    <row r="6805" spans="66:66" ht="22.5" x14ac:dyDescent="0.45">
      <c r="BN6805" s="8">
        <f t="shared" si="458"/>
        <v>0</v>
      </c>
    </row>
    <row r="6806" spans="66:66" ht="22.5" x14ac:dyDescent="0.45">
      <c r="BN6806" s="8">
        <f t="shared" si="458"/>
        <v>0</v>
      </c>
    </row>
    <row r="6807" spans="66:66" ht="22.5" x14ac:dyDescent="0.45">
      <c r="BN6807" s="8">
        <f t="shared" si="458"/>
        <v>0</v>
      </c>
    </row>
    <row r="6808" spans="66:66" ht="22.5" x14ac:dyDescent="0.45">
      <c r="BN6808" s="8">
        <f t="shared" si="458"/>
        <v>0</v>
      </c>
    </row>
    <row r="6809" spans="66:66" ht="22.5" x14ac:dyDescent="0.45">
      <c r="BN6809" s="8">
        <f t="shared" si="458"/>
        <v>0</v>
      </c>
    </row>
    <row r="6810" spans="66:66" ht="22.5" x14ac:dyDescent="0.45">
      <c r="BN6810" s="8">
        <f t="shared" si="458"/>
        <v>0</v>
      </c>
    </row>
    <row r="6811" spans="66:66" ht="22.5" x14ac:dyDescent="0.45">
      <c r="BN6811" s="8">
        <f t="shared" si="458"/>
        <v>0</v>
      </c>
    </row>
    <row r="6812" spans="66:66" ht="22.5" x14ac:dyDescent="0.45">
      <c r="BN6812" s="8">
        <f t="shared" si="458"/>
        <v>0</v>
      </c>
    </row>
    <row r="6813" spans="66:66" ht="22.5" x14ac:dyDescent="0.45">
      <c r="BN6813" s="8">
        <f t="shared" si="458"/>
        <v>0</v>
      </c>
    </row>
    <row r="6814" spans="66:66" ht="22.5" x14ac:dyDescent="0.45">
      <c r="BN6814" s="8">
        <f t="shared" si="458"/>
        <v>0</v>
      </c>
    </row>
    <row r="6815" spans="66:66" ht="22.5" x14ac:dyDescent="0.45">
      <c r="BN6815" s="8">
        <f t="shared" si="458"/>
        <v>0</v>
      </c>
    </row>
    <row r="6816" spans="66:66" ht="22.5" x14ac:dyDescent="0.45">
      <c r="BN6816" s="8">
        <f t="shared" si="458"/>
        <v>0</v>
      </c>
    </row>
    <row r="6817" spans="66:66" ht="22.5" x14ac:dyDescent="0.45">
      <c r="BN6817" s="8">
        <f t="shared" si="458"/>
        <v>0</v>
      </c>
    </row>
    <row r="6818" spans="66:66" ht="22.5" x14ac:dyDescent="0.45">
      <c r="BN6818" s="8">
        <f t="shared" si="458"/>
        <v>0</v>
      </c>
    </row>
    <row r="6819" spans="66:66" ht="22.5" x14ac:dyDescent="0.45">
      <c r="BN6819" s="8">
        <f t="shared" si="458"/>
        <v>0</v>
      </c>
    </row>
    <row r="6820" spans="66:66" ht="22.5" x14ac:dyDescent="0.45">
      <c r="BN6820" s="8">
        <f t="shared" si="458"/>
        <v>0</v>
      </c>
    </row>
    <row r="6821" spans="66:66" ht="22.5" x14ac:dyDescent="0.45">
      <c r="BN6821" s="8">
        <f t="shared" si="458"/>
        <v>0</v>
      </c>
    </row>
    <row r="6822" spans="66:66" ht="22.5" x14ac:dyDescent="0.45">
      <c r="BN6822" s="8">
        <f t="shared" si="458"/>
        <v>0</v>
      </c>
    </row>
    <row r="6823" spans="66:66" ht="22.5" x14ac:dyDescent="0.45">
      <c r="BN6823" s="8">
        <f t="shared" si="458"/>
        <v>0</v>
      </c>
    </row>
    <row r="6824" spans="66:66" ht="22.5" x14ac:dyDescent="0.45">
      <c r="BN6824" s="8">
        <f t="shared" si="458"/>
        <v>0</v>
      </c>
    </row>
    <row r="6825" spans="66:66" ht="22.5" x14ac:dyDescent="0.45">
      <c r="BN6825" s="8">
        <f t="shared" si="458"/>
        <v>0</v>
      </c>
    </row>
    <row r="6826" spans="66:66" ht="22.5" x14ac:dyDescent="0.45">
      <c r="BN6826" s="8">
        <f t="shared" si="458"/>
        <v>0</v>
      </c>
    </row>
    <row r="6827" spans="66:66" ht="22.5" x14ac:dyDescent="0.45">
      <c r="BN6827" s="8">
        <f t="shared" si="458"/>
        <v>0</v>
      </c>
    </row>
    <row r="6828" spans="66:66" ht="22.5" x14ac:dyDescent="0.45">
      <c r="BN6828" s="8">
        <f t="shared" si="458"/>
        <v>0</v>
      </c>
    </row>
    <row r="6829" spans="66:66" ht="22.5" x14ac:dyDescent="0.45">
      <c r="BN6829" s="8">
        <f t="shared" si="458"/>
        <v>0</v>
      </c>
    </row>
    <row r="6830" spans="66:66" ht="22.5" x14ac:dyDescent="0.45">
      <c r="BN6830" s="8">
        <f t="shared" ref="BN6830:BN6893" si="459">D7430</f>
        <v>0</v>
      </c>
    </row>
    <row r="6831" spans="66:66" ht="22.5" x14ac:dyDescent="0.45">
      <c r="BN6831" s="8">
        <f t="shared" si="459"/>
        <v>0</v>
      </c>
    </row>
    <row r="6832" spans="66:66" ht="22.5" x14ac:dyDescent="0.45">
      <c r="BN6832" s="8">
        <f t="shared" si="459"/>
        <v>0</v>
      </c>
    </row>
    <row r="6833" spans="66:66" ht="22.5" x14ac:dyDescent="0.45">
      <c r="BN6833" s="8">
        <f t="shared" si="459"/>
        <v>0</v>
      </c>
    </row>
    <row r="6834" spans="66:66" ht="22.5" x14ac:dyDescent="0.45">
      <c r="BN6834" s="8">
        <f t="shared" si="459"/>
        <v>0</v>
      </c>
    </row>
    <row r="6835" spans="66:66" ht="22.5" x14ac:dyDescent="0.45">
      <c r="BN6835" s="8">
        <f t="shared" si="459"/>
        <v>0</v>
      </c>
    </row>
    <row r="6836" spans="66:66" ht="22.5" x14ac:dyDescent="0.45">
      <c r="BN6836" s="8">
        <f t="shared" si="459"/>
        <v>0</v>
      </c>
    </row>
    <row r="6837" spans="66:66" ht="22.5" x14ac:dyDescent="0.45">
      <c r="BN6837" s="8">
        <f t="shared" si="459"/>
        <v>0</v>
      </c>
    </row>
    <row r="6838" spans="66:66" ht="22.5" x14ac:dyDescent="0.45">
      <c r="BN6838" s="8">
        <f t="shared" si="459"/>
        <v>0</v>
      </c>
    </row>
    <row r="6839" spans="66:66" ht="22.5" x14ac:dyDescent="0.45">
      <c r="BN6839" s="8">
        <f t="shared" si="459"/>
        <v>0</v>
      </c>
    </row>
    <row r="6840" spans="66:66" ht="22.5" x14ac:dyDescent="0.45">
      <c r="BN6840" s="8">
        <f t="shared" si="459"/>
        <v>0</v>
      </c>
    </row>
    <row r="6841" spans="66:66" ht="22.5" x14ac:dyDescent="0.45">
      <c r="BN6841" s="8">
        <f t="shared" si="459"/>
        <v>0</v>
      </c>
    </row>
    <row r="6842" spans="66:66" ht="22.5" x14ac:dyDescent="0.45">
      <c r="BN6842" s="8">
        <f t="shared" si="459"/>
        <v>0</v>
      </c>
    </row>
    <row r="6843" spans="66:66" ht="22.5" x14ac:dyDescent="0.45">
      <c r="BN6843" s="8">
        <f t="shared" si="459"/>
        <v>0</v>
      </c>
    </row>
    <row r="6844" spans="66:66" ht="22.5" x14ac:dyDescent="0.45">
      <c r="BN6844" s="8">
        <f t="shared" si="459"/>
        <v>0</v>
      </c>
    </row>
    <row r="6845" spans="66:66" ht="22.5" x14ac:dyDescent="0.45">
      <c r="BN6845" s="8">
        <f t="shared" si="459"/>
        <v>0</v>
      </c>
    </row>
    <row r="6846" spans="66:66" ht="22.5" x14ac:dyDescent="0.45">
      <c r="BN6846" s="8">
        <f t="shared" si="459"/>
        <v>0</v>
      </c>
    </row>
    <row r="6847" spans="66:66" ht="22.5" x14ac:dyDescent="0.45">
      <c r="BN6847" s="8">
        <f t="shared" si="459"/>
        <v>0</v>
      </c>
    </row>
    <row r="6848" spans="66:66" ht="22.5" x14ac:dyDescent="0.45">
      <c r="BN6848" s="8">
        <f t="shared" si="459"/>
        <v>0</v>
      </c>
    </row>
    <row r="6849" spans="66:66" ht="22.5" x14ac:dyDescent="0.45">
      <c r="BN6849" s="8">
        <f t="shared" si="459"/>
        <v>0</v>
      </c>
    </row>
    <row r="6850" spans="66:66" ht="22.5" x14ac:dyDescent="0.45">
      <c r="BN6850" s="8">
        <f t="shared" si="459"/>
        <v>0</v>
      </c>
    </row>
    <row r="6851" spans="66:66" ht="22.5" x14ac:dyDescent="0.45">
      <c r="BN6851" s="8">
        <f t="shared" si="459"/>
        <v>0</v>
      </c>
    </row>
    <row r="6852" spans="66:66" ht="22.5" x14ac:dyDescent="0.45">
      <c r="BN6852" s="8">
        <f t="shared" si="459"/>
        <v>0</v>
      </c>
    </row>
    <row r="6853" spans="66:66" ht="22.5" x14ac:dyDescent="0.45">
      <c r="BN6853" s="8">
        <f t="shared" si="459"/>
        <v>0</v>
      </c>
    </row>
    <row r="6854" spans="66:66" ht="22.5" x14ac:dyDescent="0.45">
      <c r="BN6854" s="8">
        <f t="shared" si="459"/>
        <v>0</v>
      </c>
    </row>
    <row r="6855" spans="66:66" ht="22.5" x14ac:dyDescent="0.45">
      <c r="BN6855" s="8">
        <f t="shared" si="459"/>
        <v>0</v>
      </c>
    </row>
    <row r="6856" spans="66:66" ht="22.5" x14ac:dyDescent="0.45">
      <c r="BN6856" s="8">
        <f t="shared" si="459"/>
        <v>0</v>
      </c>
    </row>
    <row r="6857" spans="66:66" ht="22.5" x14ac:dyDescent="0.45">
      <c r="BN6857" s="8">
        <f t="shared" si="459"/>
        <v>0</v>
      </c>
    </row>
    <row r="6858" spans="66:66" ht="22.5" x14ac:dyDescent="0.45">
      <c r="BN6858" s="8">
        <f t="shared" si="459"/>
        <v>0</v>
      </c>
    </row>
    <row r="6859" spans="66:66" ht="22.5" x14ac:dyDescent="0.45">
      <c r="BN6859" s="8">
        <f t="shared" si="459"/>
        <v>0</v>
      </c>
    </row>
    <row r="6860" spans="66:66" ht="22.5" x14ac:dyDescent="0.45">
      <c r="BN6860" s="8">
        <f t="shared" si="459"/>
        <v>0</v>
      </c>
    </row>
    <row r="6861" spans="66:66" ht="22.5" x14ac:dyDescent="0.45">
      <c r="BN6861" s="8">
        <f t="shared" si="459"/>
        <v>0</v>
      </c>
    </row>
    <row r="6862" spans="66:66" ht="22.5" x14ac:dyDescent="0.45">
      <c r="BN6862" s="8">
        <f t="shared" si="459"/>
        <v>0</v>
      </c>
    </row>
    <row r="6863" spans="66:66" ht="22.5" x14ac:dyDescent="0.45">
      <c r="BN6863" s="8">
        <f t="shared" si="459"/>
        <v>0</v>
      </c>
    </row>
    <row r="6864" spans="66:66" ht="22.5" x14ac:dyDescent="0.45">
      <c r="BN6864" s="8">
        <f t="shared" si="459"/>
        <v>0</v>
      </c>
    </row>
    <row r="6865" spans="66:66" ht="22.5" x14ac:dyDescent="0.45">
      <c r="BN6865" s="8">
        <f t="shared" si="459"/>
        <v>0</v>
      </c>
    </row>
    <row r="6866" spans="66:66" ht="22.5" x14ac:dyDescent="0.45">
      <c r="BN6866" s="8">
        <f t="shared" si="459"/>
        <v>0</v>
      </c>
    </row>
    <row r="6867" spans="66:66" ht="22.5" x14ac:dyDescent="0.45">
      <c r="BN6867" s="8">
        <f t="shared" si="459"/>
        <v>0</v>
      </c>
    </row>
    <row r="6868" spans="66:66" ht="22.5" x14ac:dyDescent="0.45">
      <c r="BN6868" s="8">
        <f t="shared" si="459"/>
        <v>0</v>
      </c>
    </row>
    <row r="6869" spans="66:66" ht="22.5" x14ac:dyDescent="0.45">
      <c r="BN6869" s="8">
        <f t="shared" si="459"/>
        <v>0</v>
      </c>
    </row>
    <row r="6870" spans="66:66" ht="22.5" x14ac:dyDescent="0.45">
      <c r="BN6870" s="8">
        <f t="shared" si="459"/>
        <v>0</v>
      </c>
    </row>
    <row r="6871" spans="66:66" ht="22.5" x14ac:dyDescent="0.45">
      <c r="BN6871" s="8">
        <f t="shared" si="459"/>
        <v>0</v>
      </c>
    </row>
    <row r="6872" spans="66:66" ht="22.5" x14ac:dyDescent="0.45">
      <c r="BN6872" s="8">
        <f t="shared" si="459"/>
        <v>0</v>
      </c>
    </row>
    <row r="6873" spans="66:66" ht="22.5" x14ac:dyDescent="0.45">
      <c r="BN6873" s="8">
        <f t="shared" si="459"/>
        <v>0</v>
      </c>
    </row>
    <row r="6874" spans="66:66" ht="22.5" x14ac:dyDescent="0.45">
      <c r="BN6874" s="8">
        <f t="shared" si="459"/>
        <v>0</v>
      </c>
    </row>
    <row r="6875" spans="66:66" ht="22.5" x14ac:dyDescent="0.45">
      <c r="BN6875" s="8">
        <f t="shared" si="459"/>
        <v>0</v>
      </c>
    </row>
    <row r="6876" spans="66:66" ht="22.5" x14ac:dyDescent="0.45">
      <c r="BN6876" s="8">
        <f t="shared" si="459"/>
        <v>0</v>
      </c>
    </row>
    <row r="6877" spans="66:66" ht="22.5" x14ac:dyDescent="0.45">
      <c r="BN6877" s="8">
        <f t="shared" si="459"/>
        <v>0</v>
      </c>
    </row>
    <row r="6878" spans="66:66" ht="22.5" x14ac:dyDescent="0.45">
      <c r="BN6878" s="8">
        <f t="shared" si="459"/>
        <v>0</v>
      </c>
    </row>
    <row r="6879" spans="66:66" ht="22.5" x14ac:dyDescent="0.45">
      <c r="BN6879" s="8">
        <f t="shared" si="459"/>
        <v>0</v>
      </c>
    </row>
    <row r="6880" spans="66:66" ht="22.5" x14ac:dyDescent="0.45">
      <c r="BN6880" s="8">
        <f t="shared" si="459"/>
        <v>0</v>
      </c>
    </row>
    <row r="6881" spans="66:66" ht="22.5" x14ac:dyDescent="0.45">
      <c r="BN6881" s="8">
        <f t="shared" si="459"/>
        <v>0</v>
      </c>
    </row>
    <row r="6882" spans="66:66" ht="22.5" x14ac:dyDescent="0.45">
      <c r="BN6882" s="8">
        <f t="shared" si="459"/>
        <v>0</v>
      </c>
    </row>
    <row r="6883" spans="66:66" ht="22.5" x14ac:dyDescent="0.45">
      <c r="BN6883" s="8">
        <f t="shared" si="459"/>
        <v>0</v>
      </c>
    </row>
    <row r="6884" spans="66:66" ht="22.5" x14ac:dyDescent="0.45">
      <c r="BN6884" s="8">
        <f t="shared" si="459"/>
        <v>0</v>
      </c>
    </row>
    <row r="6885" spans="66:66" ht="22.5" x14ac:dyDescent="0.45">
      <c r="BN6885" s="8">
        <f t="shared" si="459"/>
        <v>0</v>
      </c>
    </row>
    <row r="6886" spans="66:66" ht="22.5" x14ac:dyDescent="0.45">
      <c r="BN6886" s="8">
        <f t="shared" si="459"/>
        <v>0</v>
      </c>
    </row>
    <row r="6887" spans="66:66" ht="22.5" x14ac:dyDescent="0.45">
      <c r="BN6887" s="8">
        <f t="shared" si="459"/>
        <v>0</v>
      </c>
    </row>
    <row r="6888" spans="66:66" ht="22.5" x14ac:dyDescent="0.45">
      <c r="BN6888" s="8">
        <f t="shared" si="459"/>
        <v>0</v>
      </c>
    </row>
    <row r="6889" spans="66:66" ht="22.5" x14ac:dyDescent="0.45">
      <c r="BN6889" s="8">
        <f t="shared" si="459"/>
        <v>0</v>
      </c>
    </row>
    <row r="6890" spans="66:66" ht="22.5" x14ac:dyDescent="0.45">
      <c r="BN6890" s="8">
        <f t="shared" si="459"/>
        <v>0</v>
      </c>
    </row>
    <row r="6891" spans="66:66" ht="22.5" x14ac:dyDescent="0.45">
      <c r="BN6891" s="8">
        <f t="shared" si="459"/>
        <v>0</v>
      </c>
    </row>
    <row r="6892" spans="66:66" ht="22.5" x14ac:dyDescent="0.45">
      <c r="BN6892" s="8">
        <f t="shared" si="459"/>
        <v>0</v>
      </c>
    </row>
    <row r="6893" spans="66:66" ht="22.5" x14ac:dyDescent="0.45">
      <c r="BN6893" s="8">
        <f t="shared" si="459"/>
        <v>0</v>
      </c>
    </row>
    <row r="6894" spans="66:66" ht="22.5" x14ac:dyDescent="0.45">
      <c r="BN6894" s="8">
        <f t="shared" ref="BN6894:BN6957" si="460">D7494</f>
        <v>0</v>
      </c>
    </row>
    <row r="6895" spans="66:66" ht="22.5" x14ac:dyDescent="0.45">
      <c r="BN6895" s="8">
        <f t="shared" si="460"/>
        <v>0</v>
      </c>
    </row>
    <row r="6896" spans="66:66" ht="22.5" x14ac:dyDescent="0.45">
      <c r="BN6896" s="8">
        <f t="shared" si="460"/>
        <v>0</v>
      </c>
    </row>
    <row r="6897" spans="66:66" ht="22.5" x14ac:dyDescent="0.45">
      <c r="BN6897" s="8">
        <f t="shared" si="460"/>
        <v>0</v>
      </c>
    </row>
    <row r="6898" spans="66:66" ht="22.5" x14ac:dyDescent="0.45">
      <c r="BN6898" s="8">
        <f t="shared" si="460"/>
        <v>0</v>
      </c>
    </row>
    <row r="6899" spans="66:66" ht="22.5" x14ac:dyDescent="0.45">
      <c r="BN6899" s="8">
        <f t="shared" si="460"/>
        <v>0</v>
      </c>
    </row>
    <row r="6900" spans="66:66" ht="22.5" x14ac:dyDescent="0.45">
      <c r="BN6900" s="8">
        <f t="shared" si="460"/>
        <v>0</v>
      </c>
    </row>
    <row r="6901" spans="66:66" ht="22.5" x14ac:dyDescent="0.45">
      <c r="BN6901" s="8">
        <f t="shared" si="460"/>
        <v>0</v>
      </c>
    </row>
    <row r="6902" spans="66:66" ht="22.5" x14ac:dyDescent="0.45">
      <c r="BN6902" s="8">
        <f t="shared" si="460"/>
        <v>0</v>
      </c>
    </row>
    <row r="6903" spans="66:66" ht="22.5" x14ac:dyDescent="0.45">
      <c r="BN6903" s="8">
        <f t="shared" si="460"/>
        <v>0</v>
      </c>
    </row>
    <row r="6904" spans="66:66" ht="22.5" x14ac:dyDescent="0.45">
      <c r="BN6904" s="8">
        <f t="shared" si="460"/>
        <v>0</v>
      </c>
    </row>
    <row r="6905" spans="66:66" ht="22.5" x14ac:dyDescent="0.45">
      <c r="BN6905" s="8">
        <f t="shared" si="460"/>
        <v>0</v>
      </c>
    </row>
    <row r="6906" spans="66:66" ht="22.5" x14ac:dyDescent="0.45">
      <c r="BN6906" s="8">
        <f t="shared" si="460"/>
        <v>0</v>
      </c>
    </row>
    <row r="6907" spans="66:66" ht="22.5" x14ac:dyDescent="0.45">
      <c r="BN6907" s="8">
        <f t="shared" si="460"/>
        <v>0</v>
      </c>
    </row>
    <row r="6908" spans="66:66" ht="22.5" x14ac:dyDescent="0.45">
      <c r="BN6908" s="8">
        <f t="shared" si="460"/>
        <v>0</v>
      </c>
    </row>
    <row r="6909" spans="66:66" ht="22.5" x14ac:dyDescent="0.45">
      <c r="BN6909" s="8">
        <f t="shared" si="460"/>
        <v>0</v>
      </c>
    </row>
    <row r="6910" spans="66:66" ht="22.5" x14ac:dyDescent="0.45">
      <c r="BN6910" s="8">
        <f t="shared" si="460"/>
        <v>0</v>
      </c>
    </row>
    <row r="6911" spans="66:66" ht="22.5" x14ac:dyDescent="0.45">
      <c r="BN6911" s="8">
        <f t="shared" si="460"/>
        <v>0</v>
      </c>
    </row>
    <row r="6912" spans="66:66" ht="22.5" x14ac:dyDescent="0.45">
      <c r="BN6912" s="8">
        <f t="shared" si="460"/>
        <v>0</v>
      </c>
    </row>
    <row r="6913" spans="66:66" ht="22.5" x14ac:dyDescent="0.45">
      <c r="BN6913" s="8">
        <f t="shared" si="460"/>
        <v>0</v>
      </c>
    </row>
    <row r="6914" spans="66:66" ht="22.5" x14ac:dyDescent="0.45">
      <c r="BN6914" s="8">
        <f t="shared" si="460"/>
        <v>0</v>
      </c>
    </row>
    <row r="6915" spans="66:66" ht="22.5" x14ac:dyDescent="0.45">
      <c r="BN6915" s="8">
        <f t="shared" si="460"/>
        <v>0</v>
      </c>
    </row>
    <row r="6916" spans="66:66" ht="22.5" x14ac:dyDescent="0.45">
      <c r="BN6916" s="8">
        <f t="shared" si="460"/>
        <v>0</v>
      </c>
    </row>
    <row r="6917" spans="66:66" ht="22.5" x14ac:dyDescent="0.45">
      <c r="BN6917" s="8">
        <f t="shared" si="460"/>
        <v>0</v>
      </c>
    </row>
    <row r="6918" spans="66:66" ht="22.5" x14ac:dyDescent="0.45">
      <c r="BN6918" s="8">
        <f t="shared" si="460"/>
        <v>0</v>
      </c>
    </row>
    <row r="6919" spans="66:66" ht="22.5" x14ac:dyDescent="0.45">
      <c r="BN6919" s="8">
        <f t="shared" si="460"/>
        <v>0</v>
      </c>
    </row>
    <row r="6920" spans="66:66" ht="22.5" x14ac:dyDescent="0.45">
      <c r="BN6920" s="8">
        <f t="shared" si="460"/>
        <v>0</v>
      </c>
    </row>
    <row r="6921" spans="66:66" ht="22.5" x14ac:dyDescent="0.45">
      <c r="BN6921" s="8">
        <f t="shared" si="460"/>
        <v>0</v>
      </c>
    </row>
    <row r="6922" spans="66:66" ht="22.5" x14ac:dyDescent="0.45">
      <c r="BN6922" s="8">
        <f t="shared" si="460"/>
        <v>0</v>
      </c>
    </row>
    <row r="6923" spans="66:66" ht="22.5" x14ac:dyDescent="0.45">
      <c r="BN6923" s="8">
        <f t="shared" si="460"/>
        <v>0</v>
      </c>
    </row>
    <row r="6924" spans="66:66" ht="22.5" x14ac:dyDescent="0.45">
      <c r="BN6924" s="8">
        <f t="shared" si="460"/>
        <v>0</v>
      </c>
    </row>
    <row r="6925" spans="66:66" ht="22.5" x14ac:dyDescent="0.45">
      <c r="BN6925" s="8">
        <f t="shared" si="460"/>
        <v>0</v>
      </c>
    </row>
    <row r="6926" spans="66:66" ht="22.5" x14ac:dyDescent="0.45">
      <c r="BN6926" s="8">
        <f t="shared" si="460"/>
        <v>0</v>
      </c>
    </row>
    <row r="6927" spans="66:66" ht="22.5" x14ac:dyDescent="0.45">
      <c r="BN6927" s="8">
        <f t="shared" si="460"/>
        <v>0</v>
      </c>
    </row>
    <row r="6928" spans="66:66" ht="22.5" x14ac:dyDescent="0.45">
      <c r="BN6928" s="8">
        <f t="shared" si="460"/>
        <v>0</v>
      </c>
    </row>
    <row r="6929" spans="66:66" ht="22.5" x14ac:dyDescent="0.45">
      <c r="BN6929" s="8">
        <f t="shared" si="460"/>
        <v>0</v>
      </c>
    </row>
    <row r="6930" spans="66:66" ht="22.5" x14ac:dyDescent="0.45">
      <c r="BN6930" s="8">
        <f t="shared" si="460"/>
        <v>0</v>
      </c>
    </row>
    <row r="6931" spans="66:66" ht="22.5" x14ac:dyDescent="0.45">
      <c r="BN6931" s="8">
        <f t="shared" si="460"/>
        <v>0</v>
      </c>
    </row>
    <row r="6932" spans="66:66" ht="22.5" x14ac:dyDescent="0.45">
      <c r="BN6932" s="8">
        <f t="shared" si="460"/>
        <v>0</v>
      </c>
    </row>
    <row r="6933" spans="66:66" ht="22.5" x14ac:dyDescent="0.45">
      <c r="BN6933" s="8">
        <f t="shared" si="460"/>
        <v>0</v>
      </c>
    </row>
    <row r="6934" spans="66:66" ht="22.5" x14ac:dyDescent="0.45">
      <c r="BN6934" s="8">
        <f t="shared" si="460"/>
        <v>0</v>
      </c>
    </row>
    <row r="6935" spans="66:66" ht="22.5" x14ac:dyDescent="0.45">
      <c r="BN6935" s="8">
        <f t="shared" si="460"/>
        <v>0</v>
      </c>
    </row>
    <row r="6936" spans="66:66" ht="22.5" x14ac:dyDescent="0.45">
      <c r="BN6936" s="8">
        <f t="shared" si="460"/>
        <v>0</v>
      </c>
    </row>
    <row r="6937" spans="66:66" ht="22.5" x14ac:dyDescent="0.45">
      <c r="BN6937" s="8">
        <f t="shared" si="460"/>
        <v>0</v>
      </c>
    </row>
    <row r="6938" spans="66:66" ht="22.5" x14ac:dyDescent="0.45">
      <c r="BN6938" s="8">
        <f t="shared" si="460"/>
        <v>0</v>
      </c>
    </row>
    <row r="6939" spans="66:66" ht="22.5" x14ac:dyDescent="0.45">
      <c r="BN6939" s="8">
        <f t="shared" si="460"/>
        <v>0</v>
      </c>
    </row>
    <row r="6940" spans="66:66" ht="22.5" x14ac:dyDescent="0.45">
      <c r="BN6940" s="8">
        <f t="shared" si="460"/>
        <v>0</v>
      </c>
    </row>
    <row r="6941" spans="66:66" ht="22.5" x14ac:dyDescent="0.45">
      <c r="BN6941" s="8">
        <f t="shared" si="460"/>
        <v>0</v>
      </c>
    </row>
    <row r="6942" spans="66:66" ht="22.5" x14ac:dyDescent="0.45">
      <c r="BN6942" s="8">
        <f t="shared" si="460"/>
        <v>0</v>
      </c>
    </row>
    <row r="6943" spans="66:66" ht="22.5" x14ac:dyDescent="0.45">
      <c r="BN6943" s="8">
        <f t="shared" si="460"/>
        <v>0</v>
      </c>
    </row>
    <row r="6944" spans="66:66" ht="22.5" x14ac:dyDescent="0.45">
      <c r="BN6944" s="8">
        <f t="shared" si="460"/>
        <v>0</v>
      </c>
    </row>
    <row r="6945" spans="66:66" ht="22.5" x14ac:dyDescent="0.45">
      <c r="BN6945" s="8">
        <f t="shared" si="460"/>
        <v>0</v>
      </c>
    </row>
    <row r="6946" spans="66:66" ht="22.5" x14ac:dyDescent="0.45">
      <c r="BN6946" s="8">
        <f t="shared" si="460"/>
        <v>0</v>
      </c>
    </row>
    <row r="6947" spans="66:66" ht="22.5" x14ac:dyDescent="0.45">
      <c r="BN6947" s="8">
        <f t="shared" si="460"/>
        <v>0</v>
      </c>
    </row>
    <row r="6948" spans="66:66" ht="22.5" x14ac:dyDescent="0.45">
      <c r="BN6948" s="8">
        <f t="shared" si="460"/>
        <v>0</v>
      </c>
    </row>
    <row r="6949" spans="66:66" ht="22.5" x14ac:dyDescent="0.45">
      <c r="BN6949" s="8">
        <f t="shared" si="460"/>
        <v>0</v>
      </c>
    </row>
    <row r="6950" spans="66:66" ht="22.5" x14ac:dyDescent="0.45">
      <c r="BN6950" s="8">
        <f t="shared" si="460"/>
        <v>0</v>
      </c>
    </row>
    <row r="6951" spans="66:66" ht="22.5" x14ac:dyDescent="0.45">
      <c r="BN6951" s="8">
        <f t="shared" si="460"/>
        <v>0</v>
      </c>
    </row>
    <row r="6952" spans="66:66" ht="22.5" x14ac:dyDescent="0.45">
      <c r="BN6952" s="8">
        <f t="shared" si="460"/>
        <v>0</v>
      </c>
    </row>
    <row r="6953" spans="66:66" ht="22.5" x14ac:dyDescent="0.45">
      <c r="BN6953" s="8">
        <f t="shared" si="460"/>
        <v>0</v>
      </c>
    </row>
    <row r="6954" spans="66:66" ht="22.5" x14ac:dyDescent="0.45">
      <c r="BN6954" s="8">
        <f t="shared" si="460"/>
        <v>0</v>
      </c>
    </row>
    <row r="6955" spans="66:66" ht="22.5" x14ac:dyDescent="0.45">
      <c r="BN6955" s="8">
        <f t="shared" si="460"/>
        <v>0</v>
      </c>
    </row>
    <row r="6956" spans="66:66" ht="22.5" x14ac:dyDescent="0.45">
      <c r="BN6956" s="8">
        <f t="shared" si="460"/>
        <v>0</v>
      </c>
    </row>
    <row r="6957" spans="66:66" ht="22.5" x14ac:dyDescent="0.45">
      <c r="BN6957" s="8">
        <f t="shared" si="460"/>
        <v>0</v>
      </c>
    </row>
    <row r="6958" spans="66:66" ht="22.5" x14ac:dyDescent="0.45">
      <c r="BN6958" s="8">
        <f t="shared" ref="BN6958:BN7021" si="461">D7558</f>
        <v>0</v>
      </c>
    </row>
    <row r="6959" spans="66:66" ht="22.5" x14ac:dyDescent="0.45">
      <c r="BN6959" s="8">
        <f t="shared" si="461"/>
        <v>0</v>
      </c>
    </row>
    <row r="6960" spans="66:66" ht="22.5" x14ac:dyDescent="0.45">
      <c r="BN6960" s="8">
        <f t="shared" si="461"/>
        <v>0</v>
      </c>
    </row>
    <row r="6961" spans="66:66" ht="22.5" x14ac:dyDescent="0.45">
      <c r="BN6961" s="8">
        <f t="shared" si="461"/>
        <v>0</v>
      </c>
    </row>
    <row r="6962" spans="66:66" ht="22.5" x14ac:dyDescent="0.45">
      <c r="BN6962" s="8">
        <f t="shared" si="461"/>
        <v>0</v>
      </c>
    </row>
    <row r="6963" spans="66:66" ht="22.5" x14ac:dyDescent="0.45">
      <c r="BN6963" s="8">
        <f t="shared" si="461"/>
        <v>0</v>
      </c>
    </row>
    <row r="6964" spans="66:66" ht="22.5" x14ac:dyDescent="0.45">
      <c r="BN6964" s="8">
        <f t="shared" si="461"/>
        <v>0</v>
      </c>
    </row>
    <row r="6965" spans="66:66" ht="22.5" x14ac:dyDescent="0.45">
      <c r="BN6965" s="8">
        <f t="shared" si="461"/>
        <v>0</v>
      </c>
    </row>
    <row r="6966" spans="66:66" ht="22.5" x14ac:dyDescent="0.45">
      <c r="BN6966" s="8">
        <f t="shared" si="461"/>
        <v>0</v>
      </c>
    </row>
    <row r="6967" spans="66:66" ht="22.5" x14ac:dyDescent="0.45">
      <c r="BN6967" s="8">
        <f t="shared" si="461"/>
        <v>0</v>
      </c>
    </row>
    <row r="6968" spans="66:66" ht="22.5" x14ac:dyDescent="0.45">
      <c r="BN6968" s="8">
        <f t="shared" si="461"/>
        <v>0</v>
      </c>
    </row>
    <row r="6969" spans="66:66" ht="22.5" x14ac:dyDescent="0.45">
      <c r="BN6969" s="8">
        <f t="shared" si="461"/>
        <v>0</v>
      </c>
    </row>
    <row r="6970" spans="66:66" ht="22.5" x14ac:dyDescent="0.45">
      <c r="BN6970" s="8">
        <f t="shared" si="461"/>
        <v>0</v>
      </c>
    </row>
    <row r="6971" spans="66:66" ht="22.5" x14ac:dyDescent="0.45">
      <c r="BN6971" s="8">
        <f t="shared" si="461"/>
        <v>0</v>
      </c>
    </row>
    <row r="6972" spans="66:66" ht="22.5" x14ac:dyDescent="0.45">
      <c r="BN6972" s="8">
        <f t="shared" si="461"/>
        <v>0</v>
      </c>
    </row>
    <row r="6973" spans="66:66" ht="22.5" x14ac:dyDescent="0.45">
      <c r="BN6973" s="8">
        <f t="shared" si="461"/>
        <v>0</v>
      </c>
    </row>
    <row r="6974" spans="66:66" ht="22.5" x14ac:dyDescent="0.45">
      <c r="BN6974" s="8">
        <f t="shared" si="461"/>
        <v>0</v>
      </c>
    </row>
    <row r="6975" spans="66:66" ht="22.5" x14ac:dyDescent="0.45">
      <c r="BN6975" s="8">
        <f t="shared" si="461"/>
        <v>0</v>
      </c>
    </row>
    <row r="6976" spans="66:66" ht="22.5" x14ac:dyDescent="0.45">
      <c r="BN6976" s="8">
        <f t="shared" si="461"/>
        <v>0</v>
      </c>
    </row>
    <row r="6977" spans="66:66" ht="22.5" x14ac:dyDescent="0.45">
      <c r="BN6977" s="8">
        <f t="shared" si="461"/>
        <v>0</v>
      </c>
    </row>
    <row r="6978" spans="66:66" ht="22.5" x14ac:dyDescent="0.45">
      <c r="BN6978" s="8">
        <f t="shared" si="461"/>
        <v>0</v>
      </c>
    </row>
    <row r="6979" spans="66:66" ht="22.5" x14ac:dyDescent="0.45">
      <c r="BN6979" s="8">
        <f t="shared" si="461"/>
        <v>0</v>
      </c>
    </row>
    <row r="6980" spans="66:66" ht="22.5" x14ac:dyDescent="0.45">
      <c r="BN6980" s="8">
        <f t="shared" si="461"/>
        <v>0</v>
      </c>
    </row>
    <row r="6981" spans="66:66" ht="22.5" x14ac:dyDescent="0.45">
      <c r="BN6981" s="8">
        <f t="shared" si="461"/>
        <v>0</v>
      </c>
    </row>
    <row r="6982" spans="66:66" ht="22.5" x14ac:dyDescent="0.45">
      <c r="BN6982" s="8">
        <f t="shared" si="461"/>
        <v>0</v>
      </c>
    </row>
    <row r="6983" spans="66:66" ht="22.5" x14ac:dyDescent="0.45">
      <c r="BN6983" s="8">
        <f t="shared" si="461"/>
        <v>0</v>
      </c>
    </row>
    <row r="6984" spans="66:66" ht="22.5" x14ac:dyDescent="0.45">
      <c r="BN6984" s="8">
        <f t="shared" si="461"/>
        <v>0</v>
      </c>
    </row>
    <row r="6985" spans="66:66" ht="22.5" x14ac:dyDescent="0.45">
      <c r="BN6985" s="8">
        <f t="shared" si="461"/>
        <v>0</v>
      </c>
    </row>
    <row r="6986" spans="66:66" ht="22.5" x14ac:dyDescent="0.45">
      <c r="BN6986" s="8">
        <f t="shared" si="461"/>
        <v>0</v>
      </c>
    </row>
    <row r="6987" spans="66:66" ht="22.5" x14ac:dyDescent="0.45">
      <c r="BN6987" s="8">
        <f t="shared" si="461"/>
        <v>0</v>
      </c>
    </row>
    <row r="6988" spans="66:66" ht="22.5" x14ac:dyDescent="0.45">
      <c r="BN6988" s="8">
        <f t="shared" si="461"/>
        <v>0</v>
      </c>
    </row>
    <row r="6989" spans="66:66" ht="22.5" x14ac:dyDescent="0.45">
      <c r="BN6989" s="8">
        <f t="shared" si="461"/>
        <v>0</v>
      </c>
    </row>
    <row r="6990" spans="66:66" ht="22.5" x14ac:dyDescent="0.45">
      <c r="BN6990" s="8">
        <f t="shared" si="461"/>
        <v>0</v>
      </c>
    </row>
    <row r="6991" spans="66:66" ht="22.5" x14ac:dyDescent="0.45">
      <c r="BN6991" s="8">
        <f t="shared" si="461"/>
        <v>0</v>
      </c>
    </row>
    <row r="6992" spans="66:66" ht="22.5" x14ac:dyDescent="0.45">
      <c r="BN6992" s="8">
        <f t="shared" si="461"/>
        <v>0</v>
      </c>
    </row>
    <row r="6993" spans="66:66" ht="22.5" x14ac:dyDescent="0.45">
      <c r="BN6993" s="8">
        <f t="shared" si="461"/>
        <v>0</v>
      </c>
    </row>
    <row r="6994" spans="66:66" ht="22.5" x14ac:dyDescent="0.45">
      <c r="BN6994" s="8">
        <f t="shared" si="461"/>
        <v>0</v>
      </c>
    </row>
    <row r="6995" spans="66:66" ht="22.5" x14ac:dyDescent="0.45">
      <c r="BN6995" s="8">
        <f t="shared" si="461"/>
        <v>0</v>
      </c>
    </row>
    <row r="6996" spans="66:66" ht="22.5" x14ac:dyDescent="0.45">
      <c r="BN6996" s="8">
        <f t="shared" si="461"/>
        <v>0</v>
      </c>
    </row>
    <row r="6997" spans="66:66" ht="22.5" x14ac:dyDescent="0.45">
      <c r="BN6997" s="8">
        <f t="shared" si="461"/>
        <v>0</v>
      </c>
    </row>
    <row r="6998" spans="66:66" ht="22.5" x14ac:dyDescent="0.45">
      <c r="BN6998" s="8">
        <f t="shared" si="461"/>
        <v>0</v>
      </c>
    </row>
    <row r="6999" spans="66:66" ht="22.5" x14ac:dyDescent="0.45">
      <c r="BN6999" s="8">
        <f t="shared" si="461"/>
        <v>0</v>
      </c>
    </row>
    <row r="7000" spans="66:66" ht="22.5" x14ac:dyDescent="0.45">
      <c r="BN7000" s="8">
        <f t="shared" si="461"/>
        <v>0</v>
      </c>
    </row>
    <row r="7001" spans="66:66" ht="22.5" x14ac:dyDescent="0.45">
      <c r="BN7001" s="8">
        <f t="shared" si="461"/>
        <v>0</v>
      </c>
    </row>
    <row r="7002" spans="66:66" ht="22.5" x14ac:dyDescent="0.45">
      <c r="BN7002" s="8">
        <f t="shared" si="461"/>
        <v>0</v>
      </c>
    </row>
    <row r="7003" spans="66:66" ht="22.5" x14ac:dyDescent="0.45">
      <c r="BN7003" s="8">
        <f t="shared" si="461"/>
        <v>0</v>
      </c>
    </row>
    <row r="7004" spans="66:66" ht="22.5" x14ac:dyDescent="0.45">
      <c r="BN7004" s="8">
        <f t="shared" si="461"/>
        <v>0</v>
      </c>
    </row>
    <row r="7005" spans="66:66" ht="22.5" x14ac:dyDescent="0.45">
      <c r="BN7005" s="8">
        <f t="shared" si="461"/>
        <v>0</v>
      </c>
    </row>
    <row r="7006" spans="66:66" ht="22.5" x14ac:dyDescent="0.45">
      <c r="BN7006" s="8">
        <f t="shared" si="461"/>
        <v>0</v>
      </c>
    </row>
    <row r="7007" spans="66:66" ht="22.5" x14ac:dyDescent="0.45">
      <c r="BN7007" s="8">
        <f t="shared" si="461"/>
        <v>0</v>
      </c>
    </row>
    <row r="7008" spans="66:66" ht="22.5" x14ac:dyDescent="0.45">
      <c r="BN7008" s="8">
        <f t="shared" si="461"/>
        <v>0</v>
      </c>
    </row>
    <row r="7009" spans="66:66" ht="22.5" x14ac:dyDescent="0.45">
      <c r="BN7009" s="8">
        <f t="shared" si="461"/>
        <v>0</v>
      </c>
    </row>
    <row r="7010" spans="66:66" ht="22.5" x14ac:dyDescent="0.45">
      <c r="BN7010" s="8">
        <f t="shared" si="461"/>
        <v>0</v>
      </c>
    </row>
    <row r="7011" spans="66:66" ht="22.5" x14ac:dyDescent="0.45">
      <c r="BN7011" s="8">
        <f t="shared" si="461"/>
        <v>0</v>
      </c>
    </row>
    <row r="7012" spans="66:66" ht="22.5" x14ac:dyDescent="0.45">
      <c r="BN7012" s="8">
        <f t="shared" si="461"/>
        <v>0</v>
      </c>
    </row>
    <row r="7013" spans="66:66" ht="22.5" x14ac:dyDescent="0.45">
      <c r="BN7013" s="8">
        <f t="shared" si="461"/>
        <v>0</v>
      </c>
    </row>
    <row r="7014" spans="66:66" ht="22.5" x14ac:dyDescent="0.45">
      <c r="BN7014" s="8">
        <f t="shared" si="461"/>
        <v>0</v>
      </c>
    </row>
    <row r="7015" spans="66:66" ht="22.5" x14ac:dyDescent="0.45">
      <c r="BN7015" s="8">
        <f t="shared" si="461"/>
        <v>0</v>
      </c>
    </row>
    <row r="7016" spans="66:66" ht="22.5" x14ac:dyDescent="0.45">
      <c r="BN7016" s="8">
        <f t="shared" si="461"/>
        <v>0</v>
      </c>
    </row>
    <row r="7017" spans="66:66" ht="22.5" x14ac:dyDescent="0.45">
      <c r="BN7017" s="8">
        <f t="shared" si="461"/>
        <v>0</v>
      </c>
    </row>
    <row r="7018" spans="66:66" ht="22.5" x14ac:dyDescent="0.45">
      <c r="BN7018" s="8">
        <f t="shared" si="461"/>
        <v>0</v>
      </c>
    </row>
    <row r="7019" spans="66:66" ht="22.5" x14ac:dyDescent="0.45">
      <c r="BN7019" s="8">
        <f t="shared" si="461"/>
        <v>0</v>
      </c>
    </row>
    <row r="7020" spans="66:66" ht="22.5" x14ac:dyDescent="0.45">
      <c r="BN7020" s="8">
        <f t="shared" si="461"/>
        <v>0</v>
      </c>
    </row>
    <row r="7021" spans="66:66" ht="22.5" x14ac:dyDescent="0.45">
      <c r="BN7021" s="8">
        <f t="shared" si="461"/>
        <v>0</v>
      </c>
    </row>
    <row r="7022" spans="66:66" ht="22.5" x14ac:dyDescent="0.45">
      <c r="BN7022" s="8">
        <f t="shared" ref="BN7022:BN7085" si="462">D7622</f>
        <v>0</v>
      </c>
    </row>
    <row r="7023" spans="66:66" ht="22.5" x14ac:dyDescent="0.45">
      <c r="BN7023" s="8">
        <f t="shared" si="462"/>
        <v>0</v>
      </c>
    </row>
    <row r="7024" spans="66:66" ht="22.5" x14ac:dyDescent="0.45">
      <c r="BN7024" s="8">
        <f t="shared" si="462"/>
        <v>0</v>
      </c>
    </row>
    <row r="7025" spans="66:66" ht="22.5" x14ac:dyDescent="0.45">
      <c r="BN7025" s="8">
        <f t="shared" si="462"/>
        <v>0</v>
      </c>
    </row>
    <row r="7026" spans="66:66" ht="22.5" x14ac:dyDescent="0.45">
      <c r="BN7026" s="8">
        <f t="shared" si="462"/>
        <v>0</v>
      </c>
    </row>
    <row r="7027" spans="66:66" ht="22.5" x14ac:dyDescent="0.45">
      <c r="BN7027" s="8">
        <f t="shared" si="462"/>
        <v>0</v>
      </c>
    </row>
    <row r="7028" spans="66:66" ht="22.5" x14ac:dyDescent="0.45">
      <c r="BN7028" s="8">
        <f t="shared" si="462"/>
        <v>0</v>
      </c>
    </row>
    <row r="7029" spans="66:66" ht="22.5" x14ac:dyDescent="0.45">
      <c r="BN7029" s="8">
        <f t="shared" si="462"/>
        <v>0</v>
      </c>
    </row>
    <row r="7030" spans="66:66" ht="22.5" x14ac:dyDescent="0.45">
      <c r="BN7030" s="8">
        <f t="shared" si="462"/>
        <v>0</v>
      </c>
    </row>
    <row r="7031" spans="66:66" ht="22.5" x14ac:dyDescent="0.45">
      <c r="BN7031" s="8">
        <f t="shared" si="462"/>
        <v>0</v>
      </c>
    </row>
    <row r="7032" spans="66:66" ht="22.5" x14ac:dyDescent="0.45">
      <c r="BN7032" s="8">
        <f t="shared" si="462"/>
        <v>0</v>
      </c>
    </row>
    <row r="7033" spans="66:66" ht="22.5" x14ac:dyDescent="0.45">
      <c r="BN7033" s="8">
        <f t="shared" si="462"/>
        <v>0</v>
      </c>
    </row>
    <row r="7034" spans="66:66" ht="22.5" x14ac:dyDescent="0.45">
      <c r="BN7034" s="8">
        <f t="shared" si="462"/>
        <v>0</v>
      </c>
    </row>
    <row r="7035" spans="66:66" ht="22.5" x14ac:dyDescent="0.45">
      <c r="BN7035" s="8">
        <f t="shared" si="462"/>
        <v>0</v>
      </c>
    </row>
    <row r="7036" spans="66:66" ht="22.5" x14ac:dyDescent="0.45">
      <c r="BN7036" s="8">
        <f t="shared" si="462"/>
        <v>0</v>
      </c>
    </row>
    <row r="7037" spans="66:66" ht="22.5" x14ac:dyDescent="0.45">
      <c r="BN7037" s="8">
        <f t="shared" si="462"/>
        <v>0</v>
      </c>
    </row>
    <row r="7038" spans="66:66" ht="22.5" x14ac:dyDescent="0.45">
      <c r="BN7038" s="8">
        <f t="shared" si="462"/>
        <v>0</v>
      </c>
    </row>
    <row r="7039" spans="66:66" ht="22.5" x14ac:dyDescent="0.45">
      <c r="BN7039" s="8">
        <f t="shared" si="462"/>
        <v>0</v>
      </c>
    </row>
    <row r="7040" spans="66:66" ht="22.5" x14ac:dyDescent="0.45">
      <c r="BN7040" s="8">
        <f t="shared" si="462"/>
        <v>0</v>
      </c>
    </row>
    <row r="7041" spans="66:66" ht="22.5" x14ac:dyDescent="0.45">
      <c r="BN7041" s="8">
        <f t="shared" si="462"/>
        <v>0</v>
      </c>
    </row>
    <row r="7042" spans="66:66" ht="22.5" x14ac:dyDescent="0.45">
      <c r="BN7042" s="8">
        <f t="shared" si="462"/>
        <v>0</v>
      </c>
    </row>
    <row r="7043" spans="66:66" ht="22.5" x14ac:dyDescent="0.45">
      <c r="BN7043" s="8">
        <f t="shared" si="462"/>
        <v>0</v>
      </c>
    </row>
    <row r="7044" spans="66:66" ht="22.5" x14ac:dyDescent="0.45">
      <c r="BN7044" s="8">
        <f t="shared" si="462"/>
        <v>0</v>
      </c>
    </row>
    <row r="7045" spans="66:66" ht="22.5" x14ac:dyDescent="0.45">
      <c r="BN7045" s="8">
        <f t="shared" si="462"/>
        <v>0</v>
      </c>
    </row>
    <row r="7046" spans="66:66" ht="22.5" x14ac:dyDescent="0.45">
      <c r="BN7046" s="8">
        <f t="shared" si="462"/>
        <v>0</v>
      </c>
    </row>
    <row r="7047" spans="66:66" ht="22.5" x14ac:dyDescent="0.45">
      <c r="BN7047" s="8">
        <f t="shared" si="462"/>
        <v>0</v>
      </c>
    </row>
    <row r="7048" spans="66:66" ht="22.5" x14ac:dyDescent="0.45">
      <c r="BN7048" s="8">
        <f t="shared" si="462"/>
        <v>0</v>
      </c>
    </row>
    <row r="7049" spans="66:66" ht="22.5" x14ac:dyDescent="0.45">
      <c r="BN7049" s="8">
        <f t="shared" si="462"/>
        <v>0</v>
      </c>
    </row>
    <row r="7050" spans="66:66" ht="22.5" x14ac:dyDescent="0.45">
      <c r="BN7050" s="8">
        <f t="shared" si="462"/>
        <v>0</v>
      </c>
    </row>
    <row r="7051" spans="66:66" ht="22.5" x14ac:dyDescent="0.45">
      <c r="BN7051" s="8">
        <f t="shared" si="462"/>
        <v>0</v>
      </c>
    </row>
    <row r="7052" spans="66:66" ht="22.5" x14ac:dyDescent="0.45">
      <c r="BN7052" s="8">
        <f t="shared" si="462"/>
        <v>0</v>
      </c>
    </row>
    <row r="7053" spans="66:66" ht="22.5" x14ac:dyDescent="0.45">
      <c r="BN7053" s="8">
        <f t="shared" si="462"/>
        <v>0</v>
      </c>
    </row>
    <row r="7054" spans="66:66" ht="22.5" x14ac:dyDescent="0.45">
      <c r="BN7054" s="8">
        <f t="shared" si="462"/>
        <v>0</v>
      </c>
    </row>
    <row r="7055" spans="66:66" ht="22.5" x14ac:dyDescent="0.45">
      <c r="BN7055" s="8">
        <f t="shared" si="462"/>
        <v>0</v>
      </c>
    </row>
    <row r="7056" spans="66:66" ht="22.5" x14ac:dyDescent="0.45">
      <c r="BN7056" s="8">
        <f t="shared" si="462"/>
        <v>0</v>
      </c>
    </row>
    <row r="7057" spans="66:66" ht="22.5" x14ac:dyDescent="0.45">
      <c r="BN7057" s="8">
        <f t="shared" si="462"/>
        <v>0</v>
      </c>
    </row>
    <row r="7058" spans="66:66" ht="22.5" x14ac:dyDescent="0.45">
      <c r="BN7058" s="8">
        <f t="shared" si="462"/>
        <v>0</v>
      </c>
    </row>
    <row r="7059" spans="66:66" ht="22.5" x14ac:dyDescent="0.45">
      <c r="BN7059" s="8">
        <f t="shared" si="462"/>
        <v>0</v>
      </c>
    </row>
    <row r="7060" spans="66:66" ht="22.5" x14ac:dyDescent="0.45">
      <c r="BN7060" s="8">
        <f t="shared" si="462"/>
        <v>0</v>
      </c>
    </row>
    <row r="7061" spans="66:66" ht="22.5" x14ac:dyDescent="0.45">
      <c r="BN7061" s="8">
        <f t="shared" si="462"/>
        <v>0</v>
      </c>
    </row>
    <row r="7062" spans="66:66" ht="22.5" x14ac:dyDescent="0.45">
      <c r="BN7062" s="8">
        <f t="shared" si="462"/>
        <v>0</v>
      </c>
    </row>
    <row r="7063" spans="66:66" ht="22.5" x14ac:dyDescent="0.45">
      <c r="BN7063" s="8">
        <f t="shared" si="462"/>
        <v>0</v>
      </c>
    </row>
    <row r="7064" spans="66:66" ht="22.5" x14ac:dyDescent="0.45">
      <c r="BN7064" s="8">
        <f t="shared" si="462"/>
        <v>0</v>
      </c>
    </row>
    <row r="7065" spans="66:66" ht="22.5" x14ac:dyDescent="0.45">
      <c r="BN7065" s="8">
        <f t="shared" si="462"/>
        <v>0</v>
      </c>
    </row>
    <row r="7066" spans="66:66" ht="22.5" x14ac:dyDescent="0.45">
      <c r="BN7066" s="8">
        <f t="shared" si="462"/>
        <v>0</v>
      </c>
    </row>
    <row r="7067" spans="66:66" ht="22.5" x14ac:dyDescent="0.45">
      <c r="BN7067" s="8">
        <f t="shared" si="462"/>
        <v>0</v>
      </c>
    </row>
    <row r="7068" spans="66:66" ht="22.5" x14ac:dyDescent="0.45">
      <c r="BN7068" s="8">
        <f t="shared" si="462"/>
        <v>0</v>
      </c>
    </row>
    <row r="7069" spans="66:66" ht="22.5" x14ac:dyDescent="0.45">
      <c r="BN7069" s="8">
        <f t="shared" si="462"/>
        <v>0</v>
      </c>
    </row>
    <row r="7070" spans="66:66" ht="22.5" x14ac:dyDescent="0.45">
      <c r="BN7070" s="8">
        <f t="shared" si="462"/>
        <v>0</v>
      </c>
    </row>
    <row r="7071" spans="66:66" ht="22.5" x14ac:dyDescent="0.45">
      <c r="BN7071" s="8">
        <f t="shared" si="462"/>
        <v>0</v>
      </c>
    </row>
    <row r="7072" spans="66:66" ht="22.5" x14ac:dyDescent="0.45">
      <c r="BN7072" s="8">
        <f t="shared" si="462"/>
        <v>0</v>
      </c>
    </row>
    <row r="7073" spans="66:66" ht="22.5" x14ac:dyDescent="0.45">
      <c r="BN7073" s="8">
        <f t="shared" si="462"/>
        <v>0</v>
      </c>
    </row>
    <row r="7074" spans="66:66" ht="22.5" x14ac:dyDescent="0.45">
      <c r="BN7074" s="8">
        <f t="shared" si="462"/>
        <v>0</v>
      </c>
    </row>
    <row r="7075" spans="66:66" ht="22.5" x14ac:dyDescent="0.45">
      <c r="BN7075" s="8">
        <f t="shared" si="462"/>
        <v>0</v>
      </c>
    </row>
    <row r="7076" spans="66:66" ht="22.5" x14ac:dyDescent="0.45">
      <c r="BN7076" s="8">
        <f t="shared" si="462"/>
        <v>0</v>
      </c>
    </row>
    <row r="7077" spans="66:66" ht="22.5" x14ac:dyDescent="0.45">
      <c r="BN7077" s="8">
        <f t="shared" si="462"/>
        <v>0</v>
      </c>
    </row>
    <row r="7078" spans="66:66" ht="22.5" x14ac:dyDescent="0.45">
      <c r="BN7078" s="8">
        <f t="shared" si="462"/>
        <v>0</v>
      </c>
    </row>
    <row r="7079" spans="66:66" ht="22.5" x14ac:dyDescent="0.45">
      <c r="BN7079" s="8">
        <f t="shared" si="462"/>
        <v>0</v>
      </c>
    </row>
    <row r="7080" spans="66:66" ht="22.5" x14ac:dyDescent="0.45">
      <c r="BN7080" s="8">
        <f t="shared" si="462"/>
        <v>0</v>
      </c>
    </row>
    <row r="7081" spans="66:66" ht="22.5" x14ac:dyDescent="0.45">
      <c r="BN7081" s="8">
        <f t="shared" si="462"/>
        <v>0</v>
      </c>
    </row>
    <row r="7082" spans="66:66" ht="22.5" x14ac:dyDescent="0.45">
      <c r="BN7082" s="8">
        <f t="shared" si="462"/>
        <v>0</v>
      </c>
    </row>
    <row r="7083" spans="66:66" ht="22.5" x14ac:dyDescent="0.45">
      <c r="BN7083" s="8">
        <f t="shared" si="462"/>
        <v>0</v>
      </c>
    </row>
    <row r="7084" spans="66:66" ht="22.5" x14ac:dyDescent="0.45">
      <c r="BN7084" s="8">
        <f t="shared" si="462"/>
        <v>0</v>
      </c>
    </row>
    <row r="7085" spans="66:66" ht="22.5" x14ac:dyDescent="0.45">
      <c r="BN7085" s="8">
        <f t="shared" si="462"/>
        <v>0</v>
      </c>
    </row>
    <row r="7086" spans="66:66" ht="22.5" x14ac:dyDescent="0.45">
      <c r="BN7086" s="8">
        <f t="shared" ref="BN7086:BN7149" si="463">D7686</f>
        <v>0</v>
      </c>
    </row>
    <row r="7087" spans="66:66" ht="22.5" x14ac:dyDescent="0.45">
      <c r="BN7087" s="8">
        <f t="shared" si="463"/>
        <v>0</v>
      </c>
    </row>
    <row r="7088" spans="66:66" ht="22.5" x14ac:dyDescent="0.45">
      <c r="BN7088" s="8">
        <f t="shared" si="463"/>
        <v>0</v>
      </c>
    </row>
    <row r="7089" spans="66:66" ht="22.5" x14ac:dyDescent="0.45">
      <c r="BN7089" s="8">
        <f t="shared" si="463"/>
        <v>0</v>
      </c>
    </row>
    <row r="7090" spans="66:66" ht="22.5" x14ac:dyDescent="0.45">
      <c r="BN7090" s="8">
        <f t="shared" si="463"/>
        <v>0</v>
      </c>
    </row>
    <row r="7091" spans="66:66" ht="22.5" x14ac:dyDescent="0.45">
      <c r="BN7091" s="8">
        <f t="shared" si="463"/>
        <v>0</v>
      </c>
    </row>
    <row r="7092" spans="66:66" ht="22.5" x14ac:dyDescent="0.45">
      <c r="BN7092" s="8">
        <f t="shared" si="463"/>
        <v>0</v>
      </c>
    </row>
    <row r="7093" spans="66:66" ht="22.5" x14ac:dyDescent="0.45">
      <c r="BN7093" s="8">
        <f t="shared" si="463"/>
        <v>0</v>
      </c>
    </row>
    <row r="7094" spans="66:66" ht="22.5" x14ac:dyDescent="0.45">
      <c r="BN7094" s="8">
        <f t="shared" si="463"/>
        <v>0</v>
      </c>
    </row>
    <row r="7095" spans="66:66" ht="22.5" x14ac:dyDescent="0.45">
      <c r="BN7095" s="8">
        <f t="shared" si="463"/>
        <v>0</v>
      </c>
    </row>
    <row r="7096" spans="66:66" ht="22.5" x14ac:dyDescent="0.45">
      <c r="BN7096" s="8">
        <f t="shared" si="463"/>
        <v>0</v>
      </c>
    </row>
    <row r="7097" spans="66:66" ht="22.5" x14ac:dyDescent="0.45">
      <c r="BN7097" s="8">
        <f t="shared" si="463"/>
        <v>0</v>
      </c>
    </row>
    <row r="7098" spans="66:66" ht="22.5" x14ac:dyDescent="0.45">
      <c r="BN7098" s="8">
        <f t="shared" si="463"/>
        <v>0</v>
      </c>
    </row>
    <row r="7099" spans="66:66" ht="22.5" x14ac:dyDescent="0.45">
      <c r="BN7099" s="8">
        <f t="shared" si="463"/>
        <v>0</v>
      </c>
    </row>
    <row r="7100" spans="66:66" ht="22.5" x14ac:dyDescent="0.45">
      <c r="BN7100" s="8">
        <f t="shared" si="463"/>
        <v>0</v>
      </c>
    </row>
    <row r="7101" spans="66:66" ht="22.5" x14ac:dyDescent="0.45">
      <c r="BN7101" s="8">
        <f t="shared" si="463"/>
        <v>0</v>
      </c>
    </row>
    <row r="7102" spans="66:66" ht="22.5" x14ac:dyDescent="0.45">
      <c r="BN7102" s="8">
        <f t="shared" si="463"/>
        <v>0</v>
      </c>
    </row>
    <row r="7103" spans="66:66" ht="22.5" x14ac:dyDescent="0.45">
      <c r="BN7103" s="8">
        <f t="shared" si="463"/>
        <v>0</v>
      </c>
    </row>
    <row r="7104" spans="66:66" ht="22.5" x14ac:dyDescent="0.45">
      <c r="BN7104" s="8">
        <f t="shared" si="463"/>
        <v>0</v>
      </c>
    </row>
    <row r="7105" spans="66:66" ht="22.5" x14ac:dyDescent="0.45">
      <c r="BN7105" s="8">
        <f t="shared" si="463"/>
        <v>0</v>
      </c>
    </row>
    <row r="7106" spans="66:66" ht="22.5" x14ac:dyDescent="0.45">
      <c r="BN7106" s="8">
        <f t="shared" si="463"/>
        <v>0</v>
      </c>
    </row>
    <row r="7107" spans="66:66" ht="22.5" x14ac:dyDescent="0.45">
      <c r="BN7107" s="8">
        <f t="shared" si="463"/>
        <v>0</v>
      </c>
    </row>
    <row r="7108" spans="66:66" ht="22.5" x14ac:dyDescent="0.45">
      <c r="BN7108" s="8">
        <f t="shared" si="463"/>
        <v>0</v>
      </c>
    </row>
    <row r="7109" spans="66:66" ht="22.5" x14ac:dyDescent="0.45">
      <c r="BN7109" s="8">
        <f t="shared" si="463"/>
        <v>0</v>
      </c>
    </row>
    <row r="7110" spans="66:66" ht="22.5" x14ac:dyDescent="0.45">
      <c r="BN7110" s="8">
        <f t="shared" si="463"/>
        <v>0</v>
      </c>
    </row>
    <row r="7111" spans="66:66" ht="22.5" x14ac:dyDescent="0.45">
      <c r="BN7111" s="8">
        <f t="shared" si="463"/>
        <v>0</v>
      </c>
    </row>
    <row r="7112" spans="66:66" ht="22.5" x14ac:dyDescent="0.45">
      <c r="BN7112" s="8">
        <f t="shared" si="463"/>
        <v>0</v>
      </c>
    </row>
    <row r="7113" spans="66:66" ht="22.5" x14ac:dyDescent="0.45">
      <c r="BN7113" s="8">
        <f t="shared" si="463"/>
        <v>0</v>
      </c>
    </row>
    <row r="7114" spans="66:66" ht="22.5" x14ac:dyDescent="0.45">
      <c r="BN7114" s="8">
        <f t="shared" si="463"/>
        <v>0</v>
      </c>
    </row>
    <row r="7115" spans="66:66" ht="22.5" x14ac:dyDescent="0.45">
      <c r="BN7115" s="8">
        <f t="shared" si="463"/>
        <v>0</v>
      </c>
    </row>
    <row r="7116" spans="66:66" ht="22.5" x14ac:dyDescent="0.45">
      <c r="BN7116" s="8">
        <f t="shared" si="463"/>
        <v>0</v>
      </c>
    </row>
    <row r="7117" spans="66:66" ht="22.5" x14ac:dyDescent="0.45">
      <c r="BN7117" s="8">
        <f t="shared" si="463"/>
        <v>0</v>
      </c>
    </row>
    <row r="7118" spans="66:66" ht="22.5" x14ac:dyDescent="0.45">
      <c r="BN7118" s="8">
        <f t="shared" si="463"/>
        <v>0</v>
      </c>
    </row>
    <row r="7119" spans="66:66" ht="22.5" x14ac:dyDescent="0.45">
      <c r="BN7119" s="8">
        <f t="shared" si="463"/>
        <v>0</v>
      </c>
    </row>
    <row r="7120" spans="66:66" ht="22.5" x14ac:dyDescent="0.45">
      <c r="BN7120" s="8">
        <f t="shared" si="463"/>
        <v>0</v>
      </c>
    </row>
    <row r="7121" spans="66:66" ht="22.5" x14ac:dyDescent="0.45">
      <c r="BN7121" s="8">
        <f t="shared" si="463"/>
        <v>0</v>
      </c>
    </row>
    <row r="7122" spans="66:66" ht="22.5" x14ac:dyDescent="0.45">
      <c r="BN7122" s="8">
        <f t="shared" si="463"/>
        <v>0</v>
      </c>
    </row>
    <row r="7123" spans="66:66" ht="22.5" x14ac:dyDescent="0.45">
      <c r="BN7123" s="8">
        <f t="shared" si="463"/>
        <v>0</v>
      </c>
    </row>
    <row r="7124" spans="66:66" ht="22.5" x14ac:dyDescent="0.45">
      <c r="BN7124" s="8">
        <f t="shared" si="463"/>
        <v>0</v>
      </c>
    </row>
    <row r="7125" spans="66:66" ht="22.5" x14ac:dyDescent="0.45">
      <c r="BN7125" s="8">
        <f t="shared" si="463"/>
        <v>0</v>
      </c>
    </row>
    <row r="7126" spans="66:66" ht="22.5" x14ac:dyDescent="0.45">
      <c r="BN7126" s="8">
        <f t="shared" si="463"/>
        <v>0</v>
      </c>
    </row>
    <row r="7127" spans="66:66" ht="22.5" x14ac:dyDescent="0.45">
      <c r="BN7127" s="8">
        <f t="shared" si="463"/>
        <v>0</v>
      </c>
    </row>
    <row r="7128" spans="66:66" ht="22.5" x14ac:dyDescent="0.45">
      <c r="BN7128" s="8">
        <f t="shared" si="463"/>
        <v>0</v>
      </c>
    </row>
    <row r="7129" spans="66:66" ht="22.5" x14ac:dyDescent="0.45">
      <c r="BN7129" s="8">
        <f t="shared" si="463"/>
        <v>0</v>
      </c>
    </row>
    <row r="7130" spans="66:66" ht="22.5" x14ac:dyDescent="0.45">
      <c r="BN7130" s="8">
        <f t="shared" si="463"/>
        <v>0</v>
      </c>
    </row>
    <row r="7131" spans="66:66" ht="22.5" x14ac:dyDescent="0.45">
      <c r="BN7131" s="8">
        <f t="shared" si="463"/>
        <v>0</v>
      </c>
    </row>
    <row r="7132" spans="66:66" ht="22.5" x14ac:dyDescent="0.45">
      <c r="BN7132" s="8">
        <f t="shared" si="463"/>
        <v>0</v>
      </c>
    </row>
    <row r="7133" spans="66:66" ht="22.5" x14ac:dyDescent="0.45">
      <c r="BN7133" s="8">
        <f t="shared" si="463"/>
        <v>0</v>
      </c>
    </row>
    <row r="7134" spans="66:66" ht="22.5" x14ac:dyDescent="0.45">
      <c r="BN7134" s="8">
        <f t="shared" si="463"/>
        <v>0</v>
      </c>
    </row>
    <row r="7135" spans="66:66" ht="22.5" x14ac:dyDescent="0.45">
      <c r="BN7135" s="8">
        <f t="shared" si="463"/>
        <v>0</v>
      </c>
    </row>
    <row r="7136" spans="66:66" ht="22.5" x14ac:dyDescent="0.45">
      <c r="BN7136" s="8">
        <f t="shared" si="463"/>
        <v>0</v>
      </c>
    </row>
    <row r="7137" spans="66:66" ht="22.5" x14ac:dyDescent="0.45">
      <c r="BN7137" s="8">
        <f t="shared" si="463"/>
        <v>0</v>
      </c>
    </row>
    <row r="7138" spans="66:66" ht="22.5" x14ac:dyDescent="0.45">
      <c r="BN7138" s="8">
        <f t="shared" si="463"/>
        <v>0</v>
      </c>
    </row>
    <row r="7139" spans="66:66" ht="22.5" x14ac:dyDescent="0.45">
      <c r="BN7139" s="8">
        <f t="shared" si="463"/>
        <v>0</v>
      </c>
    </row>
    <row r="7140" spans="66:66" ht="22.5" x14ac:dyDescent="0.45">
      <c r="BN7140" s="8">
        <f t="shared" si="463"/>
        <v>0</v>
      </c>
    </row>
    <row r="7141" spans="66:66" ht="22.5" x14ac:dyDescent="0.45">
      <c r="BN7141" s="8">
        <f t="shared" si="463"/>
        <v>0</v>
      </c>
    </row>
    <row r="7142" spans="66:66" ht="22.5" x14ac:dyDescent="0.45">
      <c r="BN7142" s="8">
        <f t="shared" si="463"/>
        <v>0</v>
      </c>
    </row>
    <row r="7143" spans="66:66" ht="22.5" x14ac:dyDescent="0.45">
      <c r="BN7143" s="8">
        <f t="shared" si="463"/>
        <v>0</v>
      </c>
    </row>
    <row r="7144" spans="66:66" ht="22.5" x14ac:dyDescent="0.45">
      <c r="BN7144" s="8">
        <f t="shared" si="463"/>
        <v>0</v>
      </c>
    </row>
    <row r="7145" spans="66:66" ht="22.5" x14ac:dyDescent="0.45">
      <c r="BN7145" s="8">
        <f t="shared" si="463"/>
        <v>0</v>
      </c>
    </row>
    <row r="7146" spans="66:66" ht="22.5" x14ac:dyDescent="0.45">
      <c r="BN7146" s="8">
        <f t="shared" si="463"/>
        <v>0</v>
      </c>
    </row>
    <row r="7147" spans="66:66" ht="22.5" x14ac:dyDescent="0.45">
      <c r="BN7147" s="8">
        <f t="shared" si="463"/>
        <v>0</v>
      </c>
    </row>
    <row r="7148" spans="66:66" ht="22.5" x14ac:dyDescent="0.45">
      <c r="BN7148" s="8">
        <f t="shared" si="463"/>
        <v>0</v>
      </c>
    </row>
    <row r="7149" spans="66:66" ht="22.5" x14ac:dyDescent="0.45">
      <c r="BN7149" s="8">
        <f t="shared" si="463"/>
        <v>0</v>
      </c>
    </row>
    <row r="7150" spans="66:66" ht="22.5" x14ac:dyDescent="0.45">
      <c r="BN7150" s="8">
        <f t="shared" ref="BN7150:BN7213" si="464">D7750</f>
        <v>0</v>
      </c>
    </row>
    <row r="7151" spans="66:66" ht="22.5" x14ac:dyDescent="0.45">
      <c r="BN7151" s="8">
        <f t="shared" si="464"/>
        <v>0</v>
      </c>
    </row>
    <row r="7152" spans="66:66" ht="22.5" x14ac:dyDescent="0.45">
      <c r="BN7152" s="8">
        <f t="shared" si="464"/>
        <v>0</v>
      </c>
    </row>
    <row r="7153" spans="66:66" ht="22.5" x14ac:dyDescent="0.45">
      <c r="BN7153" s="8">
        <f t="shared" si="464"/>
        <v>0</v>
      </c>
    </row>
    <row r="7154" spans="66:66" ht="22.5" x14ac:dyDescent="0.45">
      <c r="BN7154" s="8">
        <f t="shared" si="464"/>
        <v>0</v>
      </c>
    </row>
    <row r="7155" spans="66:66" ht="22.5" x14ac:dyDescent="0.45">
      <c r="BN7155" s="8">
        <f t="shared" si="464"/>
        <v>0</v>
      </c>
    </row>
    <row r="7156" spans="66:66" ht="22.5" x14ac:dyDescent="0.45">
      <c r="BN7156" s="8">
        <f t="shared" si="464"/>
        <v>0</v>
      </c>
    </row>
    <row r="7157" spans="66:66" ht="22.5" x14ac:dyDescent="0.45">
      <c r="BN7157" s="8">
        <f t="shared" si="464"/>
        <v>0</v>
      </c>
    </row>
    <row r="7158" spans="66:66" ht="22.5" x14ac:dyDescent="0.45">
      <c r="BN7158" s="8">
        <f t="shared" si="464"/>
        <v>0</v>
      </c>
    </row>
    <row r="7159" spans="66:66" ht="22.5" x14ac:dyDescent="0.45">
      <c r="BN7159" s="8">
        <f t="shared" si="464"/>
        <v>0</v>
      </c>
    </row>
    <row r="7160" spans="66:66" ht="22.5" x14ac:dyDescent="0.45">
      <c r="BN7160" s="8">
        <f t="shared" si="464"/>
        <v>0</v>
      </c>
    </row>
    <row r="7161" spans="66:66" ht="22.5" x14ac:dyDescent="0.45">
      <c r="BN7161" s="8">
        <f t="shared" si="464"/>
        <v>0</v>
      </c>
    </row>
    <row r="7162" spans="66:66" ht="22.5" x14ac:dyDescent="0.45">
      <c r="BN7162" s="8">
        <f t="shared" si="464"/>
        <v>0</v>
      </c>
    </row>
    <row r="7163" spans="66:66" ht="22.5" x14ac:dyDescent="0.45">
      <c r="BN7163" s="8">
        <f t="shared" si="464"/>
        <v>0</v>
      </c>
    </row>
    <row r="7164" spans="66:66" ht="22.5" x14ac:dyDescent="0.45">
      <c r="BN7164" s="8">
        <f t="shared" si="464"/>
        <v>0</v>
      </c>
    </row>
    <row r="7165" spans="66:66" ht="22.5" x14ac:dyDescent="0.45">
      <c r="BN7165" s="8">
        <f t="shared" si="464"/>
        <v>0</v>
      </c>
    </row>
    <row r="7166" spans="66:66" ht="22.5" x14ac:dyDescent="0.45">
      <c r="BN7166" s="8">
        <f t="shared" si="464"/>
        <v>0</v>
      </c>
    </row>
    <row r="7167" spans="66:66" ht="22.5" x14ac:dyDescent="0.45">
      <c r="BN7167" s="8">
        <f t="shared" si="464"/>
        <v>0</v>
      </c>
    </row>
    <row r="7168" spans="66:66" ht="22.5" x14ac:dyDescent="0.45">
      <c r="BN7168" s="8">
        <f t="shared" si="464"/>
        <v>0</v>
      </c>
    </row>
    <row r="7169" spans="66:66" ht="22.5" x14ac:dyDescent="0.45">
      <c r="BN7169" s="8">
        <f t="shared" si="464"/>
        <v>0</v>
      </c>
    </row>
    <row r="7170" spans="66:66" ht="22.5" x14ac:dyDescent="0.45">
      <c r="BN7170" s="8">
        <f t="shared" si="464"/>
        <v>0</v>
      </c>
    </row>
    <row r="7171" spans="66:66" ht="22.5" x14ac:dyDescent="0.45">
      <c r="BN7171" s="8">
        <f t="shared" si="464"/>
        <v>0</v>
      </c>
    </row>
    <row r="7172" spans="66:66" ht="22.5" x14ac:dyDescent="0.45">
      <c r="BN7172" s="8">
        <f t="shared" si="464"/>
        <v>0</v>
      </c>
    </row>
    <row r="7173" spans="66:66" ht="22.5" x14ac:dyDescent="0.45">
      <c r="BN7173" s="8">
        <f t="shared" si="464"/>
        <v>0</v>
      </c>
    </row>
    <row r="7174" spans="66:66" ht="22.5" x14ac:dyDescent="0.45">
      <c r="BN7174" s="8">
        <f t="shared" si="464"/>
        <v>0</v>
      </c>
    </row>
    <row r="7175" spans="66:66" ht="22.5" x14ac:dyDescent="0.45">
      <c r="BN7175" s="8">
        <f t="shared" si="464"/>
        <v>0</v>
      </c>
    </row>
    <row r="7176" spans="66:66" ht="22.5" x14ac:dyDescent="0.45">
      <c r="BN7176" s="8">
        <f t="shared" si="464"/>
        <v>0</v>
      </c>
    </row>
    <row r="7177" spans="66:66" ht="22.5" x14ac:dyDescent="0.45">
      <c r="BN7177" s="8">
        <f t="shared" si="464"/>
        <v>0</v>
      </c>
    </row>
    <row r="7178" spans="66:66" ht="22.5" x14ac:dyDescent="0.45">
      <c r="BN7178" s="8">
        <f t="shared" si="464"/>
        <v>0</v>
      </c>
    </row>
    <row r="7179" spans="66:66" ht="22.5" x14ac:dyDescent="0.45">
      <c r="BN7179" s="8">
        <f t="shared" si="464"/>
        <v>0</v>
      </c>
    </row>
    <row r="7180" spans="66:66" ht="22.5" x14ac:dyDescent="0.45">
      <c r="BN7180" s="8">
        <f t="shared" si="464"/>
        <v>0</v>
      </c>
    </row>
    <row r="7181" spans="66:66" ht="22.5" x14ac:dyDescent="0.45">
      <c r="BN7181" s="8">
        <f t="shared" si="464"/>
        <v>0</v>
      </c>
    </row>
    <row r="7182" spans="66:66" ht="22.5" x14ac:dyDescent="0.45">
      <c r="BN7182" s="8">
        <f t="shared" si="464"/>
        <v>0</v>
      </c>
    </row>
    <row r="7183" spans="66:66" ht="22.5" x14ac:dyDescent="0.45">
      <c r="BN7183" s="8">
        <f t="shared" si="464"/>
        <v>0</v>
      </c>
    </row>
    <row r="7184" spans="66:66" ht="22.5" x14ac:dyDescent="0.45">
      <c r="BN7184" s="8">
        <f t="shared" si="464"/>
        <v>0</v>
      </c>
    </row>
    <row r="7185" spans="66:66" ht="22.5" x14ac:dyDescent="0.45">
      <c r="BN7185" s="8">
        <f t="shared" si="464"/>
        <v>0</v>
      </c>
    </row>
    <row r="7186" spans="66:66" ht="22.5" x14ac:dyDescent="0.45">
      <c r="BN7186" s="8">
        <f t="shared" si="464"/>
        <v>0</v>
      </c>
    </row>
    <row r="7187" spans="66:66" ht="22.5" x14ac:dyDescent="0.45">
      <c r="BN7187" s="8">
        <f t="shared" si="464"/>
        <v>0</v>
      </c>
    </row>
    <row r="7188" spans="66:66" ht="22.5" x14ac:dyDescent="0.45">
      <c r="BN7188" s="8">
        <f t="shared" si="464"/>
        <v>0</v>
      </c>
    </row>
    <row r="7189" spans="66:66" ht="22.5" x14ac:dyDescent="0.45">
      <c r="BN7189" s="8">
        <f t="shared" si="464"/>
        <v>0</v>
      </c>
    </row>
    <row r="7190" spans="66:66" ht="22.5" x14ac:dyDescent="0.45">
      <c r="BN7190" s="8">
        <f t="shared" si="464"/>
        <v>0</v>
      </c>
    </row>
    <row r="7191" spans="66:66" ht="22.5" x14ac:dyDescent="0.45">
      <c r="BN7191" s="8">
        <f t="shared" si="464"/>
        <v>0</v>
      </c>
    </row>
    <row r="7192" spans="66:66" ht="22.5" x14ac:dyDescent="0.45">
      <c r="BN7192" s="8">
        <f t="shared" si="464"/>
        <v>0</v>
      </c>
    </row>
    <row r="7193" spans="66:66" ht="22.5" x14ac:dyDescent="0.45">
      <c r="BN7193" s="8">
        <f t="shared" si="464"/>
        <v>0</v>
      </c>
    </row>
    <row r="7194" spans="66:66" ht="22.5" x14ac:dyDescent="0.45">
      <c r="BN7194" s="8">
        <f t="shared" si="464"/>
        <v>0</v>
      </c>
    </row>
    <row r="7195" spans="66:66" ht="22.5" x14ac:dyDescent="0.45">
      <c r="BN7195" s="8">
        <f t="shared" si="464"/>
        <v>0</v>
      </c>
    </row>
    <row r="7196" spans="66:66" ht="22.5" x14ac:dyDescent="0.45">
      <c r="BN7196" s="8">
        <f t="shared" si="464"/>
        <v>0</v>
      </c>
    </row>
    <row r="7197" spans="66:66" ht="22.5" x14ac:dyDescent="0.45">
      <c r="BN7197" s="8">
        <f t="shared" si="464"/>
        <v>0</v>
      </c>
    </row>
    <row r="7198" spans="66:66" ht="22.5" x14ac:dyDescent="0.45">
      <c r="BN7198" s="8">
        <f t="shared" si="464"/>
        <v>0</v>
      </c>
    </row>
    <row r="7199" spans="66:66" ht="22.5" x14ac:dyDescent="0.45">
      <c r="BN7199" s="8">
        <f t="shared" si="464"/>
        <v>0</v>
      </c>
    </row>
    <row r="7200" spans="66:66" ht="22.5" x14ac:dyDescent="0.45">
      <c r="BN7200" s="8">
        <f t="shared" si="464"/>
        <v>0</v>
      </c>
    </row>
    <row r="7201" spans="66:66" ht="22.5" x14ac:dyDescent="0.45">
      <c r="BN7201" s="8">
        <f t="shared" si="464"/>
        <v>0</v>
      </c>
    </row>
    <row r="7202" spans="66:66" ht="22.5" x14ac:dyDescent="0.45">
      <c r="BN7202" s="8">
        <f t="shared" si="464"/>
        <v>0</v>
      </c>
    </row>
    <row r="7203" spans="66:66" ht="22.5" x14ac:dyDescent="0.45">
      <c r="BN7203" s="8">
        <f t="shared" si="464"/>
        <v>0</v>
      </c>
    </row>
    <row r="7204" spans="66:66" ht="22.5" x14ac:dyDescent="0.45">
      <c r="BN7204" s="8">
        <f t="shared" si="464"/>
        <v>0</v>
      </c>
    </row>
    <row r="7205" spans="66:66" ht="22.5" x14ac:dyDescent="0.45">
      <c r="BN7205" s="8">
        <f t="shared" si="464"/>
        <v>0</v>
      </c>
    </row>
    <row r="7206" spans="66:66" ht="22.5" x14ac:dyDescent="0.45">
      <c r="BN7206" s="8">
        <f t="shared" si="464"/>
        <v>0</v>
      </c>
    </row>
    <row r="7207" spans="66:66" ht="22.5" x14ac:dyDescent="0.45">
      <c r="BN7207" s="8">
        <f t="shared" si="464"/>
        <v>0</v>
      </c>
    </row>
    <row r="7208" spans="66:66" ht="22.5" x14ac:dyDescent="0.45">
      <c r="BN7208" s="8">
        <f t="shared" si="464"/>
        <v>0</v>
      </c>
    </row>
    <row r="7209" spans="66:66" ht="22.5" x14ac:dyDescent="0.45">
      <c r="BN7209" s="8">
        <f t="shared" si="464"/>
        <v>0</v>
      </c>
    </row>
    <row r="7210" spans="66:66" ht="22.5" x14ac:dyDescent="0.45">
      <c r="BN7210" s="8">
        <f t="shared" si="464"/>
        <v>0</v>
      </c>
    </row>
    <row r="7211" spans="66:66" ht="22.5" x14ac:dyDescent="0.45">
      <c r="BN7211" s="8">
        <f t="shared" si="464"/>
        <v>0</v>
      </c>
    </row>
    <row r="7212" spans="66:66" ht="22.5" x14ac:dyDescent="0.45">
      <c r="BN7212" s="8">
        <f t="shared" si="464"/>
        <v>0</v>
      </c>
    </row>
    <row r="7213" spans="66:66" ht="22.5" x14ac:dyDescent="0.45">
      <c r="BN7213" s="8">
        <f t="shared" si="464"/>
        <v>0</v>
      </c>
    </row>
    <row r="7214" spans="66:66" ht="22.5" x14ac:dyDescent="0.45">
      <c r="BN7214" s="8">
        <f t="shared" ref="BN7214:BN7277" si="465">D7814</f>
        <v>0</v>
      </c>
    </row>
    <row r="7215" spans="66:66" ht="22.5" x14ac:dyDescent="0.45">
      <c r="BN7215" s="8">
        <f t="shared" si="465"/>
        <v>0</v>
      </c>
    </row>
    <row r="7216" spans="66:66" ht="22.5" x14ac:dyDescent="0.45">
      <c r="BN7216" s="8">
        <f t="shared" si="465"/>
        <v>0</v>
      </c>
    </row>
    <row r="7217" spans="66:66" ht="22.5" x14ac:dyDescent="0.45">
      <c r="BN7217" s="8">
        <f t="shared" si="465"/>
        <v>0</v>
      </c>
    </row>
    <row r="7218" spans="66:66" ht="22.5" x14ac:dyDescent="0.45">
      <c r="BN7218" s="8">
        <f t="shared" si="465"/>
        <v>0</v>
      </c>
    </row>
    <row r="7219" spans="66:66" ht="22.5" x14ac:dyDescent="0.45">
      <c r="BN7219" s="8">
        <f t="shared" si="465"/>
        <v>0</v>
      </c>
    </row>
    <row r="7220" spans="66:66" ht="22.5" x14ac:dyDescent="0.45">
      <c r="BN7220" s="8">
        <f t="shared" si="465"/>
        <v>0</v>
      </c>
    </row>
    <row r="7221" spans="66:66" ht="22.5" x14ac:dyDescent="0.45">
      <c r="BN7221" s="8">
        <f t="shared" si="465"/>
        <v>0</v>
      </c>
    </row>
    <row r="7222" spans="66:66" ht="22.5" x14ac:dyDescent="0.45">
      <c r="BN7222" s="8">
        <f t="shared" si="465"/>
        <v>0</v>
      </c>
    </row>
    <row r="7223" spans="66:66" ht="22.5" x14ac:dyDescent="0.45">
      <c r="BN7223" s="8">
        <f t="shared" si="465"/>
        <v>0</v>
      </c>
    </row>
    <row r="7224" spans="66:66" ht="22.5" x14ac:dyDescent="0.45">
      <c r="BN7224" s="8">
        <f t="shared" si="465"/>
        <v>0</v>
      </c>
    </row>
    <row r="7225" spans="66:66" ht="22.5" x14ac:dyDescent="0.45">
      <c r="BN7225" s="8">
        <f t="shared" si="465"/>
        <v>0</v>
      </c>
    </row>
    <row r="7226" spans="66:66" ht="22.5" x14ac:dyDescent="0.45">
      <c r="BN7226" s="8">
        <f t="shared" si="465"/>
        <v>0</v>
      </c>
    </row>
    <row r="7227" spans="66:66" ht="22.5" x14ac:dyDescent="0.45">
      <c r="BN7227" s="8">
        <f t="shared" si="465"/>
        <v>0</v>
      </c>
    </row>
    <row r="7228" spans="66:66" ht="22.5" x14ac:dyDescent="0.45">
      <c r="BN7228" s="8">
        <f t="shared" si="465"/>
        <v>0</v>
      </c>
    </row>
    <row r="7229" spans="66:66" ht="22.5" x14ac:dyDescent="0.45">
      <c r="BN7229" s="8">
        <f t="shared" si="465"/>
        <v>0</v>
      </c>
    </row>
    <row r="7230" spans="66:66" ht="22.5" x14ac:dyDescent="0.45">
      <c r="BN7230" s="8">
        <f t="shared" si="465"/>
        <v>0</v>
      </c>
    </row>
    <row r="7231" spans="66:66" ht="22.5" x14ac:dyDescent="0.45">
      <c r="BN7231" s="8">
        <f t="shared" si="465"/>
        <v>0</v>
      </c>
    </row>
    <row r="7232" spans="66:66" ht="22.5" x14ac:dyDescent="0.45">
      <c r="BN7232" s="8">
        <f t="shared" si="465"/>
        <v>0</v>
      </c>
    </row>
    <row r="7233" spans="66:66" ht="22.5" x14ac:dyDescent="0.45">
      <c r="BN7233" s="8">
        <f t="shared" si="465"/>
        <v>0</v>
      </c>
    </row>
    <row r="7234" spans="66:66" ht="22.5" x14ac:dyDescent="0.45">
      <c r="BN7234" s="8">
        <f t="shared" si="465"/>
        <v>0</v>
      </c>
    </row>
    <row r="7235" spans="66:66" ht="22.5" x14ac:dyDescent="0.45">
      <c r="BN7235" s="8">
        <f t="shared" si="465"/>
        <v>0</v>
      </c>
    </row>
    <row r="7236" spans="66:66" ht="22.5" x14ac:dyDescent="0.45">
      <c r="BN7236" s="8">
        <f t="shared" si="465"/>
        <v>0</v>
      </c>
    </row>
    <row r="7237" spans="66:66" ht="22.5" x14ac:dyDescent="0.45">
      <c r="BN7237" s="8">
        <f t="shared" si="465"/>
        <v>0</v>
      </c>
    </row>
    <row r="7238" spans="66:66" ht="22.5" x14ac:dyDescent="0.45">
      <c r="BN7238" s="8">
        <f t="shared" si="465"/>
        <v>0</v>
      </c>
    </row>
    <row r="7239" spans="66:66" ht="22.5" x14ac:dyDescent="0.45">
      <c r="BN7239" s="8">
        <f t="shared" si="465"/>
        <v>0</v>
      </c>
    </row>
    <row r="7240" spans="66:66" ht="22.5" x14ac:dyDescent="0.45">
      <c r="BN7240" s="8">
        <f t="shared" si="465"/>
        <v>0</v>
      </c>
    </row>
    <row r="7241" spans="66:66" ht="22.5" x14ac:dyDescent="0.45">
      <c r="BN7241" s="8">
        <f t="shared" si="465"/>
        <v>0</v>
      </c>
    </row>
    <row r="7242" spans="66:66" ht="22.5" x14ac:dyDescent="0.45">
      <c r="BN7242" s="8">
        <f t="shared" si="465"/>
        <v>0</v>
      </c>
    </row>
    <row r="7243" spans="66:66" ht="22.5" x14ac:dyDescent="0.45">
      <c r="BN7243" s="8">
        <f t="shared" si="465"/>
        <v>0</v>
      </c>
    </row>
    <row r="7244" spans="66:66" ht="22.5" x14ac:dyDescent="0.45">
      <c r="BN7244" s="8">
        <f t="shared" si="465"/>
        <v>0</v>
      </c>
    </row>
    <row r="7245" spans="66:66" ht="22.5" x14ac:dyDescent="0.45">
      <c r="BN7245" s="8">
        <f t="shared" si="465"/>
        <v>0</v>
      </c>
    </row>
    <row r="7246" spans="66:66" ht="22.5" x14ac:dyDescent="0.45">
      <c r="BN7246" s="8">
        <f t="shared" si="465"/>
        <v>0</v>
      </c>
    </row>
    <row r="7247" spans="66:66" ht="22.5" x14ac:dyDescent="0.45">
      <c r="BN7247" s="8">
        <f t="shared" si="465"/>
        <v>0</v>
      </c>
    </row>
    <row r="7248" spans="66:66" ht="22.5" x14ac:dyDescent="0.45">
      <c r="BN7248" s="8">
        <f t="shared" si="465"/>
        <v>0</v>
      </c>
    </row>
    <row r="7249" spans="66:66" ht="22.5" x14ac:dyDescent="0.45">
      <c r="BN7249" s="8">
        <f t="shared" si="465"/>
        <v>0</v>
      </c>
    </row>
    <row r="7250" spans="66:66" ht="22.5" x14ac:dyDescent="0.45">
      <c r="BN7250" s="8">
        <f t="shared" si="465"/>
        <v>0</v>
      </c>
    </row>
    <row r="7251" spans="66:66" ht="22.5" x14ac:dyDescent="0.45">
      <c r="BN7251" s="8">
        <f t="shared" si="465"/>
        <v>0</v>
      </c>
    </row>
    <row r="7252" spans="66:66" ht="22.5" x14ac:dyDescent="0.45">
      <c r="BN7252" s="8">
        <f t="shared" si="465"/>
        <v>0</v>
      </c>
    </row>
    <row r="7253" spans="66:66" ht="22.5" x14ac:dyDescent="0.45">
      <c r="BN7253" s="8">
        <f t="shared" si="465"/>
        <v>0</v>
      </c>
    </row>
    <row r="7254" spans="66:66" ht="22.5" x14ac:dyDescent="0.45">
      <c r="BN7254" s="8">
        <f t="shared" si="465"/>
        <v>0</v>
      </c>
    </row>
    <row r="7255" spans="66:66" ht="22.5" x14ac:dyDescent="0.45">
      <c r="BN7255" s="8">
        <f t="shared" si="465"/>
        <v>0</v>
      </c>
    </row>
    <row r="7256" spans="66:66" ht="22.5" x14ac:dyDescent="0.45">
      <c r="BN7256" s="8">
        <f t="shared" si="465"/>
        <v>0</v>
      </c>
    </row>
    <row r="7257" spans="66:66" ht="22.5" x14ac:dyDescent="0.45">
      <c r="BN7257" s="8">
        <f t="shared" si="465"/>
        <v>0</v>
      </c>
    </row>
    <row r="7258" spans="66:66" ht="22.5" x14ac:dyDescent="0.45">
      <c r="BN7258" s="8">
        <f t="shared" si="465"/>
        <v>0</v>
      </c>
    </row>
    <row r="7259" spans="66:66" ht="22.5" x14ac:dyDescent="0.45">
      <c r="BN7259" s="8">
        <f t="shared" si="465"/>
        <v>0</v>
      </c>
    </row>
    <row r="7260" spans="66:66" ht="22.5" x14ac:dyDescent="0.45">
      <c r="BN7260" s="8">
        <f t="shared" si="465"/>
        <v>0</v>
      </c>
    </row>
    <row r="7261" spans="66:66" ht="22.5" x14ac:dyDescent="0.45">
      <c r="BN7261" s="8">
        <f t="shared" si="465"/>
        <v>0</v>
      </c>
    </row>
    <row r="7262" spans="66:66" ht="22.5" x14ac:dyDescent="0.45">
      <c r="BN7262" s="8">
        <f t="shared" si="465"/>
        <v>0</v>
      </c>
    </row>
    <row r="7263" spans="66:66" ht="22.5" x14ac:dyDescent="0.45">
      <c r="BN7263" s="8">
        <f t="shared" si="465"/>
        <v>0</v>
      </c>
    </row>
    <row r="7264" spans="66:66" ht="22.5" x14ac:dyDescent="0.45">
      <c r="BN7264" s="8">
        <f t="shared" si="465"/>
        <v>0</v>
      </c>
    </row>
    <row r="7265" spans="66:66" ht="22.5" x14ac:dyDescent="0.45">
      <c r="BN7265" s="8">
        <f t="shared" si="465"/>
        <v>0</v>
      </c>
    </row>
    <row r="7266" spans="66:66" ht="22.5" x14ac:dyDescent="0.45">
      <c r="BN7266" s="8">
        <f t="shared" si="465"/>
        <v>0</v>
      </c>
    </row>
    <row r="7267" spans="66:66" ht="22.5" x14ac:dyDescent="0.45">
      <c r="BN7267" s="8">
        <f t="shared" si="465"/>
        <v>0</v>
      </c>
    </row>
    <row r="7268" spans="66:66" ht="22.5" x14ac:dyDescent="0.45">
      <c r="BN7268" s="8">
        <f t="shared" si="465"/>
        <v>0</v>
      </c>
    </row>
    <row r="7269" spans="66:66" ht="22.5" x14ac:dyDescent="0.45">
      <c r="BN7269" s="8">
        <f t="shared" si="465"/>
        <v>0</v>
      </c>
    </row>
    <row r="7270" spans="66:66" ht="22.5" x14ac:dyDescent="0.45">
      <c r="BN7270" s="8">
        <f t="shared" si="465"/>
        <v>0</v>
      </c>
    </row>
    <row r="7271" spans="66:66" ht="22.5" x14ac:dyDescent="0.45">
      <c r="BN7271" s="8">
        <f t="shared" si="465"/>
        <v>0</v>
      </c>
    </row>
    <row r="7272" spans="66:66" ht="22.5" x14ac:dyDescent="0.45">
      <c r="BN7272" s="8">
        <f t="shared" si="465"/>
        <v>0</v>
      </c>
    </row>
    <row r="7273" spans="66:66" ht="22.5" x14ac:dyDescent="0.45">
      <c r="BN7273" s="8">
        <f t="shared" si="465"/>
        <v>0</v>
      </c>
    </row>
    <row r="7274" spans="66:66" ht="22.5" x14ac:dyDescent="0.45">
      <c r="BN7274" s="8">
        <f t="shared" si="465"/>
        <v>0</v>
      </c>
    </row>
    <row r="7275" spans="66:66" ht="22.5" x14ac:dyDescent="0.45">
      <c r="BN7275" s="8">
        <f t="shared" si="465"/>
        <v>0</v>
      </c>
    </row>
    <row r="7276" spans="66:66" ht="22.5" x14ac:dyDescent="0.45">
      <c r="BN7276" s="8">
        <f t="shared" si="465"/>
        <v>0</v>
      </c>
    </row>
    <row r="7277" spans="66:66" ht="22.5" x14ac:dyDescent="0.45">
      <c r="BN7277" s="8">
        <f t="shared" si="465"/>
        <v>0</v>
      </c>
    </row>
    <row r="7278" spans="66:66" ht="22.5" x14ac:dyDescent="0.45">
      <c r="BN7278" s="8">
        <f t="shared" ref="BN7278:BN7341" si="466">D7878</f>
        <v>0</v>
      </c>
    </row>
    <row r="7279" spans="66:66" ht="22.5" x14ac:dyDescent="0.45">
      <c r="BN7279" s="8">
        <f t="shared" si="466"/>
        <v>0</v>
      </c>
    </row>
    <row r="7280" spans="66:66" ht="22.5" x14ac:dyDescent="0.45">
      <c r="BN7280" s="8">
        <f t="shared" si="466"/>
        <v>0</v>
      </c>
    </row>
    <row r="7281" spans="66:66" ht="22.5" x14ac:dyDescent="0.45">
      <c r="BN7281" s="8">
        <f t="shared" si="466"/>
        <v>0</v>
      </c>
    </row>
    <row r="7282" spans="66:66" ht="22.5" x14ac:dyDescent="0.45">
      <c r="BN7282" s="8">
        <f t="shared" si="466"/>
        <v>0</v>
      </c>
    </row>
    <row r="7283" spans="66:66" ht="22.5" x14ac:dyDescent="0.45">
      <c r="BN7283" s="8">
        <f t="shared" si="466"/>
        <v>0</v>
      </c>
    </row>
    <row r="7284" spans="66:66" ht="22.5" x14ac:dyDescent="0.45">
      <c r="BN7284" s="8">
        <f t="shared" si="466"/>
        <v>0</v>
      </c>
    </row>
    <row r="7285" spans="66:66" ht="22.5" x14ac:dyDescent="0.45">
      <c r="BN7285" s="8">
        <f t="shared" si="466"/>
        <v>0</v>
      </c>
    </row>
    <row r="7286" spans="66:66" ht="22.5" x14ac:dyDescent="0.45">
      <c r="BN7286" s="8">
        <f t="shared" si="466"/>
        <v>0</v>
      </c>
    </row>
    <row r="7287" spans="66:66" ht="22.5" x14ac:dyDescent="0.45">
      <c r="BN7287" s="8">
        <f t="shared" si="466"/>
        <v>0</v>
      </c>
    </row>
    <row r="7288" spans="66:66" ht="22.5" x14ac:dyDescent="0.45">
      <c r="BN7288" s="8">
        <f t="shared" si="466"/>
        <v>0</v>
      </c>
    </row>
    <row r="7289" spans="66:66" ht="22.5" x14ac:dyDescent="0.45">
      <c r="BN7289" s="8">
        <f t="shared" si="466"/>
        <v>0</v>
      </c>
    </row>
    <row r="7290" spans="66:66" ht="22.5" x14ac:dyDescent="0.45">
      <c r="BN7290" s="8">
        <f t="shared" si="466"/>
        <v>0</v>
      </c>
    </row>
    <row r="7291" spans="66:66" ht="22.5" x14ac:dyDescent="0.45">
      <c r="BN7291" s="8">
        <f t="shared" si="466"/>
        <v>0</v>
      </c>
    </row>
    <row r="7292" spans="66:66" ht="22.5" x14ac:dyDescent="0.45">
      <c r="BN7292" s="8">
        <f t="shared" si="466"/>
        <v>0</v>
      </c>
    </row>
    <row r="7293" spans="66:66" ht="22.5" x14ac:dyDescent="0.45">
      <c r="BN7293" s="8">
        <f t="shared" si="466"/>
        <v>0</v>
      </c>
    </row>
    <row r="7294" spans="66:66" ht="22.5" x14ac:dyDescent="0.45">
      <c r="BN7294" s="8">
        <f t="shared" si="466"/>
        <v>0</v>
      </c>
    </row>
    <row r="7295" spans="66:66" ht="22.5" x14ac:dyDescent="0.45">
      <c r="BN7295" s="8">
        <f t="shared" si="466"/>
        <v>0</v>
      </c>
    </row>
    <row r="7296" spans="66:66" ht="22.5" x14ac:dyDescent="0.45">
      <c r="BN7296" s="8">
        <f t="shared" si="466"/>
        <v>0</v>
      </c>
    </row>
    <row r="7297" spans="66:66" ht="22.5" x14ac:dyDescent="0.45">
      <c r="BN7297" s="8">
        <f t="shared" si="466"/>
        <v>0</v>
      </c>
    </row>
    <row r="7298" spans="66:66" ht="22.5" x14ac:dyDescent="0.45">
      <c r="BN7298" s="8">
        <f t="shared" si="466"/>
        <v>0</v>
      </c>
    </row>
    <row r="7299" spans="66:66" ht="22.5" x14ac:dyDescent="0.45">
      <c r="BN7299" s="8">
        <f t="shared" si="466"/>
        <v>0</v>
      </c>
    </row>
    <row r="7300" spans="66:66" ht="22.5" x14ac:dyDescent="0.45">
      <c r="BN7300" s="8">
        <f t="shared" si="466"/>
        <v>0</v>
      </c>
    </row>
    <row r="7301" spans="66:66" ht="22.5" x14ac:dyDescent="0.45">
      <c r="BN7301" s="8">
        <f t="shared" si="466"/>
        <v>0</v>
      </c>
    </row>
    <row r="7302" spans="66:66" ht="22.5" x14ac:dyDescent="0.45">
      <c r="BN7302" s="8">
        <f t="shared" si="466"/>
        <v>0</v>
      </c>
    </row>
    <row r="7303" spans="66:66" ht="22.5" x14ac:dyDescent="0.45">
      <c r="BN7303" s="8">
        <f t="shared" si="466"/>
        <v>0</v>
      </c>
    </row>
    <row r="7304" spans="66:66" ht="22.5" x14ac:dyDescent="0.45">
      <c r="BN7304" s="8">
        <f t="shared" si="466"/>
        <v>0</v>
      </c>
    </row>
    <row r="7305" spans="66:66" ht="22.5" x14ac:dyDescent="0.45">
      <c r="BN7305" s="8">
        <f t="shared" si="466"/>
        <v>0</v>
      </c>
    </row>
    <row r="7306" spans="66:66" ht="22.5" x14ac:dyDescent="0.45">
      <c r="BN7306" s="8">
        <f t="shared" si="466"/>
        <v>0</v>
      </c>
    </row>
    <row r="7307" spans="66:66" ht="22.5" x14ac:dyDescent="0.45">
      <c r="BN7307" s="8">
        <f t="shared" si="466"/>
        <v>0</v>
      </c>
    </row>
    <row r="7308" spans="66:66" ht="22.5" x14ac:dyDescent="0.45">
      <c r="BN7308" s="8">
        <f t="shared" si="466"/>
        <v>0</v>
      </c>
    </row>
    <row r="7309" spans="66:66" ht="22.5" x14ac:dyDescent="0.45">
      <c r="BN7309" s="8">
        <f t="shared" si="466"/>
        <v>0</v>
      </c>
    </row>
    <row r="7310" spans="66:66" ht="22.5" x14ac:dyDescent="0.45">
      <c r="BN7310" s="8">
        <f t="shared" si="466"/>
        <v>0</v>
      </c>
    </row>
    <row r="7311" spans="66:66" ht="22.5" x14ac:dyDescent="0.45">
      <c r="BN7311" s="8">
        <f t="shared" si="466"/>
        <v>0</v>
      </c>
    </row>
    <row r="7312" spans="66:66" ht="22.5" x14ac:dyDescent="0.45">
      <c r="BN7312" s="8">
        <f t="shared" si="466"/>
        <v>0</v>
      </c>
    </row>
    <row r="7313" spans="66:66" ht="22.5" x14ac:dyDescent="0.45">
      <c r="BN7313" s="8">
        <f t="shared" si="466"/>
        <v>0</v>
      </c>
    </row>
    <row r="7314" spans="66:66" ht="22.5" x14ac:dyDescent="0.45">
      <c r="BN7314" s="8">
        <f t="shared" si="466"/>
        <v>0</v>
      </c>
    </row>
    <row r="7315" spans="66:66" ht="22.5" x14ac:dyDescent="0.45">
      <c r="BN7315" s="8">
        <f t="shared" si="466"/>
        <v>0</v>
      </c>
    </row>
    <row r="7316" spans="66:66" ht="22.5" x14ac:dyDescent="0.45">
      <c r="BN7316" s="8">
        <f t="shared" si="466"/>
        <v>0</v>
      </c>
    </row>
    <row r="7317" spans="66:66" ht="22.5" x14ac:dyDescent="0.45">
      <c r="BN7317" s="8">
        <f t="shared" si="466"/>
        <v>0</v>
      </c>
    </row>
    <row r="7318" spans="66:66" ht="22.5" x14ac:dyDescent="0.45">
      <c r="BN7318" s="8">
        <f t="shared" si="466"/>
        <v>0</v>
      </c>
    </row>
    <row r="7319" spans="66:66" ht="22.5" x14ac:dyDescent="0.45">
      <c r="BN7319" s="8">
        <f t="shared" si="466"/>
        <v>0</v>
      </c>
    </row>
    <row r="7320" spans="66:66" ht="22.5" x14ac:dyDescent="0.45">
      <c r="BN7320" s="8">
        <f t="shared" si="466"/>
        <v>0</v>
      </c>
    </row>
    <row r="7321" spans="66:66" ht="22.5" x14ac:dyDescent="0.45">
      <c r="BN7321" s="8">
        <f t="shared" si="466"/>
        <v>0</v>
      </c>
    </row>
    <row r="7322" spans="66:66" ht="22.5" x14ac:dyDescent="0.45">
      <c r="BN7322" s="8">
        <f t="shared" si="466"/>
        <v>0</v>
      </c>
    </row>
    <row r="7323" spans="66:66" ht="22.5" x14ac:dyDescent="0.45">
      <c r="BN7323" s="8">
        <f t="shared" si="466"/>
        <v>0</v>
      </c>
    </row>
    <row r="7324" spans="66:66" ht="22.5" x14ac:dyDescent="0.45">
      <c r="BN7324" s="8">
        <f t="shared" si="466"/>
        <v>0</v>
      </c>
    </row>
    <row r="7325" spans="66:66" ht="22.5" x14ac:dyDescent="0.45">
      <c r="BN7325" s="8">
        <f t="shared" si="466"/>
        <v>0</v>
      </c>
    </row>
    <row r="7326" spans="66:66" ht="22.5" x14ac:dyDescent="0.45">
      <c r="BN7326" s="8">
        <f t="shared" si="466"/>
        <v>0</v>
      </c>
    </row>
    <row r="7327" spans="66:66" ht="22.5" x14ac:dyDescent="0.45">
      <c r="BN7327" s="8">
        <f t="shared" si="466"/>
        <v>0</v>
      </c>
    </row>
    <row r="7328" spans="66:66" ht="22.5" x14ac:dyDescent="0.45">
      <c r="BN7328" s="8">
        <f t="shared" si="466"/>
        <v>0</v>
      </c>
    </row>
    <row r="7329" spans="66:66" ht="22.5" x14ac:dyDescent="0.45">
      <c r="BN7329" s="8">
        <f t="shared" si="466"/>
        <v>0</v>
      </c>
    </row>
    <row r="7330" spans="66:66" ht="22.5" x14ac:dyDescent="0.45">
      <c r="BN7330" s="8">
        <f t="shared" si="466"/>
        <v>0</v>
      </c>
    </row>
    <row r="7331" spans="66:66" ht="22.5" x14ac:dyDescent="0.45">
      <c r="BN7331" s="8">
        <f t="shared" si="466"/>
        <v>0</v>
      </c>
    </row>
    <row r="7332" spans="66:66" ht="22.5" x14ac:dyDescent="0.45">
      <c r="BN7332" s="8">
        <f t="shared" si="466"/>
        <v>0</v>
      </c>
    </row>
    <row r="7333" spans="66:66" ht="22.5" x14ac:dyDescent="0.45">
      <c r="BN7333" s="8">
        <f t="shared" si="466"/>
        <v>0</v>
      </c>
    </row>
    <row r="7334" spans="66:66" ht="22.5" x14ac:dyDescent="0.45">
      <c r="BN7334" s="8">
        <f t="shared" si="466"/>
        <v>0</v>
      </c>
    </row>
    <row r="7335" spans="66:66" ht="22.5" x14ac:dyDescent="0.45">
      <c r="BN7335" s="8">
        <f t="shared" si="466"/>
        <v>0</v>
      </c>
    </row>
    <row r="7336" spans="66:66" ht="22.5" x14ac:dyDescent="0.45">
      <c r="BN7336" s="8">
        <f t="shared" si="466"/>
        <v>0</v>
      </c>
    </row>
    <row r="7337" spans="66:66" ht="22.5" x14ac:dyDescent="0.45">
      <c r="BN7337" s="8">
        <f t="shared" si="466"/>
        <v>0</v>
      </c>
    </row>
    <row r="7338" spans="66:66" ht="22.5" x14ac:dyDescent="0.45">
      <c r="BN7338" s="8">
        <f t="shared" si="466"/>
        <v>0</v>
      </c>
    </row>
    <row r="7339" spans="66:66" ht="22.5" x14ac:dyDescent="0.45">
      <c r="BN7339" s="8">
        <f t="shared" si="466"/>
        <v>0</v>
      </c>
    </row>
    <row r="7340" spans="66:66" ht="22.5" x14ac:dyDescent="0.45">
      <c r="BN7340" s="8">
        <f t="shared" si="466"/>
        <v>0</v>
      </c>
    </row>
    <row r="7341" spans="66:66" ht="22.5" x14ac:dyDescent="0.45">
      <c r="BN7341" s="8">
        <f t="shared" si="466"/>
        <v>0</v>
      </c>
    </row>
    <row r="7342" spans="66:66" ht="22.5" x14ac:dyDescent="0.45">
      <c r="BN7342" s="8">
        <f t="shared" ref="BN7342:BN7405" si="467">D7942</f>
        <v>0</v>
      </c>
    </row>
    <row r="7343" spans="66:66" ht="22.5" x14ac:dyDescent="0.45">
      <c r="BN7343" s="8">
        <f t="shared" si="467"/>
        <v>0</v>
      </c>
    </row>
    <row r="7344" spans="66:66" ht="22.5" x14ac:dyDescent="0.45">
      <c r="BN7344" s="8">
        <f t="shared" si="467"/>
        <v>0</v>
      </c>
    </row>
    <row r="7345" spans="66:66" ht="22.5" x14ac:dyDescent="0.45">
      <c r="BN7345" s="8">
        <f t="shared" si="467"/>
        <v>0</v>
      </c>
    </row>
    <row r="7346" spans="66:66" ht="22.5" x14ac:dyDescent="0.45">
      <c r="BN7346" s="8">
        <f t="shared" si="467"/>
        <v>0</v>
      </c>
    </row>
    <row r="7347" spans="66:66" ht="22.5" x14ac:dyDescent="0.45">
      <c r="BN7347" s="8">
        <f t="shared" si="467"/>
        <v>0</v>
      </c>
    </row>
    <row r="7348" spans="66:66" ht="22.5" x14ac:dyDescent="0.45">
      <c r="BN7348" s="8">
        <f t="shared" si="467"/>
        <v>0</v>
      </c>
    </row>
    <row r="7349" spans="66:66" ht="22.5" x14ac:dyDescent="0.45">
      <c r="BN7349" s="8">
        <f t="shared" si="467"/>
        <v>0</v>
      </c>
    </row>
    <row r="7350" spans="66:66" ht="22.5" x14ac:dyDescent="0.45">
      <c r="BN7350" s="8">
        <f t="shared" si="467"/>
        <v>0</v>
      </c>
    </row>
    <row r="7351" spans="66:66" ht="22.5" x14ac:dyDescent="0.45">
      <c r="BN7351" s="8">
        <f t="shared" si="467"/>
        <v>0</v>
      </c>
    </row>
    <row r="7352" spans="66:66" ht="22.5" x14ac:dyDescent="0.45">
      <c r="BN7352" s="8">
        <f t="shared" si="467"/>
        <v>0</v>
      </c>
    </row>
    <row r="7353" spans="66:66" ht="22.5" x14ac:dyDescent="0.45">
      <c r="BN7353" s="8">
        <f t="shared" si="467"/>
        <v>0</v>
      </c>
    </row>
    <row r="7354" spans="66:66" ht="22.5" x14ac:dyDescent="0.45">
      <c r="BN7354" s="8">
        <f t="shared" si="467"/>
        <v>0</v>
      </c>
    </row>
    <row r="7355" spans="66:66" ht="22.5" x14ac:dyDescent="0.45">
      <c r="BN7355" s="8">
        <f t="shared" si="467"/>
        <v>0</v>
      </c>
    </row>
    <row r="7356" spans="66:66" ht="22.5" x14ac:dyDescent="0.45">
      <c r="BN7356" s="8">
        <f t="shared" si="467"/>
        <v>0</v>
      </c>
    </row>
    <row r="7357" spans="66:66" ht="22.5" x14ac:dyDescent="0.45">
      <c r="BN7357" s="8">
        <f t="shared" si="467"/>
        <v>0</v>
      </c>
    </row>
    <row r="7358" spans="66:66" ht="22.5" x14ac:dyDescent="0.45">
      <c r="BN7358" s="8">
        <f t="shared" si="467"/>
        <v>0</v>
      </c>
    </row>
    <row r="7359" spans="66:66" ht="22.5" x14ac:dyDescent="0.45">
      <c r="BN7359" s="8">
        <f t="shared" si="467"/>
        <v>0</v>
      </c>
    </row>
    <row r="7360" spans="66:66" ht="22.5" x14ac:dyDescent="0.45">
      <c r="BN7360" s="8">
        <f t="shared" si="467"/>
        <v>0</v>
      </c>
    </row>
    <row r="7361" spans="66:66" ht="22.5" x14ac:dyDescent="0.45">
      <c r="BN7361" s="8">
        <f t="shared" si="467"/>
        <v>0</v>
      </c>
    </row>
    <row r="7362" spans="66:66" ht="22.5" x14ac:dyDescent="0.45">
      <c r="BN7362" s="8">
        <f t="shared" si="467"/>
        <v>0</v>
      </c>
    </row>
    <row r="7363" spans="66:66" ht="22.5" x14ac:dyDescent="0.45">
      <c r="BN7363" s="8">
        <f t="shared" si="467"/>
        <v>0</v>
      </c>
    </row>
    <row r="7364" spans="66:66" ht="22.5" x14ac:dyDescent="0.45">
      <c r="BN7364" s="8">
        <f t="shared" si="467"/>
        <v>0</v>
      </c>
    </row>
    <row r="7365" spans="66:66" ht="22.5" x14ac:dyDescent="0.45">
      <c r="BN7365" s="8">
        <f t="shared" si="467"/>
        <v>0</v>
      </c>
    </row>
    <row r="7366" spans="66:66" ht="22.5" x14ac:dyDescent="0.45">
      <c r="BN7366" s="8">
        <f t="shared" si="467"/>
        <v>0</v>
      </c>
    </row>
    <row r="7367" spans="66:66" ht="22.5" x14ac:dyDescent="0.45">
      <c r="BN7367" s="8">
        <f t="shared" si="467"/>
        <v>0</v>
      </c>
    </row>
    <row r="7368" spans="66:66" ht="22.5" x14ac:dyDescent="0.45">
      <c r="BN7368" s="8">
        <f t="shared" si="467"/>
        <v>0</v>
      </c>
    </row>
    <row r="7369" spans="66:66" ht="22.5" x14ac:dyDescent="0.45">
      <c r="BN7369" s="8">
        <f t="shared" si="467"/>
        <v>0</v>
      </c>
    </row>
    <row r="7370" spans="66:66" ht="22.5" x14ac:dyDescent="0.45">
      <c r="BN7370" s="8">
        <f t="shared" si="467"/>
        <v>0</v>
      </c>
    </row>
    <row r="7371" spans="66:66" ht="22.5" x14ac:dyDescent="0.45">
      <c r="BN7371" s="8">
        <f t="shared" si="467"/>
        <v>0</v>
      </c>
    </row>
    <row r="7372" spans="66:66" ht="22.5" x14ac:dyDescent="0.45">
      <c r="BN7372" s="8">
        <f t="shared" si="467"/>
        <v>0</v>
      </c>
    </row>
    <row r="7373" spans="66:66" ht="22.5" x14ac:dyDescent="0.45">
      <c r="BN7373" s="8">
        <f t="shared" si="467"/>
        <v>0</v>
      </c>
    </row>
    <row r="7374" spans="66:66" ht="22.5" x14ac:dyDescent="0.45">
      <c r="BN7374" s="8">
        <f t="shared" si="467"/>
        <v>0</v>
      </c>
    </row>
    <row r="7375" spans="66:66" ht="22.5" x14ac:dyDescent="0.45">
      <c r="BN7375" s="8">
        <f t="shared" si="467"/>
        <v>0</v>
      </c>
    </row>
    <row r="7376" spans="66:66" ht="22.5" x14ac:dyDescent="0.45">
      <c r="BN7376" s="8">
        <f t="shared" si="467"/>
        <v>0</v>
      </c>
    </row>
    <row r="7377" spans="66:66" ht="22.5" x14ac:dyDescent="0.45">
      <c r="BN7377" s="8">
        <f t="shared" si="467"/>
        <v>0</v>
      </c>
    </row>
    <row r="7378" spans="66:66" ht="22.5" x14ac:dyDescent="0.45">
      <c r="BN7378" s="8">
        <f t="shared" si="467"/>
        <v>0</v>
      </c>
    </row>
    <row r="7379" spans="66:66" ht="22.5" x14ac:dyDescent="0.45">
      <c r="BN7379" s="8">
        <f t="shared" si="467"/>
        <v>0</v>
      </c>
    </row>
    <row r="7380" spans="66:66" ht="22.5" x14ac:dyDescent="0.45">
      <c r="BN7380" s="8">
        <f t="shared" si="467"/>
        <v>0</v>
      </c>
    </row>
    <row r="7381" spans="66:66" ht="22.5" x14ac:dyDescent="0.45">
      <c r="BN7381" s="8">
        <f t="shared" si="467"/>
        <v>0</v>
      </c>
    </row>
    <row r="7382" spans="66:66" ht="22.5" x14ac:dyDescent="0.45">
      <c r="BN7382" s="8">
        <f t="shared" si="467"/>
        <v>0</v>
      </c>
    </row>
    <row r="7383" spans="66:66" ht="22.5" x14ac:dyDescent="0.45">
      <c r="BN7383" s="8">
        <f t="shared" si="467"/>
        <v>0</v>
      </c>
    </row>
    <row r="7384" spans="66:66" ht="22.5" x14ac:dyDescent="0.45">
      <c r="BN7384" s="8">
        <f t="shared" si="467"/>
        <v>0</v>
      </c>
    </row>
    <row r="7385" spans="66:66" ht="22.5" x14ac:dyDescent="0.45">
      <c r="BN7385" s="8">
        <f t="shared" si="467"/>
        <v>0</v>
      </c>
    </row>
    <row r="7386" spans="66:66" ht="22.5" x14ac:dyDescent="0.45">
      <c r="BN7386" s="8">
        <f t="shared" si="467"/>
        <v>0</v>
      </c>
    </row>
    <row r="7387" spans="66:66" ht="22.5" x14ac:dyDescent="0.45">
      <c r="BN7387" s="8">
        <f t="shared" si="467"/>
        <v>0</v>
      </c>
    </row>
    <row r="7388" spans="66:66" ht="22.5" x14ac:dyDescent="0.45">
      <c r="BN7388" s="8">
        <f t="shared" si="467"/>
        <v>0</v>
      </c>
    </row>
    <row r="7389" spans="66:66" ht="22.5" x14ac:dyDescent="0.45">
      <c r="BN7389" s="8">
        <f t="shared" si="467"/>
        <v>0</v>
      </c>
    </row>
    <row r="7390" spans="66:66" ht="22.5" x14ac:dyDescent="0.45">
      <c r="BN7390" s="8">
        <f t="shared" si="467"/>
        <v>0</v>
      </c>
    </row>
    <row r="7391" spans="66:66" ht="22.5" x14ac:dyDescent="0.45">
      <c r="BN7391" s="8">
        <f t="shared" si="467"/>
        <v>0</v>
      </c>
    </row>
    <row r="7392" spans="66:66" ht="22.5" x14ac:dyDescent="0.45">
      <c r="BN7392" s="8">
        <f t="shared" si="467"/>
        <v>0</v>
      </c>
    </row>
    <row r="7393" spans="66:66" ht="22.5" x14ac:dyDescent="0.45">
      <c r="BN7393" s="8">
        <f t="shared" si="467"/>
        <v>0</v>
      </c>
    </row>
    <row r="7394" spans="66:66" ht="22.5" x14ac:dyDescent="0.45">
      <c r="BN7394" s="8">
        <f t="shared" si="467"/>
        <v>0</v>
      </c>
    </row>
    <row r="7395" spans="66:66" ht="22.5" x14ac:dyDescent="0.45">
      <c r="BN7395" s="8">
        <f t="shared" si="467"/>
        <v>0</v>
      </c>
    </row>
    <row r="7396" spans="66:66" ht="22.5" x14ac:dyDescent="0.45">
      <c r="BN7396" s="8">
        <f t="shared" si="467"/>
        <v>0</v>
      </c>
    </row>
    <row r="7397" spans="66:66" ht="22.5" x14ac:dyDescent="0.45">
      <c r="BN7397" s="8">
        <f t="shared" si="467"/>
        <v>0</v>
      </c>
    </row>
    <row r="7398" spans="66:66" ht="22.5" x14ac:dyDescent="0.45">
      <c r="BN7398" s="8">
        <f t="shared" si="467"/>
        <v>0</v>
      </c>
    </row>
    <row r="7399" spans="66:66" ht="22.5" x14ac:dyDescent="0.45">
      <c r="BN7399" s="8">
        <f t="shared" si="467"/>
        <v>0</v>
      </c>
    </row>
    <row r="7400" spans="66:66" ht="22.5" x14ac:dyDescent="0.45">
      <c r="BN7400" s="8">
        <f t="shared" si="467"/>
        <v>0</v>
      </c>
    </row>
    <row r="7401" spans="66:66" ht="22.5" x14ac:dyDescent="0.45">
      <c r="BN7401" s="8">
        <f t="shared" si="467"/>
        <v>0</v>
      </c>
    </row>
    <row r="7402" spans="66:66" ht="22.5" x14ac:dyDescent="0.45">
      <c r="BN7402" s="8">
        <f t="shared" si="467"/>
        <v>0</v>
      </c>
    </row>
    <row r="7403" spans="66:66" ht="22.5" x14ac:dyDescent="0.45">
      <c r="BN7403" s="8">
        <f t="shared" si="467"/>
        <v>0</v>
      </c>
    </row>
    <row r="7404" spans="66:66" ht="22.5" x14ac:dyDescent="0.45">
      <c r="BN7404" s="8">
        <f t="shared" si="467"/>
        <v>0</v>
      </c>
    </row>
    <row r="7405" spans="66:66" ht="22.5" x14ac:dyDescent="0.45">
      <c r="BN7405" s="8">
        <f t="shared" si="467"/>
        <v>0</v>
      </c>
    </row>
    <row r="7406" spans="66:66" ht="22.5" x14ac:dyDescent="0.45">
      <c r="BN7406" s="8">
        <f t="shared" ref="BN7406:BN7469" si="468">D8006</f>
        <v>0</v>
      </c>
    </row>
    <row r="7407" spans="66:66" ht="22.5" x14ac:dyDescent="0.45">
      <c r="BN7407" s="8">
        <f t="shared" si="468"/>
        <v>0</v>
      </c>
    </row>
    <row r="7408" spans="66:66" ht="22.5" x14ac:dyDescent="0.45">
      <c r="BN7408" s="8">
        <f t="shared" si="468"/>
        <v>0</v>
      </c>
    </row>
    <row r="7409" spans="66:66" ht="22.5" x14ac:dyDescent="0.45">
      <c r="BN7409" s="8">
        <f t="shared" si="468"/>
        <v>0</v>
      </c>
    </row>
    <row r="7410" spans="66:66" ht="22.5" x14ac:dyDescent="0.45">
      <c r="BN7410" s="8">
        <f t="shared" si="468"/>
        <v>0</v>
      </c>
    </row>
    <row r="7411" spans="66:66" ht="22.5" x14ac:dyDescent="0.45">
      <c r="BN7411" s="8">
        <f t="shared" si="468"/>
        <v>0</v>
      </c>
    </row>
    <row r="7412" spans="66:66" ht="22.5" x14ac:dyDescent="0.45">
      <c r="BN7412" s="8">
        <f t="shared" si="468"/>
        <v>0</v>
      </c>
    </row>
    <row r="7413" spans="66:66" ht="22.5" x14ac:dyDescent="0.45">
      <c r="BN7413" s="8">
        <f t="shared" si="468"/>
        <v>0</v>
      </c>
    </row>
    <row r="7414" spans="66:66" ht="22.5" x14ac:dyDescent="0.45">
      <c r="BN7414" s="8">
        <f t="shared" si="468"/>
        <v>0</v>
      </c>
    </row>
    <row r="7415" spans="66:66" ht="22.5" x14ac:dyDescent="0.45">
      <c r="BN7415" s="8">
        <f t="shared" si="468"/>
        <v>0</v>
      </c>
    </row>
    <row r="7416" spans="66:66" ht="22.5" x14ac:dyDescent="0.45">
      <c r="BN7416" s="8">
        <f t="shared" si="468"/>
        <v>0</v>
      </c>
    </row>
    <row r="7417" spans="66:66" ht="22.5" x14ac:dyDescent="0.45">
      <c r="BN7417" s="8">
        <f t="shared" si="468"/>
        <v>0</v>
      </c>
    </row>
    <row r="7418" spans="66:66" ht="22.5" x14ac:dyDescent="0.45">
      <c r="BN7418" s="8">
        <f t="shared" si="468"/>
        <v>0</v>
      </c>
    </row>
    <row r="7419" spans="66:66" ht="22.5" x14ac:dyDescent="0.45">
      <c r="BN7419" s="8">
        <f t="shared" si="468"/>
        <v>0</v>
      </c>
    </row>
    <row r="7420" spans="66:66" ht="22.5" x14ac:dyDescent="0.45">
      <c r="BN7420" s="8">
        <f t="shared" si="468"/>
        <v>0</v>
      </c>
    </row>
    <row r="7421" spans="66:66" ht="22.5" x14ac:dyDescent="0.45">
      <c r="BN7421" s="8">
        <f t="shared" si="468"/>
        <v>0</v>
      </c>
    </row>
    <row r="7422" spans="66:66" ht="22.5" x14ac:dyDescent="0.45">
      <c r="BN7422" s="8">
        <f t="shared" si="468"/>
        <v>0</v>
      </c>
    </row>
    <row r="7423" spans="66:66" ht="22.5" x14ac:dyDescent="0.45">
      <c r="BN7423" s="8">
        <f t="shared" si="468"/>
        <v>0</v>
      </c>
    </row>
    <row r="7424" spans="66:66" ht="22.5" x14ac:dyDescent="0.45">
      <c r="BN7424" s="8">
        <f t="shared" si="468"/>
        <v>0</v>
      </c>
    </row>
    <row r="7425" spans="66:66" ht="22.5" x14ac:dyDescent="0.45">
      <c r="BN7425" s="8">
        <f t="shared" si="468"/>
        <v>0</v>
      </c>
    </row>
    <row r="7426" spans="66:66" ht="22.5" x14ac:dyDescent="0.45">
      <c r="BN7426" s="8">
        <f t="shared" si="468"/>
        <v>0</v>
      </c>
    </row>
    <row r="7427" spans="66:66" ht="22.5" x14ac:dyDescent="0.45">
      <c r="BN7427" s="8">
        <f t="shared" si="468"/>
        <v>0</v>
      </c>
    </row>
    <row r="7428" spans="66:66" ht="22.5" x14ac:dyDescent="0.45">
      <c r="BN7428" s="8">
        <f t="shared" si="468"/>
        <v>0</v>
      </c>
    </row>
    <row r="7429" spans="66:66" ht="22.5" x14ac:dyDescent="0.45">
      <c r="BN7429" s="8">
        <f t="shared" si="468"/>
        <v>0</v>
      </c>
    </row>
    <row r="7430" spans="66:66" ht="22.5" x14ac:dyDescent="0.45">
      <c r="BN7430" s="8">
        <f t="shared" si="468"/>
        <v>0</v>
      </c>
    </row>
    <row r="7431" spans="66:66" ht="22.5" x14ac:dyDescent="0.45">
      <c r="BN7431" s="8">
        <f t="shared" si="468"/>
        <v>0</v>
      </c>
    </row>
    <row r="7432" spans="66:66" ht="22.5" x14ac:dyDescent="0.45">
      <c r="BN7432" s="8">
        <f t="shared" si="468"/>
        <v>0</v>
      </c>
    </row>
    <row r="7433" spans="66:66" ht="22.5" x14ac:dyDescent="0.45">
      <c r="BN7433" s="8">
        <f t="shared" si="468"/>
        <v>0</v>
      </c>
    </row>
    <row r="7434" spans="66:66" ht="22.5" x14ac:dyDescent="0.45">
      <c r="BN7434" s="8">
        <f t="shared" si="468"/>
        <v>0</v>
      </c>
    </row>
    <row r="7435" spans="66:66" ht="22.5" x14ac:dyDescent="0.45">
      <c r="BN7435" s="8">
        <f t="shared" si="468"/>
        <v>0</v>
      </c>
    </row>
    <row r="7436" spans="66:66" ht="22.5" x14ac:dyDescent="0.45">
      <c r="BN7436" s="8">
        <f t="shared" si="468"/>
        <v>0</v>
      </c>
    </row>
    <row r="7437" spans="66:66" ht="22.5" x14ac:dyDescent="0.45">
      <c r="BN7437" s="8">
        <f t="shared" si="468"/>
        <v>0</v>
      </c>
    </row>
    <row r="7438" spans="66:66" ht="22.5" x14ac:dyDescent="0.45">
      <c r="BN7438" s="8">
        <f t="shared" si="468"/>
        <v>0</v>
      </c>
    </row>
    <row r="7439" spans="66:66" ht="22.5" x14ac:dyDescent="0.45">
      <c r="BN7439" s="8">
        <f t="shared" si="468"/>
        <v>0</v>
      </c>
    </row>
    <row r="7440" spans="66:66" ht="22.5" x14ac:dyDescent="0.45">
      <c r="BN7440" s="8">
        <f t="shared" si="468"/>
        <v>0</v>
      </c>
    </row>
    <row r="7441" spans="66:66" ht="22.5" x14ac:dyDescent="0.45">
      <c r="BN7441" s="8">
        <f t="shared" si="468"/>
        <v>0</v>
      </c>
    </row>
    <row r="7442" spans="66:66" ht="22.5" x14ac:dyDescent="0.45">
      <c r="BN7442" s="8">
        <f t="shared" si="468"/>
        <v>0</v>
      </c>
    </row>
    <row r="7443" spans="66:66" ht="22.5" x14ac:dyDescent="0.45">
      <c r="BN7443" s="8">
        <f t="shared" si="468"/>
        <v>0</v>
      </c>
    </row>
    <row r="7444" spans="66:66" ht="22.5" x14ac:dyDescent="0.45">
      <c r="BN7444" s="8">
        <f t="shared" si="468"/>
        <v>0</v>
      </c>
    </row>
    <row r="7445" spans="66:66" ht="22.5" x14ac:dyDescent="0.45">
      <c r="BN7445" s="8">
        <f t="shared" si="468"/>
        <v>0</v>
      </c>
    </row>
    <row r="7446" spans="66:66" ht="22.5" x14ac:dyDescent="0.45">
      <c r="BN7446" s="8">
        <f t="shared" si="468"/>
        <v>0</v>
      </c>
    </row>
    <row r="7447" spans="66:66" ht="22.5" x14ac:dyDescent="0.45">
      <c r="BN7447" s="8">
        <f t="shared" si="468"/>
        <v>0</v>
      </c>
    </row>
    <row r="7448" spans="66:66" ht="22.5" x14ac:dyDescent="0.45">
      <c r="BN7448" s="8">
        <f t="shared" si="468"/>
        <v>0</v>
      </c>
    </row>
    <row r="7449" spans="66:66" ht="22.5" x14ac:dyDescent="0.45">
      <c r="BN7449" s="8">
        <f t="shared" si="468"/>
        <v>0</v>
      </c>
    </row>
    <row r="7450" spans="66:66" ht="22.5" x14ac:dyDescent="0.45">
      <c r="BN7450" s="8">
        <f t="shared" si="468"/>
        <v>0</v>
      </c>
    </row>
    <row r="7451" spans="66:66" ht="22.5" x14ac:dyDescent="0.45">
      <c r="BN7451" s="8">
        <f t="shared" si="468"/>
        <v>0</v>
      </c>
    </row>
    <row r="7452" spans="66:66" ht="22.5" x14ac:dyDescent="0.45">
      <c r="BN7452" s="8">
        <f t="shared" si="468"/>
        <v>0</v>
      </c>
    </row>
    <row r="7453" spans="66:66" ht="22.5" x14ac:dyDescent="0.45">
      <c r="BN7453" s="8">
        <f t="shared" si="468"/>
        <v>0</v>
      </c>
    </row>
    <row r="7454" spans="66:66" ht="22.5" x14ac:dyDescent="0.45">
      <c r="BN7454" s="8">
        <f t="shared" si="468"/>
        <v>0</v>
      </c>
    </row>
    <row r="7455" spans="66:66" ht="22.5" x14ac:dyDescent="0.45">
      <c r="BN7455" s="8">
        <f t="shared" si="468"/>
        <v>0</v>
      </c>
    </row>
    <row r="7456" spans="66:66" ht="22.5" x14ac:dyDescent="0.45">
      <c r="BN7456" s="8">
        <f t="shared" si="468"/>
        <v>0</v>
      </c>
    </row>
    <row r="7457" spans="66:66" ht="22.5" x14ac:dyDescent="0.45">
      <c r="BN7457" s="8">
        <f t="shared" si="468"/>
        <v>0</v>
      </c>
    </row>
    <row r="7458" spans="66:66" ht="22.5" x14ac:dyDescent="0.45">
      <c r="BN7458" s="8">
        <f t="shared" si="468"/>
        <v>0</v>
      </c>
    </row>
    <row r="7459" spans="66:66" ht="22.5" x14ac:dyDescent="0.45">
      <c r="BN7459" s="8">
        <f t="shared" si="468"/>
        <v>0</v>
      </c>
    </row>
    <row r="7460" spans="66:66" ht="22.5" x14ac:dyDescent="0.45">
      <c r="BN7460" s="8">
        <f t="shared" si="468"/>
        <v>0</v>
      </c>
    </row>
    <row r="7461" spans="66:66" ht="22.5" x14ac:dyDescent="0.45">
      <c r="BN7461" s="8">
        <f t="shared" si="468"/>
        <v>0</v>
      </c>
    </row>
    <row r="7462" spans="66:66" ht="22.5" x14ac:dyDescent="0.45">
      <c r="BN7462" s="8">
        <f t="shared" si="468"/>
        <v>0</v>
      </c>
    </row>
    <row r="7463" spans="66:66" ht="22.5" x14ac:dyDescent="0.45">
      <c r="BN7463" s="8">
        <f t="shared" si="468"/>
        <v>0</v>
      </c>
    </row>
    <row r="7464" spans="66:66" ht="22.5" x14ac:dyDescent="0.45">
      <c r="BN7464" s="8">
        <f t="shared" si="468"/>
        <v>0</v>
      </c>
    </row>
    <row r="7465" spans="66:66" ht="22.5" x14ac:dyDescent="0.45">
      <c r="BN7465" s="8">
        <f t="shared" si="468"/>
        <v>0</v>
      </c>
    </row>
    <row r="7466" spans="66:66" ht="22.5" x14ac:dyDescent="0.45">
      <c r="BN7466" s="8">
        <f t="shared" si="468"/>
        <v>0</v>
      </c>
    </row>
    <row r="7467" spans="66:66" ht="22.5" x14ac:dyDescent="0.45">
      <c r="BN7467" s="8">
        <f t="shared" si="468"/>
        <v>0</v>
      </c>
    </row>
    <row r="7468" spans="66:66" ht="22.5" x14ac:dyDescent="0.45">
      <c r="BN7468" s="8">
        <f t="shared" si="468"/>
        <v>0</v>
      </c>
    </row>
    <row r="7469" spans="66:66" ht="22.5" x14ac:dyDescent="0.45">
      <c r="BN7469" s="8">
        <f t="shared" si="468"/>
        <v>0</v>
      </c>
    </row>
    <row r="7470" spans="66:66" ht="22.5" x14ac:dyDescent="0.45">
      <c r="BN7470" s="8">
        <f t="shared" ref="BN7470:BN7533" si="469">D8070</f>
        <v>0</v>
      </c>
    </row>
    <row r="7471" spans="66:66" ht="22.5" x14ac:dyDescent="0.45">
      <c r="BN7471" s="8">
        <f t="shared" si="469"/>
        <v>0</v>
      </c>
    </row>
    <row r="7472" spans="66:66" ht="22.5" x14ac:dyDescent="0.45">
      <c r="BN7472" s="8">
        <f t="shared" si="469"/>
        <v>0</v>
      </c>
    </row>
    <row r="7473" spans="66:66" ht="22.5" x14ac:dyDescent="0.45">
      <c r="BN7473" s="8">
        <f t="shared" si="469"/>
        <v>0</v>
      </c>
    </row>
    <row r="7474" spans="66:66" ht="22.5" x14ac:dyDescent="0.45">
      <c r="BN7474" s="8">
        <f t="shared" si="469"/>
        <v>0</v>
      </c>
    </row>
    <row r="7475" spans="66:66" ht="22.5" x14ac:dyDescent="0.45">
      <c r="BN7475" s="8">
        <f t="shared" si="469"/>
        <v>0</v>
      </c>
    </row>
    <row r="7476" spans="66:66" ht="22.5" x14ac:dyDescent="0.45">
      <c r="BN7476" s="8">
        <f t="shared" si="469"/>
        <v>0</v>
      </c>
    </row>
    <row r="7477" spans="66:66" ht="22.5" x14ac:dyDescent="0.45">
      <c r="BN7477" s="8">
        <f t="shared" si="469"/>
        <v>0</v>
      </c>
    </row>
    <row r="7478" spans="66:66" ht="22.5" x14ac:dyDescent="0.45">
      <c r="BN7478" s="8">
        <f t="shared" si="469"/>
        <v>0</v>
      </c>
    </row>
    <row r="7479" spans="66:66" ht="22.5" x14ac:dyDescent="0.45">
      <c r="BN7479" s="8">
        <f t="shared" si="469"/>
        <v>0</v>
      </c>
    </row>
    <row r="7480" spans="66:66" ht="22.5" x14ac:dyDescent="0.45">
      <c r="BN7480" s="8">
        <f t="shared" si="469"/>
        <v>0</v>
      </c>
    </row>
    <row r="7481" spans="66:66" ht="22.5" x14ac:dyDescent="0.45">
      <c r="BN7481" s="8">
        <f t="shared" si="469"/>
        <v>0</v>
      </c>
    </row>
    <row r="7482" spans="66:66" ht="22.5" x14ac:dyDescent="0.45">
      <c r="BN7482" s="8">
        <f t="shared" si="469"/>
        <v>0</v>
      </c>
    </row>
    <row r="7483" spans="66:66" ht="22.5" x14ac:dyDescent="0.45">
      <c r="BN7483" s="8">
        <f t="shared" si="469"/>
        <v>0</v>
      </c>
    </row>
    <row r="7484" spans="66:66" ht="22.5" x14ac:dyDescent="0.45">
      <c r="BN7484" s="8">
        <f t="shared" si="469"/>
        <v>0</v>
      </c>
    </row>
    <row r="7485" spans="66:66" ht="22.5" x14ac:dyDescent="0.45">
      <c r="BN7485" s="8">
        <f t="shared" si="469"/>
        <v>0</v>
      </c>
    </row>
    <row r="7486" spans="66:66" ht="22.5" x14ac:dyDescent="0.45">
      <c r="BN7486" s="8">
        <f t="shared" si="469"/>
        <v>0</v>
      </c>
    </row>
    <row r="7487" spans="66:66" ht="22.5" x14ac:dyDescent="0.45">
      <c r="BN7487" s="8">
        <f t="shared" si="469"/>
        <v>0</v>
      </c>
    </row>
    <row r="7488" spans="66:66" ht="22.5" x14ac:dyDescent="0.45">
      <c r="BN7488" s="8">
        <f t="shared" si="469"/>
        <v>0</v>
      </c>
    </row>
    <row r="7489" spans="66:66" ht="22.5" x14ac:dyDescent="0.45">
      <c r="BN7489" s="8">
        <f t="shared" si="469"/>
        <v>0</v>
      </c>
    </row>
    <row r="7490" spans="66:66" ht="22.5" x14ac:dyDescent="0.45">
      <c r="BN7490" s="8">
        <f t="shared" si="469"/>
        <v>0</v>
      </c>
    </row>
    <row r="7491" spans="66:66" ht="22.5" x14ac:dyDescent="0.45">
      <c r="BN7491" s="8">
        <f t="shared" si="469"/>
        <v>0</v>
      </c>
    </row>
    <row r="7492" spans="66:66" ht="22.5" x14ac:dyDescent="0.45">
      <c r="BN7492" s="8">
        <f t="shared" si="469"/>
        <v>0</v>
      </c>
    </row>
    <row r="7493" spans="66:66" ht="22.5" x14ac:dyDescent="0.45">
      <c r="BN7493" s="8">
        <f t="shared" si="469"/>
        <v>0</v>
      </c>
    </row>
    <row r="7494" spans="66:66" ht="22.5" x14ac:dyDescent="0.45">
      <c r="BN7494" s="8">
        <f t="shared" si="469"/>
        <v>0</v>
      </c>
    </row>
    <row r="7495" spans="66:66" ht="22.5" x14ac:dyDescent="0.45">
      <c r="BN7495" s="8">
        <f t="shared" si="469"/>
        <v>0</v>
      </c>
    </row>
    <row r="7496" spans="66:66" ht="22.5" x14ac:dyDescent="0.45">
      <c r="BN7496" s="8">
        <f t="shared" si="469"/>
        <v>0</v>
      </c>
    </row>
    <row r="7497" spans="66:66" ht="22.5" x14ac:dyDescent="0.45">
      <c r="BN7497" s="8">
        <f t="shared" si="469"/>
        <v>0</v>
      </c>
    </row>
    <row r="7498" spans="66:66" ht="22.5" x14ac:dyDescent="0.45">
      <c r="BN7498" s="8">
        <f t="shared" si="469"/>
        <v>0</v>
      </c>
    </row>
    <row r="7499" spans="66:66" ht="22.5" x14ac:dyDescent="0.45">
      <c r="BN7499" s="8">
        <f t="shared" si="469"/>
        <v>0</v>
      </c>
    </row>
    <row r="7500" spans="66:66" ht="22.5" x14ac:dyDescent="0.45">
      <c r="BN7500" s="8">
        <f t="shared" si="469"/>
        <v>0</v>
      </c>
    </row>
    <row r="7501" spans="66:66" ht="22.5" x14ac:dyDescent="0.45">
      <c r="BN7501" s="8">
        <f t="shared" si="469"/>
        <v>0</v>
      </c>
    </row>
    <row r="7502" spans="66:66" ht="22.5" x14ac:dyDescent="0.45">
      <c r="BN7502" s="8">
        <f t="shared" si="469"/>
        <v>0</v>
      </c>
    </row>
    <row r="7503" spans="66:66" ht="22.5" x14ac:dyDescent="0.45">
      <c r="BN7503" s="8">
        <f t="shared" si="469"/>
        <v>0</v>
      </c>
    </row>
    <row r="7504" spans="66:66" ht="22.5" x14ac:dyDescent="0.45">
      <c r="BN7504" s="8">
        <f t="shared" si="469"/>
        <v>0</v>
      </c>
    </row>
    <row r="7505" spans="66:66" ht="22.5" x14ac:dyDescent="0.45">
      <c r="BN7505" s="8">
        <f t="shared" si="469"/>
        <v>0</v>
      </c>
    </row>
    <row r="7506" spans="66:66" ht="22.5" x14ac:dyDescent="0.45">
      <c r="BN7506" s="8">
        <f t="shared" si="469"/>
        <v>0</v>
      </c>
    </row>
    <row r="7507" spans="66:66" ht="22.5" x14ac:dyDescent="0.45">
      <c r="BN7507" s="8">
        <f t="shared" si="469"/>
        <v>0</v>
      </c>
    </row>
    <row r="7508" spans="66:66" ht="22.5" x14ac:dyDescent="0.45">
      <c r="BN7508" s="8">
        <f t="shared" si="469"/>
        <v>0</v>
      </c>
    </row>
    <row r="7509" spans="66:66" ht="22.5" x14ac:dyDescent="0.45">
      <c r="BN7509" s="8">
        <f t="shared" si="469"/>
        <v>0</v>
      </c>
    </row>
    <row r="7510" spans="66:66" ht="22.5" x14ac:dyDescent="0.45">
      <c r="BN7510" s="8">
        <f t="shared" si="469"/>
        <v>0</v>
      </c>
    </row>
    <row r="7511" spans="66:66" ht="22.5" x14ac:dyDescent="0.45">
      <c r="BN7511" s="8">
        <f t="shared" si="469"/>
        <v>0</v>
      </c>
    </row>
    <row r="7512" spans="66:66" ht="22.5" x14ac:dyDescent="0.45">
      <c r="BN7512" s="8">
        <f t="shared" si="469"/>
        <v>0</v>
      </c>
    </row>
    <row r="7513" spans="66:66" ht="22.5" x14ac:dyDescent="0.45">
      <c r="BN7513" s="8">
        <f t="shared" si="469"/>
        <v>0</v>
      </c>
    </row>
    <row r="7514" spans="66:66" ht="22.5" x14ac:dyDescent="0.45">
      <c r="BN7514" s="8">
        <f t="shared" si="469"/>
        <v>0</v>
      </c>
    </row>
    <row r="7515" spans="66:66" ht="22.5" x14ac:dyDescent="0.45">
      <c r="BN7515" s="8">
        <f t="shared" si="469"/>
        <v>0</v>
      </c>
    </row>
    <row r="7516" spans="66:66" ht="22.5" x14ac:dyDescent="0.45">
      <c r="BN7516" s="8">
        <f t="shared" si="469"/>
        <v>0</v>
      </c>
    </row>
    <row r="7517" spans="66:66" ht="22.5" x14ac:dyDescent="0.45">
      <c r="BN7517" s="8">
        <f t="shared" si="469"/>
        <v>0</v>
      </c>
    </row>
    <row r="7518" spans="66:66" ht="22.5" x14ac:dyDescent="0.45">
      <c r="BN7518" s="8">
        <f t="shared" si="469"/>
        <v>0</v>
      </c>
    </row>
    <row r="7519" spans="66:66" ht="22.5" x14ac:dyDescent="0.45">
      <c r="BN7519" s="8">
        <f t="shared" si="469"/>
        <v>0</v>
      </c>
    </row>
    <row r="7520" spans="66:66" ht="22.5" x14ac:dyDescent="0.45">
      <c r="BN7520" s="8">
        <f t="shared" si="469"/>
        <v>0</v>
      </c>
    </row>
    <row r="7521" spans="66:66" ht="22.5" x14ac:dyDescent="0.45">
      <c r="BN7521" s="8">
        <f t="shared" si="469"/>
        <v>0</v>
      </c>
    </row>
    <row r="7522" spans="66:66" ht="22.5" x14ac:dyDescent="0.45">
      <c r="BN7522" s="8">
        <f t="shared" si="469"/>
        <v>0</v>
      </c>
    </row>
    <row r="7523" spans="66:66" ht="22.5" x14ac:dyDescent="0.45">
      <c r="BN7523" s="8">
        <f t="shared" si="469"/>
        <v>0</v>
      </c>
    </row>
    <row r="7524" spans="66:66" ht="22.5" x14ac:dyDescent="0.45">
      <c r="BN7524" s="8">
        <f t="shared" si="469"/>
        <v>0</v>
      </c>
    </row>
    <row r="7525" spans="66:66" ht="22.5" x14ac:dyDescent="0.45">
      <c r="BN7525" s="8">
        <f t="shared" si="469"/>
        <v>0</v>
      </c>
    </row>
    <row r="7526" spans="66:66" ht="22.5" x14ac:dyDescent="0.45">
      <c r="BN7526" s="8">
        <f t="shared" si="469"/>
        <v>0</v>
      </c>
    </row>
    <row r="7527" spans="66:66" ht="22.5" x14ac:dyDescent="0.45">
      <c r="BN7527" s="8">
        <f t="shared" si="469"/>
        <v>0</v>
      </c>
    </row>
    <row r="7528" spans="66:66" ht="22.5" x14ac:dyDescent="0.45">
      <c r="BN7528" s="8">
        <f t="shared" si="469"/>
        <v>0</v>
      </c>
    </row>
    <row r="7529" spans="66:66" ht="22.5" x14ac:dyDescent="0.45">
      <c r="BN7529" s="8">
        <f t="shared" si="469"/>
        <v>0</v>
      </c>
    </row>
    <row r="7530" spans="66:66" ht="22.5" x14ac:dyDescent="0.45">
      <c r="BN7530" s="8">
        <f t="shared" si="469"/>
        <v>0</v>
      </c>
    </row>
    <row r="7531" spans="66:66" ht="22.5" x14ac:dyDescent="0.45">
      <c r="BN7531" s="8">
        <f t="shared" si="469"/>
        <v>0</v>
      </c>
    </row>
    <row r="7532" spans="66:66" ht="22.5" x14ac:dyDescent="0.45">
      <c r="BN7532" s="8">
        <f t="shared" si="469"/>
        <v>0</v>
      </c>
    </row>
    <row r="7533" spans="66:66" ht="22.5" x14ac:dyDescent="0.45">
      <c r="BN7533" s="8">
        <f t="shared" si="469"/>
        <v>0</v>
      </c>
    </row>
    <row r="7534" spans="66:66" ht="22.5" x14ac:dyDescent="0.45">
      <c r="BN7534" s="8">
        <f t="shared" ref="BN7534:BN7597" si="470">D8134</f>
        <v>0</v>
      </c>
    </row>
    <row r="7535" spans="66:66" ht="22.5" x14ac:dyDescent="0.45">
      <c r="BN7535" s="8">
        <f t="shared" si="470"/>
        <v>0</v>
      </c>
    </row>
    <row r="7536" spans="66:66" ht="22.5" x14ac:dyDescent="0.45">
      <c r="BN7536" s="8">
        <f t="shared" si="470"/>
        <v>0</v>
      </c>
    </row>
    <row r="7537" spans="66:66" ht="22.5" x14ac:dyDescent="0.45">
      <c r="BN7537" s="8">
        <f t="shared" si="470"/>
        <v>0</v>
      </c>
    </row>
    <row r="7538" spans="66:66" ht="22.5" x14ac:dyDescent="0.45">
      <c r="BN7538" s="8">
        <f t="shared" si="470"/>
        <v>0</v>
      </c>
    </row>
    <row r="7539" spans="66:66" ht="22.5" x14ac:dyDescent="0.45">
      <c r="BN7539" s="8">
        <f t="shared" si="470"/>
        <v>0</v>
      </c>
    </row>
    <row r="7540" spans="66:66" ht="22.5" x14ac:dyDescent="0.45">
      <c r="BN7540" s="8">
        <f t="shared" si="470"/>
        <v>0</v>
      </c>
    </row>
    <row r="7541" spans="66:66" ht="22.5" x14ac:dyDescent="0.45">
      <c r="BN7541" s="8">
        <f t="shared" si="470"/>
        <v>0</v>
      </c>
    </row>
    <row r="7542" spans="66:66" ht="22.5" x14ac:dyDescent="0.45">
      <c r="BN7542" s="8">
        <f t="shared" si="470"/>
        <v>0</v>
      </c>
    </row>
    <row r="7543" spans="66:66" ht="22.5" x14ac:dyDescent="0.45">
      <c r="BN7543" s="8">
        <f t="shared" si="470"/>
        <v>0</v>
      </c>
    </row>
    <row r="7544" spans="66:66" ht="22.5" x14ac:dyDescent="0.45">
      <c r="BN7544" s="8">
        <f t="shared" si="470"/>
        <v>0</v>
      </c>
    </row>
    <row r="7545" spans="66:66" ht="22.5" x14ac:dyDescent="0.45">
      <c r="BN7545" s="8">
        <f t="shared" si="470"/>
        <v>0</v>
      </c>
    </row>
    <row r="7546" spans="66:66" ht="22.5" x14ac:dyDescent="0.45">
      <c r="BN7546" s="8">
        <f t="shared" si="470"/>
        <v>0</v>
      </c>
    </row>
    <row r="7547" spans="66:66" ht="22.5" x14ac:dyDescent="0.45">
      <c r="BN7547" s="8">
        <f t="shared" si="470"/>
        <v>0</v>
      </c>
    </row>
    <row r="7548" spans="66:66" ht="22.5" x14ac:dyDescent="0.45">
      <c r="BN7548" s="8">
        <f t="shared" si="470"/>
        <v>0</v>
      </c>
    </row>
    <row r="7549" spans="66:66" ht="22.5" x14ac:dyDescent="0.45">
      <c r="BN7549" s="8">
        <f t="shared" si="470"/>
        <v>0</v>
      </c>
    </row>
    <row r="7550" spans="66:66" ht="22.5" x14ac:dyDescent="0.45">
      <c r="BN7550" s="8">
        <f t="shared" si="470"/>
        <v>0</v>
      </c>
    </row>
    <row r="7551" spans="66:66" ht="22.5" x14ac:dyDescent="0.45">
      <c r="BN7551" s="8">
        <f t="shared" si="470"/>
        <v>0</v>
      </c>
    </row>
    <row r="7552" spans="66:66" ht="22.5" x14ac:dyDescent="0.45">
      <c r="BN7552" s="8">
        <f t="shared" si="470"/>
        <v>0</v>
      </c>
    </row>
    <row r="7553" spans="66:66" ht="22.5" x14ac:dyDescent="0.45">
      <c r="BN7553" s="8">
        <f t="shared" si="470"/>
        <v>0</v>
      </c>
    </row>
    <row r="7554" spans="66:66" ht="22.5" x14ac:dyDescent="0.45">
      <c r="BN7554" s="8">
        <f t="shared" si="470"/>
        <v>0</v>
      </c>
    </row>
    <row r="7555" spans="66:66" ht="22.5" x14ac:dyDescent="0.45">
      <c r="BN7555" s="8">
        <f t="shared" si="470"/>
        <v>0</v>
      </c>
    </row>
    <row r="7556" spans="66:66" ht="22.5" x14ac:dyDescent="0.45">
      <c r="BN7556" s="8">
        <f t="shared" si="470"/>
        <v>0</v>
      </c>
    </row>
    <row r="7557" spans="66:66" ht="22.5" x14ac:dyDescent="0.45">
      <c r="BN7557" s="8">
        <f t="shared" si="470"/>
        <v>0</v>
      </c>
    </row>
    <row r="7558" spans="66:66" ht="22.5" x14ac:dyDescent="0.45">
      <c r="BN7558" s="8">
        <f t="shared" si="470"/>
        <v>0</v>
      </c>
    </row>
    <row r="7559" spans="66:66" ht="22.5" x14ac:dyDescent="0.45">
      <c r="BN7559" s="8">
        <f t="shared" si="470"/>
        <v>0</v>
      </c>
    </row>
    <row r="7560" spans="66:66" ht="22.5" x14ac:dyDescent="0.45">
      <c r="BN7560" s="8">
        <f t="shared" si="470"/>
        <v>0</v>
      </c>
    </row>
    <row r="7561" spans="66:66" ht="22.5" x14ac:dyDescent="0.45">
      <c r="BN7561" s="8">
        <f t="shared" si="470"/>
        <v>0</v>
      </c>
    </row>
    <row r="7562" spans="66:66" ht="22.5" x14ac:dyDescent="0.45">
      <c r="BN7562" s="8">
        <f t="shared" si="470"/>
        <v>0</v>
      </c>
    </row>
    <row r="7563" spans="66:66" ht="22.5" x14ac:dyDescent="0.45">
      <c r="BN7563" s="8">
        <f t="shared" si="470"/>
        <v>0</v>
      </c>
    </row>
    <row r="7564" spans="66:66" ht="22.5" x14ac:dyDescent="0.45">
      <c r="BN7564" s="8">
        <f t="shared" si="470"/>
        <v>0</v>
      </c>
    </row>
    <row r="7565" spans="66:66" ht="22.5" x14ac:dyDescent="0.45">
      <c r="BN7565" s="8">
        <f t="shared" si="470"/>
        <v>0</v>
      </c>
    </row>
    <row r="7566" spans="66:66" ht="22.5" x14ac:dyDescent="0.45">
      <c r="BN7566" s="8">
        <f t="shared" si="470"/>
        <v>0</v>
      </c>
    </row>
    <row r="7567" spans="66:66" ht="22.5" x14ac:dyDescent="0.45">
      <c r="BN7567" s="8">
        <f t="shared" si="470"/>
        <v>0</v>
      </c>
    </row>
    <row r="7568" spans="66:66" ht="22.5" x14ac:dyDescent="0.45">
      <c r="BN7568" s="8">
        <f t="shared" si="470"/>
        <v>0</v>
      </c>
    </row>
    <row r="7569" spans="66:66" ht="22.5" x14ac:dyDescent="0.45">
      <c r="BN7569" s="8">
        <f t="shared" si="470"/>
        <v>0</v>
      </c>
    </row>
    <row r="7570" spans="66:66" ht="22.5" x14ac:dyDescent="0.45">
      <c r="BN7570" s="8">
        <f t="shared" si="470"/>
        <v>0</v>
      </c>
    </row>
    <row r="7571" spans="66:66" ht="22.5" x14ac:dyDescent="0.45">
      <c r="BN7571" s="8">
        <f t="shared" si="470"/>
        <v>0</v>
      </c>
    </row>
    <row r="7572" spans="66:66" ht="22.5" x14ac:dyDescent="0.45">
      <c r="BN7572" s="8">
        <f t="shared" si="470"/>
        <v>0</v>
      </c>
    </row>
    <row r="7573" spans="66:66" ht="22.5" x14ac:dyDescent="0.45">
      <c r="BN7573" s="8">
        <f t="shared" si="470"/>
        <v>0</v>
      </c>
    </row>
    <row r="7574" spans="66:66" ht="22.5" x14ac:dyDescent="0.45">
      <c r="BN7574" s="8">
        <f t="shared" si="470"/>
        <v>0</v>
      </c>
    </row>
    <row r="7575" spans="66:66" ht="22.5" x14ac:dyDescent="0.45">
      <c r="BN7575" s="8">
        <f t="shared" si="470"/>
        <v>0</v>
      </c>
    </row>
    <row r="7576" spans="66:66" ht="22.5" x14ac:dyDescent="0.45">
      <c r="BN7576" s="8">
        <f t="shared" si="470"/>
        <v>0</v>
      </c>
    </row>
    <row r="7577" spans="66:66" ht="22.5" x14ac:dyDescent="0.45">
      <c r="BN7577" s="8">
        <f t="shared" si="470"/>
        <v>0</v>
      </c>
    </row>
    <row r="7578" spans="66:66" ht="22.5" x14ac:dyDescent="0.45">
      <c r="BN7578" s="8">
        <f t="shared" si="470"/>
        <v>0</v>
      </c>
    </row>
    <row r="7579" spans="66:66" ht="22.5" x14ac:dyDescent="0.45">
      <c r="BN7579" s="8">
        <f t="shared" si="470"/>
        <v>0</v>
      </c>
    </row>
    <row r="7580" spans="66:66" ht="22.5" x14ac:dyDescent="0.45">
      <c r="BN7580" s="8">
        <f t="shared" si="470"/>
        <v>0</v>
      </c>
    </row>
    <row r="7581" spans="66:66" ht="22.5" x14ac:dyDescent="0.45">
      <c r="BN7581" s="8">
        <f t="shared" si="470"/>
        <v>0</v>
      </c>
    </row>
    <row r="7582" spans="66:66" ht="22.5" x14ac:dyDescent="0.45">
      <c r="BN7582" s="8">
        <f t="shared" si="470"/>
        <v>0</v>
      </c>
    </row>
    <row r="7583" spans="66:66" ht="22.5" x14ac:dyDescent="0.45">
      <c r="BN7583" s="8">
        <f t="shared" si="470"/>
        <v>0</v>
      </c>
    </row>
    <row r="7584" spans="66:66" ht="22.5" x14ac:dyDescent="0.45">
      <c r="BN7584" s="8">
        <f t="shared" si="470"/>
        <v>0</v>
      </c>
    </row>
    <row r="7585" spans="66:66" ht="22.5" x14ac:dyDescent="0.45">
      <c r="BN7585" s="8">
        <f t="shared" si="470"/>
        <v>0</v>
      </c>
    </row>
    <row r="7586" spans="66:66" ht="22.5" x14ac:dyDescent="0.45">
      <c r="BN7586" s="8">
        <f t="shared" si="470"/>
        <v>0</v>
      </c>
    </row>
    <row r="7587" spans="66:66" ht="22.5" x14ac:dyDescent="0.45">
      <c r="BN7587" s="8">
        <f t="shared" si="470"/>
        <v>0</v>
      </c>
    </row>
    <row r="7588" spans="66:66" ht="22.5" x14ac:dyDescent="0.45">
      <c r="BN7588" s="8">
        <f t="shared" si="470"/>
        <v>0</v>
      </c>
    </row>
    <row r="7589" spans="66:66" ht="22.5" x14ac:dyDescent="0.45">
      <c r="BN7589" s="8">
        <f t="shared" si="470"/>
        <v>0</v>
      </c>
    </row>
    <row r="7590" spans="66:66" ht="22.5" x14ac:dyDescent="0.45">
      <c r="BN7590" s="8">
        <f t="shared" si="470"/>
        <v>0</v>
      </c>
    </row>
    <row r="7591" spans="66:66" ht="22.5" x14ac:dyDescent="0.45">
      <c r="BN7591" s="8">
        <f t="shared" si="470"/>
        <v>0</v>
      </c>
    </row>
    <row r="7592" spans="66:66" ht="22.5" x14ac:dyDescent="0.45">
      <c r="BN7592" s="8">
        <f t="shared" si="470"/>
        <v>0</v>
      </c>
    </row>
    <row r="7593" spans="66:66" ht="22.5" x14ac:dyDescent="0.45">
      <c r="BN7593" s="8">
        <f t="shared" si="470"/>
        <v>0</v>
      </c>
    </row>
    <row r="7594" spans="66:66" ht="22.5" x14ac:dyDescent="0.45">
      <c r="BN7594" s="8">
        <f t="shared" si="470"/>
        <v>0</v>
      </c>
    </row>
    <row r="7595" spans="66:66" ht="22.5" x14ac:dyDescent="0.45">
      <c r="BN7595" s="8">
        <f t="shared" si="470"/>
        <v>0</v>
      </c>
    </row>
    <row r="7596" spans="66:66" ht="22.5" x14ac:dyDescent="0.45">
      <c r="BN7596" s="8">
        <f t="shared" si="470"/>
        <v>0</v>
      </c>
    </row>
    <row r="7597" spans="66:66" ht="22.5" x14ac:dyDescent="0.45">
      <c r="BN7597" s="8">
        <f t="shared" si="470"/>
        <v>0</v>
      </c>
    </row>
    <row r="7598" spans="66:66" ht="22.5" x14ac:dyDescent="0.45">
      <c r="BN7598" s="8">
        <f t="shared" ref="BN7598:BN7661" si="471">D8198</f>
        <v>0</v>
      </c>
    </row>
    <row r="7599" spans="66:66" ht="22.5" x14ac:dyDescent="0.45">
      <c r="BN7599" s="8">
        <f t="shared" si="471"/>
        <v>0</v>
      </c>
    </row>
    <row r="7600" spans="66:66" ht="22.5" x14ac:dyDescent="0.45">
      <c r="BN7600" s="8">
        <f t="shared" si="471"/>
        <v>0</v>
      </c>
    </row>
    <row r="7601" spans="66:66" ht="22.5" x14ac:dyDescent="0.45">
      <c r="BN7601" s="8">
        <f t="shared" si="471"/>
        <v>0</v>
      </c>
    </row>
    <row r="7602" spans="66:66" ht="22.5" x14ac:dyDescent="0.45">
      <c r="BN7602" s="8">
        <f t="shared" si="471"/>
        <v>0</v>
      </c>
    </row>
    <row r="7603" spans="66:66" ht="22.5" x14ac:dyDescent="0.45">
      <c r="BN7603" s="8">
        <f t="shared" si="471"/>
        <v>0</v>
      </c>
    </row>
    <row r="7604" spans="66:66" ht="22.5" x14ac:dyDescent="0.45">
      <c r="BN7604" s="8">
        <f t="shared" si="471"/>
        <v>0</v>
      </c>
    </row>
    <row r="7605" spans="66:66" ht="22.5" x14ac:dyDescent="0.45">
      <c r="BN7605" s="8">
        <f t="shared" si="471"/>
        <v>0</v>
      </c>
    </row>
    <row r="7606" spans="66:66" ht="22.5" x14ac:dyDescent="0.45">
      <c r="BN7606" s="8">
        <f t="shared" si="471"/>
        <v>0</v>
      </c>
    </row>
    <row r="7607" spans="66:66" ht="22.5" x14ac:dyDescent="0.45">
      <c r="BN7607" s="8">
        <f t="shared" si="471"/>
        <v>0</v>
      </c>
    </row>
    <row r="7608" spans="66:66" ht="22.5" x14ac:dyDescent="0.45">
      <c r="BN7608" s="8">
        <f t="shared" si="471"/>
        <v>0</v>
      </c>
    </row>
    <row r="7609" spans="66:66" ht="22.5" x14ac:dyDescent="0.45">
      <c r="BN7609" s="8">
        <f t="shared" si="471"/>
        <v>0</v>
      </c>
    </row>
    <row r="7610" spans="66:66" ht="22.5" x14ac:dyDescent="0.45">
      <c r="BN7610" s="8">
        <f t="shared" si="471"/>
        <v>0</v>
      </c>
    </row>
    <row r="7611" spans="66:66" ht="22.5" x14ac:dyDescent="0.45">
      <c r="BN7611" s="8">
        <f t="shared" si="471"/>
        <v>0</v>
      </c>
    </row>
    <row r="7612" spans="66:66" ht="22.5" x14ac:dyDescent="0.45">
      <c r="BN7612" s="8">
        <f t="shared" si="471"/>
        <v>0</v>
      </c>
    </row>
    <row r="7613" spans="66:66" ht="22.5" x14ac:dyDescent="0.45">
      <c r="BN7613" s="8">
        <f t="shared" si="471"/>
        <v>0</v>
      </c>
    </row>
    <row r="7614" spans="66:66" ht="22.5" x14ac:dyDescent="0.45">
      <c r="BN7614" s="8">
        <f t="shared" si="471"/>
        <v>0</v>
      </c>
    </row>
    <row r="7615" spans="66:66" ht="22.5" x14ac:dyDescent="0.45">
      <c r="BN7615" s="8">
        <f t="shared" si="471"/>
        <v>0</v>
      </c>
    </row>
    <row r="7616" spans="66:66" ht="22.5" x14ac:dyDescent="0.45">
      <c r="BN7616" s="8">
        <f t="shared" si="471"/>
        <v>0</v>
      </c>
    </row>
    <row r="7617" spans="66:66" ht="22.5" x14ac:dyDescent="0.45">
      <c r="BN7617" s="8">
        <f t="shared" si="471"/>
        <v>0</v>
      </c>
    </row>
    <row r="7618" spans="66:66" ht="22.5" x14ac:dyDescent="0.45">
      <c r="BN7618" s="8">
        <f t="shared" si="471"/>
        <v>0</v>
      </c>
    </row>
    <row r="7619" spans="66:66" ht="22.5" x14ac:dyDescent="0.45">
      <c r="BN7619" s="8">
        <f t="shared" si="471"/>
        <v>0</v>
      </c>
    </row>
    <row r="7620" spans="66:66" ht="22.5" x14ac:dyDescent="0.45">
      <c r="BN7620" s="8">
        <f t="shared" si="471"/>
        <v>0</v>
      </c>
    </row>
    <row r="7621" spans="66:66" ht="22.5" x14ac:dyDescent="0.45">
      <c r="BN7621" s="8">
        <f t="shared" si="471"/>
        <v>0</v>
      </c>
    </row>
    <row r="7622" spans="66:66" ht="22.5" x14ac:dyDescent="0.45">
      <c r="BN7622" s="8">
        <f t="shared" si="471"/>
        <v>0</v>
      </c>
    </row>
    <row r="7623" spans="66:66" ht="22.5" x14ac:dyDescent="0.45">
      <c r="BN7623" s="8">
        <f t="shared" si="471"/>
        <v>0</v>
      </c>
    </row>
    <row r="7624" spans="66:66" ht="22.5" x14ac:dyDescent="0.45">
      <c r="BN7624" s="8">
        <f t="shared" si="471"/>
        <v>0</v>
      </c>
    </row>
    <row r="7625" spans="66:66" ht="22.5" x14ac:dyDescent="0.45">
      <c r="BN7625" s="8">
        <f t="shared" si="471"/>
        <v>0</v>
      </c>
    </row>
    <row r="7626" spans="66:66" ht="22.5" x14ac:dyDescent="0.45">
      <c r="BN7626" s="8">
        <f t="shared" si="471"/>
        <v>0</v>
      </c>
    </row>
    <row r="7627" spans="66:66" ht="22.5" x14ac:dyDescent="0.45">
      <c r="BN7627" s="8">
        <f t="shared" si="471"/>
        <v>0</v>
      </c>
    </row>
    <row r="7628" spans="66:66" ht="22.5" x14ac:dyDescent="0.45">
      <c r="BN7628" s="8">
        <f t="shared" si="471"/>
        <v>0</v>
      </c>
    </row>
    <row r="7629" spans="66:66" ht="22.5" x14ac:dyDescent="0.45">
      <c r="BN7629" s="8">
        <f t="shared" si="471"/>
        <v>0</v>
      </c>
    </row>
    <row r="7630" spans="66:66" ht="22.5" x14ac:dyDescent="0.45">
      <c r="BN7630" s="8">
        <f t="shared" si="471"/>
        <v>0</v>
      </c>
    </row>
    <row r="7631" spans="66:66" ht="22.5" x14ac:dyDescent="0.45">
      <c r="BN7631" s="8">
        <f t="shared" si="471"/>
        <v>0</v>
      </c>
    </row>
    <row r="7632" spans="66:66" ht="22.5" x14ac:dyDescent="0.45">
      <c r="BN7632" s="8">
        <f t="shared" si="471"/>
        <v>0</v>
      </c>
    </row>
    <row r="7633" spans="66:66" ht="22.5" x14ac:dyDescent="0.45">
      <c r="BN7633" s="8">
        <f t="shared" si="471"/>
        <v>0</v>
      </c>
    </row>
    <row r="7634" spans="66:66" ht="22.5" x14ac:dyDescent="0.45">
      <c r="BN7634" s="8">
        <f t="shared" si="471"/>
        <v>0</v>
      </c>
    </row>
    <row r="7635" spans="66:66" ht="22.5" x14ac:dyDescent="0.45">
      <c r="BN7635" s="8">
        <f t="shared" si="471"/>
        <v>0</v>
      </c>
    </row>
    <row r="7636" spans="66:66" ht="22.5" x14ac:dyDescent="0.45">
      <c r="BN7636" s="8">
        <f t="shared" si="471"/>
        <v>0</v>
      </c>
    </row>
    <row r="7637" spans="66:66" ht="22.5" x14ac:dyDescent="0.45">
      <c r="BN7637" s="8">
        <f t="shared" si="471"/>
        <v>0</v>
      </c>
    </row>
    <row r="7638" spans="66:66" ht="22.5" x14ac:dyDescent="0.45">
      <c r="BN7638" s="8">
        <f t="shared" si="471"/>
        <v>0</v>
      </c>
    </row>
    <row r="7639" spans="66:66" ht="22.5" x14ac:dyDescent="0.45">
      <c r="BN7639" s="8">
        <f t="shared" si="471"/>
        <v>0</v>
      </c>
    </row>
    <row r="7640" spans="66:66" ht="22.5" x14ac:dyDescent="0.45">
      <c r="BN7640" s="8">
        <f t="shared" si="471"/>
        <v>0</v>
      </c>
    </row>
    <row r="7641" spans="66:66" ht="22.5" x14ac:dyDescent="0.45">
      <c r="BN7641" s="8">
        <f t="shared" si="471"/>
        <v>0</v>
      </c>
    </row>
    <row r="7642" spans="66:66" ht="22.5" x14ac:dyDescent="0.45">
      <c r="BN7642" s="8">
        <f t="shared" si="471"/>
        <v>0</v>
      </c>
    </row>
    <row r="7643" spans="66:66" ht="22.5" x14ac:dyDescent="0.45">
      <c r="BN7643" s="8">
        <f t="shared" si="471"/>
        <v>0</v>
      </c>
    </row>
    <row r="7644" spans="66:66" ht="22.5" x14ac:dyDescent="0.45">
      <c r="BN7644" s="8">
        <f t="shared" si="471"/>
        <v>0</v>
      </c>
    </row>
    <row r="7645" spans="66:66" ht="22.5" x14ac:dyDescent="0.45">
      <c r="BN7645" s="8">
        <f t="shared" si="471"/>
        <v>0</v>
      </c>
    </row>
    <row r="7646" spans="66:66" ht="22.5" x14ac:dyDescent="0.45">
      <c r="BN7646" s="8">
        <f t="shared" si="471"/>
        <v>0</v>
      </c>
    </row>
    <row r="7647" spans="66:66" ht="22.5" x14ac:dyDescent="0.45">
      <c r="BN7647" s="8">
        <f t="shared" si="471"/>
        <v>0</v>
      </c>
    </row>
    <row r="7648" spans="66:66" ht="22.5" x14ac:dyDescent="0.45">
      <c r="BN7648" s="8">
        <f t="shared" si="471"/>
        <v>0</v>
      </c>
    </row>
    <row r="7649" spans="66:66" ht="22.5" x14ac:dyDescent="0.45">
      <c r="BN7649" s="8">
        <f t="shared" si="471"/>
        <v>0</v>
      </c>
    </row>
    <row r="7650" spans="66:66" ht="22.5" x14ac:dyDescent="0.45">
      <c r="BN7650" s="8">
        <f t="shared" si="471"/>
        <v>0</v>
      </c>
    </row>
    <row r="7651" spans="66:66" ht="22.5" x14ac:dyDescent="0.45">
      <c r="BN7651" s="8">
        <f t="shared" si="471"/>
        <v>0</v>
      </c>
    </row>
    <row r="7652" spans="66:66" ht="22.5" x14ac:dyDescent="0.45">
      <c r="BN7652" s="8">
        <f t="shared" si="471"/>
        <v>0</v>
      </c>
    </row>
    <row r="7653" spans="66:66" ht="22.5" x14ac:dyDescent="0.45">
      <c r="BN7653" s="8">
        <f t="shared" si="471"/>
        <v>0</v>
      </c>
    </row>
    <row r="7654" spans="66:66" ht="22.5" x14ac:dyDescent="0.45">
      <c r="BN7654" s="8">
        <f t="shared" si="471"/>
        <v>0</v>
      </c>
    </row>
    <row r="7655" spans="66:66" ht="22.5" x14ac:dyDescent="0.45">
      <c r="BN7655" s="8">
        <f t="shared" si="471"/>
        <v>0</v>
      </c>
    </row>
    <row r="7656" spans="66:66" ht="22.5" x14ac:dyDescent="0.45">
      <c r="BN7656" s="8">
        <f t="shared" si="471"/>
        <v>0</v>
      </c>
    </row>
    <row r="7657" spans="66:66" ht="22.5" x14ac:dyDescent="0.45">
      <c r="BN7657" s="8">
        <f t="shared" si="471"/>
        <v>0</v>
      </c>
    </row>
    <row r="7658" spans="66:66" ht="22.5" x14ac:dyDescent="0.45">
      <c r="BN7658" s="8">
        <f t="shared" si="471"/>
        <v>0</v>
      </c>
    </row>
    <row r="7659" spans="66:66" ht="22.5" x14ac:dyDescent="0.45">
      <c r="BN7659" s="8">
        <f t="shared" si="471"/>
        <v>0</v>
      </c>
    </row>
    <row r="7660" spans="66:66" ht="22.5" x14ac:dyDescent="0.45">
      <c r="BN7660" s="8">
        <f t="shared" si="471"/>
        <v>0</v>
      </c>
    </row>
    <row r="7661" spans="66:66" ht="22.5" x14ac:dyDescent="0.45">
      <c r="BN7661" s="8">
        <f t="shared" si="471"/>
        <v>0</v>
      </c>
    </row>
    <row r="7662" spans="66:66" ht="22.5" x14ac:dyDescent="0.45">
      <c r="BN7662" s="8">
        <f t="shared" ref="BN7662:BN7725" si="472">D8262</f>
        <v>0</v>
      </c>
    </row>
    <row r="7663" spans="66:66" ht="22.5" x14ac:dyDescent="0.45">
      <c r="BN7663" s="8">
        <f t="shared" si="472"/>
        <v>0</v>
      </c>
    </row>
    <row r="7664" spans="66:66" ht="22.5" x14ac:dyDescent="0.45">
      <c r="BN7664" s="8">
        <f t="shared" si="472"/>
        <v>0</v>
      </c>
    </row>
    <row r="7665" spans="66:66" ht="22.5" x14ac:dyDescent="0.45">
      <c r="BN7665" s="8">
        <f t="shared" si="472"/>
        <v>0</v>
      </c>
    </row>
    <row r="7666" spans="66:66" ht="22.5" x14ac:dyDescent="0.45">
      <c r="BN7666" s="8">
        <f t="shared" si="472"/>
        <v>0</v>
      </c>
    </row>
    <row r="7667" spans="66:66" ht="22.5" x14ac:dyDescent="0.45">
      <c r="BN7667" s="8">
        <f t="shared" si="472"/>
        <v>0</v>
      </c>
    </row>
    <row r="7668" spans="66:66" ht="22.5" x14ac:dyDescent="0.45">
      <c r="BN7668" s="8">
        <f t="shared" si="472"/>
        <v>0</v>
      </c>
    </row>
    <row r="7669" spans="66:66" ht="22.5" x14ac:dyDescent="0.45">
      <c r="BN7669" s="8">
        <f t="shared" si="472"/>
        <v>0</v>
      </c>
    </row>
    <row r="7670" spans="66:66" ht="22.5" x14ac:dyDescent="0.45">
      <c r="BN7670" s="8">
        <f t="shared" si="472"/>
        <v>0</v>
      </c>
    </row>
    <row r="7671" spans="66:66" ht="22.5" x14ac:dyDescent="0.45">
      <c r="BN7671" s="8">
        <f t="shared" si="472"/>
        <v>0</v>
      </c>
    </row>
    <row r="7672" spans="66:66" ht="22.5" x14ac:dyDescent="0.45">
      <c r="BN7672" s="8">
        <f t="shared" si="472"/>
        <v>0</v>
      </c>
    </row>
    <row r="7673" spans="66:66" ht="22.5" x14ac:dyDescent="0.45">
      <c r="BN7673" s="8">
        <f t="shared" si="472"/>
        <v>0</v>
      </c>
    </row>
    <row r="7674" spans="66:66" ht="22.5" x14ac:dyDescent="0.45">
      <c r="BN7674" s="8">
        <f t="shared" si="472"/>
        <v>0</v>
      </c>
    </row>
    <row r="7675" spans="66:66" ht="22.5" x14ac:dyDescent="0.45">
      <c r="BN7675" s="8">
        <f t="shared" si="472"/>
        <v>0</v>
      </c>
    </row>
    <row r="7676" spans="66:66" ht="22.5" x14ac:dyDescent="0.45">
      <c r="BN7676" s="8">
        <f t="shared" si="472"/>
        <v>0</v>
      </c>
    </row>
    <row r="7677" spans="66:66" ht="22.5" x14ac:dyDescent="0.45">
      <c r="BN7677" s="8">
        <f t="shared" si="472"/>
        <v>0</v>
      </c>
    </row>
    <row r="7678" spans="66:66" ht="22.5" x14ac:dyDescent="0.45">
      <c r="BN7678" s="8">
        <f t="shared" si="472"/>
        <v>0</v>
      </c>
    </row>
    <row r="7679" spans="66:66" ht="22.5" x14ac:dyDescent="0.45">
      <c r="BN7679" s="8">
        <f t="shared" si="472"/>
        <v>0</v>
      </c>
    </row>
    <row r="7680" spans="66:66" ht="22.5" x14ac:dyDescent="0.45">
      <c r="BN7680" s="8">
        <f t="shared" si="472"/>
        <v>0</v>
      </c>
    </row>
    <row r="7681" spans="66:66" ht="22.5" x14ac:dyDescent="0.45">
      <c r="BN7681" s="8">
        <f t="shared" si="472"/>
        <v>0</v>
      </c>
    </row>
    <row r="7682" spans="66:66" ht="22.5" x14ac:dyDescent="0.45">
      <c r="BN7682" s="8">
        <f t="shared" si="472"/>
        <v>0</v>
      </c>
    </row>
    <row r="7683" spans="66:66" ht="22.5" x14ac:dyDescent="0.45">
      <c r="BN7683" s="8">
        <f t="shared" si="472"/>
        <v>0</v>
      </c>
    </row>
    <row r="7684" spans="66:66" ht="22.5" x14ac:dyDescent="0.45">
      <c r="BN7684" s="8">
        <f t="shared" si="472"/>
        <v>0</v>
      </c>
    </row>
    <row r="7685" spans="66:66" ht="22.5" x14ac:dyDescent="0.45">
      <c r="BN7685" s="8">
        <f t="shared" si="472"/>
        <v>0</v>
      </c>
    </row>
    <row r="7686" spans="66:66" ht="22.5" x14ac:dyDescent="0.45">
      <c r="BN7686" s="8">
        <f t="shared" si="472"/>
        <v>0</v>
      </c>
    </row>
    <row r="7687" spans="66:66" ht="22.5" x14ac:dyDescent="0.45">
      <c r="BN7687" s="8">
        <f t="shared" si="472"/>
        <v>0</v>
      </c>
    </row>
    <row r="7688" spans="66:66" ht="22.5" x14ac:dyDescent="0.45">
      <c r="BN7688" s="8">
        <f t="shared" si="472"/>
        <v>0</v>
      </c>
    </row>
    <row r="7689" spans="66:66" ht="22.5" x14ac:dyDescent="0.45">
      <c r="BN7689" s="8">
        <f t="shared" si="472"/>
        <v>0</v>
      </c>
    </row>
    <row r="7690" spans="66:66" ht="22.5" x14ac:dyDescent="0.45">
      <c r="BN7690" s="8">
        <f t="shared" si="472"/>
        <v>0</v>
      </c>
    </row>
    <row r="7691" spans="66:66" ht="22.5" x14ac:dyDescent="0.45">
      <c r="BN7691" s="8">
        <f t="shared" si="472"/>
        <v>0</v>
      </c>
    </row>
    <row r="7692" spans="66:66" ht="22.5" x14ac:dyDescent="0.45">
      <c r="BN7692" s="8">
        <f t="shared" si="472"/>
        <v>0</v>
      </c>
    </row>
    <row r="7693" spans="66:66" ht="22.5" x14ac:dyDescent="0.45">
      <c r="BN7693" s="8">
        <f t="shared" si="472"/>
        <v>0</v>
      </c>
    </row>
    <row r="7694" spans="66:66" ht="22.5" x14ac:dyDescent="0.45">
      <c r="BN7694" s="8">
        <f t="shared" si="472"/>
        <v>0</v>
      </c>
    </row>
    <row r="7695" spans="66:66" ht="22.5" x14ac:dyDescent="0.45">
      <c r="BN7695" s="8">
        <f t="shared" si="472"/>
        <v>0</v>
      </c>
    </row>
    <row r="7696" spans="66:66" ht="22.5" x14ac:dyDescent="0.45">
      <c r="BN7696" s="8">
        <f t="shared" si="472"/>
        <v>0</v>
      </c>
    </row>
    <row r="7697" spans="66:66" ht="22.5" x14ac:dyDescent="0.45">
      <c r="BN7697" s="8">
        <f t="shared" si="472"/>
        <v>0</v>
      </c>
    </row>
    <row r="7698" spans="66:66" ht="22.5" x14ac:dyDescent="0.45">
      <c r="BN7698" s="8">
        <f t="shared" si="472"/>
        <v>0</v>
      </c>
    </row>
    <row r="7699" spans="66:66" ht="22.5" x14ac:dyDescent="0.45">
      <c r="BN7699" s="8">
        <f t="shared" si="472"/>
        <v>0</v>
      </c>
    </row>
    <row r="7700" spans="66:66" ht="22.5" x14ac:dyDescent="0.45">
      <c r="BN7700" s="8">
        <f t="shared" si="472"/>
        <v>0</v>
      </c>
    </row>
    <row r="7701" spans="66:66" ht="22.5" x14ac:dyDescent="0.45">
      <c r="BN7701" s="8">
        <f t="shared" si="472"/>
        <v>0</v>
      </c>
    </row>
    <row r="7702" spans="66:66" ht="22.5" x14ac:dyDescent="0.45">
      <c r="BN7702" s="8">
        <f t="shared" si="472"/>
        <v>0</v>
      </c>
    </row>
    <row r="7703" spans="66:66" ht="22.5" x14ac:dyDescent="0.45">
      <c r="BN7703" s="8">
        <f t="shared" si="472"/>
        <v>0</v>
      </c>
    </row>
    <row r="7704" spans="66:66" ht="22.5" x14ac:dyDescent="0.45">
      <c r="BN7704" s="8">
        <f t="shared" si="472"/>
        <v>0</v>
      </c>
    </row>
    <row r="7705" spans="66:66" ht="22.5" x14ac:dyDescent="0.45">
      <c r="BN7705" s="8">
        <f t="shared" si="472"/>
        <v>0</v>
      </c>
    </row>
    <row r="7706" spans="66:66" ht="22.5" x14ac:dyDescent="0.45">
      <c r="BN7706" s="8">
        <f t="shared" si="472"/>
        <v>0</v>
      </c>
    </row>
    <row r="7707" spans="66:66" ht="22.5" x14ac:dyDescent="0.45">
      <c r="BN7707" s="8">
        <f t="shared" si="472"/>
        <v>0</v>
      </c>
    </row>
    <row r="7708" spans="66:66" ht="22.5" x14ac:dyDescent="0.45">
      <c r="BN7708" s="8">
        <f t="shared" si="472"/>
        <v>0</v>
      </c>
    </row>
    <row r="7709" spans="66:66" ht="22.5" x14ac:dyDescent="0.45">
      <c r="BN7709" s="8">
        <f t="shared" si="472"/>
        <v>0</v>
      </c>
    </row>
    <row r="7710" spans="66:66" ht="22.5" x14ac:dyDescent="0.45">
      <c r="BN7710" s="8">
        <f t="shared" si="472"/>
        <v>0</v>
      </c>
    </row>
    <row r="7711" spans="66:66" ht="22.5" x14ac:dyDescent="0.45">
      <c r="BN7711" s="8">
        <f t="shared" si="472"/>
        <v>0</v>
      </c>
    </row>
    <row r="7712" spans="66:66" ht="22.5" x14ac:dyDescent="0.45">
      <c r="BN7712" s="8">
        <f t="shared" si="472"/>
        <v>0</v>
      </c>
    </row>
    <row r="7713" spans="66:66" ht="22.5" x14ac:dyDescent="0.45">
      <c r="BN7713" s="8">
        <f t="shared" si="472"/>
        <v>0</v>
      </c>
    </row>
    <row r="7714" spans="66:66" ht="22.5" x14ac:dyDescent="0.45">
      <c r="BN7714" s="8">
        <f t="shared" si="472"/>
        <v>0</v>
      </c>
    </row>
    <row r="7715" spans="66:66" ht="22.5" x14ac:dyDescent="0.45">
      <c r="BN7715" s="8">
        <f t="shared" si="472"/>
        <v>0</v>
      </c>
    </row>
    <row r="7716" spans="66:66" ht="22.5" x14ac:dyDescent="0.45">
      <c r="BN7716" s="8">
        <f t="shared" si="472"/>
        <v>0</v>
      </c>
    </row>
    <row r="7717" spans="66:66" ht="22.5" x14ac:dyDescent="0.45">
      <c r="BN7717" s="8">
        <f t="shared" si="472"/>
        <v>0</v>
      </c>
    </row>
    <row r="7718" spans="66:66" ht="22.5" x14ac:dyDescent="0.45">
      <c r="BN7718" s="8">
        <f t="shared" si="472"/>
        <v>0</v>
      </c>
    </row>
    <row r="7719" spans="66:66" ht="22.5" x14ac:dyDescent="0.45">
      <c r="BN7719" s="8">
        <f t="shared" si="472"/>
        <v>0</v>
      </c>
    </row>
    <row r="7720" spans="66:66" ht="22.5" x14ac:dyDescent="0.45">
      <c r="BN7720" s="8">
        <f t="shared" si="472"/>
        <v>0</v>
      </c>
    </row>
    <row r="7721" spans="66:66" ht="22.5" x14ac:dyDescent="0.45">
      <c r="BN7721" s="8">
        <f t="shared" si="472"/>
        <v>0</v>
      </c>
    </row>
    <row r="7722" spans="66:66" ht="22.5" x14ac:dyDescent="0.45">
      <c r="BN7722" s="8">
        <f t="shared" si="472"/>
        <v>0</v>
      </c>
    </row>
    <row r="7723" spans="66:66" ht="22.5" x14ac:dyDescent="0.45">
      <c r="BN7723" s="8">
        <f t="shared" si="472"/>
        <v>0</v>
      </c>
    </row>
    <row r="7724" spans="66:66" ht="22.5" x14ac:dyDescent="0.45">
      <c r="BN7724" s="8">
        <f t="shared" si="472"/>
        <v>0</v>
      </c>
    </row>
    <row r="7725" spans="66:66" ht="22.5" x14ac:dyDescent="0.45">
      <c r="BN7725" s="8">
        <f t="shared" si="472"/>
        <v>0</v>
      </c>
    </row>
    <row r="7726" spans="66:66" ht="22.5" x14ac:dyDescent="0.45">
      <c r="BN7726" s="8">
        <f t="shared" ref="BN7726:BN7789" si="473">D8326</f>
        <v>0</v>
      </c>
    </row>
    <row r="7727" spans="66:66" ht="22.5" x14ac:dyDescent="0.45">
      <c r="BN7727" s="8">
        <f t="shared" si="473"/>
        <v>0</v>
      </c>
    </row>
    <row r="7728" spans="66:66" ht="22.5" x14ac:dyDescent="0.45">
      <c r="BN7728" s="8">
        <f t="shared" si="473"/>
        <v>0</v>
      </c>
    </row>
    <row r="7729" spans="66:66" ht="22.5" x14ac:dyDescent="0.45">
      <c r="BN7729" s="8">
        <f t="shared" si="473"/>
        <v>0</v>
      </c>
    </row>
    <row r="7730" spans="66:66" ht="22.5" x14ac:dyDescent="0.45">
      <c r="BN7730" s="8">
        <f t="shared" si="473"/>
        <v>0</v>
      </c>
    </row>
    <row r="7731" spans="66:66" ht="22.5" x14ac:dyDescent="0.45">
      <c r="BN7731" s="8">
        <f t="shared" si="473"/>
        <v>0</v>
      </c>
    </row>
    <row r="7732" spans="66:66" ht="22.5" x14ac:dyDescent="0.45">
      <c r="BN7732" s="8">
        <f t="shared" si="473"/>
        <v>0</v>
      </c>
    </row>
    <row r="7733" spans="66:66" ht="22.5" x14ac:dyDescent="0.45">
      <c r="BN7733" s="8">
        <f t="shared" si="473"/>
        <v>0</v>
      </c>
    </row>
    <row r="7734" spans="66:66" ht="22.5" x14ac:dyDescent="0.45">
      <c r="BN7734" s="8">
        <f t="shared" si="473"/>
        <v>0</v>
      </c>
    </row>
    <row r="7735" spans="66:66" ht="22.5" x14ac:dyDescent="0.45">
      <c r="BN7735" s="8">
        <f t="shared" si="473"/>
        <v>0</v>
      </c>
    </row>
    <row r="7736" spans="66:66" ht="22.5" x14ac:dyDescent="0.45">
      <c r="BN7736" s="8">
        <f t="shared" si="473"/>
        <v>0</v>
      </c>
    </row>
    <row r="7737" spans="66:66" ht="22.5" x14ac:dyDescent="0.45">
      <c r="BN7737" s="8">
        <f t="shared" si="473"/>
        <v>0</v>
      </c>
    </row>
    <row r="7738" spans="66:66" ht="22.5" x14ac:dyDescent="0.45">
      <c r="BN7738" s="8">
        <f t="shared" si="473"/>
        <v>0</v>
      </c>
    </row>
    <row r="7739" spans="66:66" ht="22.5" x14ac:dyDescent="0.45">
      <c r="BN7739" s="8">
        <f t="shared" si="473"/>
        <v>0</v>
      </c>
    </row>
    <row r="7740" spans="66:66" ht="22.5" x14ac:dyDescent="0.45">
      <c r="BN7740" s="8">
        <f t="shared" si="473"/>
        <v>0</v>
      </c>
    </row>
    <row r="7741" spans="66:66" ht="22.5" x14ac:dyDescent="0.45">
      <c r="BN7741" s="8">
        <f t="shared" si="473"/>
        <v>0</v>
      </c>
    </row>
    <row r="7742" spans="66:66" ht="22.5" x14ac:dyDescent="0.45">
      <c r="BN7742" s="8">
        <f t="shared" si="473"/>
        <v>0</v>
      </c>
    </row>
    <row r="7743" spans="66:66" ht="22.5" x14ac:dyDescent="0.45">
      <c r="BN7743" s="8">
        <f t="shared" si="473"/>
        <v>0</v>
      </c>
    </row>
    <row r="7744" spans="66:66" ht="22.5" x14ac:dyDescent="0.45">
      <c r="BN7744" s="8">
        <f t="shared" si="473"/>
        <v>0</v>
      </c>
    </row>
    <row r="7745" spans="66:66" ht="22.5" x14ac:dyDescent="0.45">
      <c r="BN7745" s="8">
        <f t="shared" si="473"/>
        <v>0</v>
      </c>
    </row>
    <row r="7746" spans="66:66" ht="22.5" x14ac:dyDescent="0.45">
      <c r="BN7746" s="8">
        <f t="shared" si="473"/>
        <v>0</v>
      </c>
    </row>
    <row r="7747" spans="66:66" ht="22.5" x14ac:dyDescent="0.45">
      <c r="BN7747" s="8">
        <f t="shared" si="473"/>
        <v>0</v>
      </c>
    </row>
    <row r="7748" spans="66:66" ht="22.5" x14ac:dyDescent="0.45">
      <c r="BN7748" s="8">
        <f t="shared" si="473"/>
        <v>0</v>
      </c>
    </row>
    <row r="7749" spans="66:66" ht="22.5" x14ac:dyDescent="0.45">
      <c r="BN7749" s="8">
        <f t="shared" si="473"/>
        <v>0</v>
      </c>
    </row>
    <row r="7750" spans="66:66" ht="22.5" x14ac:dyDescent="0.45">
      <c r="BN7750" s="8">
        <f t="shared" si="473"/>
        <v>0</v>
      </c>
    </row>
    <row r="7751" spans="66:66" ht="22.5" x14ac:dyDescent="0.45">
      <c r="BN7751" s="8">
        <f t="shared" si="473"/>
        <v>0</v>
      </c>
    </row>
    <row r="7752" spans="66:66" ht="22.5" x14ac:dyDescent="0.45">
      <c r="BN7752" s="8">
        <f t="shared" si="473"/>
        <v>0</v>
      </c>
    </row>
    <row r="7753" spans="66:66" ht="22.5" x14ac:dyDescent="0.45">
      <c r="BN7753" s="8">
        <f t="shared" si="473"/>
        <v>0</v>
      </c>
    </row>
    <row r="7754" spans="66:66" ht="22.5" x14ac:dyDescent="0.45">
      <c r="BN7754" s="8">
        <f t="shared" si="473"/>
        <v>0</v>
      </c>
    </row>
    <row r="7755" spans="66:66" ht="22.5" x14ac:dyDescent="0.45">
      <c r="BN7755" s="8">
        <f t="shared" si="473"/>
        <v>0</v>
      </c>
    </row>
    <row r="7756" spans="66:66" ht="22.5" x14ac:dyDescent="0.45">
      <c r="BN7756" s="8">
        <f t="shared" si="473"/>
        <v>0</v>
      </c>
    </row>
    <row r="7757" spans="66:66" ht="22.5" x14ac:dyDescent="0.45">
      <c r="BN7757" s="8">
        <f t="shared" si="473"/>
        <v>0</v>
      </c>
    </row>
    <row r="7758" spans="66:66" ht="22.5" x14ac:dyDescent="0.45">
      <c r="BN7758" s="8">
        <f t="shared" si="473"/>
        <v>0</v>
      </c>
    </row>
    <row r="7759" spans="66:66" ht="22.5" x14ac:dyDescent="0.45">
      <c r="BN7759" s="8">
        <f t="shared" si="473"/>
        <v>0</v>
      </c>
    </row>
    <row r="7760" spans="66:66" ht="22.5" x14ac:dyDescent="0.45">
      <c r="BN7760" s="8">
        <f t="shared" si="473"/>
        <v>0</v>
      </c>
    </row>
    <row r="7761" spans="66:66" ht="22.5" x14ac:dyDescent="0.45">
      <c r="BN7761" s="8">
        <f t="shared" si="473"/>
        <v>0</v>
      </c>
    </row>
    <row r="7762" spans="66:66" ht="22.5" x14ac:dyDescent="0.45">
      <c r="BN7762" s="8">
        <f t="shared" si="473"/>
        <v>0</v>
      </c>
    </row>
    <row r="7763" spans="66:66" ht="22.5" x14ac:dyDescent="0.45">
      <c r="BN7763" s="8">
        <f t="shared" si="473"/>
        <v>0</v>
      </c>
    </row>
    <row r="7764" spans="66:66" ht="22.5" x14ac:dyDescent="0.45">
      <c r="BN7764" s="8">
        <f t="shared" si="473"/>
        <v>0</v>
      </c>
    </row>
    <row r="7765" spans="66:66" ht="22.5" x14ac:dyDescent="0.45">
      <c r="BN7765" s="8">
        <f t="shared" si="473"/>
        <v>0</v>
      </c>
    </row>
    <row r="7766" spans="66:66" ht="22.5" x14ac:dyDescent="0.45">
      <c r="BN7766" s="8">
        <f t="shared" si="473"/>
        <v>0</v>
      </c>
    </row>
    <row r="7767" spans="66:66" ht="22.5" x14ac:dyDescent="0.45">
      <c r="BN7767" s="8">
        <f t="shared" si="473"/>
        <v>0</v>
      </c>
    </row>
    <row r="7768" spans="66:66" ht="22.5" x14ac:dyDescent="0.45">
      <c r="BN7768" s="8">
        <f t="shared" si="473"/>
        <v>0</v>
      </c>
    </row>
    <row r="7769" spans="66:66" ht="22.5" x14ac:dyDescent="0.45">
      <c r="BN7769" s="8">
        <f t="shared" si="473"/>
        <v>0</v>
      </c>
    </row>
    <row r="7770" spans="66:66" ht="22.5" x14ac:dyDescent="0.45">
      <c r="BN7770" s="8">
        <f t="shared" si="473"/>
        <v>0</v>
      </c>
    </row>
    <row r="7771" spans="66:66" ht="22.5" x14ac:dyDescent="0.45">
      <c r="BN7771" s="8">
        <f t="shared" si="473"/>
        <v>0</v>
      </c>
    </row>
    <row r="7772" spans="66:66" ht="22.5" x14ac:dyDescent="0.45">
      <c r="BN7772" s="8">
        <f t="shared" si="473"/>
        <v>0</v>
      </c>
    </row>
    <row r="7773" spans="66:66" ht="22.5" x14ac:dyDescent="0.45">
      <c r="BN7773" s="8">
        <f t="shared" si="473"/>
        <v>0</v>
      </c>
    </row>
    <row r="7774" spans="66:66" ht="22.5" x14ac:dyDescent="0.45">
      <c r="BN7774" s="8">
        <f t="shared" si="473"/>
        <v>0</v>
      </c>
    </row>
    <row r="7775" spans="66:66" ht="22.5" x14ac:dyDescent="0.45">
      <c r="BN7775" s="8">
        <f t="shared" si="473"/>
        <v>0</v>
      </c>
    </row>
    <row r="7776" spans="66:66" ht="22.5" x14ac:dyDescent="0.45">
      <c r="BN7776" s="8">
        <f t="shared" si="473"/>
        <v>0</v>
      </c>
    </row>
    <row r="7777" spans="66:66" ht="22.5" x14ac:dyDescent="0.45">
      <c r="BN7777" s="8">
        <f t="shared" si="473"/>
        <v>0</v>
      </c>
    </row>
    <row r="7778" spans="66:66" ht="22.5" x14ac:dyDescent="0.45">
      <c r="BN7778" s="8">
        <f t="shared" si="473"/>
        <v>0</v>
      </c>
    </row>
    <row r="7779" spans="66:66" ht="22.5" x14ac:dyDescent="0.45">
      <c r="BN7779" s="8">
        <f t="shared" si="473"/>
        <v>0</v>
      </c>
    </row>
    <row r="7780" spans="66:66" ht="22.5" x14ac:dyDescent="0.45">
      <c r="BN7780" s="8">
        <f t="shared" si="473"/>
        <v>0</v>
      </c>
    </row>
    <row r="7781" spans="66:66" ht="22.5" x14ac:dyDescent="0.45">
      <c r="BN7781" s="8">
        <f t="shared" si="473"/>
        <v>0</v>
      </c>
    </row>
    <row r="7782" spans="66:66" ht="22.5" x14ac:dyDescent="0.45">
      <c r="BN7782" s="8">
        <f t="shared" si="473"/>
        <v>0</v>
      </c>
    </row>
    <row r="7783" spans="66:66" ht="22.5" x14ac:dyDescent="0.45">
      <c r="BN7783" s="8">
        <f t="shared" si="473"/>
        <v>0</v>
      </c>
    </row>
    <row r="7784" spans="66:66" ht="22.5" x14ac:dyDescent="0.45">
      <c r="BN7784" s="8">
        <f t="shared" si="473"/>
        <v>0</v>
      </c>
    </row>
    <row r="7785" spans="66:66" ht="22.5" x14ac:dyDescent="0.45">
      <c r="BN7785" s="8">
        <f t="shared" si="473"/>
        <v>0</v>
      </c>
    </row>
    <row r="7786" spans="66:66" ht="22.5" x14ac:dyDescent="0.45">
      <c r="BN7786" s="8">
        <f t="shared" si="473"/>
        <v>0</v>
      </c>
    </row>
    <row r="7787" spans="66:66" ht="22.5" x14ac:dyDescent="0.45">
      <c r="BN7787" s="8">
        <f t="shared" si="473"/>
        <v>0</v>
      </c>
    </row>
    <row r="7788" spans="66:66" ht="22.5" x14ac:dyDescent="0.45">
      <c r="BN7788" s="8">
        <f t="shared" si="473"/>
        <v>0</v>
      </c>
    </row>
    <row r="7789" spans="66:66" ht="22.5" x14ac:dyDescent="0.45">
      <c r="BN7789" s="8">
        <f t="shared" si="473"/>
        <v>0</v>
      </c>
    </row>
    <row r="7790" spans="66:66" ht="22.5" x14ac:dyDescent="0.45">
      <c r="BN7790" s="8">
        <f t="shared" ref="BN7790:BN7853" si="474">D8390</f>
        <v>0</v>
      </c>
    </row>
    <row r="7791" spans="66:66" ht="22.5" x14ac:dyDescent="0.45">
      <c r="BN7791" s="8">
        <f t="shared" si="474"/>
        <v>0</v>
      </c>
    </row>
    <row r="7792" spans="66:66" ht="22.5" x14ac:dyDescent="0.45">
      <c r="BN7792" s="8">
        <f t="shared" si="474"/>
        <v>0</v>
      </c>
    </row>
    <row r="7793" spans="66:66" ht="22.5" x14ac:dyDescent="0.45">
      <c r="BN7793" s="8">
        <f t="shared" si="474"/>
        <v>0</v>
      </c>
    </row>
    <row r="7794" spans="66:66" ht="22.5" x14ac:dyDescent="0.45">
      <c r="BN7794" s="8">
        <f t="shared" si="474"/>
        <v>0</v>
      </c>
    </row>
    <row r="7795" spans="66:66" ht="22.5" x14ac:dyDescent="0.45">
      <c r="BN7795" s="8">
        <f t="shared" si="474"/>
        <v>0</v>
      </c>
    </row>
    <row r="7796" spans="66:66" ht="22.5" x14ac:dyDescent="0.45">
      <c r="BN7796" s="8">
        <f t="shared" si="474"/>
        <v>0</v>
      </c>
    </row>
    <row r="7797" spans="66:66" ht="22.5" x14ac:dyDescent="0.45">
      <c r="BN7797" s="8">
        <f t="shared" si="474"/>
        <v>0</v>
      </c>
    </row>
    <row r="7798" spans="66:66" ht="22.5" x14ac:dyDescent="0.45">
      <c r="BN7798" s="8">
        <f t="shared" si="474"/>
        <v>0</v>
      </c>
    </row>
    <row r="7799" spans="66:66" ht="22.5" x14ac:dyDescent="0.45">
      <c r="BN7799" s="8">
        <f t="shared" si="474"/>
        <v>0</v>
      </c>
    </row>
    <row r="7800" spans="66:66" ht="22.5" x14ac:dyDescent="0.45">
      <c r="BN7800" s="8">
        <f t="shared" si="474"/>
        <v>0</v>
      </c>
    </row>
    <row r="7801" spans="66:66" ht="22.5" x14ac:dyDescent="0.45">
      <c r="BN7801" s="8">
        <f t="shared" si="474"/>
        <v>0</v>
      </c>
    </row>
    <row r="7802" spans="66:66" ht="22.5" x14ac:dyDescent="0.45">
      <c r="BN7802" s="8">
        <f t="shared" si="474"/>
        <v>0</v>
      </c>
    </row>
    <row r="7803" spans="66:66" ht="22.5" x14ac:dyDescent="0.45">
      <c r="BN7803" s="8">
        <f t="shared" si="474"/>
        <v>0</v>
      </c>
    </row>
    <row r="7804" spans="66:66" ht="22.5" x14ac:dyDescent="0.45">
      <c r="BN7804" s="8">
        <f t="shared" si="474"/>
        <v>0</v>
      </c>
    </row>
    <row r="7805" spans="66:66" ht="22.5" x14ac:dyDescent="0.45">
      <c r="BN7805" s="8">
        <f t="shared" si="474"/>
        <v>0</v>
      </c>
    </row>
    <row r="7806" spans="66:66" ht="22.5" x14ac:dyDescent="0.45">
      <c r="BN7806" s="8">
        <f t="shared" si="474"/>
        <v>0</v>
      </c>
    </row>
    <row r="7807" spans="66:66" ht="22.5" x14ac:dyDescent="0.45">
      <c r="BN7807" s="8">
        <f t="shared" si="474"/>
        <v>0</v>
      </c>
    </row>
    <row r="7808" spans="66:66" ht="22.5" x14ac:dyDescent="0.45">
      <c r="BN7808" s="8">
        <f t="shared" si="474"/>
        <v>0</v>
      </c>
    </row>
    <row r="7809" spans="66:66" ht="22.5" x14ac:dyDescent="0.45">
      <c r="BN7809" s="8">
        <f t="shared" si="474"/>
        <v>0</v>
      </c>
    </row>
    <row r="7810" spans="66:66" ht="22.5" x14ac:dyDescent="0.45">
      <c r="BN7810" s="8">
        <f t="shared" si="474"/>
        <v>0</v>
      </c>
    </row>
    <row r="7811" spans="66:66" ht="22.5" x14ac:dyDescent="0.45">
      <c r="BN7811" s="8">
        <f t="shared" si="474"/>
        <v>0</v>
      </c>
    </row>
    <row r="7812" spans="66:66" ht="22.5" x14ac:dyDescent="0.45">
      <c r="BN7812" s="8">
        <f t="shared" si="474"/>
        <v>0</v>
      </c>
    </row>
    <row r="7813" spans="66:66" ht="22.5" x14ac:dyDescent="0.45">
      <c r="BN7813" s="8">
        <f t="shared" si="474"/>
        <v>0</v>
      </c>
    </row>
    <row r="7814" spans="66:66" ht="22.5" x14ac:dyDescent="0.45">
      <c r="BN7814" s="8">
        <f t="shared" si="474"/>
        <v>0</v>
      </c>
    </row>
    <row r="7815" spans="66:66" ht="22.5" x14ac:dyDescent="0.45">
      <c r="BN7815" s="8">
        <f t="shared" si="474"/>
        <v>0</v>
      </c>
    </row>
    <row r="7816" spans="66:66" ht="22.5" x14ac:dyDescent="0.45">
      <c r="BN7816" s="8">
        <f t="shared" si="474"/>
        <v>0</v>
      </c>
    </row>
    <row r="7817" spans="66:66" ht="22.5" x14ac:dyDescent="0.45">
      <c r="BN7817" s="8">
        <f t="shared" si="474"/>
        <v>0</v>
      </c>
    </row>
    <row r="7818" spans="66:66" ht="22.5" x14ac:dyDescent="0.45">
      <c r="BN7818" s="8">
        <f t="shared" si="474"/>
        <v>0</v>
      </c>
    </row>
    <row r="7819" spans="66:66" ht="22.5" x14ac:dyDescent="0.45">
      <c r="BN7819" s="8">
        <f t="shared" si="474"/>
        <v>0</v>
      </c>
    </row>
    <row r="7820" spans="66:66" ht="22.5" x14ac:dyDescent="0.45">
      <c r="BN7820" s="8">
        <f t="shared" si="474"/>
        <v>0</v>
      </c>
    </row>
    <row r="7821" spans="66:66" ht="22.5" x14ac:dyDescent="0.45">
      <c r="BN7821" s="8">
        <f t="shared" si="474"/>
        <v>0</v>
      </c>
    </row>
    <row r="7822" spans="66:66" ht="22.5" x14ac:dyDescent="0.45">
      <c r="BN7822" s="8">
        <f t="shared" si="474"/>
        <v>0</v>
      </c>
    </row>
    <row r="7823" spans="66:66" ht="22.5" x14ac:dyDescent="0.45">
      <c r="BN7823" s="8">
        <f t="shared" si="474"/>
        <v>0</v>
      </c>
    </row>
    <row r="7824" spans="66:66" ht="22.5" x14ac:dyDescent="0.45">
      <c r="BN7824" s="8">
        <f t="shared" si="474"/>
        <v>0</v>
      </c>
    </row>
    <row r="7825" spans="66:66" ht="22.5" x14ac:dyDescent="0.45">
      <c r="BN7825" s="8">
        <f t="shared" si="474"/>
        <v>0</v>
      </c>
    </row>
    <row r="7826" spans="66:66" ht="22.5" x14ac:dyDescent="0.45">
      <c r="BN7826" s="8">
        <f t="shared" si="474"/>
        <v>0</v>
      </c>
    </row>
    <row r="7827" spans="66:66" ht="22.5" x14ac:dyDescent="0.45">
      <c r="BN7827" s="8">
        <f t="shared" si="474"/>
        <v>0</v>
      </c>
    </row>
    <row r="7828" spans="66:66" ht="22.5" x14ac:dyDescent="0.45">
      <c r="BN7828" s="8">
        <f t="shared" si="474"/>
        <v>0</v>
      </c>
    </row>
    <row r="7829" spans="66:66" ht="22.5" x14ac:dyDescent="0.45">
      <c r="BN7829" s="8">
        <f t="shared" si="474"/>
        <v>0</v>
      </c>
    </row>
    <row r="7830" spans="66:66" ht="22.5" x14ac:dyDescent="0.45">
      <c r="BN7830" s="8">
        <f t="shared" si="474"/>
        <v>0</v>
      </c>
    </row>
    <row r="7831" spans="66:66" ht="22.5" x14ac:dyDescent="0.45">
      <c r="BN7831" s="8">
        <f t="shared" si="474"/>
        <v>0</v>
      </c>
    </row>
    <row r="7832" spans="66:66" ht="22.5" x14ac:dyDescent="0.45">
      <c r="BN7832" s="8">
        <f t="shared" si="474"/>
        <v>0</v>
      </c>
    </row>
    <row r="7833" spans="66:66" ht="22.5" x14ac:dyDescent="0.45">
      <c r="BN7833" s="8">
        <f t="shared" si="474"/>
        <v>0</v>
      </c>
    </row>
    <row r="7834" spans="66:66" ht="22.5" x14ac:dyDescent="0.45">
      <c r="BN7834" s="8">
        <f t="shared" si="474"/>
        <v>0</v>
      </c>
    </row>
    <row r="7835" spans="66:66" ht="22.5" x14ac:dyDescent="0.45">
      <c r="BN7835" s="8">
        <f t="shared" si="474"/>
        <v>0</v>
      </c>
    </row>
    <row r="7836" spans="66:66" ht="22.5" x14ac:dyDescent="0.45">
      <c r="BN7836" s="8">
        <f t="shared" si="474"/>
        <v>0</v>
      </c>
    </row>
    <row r="7837" spans="66:66" ht="22.5" x14ac:dyDescent="0.45">
      <c r="BN7837" s="8">
        <f t="shared" si="474"/>
        <v>0</v>
      </c>
    </row>
    <row r="7838" spans="66:66" ht="22.5" x14ac:dyDescent="0.45">
      <c r="BN7838" s="8">
        <f t="shared" si="474"/>
        <v>0</v>
      </c>
    </row>
    <row r="7839" spans="66:66" ht="22.5" x14ac:dyDescent="0.45">
      <c r="BN7839" s="8">
        <f t="shared" si="474"/>
        <v>0</v>
      </c>
    </row>
    <row r="7840" spans="66:66" ht="22.5" x14ac:dyDescent="0.45">
      <c r="BN7840" s="8">
        <f t="shared" si="474"/>
        <v>0</v>
      </c>
    </row>
    <row r="7841" spans="66:66" ht="22.5" x14ac:dyDescent="0.45">
      <c r="BN7841" s="8">
        <f t="shared" si="474"/>
        <v>0</v>
      </c>
    </row>
    <row r="7842" spans="66:66" ht="22.5" x14ac:dyDescent="0.45">
      <c r="BN7842" s="8">
        <f t="shared" si="474"/>
        <v>0</v>
      </c>
    </row>
    <row r="7843" spans="66:66" ht="22.5" x14ac:dyDescent="0.45">
      <c r="BN7843" s="8">
        <f t="shared" si="474"/>
        <v>0</v>
      </c>
    </row>
    <row r="7844" spans="66:66" ht="22.5" x14ac:dyDescent="0.45">
      <c r="BN7844" s="8">
        <f t="shared" si="474"/>
        <v>0</v>
      </c>
    </row>
    <row r="7845" spans="66:66" ht="22.5" x14ac:dyDescent="0.45">
      <c r="BN7845" s="8">
        <f t="shared" si="474"/>
        <v>0</v>
      </c>
    </row>
    <row r="7846" spans="66:66" ht="22.5" x14ac:dyDescent="0.45">
      <c r="BN7846" s="8">
        <f t="shared" si="474"/>
        <v>0</v>
      </c>
    </row>
    <row r="7847" spans="66:66" ht="22.5" x14ac:dyDescent="0.45">
      <c r="BN7847" s="8">
        <f t="shared" si="474"/>
        <v>0</v>
      </c>
    </row>
    <row r="7848" spans="66:66" ht="22.5" x14ac:dyDescent="0.45">
      <c r="BN7848" s="8">
        <f t="shared" si="474"/>
        <v>0</v>
      </c>
    </row>
    <row r="7849" spans="66:66" ht="22.5" x14ac:dyDescent="0.45">
      <c r="BN7849" s="8">
        <f t="shared" si="474"/>
        <v>0</v>
      </c>
    </row>
    <row r="7850" spans="66:66" ht="22.5" x14ac:dyDescent="0.45">
      <c r="BN7850" s="8">
        <f t="shared" si="474"/>
        <v>0</v>
      </c>
    </row>
    <row r="7851" spans="66:66" ht="22.5" x14ac:dyDescent="0.45">
      <c r="BN7851" s="8">
        <f t="shared" si="474"/>
        <v>0</v>
      </c>
    </row>
    <row r="7852" spans="66:66" ht="22.5" x14ac:dyDescent="0.45">
      <c r="BN7852" s="8">
        <f t="shared" si="474"/>
        <v>0</v>
      </c>
    </row>
    <row r="7853" spans="66:66" ht="22.5" x14ac:dyDescent="0.45">
      <c r="BN7853" s="8">
        <f t="shared" si="474"/>
        <v>0</v>
      </c>
    </row>
    <row r="7854" spans="66:66" ht="22.5" x14ac:dyDescent="0.45">
      <c r="BN7854" s="8">
        <f t="shared" ref="BN7854:BN7917" si="475">D8454</f>
        <v>0</v>
      </c>
    </row>
    <row r="7855" spans="66:66" ht="22.5" x14ac:dyDescent="0.45">
      <c r="BN7855" s="8">
        <f t="shared" si="475"/>
        <v>0</v>
      </c>
    </row>
    <row r="7856" spans="66:66" ht="22.5" x14ac:dyDescent="0.45">
      <c r="BN7856" s="8">
        <f t="shared" si="475"/>
        <v>0</v>
      </c>
    </row>
    <row r="7857" spans="66:66" ht="22.5" x14ac:dyDescent="0.45">
      <c r="BN7857" s="8">
        <f t="shared" si="475"/>
        <v>0</v>
      </c>
    </row>
    <row r="7858" spans="66:66" ht="22.5" x14ac:dyDescent="0.45">
      <c r="BN7858" s="8">
        <f t="shared" si="475"/>
        <v>0</v>
      </c>
    </row>
    <row r="7859" spans="66:66" ht="22.5" x14ac:dyDescent="0.45">
      <c r="BN7859" s="8">
        <f t="shared" si="475"/>
        <v>0</v>
      </c>
    </row>
    <row r="7860" spans="66:66" ht="22.5" x14ac:dyDescent="0.45">
      <c r="BN7860" s="8">
        <f t="shared" si="475"/>
        <v>0</v>
      </c>
    </row>
    <row r="7861" spans="66:66" ht="22.5" x14ac:dyDescent="0.45">
      <c r="BN7861" s="8">
        <f t="shared" si="475"/>
        <v>0</v>
      </c>
    </row>
    <row r="7862" spans="66:66" ht="22.5" x14ac:dyDescent="0.45">
      <c r="BN7862" s="8">
        <f t="shared" si="475"/>
        <v>0</v>
      </c>
    </row>
    <row r="7863" spans="66:66" ht="22.5" x14ac:dyDescent="0.45">
      <c r="BN7863" s="8">
        <f t="shared" si="475"/>
        <v>0</v>
      </c>
    </row>
    <row r="7864" spans="66:66" ht="22.5" x14ac:dyDescent="0.45">
      <c r="BN7864" s="8">
        <f t="shared" si="475"/>
        <v>0</v>
      </c>
    </row>
    <row r="7865" spans="66:66" ht="22.5" x14ac:dyDescent="0.45">
      <c r="BN7865" s="8">
        <f t="shared" si="475"/>
        <v>0</v>
      </c>
    </row>
    <row r="7866" spans="66:66" ht="22.5" x14ac:dyDescent="0.45">
      <c r="BN7866" s="8">
        <f t="shared" si="475"/>
        <v>0</v>
      </c>
    </row>
    <row r="7867" spans="66:66" ht="22.5" x14ac:dyDescent="0.45">
      <c r="BN7867" s="8">
        <f t="shared" si="475"/>
        <v>0</v>
      </c>
    </row>
    <row r="7868" spans="66:66" ht="22.5" x14ac:dyDescent="0.45">
      <c r="BN7868" s="8">
        <f t="shared" si="475"/>
        <v>0</v>
      </c>
    </row>
    <row r="7869" spans="66:66" ht="22.5" x14ac:dyDescent="0.45">
      <c r="BN7869" s="8">
        <f t="shared" si="475"/>
        <v>0</v>
      </c>
    </row>
    <row r="7870" spans="66:66" ht="22.5" x14ac:dyDescent="0.45">
      <c r="BN7870" s="8">
        <f t="shared" si="475"/>
        <v>0</v>
      </c>
    </row>
    <row r="7871" spans="66:66" ht="22.5" x14ac:dyDescent="0.45">
      <c r="BN7871" s="8">
        <f t="shared" si="475"/>
        <v>0</v>
      </c>
    </row>
    <row r="7872" spans="66:66" ht="22.5" x14ac:dyDescent="0.45">
      <c r="BN7872" s="8">
        <f t="shared" si="475"/>
        <v>0</v>
      </c>
    </row>
    <row r="7873" spans="66:66" ht="22.5" x14ac:dyDescent="0.45">
      <c r="BN7873" s="8">
        <f t="shared" si="475"/>
        <v>0</v>
      </c>
    </row>
    <row r="7874" spans="66:66" ht="22.5" x14ac:dyDescent="0.45">
      <c r="BN7874" s="8">
        <f t="shared" si="475"/>
        <v>0</v>
      </c>
    </row>
    <row r="7875" spans="66:66" ht="22.5" x14ac:dyDescent="0.45">
      <c r="BN7875" s="8">
        <f t="shared" si="475"/>
        <v>0</v>
      </c>
    </row>
    <row r="7876" spans="66:66" ht="22.5" x14ac:dyDescent="0.45">
      <c r="BN7876" s="8">
        <f t="shared" si="475"/>
        <v>0</v>
      </c>
    </row>
    <row r="7877" spans="66:66" ht="22.5" x14ac:dyDescent="0.45">
      <c r="BN7877" s="8">
        <f t="shared" si="475"/>
        <v>0</v>
      </c>
    </row>
    <row r="7878" spans="66:66" ht="22.5" x14ac:dyDescent="0.45">
      <c r="BN7878" s="8">
        <f t="shared" si="475"/>
        <v>0</v>
      </c>
    </row>
    <row r="7879" spans="66:66" ht="22.5" x14ac:dyDescent="0.45">
      <c r="BN7879" s="8">
        <f t="shared" si="475"/>
        <v>0</v>
      </c>
    </row>
    <row r="7880" spans="66:66" ht="22.5" x14ac:dyDescent="0.45">
      <c r="BN7880" s="8">
        <f t="shared" si="475"/>
        <v>0</v>
      </c>
    </row>
    <row r="7881" spans="66:66" ht="22.5" x14ac:dyDescent="0.45">
      <c r="BN7881" s="8">
        <f t="shared" si="475"/>
        <v>0</v>
      </c>
    </row>
    <row r="7882" spans="66:66" ht="22.5" x14ac:dyDescent="0.45">
      <c r="BN7882" s="8">
        <f t="shared" si="475"/>
        <v>0</v>
      </c>
    </row>
    <row r="7883" spans="66:66" ht="22.5" x14ac:dyDescent="0.45">
      <c r="BN7883" s="8">
        <f t="shared" si="475"/>
        <v>0</v>
      </c>
    </row>
    <row r="7884" spans="66:66" ht="22.5" x14ac:dyDescent="0.45">
      <c r="BN7884" s="8">
        <f t="shared" si="475"/>
        <v>0</v>
      </c>
    </row>
    <row r="7885" spans="66:66" ht="22.5" x14ac:dyDescent="0.45">
      <c r="BN7885" s="8">
        <f t="shared" si="475"/>
        <v>0</v>
      </c>
    </row>
    <row r="7886" spans="66:66" ht="22.5" x14ac:dyDescent="0.45">
      <c r="BN7886" s="8">
        <f t="shared" si="475"/>
        <v>0</v>
      </c>
    </row>
    <row r="7887" spans="66:66" ht="22.5" x14ac:dyDescent="0.45">
      <c r="BN7887" s="8">
        <f t="shared" si="475"/>
        <v>0</v>
      </c>
    </row>
    <row r="7888" spans="66:66" ht="22.5" x14ac:dyDescent="0.45">
      <c r="BN7888" s="8">
        <f t="shared" si="475"/>
        <v>0</v>
      </c>
    </row>
    <row r="7889" spans="66:66" ht="22.5" x14ac:dyDescent="0.45">
      <c r="BN7889" s="8">
        <f t="shared" si="475"/>
        <v>0</v>
      </c>
    </row>
    <row r="7890" spans="66:66" ht="22.5" x14ac:dyDescent="0.45">
      <c r="BN7890" s="8">
        <f t="shared" si="475"/>
        <v>0</v>
      </c>
    </row>
    <row r="7891" spans="66:66" ht="22.5" x14ac:dyDescent="0.45">
      <c r="BN7891" s="8">
        <f t="shared" si="475"/>
        <v>0</v>
      </c>
    </row>
    <row r="7892" spans="66:66" ht="22.5" x14ac:dyDescent="0.45">
      <c r="BN7892" s="8">
        <f t="shared" si="475"/>
        <v>0</v>
      </c>
    </row>
    <row r="7893" spans="66:66" ht="22.5" x14ac:dyDescent="0.45">
      <c r="BN7893" s="8">
        <f t="shared" si="475"/>
        <v>0</v>
      </c>
    </row>
    <row r="7894" spans="66:66" ht="22.5" x14ac:dyDescent="0.45">
      <c r="BN7894" s="8">
        <f t="shared" si="475"/>
        <v>0</v>
      </c>
    </row>
    <row r="7895" spans="66:66" ht="22.5" x14ac:dyDescent="0.45">
      <c r="BN7895" s="8">
        <f t="shared" si="475"/>
        <v>0</v>
      </c>
    </row>
    <row r="7896" spans="66:66" ht="22.5" x14ac:dyDescent="0.45">
      <c r="BN7896" s="8">
        <f t="shared" si="475"/>
        <v>0</v>
      </c>
    </row>
    <row r="7897" spans="66:66" ht="22.5" x14ac:dyDescent="0.45">
      <c r="BN7897" s="8">
        <f t="shared" si="475"/>
        <v>0</v>
      </c>
    </row>
    <row r="7898" spans="66:66" ht="22.5" x14ac:dyDescent="0.45">
      <c r="BN7898" s="8">
        <f t="shared" si="475"/>
        <v>0</v>
      </c>
    </row>
    <row r="7899" spans="66:66" ht="22.5" x14ac:dyDescent="0.45">
      <c r="BN7899" s="8">
        <f t="shared" si="475"/>
        <v>0</v>
      </c>
    </row>
    <row r="7900" spans="66:66" ht="22.5" x14ac:dyDescent="0.45">
      <c r="BN7900" s="8">
        <f t="shared" si="475"/>
        <v>0</v>
      </c>
    </row>
    <row r="7901" spans="66:66" ht="22.5" x14ac:dyDescent="0.45">
      <c r="BN7901" s="8">
        <f t="shared" si="475"/>
        <v>0</v>
      </c>
    </row>
    <row r="7902" spans="66:66" ht="22.5" x14ac:dyDescent="0.45">
      <c r="BN7902" s="8">
        <f t="shared" si="475"/>
        <v>0</v>
      </c>
    </row>
    <row r="7903" spans="66:66" ht="22.5" x14ac:dyDescent="0.45">
      <c r="BN7903" s="8">
        <f t="shared" si="475"/>
        <v>0</v>
      </c>
    </row>
    <row r="7904" spans="66:66" ht="22.5" x14ac:dyDescent="0.45">
      <c r="BN7904" s="8">
        <f t="shared" si="475"/>
        <v>0</v>
      </c>
    </row>
    <row r="7905" spans="66:66" ht="22.5" x14ac:dyDescent="0.45">
      <c r="BN7905" s="8">
        <f t="shared" si="475"/>
        <v>0</v>
      </c>
    </row>
    <row r="7906" spans="66:66" ht="22.5" x14ac:dyDescent="0.45">
      <c r="BN7906" s="8">
        <f t="shared" si="475"/>
        <v>0</v>
      </c>
    </row>
    <row r="7907" spans="66:66" ht="22.5" x14ac:dyDescent="0.45">
      <c r="BN7907" s="8">
        <f t="shared" si="475"/>
        <v>0</v>
      </c>
    </row>
    <row r="7908" spans="66:66" ht="22.5" x14ac:dyDescent="0.45">
      <c r="BN7908" s="8">
        <f t="shared" si="475"/>
        <v>0</v>
      </c>
    </row>
    <row r="7909" spans="66:66" ht="22.5" x14ac:dyDescent="0.45">
      <c r="BN7909" s="8">
        <f t="shared" si="475"/>
        <v>0</v>
      </c>
    </row>
    <row r="7910" spans="66:66" ht="22.5" x14ac:dyDescent="0.45">
      <c r="BN7910" s="8">
        <f t="shared" si="475"/>
        <v>0</v>
      </c>
    </row>
    <row r="7911" spans="66:66" ht="22.5" x14ac:dyDescent="0.45">
      <c r="BN7911" s="8">
        <f t="shared" si="475"/>
        <v>0</v>
      </c>
    </row>
    <row r="7912" spans="66:66" ht="22.5" x14ac:dyDescent="0.45">
      <c r="BN7912" s="8">
        <f t="shared" si="475"/>
        <v>0</v>
      </c>
    </row>
    <row r="7913" spans="66:66" ht="22.5" x14ac:dyDescent="0.45">
      <c r="BN7913" s="8">
        <f t="shared" si="475"/>
        <v>0</v>
      </c>
    </row>
    <row r="7914" spans="66:66" ht="22.5" x14ac:dyDescent="0.45">
      <c r="BN7914" s="8">
        <f t="shared" si="475"/>
        <v>0</v>
      </c>
    </row>
    <row r="7915" spans="66:66" ht="22.5" x14ac:dyDescent="0.45">
      <c r="BN7915" s="8">
        <f t="shared" si="475"/>
        <v>0</v>
      </c>
    </row>
    <row r="7916" spans="66:66" ht="22.5" x14ac:dyDescent="0.45">
      <c r="BN7916" s="8">
        <f t="shared" si="475"/>
        <v>0</v>
      </c>
    </row>
    <row r="7917" spans="66:66" ht="22.5" x14ac:dyDescent="0.45">
      <c r="BN7917" s="8">
        <f t="shared" si="475"/>
        <v>0</v>
      </c>
    </row>
    <row r="7918" spans="66:66" ht="22.5" x14ac:dyDescent="0.45">
      <c r="BN7918" s="8">
        <f t="shared" ref="BN7918:BN7981" si="476">D8518</f>
        <v>0</v>
      </c>
    </row>
    <row r="7919" spans="66:66" ht="22.5" x14ac:dyDescent="0.45">
      <c r="BN7919" s="8">
        <f t="shared" si="476"/>
        <v>0</v>
      </c>
    </row>
    <row r="7920" spans="66:66" ht="22.5" x14ac:dyDescent="0.45">
      <c r="BN7920" s="8">
        <f t="shared" si="476"/>
        <v>0</v>
      </c>
    </row>
    <row r="7921" spans="66:66" ht="22.5" x14ac:dyDescent="0.45">
      <c r="BN7921" s="8">
        <f t="shared" si="476"/>
        <v>0</v>
      </c>
    </row>
    <row r="7922" spans="66:66" ht="22.5" x14ac:dyDescent="0.45">
      <c r="BN7922" s="8">
        <f t="shared" si="476"/>
        <v>0</v>
      </c>
    </row>
    <row r="7923" spans="66:66" ht="22.5" x14ac:dyDescent="0.45">
      <c r="BN7923" s="8">
        <f t="shared" si="476"/>
        <v>0</v>
      </c>
    </row>
    <row r="7924" spans="66:66" ht="22.5" x14ac:dyDescent="0.45">
      <c r="BN7924" s="8">
        <f t="shared" si="476"/>
        <v>0</v>
      </c>
    </row>
    <row r="7925" spans="66:66" ht="22.5" x14ac:dyDescent="0.45">
      <c r="BN7925" s="8">
        <f t="shared" si="476"/>
        <v>0</v>
      </c>
    </row>
    <row r="7926" spans="66:66" ht="22.5" x14ac:dyDescent="0.45">
      <c r="BN7926" s="8">
        <f t="shared" si="476"/>
        <v>0</v>
      </c>
    </row>
    <row r="7927" spans="66:66" ht="22.5" x14ac:dyDescent="0.45">
      <c r="BN7927" s="8">
        <f t="shared" si="476"/>
        <v>0</v>
      </c>
    </row>
    <row r="7928" spans="66:66" ht="22.5" x14ac:dyDescent="0.45">
      <c r="BN7928" s="8">
        <f t="shared" si="476"/>
        <v>0</v>
      </c>
    </row>
    <row r="7929" spans="66:66" ht="22.5" x14ac:dyDescent="0.45">
      <c r="BN7929" s="8">
        <f t="shared" si="476"/>
        <v>0</v>
      </c>
    </row>
    <row r="7930" spans="66:66" ht="22.5" x14ac:dyDescent="0.45">
      <c r="BN7930" s="8">
        <f t="shared" si="476"/>
        <v>0</v>
      </c>
    </row>
    <row r="7931" spans="66:66" ht="22.5" x14ac:dyDescent="0.45">
      <c r="BN7931" s="8">
        <f t="shared" si="476"/>
        <v>0</v>
      </c>
    </row>
    <row r="7932" spans="66:66" ht="22.5" x14ac:dyDescent="0.45">
      <c r="BN7932" s="8">
        <f t="shared" si="476"/>
        <v>0</v>
      </c>
    </row>
    <row r="7933" spans="66:66" ht="22.5" x14ac:dyDescent="0.45">
      <c r="BN7933" s="8">
        <f t="shared" si="476"/>
        <v>0</v>
      </c>
    </row>
    <row r="7934" spans="66:66" ht="22.5" x14ac:dyDescent="0.45">
      <c r="BN7934" s="8">
        <f t="shared" si="476"/>
        <v>0</v>
      </c>
    </row>
    <row r="7935" spans="66:66" ht="22.5" x14ac:dyDescent="0.45">
      <c r="BN7935" s="8">
        <f t="shared" si="476"/>
        <v>0</v>
      </c>
    </row>
    <row r="7936" spans="66:66" ht="22.5" x14ac:dyDescent="0.45">
      <c r="BN7936" s="8">
        <f t="shared" si="476"/>
        <v>0</v>
      </c>
    </row>
    <row r="7937" spans="66:66" ht="22.5" x14ac:dyDescent="0.45">
      <c r="BN7937" s="8">
        <f t="shared" si="476"/>
        <v>0</v>
      </c>
    </row>
    <row r="7938" spans="66:66" ht="22.5" x14ac:dyDescent="0.45">
      <c r="BN7938" s="8">
        <f t="shared" si="476"/>
        <v>0</v>
      </c>
    </row>
    <row r="7939" spans="66:66" ht="22.5" x14ac:dyDescent="0.45">
      <c r="BN7939" s="8">
        <f t="shared" si="476"/>
        <v>0</v>
      </c>
    </row>
    <row r="7940" spans="66:66" ht="22.5" x14ac:dyDescent="0.45">
      <c r="BN7940" s="8">
        <f t="shared" si="476"/>
        <v>0</v>
      </c>
    </row>
    <row r="7941" spans="66:66" ht="22.5" x14ac:dyDescent="0.45">
      <c r="BN7941" s="8">
        <f t="shared" si="476"/>
        <v>0</v>
      </c>
    </row>
    <row r="7942" spans="66:66" ht="22.5" x14ac:dyDescent="0.45">
      <c r="BN7942" s="8">
        <f t="shared" si="476"/>
        <v>0</v>
      </c>
    </row>
    <row r="7943" spans="66:66" ht="22.5" x14ac:dyDescent="0.45">
      <c r="BN7943" s="8">
        <f t="shared" si="476"/>
        <v>0</v>
      </c>
    </row>
    <row r="7944" spans="66:66" ht="22.5" x14ac:dyDescent="0.45">
      <c r="BN7944" s="8">
        <f t="shared" si="476"/>
        <v>0</v>
      </c>
    </row>
    <row r="7945" spans="66:66" ht="22.5" x14ac:dyDescent="0.45">
      <c r="BN7945" s="8">
        <f t="shared" si="476"/>
        <v>0</v>
      </c>
    </row>
    <row r="7946" spans="66:66" ht="22.5" x14ac:dyDescent="0.45">
      <c r="BN7946" s="8">
        <f t="shared" si="476"/>
        <v>0</v>
      </c>
    </row>
    <row r="7947" spans="66:66" ht="22.5" x14ac:dyDescent="0.45">
      <c r="BN7947" s="8">
        <f t="shared" si="476"/>
        <v>0</v>
      </c>
    </row>
    <row r="7948" spans="66:66" ht="22.5" x14ac:dyDescent="0.45">
      <c r="BN7948" s="8">
        <f t="shared" si="476"/>
        <v>0</v>
      </c>
    </row>
    <row r="7949" spans="66:66" ht="22.5" x14ac:dyDescent="0.45">
      <c r="BN7949" s="8">
        <f t="shared" si="476"/>
        <v>0</v>
      </c>
    </row>
    <row r="7950" spans="66:66" ht="22.5" x14ac:dyDescent="0.45">
      <c r="BN7950" s="8">
        <f t="shared" si="476"/>
        <v>0</v>
      </c>
    </row>
    <row r="7951" spans="66:66" ht="22.5" x14ac:dyDescent="0.45">
      <c r="BN7951" s="8">
        <f t="shared" si="476"/>
        <v>0</v>
      </c>
    </row>
    <row r="7952" spans="66:66" ht="22.5" x14ac:dyDescent="0.45">
      <c r="BN7952" s="8">
        <f t="shared" si="476"/>
        <v>0</v>
      </c>
    </row>
    <row r="7953" spans="66:66" ht="22.5" x14ac:dyDescent="0.45">
      <c r="BN7953" s="8">
        <f t="shared" si="476"/>
        <v>0</v>
      </c>
    </row>
    <row r="7954" spans="66:66" ht="22.5" x14ac:dyDescent="0.45">
      <c r="BN7954" s="8">
        <f t="shared" si="476"/>
        <v>0</v>
      </c>
    </row>
    <row r="7955" spans="66:66" ht="22.5" x14ac:dyDescent="0.45">
      <c r="BN7955" s="8">
        <f t="shared" si="476"/>
        <v>0</v>
      </c>
    </row>
    <row r="7956" spans="66:66" ht="22.5" x14ac:dyDescent="0.45">
      <c r="BN7956" s="8">
        <f t="shared" si="476"/>
        <v>0</v>
      </c>
    </row>
    <row r="7957" spans="66:66" ht="22.5" x14ac:dyDescent="0.45">
      <c r="BN7957" s="8">
        <f t="shared" si="476"/>
        <v>0</v>
      </c>
    </row>
    <row r="7958" spans="66:66" ht="22.5" x14ac:dyDescent="0.45">
      <c r="BN7958" s="8">
        <f t="shared" si="476"/>
        <v>0</v>
      </c>
    </row>
    <row r="7959" spans="66:66" ht="22.5" x14ac:dyDescent="0.45">
      <c r="BN7959" s="8">
        <f t="shared" si="476"/>
        <v>0</v>
      </c>
    </row>
    <row r="7960" spans="66:66" ht="22.5" x14ac:dyDescent="0.45">
      <c r="BN7960" s="8">
        <f t="shared" si="476"/>
        <v>0</v>
      </c>
    </row>
    <row r="7961" spans="66:66" ht="22.5" x14ac:dyDescent="0.45">
      <c r="BN7961" s="8">
        <f t="shared" si="476"/>
        <v>0</v>
      </c>
    </row>
    <row r="7962" spans="66:66" ht="22.5" x14ac:dyDescent="0.45">
      <c r="BN7962" s="8">
        <f t="shared" si="476"/>
        <v>0</v>
      </c>
    </row>
    <row r="7963" spans="66:66" ht="22.5" x14ac:dyDescent="0.45">
      <c r="BN7963" s="8">
        <f t="shared" si="476"/>
        <v>0</v>
      </c>
    </row>
    <row r="7964" spans="66:66" ht="22.5" x14ac:dyDescent="0.45">
      <c r="BN7964" s="8">
        <f t="shared" si="476"/>
        <v>0</v>
      </c>
    </row>
    <row r="7965" spans="66:66" ht="22.5" x14ac:dyDescent="0.45">
      <c r="BN7965" s="8">
        <f t="shared" si="476"/>
        <v>0</v>
      </c>
    </row>
    <row r="7966" spans="66:66" ht="22.5" x14ac:dyDescent="0.45">
      <c r="BN7966" s="8">
        <f t="shared" si="476"/>
        <v>0</v>
      </c>
    </row>
    <row r="7967" spans="66:66" ht="22.5" x14ac:dyDescent="0.45">
      <c r="BN7967" s="8">
        <f t="shared" si="476"/>
        <v>0</v>
      </c>
    </row>
    <row r="7968" spans="66:66" ht="22.5" x14ac:dyDescent="0.45">
      <c r="BN7968" s="8">
        <f t="shared" si="476"/>
        <v>0</v>
      </c>
    </row>
    <row r="7969" spans="66:66" ht="22.5" x14ac:dyDescent="0.45">
      <c r="BN7969" s="8">
        <f t="shared" si="476"/>
        <v>0</v>
      </c>
    </row>
    <row r="7970" spans="66:66" ht="22.5" x14ac:dyDescent="0.45">
      <c r="BN7970" s="8">
        <f t="shared" si="476"/>
        <v>0</v>
      </c>
    </row>
    <row r="7971" spans="66:66" ht="22.5" x14ac:dyDescent="0.45">
      <c r="BN7971" s="8">
        <f t="shared" si="476"/>
        <v>0</v>
      </c>
    </row>
    <row r="7972" spans="66:66" ht="22.5" x14ac:dyDescent="0.45">
      <c r="BN7972" s="8">
        <f t="shared" si="476"/>
        <v>0</v>
      </c>
    </row>
    <row r="7973" spans="66:66" ht="22.5" x14ac:dyDescent="0.45">
      <c r="BN7973" s="8">
        <f t="shared" si="476"/>
        <v>0</v>
      </c>
    </row>
    <row r="7974" spans="66:66" ht="22.5" x14ac:dyDescent="0.45">
      <c r="BN7974" s="8">
        <f t="shared" si="476"/>
        <v>0</v>
      </c>
    </row>
    <row r="7975" spans="66:66" ht="22.5" x14ac:dyDescent="0.45">
      <c r="BN7975" s="8">
        <f t="shared" si="476"/>
        <v>0</v>
      </c>
    </row>
    <row r="7976" spans="66:66" ht="22.5" x14ac:dyDescent="0.45">
      <c r="BN7976" s="8">
        <f t="shared" si="476"/>
        <v>0</v>
      </c>
    </row>
    <row r="7977" spans="66:66" ht="22.5" x14ac:dyDescent="0.45">
      <c r="BN7977" s="8">
        <f t="shared" si="476"/>
        <v>0</v>
      </c>
    </row>
    <row r="7978" spans="66:66" ht="22.5" x14ac:dyDescent="0.45">
      <c r="BN7978" s="8">
        <f t="shared" si="476"/>
        <v>0</v>
      </c>
    </row>
    <row r="7979" spans="66:66" ht="22.5" x14ac:dyDescent="0.45">
      <c r="BN7979" s="8">
        <f t="shared" si="476"/>
        <v>0</v>
      </c>
    </row>
    <row r="7980" spans="66:66" ht="22.5" x14ac:dyDescent="0.45">
      <c r="BN7980" s="8">
        <f t="shared" si="476"/>
        <v>0</v>
      </c>
    </row>
    <row r="7981" spans="66:66" ht="22.5" x14ac:dyDescent="0.45">
      <c r="BN7981" s="8">
        <f t="shared" si="476"/>
        <v>0</v>
      </c>
    </row>
    <row r="7982" spans="66:66" ht="22.5" x14ac:dyDescent="0.45">
      <c r="BN7982" s="8">
        <f t="shared" ref="BN7982:BN8045" si="477">D8582</f>
        <v>0</v>
      </c>
    </row>
    <row r="7983" spans="66:66" ht="22.5" x14ac:dyDescent="0.45">
      <c r="BN7983" s="8">
        <f t="shared" si="477"/>
        <v>0</v>
      </c>
    </row>
    <row r="7984" spans="66:66" ht="22.5" x14ac:dyDescent="0.45">
      <c r="BN7984" s="8">
        <f t="shared" si="477"/>
        <v>0</v>
      </c>
    </row>
    <row r="7985" spans="66:66" ht="22.5" x14ac:dyDescent="0.45">
      <c r="BN7985" s="8">
        <f t="shared" si="477"/>
        <v>0</v>
      </c>
    </row>
    <row r="7986" spans="66:66" ht="22.5" x14ac:dyDescent="0.45">
      <c r="BN7986" s="8">
        <f t="shared" si="477"/>
        <v>0</v>
      </c>
    </row>
    <row r="7987" spans="66:66" ht="22.5" x14ac:dyDescent="0.45">
      <c r="BN7987" s="8">
        <f t="shared" si="477"/>
        <v>0</v>
      </c>
    </row>
    <row r="7988" spans="66:66" ht="22.5" x14ac:dyDescent="0.45">
      <c r="BN7988" s="8">
        <f t="shared" si="477"/>
        <v>0</v>
      </c>
    </row>
    <row r="7989" spans="66:66" ht="22.5" x14ac:dyDescent="0.45">
      <c r="BN7989" s="8">
        <f t="shared" si="477"/>
        <v>0</v>
      </c>
    </row>
    <row r="7990" spans="66:66" ht="22.5" x14ac:dyDescent="0.45">
      <c r="BN7990" s="8">
        <f t="shared" si="477"/>
        <v>0</v>
      </c>
    </row>
    <row r="7991" spans="66:66" ht="22.5" x14ac:dyDescent="0.45">
      <c r="BN7991" s="8">
        <f t="shared" si="477"/>
        <v>0</v>
      </c>
    </row>
    <row r="7992" spans="66:66" ht="22.5" x14ac:dyDescent="0.45">
      <c r="BN7992" s="8">
        <f t="shared" si="477"/>
        <v>0</v>
      </c>
    </row>
    <row r="7993" spans="66:66" ht="22.5" x14ac:dyDescent="0.45">
      <c r="BN7993" s="8">
        <f t="shared" si="477"/>
        <v>0</v>
      </c>
    </row>
    <row r="7994" spans="66:66" ht="22.5" x14ac:dyDescent="0.45">
      <c r="BN7994" s="8">
        <f t="shared" si="477"/>
        <v>0</v>
      </c>
    </row>
    <row r="7995" spans="66:66" ht="22.5" x14ac:dyDescent="0.45">
      <c r="BN7995" s="8">
        <f t="shared" si="477"/>
        <v>0</v>
      </c>
    </row>
    <row r="7996" spans="66:66" ht="22.5" x14ac:dyDescent="0.45">
      <c r="BN7996" s="8">
        <f t="shared" si="477"/>
        <v>0</v>
      </c>
    </row>
    <row r="7997" spans="66:66" ht="22.5" x14ac:dyDescent="0.45">
      <c r="BN7997" s="8">
        <f t="shared" si="477"/>
        <v>0</v>
      </c>
    </row>
    <row r="7998" spans="66:66" ht="22.5" x14ac:dyDescent="0.45">
      <c r="BN7998" s="8">
        <f t="shared" si="477"/>
        <v>0</v>
      </c>
    </row>
    <row r="7999" spans="66:66" ht="22.5" x14ac:dyDescent="0.45">
      <c r="BN7999" s="8">
        <f t="shared" si="477"/>
        <v>0</v>
      </c>
    </row>
    <row r="8000" spans="66:66" ht="22.5" x14ac:dyDescent="0.45">
      <c r="BN8000" s="8">
        <f t="shared" si="477"/>
        <v>0</v>
      </c>
    </row>
    <row r="8001" spans="66:66" ht="22.5" x14ac:dyDescent="0.45">
      <c r="BN8001" s="8">
        <f t="shared" si="477"/>
        <v>0</v>
      </c>
    </row>
    <row r="8002" spans="66:66" ht="22.5" x14ac:dyDescent="0.45">
      <c r="BN8002" s="8">
        <f t="shared" si="477"/>
        <v>0</v>
      </c>
    </row>
    <row r="8003" spans="66:66" ht="22.5" x14ac:dyDescent="0.45">
      <c r="BN8003" s="8">
        <f t="shared" si="477"/>
        <v>0</v>
      </c>
    </row>
    <row r="8004" spans="66:66" ht="22.5" x14ac:dyDescent="0.45">
      <c r="BN8004" s="8">
        <f t="shared" si="477"/>
        <v>0</v>
      </c>
    </row>
    <row r="8005" spans="66:66" ht="22.5" x14ac:dyDescent="0.45">
      <c r="BN8005" s="8">
        <f t="shared" si="477"/>
        <v>0</v>
      </c>
    </row>
    <row r="8006" spans="66:66" ht="22.5" x14ac:dyDescent="0.45">
      <c r="BN8006" s="8">
        <f t="shared" si="477"/>
        <v>0</v>
      </c>
    </row>
    <row r="8007" spans="66:66" ht="22.5" x14ac:dyDescent="0.45">
      <c r="BN8007" s="8">
        <f t="shared" si="477"/>
        <v>0</v>
      </c>
    </row>
    <row r="8008" spans="66:66" ht="22.5" x14ac:dyDescent="0.45">
      <c r="BN8008" s="8">
        <f t="shared" si="477"/>
        <v>0</v>
      </c>
    </row>
    <row r="8009" spans="66:66" ht="22.5" x14ac:dyDescent="0.45">
      <c r="BN8009" s="8">
        <f t="shared" si="477"/>
        <v>0</v>
      </c>
    </row>
    <row r="8010" spans="66:66" ht="22.5" x14ac:dyDescent="0.45">
      <c r="BN8010" s="8">
        <f t="shared" si="477"/>
        <v>0</v>
      </c>
    </row>
    <row r="8011" spans="66:66" ht="22.5" x14ac:dyDescent="0.45">
      <c r="BN8011" s="8">
        <f t="shared" si="477"/>
        <v>0</v>
      </c>
    </row>
    <row r="8012" spans="66:66" ht="22.5" x14ac:dyDescent="0.45">
      <c r="BN8012" s="8">
        <f t="shared" si="477"/>
        <v>0</v>
      </c>
    </row>
    <row r="8013" spans="66:66" ht="22.5" x14ac:dyDescent="0.45">
      <c r="BN8013" s="8">
        <f t="shared" si="477"/>
        <v>0</v>
      </c>
    </row>
    <row r="8014" spans="66:66" ht="22.5" x14ac:dyDescent="0.45">
      <c r="BN8014" s="8">
        <f t="shared" si="477"/>
        <v>0</v>
      </c>
    </row>
    <row r="8015" spans="66:66" ht="22.5" x14ac:dyDescent="0.45">
      <c r="BN8015" s="8">
        <f t="shared" si="477"/>
        <v>0</v>
      </c>
    </row>
    <row r="8016" spans="66:66" ht="22.5" x14ac:dyDescent="0.45">
      <c r="BN8016" s="8">
        <f t="shared" si="477"/>
        <v>0</v>
      </c>
    </row>
    <row r="8017" spans="66:66" ht="22.5" x14ac:dyDescent="0.45">
      <c r="BN8017" s="8">
        <f t="shared" si="477"/>
        <v>0</v>
      </c>
    </row>
    <row r="8018" spans="66:66" ht="22.5" x14ac:dyDescent="0.45">
      <c r="BN8018" s="8">
        <f t="shared" si="477"/>
        <v>0</v>
      </c>
    </row>
    <row r="8019" spans="66:66" ht="22.5" x14ac:dyDescent="0.45">
      <c r="BN8019" s="8">
        <f t="shared" si="477"/>
        <v>0</v>
      </c>
    </row>
    <row r="8020" spans="66:66" ht="22.5" x14ac:dyDescent="0.45">
      <c r="BN8020" s="8">
        <f t="shared" si="477"/>
        <v>0</v>
      </c>
    </row>
    <row r="8021" spans="66:66" ht="22.5" x14ac:dyDescent="0.45">
      <c r="BN8021" s="8">
        <f t="shared" si="477"/>
        <v>0</v>
      </c>
    </row>
    <row r="8022" spans="66:66" ht="22.5" x14ac:dyDescent="0.45">
      <c r="BN8022" s="8">
        <f t="shared" si="477"/>
        <v>0</v>
      </c>
    </row>
    <row r="8023" spans="66:66" ht="22.5" x14ac:dyDescent="0.45">
      <c r="BN8023" s="8">
        <f t="shared" si="477"/>
        <v>0</v>
      </c>
    </row>
    <row r="8024" spans="66:66" ht="22.5" x14ac:dyDescent="0.45">
      <c r="BN8024" s="8">
        <f t="shared" si="477"/>
        <v>0</v>
      </c>
    </row>
    <row r="8025" spans="66:66" ht="22.5" x14ac:dyDescent="0.45">
      <c r="BN8025" s="8">
        <f t="shared" si="477"/>
        <v>0</v>
      </c>
    </row>
    <row r="8026" spans="66:66" ht="22.5" x14ac:dyDescent="0.45">
      <c r="BN8026" s="8">
        <f t="shared" si="477"/>
        <v>0</v>
      </c>
    </row>
    <row r="8027" spans="66:66" ht="22.5" x14ac:dyDescent="0.45">
      <c r="BN8027" s="8">
        <f t="shared" si="477"/>
        <v>0</v>
      </c>
    </row>
    <row r="8028" spans="66:66" ht="22.5" x14ac:dyDescent="0.45">
      <c r="BN8028" s="8">
        <f t="shared" si="477"/>
        <v>0</v>
      </c>
    </row>
    <row r="8029" spans="66:66" ht="22.5" x14ac:dyDescent="0.45">
      <c r="BN8029" s="8">
        <f t="shared" si="477"/>
        <v>0</v>
      </c>
    </row>
    <row r="8030" spans="66:66" ht="22.5" x14ac:dyDescent="0.45">
      <c r="BN8030" s="8">
        <f t="shared" si="477"/>
        <v>0</v>
      </c>
    </row>
    <row r="8031" spans="66:66" ht="22.5" x14ac:dyDescent="0.45">
      <c r="BN8031" s="8">
        <f t="shared" si="477"/>
        <v>0</v>
      </c>
    </row>
    <row r="8032" spans="66:66" ht="22.5" x14ac:dyDescent="0.45">
      <c r="BN8032" s="8">
        <f t="shared" si="477"/>
        <v>0</v>
      </c>
    </row>
    <row r="8033" spans="66:66" ht="22.5" x14ac:dyDescent="0.45">
      <c r="BN8033" s="8">
        <f t="shared" si="477"/>
        <v>0</v>
      </c>
    </row>
    <row r="8034" spans="66:66" ht="22.5" x14ac:dyDescent="0.45">
      <c r="BN8034" s="8">
        <f t="shared" si="477"/>
        <v>0</v>
      </c>
    </row>
    <row r="8035" spans="66:66" ht="22.5" x14ac:dyDescent="0.45">
      <c r="BN8035" s="8">
        <f t="shared" si="477"/>
        <v>0</v>
      </c>
    </row>
    <row r="8036" spans="66:66" ht="22.5" x14ac:dyDescent="0.45">
      <c r="BN8036" s="8">
        <f t="shared" si="477"/>
        <v>0</v>
      </c>
    </row>
    <row r="8037" spans="66:66" ht="22.5" x14ac:dyDescent="0.45">
      <c r="BN8037" s="8">
        <f t="shared" si="477"/>
        <v>0</v>
      </c>
    </row>
    <row r="8038" spans="66:66" ht="22.5" x14ac:dyDescent="0.45">
      <c r="BN8038" s="8">
        <f t="shared" si="477"/>
        <v>0</v>
      </c>
    </row>
    <row r="8039" spans="66:66" ht="22.5" x14ac:dyDescent="0.45">
      <c r="BN8039" s="8">
        <f t="shared" si="477"/>
        <v>0</v>
      </c>
    </row>
    <row r="8040" spans="66:66" ht="22.5" x14ac:dyDescent="0.45">
      <c r="BN8040" s="8">
        <f t="shared" si="477"/>
        <v>0</v>
      </c>
    </row>
    <row r="8041" spans="66:66" ht="22.5" x14ac:dyDescent="0.45">
      <c r="BN8041" s="8">
        <f t="shared" si="477"/>
        <v>0</v>
      </c>
    </row>
    <row r="8042" spans="66:66" ht="22.5" x14ac:dyDescent="0.45">
      <c r="BN8042" s="8">
        <f t="shared" si="477"/>
        <v>0</v>
      </c>
    </row>
    <row r="8043" spans="66:66" ht="22.5" x14ac:dyDescent="0.45">
      <c r="BN8043" s="8">
        <f t="shared" si="477"/>
        <v>0</v>
      </c>
    </row>
    <row r="8044" spans="66:66" ht="22.5" x14ac:dyDescent="0.45">
      <c r="BN8044" s="8">
        <f t="shared" si="477"/>
        <v>0</v>
      </c>
    </row>
    <row r="8045" spans="66:66" ht="22.5" x14ac:dyDescent="0.45">
      <c r="BN8045" s="8">
        <f t="shared" si="477"/>
        <v>0</v>
      </c>
    </row>
    <row r="8046" spans="66:66" ht="22.5" x14ac:dyDescent="0.45">
      <c r="BN8046" s="8">
        <f t="shared" ref="BN8046:BN8109" si="478">D8646</f>
        <v>0</v>
      </c>
    </row>
    <row r="8047" spans="66:66" ht="22.5" x14ac:dyDescent="0.45">
      <c r="BN8047" s="8">
        <f t="shared" si="478"/>
        <v>0</v>
      </c>
    </row>
    <row r="8048" spans="66:66" ht="22.5" x14ac:dyDescent="0.45">
      <c r="BN8048" s="8">
        <f t="shared" si="478"/>
        <v>0</v>
      </c>
    </row>
    <row r="8049" spans="66:66" ht="22.5" x14ac:dyDescent="0.45">
      <c r="BN8049" s="8">
        <f t="shared" si="478"/>
        <v>0</v>
      </c>
    </row>
    <row r="8050" spans="66:66" ht="22.5" x14ac:dyDescent="0.45">
      <c r="BN8050" s="8">
        <f t="shared" si="478"/>
        <v>0</v>
      </c>
    </row>
    <row r="8051" spans="66:66" ht="22.5" x14ac:dyDescent="0.45">
      <c r="BN8051" s="8">
        <f t="shared" si="478"/>
        <v>0</v>
      </c>
    </row>
    <row r="8052" spans="66:66" ht="22.5" x14ac:dyDescent="0.45">
      <c r="BN8052" s="8">
        <f t="shared" si="478"/>
        <v>0</v>
      </c>
    </row>
    <row r="8053" spans="66:66" ht="22.5" x14ac:dyDescent="0.45">
      <c r="BN8053" s="8">
        <f t="shared" si="478"/>
        <v>0</v>
      </c>
    </row>
    <row r="8054" spans="66:66" ht="22.5" x14ac:dyDescent="0.45">
      <c r="BN8054" s="8">
        <f t="shared" si="478"/>
        <v>0</v>
      </c>
    </row>
    <row r="8055" spans="66:66" ht="22.5" x14ac:dyDescent="0.45">
      <c r="BN8055" s="8">
        <f t="shared" si="478"/>
        <v>0</v>
      </c>
    </row>
    <row r="8056" spans="66:66" ht="22.5" x14ac:dyDescent="0.45">
      <c r="BN8056" s="8">
        <f t="shared" si="478"/>
        <v>0</v>
      </c>
    </row>
    <row r="8057" spans="66:66" ht="22.5" x14ac:dyDescent="0.45">
      <c r="BN8057" s="8">
        <f t="shared" si="478"/>
        <v>0</v>
      </c>
    </row>
    <row r="8058" spans="66:66" ht="22.5" x14ac:dyDescent="0.45">
      <c r="BN8058" s="8">
        <f t="shared" si="478"/>
        <v>0</v>
      </c>
    </row>
    <row r="8059" spans="66:66" ht="22.5" x14ac:dyDescent="0.45">
      <c r="BN8059" s="8">
        <f t="shared" si="478"/>
        <v>0</v>
      </c>
    </row>
    <row r="8060" spans="66:66" ht="22.5" x14ac:dyDescent="0.45">
      <c r="BN8060" s="8">
        <f t="shared" si="478"/>
        <v>0</v>
      </c>
    </row>
    <row r="8061" spans="66:66" ht="22.5" x14ac:dyDescent="0.45">
      <c r="BN8061" s="8">
        <f t="shared" si="478"/>
        <v>0</v>
      </c>
    </row>
    <row r="8062" spans="66:66" ht="22.5" x14ac:dyDescent="0.45">
      <c r="BN8062" s="8">
        <f t="shared" si="478"/>
        <v>0</v>
      </c>
    </row>
    <row r="8063" spans="66:66" ht="22.5" x14ac:dyDescent="0.45">
      <c r="BN8063" s="8">
        <f t="shared" si="478"/>
        <v>0</v>
      </c>
    </row>
    <row r="8064" spans="66:66" ht="22.5" x14ac:dyDescent="0.45">
      <c r="BN8064" s="8">
        <f t="shared" si="478"/>
        <v>0</v>
      </c>
    </row>
    <row r="8065" spans="66:66" ht="22.5" x14ac:dyDescent="0.45">
      <c r="BN8065" s="8">
        <f t="shared" si="478"/>
        <v>0</v>
      </c>
    </row>
    <row r="8066" spans="66:66" ht="22.5" x14ac:dyDescent="0.45">
      <c r="BN8066" s="8">
        <f t="shared" si="478"/>
        <v>0</v>
      </c>
    </row>
    <row r="8067" spans="66:66" ht="22.5" x14ac:dyDescent="0.45">
      <c r="BN8067" s="8">
        <f t="shared" si="478"/>
        <v>0</v>
      </c>
    </row>
    <row r="8068" spans="66:66" ht="22.5" x14ac:dyDescent="0.45">
      <c r="BN8068" s="8">
        <f t="shared" si="478"/>
        <v>0</v>
      </c>
    </row>
    <row r="8069" spans="66:66" ht="22.5" x14ac:dyDescent="0.45">
      <c r="BN8069" s="8">
        <f t="shared" si="478"/>
        <v>0</v>
      </c>
    </row>
    <row r="8070" spans="66:66" ht="22.5" x14ac:dyDescent="0.45">
      <c r="BN8070" s="8">
        <f t="shared" si="478"/>
        <v>0</v>
      </c>
    </row>
    <row r="8071" spans="66:66" ht="22.5" x14ac:dyDescent="0.45">
      <c r="BN8071" s="8">
        <f t="shared" si="478"/>
        <v>0</v>
      </c>
    </row>
    <row r="8072" spans="66:66" ht="22.5" x14ac:dyDescent="0.45">
      <c r="BN8072" s="8">
        <f t="shared" si="478"/>
        <v>0</v>
      </c>
    </row>
    <row r="8073" spans="66:66" ht="22.5" x14ac:dyDescent="0.45">
      <c r="BN8073" s="8">
        <f t="shared" si="478"/>
        <v>0</v>
      </c>
    </row>
    <row r="8074" spans="66:66" ht="22.5" x14ac:dyDescent="0.45">
      <c r="BN8074" s="8">
        <f t="shared" si="478"/>
        <v>0</v>
      </c>
    </row>
    <row r="8075" spans="66:66" ht="22.5" x14ac:dyDescent="0.45">
      <c r="BN8075" s="8">
        <f t="shared" si="478"/>
        <v>0</v>
      </c>
    </row>
    <row r="8076" spans="66:66" ht="22.5" x14ac:dyDescent="0.45">
      <c r="BN8076" s="8">
        <f t="shared" si="478"/>
        <v>0</v>
      </c>
    </row>
    <row r="8077" spans="66:66" ht="22.5" x14ac:dyDescent="0.45">
      <c r="BN8077" s="8">
        <f t="shared" si="478"/>
        <v>0</v>
      </c>
    </row>
    <row r="8078" spans="66:66" ht="22.5" x14ac:dyDescent="0.45">
      <c r="BN8078" s="8">
        <f t="shared" si="478"/>
        <v>0</v>
      </c>
    </row>
    <row r="8079" spans="66:66" ht="22.5" x14ac:dyDescent="0.45">
      <c r="BN8079" s="8">
        <f t="shared" si="478"/>
        <v>0</v>
      </c>
    </row>
    <row r="8080" spans="66:66" ht="22.5" x14ac:dyDescent="0.45">
      <c r="BN8080" s="8">
        <f t="shared" si="478"/>
        <v>0</v>
      </c>
    </row>
    <row r="8081" spans="66:66" ht="22.5" x14ac:dyDescent="0.45">
      <c r="BN8081" s="8">
        <f t="shared" si="478"/>
        <v>0</v>
      </c>
    </row>
    <row r="8082" spans="66:66" ht="22.5" x14ac:dyDescent="0.45">
      <c r="BN8082" s="8">
        <f t="shared" si="478"/>
        <v>0</v>
      </c>
    </row>
    <row r="8083" spans="66:66" ht="22.5" x14ac:dyDescent="0.45">
      <c r="BN8083" s="8">
        <f t="shared" si="478"/>
        <v>0</v>
      </c>
    </row>
    <row r="8084" spans="66:66" ht="22.5" x14ac:dyDescent="0.45">
      <c r="BN8084" s="8">
        <f t="shared" si="478"/>
        <v>0</v>
      </c>
    </row>
    <row r="8085" spans="66:66" ht="22.5" x14ac:dyDescent="0.45">
      <c r="BN8085" s="8">
        <f t="shared" si="478"/>
        <v>0</v>
      </c>
    </row>
    <row r="8086" spans="66:66" ht="22.5" x14ac:dyDescent="0.45">
      <c r="BN8086" s="8">
        <f t="shared" si="478"/>
        <v>0</v>
      </c>
    </row>
    <row r="8087" spans="66:66" ht="22.5" x14ac:dyDescent="0.45">
      <c r="BN8087" s="8">
        <f t="shared" si="478"/>
        <v>0</v>
      </c>
    </row>
    <row r="8088" spans="66:66" ht="22.5" x14ac:dyDescent="0.45">
      <c r="BN8088" s="8">
        <f t="shared" si="478"/>
        <v>0</v>
      </c>
    </row>
    <row r="8089" spans="66:66" ht="22.5" x14ac:dyDescent="0.45">
      <c r="BN8089" s="8">
        <f t="shared" si="478"/>
        <v>0</v>
      </c>
    </row>
    <row r="8090" spans="66:66" ht="22.5" x14ac:dyDescent="0.45">
      <c r="BN8090" s="8">
        <f t="shared" si="478"/>
        <v>0</v>
      </c>
    </row>
    <row r="8091" spans="66:66" ht="22.5" x14ac:dyDescent="0.45">
      <c r="BN8091" s="8">
        <f t="shared" si="478"/>
        <v>0</v>
      </c>
    </row>
    <row r="8092" spans="66:66" ht="22.5" x14ac:dyDescent="0.45">
      <c r="BN8092" s="8">
        <f t="shared" si="478"/>
        <v>0</v>
      </c>
    </row>
    <row r="8093" spans="66:66" ht="22.5" x14ac:dyDescent="0.45">
      <c r="BN8093" s="8">
        <f t="shared" si="478"/>
        <v>0</v>
      </c>
    </row>
    <row r="8094" spans="66:66" ht="22.5" x14ac:dyDescent="0.45">
      <c r="BN8094" s="8">
        <f t="shared" si="478"/>
        <v>0</v>
      </c>
    </row>
    <row r="8095" spans="66:66" ht="22.5" x14ac:dyDescent="0.45">
      <c r="BN8095" s="8">
        <f t="shared" si="478"/>
        <v>0</v>
      </c>
    </row>
    <row r="8096" spans="66:66" ht="22.5" x14ac:dyDescent="0.45">
      <c r="BN8096" s="8">
        <f t="shared" si="478"/>
        <v>0</v>
      </c>
    </row>
    <row r="8097" spans="66:66" ht="22.5" x14ac:dyDescent="0.45">
      <c r="BN8097" s="8">
        <f t="shared" si="478"/>
        <v>0</v>
      </c>
    </row>
    <row r="8098" spans="66:66" ht="22.5" x14ac:dyDescent="0.45">
      <c r="BN8098" s="8">
        <f t="shared" si="478"/>
        <v>0</v>
      </c>
    </row>
    <row r="8099" spans="66:66" ht="22.5" x14ac:dyDescent="0.45">
      <c r="BN8099" s="8">
        <f t="shared" si="478"/>
        <v>0</v>
      </c>
    </row>
    <row r="8100" spans="66:66" ht="22.5" x14ac:dyDescent="0.45">
      <c r="BN8100" s="8">
        <f t="shared" si="478"/>
        <v>0</v>
      </c>
    </row>
    <row r="8101" spans="66:66" ht="22.5" x14ac:dyDescent="0.45">
      <c r="BN8101" s="8">
        <f t="shared" si="478"/>
        <v>0</v>
      </c>
    </row>
    <row r="8102" spans="66:66" ht="22.5" x14ac:dyDescent="0.45">
      <c r="BN8102" s="8">
        <f t="shared" si="478"/>
        <v>0</v>
      </c>
    </row>
    <row r="8103" spans="66:66" ht="22.5" x14ac:dyDescent="0.45">
      <c r="BN8103" s="8">
        <f t="shared" si="478"/>
        <v>0</v>
      </c>
    </row>
    <row r="8104" spans="66:66" ht="22.5" x14ac:dyDescent="0.45">
      <c r="BN8104" s="8">
        <f t="shared" si="478"/>
        <v>0</v>
      </c>
    </row>
    <row r="8105" spans="66:66" ht="22.5" x14ac:dyDescent="0.45">
      <c r="BN8105" s="8">
        <f t="shared" si="478"/>
        <v>0</v>
      </c>
    </row>
    <row r="8106" spans="66:66" ht="22.5" x14ac:dyDescent="0.45">
      <c r="BN8106" s="8">
        <f t="shared" si="478"/>
        <v>0</v>
      </c>
    </row>
    <row r="8107" spans="66:66" ht="22.5" x14ac:dyDescent="0.45">
      <c r="BN8107" s="8">
        <f t="shared" si="478"/>
        <v>0</v>
      </c>
    </row>
    <row r="8108" spans="66:66" ht="22.5" x14ac:dyDescent="0.45">
      <c r="BN8108" s="8">
        <f t="shared" si="478"/>
        <v>0</v>
      </c>
    </row>
    <row r="8109" spans="66:66" ht="22.5" x14ac:dyDescent="0.45">
      <c r="BN8109" s="8">
        <f t="shared" si="478"/>
        <v>0</v>
      </c>
    </row>
    <row r="8110" spans="66:66" ht="22.5" x14ac:dyDescent="0.45">
      <c r="BN8110" s="8">
        <f t="shared" ref="BN8110:BN8173" si="479">D8710</f>
        <v>0</v>
      </c>
    </row>
    <row r="8111" spans="66:66" ht="22.5" x14ac:dyDescent="0.45">
      <c r="BN8111" s="8">
        <f t="shared" si="479"/>
        <v>0</v>
      </c>
    </row>
    <row r="8112" spans="66:66" ht="22.5" x14ac:dyDescent="0.45">
      <c r="BN8112" s="8">
        <f t="shared" si="479"/>
        <v>0</v>
      </c>
    </row>
    <row r="8113" spans="66:66" ht="22.5" x14ac:dyDescent="0.45">
      <c r="BN8113" s="8">
        <f t="shared" si="479"/>
        <v>0</v>
      </c>
    </row>
    <row r="8114" spans="66:66" ht="22.5" x14ac:dyDescent="0.45">
      <c r="BN8114" s="8">
        <f t="shared" si="479"/>
        <v>0</v>
      </c>
    </row>
    <row r="8115" spans="66:66" ht="22.5" x14ac:dyDescent="0.45">
      <c r="BN8115" s="8">
        <f t="shared" si="479"/>
        <v>0</v>
      </c>
    </row>
    <row r="8116" spans="66:66" ht="22.5" x14ac:dyDescent="0.45">
      <c r="BN8116" s="8">
        <f t="shared" si="479"/>
        <v>0</v>
      </c>
    </row>
    <row r="8117" spans="66:66" ht="22.5" x14ac:dyDescent="0.45">
      <c r="BN8117" s="8">
        <f t="shared" si="479"/>
        <v>0</v>
      </c>
    </row>
    <row r="8118" spans="66:66" ht="22.5" x14ac:dyDescent="0.45">
      <c r="BN8118" s="8">
        <f t="shared" si="479"/>
        <v>0</v>
      </c>
    </row>
    <row r="8119" spans="66:66" ht="22.5" x14ac:dyDescent="0.45">
      <c r="BN8119" s="8">
        <f t="shared" si="479"/>
        <v>0</v>
      </c>
    </row>
    <row r="8120" spans="66:66" ht="22.5" x14ac:dyDescent="0.45">
      <c r="BN8120" s="8">
        <f t="shared" si="479"/>
        <v>0</v>
      </c>
    </row>
    <row r="8121" spans="66:66" ht="22.5" x14ac:dyDescent="0.45">
      <c r="BN8121" s="8">
        <f t="shared" si="479"/>
        <v>0</v>
      </c>
    </row>
    <row r="8122" spans="66:66" ht="22.5" x14ac:dyDescent="0.45">
      <c r="BN8122" s="8">
        <f t="shared" si="479"/>
        <v>0</v>
      </c>
    </row>
    <row r="8123" spans="66:66" ht="22.5" x14ac:dyDescent="0.45">
      <c r="BN8123" s="8">
        <f t="shared" si="479"/>
        <v>0</v>
      </c>
    </row>
    <row r="8124" spans="66:66" ht="22.5" x14ac:dyDescent="0.45">
      <c r="BN8124" s="8">
        <f t="shared" si="479"/>
        <v>0</v>
      </c>
    </row>
    <row r="8125" spans="66:66" ht="22.5" x14ac:dyDescent="0.45">
      <c r="BN8125" s="8">
        <f t="shared" si="479"/>
        <v>0</v>
      </c>
    </row>
    <row r="8126" spans="66:66" ht="22.5" x14ac:dyDescent="0.45">
      <c r="BN8126" s="8">
        <f t="shared" si="479"/>
        <v>0</v>
      </c>
    </row>
    <row r="8127" spans="66:66" ht="22.5" x14ac:dyDescent="0.45">
      <c r="BN8127" s="8">
        <f t="shared" si="479"/>
        <v>0</v>
      </c>
    </row>
    <row r="8128" spans="66:66" ht="22.5" x14ac:dyDescent="0.45">
      <c r="BN8128" s="8">
        <f t="shared" si="479"/>
        <v>0</v>
      </c>
    </row>
    <row r="8129" spans="66:66" ht="22.5" x14ac:dyDescent="0.45">
      <c r="BN8129" s="8">
        <f t="shared" si="479"/>
        <v>0</v>
      </c>
    </row>
    <row r="8130" spans="66:66" ht="22.5" x14ac:dyDescent="0.45">
      <c r="BN8130" s="8">
        <f t="shared" si="479"/>
        <v>0</v>
      </c>
    </row>
    <row r="8131" spans="66:66" ht="22.5" x14ac:dyDescent="0.45">
      <c r="BN8131" s="8">
        <f t="shared" si="479"/>
        <v>0</v>
      </c>
    </row>
    <row r="8132" spans="66:66" ht="22.5" x14ac:dyDescent="0.45">
      <c r="BN8132" s="8">
        <f t="shared" si="479"/>
        <v>0</v>
      </c>
    </row>
    <row r="8133" spans="66:66" ht="22.5" x14ac:dyDescent="0.45">
      <c r="BN8133" s="8">
        <f t="shared" si="479"/>
        <v>0</v>
      </c>
    </row>
    <row r="8134" spans="66:66" ht="22.5" x14ac:dyDescent="0.45">
      <c r="BN8134" s="8">
        <f t="shared" si="479"/>
        <v>0</v>
      </c>
    </row>
    <row r="8135" spans="66:66" ht="22.5" x14ac:dyDescent="0.45">
      <c r="BN8135" s="8">
        <f t="shared" si="479"/>
        <v>0</v>
      </c>
    </row>
    <row r="8136" spans="66:66" ht="22.5" x14ac:dyDescent="0.45">
      <c r="BN8136" s="8">
        <f t="shared" si="479"/>
        <v>0</v>
      </c>
    </row>
    <row r="8137" spans="66:66" ht="22.5" x14ac:dyDescent="0.45">
      <c r="BN8137" s="8">
        <f t="shared" si="479"/>
        <v>0</v>
      </c>
    </row>
    <row r="8138" spans="66:66" ht="22.5" x14ac:dyDescent="0.45">
      <c r="BN8138" s="8">
        <f t="shared" si="479"/>
        <v>0</v>
      </c>
    </row>
    <row r="8139" spans="66:66" ht="22.5" x14ac:dyDescent="0.45">
      <c r="BN8139" s="8">
        <f t="shared" si="479"/>
        <v>0</v>
      </c>
    </row>
    <row r="8140" spans="66:66" ht="22.5" x14ac:dyDescent="0.45">
      <c r="BN8140" s="8">
        <f t="shared" si="479"/>
        <v>0</v>
      </c>
    </row>
    <row r="8141" spans="66:66" ht="22.5" x14ac:dyDescent="0.45">
      <c r="BN8141" s="8">
        <f t="shared" si="479"/>
        <v>0</v>
      </c>
    </row>
    <row r="8142" spans="66:66" ht="22.5" x14ac:dyDescent="0.45">
      <c r="BN8142" s="8">
        <f t="shared" si="479"/>
        <v>0</v>
      </c>
    </row>
    <row r="8143" spans="66:66" ht="22.5" x14ac:dyDescent="0.45">
      <c r="BN8143" s="8">
        <f t="shared" si="479"/>
        <v>0</v>
      </c>
    </row>
    <row r="8144" spans="66:66" ht="22.5" x14ac:dyDescent="0.45">
      <c r="BN8144" s="8">
        <f t="shared" si="479"/>
        <v>0</v>
      </c>
    </row>
    <row r="8145" spans="66:66" ht="22.5" x14ac:dyDescent="0.45">
      <c r="BN8145" s="8">
        <f t="shared" si="479"/>
        <v>0</v>
      </c>
    </row>
    <row r="8146" spans="66:66" ht="22.5" x14ac:dyDescent="0.45">
      <c r="BN8146" s="8">
        <f t="shared" si="479"/>
        <v>0</v>
      </c>
    </row>
    <row r="8147" spans="66:66" ht="22.5" x14ac:dyDescent="0.45">
      <c r="BN8147" s="8">
        <f t="shared" si="479"/>
        <v>0</v>
      </c>
    </row>
    <row r="8148" spans="66:66" ht="22.5" x14ac:dyDescent="0.45">
      <c r="BN8148" s="8">
        <f t="shared" si="479"/>
        <v>0</v>
      </c>
    </row>
    <row r="8149" spans="66:66" ht="22.5" x14ac:dyDescent="0.45">
      <c r="BN8149" s="8">
        <f t="shared" si="479"/>
        <v>0</v>
      </c>
    </row>
    <row r="8150" spans="66:66" ht="22.5" x14ac:dyDescent="0.45">
      <c r="BN8150" s="8">
        <f t="shared" si="479"/>
        <v>0</v>
      </c>
    </row>
    <row r="8151" spans="66:66" ht="22.5" x14ac:dyDescent="0.45">
      <c r="BN8151" s="8">
        <f t="shared" si="479"/>
        <v>0</v>
      </c>
    </row>
    <row r="8152" spans="66:66" ht="22.5" x14ac:dyDescent="0.45">
      <c r="BN8152" s="8">
        <f t="shared" si="479"/>
        <v>0</v>
      </c>
    </row>
    <row r="8153" spans="66:66" ht="22.5" x14ac:dyDescent="0.45">
      <c r="BN8153" s="8">
        <f t="shared" si="479"/>
        <v>0</v>
      </c>
    </row>
    <row r="8154" spans="66:66" ht="22.5" x14ac:dyDescent="0.45">
      <c r="BN8154" s="8">
        <f t="shared" si="479"/>
        <v>0</v>
      </c>
    </row>
    <row r="8155" spans="66:66" ht="22.5" x14ac:dyDescent="0.45">
      <c r="BN8155" s="8">
        <f t="shared" si="479"/>
        <v>0</v>
      </c>
    </row>
    <row r="8156" spans="66:66" ht="22.5" x14ac:dyDescent="0.45">
      <c r="BN8156" s="8">
        <f t="shared" si="479"/>
        <v>0</v>
      </c>
    </row>
    <row r="8157" spans="66:66" ht="22.5" x14ac:dyDescent="0.45">
      <c r="BN8157" s="8">
        <f t="shared" si="479"/>
        <v>0</v>
      </c>
    </row>
    <row r="8158" spans="66:66" ht="22.5" x14ac:dyDescent="0.45">
      <c r="BN8158" s="8">
        <f t="shared" si="479"/>
        <v>0</v>
      </c>
    </row>
    <row r="8159" spans="66:66" ht="22.5" x14ac:dyDescent="0.45">
      <c r="BN8159" s="8">
        <f t="shared" si="479"/>
        <v>0</v>
      </c>
    </row>
    <row r="8160" spans="66:66" ht="22.5" x14ac:dyDescent="0.45">
      <c r="BN8160" s="8">
        <f t="shared" si="479"/>
        <v>0</v>
      </c>
    </row>
    <row r="8161" spans="66:66" ht="22.5" x14ac:dyDescent="0.45">
      <c r="BN8161" s="8">
        <f t="shared" si="479"/>
        <v>0</v>
      </c>
    </row>
    <row r="8162" spans="66:66" ht="22.5" x14ac:dyDescent="0.45">
      <c r="BN8162" s="8">
        <f t="shared" si="479"/>
        <v>0</v>
      </c>
    </row>
    <row r="8163" spans="66:66" ht="22.5" x14ac:dyDescent="0.45">
      <c r="BN8163" s="8">
        <f t="shared" si="479"/>
        <v>0</v>
      </c>
    </row>
    <row r="8164" spans="66:66" ht="22.5" x14ac:dyDescent="0.45">
      <c r="BN8164" s="8">
        <f t="shared" si="479"/>
        <v>0</v>
      </c>
    </row>
    <row r="8165" spans="66:66" ht="22.5" x14ac:dyDescent="0.45">
      <c r="BN8165" s="8">
        <f t="shared" si="479"/>
        <v>0</v>
      </c>
    </row>
    <row r="8166" spans="66:66" ht="22.5" x14ac:dyDescent="0.45">
      <c r="BN8166" s="8">
        <f t="shared" si="479"/>
        <v>0</v>
      </c>
    </row>
    <row r="8167" spans="66:66" ht="22.5" x14ac:dyDescent="0.45">
      <c r="BN8167" s="8">
        <f t="shared" si="479"/>
        <v>0</v>
      </c>
    </row>
    <row r="8168" spans="66:66" ht="22.5" x14ac:dyDescent="0.45">
      <c r="BN8168" s="8">
        <f t="shared" si="479"/>
        <v>0</v>
      </c>
    </row>
    <row r="8169" spans="66:66" ht="22.5" x14ac:dyDescent="0.45">
      <c r="BN8169" s="8">
        <f t="shared" si="479"/>
        <v>0</v>
      </c>
    </row>
    <row r="8170" spans="66:66" ht="22.5" x14ac:dyDescent="0.45">
      <c r="BN8170" s="8">
        <f t="shared" si="479"/>
        <v>0</v>
      </c>
    </row>
    <row r="8171" spans="66:66" ht="22.5" x14ac:dyDescent="0.45">
      <c r="BN8171" s="8">
        <f t="shared" si="479"/>
        <v>0</v>
      </c>
    </row>
    <row r="8172" spans="66:66" ht="22.5" x14ac:dyDescent="0.45">
      <c r="BN8172" s="8">
        <f t="shared" si="479"/>
        <v>0</v>
      </c>
    </row>
    <row r="8173" spans="66:66" ht="22.5" x14ac:dyDescent="0.45">
      <c r="BN8173" s="8">
        <f t="shared" si="479"/>
        <v>0</v>
      </c>
    </row>
    <row r="8174" spans="66:66" ht="22.5" x14ac:dyDescent="0.45">
      <c r="BN8174" s="8">
        <f t="shared" ref="BN8174:BN8237" si="480">D8774</f>
        <v>0</v>
      </c>
    </row>
    <row r="8175" spans="66:66" ht="22.5" x14ac:dyDescent="0.45">
      <c r="BN8175" s="8">
        <f t="shared" si="480"/>
        <v>0</v>
      </c>
    </row>
    <row r="8176" spans="66:66" ht="22.5" x14ac:dyDescent="0.45">
      <c r="BN8176" s="8">
        <f t="shared" si="480"/>
        <v>0</v>
      </c>
    </row>
    <row r="8177" spans="66:66" ht="22.5" x14ac:dyDescent="0.45">
      <c r="BN8177" s="8">
        <f t="shared" si="480"/>
        <v>0</v>
      </c>
    </row>
    <row r="8178" spans="66:66" ht="22.5" x14ac:dyDescent="0.45">
      <c r="BN8178" s="8">
        <f t="shared" si="480"/>
        <v>0</v>
      </c>
    </row>
    <row r="8179" spans="66:66" ht="22.5" x14ac:dyDescent="0.45">
      <c r="BN8179" s="8">
        <f t="shared" si="480"/>
        <v>0</v>
      </c>
    </row>
    <row r="8180" spans="66:66" ht="22.5" x14ac:dyDescent="0.45">
      <c r="BN8180" s="8">
        <f t="shared" si="480"/>
        <v>0</v>
      </c>
    </row>
    <row r="8181" spans="66:66" ht="22.5" x14ac:dyDescent="0.45">
      <c r="BN8181" s="8">
        <f t="shared" si="480"/>
        <v>0</v>
      </c>
    </row>
    <row r="8182" spans="66:66" ht="22.5" x14ac:dyDescent="0.45">
      <c r="BN8182" s="8">
        <f t="shared" si="480"/>
        <v>0</v>
      </c>
    </row>
    <row r="8183" spans="66:66" ht="22.5" x14ac:dyDescent="0.45">
      <c r="BN8183" s="8">
        <f t="shared" si="480"/>
        <v>0</v>
      </c>
    </row>
    <row r="8184" spans="66:66" ht="22.5" x14ac:dyDescent="0.45">
      <c r="BN8184" s="8">
        <f t="shared" si="480"/>
        <v>0</v>
      </c>
    </row>
    <row r="8185" spans="66:66" ht="22.5" x14ac:dyDescent="0.45">
      <c r="BN8185" s="8">
        <f t="shared" si="480"/>
        <v>0</v>
      </c>
    </row>
    <row r="8186" spans="66:66" ht="22.5" x14ac:dyDescent="0.45">
      <c r="BN8186" s="8">
        <f t="shared" si="480"/>
        <v>0</v>
      </c>
    </row>
    <row r="8187" spans="66:66" ht="22.5" x14ac:dyDescent="0.45">
      <c r="BN8187" s="8">
        <f t="shared" si="480"/>
        <v>0</v>
      </c>
    </row>
    <row r="8188" spans="66:66" ht="22.5" x14ac:dyDescent="0.45">
      <c r="BN8188" s="8">
        <f t="shared" si="480"/>
        <v>0</v>
      </c>
    </row>
    <row r="8189" spans="66:66" ht="22.5" x14ac:dyDescent="0.45">
      <c r="BN8189" s="8">
        <f t="shared" si="480"/>
        <v>0</v>
      </c>
    </row>
    <row r="8190" spans="66:66" ht="22.5" x14ac:dyDescent="0.45">
      <c r="BN8190" s="8">
        <f t="shared" si="480"/>
        <v>0</v>
      </c>
    </row>
    <row r="8191" spans="66:66" ht="22.5" x14ac:dyDescent="0.45">
      <c r="BN8191" s="8">
        <f t="shared" si="480"/>
        <v>0</v>
      </c>
    </row>
    <row r="8192" spans="66:66" ht="22.5" x14ac:dyDescent="0.45">
      <c r="BN8192" s="8">
        <f t="shared" si="480"/>
        <v>0</v>
      </c>
    </row>
    <row r="8193" spans="66:66" ht="22.5" x14ac:dyDescent="0.45">
      <c r="BN8193" s="8">
        <f t="shared" si="480"/>
        <v>0</v>
      </c>
    </row>
    <row r="8194" spans="66:66" ht="22.5" x14ac:dyDescent="0.45">
      <c r="BN8194" s="8">
        <f t="shared" si="480"/>
        <v>0</v>
      </c>
    </row>
    <row r="8195" spans="66:66" ht="22.5" x14ac:dyDescent="0.45">
      <c r="BN8195" s="8">
        <f t="shared" si="480"/>
        <v>0</v>
      </c>
    </row>
    <row r="8196" spans="66:66" ht="22.5" x14ac:dyDescent="0.45">
      <c r="BN8196" s="8">
        <f t="shared" si="480"/>
        <v>0</v>
      </c>
    </row>
    <row r="8197" spans="66:66" ht="22.5" x14ac:dyDescent="0.45">
      <c r="BN8197" s="8">
        <f t="shared" si="480"/>
        <v>0</v>
      </c>
    </row>
    <row r="8198" spans="66:66" ht="22.5" x14ac:dyDescent="0.45">
      <c r="BN8198" s="8">
        <f t="shared" si="480"/>
        <v>0</v>
      </c>
    </row>
    <row r="8199" spans="66:66" ht="22.5" x14ac:dyDescent="0.45">
      <c r="BN8199" s="8">
        <f t="shared" si="480"/>
        <v>0</v>
      </c>
    </row>
    <row r="8200" spans="66:66" ht="22.5" x14ac:dyDescent="0.45">
      <c r="BN8200" s="8">
        <f t="shared" si="480"/>
        <v>0</v>
      </c>
    </row>
    <row r="8201" spans="66:66" ht="22.5" x14ac:dyDescent="0.45">
      <c r="BN8201" s="8">
        <f t="shared" si="480"/>
        <v>0</v>
      </c>
    </row>
    <row r="8202" spans="66:66" ht="22.5" x14ac:dyDescent="0.45">
      <c r="BN8202" s="8">
        <f t="shared" si="480"/>
        <v>0</v>
      </c>
    </row>
    <row r="8203" spans="66:66" ht="22.5" x14ac:dyDescent="0.45">
      <c r="BN8203" s="8">
        <f t="shared" si="480"/>
        <v>0</v>
      </c>
    </row>
    <row r="8204" spans="66:66" ht="22.5" x14ac:dyDescent="0.45">
      <c r="BN8204" s="8">
        <f t="shared" si="480"/>
        <v>0</v>
      </c>
    </row>
    <row r="8205" spans="66:66" ht="22.5" x14ac:dyDescent="0.45">
      <c r="BN8205" s="8">
        <f t="shared" si="480"/>
        <v>0</v>
      </c>
    </row>
    <row r="8206" spans="66:66" ht="22.5" x14ac:dyDescent="0.45">
      <c r="BN8206" s="8">
        <f t="shared" si="480"/>
        <v>0</v>
      </c>
    </row>
    <row r="8207" spans="66:66" ht="22.5" x14ac:dyDescent="0.45">
      <c r="BN8207" s="8">
        <f t="shared" si="480"/>
        <v>0</v>
      </c>
    </row>
    <row r="8208" spans="66:66" ht="22.5" x14ac:dyDescent="0.45">
      <c r="BN8208" s="8">
        <f t="shared" si="480"/>
        <v>0</v>
      </c>
    </row>
    <row r="8209" spans="66:66" ht="22.5" x14ac:dyDescent="0.45">
      <c r="BN8209" s="8">
        <f t="shared" si="480"/>
        <v>0</v>
      </c>
    </row>
    <row r="8210" spans="66:66" ht="22.5" x14ac:dyDescent="0.45">
      <c r="BN8210" s="8">
        <f t="shared" si="480"/>
        <v>0</v>
      </c>
    </row>
    <row r="8211" spans="66:66" ht="22.5" x14ac:dyDescent="0.45">
      <c r="BN8211" s="8">
        <f t="shared" si="480"/>
        <v>0</v>
      </c>
    </row>
    <row r="8212" spans="66:66" ht="22.5" x14ac:dyDescent="0.45">
      <c r="BN8212" s="8">
        <f t="shared" si="480"/>
        <v>0</v>
      </c>
    </row>
    <row r="8213" spans="66:66" ht="22.5" x14ac:dyDescent="0.45">
      <c r="BN8213" s="8">
        <f t="shared" si="480"/>
        <v>0</v>
      </c>
    </row>
    <row r="8214" spans="66:66" ht="22.5" x14ac:dyDescent="0.45">
      <c r="BN8214" s="8">
        <f t="shared" si="480"/>
        <v>0</v>
      </c>
    </row>
    <row r="8215" spans="66:66" ht="22.5" x14ac:dyDescent="0.45">
      <c r="BN8215" s="8">
        <f t="shared" si="480"/>
        <v>0</v>
      </c>
    </row>
    <row r="8216" spans="66:66" ht="22.5" x14ac:dyDescent="0.45">
      <c r="BN8216" s="8">
        <f t="shared" si="480"/>
        <v>0</v>
      </c>
    </row>
    <row r="8217" spans="66:66" ht="22.5" x14ac:dyDescent="0.45">
      <c r="BN8217" s="8">
        <f t="shared" si="480"/>
        <v>0</v>
      </c>
    </row>
    <row r="8218" spans="66:66" ht="22.5" x14ac:dyDescent="0.45">
      <c r="BN8218" s="8">
        <f t="shared" si="480"/>
        <v>0</v>
      </c>
    </row>
    <row r="8219" spans="66:66" ht="22.5" x14ac:dyDescent="0.45">
      <c r="BN8219" s="8">
        <f t="shared" si="480"/>
        <v>0</v>
      </c>
    </row>
    <row r="8220" spans="66:66" ht="22.5" x14ac:dyDescent="0.45">
      <c r="BN8220" s="8">
        <f t="shared" si="480"/>
        <v>0</v>
      </c>
    </row>
    <row r="8221" spans="66:66" ht="22.5" x14ac:dyDescent="0.45">
      <c r="BN8221" s="8">
        <f t="shared" si="480"/>
        <v>0</v>
      </c>
    </row>
    <row r="8222" spans="66:66" ht="22.5" x14ac:dyDescent="0.45">
      <c r="BN8222" s="8">
        <f t="shared" si="480"/>
        <v>0</v>
      </c>
    </row>
    <row r="8223" spans="66:66" ht="22.5" x14ac:dyDescent="0.45">
      <c r="BN8223" s="8">
        <f t="shared" si="480"/>
        <v>0</v>
      </c>
    </row>
    <row r="8224" spans="66:66" ht="22.5" x14ac:dyDescent="0.45">
      <c r="BN8224" s="8">
        <f t="shared" si="480"/>
        <v>0</v>
      </c>
    </row>
    <row r="8225" spans="66:66" ht="22.5" x14ac:dyDescent="0.45">
      <c r="BN8225" s="8">
        <f t="shared" si="480"/>
        <v>0</v>
      </c>
    </row>
    <row r="8226" spans="66:66" ht="22.5" x14ac:dyDescent="0.45">
      <c r="BN8226" s="8">
        <f t="shared" si="480"/>
        <v>0</v>
      </c>
    </row>
    <row r="8227" spans="66:66" ht="22.5" x14ac:dyDescent="0.45">
      <c r="BN8227" s="8">
        <f t="shared" si="480"/>
        <v>0</v>
      </c>
    </row>
    <row r="8228" spans="66:66" ht="22.5" x14ac:dyDescent="0.45">
      <c r="BN8228" s="8">
        <f t="shared" si="480"/>
        <v>0</v>
      </c>
    </row>
    <row r="8229" spans="66:66" ht="22.5" x14ac:dyDescent="0.45">
      <c r="BN8229" s="8">
        <f t="shared" si="480"/>
        <v>0</v>
      </c>
    </row>
    <row r="8230" spans="66:66" ht="22.5" x14ac:dyDescent="0.45">
      <c r="BN8230" s="8">
        <f t="shared" si="480"/>
        <v>0</v>
      </c>
    </row>
    <row r="8231" spans="66:66" ht="22.5" x14ac:dyDescent="0.45">
      <c r="BN8231" s="8">
        <f t="shared" si="480"/>
        <v>0</v>
      </c>
    </row>
    <row r="8232" spans="66:66" ht="22.5" x14ac:dyDescent="0.45">
      <c r="BN8232" s="8">
        <f t="shared" si="480"/>
        <v>0</v>
      </c>
    </row>
    <row r="8233" spans="66:66" ht="22.5" x14ac:dyDescent="0.45">
      <c r="BN8233" s="8">
        <f t="shared" si="480"/>
        <v>0</v>
      </c>
    </row>
    <row r="8234" spans="66:66" ht="22.5" x14ac:dyDescent="0.45">
      <c r="BN8234" s="8">
        <f t="shared" si="480"/>
        <v>0</v>
      </c>
    </row>
    <row r="8235" spans="66:66" ht="22.5" x14ac:dyDescent="0.45">
      <c r="BN8235" s="8">
        <f t="shared" si="480"/>
        <v>0</v>
      </c>
    </row>
    <row r="8236" spans="66:66" ht="22.5" x14ac:dyDescent="0.45">
      <c r="BN8236" s="8">
        <f t="shared" si="480"/>
        <v>0</v>
      </c>
    </row>
    <row r="8237" spans="66:66" ht="22.5" x14ac:dyDescent="0.45">
      <c r="BN8237" s="8">
        <f t="shared" si="480"/>
        <v>0</v>
      </c>
    </row>
    <row r="8238" spans="66:66" ht="22.5" x14ac:dyDescent="0.45">
      <c r="BN8238" s="8">
        <f t="shared" ref="BN8238:BN8301" si="481">D8838</f>
        <v>0</v>
      </c>
    </row>
    <row r="8239" spans="66:66" ht="22.5" x14ac:dyDescent="0.45">
      <c r="BN8239" s="8">
        <f t="shared" si="481"/>
        <v>0</v>
      </c>
    </row>
    <row r="8240" spans="66:66" ht="22.5" x14ac:dyDescent="0.45">
      <c r="BN8240" s="8">
        <f t="shared" si="481"/>
        <v>0</v>
      </c>
    </row>
    <row r="8241" spans="66:66" ht="22.5" x14ac:dyDescent="0.45">
      <c r="BN8241" s="8">
        <f t="shared" si="481"/>
        <v>0</v>
      </c>
    </row>
    <row r="8242" spans="66:66" ht="22.5" x14ac:dyDescent="0.45">
      <c r="BN8242" s="8">
        <f t="shared" si="481"/>
        <v>0</v>
      </c>
    </row>
    <row r="8243" spans="66:66" ht="22.5" x14ac:dyDescent="0.45">
      <c r="BN8243" s="8">
        <f t="shared" si="481"/>
        <v>0</v>
      </c>
    </row>
    <row r="8244" spans="66:66" ht="22.5" x14ac:dyDescent="0.45">
      <c r="BN8244" s="8">
        <f t="shared" si="481"/>
        <v>0</v>
      </c>
    </row>
    <row r="8245" spans="66:66" ht="22.5" x14ac:dyDescent="0.45">
      <c r="BN8245" s="8">
        <f t="shared" si="481"/>
        <v>0</v>
      </c>
    </row>
    <row r="8246" spans="66:66" ht="22.5" x14ac:dyDescent="0.45">
      <c r="BN8246" s="8">
        <f t="shared" si="481"/>
        <v>0</v>
      </c>
    </row>
    <row r="8247" spans="66:66" ht="22.5" x14ac:dyDescent="0.45">
      <c r="BN8247" s="8">
        <f t="shared" si="481"/>
        <v>0</v>
      </c>
    </row>
    <row r="8248" spans="66:66" ht="22.5" x14ac:dyDescent="0.45">
      <c r="BN8248" s="8">
        <f t="shared" si="481"/>
        <v>0</v>
      </c>
    </row>
    <row r="8249" spans="66:66" ht="22.5" x14ac:dyDescent="0.45">
      <c r="BN8249" s="8">
        <f t="shared" si="481"/>
        <v>0</v>
      </c>
    </row>
    <row r="8250" spans="66:66" ht="22.5" x14ac:dyDescent="0.45">
      <c r="BN8250" s="8">
        <f t="shared" si="481"/>
        <v>0</v>
      </c>
    </row>
    <row r="8251" spans="66:66" ht="22.5" x14ac:dyDescent="0.45">
      <c r="BN8251" s="8">
        <f t="shared" si="481"/>
        <v>0</v>
      </c>
    </row>
    <row r="8252" spans="66:66" ht="22.5" x14ac:dyDescent="0.45">
      <c r="BN8252" s="8">
        <f t="shared" si="481"/>
        <v>0</v>
      </c>
    </row>
    <row r="8253" spans="66:66" ht="22.5" x14ac:dyDescent="0.45">
      <c r="BN8253" s="8">
        <f t="shared" si="481"/>
        <v>0</v>
      </c>
    </row>
    <row r="8254" spans="66:66" ht="22.5" x14ac:dyDescent="0.45">
      <c r="BN8254" s="8">
        <f t="shared" si="481"/>
        <v>0</v>
      </c>
    </row>
    <row r="8255" spans="66:66" ht="22.5" x14ac:dyDescent="0.45">
      <c r="BN8255" s="8">
        <f t="shared" si="481"/>
        <v>0</v>
      </c>
    </row>
    <row r="8256" spans="66:66" ht="22.5" x14ac:dyDescent="0.45">
      <c r="BN8256" s="8">
        <f t="shared" si="481"/>
        <v>0</v>
      </c>
    </row>
    <row r="8257" spans="66:66" ht="22.5" x14ac:dyDescent="0.45">
      <c r="BN8257" s="8">
        <f t="shared" si="481"/>
        <v>0</v>
      </c>
    </row>
    <row r="8258" spans="66:66" ht="22.5" x14ac:dyDescent="0.45">
      <c r="BN8258" s="8">
        <f t="shared" si="481"/>
        <v>0</v>
      </c>
    </row>
    <row r="8259" spans="66:66" ht="22.5" x14ac:dyDescent="0.45">
      <c r="BN8259" s="8">
        <f t="shared" si="481"/>
        <v>0</v>
      </c>
    </row>
    <row r="8260" spans="66:66" ht="22.5" x14ac:dyDescent="0.45">
      <c r="BN8260" s="8">
        <f t="shared" si="481"/>
        <v>0</v>
      </c>
    </row>
    <row r="8261" spans="66:66" ht="22.5" x14ac:dyDescent="0.45">
      <c r="BN8261" s="8">
        <f t="shared" si="481"/>
        <v>0</v>
      </c>
    </row>
    <row r="8262" spans="66:66" ht="22.5" x14ac:dyDescent="0.45">
      <c r="BN8262" s="8">
        <f t="shared" si="481"/>
        <v>0</v>
      </c>
    </row>
    <row r="8263" spans="66:66" ht="22.5" x14ac:dyDescent="0.45">
      <c r="BN8263" s="8">
        <f t="shared" si="481"/>
        <v>0</v>
      </c>
    </row>
    <row r="8264" spans="66:66" ht="22.5" x14ac:dyDescent="0.45">
      <c r="BN8264" s="8">
        <f t="shared" si="481"/>
        <v>0</v>
      </c>
    </row>
    <row r="8265" spans="66:66" ht="22.5" x14ac:dyDescent="0.45">
      <c r="BN8265" s="8">
        <f t="shared" si="481"/>
        <v>0</v>
      </c>
    </row>
    <row r="8266" spans="66:66" ht="22.5" x14ac:dyDescent="0.45">
      <c r="BN8266" s="8">
        <f t="shared" si="481"/>
        <v>0</v>
      </c>
    </row>
    <row r="8267" spans="66:66" ht="22.5" x14ac:dyDescent="0.45">
      <c r="BN8267" s="8">
        <f t="shared" si="481"/>
        <v>0</v>
      </c>
    </row>
    <row r="8268" spans="66:66" ht="22.5" x14ac:dyDescent="0.45">
      <c r="BN8268" s="8">
        <f t="shared" si="481"/>
        <v>0</v>
      </c>
    </row>
    <row r="8269" spans="66:66" ht="22.5" x14ac:dyDescent="0.45">
      <c r="BN8269" s="8">
        <f t="shared" si="481"/>
        <v>0</v>
      </c>
    </row>
    <row r="8270" spans="66:66" ht="22.5" x14ac:dyDescent="0.45">
      <c r="BN8270" s="8">
        <f t="shared" si="481"/>
        <v>0</v>
      </c>
    </row>
    <row r="8271" spans="66:66" ht="22.5" x14ac:dyDescent="0.45">
      <c r="BN8271" s="8">
        <f t="shared" si="481"/>
        <v>0</v>
      </c>
    </row>
    <row r="8272" spans="66:66" ht="22.5" x14ac:dyDescent="0.45">
      <c r="BN8272" s="8">
        <f t="shared" si="481"/>
        <v>0</v>
      </c>
    </row>
    <row r="8273" spans="66:66" ht="22.5" x14ac:dyDescent="0.45">
      <c r="BN8273" s="8">
        <f t="shared" si="481"/>
        <v>0</v>
      </c>
    </row>
    <row r="8274" spans="66:66" ht="22.5" x14ac:dyDescent="0.45">
      <c r="BN8274" s="8">
        <f t="shared" si="481"/>
        <v>0</v>
      </c>
    </row>
    <row r="8275" spans="66:66" ht="22.5" x14ac:dyDescent="0.45">
      <c r="BN8275" s="8">
        <f t="shared" si="481"/>
        <v>0</v>
      </c>
    </row>
    <row r="8276" spans="66:66" ht="22.5" x14ac:dyDescent="0.45">
      <c r="BN8276" s="8">
        <f t="shared" si="481"/>
        <v>0</v>
      </c>
    </row>
    <row r="8277" spans="66:66" ht="22.5" x14ac:dyDescent="0.45">
      <c r="BN8277" s="8">
        <f t="shared" si="481"/>
        <v>0</v>
      </c>
    </row>
    <row r="8278" spans="66:66" ht="22.5" x14ac:dyDescent="0.45">
      <c r="BN8278" s="8">
        <f t="shared" si="481"/>
        <v>0</v>
      </c>
    </row>
    <row r="8279" spans="66:66" ht="22.5" x14ac:dyDescent="0.45">
      <c r="BN8279" s="8">
        <f t="shared" si="481"/>
        <v>0</v>
      </c>
    </row>
    <row r="8280" spans="66:66" ht="22.5" x14ac:dyDescent="0.45">
      <c r="BN8280" s="8">
        <f t="shared" si="481"/>
        <v>0</v>
      </c>
    </row>
    <row r="8281" spans="66:66" ht="22.5" x14ac:dyDescent="0.45">
      <c r="BN8281" s="8">
        <f t="shared" si="481"/>
        <v>0</v>
      </c>
    </row>
    <row r="8282" spans="66:66" ht="22.5" x14ac:dyDescent="0.45">
      <c r="BN8282" s="8">
        <f t="shared" si="481"/>
        <v>0</v>
      </c>
    </row>
    <row r="8283" spans="66:66" ht="22.5" x14ac:dyDescent="0.45">
      <c r="BN8283" s="8">
        <f t="shared" si="481"/>
        <v>0</v>
      </c>
    </row>
    <row r="8284" spans="66:66" ht="22.5" x14ac:dyDescent="0.45">
      <c r="BN8284" s="8">
        <f t="shared" si="481"/>
        <v>0</v>
      </c>
    </row>
    <row r="8285" spans="66:66" ht="22.5" x14ac:dyDescent="0.45">
      <c r="BN8285" s="8">
        <f t="shared" si="481"/>
        <v>0</v>
      </c>
    </row>
    <row r="8286" spans="66:66" ht="22.5" x14ac:dyDescent="0.45">
      <c r="BN8286" s="8">
        <f t="shared" si="481"/>
        <v>0</v>
      </c>
    </row>
    <row r="8287" spans="66:66" ht="22.5" x14ac:dyDescent="0.45">
      <c r="BN8287" s="8">
        <f t="shared" si="481"/>
        <v>0</v>
      </c>
    </row>
    <row r="8288" spans="66:66" ht="22.5" x14ac:dyDescent="0.45">
      <c r="BN8288" s="8">
        <f t="shared" si="481"/>
        <v>0</v>
      </c>
    </row>
    <row r="8289" spans="66:66" ht="22.5" x14ac:dyDescent="0.45">
      <c r="BN8289" s="8">
        <f t="shared" si="481"/>
        <v>0</v>
      </c>
    </row>
    <row r="8290" spans="66:66" ht="22.5" x14ac:dyDescent="0.45">
      <c r="BN8290" s="8">
        <f t="shared" si="481"/>
        <v>0</v>
      </c>
    </row>
    <row r="8291" spans="66:66" ht="22.5" x14ac:dyDescent="0.45">
      <c r="BN8291" s="8">
        <f t="shared" si="481"/>
        <v>0</v>
      </c>
    </row>
    <row r="8292" spans="66:66" ht="22.5" x14ac:dyDescent="0.45">
      <c r="BN8292" s="8">
        <f t="shared" si="481"/>
        <v>0</v>
      </c>
    </row>
    <row r="8293" spans="66:66" ht="22.5" x14ac:dyDescent="0.45">
      <c r="BN8293" s="8">
        <f t="shared" si="481"/>
        <v>0</v>
      </c>
    </row>
    <row r="8294" spans="66:66" ht="22.5" x14ac:dyDescent="0.45">
      <c r="BN8294" s="8">
        <f t="shared" si="481"/>
        <v>0</v>
      </c>
    </row>
    <row r="8295" spans="66:66" ht="22.5" x14ac:dyDescent="0.45">
      <c r="BN8295" s="8">
        <f t="shared" si="481"/>
        <v>0</v>
      </c>
    </row>
    <row r="8296" spans="66:66" ht="22.5" x14ac:dyDescent="0.45">
      <c r="BN8296" s="8">
        <f t="shared" si="481"/>
        <v>0</v>
      </c>
    </row>
    <row r="8297" spans="66:66" ht="22.5" x14ac:dyDescent="0.45">
      <c r="BN8297" s="8">
        <f t="shared" si="481"/>
        <v>0</v>
      </c>
    </row>
    <row r="8298" spans="66:66" ht="22.5" x14ac:dyDescent="0.45">
      <c r="BN8298" s="8">
        <f t="shared" si="481"/>
        <v>0</v>
      </c>
    </row>
    <row r="8299" spans="66:66" ht="22.5" x14ac:dyDescent="0.45">
      <c r="BN8299" s="8">
        <f t="shared" si="481"/>
        <v>0</v>
      </c>
    </row>
    <row r="8300" spans="66:66" ht="22.5" x14ac:dyDescent="0.45">
      <c r="BN8300" s="8">
        <f t="shared" si="481"/>
        <v>0</v>
      </c>
    </row>
    <row r="8301" spans="66:66" ht="22.5" x14ac:dyDescent="0.45">
      <c r="BN8301" s="8">
        <f t="shared" si="481"/>
        <v>0</v>
      </c>
    </row>
    <row r="8302" spans="66:66" ht="22.5" x14ac:dyDescent="0.45">
      <c r="BN8302" s="8">
        <f t="shared" ref="BN8302:BN8365" si="482">D8902</f>
        <v>0</v>
      </c>
    </row>
    <row r="8303" spans="66:66" ht="22.5" x14ac:dyDescent="0.45">
      <c r="BN8303" s="8">
        <f t="shared" si="482"/>
        <v>0</v>
      </c>
    </row>
    <row r="8304" spans="66:66" ht="22.5" x14ac:dyDescent="0.45">
      <c r="BN8304" s="8">
        <f t="shared" si="482"/>
        <v>0</v>
      </c>
    </row>
    <row r="8305" spans="66:66" ht="22.5" x14ac:dyDescent="0.45">
      <c r="BN8305" s="8">
        <f t="shared" si="482"/>
        <v>0</v>
      </c>
    </row>
    <row r="8306" spans="66:66" ht="22.5" x14ac:dyDescent="0.45">
      <c r="BN8306" s="8">
        <f t="shared" si="482"/>
        <v>0</v>
      </c>
    </row>
    <row r="8307" spans="66:66" ht="22.5" x14ac:dyDescent="0.45">
      <c r="BN8307" s="8">
        <f t="shared" si="482"/>
        <v>0</v>
      </c>
    </row>
    <row r="8308" spans="66:66" ht="22.5" x14ac:dyDescent="0.45">
      <c r="BN8308" s="8">
        <f t="shared" si="482"/>
        <v>0</v>
      </c>
    </row>
    <row r="8309" spans="66:66" ht="22.5" x14ac:dyDescent="0.45">
      <c r="BN8309" s="8">
        <f t="shared" si="482"/>
        <v>0</v>
      </c>
    </row>
    <row r="8310" spans="66:66" ht="22.5" x14ac:dyDescent="0.45">
      <c r="BN8310" s="8">
        <f t="shared" si="482"/>
        <v>0</v>
      </c>
    </row>
    <row r="8311" spans="66:66" ht="22.5" x14ac:dyDescent="0.45">
      <c r="BN8311" s="8">
        <f t="shared" si="482"/>
        <v>0</v>
      </c>
    </row>
    <row r="8312" spans="66:66" ht="22.5" x14ac:dyDescent="0.45">
      <c r="BN8312" s="8">
        <f t="shared" si="482"/>
        <v>0</v>
      </c>
    </row>
    <row r="8313" spans="66:66" ht="22.5" x14ac:dyDescent="0.45">
      <c r="BN8313" s="8">
        <f t="shared" si="482"/>
        <v>0</v>
      </c>
    </row>
    <row r="8314" spans="66:66" ht="22.5" x14ac:dyDescent="0.45">
      <c r="BN8314" s="8">
        <f t="shared" si="482"/>
        <v>0</v>
      </c>
    </row>
    <row r="8315" spans="66:66" ht="22.5" x14ac:dyDescent="0.45">
      <c r="BN8315" s="8">
        <f t="shared" si="482"/>
        <v>0</v>
      </c>
    </row>
    <row r="8316" spans="66:66" ht="22.5" x14ac:dyDescent="0.45">
      <c r="BN8316" s="8">
        <f t="shared" si="482"/>
        <v>0</v>
      </c>
    </row>
    <row r="8317" spans="66:66" ht="22.5" x14ac:dyDescent="0.45">
      <c r="BN8317" s="8">
        <f t="shared" si="482"/>
        <v>0</v>
      </c>
    </row>
    <row r="8318" spans="66:66" ht="22.5" x14ac:dyDescent="0.45">
      <c r="BN8318" s="8">
        <f t="shared" si="482"/>
        <v>0</v>
      </c>
    </row>
    <row r="8319" spans="66:66" ht="22.5" x14ac:dyDescent="0.45">
      <c r="BN8319" s="8">
        <f t="shared" si="482"/>
        <v>0</v>
      </c>
    </row>
    <row r="8320" spans="66:66" ht="22.5" x14ac:dyDescent="0.45">
      <c r="BN8320" s="8">
        <f t="shared" si="482"/>
        <v>0</v>
      </c>
    </row>
    <row r="8321" spans="66:66" ht="22.5" x14ac:dyDescent="0.45">
      <c r="BN8321" s="8">
        <f t="shared" si="482"/>
        <v>0</v>
      </c>
    </row>
    <row r="8322" spans="66:66" ht="22.5" x14ac:dyDescent="0.45">
      <c r="BN8322" s="8">
        <f t="shared" si="482"/>
        <v>0</v>
      </c>
    </row>
    <row r="8323" spans="66:66" ht="22.5" x14ac:dyDescent="0.45">
      <c r="BN8323" s="8">
        <f t="shared" si="482"/>
        <v>0</v>
      </c>
    </row>
    <row r="8324" spans="66:66" ht="22.5" x14ac:dyDescent="0.45">
      <c r="BN8324" s="8">
        <f t="shared" si="482"/>
        <v>0</v>
      </c>
    </row>
    <row r="8325" spans="66:66" ht="22.5" x14ac:dyDescent="0.45">
      <c r="BN8325" s="8">
        <f t="shared" si="482"/>
        <v>0</v>
      </c>
    </row>
    <row r="8326" spans="66:66" ht="22.5" x14ac:dyDescent="0.45">
      <c r="BN8326" s="8">
        <f t="shared" si="482"/>
        <v>0</v>
      </c>
    </row>
    <row r="8327" spans="66:66" ht="22.5" x14ac:dyDescent="0.45">
      <c r="BN8327" s="8">
        <f t="shared" si="482"/>
        <v>0</v>
      </c>
    </row>
    <row r="8328" spans="66:66" ht="22.5" x14ac:dyDescent="0.45">
      <c r="BN8328" s="8">
        <f t="shared" si="482"/>
        <v>0</v>
      </c>
    </row>
    <row r="8329" spans="66:66" ht="22.5" x14ac:dyDescent="0.45">
      <c r="BN8329" s="8">
        <f t="shared" si="482"/>
        <v>0</v>
      </c>
    </row>
    <row r="8330" spans="66:66" ht="22.5" x14ac:dyDescent="0.45">
      <c r="BN8330" s="8">
        <f t="shared" si="482"/>
        <v>0</v>
      </c>
    </row>
    <row r="8331" spans="66:66" ht="22.5" x14ac:dyDescent="0.45">
      <c r="BN8331" s="8">
        <f t="shared" si="482"/>
        <v>0</v>
      </c>
    </row>
    <row r="8332" spans="66:66" ht="22.5" x14ac:dyDescent="0.45">
      <c r="BN8332" s="8">
        <f t="shared" si="482"/>
        <v>0</v>
      </c>
    </row>
    <row r="8333" spans="66:66" ht="22.5" x14ac:dyDescent="0.45">
      <c r="BN8333" s="8">
        <f t="shared" si="482"/>
        <v>0</v>
      </c>
    </row>
    <row r="8334" spans="66:66" ht="22.5" x14ac:dyDescent="0.45">
      <c r="BN8334" s="8">
        <f t="shared" si="482"/>
        <v>0</v>
      </c>
    </row>
    <row r="8335" spans="66:66" ht="22.5" x14ac:dyDescent="0.45">
      <c r="BN8335" s="8">
        <f t="shared" si="482"/>
        <v>0</v>
      </c>
    </row>
    <row r="8336" spans="66:66" ht="22.5" x14ac:dyDescent="0.45">
      <c r="BN8336" s="8">
        <f t="shared" si="482"/>
        <v>0</v>
      </c>
    </row>
    <row r="8337" spans="66:66" ht="22.5" x14ac:dyDescent="0.45">
      <c r="BN8337" s="8">
        <f t="shared" si="482"/>
        <v>0</v>
      </c>
    </row>
    <row r="8338" spans="66:66" ht="22.5" x14ac:dyDescent="0.45">
      <c r="BN8338" s="8">
        <f t="shared" si="482"/>
        <v>0</v>
      </c>
    </row>
    <row r="8339" spans="66:66" ht="22.5" x14ac:dyDescent="0.45">
      <c r="BN8339" s="8">
        <f t="shared" si="482"/>
        <v>0</v>
      </c>
    </row>
    <row r="8340" spans="66:66" ht="22.5" x14ac:dyDescent="0.45">
      <c r="BN8340" s="8">
        <f t="shared" si="482"/>
        <v>0</v>
      </c>
    </row>
    <row r="8341" spans="66:66" ht="22.5" x14ac:dyDescent="0.45">
      <c r="BN8341" s="8">
        <f t="shared" si="482"/>
        <v>0</v>
      </c>
    </row>
    <row r="8342" spans="66:66" ht="22.5" x14ac:dyDescent="0.45">
      <c r="BN8342" s="8">
        <f t="shared" si="482"/>
        <v>0</v>
      </c>
    </row>
    <row r="8343" spans="66:66" ht="22.5" x14ac:dyDescent="0.45">
      <c r="BN8343" s="8">
        <f t="shared" si="482"/>
        <v>0</v>
      </c>
    </row>
    <row r="8344" spans="66:66" ht="22.5" x14ac:dyDescent="0.45">
      <c r="BN8344" s="8">
        <f t="shared" si="482"/>
        <v>0</v>
      </c>
    </row>
    <row r="8345" spans="66:66" ht="22.5" x14ac:dyDescent="0.45">
      <c r="BN8345" s="8">
        <f t="shared" si="482"/>
        <v>0</v>
      </c>
    </row>
    <row r="8346" spans="66:66" ht="22.5" x14ac:dyDescent="0.45">
      <c r="BN8346" s="8">
        <f t="shared" si="482"/>
        <v>0</v>
      </c>
    </row>
    <row r="8347" spans="66:66" ht="22.5" x14ac:dyDescent="0.45">
      <c r="BN8347" s="8">
        <f t="shared" si="482"/>
        <v>0</v>
      </c>
    </row>
    <row r="8348" spans="66:66" ht="22.5" x14ac:dyDescent="0.45">
      <c r="BN8348" s="8">
        <f t="shared" si="482"/>
        <v>0</v>
      </c>
    </row>
    <row r="8349" spans="66:66" ht="22.5" x14ac:dyDescent="0.45">
      <c r="BN8349" s="8">
        <f t="shared" si="482"/>
        <v>0</v>
      </c>
    </row>
    <row r="8350" spans="66:66" ht="22.5" x14ac:dyDescent="0.45">
      <c r="BN8350" s="8">
        <f t="shared" si="482"/>
        <v>0</v>
      </c>
    </row>
    <row r="8351" spans="66:66" ht="22.5" x14ac:dyDescent="0.45">
      <c r="BN8351" s="8">
        <f t="shared" si="482"/>
        <v>0</v>
      </c>
    </row>
    <row r="8352" spans="66:66" ht="22.5" x14ac:dyDescent="0.45">
      <c r="BN8352" s="8">
        <f t="shared" si="482"/>
        <v>0</v>
      </c>
    </row>
    <row r="8353" spans="66:66" ht="22.5" x14ac:dyDescent="0.45">
      <c r="BN8353" s="8">
        <f t="shared" si="482"/>
        <v>0</v>
      </c>
    </row>
    <row r="8354" spans="66:66" ht="22.5" x14ac:dyDescent="0.45">
      <c r="BN8354" s="8">
        <f t="shared" si="482"/>
        <v>0</v>
      </c>
    </row>
    <row r="8355" spans="66:66" ht="22.5" x14ac:dyDescent="0.45">
      <c r="BN8355" s="8">
        <f t="shared" si="482"/>
        <v>0</v>
      </c>
    </row>
    <row r="8356" spans="66:66" ht="22.5" x14ac:dyDescent="0.45">
      <c r="BN8356" s="8">
        <f t="shared" si="482"/>
        <v>0</v>
      </c>
    </row>
    <row r="8357" spans="66:66" ht="22.5" x14ac:dyDescent="0.45">
      <c r="BN8357" s="8">
        <f t="shared" si="482"/>
        <v>0</v>
      </c>
    </row>
    <row r="8358" spans="66:66" ht="22.5" x14ac:dyDescent="0.45">
      <c r="BN8358" s="8">
        <f t="shared" si="482"/>
        <v>0</v>
      </c>
    </row>
    <row r="8359" spans="66:66" ht="22.5" x14ac:dyDescent="0.45">
      <c r="BN8359" s="8">
        <f t="shared" si="482"/>
        <v>0</v>
      </c>
    </row>
    <row r="8360" spans="66:66" ht="22.5" x14ac:dyDescent="0.45">
      <c r="BN8360" s="8">
        <f t="shared" si="482"/>
        <v>0</v>
      </c>
    </row>
    <row r="8361" spans="66:66" ht="22.5" x14ac:dyDescent="0.45">
      <c r="BN8361" s="8">
        <f t="shared" si="482"/>
        <v>0</v>
      </c>
    </row>
    <row r="8362" spans="66:66" ht="22.5" x14ac:dyDescent="0.45">
      <c r="BN8362" s="8">
        <f t="shared" si="482"/>
        <v>0</v>
      </c>
    </row>
    <row r="8363" spans="66:66" ht="22.5" x14ac:dyDescent="0.45">
      <c r="BN8363" s="8">
        <f t="shared" si="482"/>
        <v>0</v>
      </c>
    </row>
    <row r="8364" spans="66:66" ht="22.5" x14ac:dyDescent="0.45">
      <c r="BN8364" s="8">
        <f t="shared" si="482"/>
        <v>0</v>
      </c>
    </row>
    <row r="8365" spans="66:66" ht="22.5" x14ac:dyDescent="0.45">
      <c r="BN8365" s="8">
        <f t="shared" si="482"/>
        <v>0</v>
      </c>
    </row>
    <row r="8366" spans="66:66" ht="22.5" x14ac:dyDescent="0.45">
      <c r="BN8366" s="8">
        <f t="shared" ref="BN8366:BN8429" si="483">D8966</f>
        <v>0</v>
      </c>
    </row>
    <row r="8367" spans="66:66" ht="22.5" x14ac:dyDescent="0.45">
      <c r="BN8367" s="8">
        <f t="shared" si="483"/>
        <v>0</v>
      </c>
    </row>
    <row r="8368" spans="66:66" ht="22.5" x14ac:dyDescent="0.45">
      <c r="BN8368" s="8">
        <f t="shared" si="483"/>
        <v>0</v>
      </c>
    </row>
    <row r="8369" spans="66:66" ht="22.5" x14ac:dyDescent="0.45">
      <c r="BN8369" s="8">
        <f t="shared" si="483"/>
        <v>0</v>
      </c>
    </row>
    <row r="8370" spans="66:66" ht="22.5" x14ac:dyDescent="0.45">
      <c r="BN8370" s="8">
        <f t="shared" si="483"/>
        <v>0</v>
      </c>
    </row>
    <row r="8371" spans="66:66" ht="22.5" x14ac:dyDescent="0.45">
      <c r="BN8371" s="8">
        <f t="shared" si="483"/>
        <v>0</v>
      </c>
    </row>
    <row r="8372" spans="66:66" ht="22.5" x14ac:dyDescent="0.45">
      <c r="BN8372" s="8">
        <f t="shared" si="483"/>
        <v>0</v>
      </c>
    </row>
    <row r="8373" spans="66:66" ht="22.5" x14ac:dyDescent="0.45">
      <c r="BN8373" s="8">
        <f t="shared" si="483"/>
        <v>0</v>
      </c>
    </row>
    <row r="8374" spans="66:66" ht="22.5" x14ac:dyDescent="0.45">
      <c r="BN8374" s="8">
        <f t="shared" si="483"/>
        <v>0</v>
      </c>
    </row>
    <row r="8375" spans="66:66" ht="22.5" x14ac:dyDescent="0.45">
      <c r="BN8375" s="8">
        <f t="shared" si="483"/>
        <v>0</v>
      </c>
    </row>
    <row r="8376" spans="66:66" ht="22.5" x14ac:dyDescent="0.45">
      <c r="BN8376" s="8">
        <f t="shared" si="483"/>
        <v>0</v>
      </c>
    </row>
    <row r="8377" spans="66:66" ht="22.5" x14ac:dyDescent="0.45">
      <c r="BN8377" s="8">
        <f t="shared" si="483"/>
        <v>0</v>
      </c>
    </row>
    <row r="8378" spans="66:66" ht="22.5" x14ac:dyDescent="0.45">
      <c r="BN8378" s="8">
        <f t="shared" si="483"/>
        <v>0</v>
      </c>
    </row>
    <row r="8379" spans="66:66" ht="22.5" x14ac:dyDescent="0.45">
      <c r="BN8379" s="8">
        <f t="shared" si="483"/>
        <v>0</v>
      </c>
    </row>
    <row r="8380" spans="66:66" ht="22.5" x14ac:dyDescent="0.45">
      <c r="BN8380" s="8">
        <f t="shared" si="483"/>
        <v>0</v>
      </c>
    </row>
    <row r="8381" spans="66:66" ht="22.5" x14ac:dyDescent="0.45">
      <c r="BN8381" s="8">
        <f t="shared" si="483"/>
        <v>0</v>
      </c>
    </row>
    <row r="8382" spans="66:66" ht="22.5" x14ac:dyDescent="0.45">
      <c r="BN8382" s="8">
        <f t="shared" si="483"/>
        <v>0</v>
      </c>
    </row>
    <row r="8383" spans="66:66" ht="22.5" x14ac:dyDescent="0.45">
      <c r="BN8383" s="8">
        <f t="shared" si="483"/>
        <v>0</v>
      </c>
    </row>
    <row r="8384" spans="66:66" ht="22.5" x14ac:dyDescent="0.45">
      <c r="BN8384" s="8">
        <f t="shared" si="483"/>
        <v>0</v>
      </c>
    </row>
    <row r="8385" spans="66:66" ht="22.5" x14ac:dyDescent="0.45">
      <c r="BN8385" s="8">
        <f t="shared" si="483"/>
        <v>0</v>
      </c>
    </row>
    <row r="8386" spans="66:66" ht="22.5" x14ac:dyDescent="0.45">
      <c r="BN8386" s="8">
        <f t="shared" si="483"/>
        <v>0</v>
      </c>
    </row>
    <row r="8387" spans="66:66" ht="22.5" x14ac:dyDescent="0.45">
      <c r="BN8387" s="8">
        <f t="shared" si="483"/>
        <v>0</v>
      </c>
    </row>
    <row r="8388" spans="66:66" ht="22.5" x14ac:dyDescent="0.45">
      <c r="BN8388" s="8">
        <f t="shared" si="483"/>
        <v>0</v>
      </c>
    </row>
    <row r="8389" spans="66:66" ht="22.5" x14ac:dyDescent="0.45">
      <c r="BN8389" s="8">
        <f t="shared" si="483"/>
        <v>0</v>
      </c>
    </row>
    <row r="8390" spans="66:66" ht="22.5" x14ac:dyDescent="0.45">
      <c r="BN8390" s="8">
        <f t="shared" si="483"/>
        <v>0</v>
      </c>
    </row>
    <row r="8391" spans="66:66" ht="22.5" x14ac:dyDescent="0.45">
      <c r="BN8391" s="8">
        <f t="shared" si="483"/>
        <v>0</v>
      </c>
    </row>
    <row r="8392" spans="66:66" ht="22.5" x14ac:dyDescent="0.45">
      <c r="BN8392" s="8">
        <f t="shared" si="483"/>
        <v>0</v>
      </c>
    </row>
    <row r="8393" spans="66:66" ht="22.5" x14ac:dyDescent="0.45">
      <c r="BN8393" s="8">
        <f t="shared" si="483"/>
        <v>0</v>
      </c>
    </row>
    <row r="8394" spans="66:66" ht="22.5" x14ac:dyDescent="0.45">
      <c r="BN8394" s="8">
        <f t="shared" si="483"/>
        <v>0</v>
      </c>
    </row>
    <row r="8395" spans="66:66" ht="22.5" x14ac:dyDescent="0.45">
      <c r="BN8395" s="8">
        <f t="shared" si="483"/>
        <v>0</v>
      </c>
    </row>
    <row r="8396" spans="66:66" ht="22.5" x14ac:dyDescent="0.45">
      <c r="BN8396" s="8">
        <f t="shared" si="483"/>
        <v>0</v>
      </c>
    </row>
    <row r="8397" spans="66:66" ht="22.5" x14ac:dyDescent="0.45">
      <c r="BN8397" s="8">
        <f t="shared" si="483"/>
        <v>0</v>
      </c>
    </row>
    <row r="8398" spans="66:66" ht="22.5" x14ac:dyDescent="0.45">
      <c r="BN8398" s="8">
        <f t="shared" si="483"/>
        <v>0</v>
      </c>
    </row>
    <row r="8399" spans="66:66" ht="22.5" x14ac:dyDescent="0.45">
      <c r="BN8399" s="8">
        <f t="shared" si="483"/>
        <v>0</v>
      </c>
    </row>
    <row r="8400" spans="66:66" ht="22.5" x14ac:dyDescent="0.45">
      <c r="BN8400" s="8">
        <f t="shared" si="483"/>
        <v>0</v>
      </c>
    </row>
    <row r="8401" spans="66:66" ht="22.5" x14ac:dyDescent="0.45">
      <c r="BN8401" s="8">
        <f t="shared" si="483"/>
        <v>0</v>
      </c>
    </row>
    <row r="8402" spans="66:66" ht="22.5" x14ac:dyDescent="0.45">
      <c r="BN8402" s="8">
        <f t="shared" si="483"/>
        <v>0</v>
      </c>
    </row>
    <row r="8403" spans="66:66" ht="22.5" x14ac:dyDescent="0.45">
      <c r="BN8403" s="8">
        <f t="shared" si="483"/>
        <v>0</v>
      </c>
    </row>
    <row r="8404" spans="66:66" ht="22.5" x14ac:dyDescent="0.45">
      <c r="BN8404" s="8">
        <f t="shared" si="483"/>
        <v>0</v>
      </c>
    </row>
    <row r="8405" spans="66:66" ht="22.5" x14ac:dyDescent="0.45">
      <c r="BN8405" s="8">
        <f t="shared" si="483"/>
        <v>0</v>
      </c>
    </row>
    <row r="8406" spans="66:66" ht="22.5" x14ac:dyDescent="0.45">
      <c r="BN8406" s="8">
        <f t="shared" si="483"/>
        <v>0</v>
      </c>
    </row>
    <row r="8407" spans="66:66" ht="22.5" x14ac:dyDescent="0.45">
      <c r="BN8407" s="8">
        <f t="shared" si="483"/>
        <v>0</v>
      </c>
    </row>
    <row r="8408" spans="66:66" ht="22.5" x14ac:dyDescent="0.45">
      <c r="BN8408" s="8">
        <f t="shared" si="483"/>
        <v>0</v>
      </c>
    </row>
    <row r="8409" spans="66:66" ht="22.5" x14ac:dyDescent="0.45">
      <c r="BN8409" s="8">
        <f t="shared" si="483"/>
        <v>0</v>
      </c>
    </row>
    <row r="8410" spans="66:66" ht="22.5" x14ac:dyDescent="0.45">
      <c r="BN8410" s="8">
        <f t="shared" si="483"/>
        <v>0</v>
      </c>
    </row>
    <row r="8411" spans="66:66" ht="22.5" x14ac:dyDescent="0.45">
      <c r="BN8411" s="8">
        <f t="shared" si="483"/>
        <v>0</v>
      </c>
    </row>
    <row r="8412" spans="66:66" ht="22.5" x14ac:dyDescent="0.45">
      <c r="BN8412" s="8">
        <f t="shared" si="483"/>
        <v>0</v>
      </c>
    </row>
    <row r="8413" spans="66:66" ht="22.5" x14ac:dyDescent="0.45">
      <c r="BN8413" s="8">
        <f t="shared" si="483"/>
        <v>0</v>
      </c>
    </row>
    <row r="8414" spans="66:66" ht="22.5" x14ac:dyDescent="0.45">
      <c r="BN8414" s="8">
        <f t="shared" si="483"/>
        <v>0</v>
      </c>
    </row>
    <row r="8415" spans="66:66" ht="22.5" x14ac:dyDescent="0.45">
      <c r="BN8415" s="8">
        <f t="shared" si="483"/>
        <v>0</v>
      </c>
    </row>
    <row r="8416" spans="66:66" ht="22.5" x14ac:dyDescent="0.45">
      <c r="BN8416" s="8">
        <f t="shared" si="483"/>
        <v>0</v>
      </c>
    </row>
    <row r="8417" spans="66:66" ht="22.5" x14ac:dyDescent="0.45">
      <c r="BN8417" s="8">
        <f t="shared" si="483"/>
        <v>0</v>
      </c>
    </row>
    <row r="8418" spans="66:66" ht="22.5" x14ac:dyDescent="0.45">
      <c r="BN8418" s="8">
        <f t="shared" si="483"/>
        <v>0</v>
      </c>
    </row>
    <row r="8419" spans="66:66" ht="22.5" x14ac:dyDescent="0.45">
      <c r="BN8419" s="8">
        <f t="shared" si="483"/>
        <v>0</v>
      </c>
    </row>
    <row r="8420" spans="66:66" ht="22.5" x14ac:dyDescent="0.45">
      <c r="BN8420" s="8">
        <f t="shared" si="483"/>
        <v>0</v>
      </c>
    </row>
    <row r="8421" spans="66:66" ht="22.5" x14ac:dyDescent="0.45">
      <c r="BN8421" s="8">
        <f t="shared" si="483"/>
        <v>0</v>
      </c>
    </row>
    <row r="8422" spans="66:66" ht="22.5" x14ac:dyDescent="0.45">
      <c r="BN8422" s="8">
        <f t="shared" si="483"/>
        <v>0</v>
      </c>
    </row>
    <row r="8423" spans="66:66" ht="22.5" x14ac:dyDescent="0.45">
      <c r="BN8423" s="8">
        <f t="shared" si="483"/>
        <v>0</v>
      </c>
    </row>
    <row r="8424" spans="66:66" ht="22.5" x14ac:dyDescent="0.45">
      <c r="BN8424" s="8">
        <f t="shared" si="483"/>
        <v>0</v>
      </c>
    </row>
    <row r="8425" spans="66:66" ht="22.5" x14ac:dyDescent="0.45">
      <c r="BN8425" s="8">
        <f t="shared" si="483"/>
        <v>0</v>
      </c>
    </row>
    <row r="8426" spans="66:66" ht="22.5" x14ac:dyDescent="0.45">
      <c r="BN8426" s="8">
        <f t="shared" si="483"/>
        <v>0</v>
      </c>
    </row>
    <row r="8427" spans="66:66" ht="22.5" x14ac:dyDescent="0.45">
      <c r="BN8427" s="8">
        <f t="shared" si="483"/>
        <v>0</v>
      </c>
    </row>
    <row r="8428" spans="66:66" ht="22.5" x14ac:dyDescent="0.45">
      <c r="BN8428" s="8">
        <f t="shared" si="483"/>
        <v>0</v>
      </c>
    </row>
    <row r="8429" spans="66:66" ht="22.5" x14ac:dyDescent="0.45">
      <c r="BN8429" s="8">
        <f t="shared" si="483"/>
        <v>0</v>
      </c>
    </row>
    <row r="8430" spans="66:66" ht="22.5" x14ac:dyDescent="0.45">
      <c r="BN8430" s="8">
        <f t="shared" ref="BN8430:BN8493" si="484">D9030</f>
        <v>0</v>
      </c>
    </row>
    <row r="8431" spans="66:66" ht="22.5" x14ac:dyDescent="0.45">
      <c r="BN8431" s="8">
        <f t="shared" si="484"/>
        <v>0</v>
      </c>
    </row>
    <row r="8432" spans="66:66" ht="22.5" x14ac:dyDescent="0.45">
      <c r="BN8432" s="8">
        <f t="shared" si="484"/>
        <v>0</v>
      </c>
    </row>
    <row r="8433" spans="66:66" ht="22.5" x14ac:dyDescent="0.45">
      <c r="BN8433" s="8">
        <f t="shared" si="484"/>
        <v>0</v>
      </c>
    </row>
    <row r="8434" spans="66:66" ht="22.5" x14ac:dyDescent="0.45">
      <c r="BN8434" s="8">
        <f t="shared" si="484"/>
        <v>0</v>
      </c>
    </row>
    <row r="8435" spans="66:66" ht="22.5" x14ac:dyDescent="0.45">
      <c r="BN8435" s="8">
        <f t="shared" si="484"/>
        <v>0</v>
      </c>
    </row>
    <row r="8436" spans="66:66" ht="22.5" x14ac:dyDescent="0.45">
      <c r="BN8436" s="8">
        <f t="shared" si="484"/>
        <v>0</v>
      </c>
    </row>
    <row r="8437" spans="66:66" ht="22.5" x14ac:dyDescent="0.45">
      <c r="BN8437" s="8">
        <f t="shared" si="484"/>
        <v>0</v>
      </c>
    </row>
    <row r="8438" spans="66:66" ht="22.5" x14ac:dyDescent="0.45">
      <c r="BN8438" s="8">
        <f t="shared" si="484"/>
        <v>0</v>
      </c>
    </row>
    <row r="8439" spans="66:66" ht="22.5" x14ac:dyDescent="0.45">
      <c r="BN8439" s="8">
        <f t="shared" si="484"/>
        <v>0</v>
      </c>
    </row>
    <row r="8440" spans="66:66" ht="22.5" x14ac:dyDescent="0.45">
      <c r="BN8440" s="8">
        <f t="shared" si="484"/>
        <v>0</v>
      </c>
    </row>
    <row r="8441" spans="66:66" ht="22.5" x14ac:dyDescent="0.45">
      <c r="BN8441" s="8">
        <f t="shared" si="484"/>
        <v>0</v>
      </c>
    </row>
    <row r="8442" spans="66:66" ht="22.5" x14ac:dyDescent="0.45">
      <c r="BN8442" s="8">
        <f t="shared" si="484"/>
        <v>0</v>
      </c>
    </row>
    <row r="8443" spans="66:66" ht="22.5" x14ac:dyDescent="0.45">
      <c r="BN8443" s="8">
        <f t="shared" si="484"/>
        <v>0</v>
      </c>
    </row>
    <row r="8444" spans="66:66" ht="22.5" x14ac:dyDescent="0.45">
      <c r="BN8444" s="8">
        <f t="shared" si="484"/>
        <v>0</v>
      </c>
    </row>
    <row r="8445" spans="66:66" ht="22.5" x14ac:dyDescent="0.45">
      <c r="BN8445" s="8">
        <f t="shared" si="484"/>
        <v>0</v>
      </c>
    </row>
    <row r="8446" spans="66:66" ht="22.5" x14ac:dyDescent="0.45">
      <c r="BN8446" s="8">
        <f t="shared" si="484"/>
        <v>0</v>
      </c>
    </row>
    <row r="8447" spans="66:66" ht="22.5" x14ac:dyDescent="0.45">
      <c r="BN8447" s="8">
        <f t="shared" si="484"/>
        <v>0</v>
      </c>
    </row>
    <row r="8448" spans="66:66" ht="22.5" x14ac:dyDescent="0.45">
      <c r="BN8448" s="8">
        <f t="shared" si="484"/>
        <v>0</v>
      </c>
    </row>
    <row r="8449" spans="66:66" ht="22.5" x14ac:dyDescent="0.45">
      <c r="BN8449" s="8">
        <f t="shared" si="484"/>
        <v>0</v>
      </c>
    </row>
    <row r="8450" spans="66:66" ht="22.5" x14ac:dyDescent="0.45">
      <c r="BN8450" s="8">
        <f t="shared" si="484"/>
        <v>0</v>
      </c>
    </row>
    <row r="8451" spans="66:66" ht="22.5" x14ac:dyDescent="0.45">
      <c r="BN8451" s="8">
        <f t="shared" si="484"/>
        <v>0</v>
      </c>
    </row>
    <row r="8452" spans="66:66" ht="22.5" x14ac:dyDescent="0.45">
      <c r="BN8452" s="8">
        <f t="shared" si="484"/>
        <v>0</v>
      </c>
    </row>
    <row r="8453" spans="66:66" ht="22.5" x14ac:dyDescent="0.45">
      <c r="BN8453" s="8">
        <f t="shared" si="484"/>
        <v>0</v>
      </c>
    </row>
    <row r="8454" spans="66:66" ht="22.5" x14ac:dyDescent="0.45">
      <c r="BN8454" s="8">
        <f t="shared" si="484"/>
        <v>0</v>
      </c>
    </row>
    <row r="8455" spans="66:66" ht="22.5" x14ac:dyDescent="0.45">
      <c r="BN8455" s="8">
        <f t="shared" si="484"/>
        <v>0</v>
      </c>
    </row>
    <row r="8456" spans="66:66" ht="22.5" x14ac:dyDescent="0.45">
      <c r="BN8456" s="8">
        <f t="shared" si="484"/>
        <v>0</v>
      </c>
    </row>
    <row r="8457" spans="66:66" ht="22.5" x14ac:dyDescent="0.45">
      <c r="BN8457" s="8">
        <f t="shared" si="484"/>
        <v>0</v>
      </c>
    </row>
    <row r="8458" spans="66:66" ht="22.5" x14ac:dyDescent="0.45">
      <c r="BN8458" s="8">
        <f t="shared" si="484"/>
        <v>0</v>
      </c>
    </row>
    <row r="8459" spans="66:66" ht="22.5" x14ac:dyDescent="0.45">
      <c r="BN8459" s="8">
        <f t="shared" si="484"/>
        <v>0</v>
      </c>
    </row>
    <row r="8460" spans="66:66" ht="22.5" x14ac:dyDescent="0.45">
      <c r="BN8460" s="8">
        <f t="shared" si="484"/>
        <v>0</v>
      </c>
    </row>
    <row r="8461" spans="66:66" ht="22.5" x14ac:dyDescent="0.45">
      <c r="BN8461" s="8">
        <f t="shared" si="484"/>
        <v>0</v>
      </c>
    </row>
    <row r="8462" spans="66:66" ht="22.5" x14ac:dyDescent="0.45">
      <c r="BN8462" s="8">
        <f t="shared" si="484"/>
        <v>0</v>
      </c>
    </row>
    <row r="8463" spans="66:66" ht="22.5" x14ac:dyDescent="0.45">
      <c r="BN8463" s="8">
        <f t="shared" si="484"/>
        <v>0</v>
      </c>
    </row>
    <row r="8464" spans="66:66" ht="22.5" x14ac:dyDescent="0.45">
      <c r="BN8464" s="8">
        <f t="shared" si="484"/>
        <v>0</v>
      </c>
    </row>
    <row r="8465" spans="66:66" ht="22.5" x14ac:dyDescent="0.45">
      <c r="BN8465" s="8">
        <f t="shared" si="484"/>
        <v>0</v>
      </c>
    </row>
    <row r="8466" spans="66:66" ht="22.5" x14ac:dyDescent="0.45">
      <c r="BN8466" s="8">
        <f t="shared" si="484"/>
        <v>0</v>
      </c>
    </row>
    <row r="8467" spans="66:66" ht="22.5" x14ac:dyDescent="0.45">
      <c r="BN8467" s="8">
        <f t="shared" si="484"/>
        <v>0</v>
      </c>
    </row>
    <row r="8468" spans="66:66" ht="22.5" x14ac:dyDescent="0.45">
      <c r="BN8468" s="8">
        <f t="shared" si="484"/>
        <v>0</v>
      </c>
    </row>
    <row r="8469" spans="66:66" ht="22.5" x14ac:dyDescent="0.45">
      <c r="BN8469" s="8">
        <f t="shared" si="484"/>
        <v>0</v>
      </c>
    </row>
    <row r="8470" spans="66:66" ht="22.5" x14ac:dyDescent="0.45">
      <c r="BN8470" s="8">
        <f t="shared" si="484"/>
        <v>0</v>
      </c>
    </row>
    <row r="8471" spans="66:66" ht="22.5" x14ac:dyDescent="0.45">
      <c r="BN8471" s="8">
        <f t="shared" si="484"/>
        <v>0</v>
      </c>
    </row>
    <row r="8472" spans="66:66" ht="22.5" x14ac:dyDescent="0.45">
      <c r="BN8472" s="8">
        <f t="shared" si="484"/>
        <v>0</v>
      </c>
    </row>
    <row r="8473" spans="66:66" ht="22.5" x14ac:dyDescent="0.45">
      <c r="BN8473" s="8">
        <f t="shared" si="484"/>
        <v>0</v>
      </c>
    </row>
    <row r="8474" spans="66:66" ht="22.5" x14ac:dyDescent="0.45">
      <c r="BN8474" s="8">
        <f t="shared" si="484"/>
        <v>0</v>
      </c>
    </row>
    <row r="8475" spans="66:66" ht="22.5" x14ac:dyDescent="0.45">
      <c r="BN8475" s="8">
        <f t="shared" si="484"/>
        <v>0</v>
      </c>
    </row>
    <row r="8476" spans="66:66" ht="22.5" x14ac:dyDescent="0.45">
      <c r="BN8476" s="8">
        <f t="shared" si="484"/>
        <v>0</v>
      </c>
    </row>
    <row r="8477" spans="66:66" ht="22.5" x14ac:dyDescent="0.45">
      <c r="BN8477" s="8">
        <f t="shared" si="484"/>
        <v>0</v>
      </c>
    </row>
    <row r="8478" spans="66:66" ht="22.5" x14ac:dyDescent="0.45">
      <c r="BN8478" s="8">
        <f t="shared" si="484"/>
        <v>0</v>
      </c>
    </row>
    <row r="8479" spans="66:66" ht="22.5" x14ac:dyDescent="0.45">
      <c r="BN8479" s="8">
        <f t="shared" si="484"/>
        <v>0</v>
      </c>
    </row>
    <row r="8480" spans="66:66" ht="22.5" x14ac:dyDescent="0.45">
      <c r="BN8480" s="8">
        <f t="shared" si="484"/>
        <v>0</v>
      </c>
    </row>
    <row r="8481" spans="66:66" ht="22.5" x14ac:dyDescent="0.45">
      <c r="BN8481" s="8">
        <f t="shared" si="484"/>
        <v>0</v>
      </c>
    </row>
    <row r="8482" spans="66:66" ht="22.5" x14ac:dyDescent="0.45">
      <c r="BN8482" s="8">
        <f t="shared" si="484"/>
        <v>0</v>
      </c>
    </row>
    <row r="8483" spans="66:66" ht="22.5" x14ac:dyDescent="0.45">
      <c r="BN8483" s="8">
        <f t="shared" si="484"/>
        <v>0</v>
      </c>
    </row>
    <row r="8484" spans="66:66" ht="22.5" x14ac:dyDescent="0.45">
      <c r="BN8484" s="8">
        <f t="shared" si="484"/>
        <v>0</v>
      </c>
    </row>
    <row r="8485" spans="66:66" ht="22.5" x14ac:dyDescent="0.45">
      <c r="BN8485" s="8">
        <f t="shared" si="484"/>
        <v>0</v>
      </c>
    </row>
    <row r="8486" spans="66:66" ht="22.5" x14ac:dyDescent="0.45">
      <c r="BN8486" s="8">
        <f t="shared" si="484"/>
        <v>0</v>
      </c>
    </row>
    <row r="8487" spans="66:66" ht="22.5" x14ac:dyDescent="0.45">
      <c r="BN8487" s="8">
        <f t="shared" si="484"/>
        <v>0</v>
      </c>
    </row>
    <row r="8488" spans="66:66" ht="22.5" x14ac:dyDescent="0.45">
      <c r="BN8488" s="8">
        <f t="shared" si="484"/>
        <v>0</v>
      </c>
    </row>
    <row r="8489" spans="66:66" ht="22.5" x14ac:dyDescent="0.45">
      <c r="BN8489" s="8">
        <f t="shared" si="484"/>
        <v>0</v>
      </c>
    </row>
    <row r="8490" spans="66:66" ht="22.5" x14ac:dyDescent="0.45">
      <c r="BN8490" s="8">
        <f t="shared" si="484"/>
        <v>0</v>
      </c>
    </row>
    <row r="8491" spans="66:66" ht="22.5" x14ac:dyDescent="0.45">
      <c r="BN8491" s="8">
        <f t="shared" si="484"/>
        <v>0</v>
      </c>
    </row>
    <row r="8492" spans="66:66" ht="22.5" x14ac:dyDescent="0.45">
      <c r="BN8492" s="8">
        <f t="shared" si="484"/>
        <v>0</v>
      </c>
    </row>
    <row r="8493" spans="66:66" ht="22.5" x14ac:dyDescent="0.45">
      <c r="BN8493" s="8">
        <f t="shared" si="484"/>
        <v>0</v>
      </c>
    </row>
    <row r="8494" spans="66:66" ht="22.5" x14ac:dyDescent="0.45">
      <c r="BN8494" s="8">
        <f t="shared" ref="BN8494:BN8557" si="485">D9094</f>
        <v>0</v>
      </c>
    </row>
    <row r="8495" spans="66:66" ht="22.5" x14ac:dyDescent="0.45">
      <c r="BN8495" s="8">
        <f t="shared" si="485"/>
        <v>0</v>
      </c>
    </row>
    <row r="8496" spans="66:66" ht="22.5" x14ac:dyDescent="0.45">
      <c r="BN8496" s="8">
        <f t="shared" si="485"/>
        <v>0</v>
      </c>
    </row>
    <row r="8497" spans="66:66" ht="22.5" x14ac:dyDescent="0.45">
      <c r="BN8497" s="8">
        <f t="shared" si="485"/>
        <v>0</v>
      </c>
    </row>
    <row r="8498" spans="66:66" ht="22.5" x14ac:dyDescent="0.45">
      <c r="BN8498" s="8">
        <f t="shared" si="485"/>
        <v>0</v>
      </c>
    </row>
    <row r="8499" spans="66:66" ht="22.5" x14ac:dyDescent="0.45">
      <c r="BN8499" s="8">
        <f t="shared" si="485"/>
        <v>0</v>
      </c>
    </row>
    <row r="8500" spans="66:66" ht="22.5" x14ac:dyDescent="0.45">
      <c r="BN8500" s="8">
        <f t="shared" si="485"/>
        <v>0</v>
      </c>
    </row>
    <row r="8501" spans="66:66" ht="22.5" x14ac:dyDescent="0.45">
      <c r="BN8501" s="8">
        <f t="shared" si="485"/>
        <v>0</v>
      </c>
    </row>
    <row r="8502" spans="66:66" ht="22.5" x14ac:dyDescent="0.45">
      <c r="BN8502" s="8">
        <f t="shared" si="485"/>
        <v>0</v>
      </c>
    </row>
    <row r="8503" spans="66:66" ht="22.5" x14ac:dyDescent="0.45">
      <c r="BN8503" s="8">
        <f t="shared" si="485"/>
        <v>0</v>
      </c>
    </row>
    <row r="8504" spans="66:66" ht="22.5" x14ac:dyDescent="0.45">
      <c r="BN8504" s="8">
        <f t="shared" si="485"/>
        <v>0</v>
      </c>
    </row>
    <row r="8505" spans="66:66" ht="22.5" x14ac:dyDescent="0.45">
      <c r="BN8505" s="8">
        <f t="shared" si="485"/>
        <v>0</v>
      </c>
    </row>
    <row r="8506" spans="66:66" ht="22.5" x14ac:dyDescent="0.45">
      <c r="BN8506" s="8">
        <f t="shared" si="485"/>
        <v>0</v>
      </c>
    </row>
    <row r="8507" spans="66:66" ht="22.5" x14ac:dyDescent="0.45">
      <c r="BN8507" s="8">
        <f t="shared" si="485"/>
        <v>0</v>
      </c>
    </row>
    <row r="8508" spans="66:66" ht="22.5" x14ac:dyDescent="0.45">
      <c r="BN8508" s="8">
        <f t="shared" si="485"/>
        <v>0</v>
      </c>
    </row>
    <row r="8509" spans="66:66" ht="22.5" x14ac:dyDescent="0.45">
      <c r="BN8509" s="8">
        <f t="shared" si="485"/>
        <v>0</v>
      </c>
    </row>
    <row r="8510" spans="66:66" ht="22.5" x14ac:dyDescent="0.45">
      <c r="BN8510" s="8">
        <f t="shared" si="485"/>
        <v>0</v>
      </c>
    </row>
    <row r="8511" spans="66:66" ht="22.5" x14ac:dyDescent="0.45">
      <c r="BN8511" s="8">
        <f t="shared" si="485"/>
        <v>0</v>
      </c>
    </row>
    <row r="8512" spans="66:66" ht="22.5" x14ac:dyDescent="0.45">
      <c r="BN8512" s="8">
        <f t="shared" si="485"/>
        <v>0</v>
      </c>
    </row>
    <row r="8513" spans="66:66" ht="22.5" x14ac:dyDescent="0.45">
      <c r="BN8513" s="8">
        <f t="shared" si="485"/>
        <v>0</v>
      </c>
    </row>
    <row r="8514" spans="66:66" ht="22.5" x14ac:dyDescent="0.45">
      <c r="BN8514" s="8">
        <f t="shared" si="485"/>
        <v>0</v>
      </c>
    </row>
    <row r="8515" spans="66:66" ht="22.5" x14ac:dyDescent="0.45">
      <c r="BN8515" s="8">
        <f t="shared" si="485"/>
        <v>0</v>
      </c>
    </row>
    <row r="8516" spans="66:66" ht="22.5" x14ac:dyDescent="0.45">
      <c r="BN8516" s="8">
        <f t="shared" si="485"/>
        <v>0</v>
      </c>
    </row>
    <row r="8517" spans="66:66" ht="22.5" x14ac:dyDescent="0.45">
      <c r="BN8517" s="8">
        <f t="shared" si="485"/>
        <v>0</v>
      </c>
    </row>
    <row r="8518" spans="66:66" ht="22.5" x14ac:dyDescent="0.45">
      <c r="BN8518" s="8">
        <f t="shared" si="485"/>
        <v>0</v>
      </c>
    </row>
    <row r="8519" spans="66:66" ht="22.5" x14ac:dyDescent="0.45">
      <c r="BN8519" s="8">
        <f t="shared" si="485"/>
        <v>0</v>
      </c>
    </row>
    <row r="8520" spans="66:66" ht="22.5" x14ac:dyDescent="0.45">
      <c r="BN8520" s="8">
        <f t="shared" si="485"/>
        <v>0</v>
      </c>
    </row>
    <row r="8521" spans="66:66" ht="22.5" x14ac:dyDescent="0.45">
      <c r="BN8521" s="8">
        <f t="shared" si="485"/>
        <v>0</v>
      </c>
    </row>
    <row r="8522" spans="66:66" ht="22.5" x14ac:dyDescent="0.45">
      <c r="BN8522" s="8">
        <f t="shared" si="485"/>
        <v>0</v>
      </c>
    </row>
    <row r="8523" spans="66:66" ht="22.5" x14ac:dyDescent="0.45">
      <c r="BN8523" s="8">
        <f t="shared" si="485"/>
        <v>0</v>
      </c>
    </row>
    <row r="8524" spans="66:66" ht="22.5" x14ac:dyDescent="0.45">
      <c r="BN8524" s="8">
        <f t="shared" si="485"/>
        <v>0</v>
      </c>
    </row>
    <row r="8525" spans="66:66" ht="22.5" x14ac:dyDescent="0.45">
      <c r="BN8525" s="8">
        <f t="shared" si="485"/>
        <v>0</v>
      </c>
    </row>
    <row r="8526" spans="66:66" ht="22.5" x14ac:dyDescent="0.45">
      <c r="BN8526" s="8">
        <f t="shared" si="485"/>
        <v>0</v>
      </c>
    </row>
    <row r="8527" spans="66:66" ht="22.5" x14ac:dyDescent="0.45">
      <c r="BN8527" s="8">
        <f t="shared" si="485"/>
        <v>0</v>
      </c>
    </row>
    <row r="8528" spans="66:66" ht="22.5" x14ac:dyDescent="0.45">
      <c r="BN8528" s="8">
        <f t="shared" si="485"/>
        <v>0</v>
      </c>
    </row>
    <row r="8529" spans="66:66" ht="22.5" x14ac:dyDescent="0.45">
      <c r="BN8529" s="8">
        <f t="shared" si="485"/>
        <v>0</v>
      </c>
    </row>
    <row r="8530" spans="66:66" ht="22.5" x14ac:dyDescent="0.45">
      <c r="BN8530" s="8">
        <f t="shared" si="485"/>
        <v>0</v>
      </c>
    </row>
    <row r="8531" spans="66:66" ht="22.5" x14ac:dyDescent="0.45">
      <c r="BN8531" s="8">
        <f t="shared" si="485"/>
        <v>0</v>
      </c>
    </row>
    <row r="8532" spans="66:66" ht="22.5" x14ac:dyDescent="0.45">
      <c r="BN8532" s="8">
        <f t="shared" si="485"/>
        <v>0</v>
      </c>
    </row>
    <row r="8533" spans="66:66" ht="22.5" x14ac:dyDescent="0.45">
      <c r="BN8533" s="8">
        <f t="shared" si="485"/>
        <v>0</v>
      </c>
    </row>
    <row r="8534" spans="66:66" ht="22.5" x14ac:dyDescent="0.45">
      <c r="BN8534" s="8">
        <f t="shared" si="485"/>
        <v>0</v>
      </c>
    </row>
    <row r="8535" spans="66:66" ht="22.5" x14ac:dyDescent="0.45">
      <c r="BN8535" s="8">
        <f t="shared" si="485"/>
        <v>0</v>
      </c>
    </row>
    <row r="8536" spans="66:66" ht="22.5" x14ac:dyDescent="0.45">
      <c r="BN8536" s="8">
        <f t="shared" si="485"/>
        <v>0</v>
      </c>
    </row>
    <row r="8537" spans="66:66" ht="22.5" x14ac:dyDescent="0.45">
      <c r="BN8537" s="8">
        <f t="shared" si="485"/>
        <v>0</v>
      </c>
    </row>
    <row r="8538" spans="66:66" ht="22.5" x14ac:dyDescent="0.45">
      <c r="BN8538" s="8">
        <f t="shared" si="485"/>
        <v>0</v>
      </c>
    </row>
    <row r="8539" spans="66:66" ht="22.5" x14ac:dyDescent="0.45">
      <c r="BN8539" s="8">
        <f t="shared" si="485"/>
        <v>0</v>
      </c>
    </row>
    <row r="8540" spans="66:66" ht="22.5" x14ac:dyDescent="0.45">
      <c r="BN8540" s="8">
        <f t="shared" si="485"/>
        <v>0</v>
      </c>
    </row>
    <row r="8541" spans="66:66" ht="22.5" x14ac:dyDescent="0.45">
      <c r="BN8541" s="8">
        <f t="shared" si="485"/>
        <v>0</v>
      </c>
    </row>
    <row r="8542" spans="66:66" ht="22.5" x14ac:dyDescent="0.45">
      <c r="BN8542" s="8">
        <f t="shared" si="485"/>
        <v>0</v>
      </c>
    </row>
    <row r="8543" spans="66:66" ht="22.5" x14ac:dyDescent="0.45">
      <c r="BN8543" s="8">
        <f t="shared" si="485"/>
        <v>0</v>
      </c>
    </row>
    <row r="8544" spans="66:66" ht="22.5" x14ac:dyDescent="0.45">
      <c r="BN8544" s="8">
        <f t="shared" si="485"/>
        <v>0</v>
      </c>
    </row>
    <row r="8545" spans="66:66" ht="22.5" x14ac:dyDescent="0.45">
      <c r="BN8545" s="8">
        <f t="shared" si="485"/>
        <v>0</v>
      </c>
    </row>
    <row r="8546" spans="66:66" ht="22.5" x14ac:dyDescent="0.45">
      <c r="BN8546" s="8">
        <f t="shared" si="485"/>
        <v>0</v>
      </c>
    </row>
    <row r="8547" spans="66:66" ht="22.5" x14ac:dyDescent="0.45">
      <c r="BN8547" s="8">
        <f t="shared" si="485"/>
        <v>0</v>
      </c>
    </row>
    <row r="8548" spans="66:66" ht="22.5" x14ac:dyDescent="0.45">
      <c r="BN8548" s="8">
        <f t="shared" si="485"/>
        <v>0</v>
      </c>
    </row>
    <row r="8549" spans="66:66" ht="22.5" x14ac:dyDescent="0.45">
      <c r="BN8549" s="8">
        <f t="shared" si="485"/>
        <v>0</v>
      </c>
    </row>
    <row r="8550" spans="66:66" ht="22.5" x14ac:dyDescent="0.45">
      <c r="BN8550" s="8">
        <f t="shared" si="485"/>
        <v>0</v>
      </c>
    </row>
    <row r="8551" spans="66:66" ht="22.5" x14ac:dyDescent="0.45">
      <c r="BN8551" s="8">
        <f t="shared" si="485"/>
        <v>0</v>
      </c>
    </row>
    <row r="8552" spans="66:66" ht="22.5" x14ac:dyDescent="0.45">
      <c r="BN8552" s="8">
        <f t="shared" si="485"/>
        <v>0</v>
      </c>
    </row>
    <row r="8553" spans="66:66" ht="22.5" x14ac:dyDescent="0.45">
      <c r="BN8553" s="8">
        <f t="shared" si="485"/>
        <v>0</v>
      </c>
    </row>
    <row r="8554" spans="66:66" ht="22.5" x14ac:dyDescent="0.45">
      <c r="BN8554" s="8">
        <f t="shared" si="485"/>
        <v>0</v>
      </c>
    </row>
    <row r="8555" spans="66:66" ht="22.5" x14ac:dyDescent="0.45">
      <c r="BN8555" s="8">
        <f t="shared" si="485"/>
        <v>0</v>
      </c>
    </row>
    <row r="8556" spans="66:66" ht="22.5" x14ac:dyDescent="0.45">
      <c r="BN8556" s="8">
        <f t="shared" si="485"/>
        <v>0</v>
      </c>
    </row>
    <row r="8557" spans="66:66" ht="22.5" x14ac:dyDescent="0.45">
      <c r="BN8557" s="8">
        <f t="shared" si="485"/>
        <v>0</v>
      </c>
    </row>
    <row r="8558" spans="66:66" ht="22.5" x14ac:dyDescent="0.45">
      <c r="BN8558" s="8">
        <f t="shared" ref="BN8558:BN8621" si="486">D9158</f>
        <v>0</v>
      </c>
    </row>
    <row r="8559" spans="66:66" ht="22.5" x14ac:dyDescent="0.45">
      <c r="BN8559" s="8">
        <f t="shared" si="486"/>
        <v>0</v>
      </c>
    </row>
    <row r="8560" spans="66:66" ht="22.5" x14ac:dyDescent="0.45">
      <c r="BN8560" s="8">
        <f t="shared" si="486"/>
        <v>0</v>
      </c>
    </row>
    <row r="8561" spans="66:66" ht="22.5" x14ac:dyDescent="0.45">
      <c r="BN8561" s="8">
        <f t="shared" si="486"/>
        <v>0</v>
      </c>
    </row>
    <row r="8562" spans="66:66" ht="22.5" x14ac:dyDescent="0.45">
      <c r="BN8562" s="8">
        <f t="shared" si="486"/>
        <v>0</v>
      </c>
    </row>
    <row r="8563" spans="66:66" ht="22.5" x14ac:dyDescent="0.45">
      <c r="BN8563" s="8">
        <f t="shared" si="486"/>
        <v>0</v>
      </c>
    </row>
    <row r="8564" spans="66:66" ht="22.5" x14ac:dyDescent="0.45">
      <c r="BN8564" s="8">
        <f t="shared" si="486"/>
        <v>0</v>
      </c>
    </row>
    <row r="8565" spans="66:66" ht="22.5" x14ac:dyDescent="0.45">
      <c r="BN8565" s="8">
        <f t="shared" si="486"/>
        <v>0</v>
      </c>
    </row>
    <row r="8566" spans="66:66" ht="22.5" x14ac:dyDescent="0.45">
      <c r="BN8566" s="8">
        <f t="shared" si="486"/>
        <v>0</v>
      </c>
    </row>
    <row r="8567" spans="66:66" ht="22.5" x14ac:dyDescent="0.45">
      <c r="BN8567" s="8">
        <f t="shared" si="486"/>
        <v>0</v>
      </c>
    </row>
    <row r="8568" spans="66:66" ht="22.5" x14ac:dyDescent="0.45">
      <c r="BN8568" s="8">
        <f t="shared" si="486"/>
        <v>0</v>
      </c>
    </row>
    <row r="8569" spans="66:66" ht="22.5" x14ac:dyDescent="0.45">
      <c r="BN8569" s="8">
        <f t="shared" si="486"/>
        <v>0</v>
      </c>
    </row>
    <row r="8570" spans="66:66" ht="22.5" x14ac:dyDescent="0.45">
      <c r="BN8570" s="8">
        <f t="shared" si="486"/>
        <v>0</v>
      </c>
    </row>
    <row r="8571" spans="66:66" ht="22.5" x14ac:dyDescent="0.45">
      <c r="BN8571" s="8">
        <f t="shared" si="486"/>
        <v>0</v>
      </c>
    </row>
    <row r="8572" spans="66:66" ht="22.5" x14ac:dyDescent="0.45">
      <c r="BN8572" s="8">
        <f t="shared" si="486"/>
        <v>0</v>
      </c>
    </row>
    <row r="8573" spans="66:66" ht="22.5" x14ac:dyDescent="0.45">
      <c r="BN8573" s="8">
        <f t="shared" si="486"/>
        <v>0</v>
      </c>
    </row>
    <row r="8574" spans="66:66" ht="22.5" x14ac:dyDescent="0.45">
      <c r="BN8574" s="8">
        <f t="shared" si="486"/>
        <v>0</v>
      </c>
    </row>
    <row r="8575" spans="66:66" ht="22.5" x14ac:dyDescent="0.45">
      <c r="BN8575" s="8">
        <f t="shared" si="486"/>
        <v>0</v>
      </c>
    </row>
    <row r="8576" spans="66:66" ht="22.5" x14ac:dyDescent="0.45">
      <c r="BN8576" s="8">
        <f t="shared" si="486"/>
        <v>0</v>
      </c>
    </row>
    <row r="8577" spans="66:66" ht="22.5" x14ac:dyDescent="0.45">
      <c r="BN8577" s="8">
        <f t="shared" si="486"/>
        <v>0</v>
      </c>
    </row>
    <row r="8578" spans="66:66" ht="22.5" x14ac:dyDescent="0.45">
      <c r="BN8578" s="8">
        <f t="shared" si="486"/>
        <v>0</v>
      </c>
    </row>
    <row r="8579" spans="66:66" ht="22.5" x14ac:dyDescent="0.45">
      <c r="BN8579" s="8">
        <f t="shared" si="486"/>
        <v>0</v>
      </c>
    </row>
    <row r="8580" spans="66:66" ht="22.5" x14ac:dyDescent="0.45">
      <c r="BN8580" s="8">
        <f t="shared" si="486"/>
        <v>0</v>
      </c>
    </row>
    <row r="8581" spans="66:66" ht="22.5" x14ac:dyDescent="0.45">
      <c r="BN8581" s="8">
        <f t="shared" si="486"/>
        <v>0</v>
      </c>
    </row>
    <row r="8582" spans="66:66" ht="22.5" x14ac:dyDescent="0.45">
      <c r="BN8582" s="8">
        <f t="shared" si="486"/>
        <v>0</v>
      </c>
    </row>
    <row r="8583" spans="66:66" ht="22.5" x14ac:dyDescent="0.45">
      <c r="BN8583" s="8">
        <f t="shared" si="486"/>
        <v>0</v>
      </c>
    </row>
    <row r="8584" spans="66:66" ht="22.5" x14ac:dyDescent="0.45">
      <c r="BN8584" s="8">
        <f t="shared" si="486"/>
        <v>0</v>
      </c>
    </row>
    <row r="8585" spans="66:66" ht="22.5" x14ac:dyDescent="0.45">
      <c r="BN8585" s="8">
        <f t="shared" si="486"/>
        <v>0</v>
      </c>
    </row>
    <row r="8586" spans="66:66" ht="22.5" x14ac:dyDescent="0.45">
      <c r="BN8586" s="8">
        <f t="shared" si="486"/>
        <v>0</v>
      </c>
    </row>
    <row r="8587" spans="66:66" ht="22.5" x14ac:dyDescent="0.45">
      <c r="BN8587" s="8">
        <f t="shared" si="486"/>
        <v>0</v>
      </c>
    </row>
    <row r="8588" spans="66:66" ht="22.5" x14ac:dyDescent="0.45">
      <c r="BN8588" s="8">
        <f t="shared" si="486"/>
        <v>0</v>
      </c>
    </row>
    <row r="8589" spans="66:66" ht="22.5" x14ac:dyDescent="0.45">
      <c r="BN8589" s="8">
        <f t="shared" si="486"/>
        <v>0</v>
      </c>
    </row>
    <row r="8590" spans="66:66" ht="22.5" x14ac:dyDescent="0.45">
      <c r="BN8590" s="8">
        <f t="shared" si="486"/>
        <v>0</v>
      </c>
    </row>
    <row r="8591" spans="66:66" ht="22.5" x14ac:dyDescent="0.45">
      <c r="BN8591" s="8">
        <f t="shared" si="486"/>
        <v>0</v>
      </c>
    </row>
    <row r="8592" spans="66:66" ht="22.5" x14ac:dyDescent="0.45">
      <c r="BN8592" s="8">
        <f t="shared" si="486"/>
        <v>0</v>
      </c>
    </row>
    <row r="8593" spans="66:66" ht="22.5" x14ac:dyDescent="0.45">
      <c r="BN8593" s="8">
        <f t="shared" si="486"/>
        <v>0</v>
      </c>
    </row>
    <row r="8594" spans="66:66" ht="22.5" x14ac:dyDescent="0.45">
      <c r="BN8594" s="8">
        <f t="shared" si="486"/>
        <v>0</v>
      </c>
    </row>
    <row r="8595" spans="66:66" ht="22.5" x14ac:dyDescent="0.45">
      <c r="BN8595" s="8">
        <f t="shared" si="486"/>
        <v>0</v>
      </c>
    </row>
    <row r="8596" spans="66:66" ht="22.5" x14ac:dyDescent="0.45">
      <c r="BN8596" s="8">
        <f t="shared" si="486"/>
        <v>0</v>
      </c>
    </row>
    <row r="8597" spans="66:66" ht="22.5" x14ac:dyDescent="0.45">
      <c r="BN8597" s="8">
        <f t="shared" si="486"/>
        <v>0</v>
      </c>
    </row>
    <row r="8598" spans="66:66" ht="22.5" x14ac:dyDescent="0.45">
      <c r="BN8598" s="8">
        <f t="shared" si="486"/>
        <v>0</v>
      </c>
    </row>
    <row r="8599" spans="66:66" ht="22.5" x14ac:dyDescent="0.45">
      <c r="BN8599" s="8">
        <f t="shared" si="486"/>
        <v>0</v>
      </c>
    </row>
    <row r="8600" spans="66:66" ht="22.5" x14ac:dyDescent="0.45">
      <c r="BN8600" s="8">
        <f t="shared" si="486"/>
        <v>0</v>
      </c>
    </row>
    <row r="8601" spans="66:66" ht="22.5" x14ac:dyDescent="0.45">
      <c r="BN8601" s="8">
        <f t="shared" si="486"/>
        <v>0</v>
      </c>
    </row>
    <row r="8602" spans="66:66" ht="22.5" x14ac:dyDescent="0.45">
      <c r="BN8602" s="8">
        <f t="shared" si="486"/>
        <v>0</v>
      </c>
    </row>
    <row r="8603" spans="66:66" ht="22.5" x14ac:dyDescent="0.45">
      <c r="BN8603" s="8">
        <f t="shared" si="486"/>
        <v>0</v>
      </c>
    </row>
    <row r="8604" spans="66:66" ht="22.5" x14ac:dyDescent="0.45">
      <c r="BN8604" s="8">
        <f t="shared" si="486"/>
        <v>0</v>
      </c>
    </row>
    <row r="8605" spans="66:66" ht="22.5" x14ac:dyDescent="0.45">
      <c r="BN8605" s="8">
        <f t="shared" si="486"/>
        <v>0</v>
      </c>
    </row>
    <row r="8606" spans="66:66" ht="22.5" x14ac:dyDescent="0.45">
      <c r="BN8606" s="8">
        <f t="shared" si="486"/>
        <v>0</v>
      </c>
    </row>
    <row r="8607" spans="66:66" ht="22.5" x14ac:dyDescent="0.45">
      <c r="BN8607" s="8">
        <f t="shared" si="486"/>
        <v>0</v>
      </c>
    </row>
    <row r="8608" spans="66:66" ht="22.5" x14ac:dyDescent="0.45">
      <c r="BN8608" s="8">
        <f t="shared" si="486"/>
        <v>0</v>
      </c>
    </row>
    <row r="8609" spans="66:66" ht="22.5" x14ac:dyDescent="0.45">
      <c r="BN8609" s="8">
        <f t="shared" si="486"/>
        <v>0</v>
      </c>
    </row>
    <row r="8610" spans="66:66" ht="22.5" x14ac:dyDescent="0.45">
      <c r="BN8610" s="8">
        <f t="shared" si="486"/>
        <v>0</v>
      </c>
    </row>
    <row r="8611" spans="66:66" ht="22.5" x14ac:dyDescent="0.45">
      <c r="BN8611" s="8">
        <f t="shared" si="486"/>
        <v>0</v>
      </c>
    </row>
    <row r="8612" spans="66:66" ht="22.5" x14ac:dyDescent="0.45">
      <c r="BN8612" s="8">
        <f t="shared" si="486"/>
        <v>0</v>
      </c>
    </row>
    <row r="8613" spans="66:66" ht="22.5" x14ac:dyDescent="0.45">
      <c r="BN8613" s="8">
        <f t="shared" si="486"/>
        <v>0</v>
      </c>
    </row>
    <row r="8614" spans="66:66" ht="22.5" x14ac:dyDescent="0.45">
      <c r="BN8614" s="8">
        <f t="shared" si="486"/>
        <v>0</v>
      </c>
    </row>
    <row r="8615" spans="66:66" ht="22.5" x14ac:dyDescent="0.45">
      <c r="BN8615" s="8">
        <f t="shared" si="486"/>
        <v>0</v>
      </c>
    </row>
    <row r="8616" spans="66:66" ht="22.5" x14ac:dyDescent="0.45">
      <c r="BN8616" s="8">
        <f t="shared" si="486"/>
        <v>0</v>
      </c>
    </row>
    <row r="8617" spans="66:66" ht="22.5" x14ac:dyDescent="0.45">
      <c r="BN8617" s="8">
        <f t="shared" si="486"/>
        <v>0</v>
      </c>
    </row>
    <row r="8618" spans="66:66" ht="22.5" x14ac:dyDescent="0.45">
      <c r="BN8618" s="8">
        <f t="shared" si="486"/>
        <v>0</v>
      </c>
    </row>
    <row r="8619" spans="66:66" ht="22.5" x14ac:dyDescent="0.45">
      <c r="BN8619" s="8">
        <f t="shared" si="486"/>
        <v>0</v>
      </c>
    </row>
    <row r="8620" spans="66:66" ht="22.5" x14ac:dyDescent="0.45">
      <c r="BN8620" s="8">
        <f t="shared" si="486"/>
        <v>0</v>
      </c>
    </row>
    <row r="8621" spans="66:66" ht="22.5" x14ac:dyDescent="0.45">
      <c r="BN8621" s="8">
        <f t="shared" si="486"/>
        <v>0</v>
      </c>
    </row>
    <row r="8622" spans="66:66" ht="22.5" x14ac:dyDescent="0.45">
      <c r="BN8622" s="8">
        <f t="shared" ref="BN8622:BN8685" si="487">D9222</f>
        <v>0</v>
      </c>
    </row>
    <row r="8623" spans="66:66" ht="22.5" x14ac:dyDescent="0.45">
      <c r="BN8623" s="8">
        <f t="shared" si="487"/>
        <v>0</v>
      </c>
    </row>
    <row r="8624" spans="66:66" ht="22.5" x14ac:dyDescent="0.45">
      <c r="BN8624" s="8">
        <f t="shared" si="487"/>
        <v>0</v>
      </c>
    </row>
    <row r="8625" spans="66:66" ht="22.5" x14ac:dyDescent="0.45">
      <c r="BN8625" s="8">
        <f t="shared" si="487"/>
        <v>0</v>
      </c>
    </row>
    <row r="8626" spans="66:66" ht="22.5" x14ac:dyDescent="0.45">
      <c r="BN8626" s="8">
        <f t="shared" si="487"/>
        <v>0</v>
      </c>
    </row>
    <row r="8627" spans="66:66" ht="22.5" x14ac:dyDescent="0.45">
      <c r="BN8627" s="8">
        <f t="shared" si="487"/>
        <v>0</v>
      </c>
    </row>
    <row r="8628" spans="66:66" ht="22.5" x14ac:dyDescent="0.45">
      <c r="BN8628" s="8">
        <f t="shared" si="487"/>
        <v>0</v>
      </c>
    </row>
    <row r="8629" spans="66:66" ht="22.5" x14ac:dyDescent="0.45">
      <c r="BN8629" s="8">
        <f t="shared" si="487"/>
        <v>0</v>
      </c>
    </row>
    <row r="8630" spans="66:66" ht="22.5" x14ac:dyDescent="0.45">
      <c r="BN8630" s="8">
        <f t="shared" si="487"/>
        <v>0</v>
      </c>
    </row>
    <row r="8631" spans="66:66" ht="22.5" x14ac:dyDescent="0.45">
      <c r="BN8631" s="8">
        <f t="shared" si="487"/>
        <v>0</v>
      </c>
    </row>
    <row r="8632" spans="66:66" ht="22.5" x14ac:dyDescent="0.45">
      <c r="BN8632" s="8">
        <f t="shared" si="487"/>
        <v>0</v>
      </c>
    </row>
    <row r="8633" spans="66:66" ht="22.5" x14ac:dyDescent="0.45">
      <c r="BN8633" s="8">
        <f t="shared" si="487"/>
        <v>0</v>
      </c>
    </row>
    <row r="8634" spans="66:66" ht="22.5" x14ac:dyDescent="0.45">
      <c r="BN8634" s="8">
        <f t="shared" si="487"/>
        <v>0</v>
      </c>
    </row>
    <row r="8635" spans="66:66" ht="22.5" x14ac:dyDescent="0.45">
      <c r="BN8635" s="8">
        <f t="shared" si="487"/>
        <v>0</v>
      </c>
    </row>
    <row r="8636" spans="66:66" ht="22.5" x14ac:dyDescent="0.45">
      <c r="BN8636" s="8">
        <f t="shared" si="487"/>
        <v>0</v>
      </c>
    </row>
    <row r="8637" spans="66:66" ht="22.5" x14ac:dyDescent="0.45">
      <c r="BN8637" s="8">
        <f t="shared" si="487"/>
        <v>0</v>
      </c>
    </row>
    <row r="8638" spans="66:66" ht="22.5" x14ac:dyDescent="0.45">
      <c r="BN8638" s="8">
        <f t="shared" si="487"/>
        <v>0</v>
      </c>
    </row>
    <row r="8639" spans="66:66" ht="22.5" x14ac:dyDescent="0.45">
      <c r="BN8639" s="8">
        <f t="shared" si="487"/>
        <v>0</v>
      </c>
    </row>
    <row r="8640" spans="66:66" ht="22.5" x14ac:dyDescent="0.45">
      <c r="BN8640" s="8">
        <f t="shared" si="487"/>
        <v>0</v>
      </c>
    </row>
    <row r="8641" spans="66:66" ht="22.5" x14ac:dyDescent="0.45">
      <c r="BN8641" s="8">
        <f t="shared" si="487"/>
        <v>0</v>
      </c>
    </row>
    <row r="8642" spans="66:66" ht="22.5" x14ac:dyDescent="0.45">
      <c r="BN8642" s="8">
        <f t="shared" si="487"/>
        <v>0</v>
      </c>
    </row>
    <row r="8643" spans="66:66" ht="22.5" x14ac:dyDescent="0.45">
      <c r="BN8643" s="8">
        <f t="shared" si="487"/>
        <v>0</v>
      </c>
    </row>
    <row r="8644" spans="66:66" ht="22.5" x14ac:dyDescent="0.45">
      <c r="BN8644" s="8">
        <f t="shared" si="487"/>
        <v>0</v>
      </c>
    </row>
    <row r="8645" spans="66:66" ht="22.5" x14ac:dyDescent="0.45">
      <c r="BN8645" s="8">
        <f t="shared" si="487"/>
        <v>0</v>
      </c>
    </row>
    <row r="8646" spans="66:66" ht="22.5" x14ac:dyDescent="0.45">
      <c r="BN8646" s="8">
        <f t="shared" si="487"/>
        <v>0</v>
      </c>
    </row>
    <row r="8647" spans="66:66" ht="22.5" x14ac:dyDescent="0.45">
      <c r="BN8647" s="8">
        <f t="shared" si="487"/>
        <v>0</v>
      </c>
    </row>
    <row r="8648" spans="66:66" ht="22.5" x14ac:dyDescent="0.45">
      <c r="BN8648" s="8">
        <f t="shared" si="487"/>
        <v>0</v>
      </c>
    </row>
    <row r="8649" spans="66:66" ht="22.5" x14ac:dyDescent="0.45">
      <c r="BN8649" s="8">
        <f t="shared" si="487"/>
        <v>0</v>
      </c>
    </row>
    <row r="8650" spans="66:66" ht="22.5" x14ac:dyDescent="0.45">
      <c r="BN8650" s="8">
        <f t="shared" si="487"/>
        <v>0</v>
      </c>
    </row>
    <row r="8651" spans="66:66" ht="22.5" x14ac:dyDescent="0.45">
      <c r="BN8651" s="8">
        <f t="shared" si="487"/>
        <v>0</v>
      </c>
    </row>
    <row r="8652" spans="66:66" ht="22.5" x14ac:dyDescent="0.45">
      <c r="BN8652" s="8">
        <f t="shared" si="487"/>
        <v>0</v>
      </c>
    </row>
    <row r="8653" spans="66:66" ht="22.5" x14ac:dyDescent="0.45">
      <c r="BN8653" s="8">
        <f t="shared" si="487"/>
        <v>0</v>
      </c>
    </row>
    <row r="8654" spans="66:66" ht="22.5" x14ac:dyDescent="0.45">
      <c r="BN8654" s="8">
        <f t="shared" si="487"/>
        <v>0</v>
      </c>
    </row>
    <row r="8655" spans="66:66" ht="22.5" x14ac:dyDescent="0.45">
      <c r="BN8655" s="8">
        <f t="shared" si="487"/>
        <v>0</v>
      </c>
    </row>
    <row r="8656" spans="66:66" ht="22.5" x14ac:dyDescent="0.45">
      <c r="BN8656" s="8">
        <f t="shared" si="487"/>
        <v>0</v>
      </c>
    </row>
    <row r="8657" spans="66:66" ht="22.5" x14ac:dyDescent="0.45">
      <c r="BN8657" s="8">
        <f t="shared" si="487"/>
        <v>0</v>
      </c>
    </row>
    <row r="8658" spans="66:66" ht="22.5" x14ac:dyDescent="0.45">
      <c r="BN8658" s="8">
        <f t="shared" si="487"/>
        <v>0</v>
      </c>
    </row>
    <row r="8659" spans="66:66" ht="22.5" x14ac:dyDescent="0.45">
      <c r="BN8659" s="8">
        <f t="shared" si="487"/>
        <v>0</v>
      </c>
    </row>
    <row r="8660" spans="66:66" ht="22.5" x14ac:dyDescent="0.45">
      <c r="BN8660" s="8">
        <f t="shared" si="487"/>
        <v>0</v>
      </c>
    </row>
    <row r="8661" spans="66:66" ht="22.5" x14ac:dyDescent="0.45">
      <c r="BN8661" s="8">
        <f t="shared" si="487"/>
        <v>0</v>
      </c>
    </row>
    <row r="8662" spans="66:66" ht="22.5" x14ac:dyDescent="0.45">
      <c r="BN8662" s="8">
        <f t="shared" si="487"/>
        <v>0</v>
      </c>
    </row>
    <row r="8663" spans="66:66" ht="22.5" x14ac:dyDescent="0.45">
      <c r="BN8663" s="8">
        <f t="shared" si="487"/>
        <v>0</v>
      </c>
    </row>
    <row r="8664" spans="66:66" ht="22.5" x14ac:dyDescent="0.45">
      <c r="BN8664" s="8">
        <f t="shared" si="487"/>
        <v>0</v>
      </c>
    </row>
    <row r="8665" spans="66:66" ht="22.5" x14ac:dyDescent="0.45">
      <c r="BN8665" s="8">
        <f t="shared" si="487"/>
        <v>0</v>
      </c>
    </row>
    <row r="8666" spans="66:66" ht="22.5" x14ac:dyDescent="0.45">
      <c r="BN8666" s="8">
        <f t="shared" si="487"/>
        <v>0</v>
      </c>
    </row>
    <row r="8667" spans="66:66" ht="22.5" x14ac:dyDescent="0.45">
      <c r="BN8667" s="8">
        <f t="shared" si="487"/>
        <v>0</v>
      </c>
    </row>
    <row r="8668" spans="66:66" ht="22.5" x14ac:dyDescent="0.45">
      <c r="BN8668" s="8">
        <f t="shared" si="487"/>
        <v>0</v>
      </c>
    </row>
    <row r="8669" spans="66:66" ht="22.5" x14ac:dyDescent="0.45">
      <c r="BN8669" s="8">
        <f t="shared" si="487"/>
        <v>0</v>
      </c>
    </row>
    <row r="8670" spans="66:66" ht="22.5" x14ac:dyDescent="0.45">
      <c r="BN8670" s="8">
        <f t="shared" si="487"/>
        <v>0</v>
      </c>
    </row>
    <row r="8671" spans="66:66" ht="22.5" x14ac:dyDescent="0.45">
      <c r="BN8671" s="8">
        <f t="shared" si="487"/>
        <v>0</v>
      </c>
    </row>
    <row r="8672" spans="66:66" ht="22.5" x14ac:dyDescent="0.45">
      <c r="BN8672" s="8">
        <f t="shared" si="487"/>
        <v>0</v>
      </c>
    </row>
    <row r="8673" spans="66:66" ht="22.5" x14ac:dyDescent="0.45">
      <c r="BN8673" s="8">
        <f t="shared" si="487"/>
        <v>0</v>
      </c>
    </row>
    <row r="8674" spans="66:66" ht="22.5" x14ac:dyDescent="0.45">
      <c r="BN8674" s="8">
        <f t="shared" si="487"/>
        <v>0</v>
      </c>
    </row>
    <row r="8675" spans="66:66" ht="22.5" x14ac:dyDescent="0.45">
      <c r="BN8675" s="8">
        <f t="shared" si="487"/>
        <v>0</v>
      </c>
    </row>
    <row r="8676" spans="66:66" ht="22.5" x14ac:dyDescent="0.45">
      <c r="BN8676" s="8">
        <f t="shared" si="487"/>
        <v>0</v>
      </c>
    </row>
    <row r="8677" spans="66:66" ht="22.5" x14ac:dyDescent="0.45">
      <c r="BN8677" s="8">
        <f t="shared" si="487"/>
        <v>0</v>
      </c>
    </row>
    <row r="8678" spans="66:66" ht="22.5" x14ac:dyDescent="0.45">
      <c r="BN8678" s="8">
        <f t="shared" si="487"/>
        <v>0</v>
      </c>
    </row>
    <row r="8679" spans="66:66" ht="22.5" x14ac:dyDescent="0.45">
      <c r="BN8679" s="8">
        <f t="shared" si="487"/>
        <v>0</v>
      </c>
    </row>
    <row r="8680" spans="66:66" ht="22.5" x14ac:dyDescent="0.45">
      <c r="BN8680" s="8">
        <f t="shared" si="487"/>
        <v>0</v>
      </c>
    </row>
    <row r="8681" spans="66:66" ht="22.5" x14ac:dyDescent="0.45">
      <c r="BN8681" s="8">
        <f t="shared" si="487"/>
        <v>0</v>
      </c>
    </row>
    <row r="8682" spans="66:66" ht="22.5" x14ac:dyDescent="0.45">
      <c r="BN8682" s="8">
        <f t="shared" si="487"/>
        <v>0</v>
      </c>
    </row>
    <row r="8683" spans="66:66" ht="22.5" x14ac:dyDescent="0.45">
      <c r="BN8683" s="8">
        <f t="shared" si="487"/>
        <v>0</v>
      </c>
    </row>
    <row r="8684" spans="66:66" ht="22.5" x14ac:dyDescent="0.45">
      <c r="BN8684" s="8">
        <f t="shared" si="487"/>
        <v>0</v>
      </c>
    </row>
    <row r="8685" spans="66:66" ht="22.5" x14ac:dyDescent="0.45">
      <c r="BN8685" s="8">
        <f t="shared" si="487"/>
        <v>0</v>
      </c>
    </row>
    <row r="8686" spans="66:66" ht="22.5" x14ac:dyDescent="0.45">
      <c r="BN8686" s="8">
        <f t="shared" ref="BN8686:BN8749" si="488">D9286</f>
        <v>0</v>
      </c>
    </row>
    <row r="8687" spans="66:66" ht="22.5" x14ac:dyDescent="0.45">
      <c r="BN8687" s="8">
        <f t="shared" si="488"/>
        <v>0</v>
      </c>
    </row>
    <row r="8688" spans="66:66" ht="22.5" x14ac:dyDescent="0.45">
      <c r="BN8688" s="8">
        <f t="shared" si="488"/>
        <v>0</v>
      </c>
    </row>
    <row r="8689" spans="66:66" ht="22.5" x14ac:dyDescent="0.45">
      <c r="BN8689" s="8">
        <f t="shared" si="488"/>
        <v>0</v>
      </c>
    </row>
    <row r="8690" spans="66:66" ht="22.5" x14ac:dyDescent="0.45">
      <c r="BN8690" s="8">
        <f t="shared" si="488"/>
        <v>0</v>
      </c>
    </row>
    <row r="8691" spans="66:66" ht="22.5" x14ac:dyDescent="0.45">
      <c r="BN8691" s="8">
        <f t="shared" si="488"/>
        <v>0</v>
      </c>
    </row>
    <row r="8692" spans="66:66" ht="22.5" x14ac:dyDescent="0.45">
      <c r="BN8692" s="8">
        <f t="shared" si="488"/>
        <v>0</v>
      </c>
    </row>
    <row r="8693" spans="66:66" ht="22.5" x14ac:dyDescent="0.45">
      <c r="BN8693" s="8">
        <f t="shared" si="488"/>
        <v>0</v>
      </c>
    </row>
    <row r="8694" spans="66:66" ht="22.5" x14ac:dyDescent="0.45">
      <c r="BN8694" s="8">
        <f t="shared" si="488"/>
        <v>0</v>
      </c>
    </row>
    <row r="8695" spans="66:66" ht="22.5" x14ac:dyDescent="0.45">
      <c r="BN8695" s="8">
        <f t="shared" si="488"/>
        <v>0</v>
      </c>
    </row>
    <row r="8696" spans="66:66" ht="22.5" x14ac:dyDescent="0.45">
      <c r="BN8696" s="8">
        <f t="shared" si="488"/>
        <v>0</v>
      </c>
    </row>
    <row r="8697" spans="66:66" ht="22.5" x14ac:dyDescent="0.45">
      <c r="BN8697" s="8">
        <f t="shared" si="488"/>
        <v>0</v>
      </c>
    </row>
    <row r="8698" spans="66:66" ht="22.5" x14ac:dyDescent="0.45">
      <c r="BN8698" s="8">
        <f t="shared" si="488"/>
        <v>0</v>
      </c>
    </row>
    <row r="8699" spans="66:66" ht="22.5" x14ac:dyDescent="0.45">
      <c r="BN8699" s="8">
        <f t="shared" si="488"/>
        <v>0</v>
      </c>
    </row>
    <row r="8700" spans="66:66" ht="22.5" x14ac:dyDescent="0.45">
      <c r="BN8700" s="8">
        <f t="shared" si="488"/>
        <v>0</v>
      </c>
    </row>
    <row r="8701" spans="66:66" ht="22.5" x14ac:dyDescent="0.45">
      <c r="BN8701" s="8">
        <f t="shared" si="488"/>
        <v>0</v>
      </c>
    </row>
    <row r="8702" spans="66:66" ht="22.5" x14ac:dyDescent="0.45">
      <c r="BN8702" s="8">
        <f t="shared" si="488"/>
        <v>0</v>
      </c>
    </row>
    <row r="8703" spans="66:66" ht="22.5" x14ac:dyDescent="0.45">
      <c r="BN8703" s="8">
        <f t="shared" si="488"/>
        <v>0</v>
      </c>
    </row>
    <row r="8704" spans="66:66" ht="22.5" x14ac:dyDescent="0.45">
      <c r="BN8704" s="8">
        <f t="shared" si="488"/>
        <v>0</v>
      </c>
    </row>
    <row r="8705" spans="66:66" ht="22.5" x14ac:dyDescent="0.45">
      <c r="BN8705" s="8">
        <f t="shared" si="488"/>
        <v>0</v>
      </c>
    </row>
    <row r="8706" spans="66:66" ht="22.5" x14ac:dyDescent="0.45">
      <c r="BN8706" s="8">
        <f t="shared" si="488"/>
        <v>0</v>
      </c>
    </row>
    <row r="8707" spans="66:66" ht="22.5" x14ac:dyDescent="0.45">
      <c r="BN8707" s="8">
        <f t="shared" si="488"/>
        <v>0</v>
      </c>
    </row>
    <row r="8708" spans="66:66" ht="22.5" x14ac:dyDescent="0.45">
      <c r="BN8708" s="8">
        <f t="shared" si="488"/>
        <v>0</v>
      </c>
    </row>
    <row r="8709" spans="66:66" ht="22.5" x14ac:dyDescent="0.45">
      <c r="BN8709" s="8">
        <f t="shared" si="488"/>
        <v>0</v>
      </c>
    </row>
    <row r="8710" spans="66:66" ht="22.5" x14ac:dyDescent="0.45">
      <c r="BN8710" s="8">
        <f t="shared" si="488"/>
        <v>0</v>
      </c>
    </row>
    <row r="8711" spans="66:66" ht="22.5" x14ac:dyDescent="0.45">
      <c r="BN8711" s="8">
        <f t="shared" si="488"/>
        <v>0</v>
      </c>
    </row>
    <row r="8712" spans="66:66" ht="22.5" x14ac:dyDescent="0.45">
      <c r="BN8712" s="8">
        <f t="shared" si="488"/>
        <v>0</v>
      </c>
    </row>
    <row r="8713" spans="66:66" ht="22.5" x14ac:dyDescent="0.45">
      <c r="BN8713" s="8">
        <f t="shared" si="488"/>
        <v>0</v>
      </c>
    </row>
    <row r="8714" spans="66:66" ht="22.5" x14ac:dyDescent="0.45">
      <c r="BN8714" s="8">
        <f t="shared" si="488"/>
        <v>0</v>
      </c>
    </row>
    <row r="8715" spans="66:66" ht="22.5" x14ac:dyDescent="0.45">
      <c r="BN8715" s="8">
        <f t="shared" si="488"/>
        <v>0</v>
      </c>
    </row>
    <row r="8716" spans="66:66" ht="22.5" x14ac:dyDescent="0.45">
      <c r="BN8716" s="8">
        <f t="shared" si="488"/>
        <v>0</v>
      </c>
    </row>
    <row r="8717" spans="66:66" ht="22.5" x14ac:dyDescent="0.45">
      <c r="BN8717" s="8">
        <f t="shared" si="488"/>
        <v>0</v>
      </c>
    </row>
    <row r="8718" spans="66:66" ht="22.5" x14ac:dyDescent="0.45">
      <c r="BN8718" s="8">
        <f t="shared" si="488"/>
        <v>0</v>
      </c>
    </row>
    <row r="8719" spans="66:66" ht="22.5" x14ac:dyDescent="0.45">
      <c r="BN8719" s="8">
        <f t="shared" si="488"/>
        <v>0</v>
      </c>
    </row>
    <row r="8720" spans="66:66" ht="22.5" x14ac:dyDescent="0.45">
      <c r="BN8720" s="8">
        <f t="shared" si="488"/>
        <v>0</v>
      </c>
    </row>
    <row r="8721" spans="66:66" ht="22.5" x14ac:dyDescent="0.45">
      <c r="BN8721" s="8">
        <f t="shared" si="488"/>
        <v>0</v>
      </c>
    </row>
    <row r="8722" spans="66:66" ht="22.5" x14ac:dyDescent="0.45">
      <c r="BN8722" s="8">
        <f t="shared" si="488"/>
        <v>0</v>
      </c>
    </row>
    <row r="8723" spans="66:66" ht="22.5" x14ac:dyDescent="0.45">
      <c r="BN8723" s="8">
        <f t="shared" si="488"/>
        <v>0</v>
      </c>
    </row>
    <row r="8724" spans="66:66" ht="22.5" x14ac:dyDescent="0.45">
      <c r="BN8724" s="8">
        <f t="shared" si="488"/>
        <v>0</v>
      </c>
    </row>
    <row r="8725" spans="66:66" ht="22.5" x14ac:dyDescent="0.45">
      <c r="BN8725" s="8">
        <f t="shared" si="488"/>
        <v>0</v>
      </c>
    </row>
    <row r="8726" spans="66:66" ht="22.5" x14ac:dyDescent="0.45">
      <c r="BN8726" s="8">
        <f t="shared" si="488"/>
        <v>0</v>
      </c>
    </row>
    <row r="8727" spans="66:66" ht="22.5" x14ac:dyDescent="0.45">
      <c r="BN8727" s="8">
        <f t="shared" si="488"/>
        <v>0</v>
      </c>
    </row>
    <row r="8728" spans="66:66" ht="22.5" x14ac:dyDescent="0.45">
      <c r="BN8728" s="8">
        <f t="shared" si="488"/>
        <v>0</v>
      </c>
    </row>
    <row r="8729" spans="66:66" ht="22.5" x14ac:dyDescent="0.45">
      <c r="BN8729" s="8">
        <f t="shared" si="488"/>
        <v>0</v>
      </c>
    </row>
    <row r="8730" spans="66:66" ht="22.5" x14ac:dyDescent="0.45">
      <c r="BN8730" s="8">
        <f t="shared" si="488"/>
        <v>0</v>
      </c>
    </row>
    <row r="8731" spans="66:66" ht="22.5" x14ac:dyDescent="0.45">
      <c r="BN8731" s="8">
        <f t="shared" si="488"/>
        <v>0</v>
      </c>
    </row>
    <row r="8732" spans="66:66" ht="22.5" x14ac:dyDescent="0.45">
      <c r="BN8732" s="8">
        <f t="shared" si="488"/>
        <v>0</v>
      </c>
    </row>
    <row r="8733" spans="66:66" ht="22.5" x14ac:dyDescent="0.45">
      <c r="BN8733" s="8">
        <f t="shared" si="488"/>
        <v>0</v>
      </c>
    </row>
    <row r="8734" spans="66:66" ht="22.5" x14ac:dyDescent="0.45">
      <c r="BN8734" s="8">
        <f t="shared" si="488"/>
        <v>0</v>
      </c>
    </row>
    <row r="8735" spans="66:66" ht="22.5" x14ac:dyDescent="0.45">
      <c r="BN8735" s="8">
        <f t="shared" si="488"/>
        <v>0</v>
      </c>
    </row>
    <row r="8736" spans="66:66" ht="22.5" x14ac:dyDescent="0.45">
      <c r="BN8736" s="8">
        <f t="shared" si="488"/>
        <v>0</v>
      </c>
    </row>
    <row r="8737" spans="66:66" ht="22.5" x14ac:dyDescent="0.45">
      <c r="BN8737" s="8">
        <f t="shared" si="488"/>
        <v>0</v>
      </c>
    </row>
    <row r="8738" spans="66:66" ht="22.5" x14ac:dyDescent="0.45">
      <c r="BN8738" s="8">
        <f t="shared" si="488"/>
        <v>0</v>
      </c>
    </row>
    <row r="8739" spans="66:66" ht="22.5" x14ac:dyDescent="0.45">
      <c r="BN8739" s="8">
        <f t="shared" si="488"/>
        <v>0</v>
      </c>
    </row>
    <row r="8740" spans="66:66" ht="22.5" x14ac:dyDescent="0.45">
      <c r="BN8740" s="8">
        <f t="shared" si="488"/>
        <v>0</v>
      </c>
    </row>
    <row r="8741" spans="66:66" ht="22.5" x14ac:dyDescent="0.45">
      <c r="BN8741" s="8">
        <f t="shared" si="488"/>
        <v>0</v>
      </c>
    </row>
    <row r="8742" spans="66:66" ht="22.5" x14ac:dyDescent="0.45">
      <c r="BN8742" s="8">
        <f t="shared" si="488"/>
        <v>0</v>
      </c>
    </row>
    <row r="8743" spans="66:66" ht="22.5" x14ac:dyDescent="0.45">
      <c r="BN8743" s="8">
        <f t="shared" si="488"/>
        <v>0</v>
      </c>
    </row>
    <row r="8744" spans="66:66" ht="22.5" x14ac:dyDescent="0.45">
      <c r="BN8744" s="8">
        <f t="shared" si="488"/>
        <v>0</v>
      </c>
    </row>
    <row r="8745" spans="66:66" ht="22.5" x14ac:dyDescent="0.45">
      <c r="BN8745" s="8">
        <f t="shared" si="488"/>
        <v>0</v>
      </c>
    </row>
    <row r="8746" spans="66:66" ht="22.5" x14ac:dyDescent="0.45">
      <c r="BN8746" s="8">
        <f t="shared" si="488"/>
        <v>0</v>
      </c>
    </row>
    <row r="8747" spans="66:66" ht="22.5" x14ac:dyDescent="0.45">
      <c r="BN8747" s="8">
        <f t="shared" si="488"/>
        <v>0</v>
      </c>
    </row>
    <row r="8748" spans="66:66" ht="22.5" x14ac:dyDescent="0.45">
      <c r="BN8748" s="8">
        <f t="shared" si="488"/>
        <v>0</v>
      </c>
    </row>
    <row r="8749" spans="66:66" ht="22.5" x14ac:dyDescent="0.45">
      <c r="BN8749" s="8">
        <f t="shared" si="488"/>
        <v>0</v>
      </c>
    </row>
    <row r="8750" spans="66:66" ht="22.5" x14ac:dyDescent="0.45">
      <c r="BN8750" s="8">
        <f t="shared" ref="BN8750:BN8813" si="489">D9350</f>
        <v>0</v>
      </c>
    </row>
    <row r="8751" spans="66:66" ht="22.5" x14ac:dyDescent="0.45">
      <c r="BN8751" s="8">
        <f t="shared" si="489"/>
        <v>0</v>
      </c>
    </row>
    <row r="8752" spans="66:66" ht="22.5" x14ac:dyDescent="0.45">
      <c r="BN8752" s="8">
        <f t="shared" si="489"/>
        <v>0</v>
      </c>
    </row>
    <row r="8753" spans="66:66" ht="22.5" x14ac:dyDescent="0.45">
      <c r="BN8753" s="8">
        <f t="shared" si="489"/>
        <v>0</v>
      </c>
    </row>
    <row r="8754" spans="66:66" ht="22.5" x14ac:dyDescent="0.45">
      <c r="BN8754" s="8">
        <f t="shared" si="489"/>
        <v>0</v>
      </c>
    </row>
    <row r="8755" spans="66:66" ht="22.5" x14ac:dyDescent="0.45">
      <c r="BN8755" s="8">
        <f t="shared" si="489"/>
        <v>0</v>
      </c>
    </row>
    <row r="8756" spans="66:66" ht="22.5" x14ac:dyDescent="0.45">
      <c r="BN8756" s="8">
        <f t="shared" si="489"/>
        <v>0</v>
      </c>
    </row>
    <row r="8757" spans="66:66" ht="22.5" x14ac:dyDescent="0.45">
      <c r="BN8757" s="8">
        <f t="shared" si="489"/>
        <v>0</v>
      </c>
    </row>
    <row r="8758" spans="66:66" ht="22.5" x14ac:dyDescent="0.45">
      <c r="BN8758" s="8">
        <f t="shared" si="489"/>
        <v>0</v>
      </c>
    </row>
    <row r="8759" spans="66:66" ht="22.5" x14ac:dyDescent="0.45">
      <c r="BN8759" s="8">
        <f t="shared" si="489"/>
        <v>0</v>
      </c>
    </row>
    <row r="8760" spans="66:66" ht="22.5" x14ac:dyDescent="0.45">
      <c r="BN8760" s="8">
        <f t="shared" si="489"/>
        <v>0</v>
      </c>
    </row>
    <row r="8761" spans="66:66" ht="22.5" x14ac:dyDescent="0.45">
      <c r="BN8761" s="8">
        <f t="shared" si="489"/>
        <v>0</v>
      </c>
    </row>
    <row r="8762" spans="66:66" ht="22.5" x14ac:dyDescent="0.45">
      <c r="BN8762" s="8">
        <f t="shared" si="489"/>
        <v>0</v>
      </c>
    </row>
    <row r="8763" spans="66:66" ht="22.5" x14ac:dyDescent="0.45">
      <c r="BN8763" s="8">
        <f t="shared" si="489"/>
        <v>0</v>
      </c>
    </row>
    <row r="8764" spans="66:66" ht="22.5" x14ac:dyDescent="0.45">
      <c r="BN8764" s="8">
        <f t="shared" si="489"/>
        <v>0</v>
      </c>
    </row>
    <row r="8765" spans="66:66" ht="22.5" x14ac:dyDescent="0.45">
      <c r="BN8765" s="8">
        <f t="shared" si="489"/>
        <v>0</v>
      </c>
    </row>
    <row r="8766" spans="66:66" ht="22.5" x14ac:dyDescent="0.45">
      <c r="BN8766" s="8">
        <f t="shared" si="489"/>
        <v>0</v>
      </c>
    </row>
    <row r="8767" spans="66:66" ht="22.5" x14ac:dyDescent="0.45">
      <c r="BN8767" s="8">
        <f t="shared" si="489"/>
        <v>0</v>
      </c>
    </row>
    <row r="8768" spans="66:66" ht="22.5" x14ac:dyDescent="0.45">
      <c r="BN8768" s="8">
        <f t="shared" si="489"/>
        <v>0</v>
      </c>
    </row>
    <row r="8769" spans="66:66" ht="22.5" x14ac:dyDescent="0.45">
      <c r="BN8769" s="8">
        <f t="shared" si="489"/>
        <v>0</v>
      </c>
    </row>
    <row r="8770" spans="66:66" ht="22.5" x14ac:dyDescent="0.45">
      <c r="BN8770" s="8">
        <f t="shared" si="489"/>
        <v>0</v>
      </c>
    </row>
    <row r="8771" spans="66:66" ht="22.5" x14ac:dyDescent="0.45">
      <c r="BN8771" s="8">
        <f t="shared" si="489"/>
        <v>0</v>
      </c>
    </row>
    <row r="8772" spans="66:66" ht="22.5" x14ac:dyDescent="0.45">
      <c r="BN8772" s="8">
        <f t="shared" si="489"/>
        <v>0</v>
      </c>
    </row>
    <row r="8773" spans="66:66" ht="22.5" x14ac:dyDescent="0.45">
      <c r="BN8773" s="8">
        <f t="shared" si="489"/>
        <v>0</v>
      </c>
    </row>
    <row r="8774" spans="66:66" ht="22.5" x14ac:dyDescent="0.45">
      <c r="BN8774" s="8">
        <f t="shared" si="489"/>
        <v>0</v>
      </c>
    </row>
    <row r="8775" spans="66:66" ht="22.5" x14ac:dyDescent="0.45">
      <c r="BN8775" s="8">
        <f t="shared" si="489"/>
        <v>0</v>
      </c>
    </row>
    <row r="8776" spans="66:66" ht="22.5" x14ac:dyDescent="0.45">
      <c r="BN8776" s="8">
        <f t="shared" si="489"/>
        <v>0</v>
      </c>
    </row>
    <row r="8777" spans="66:66" ht="22.5" x14ac:dyDescent="0.45">
      <c r="BN8777" s="8">
        <f t="shared" si="489"/>
        <v>0</v>
      </c>
    </row>
    <row r="8778" spans="66:66" ht="22.5" x14ac:dyDescent="0.45">
      <c r="BN8778" s="8">
        <f t="shared" si="489"/>
        <v>0</v>
      </c>
    </row>
    <row r="8779" spans="66:66" ht="22.5" x14ac:dyDescent="0.45">
      <c r="BN8779" s="8">
        <f t="shared" si="489"/>
        <v>0</v>
      </c>
    </row>
    <row r="8780" spans="66:66" ht="22.5" x14ac:dyDescent="0.45">
      <c r="BN8780" s="8">
        <f t="shared" si="489"/>
        <v>0</v>
      </c>
    </row>
    <row r="8781" spans="66:66" ht="22.5" x14ac:dyDescent="0.45">
      <c r="BN8781" s="8">
        <f t="shared" si="489"/>
        <v>0</v>
      </c>
    </row>
    <row r="8782" spans="66:66" ht="22.5" x14ac:dyDescent="0.45">
      <c r="BN8782" s="8">
        <f t="shared" si="489"/>
        <v>0</v>
      </c>
    </row>
    <row r="8783" spans="66:66" ht="22.5" x14ac:dyDescent="0.45">
      <c r="BN8783" s="8">
        <f t="shared" si="489"/>
        <v>0</v>
      </c>
    </row>
    <row r="8784" spans="66:66" ht="22.5" x14ac:dyDescent="0.45">
      <c r="BN8784" s="8">
        <f t="shared" si="489"/>
        <v>0</v>
      </c>
    </row>
    <row r="8785" spans="66:66" ht="22.5" x14ac:dyDescent="0.45">
      <c r="BN8785" s="8">
        <f t="shared" si="489"/>
        <v>0</v>
      </c>
    </row>
    <row r="8786" spans="66:66" ht="22.5" x14ac:dyDescent="0.45">
      <c r="BN8786" s="8">
        <f t="shared" si="489"/>
        <v>0</v>
      </c>
    </row>
    <row r="8787" spans="66:66" ht="22.5" x14ac:dyDescent="0.45">
      <c r="BN8787" s="8">
        <f t="shared" si="489"/>
        <v>0</v>
      </c>
    </row>
    <row r="8788" spans="66:66" ht="22.5" x14ac:dyDescent="0.45">
      <c r="BN8788" s="8">
        <f t="shared" si="489"/>
        <v>0</v>
      </c>
    </row>
    <row r="8789" spans="66:66" ht="22.5" x14ac:dyDescent="0.45">
      <c r="BN8789" s="8">
        <f t="shared" si="489"/>
        <v>0</v>
      </c>
    </row>
    <row r="8790" spans="66:66" ht="22.5" x14ac:dyDescent="0.45">
      <c r="BN8790" s="8">
        <f t="shared" si="489"/>
        <v>0</v>
      </c>
    </row>
    <row r="8791" spans="66:66" ht="22.5" x14ac:dyDescent="0.45">
      <c r="BN8791" s="8">
        <f t="shared" si="489"/>
        <v>0</v>
      </c>
    </row>
    <row r="8792" spans="66:66" ht="22.5" x14ac:dyDescent="0.45">
      <c r="BN8792" s="8">
        <f t="shared" si="489"/>
        <v>0</v>
      </c>
    </row>
    <row r="8793" spans="66:66" ht="22.5" x14ac:dyDescent="0.45">
      <c r="BN8793" s="8">
        <f t="shared" si="489"/>
        <v>0</v>
      </c>
    </row>
    <row r="8794" spans="66:66" ht="22.5" x14ac:dyDescent="0.45">
      <c r="BN8794" s="8">
        <f t="shared" si="489"/>
        <v>0</v>
      </c>
    </row>
    <row r="8795" spans="66:66" ht="22.5" x14ac:dyDescent="0.45">
      <c r="BN8795" s="8">
        <f t="shared" si="489"/>
        <v>0</v>
      </c>
    </row>
    <row r="8796" spans="66:66" ht="22.5" x14ac:dyDescent="0.45">
      <c r="BN8796" s="8">
        <f t="shared" si="489"/>
        <v>0</v>
      </c>
    </row>
    <row r="8797" spans="66:66" ht="22.5" x14ac:dyDescent="0.45">
      <c r="BN8797" s="8">
        <f t="shared" si="489"/>
        <v>0</v>
      </c>
    </row>
    <row r="8798" spans="66:66" ht="22.5" x14ac:dyDescent="0.45">
      <c r="BN8798" s="8">
        <f t="shared" si="489"/>
        <v>0</v>
      </c>
    </row>
    <row r="8799" spans="66:66" ht="22.5" x14ac:dyDescent="0.45">
      <c r="BN8799" s="8">
        <f t="shared" si="489"/>
        <v>0</v>
      </c>
    </row>
    <row r="8800" spans="66:66" ht="22.5" x14ac:dyDescent="0.45">
      <c r="BN8800" s="8">
        <f t="shared" si="489"/>
        <v>0</v>
      </c>
    </row>
    <row r="8801" spans="66:66" ht="22.5" x14ac:dyDescent="0.45">
      <c r="BN8801" s="8">
        <f t="shared" si="489"/>
        <v>0</v>
      </c>
    </row>
    <row r="8802" spans="66:66" ht="22.5" x14ac:dyDescent="0.45">
      <c r="BN8802" s="8">
        <f t="shared" si="489"/>
        <v>0</v>
      </c>
    </row>
    <row r="8803" spans="66:66" ht="22.5" x14ac:dyDescent="0.45">
      <c r="BN8803" s="8">
        <f t="shared" si="489"/>
        <v>0</v>
      </c>
    </row>
    <row r="8804" spans="66:66" ht="22.5" x14ac:dyDescent="0.45">
      <c r="BN8804" s="8">
        <f t="shared" si="489"/>
        <v>0</v>
      </c>
    </row>
    <row r="8805" spans="66:66" ht="22.5" x14ac:dyDescent="0.45">
      <c r="BN8805" s="8">
        <f t="shared" si="489"/>
        <v>0</v>
      </c>
    </row>
    <row r="8806" spans="66:66" ht="22.5" x14ac:dyDescent="0.45">
      <c r="BN8806" s="8">
        <f t="shared" si="489"/>
        <v>0</v>
      </c>
    </row>
    <row r="8807" spans="66:66" ht="22.5" x14ac:dyDescent="0.45">
      <c r="BN8807" s="8">
        <f t="shared" si="489"/>
        <v>0</v>
      </c>
    </row>
    <row r="8808" spans="66:66" ht="22.5" x14ac:dyDescent="0.45">
      <c r="BN8808" s="8">
        <f t="shared" si="489"/>
        <v>0</v>
      </c>
    </row>
    <row r="8809" spans="66:66" ht="22.5" x14ac:dyDescent="0.45">
      <c r="BN8809" s="8">
        <f t="shared" si="489"/>
        <v>0</v>
      </c>
    </row>
    <row r="8810" spans="66:66" ht="22.5" x14ac:dyDescent="0.45">
      <c r="BN8810" s="8">
        <f t="shared" si="489"/>
        <v>0</v>
      </c>
    </row>
    <row r="8811" spans="66:66" ht="22.5" x14ac:dyDescent="0.45">
      <c r="BN8811" s="8">
        <f t="shared" si="489"/>
        <v>0</v>
      </c>
    </row>
    <row r="8812" spans="66:66" ht="22.5" x14ac:dyDescent="0.45">
      <c r="BN8812" s="8">
        <f t="shared" si="489"/>
        <v>0</v>
      </c>
    </row>
    <row r="8813" spans="66:66" ht="22.5" x14ac:dyDescent="0.45">
      <c r="BN8813" s="8">
        <f t="shared" si="489"/>
        <v>0</v>
      </c>
    </row>
    <row r="8814" spans="66:66" ht="22.5" x14ac:dyDescent="0.45">
      <c r="BN8814" s="8">
        <f t="shared" ref="BN8814:BN8877" si="490">D9414</f>
        <v>0</v>
      </c>
    </row>
    <row r="8815" spans="66:66" ht="22.5" x14ac:dyDescent="0.45">
      <c r="BN8815" s="8">
        <f t="shared" si="490"/>
        <v>0</v>
      </c>
    </row>
    <row r="8816" spans="66:66" ht="22.5" x14ac:dyDescent="0.45">
      <c r="BN8816" s="8">
        <f t="shared" si="490"/>
        <v>0</v>
      </c>
    </row>
    <row r="8817" spans="66:66" ht="22.5" x14ac:dyDescent="0.45">
      <c r="BN8817" s="8">
        <f t="shared" si="490"/>
        <v>0</v>
      </c>
    </row>
    <row r="8818" spans="66:66" ht="22.5" x14ac:dyDescent="0.45">
      <c r="BN8818" s="8">
        <f t="shared" si="490"/>
        <v>0</v>
      </c>
    </row>
    <row r="8819" spans="66:66" ht="22.5" x14ac:dyDescent="0.45">
      <c r="BN8819" s="8">
        <f t="shared" si="490"/>
        <v>0</v>
      </c>
    </row>
    <row r="8820" spans="66:66" ht="22.5" x14ac:dyDescent="0.45">
      <c r="BN8820" s="8">
        <f t="shared" si="490"/>
        <v>0</v>
      </c>
    </row>
    <row r="8821" spans="66:66" ht="22.5" x14ac:dyDescent="0.45">
      <c r="BN8821" s="8">
        <f t="shared" si="490"/>
        <v>0</v>
      </c>
    </row>
    <row r="8822" spans="66:66" ht="22.5" x14ac:dyDescent="0.45">
      <c r="BN8822" s="8">
        <f t="shared" si="490"/>
        <v>0</v>
      </c>
    </row>
    <row r="8823" spans="66:66" ht="22.5" x14ac:dyDescent="0.45">
      <c r="BN8823" s="8">
        <f t="shared" si="490"/>
        <v>0</v>
      </c>
    </row>
    <row r="8824" spans="66:66" ht="22.5" x14ac:dyDescent="0.45">
      <c r="BN8824" s="8">
        <f t="shared" si="490"/>
        <v>0</v>
      </c>
    </row>
    <row r="8825" spans="66:66" ht="22.5" x14ac:dyDescent="0.45">
      <c r="BN8825" s="8">
        <f t="shared" si="490"/>
        <v>0</v>
      </c>
    </row>
    <row r="8826" spans="66:66" ht="22.5" x14ac:dyDescent="0.45">
      <c r="BN8826" s="8">
        <f t="shared" si="490"/>
        <v>0</v>
      </c>
    </row>
    <row r="8827" spans="66:66" ht="22.5" x14ac:dyDescent="0.45">
      <c r="BN8827" s="8">
        <f t="shared" si="490"/>
        <v>0</v>
      </c>
    </row>
    <row r="8828" spans="66:66" ht="22.5" x14ac:dyDescent="0.45">
      <c r="BN8828" s="8">
        <f t="shared" si="490"/>
        <v>0</v>
      </c>
    </row>
    <row r="8829" spans="66:66" ht="22.5" x14ac:dyDescent="0.45">
      <c r="BN8829" s="8">
        <f t="shared" si="490"/>
        <v>0</v>
      </c>
    </row>
    <row r="8830" spans="66:66" ht="22.5" x14ac:dyDescent="0.45">
      <c r="BN8830" s="8">
        <f t="shared" si="490"/>
        <v>0</v>
      </c>
    </row>
    <row r="8831" spans="66:66" ht="22.5" x14ac:dyDescent="0.45">
      <c r="BN8831" s="8">
        <f t="shared" si="490"/>
        <v>0</v>
      </c>
    </row>
    <row r="8832" spans="66:66" ht="22.5" x14ac:dyDescent="0.45">
      <c r="BN8832" s="8">
        <f t="shared" si="490"/>
        <v>0</v>
      </c>
    </row>
    <row r="8833" spans="66:66" ht="22.5" x14ac:dyDescent="0.45">
      <c r="BN8833" s="8">
        <f t="shared" si="490"/>
        <v>0</v>
      </c>
    </row>
    <row r="8834" spans="66:66" ht="22.5" x14ac:dyDescent="0.45">
      <c r="BN8834" s="8">
        <f t="shared" si="490"/>
        <v>0</v>
      </c>
    </row>
    <row r="8835" spans="66:66" ht="22.5" x14ac:dyDescent="0.45">
      <c r="BN8835" s="8">
        <f t="shared" si="490"/>
        <v>0</v>
      </c>
    </row>
    <row r="8836" spans="66:66" ht="22.5" x14ac:dyDescent="0.45">
      <c r="BN8836" s="8">
        <f t="shared" si="490"/>
        <v>0</v>
      </c>
    </row>
    <row r="8837" spans="66:66" ht="22.5" x14ac:dyDescent="0.45">
      <c r="BN8837" s="8">
        <f t="shared" si="490"/>
        <v>0</v>
      </c>
    </row>
    <row r="8838" spans="66:66" ht="22.5" x14ac:dyDescent="0.45">
      <c r="BN8838" s="8">
        <f t="shared" si="490"/>
        <v>0</v>
      </c>
    </row>
    <row r="8839" spans="66:66" ht="22.5" x14ac:dyDescent="0.45">
      <c r="BN8839" s="8">
        <f t="shared" si="490"/>
        <v>0</v>
      </c>
    </row>
    <row r="8840" spans="66:66" ht="22.5" x14ac:dyDescent="0.45">
      <c r="BN8840" s="8">
        <f t="shared" si="490"/>
        <v>0</v>
      </c>
    </row>
    <row r="8841" spans="66:66" ht="22.5" x14ac:dyDescent="0.45">
      <c r="BN8841" s="8">
        <f t="shared" si="490"/>
        <v>0</v>
      </c>
    </row>
    <row r="8842" spans="66:66" ht="22.5" x14ac:dyDescent="0.45">
      <c r="BN8842" s="8">
        <f t="shared" si="490"/>
        <v>0</v>
      </c>
    </row>
    <row r="8843" spans="66:66" ht="22.5" x14ac:dyDescent="0.45">
      <c r="BN8843" s="8">
        <f t="shared" si="490"/>
        <v>0</v>
      </c>
    </row>
    <row r="8844" spans="66:66" ht="22.5" x14ac:dyDescent="0.45">
      <c r="BN8844" s="8">
        <f t="shared" si="490"/>
        <v>0</v>
      </c>
    </row>
    <row r="8845" spans="66:66" ht="22.5" x14ac:dyDescent="0.45">
      <c r="BN8845" s="8">
        <f t="shared" si="490"/>
        <v>0</v>
      </c>
    </row>
    <row r="8846" spans="66:66" ht="22.5" x14ac:dyDescent="0.45">
      <c r="BN8846" s="8">
        <f t="shared" si="490"/>
        <v>0</v>
      </c>
    </row>
    <row r="8847" spans="66:66" ht="22.5" x14ac:dyDescent="0.45">
      <c r="BN8847" s="8">
        <f t="shared" si="490"/>
        <v>0</v>
      </c>
    </row>
    <row r="8848" spans="66:66" ht="22.5" x14ac:dyDescent="0.45">
      <c r="BN8848" s="8">
        <f t="shared" si="490"/>
        <v>0</v>
      </c>
    </row>
    <row r="8849" spans="66:66" ht="22.5" x14ac:dyDescent="0.45">
      <c r="BN8849" s="8">
        <f t="shared" si="490"/>
        <v>0</v>
      </c>
    </row>
    <row r="8850" spans="66:66" ht="22.5" x14ac:dyDescent="0.45">
      <c r="BN8850" s="8">
        <f t="shared" si="490"/>
        <v>0</v>
      </c>
    </row>
    <row r="8851" spans="66:66" ht="22.5" x14ac:dyDescent="0.45">
      <c r="BN8851" s="8">
        <f t="shared" si="490"/>
        <v>0</v>
      </c>
    </row>
    <row r="8852" spans="66:66" ht="22.5" x14ac:dyDescent="0.45">
      <c r="BN8852" s="8">
        <f t="shared" si="490"/>
        <v>0</v>
      </c>
    </row>
    <row r="8853" spans="66:66" ht="22.5" x14ac:dyDescent="0.45">
      <c r="BN8853" s="8">
        <f t="shared" si="490"/>
        <v>0</v>
      </c>
    </row>
    <row r="8854" spans="66:66" ht="22.5" x14ac:dyDescent="0.45">
      <c r="BN8854" s="8">
        <f t="shared" si="490"/>
        <v>0</v>
      </c>
    </row>
    <row r="8855" spans="66:66" ht="22.5" x14ac:dyDescent="0.45">
      <c r="BN8855" s="8">
        <f t="shared" si="490"/>
        <v>0</v>
      </c>
    </row>
    <row r="8856" spans="66:66" ht="22.5" x14ac:dyDescent="0.45">
      <c r="BN8856" s="8">
        <f t="shared" si="490"/>
        <v>0</v>
      </c>
    </row>
    <row r="8857" spans="66:66" ht="22.5" x14ac:dyDescent="0.45">
      <c r="BN8857" s="8">
        <f t="shared" si="490"/>
        <v>0</v>
      </c>
    </row>
    <row r="8858" spans="66:66" ht="22.5" x14ac:dyDescent="0.45">
      <c r="BN8858" s="8">
        <f t="shared" si="490"/>
        <v>0</v>
      </c>
    </row>
    <row r="8859" spans="66:66" ht="22.5" x14ac:dyDescent="0.45">
      <c r="BN8859" s="8">
        <f t="shared" si="490"/>
        <v>0</v>
      </c>
    </row>
    <row r="8860" spans="66:66" ht="22.5" x14ac:dyDescent="0.45">
      <c r="BN8860" s="8">
        <f t="shared" si="490"/>
        <v>0</v>
      </c>
    </row>
    <row r="8861" spans="66:66" ht="22.5" x14ac:dyDescent="0.45">
      <c r="BN8861" s="8">
        <f t="shared" si="490"/>
        <v>0</v>
      </c>
    </row>
    <row r="8862" spans="66:66" ht="22.5" x14ac:dyDescent="0.45">
      <c r="BN8862" s="8">
        <f t="shared" si="490"/>
        <v>0</v>
      </c>
    </row>
    <row r="8863" spans="66:66" ht="22.5" x14ac:dyDescent="0.45">
      <c r="BN8863" s="8">
        <f t="shared" si="490"/>
        <v>0</v>
      </c>
    </row>
    <row r="8864" spans="66:66" ht="22.5" x14ac:dyDescent="0.45">
      <c r="BN8864" s="8">
        <f t="shared" si="490"/>
        <v>0</v>
      </c>
    </row>
    <row r="8865" spans="66:66" ht="22.5" x14ac:dyDescent="0.45">
      <c r="BN8865" s="8">
        <f t="shared" si="490"/>
        <v>0</v>
      </c>
    </row>
    <row r="8866" spans="66:66" ht="22.5" x14ac:dyDescent="0.45">
      <c r="BN8866" s="8">
        <f t="shared" si="490"/>
        <v>0</v>
      </c>
    </row>
    <row r="8867" spans="66:66" ht="22.5" x14ac:dyDescent="0.45">
      <c r="BN8867" s="8">
        <f t="shared" si="490"/>
        <v>0</v>
      </c>
    </row>
    <row r="8868" spans="66:66" ht="22.5" x14ac:dyDescent="0.45">
      <c r="BN8868" s="8">
        <f t="shared" si="490"/>
        <v>0</v>
      </c>
    </row>
    <row r="8869" spans="66:66" ht="22.5" x14ac:dyDescent="0.45">
      <c r="BN8869" s="8">
        <f t="shared" si="490"/>
        <v>0</v>
      </c>
    </row>
    <row r="8870" spans="66:66" ht="22.5" x14ac:dyDescent="0.45">
      <c r="BN8870" s="8">
        <f t="shared" si="490"/>
        <v>0</v>
      </c>
    </row>
    <row r="8871" spans="66:66" ht="22.5" x14ac:dyDescent="0.45">
      <c r="BN8871" s="8">
        <f t="shared" si="490"/>
        <v>0</v>
      </c>
    </row>
    <row r="8872" spans="66:66" ht="22.5" x14ac:dyDescent="0.45">
      <c r="BN8872" s="8">
        <f t="shared" si="490"/>
        <v>0</v>
      </c>
    </row>
    <row r="8873" spans="66:66" ht="22.5" x14ac:dyDescent="0.45">
      <c r="BN8873" s="8">
        <f t="shared" si="490"/>
        <v>0</v>
      </c>
    </row>
    <row r="8874" spans="66:66" ht="22.5" x14ac:dyDescent="0.45">
      <c r="BN8874" s="8">
        <f t="shared" si="490"/>
        <v>0</v>
      </c>
    </row>
    <row r="8875" spans="66:66" ht="22.5" x14ac:dyDescent="0.45">
      <c r="BN8875" s="8">
        <f t="shared" si="490"/>
        <v>0</v>
      </c>
    </row>
    <row r="8876" spans="66:66" ht="22.5" x14ac:dyDescent="0.45">
      <c r="BN8876" s="8">
        <f t="shared" si="490"/>
        <v>0</v>
      </c>
    </row>
    <row r="8877" spans="66:66" ht="22.5" x14ac:dyDescent="0.45">
      <c r="BN8877" s="8">
        <f t="shared" si="490"/>
        <v>0</v>
      </c>
    </row>
    <row r="8878" spans="66:66" ht="22.5" x14ac:dyDescent="0.45">
      <c r="BN8878" s="8">
        <f t="shared" ref="BN8878:BN8941" si="491">D9478</f>
        <v>0</v>
      </c>
    </row>
    <row r="8879" spans="66:66" ht="22.5" x14ac:dyDescent="0.45">
      <c r="BN8879" s="8">
        <f t="shared" si="491"/>
        <v>0</v>
      </c>
    </row>
    <row r="8880" spans="66:66" ht="22.5" x14ac:dyDescent="0.45">
      <c r="BN8880" s="8">
        <f t="shared" si="491"/>
        <v>0</v>
      </c>
    </row>
    <row r="8881" spans="66:66" ht="22.5" x14ac:dyDescent="0.45">
      <c r="BN8881" s="8">
        <f t="shared" si="491"/>
        <v>0</v>
      </c>
    </row>
    <row r="8882" spans="66:66" ht="22.5" x14ac:dyDescent="0.45">
      <c r="BN8882" s="8">
        <f t="shared" si="491"/>
        <v>0</v>
      </c>
    </row>
    <row r="8883" spans="66:66" ht="22.5" x14ac:dyDescent="0.45">
      <c r="BN8883" s="8">
        <f t="shared" si="491"/>
        <v>0</v>
      </c>
    </row>
    <row r="8884" spans="66:66" ht="22.5" x14ac:dyDescent="0.45">
      <c r="BN8884" s="8">
        <f t="shared" si="491"/>
        <v>0</v>
      </c>
    </row>
    <row r="8885" spans="66:66" ht="22.5" x14ac:dyDescent="0.45">
      <c r="BN8885" s="8">
        <f t="shared" si="491"/>
        <v>0</v>
      </c>
    </row>
    <row r="8886" spans="66:66" ht="22.5" x14ac:dyDescent="0.45">
      <c r="BN8886" s="8">
        <f t="shared" si="491"/>
        <v>0</v>
      </c>
    </row>
    <row r="8887" spans="66:66" ht="22.5" x14ac:dyDescent="0.45">
      <c r="BN8887" s="8">
        <f t="shared" si="491"/>
        <v>0</v>
      </c>
    </row>
    <row r="8888" spans="66:66" ht="22.5" x14ac:dyDescent="0.45">
      <c r="BN8888" s="8">
        <f t="shared" si="491"/>
        <v>0</v>
      </c>
    </row>
    <row r="8889" spans="66:66" ht="22.5" x14ac:dyDescent="0.45">
      <c r="BN8889" s="8">
        <f t="shared" si="491"/>
        <v>0</v>
      </c>
    </row>
    <row r="8890" spans="66:66" ht="22.5" x14ac:dyDescent="0.45">
      <c r="BN8890" s="8">
        <f t="shared" si="491"/>
        <v>0</v>
      </c>
    </row>
    <row r="8891" spans="66:66" ht="22.5" x14ac:dyDescent="0.45">
      <c r="BN8891" s="8">
        <f t="shared" si="491"/>
        <v>0</v>
      </c>
    </row>
    <row r="8892" spans="66:66" ht="22.5" x14ac:dyDescent="0.45">
      <c r="BN8892" s="8">
        <f t="shared" si="491"/>
        <v>0</v>
      </c>
    </row>
    <row r="8893" spans="66:66" ht="22.5" x14ac:dyDescent="0.45">
      <c r="BN8893" s="8">
        <f t="shared" si="491"/>
        <v>0</v>
      </c>
    </row>
    <row r="8894" spans="66:66" ht="22.5" x14ac:dyDescent="0.45">
      <c r="BN8894" s="8">
        <f t="shared" si="491"/>
        <v>0</v>
      </c>
    </row>
    <row r="8895" spans="66:66" ht="22.5" x14ac:dyDescent="0.45">
      <c r="BN8895" s="8">
        <f t="shared" si="491"/>
        <v>0</v>
      </c>
    </row>
    <row r="8896" spans="66:66" ht="22.5" x14ac:dyDescent="0.45">
      <c r="BN8896" s="8">
        <f t="shared" si="491"/>
        <v>0</v>
      </c>
    </row>
    <row r="8897" spans="66:66" ht="22.5" x14ac:dyDescent="0.45">
      <c r="BN8897" s="8">
        <f t="shared" si="491"/>
        <v>0</v>
      </c>
    </row>
    <row r="8898" spans="66:66" ht="22.5" x14ac:dyDescent="0.45">
      <c r="BN8898" s="8">
        <f t="shared" si="491"/>
        <v>0</v>
      </c>
    </row>
    <row r="8899" spans="66:66" ht="22.5" x14ac:dyDescent="0.45">
      <c r="BN8899" s="8">
        <f t="shared" si="491"/>
        <v>0</v>
      </c>
    </row>
    <row r="8900" spans="66:66" ht="22.5" x14ac:dyDescent="0.45">
      <c r="BN8900" s="8">
        <f t="shared" si="491"/>
        <v>0</v>
      </c>
    </row>
    <row r="8901" spans="66:66" ht="22.5" x14ac:dyDescent="0.45">
      <c r="BN8901" s="8">
        <f t="shared" si="491"/>
        <v>0</v>
      </c>
    </row>
    <row r="8902" spans="66:66" ht="22.5" x14ac:dyDescent="0.45">
      <c r="BN8902" s="8">
        <f t="shared" si="491"/>
        <v>0</v>
      </c>
    </row>
    <row r="8903" spans="66:66" ht="22.5" x14ac:dyDescent="0.45">
      <c r="BN8903" s="8">
        <f t="shared" si="491"/>
        <v>0</v>
      </c>
    </row>
    <row r="8904" spans="66:66" ht="22.5" x14ac:dyDescent="0.45">
      <c r="BN8904" s="8">
        <f t="shared" si="491"/>
        <v>0</v>
      </c>
    </row>
    <row r="8905" spans="66:66" ht="22.5" x14ac:dyDescent="0.45">
      <c r="BN8905" s="8">
        <f t="shared" si="491"/>
        <v>0</v>
      </c>
    </row>
    <row r="8906" spans="66:66" ht="22.5" x14ac:dyDescent="0.45">
      <c r="BN8906" s="8">
        <f t="shared" si="491"/>
        <v>0</v>
      </c>
    </row>
    <row r="8907" spans="66:66" ht="22.5" x14ac:dyDescent="0.45">
      <c r="BN8907" s="8">
        <f t="shared" si="491"/>
        <v>0</v>
      </c>
    </row>
    <row r="8908" spans="66:66" ht="22.5" x14ac:dyDescent="0.45">
      <c r="BN8908" s="8">
        <f t="shared" si="491"/>
        <v>0</v>
      </c>
    </row>
    <row r="8909" spans="66:66" ht="22.5" x14ac:dyDescent="0.45">
      <c r="BN8909" s="8">
        <f t="shared" si="491"/>
        <v>0</v>
      </c>
    </row>
    <row r="8910" spans="66:66" ht="22.5" x14ac:dyDescent="0.45">
      <c r="BN8910" s="8">
        <f t="shared" si="491"/>
        <v>0</v>
      </c>
    </row>
    <row r="8911" spans="66:66" ht="22.5" x14ac:dyDescent="0.45">
      <c r="BN8911" s="8">
        <f t="shared" si="491"/>
        <v>0</v>
      </c>
    </row>
    <row r="8912" spans="66:66" ht="22.5" x14ac:dyDescent="0.45">
      <c r="BN8912" s="8">
        <f t="shared" si="491"/>
        <v>0</v>
      </c>
    </row>
    <row r="8913" spans="66:66" ht="22.5" x14ac:dyDescent="0.45">
      <c r="BN8913" s="8">
        <f t="shared" si="491"/>
        <v>0</v>
      </c>
    </row>
    <row r="8914" spans="66:66" ht="22.5" x14ac:dyDescent="0.45">
      <c r="BN8914" s="8">
        <f t="shared" si="491"/>
        <v>0</v>
      </c>
    </row>
    <row r="8915" spans="66:66" ht="22.5" x14ac:dyDescent="0.45">
      <c r="BN8915" s="8">
        <f t="shared" si="491"/>
        <v>0</v>
      </c>
    </row>
    <row r="8916" spans="66:66" ht="22.5" x14ac:dyDescent="0.45">
      <c r="BN8916" s="8">
        <f t="shared" si="491"/>
        <v>0</v>
      </c>
    </row>
    <row r="8917" spans="66:66" ht="22.5" x14ac:dyDescent="0.45">
      <c r="BN8917" s="8">
        <f t="shared" si="491"/>
        <v>0</v>
      </c>
    </row>
    <row r="8918" spans="66:66" ht="22.5" x14ac:dyDescent="0.45">
      <c r="BN8918" s="8">
        <f t="shared" si="491"/>
        <v>0</v>
      </c>
    </row>
    <row r="8919" spans="66:66" ht="22.5" x14ac:dyDescent="0.45">
      <c r="BN8919" s="8">
        <f t="shared" si="491"/>
        <v>0</v>
      </c>
    </row>
    <row r="8920" spans="66:66" ht="22.5" x14ac:dyDescent="0.45">
      <c r="BN8920" s="8">
        <f t="shared" si="491"/>
        <v>0</v>
      </c>
    </row>
    <row r="8921" spans="66:66" ht="22.5" x14ac:dyDescent="0.45">
      <c r="BN8921" s="8">
        <f t="shared" si="491"/>
        <v>0</v>
      </c>
    </row>
    <row r="8922" spans="66:66" ht="22.5" x14ac:dyDescent="0.45">
      <c r="BN8922" s="8">
        <f t="shared" si="491"/>
        <v>0</v>
      </c>
    </row>
    <row r="8923" spans="66:66" ht="22.5" x14ac:dyDescent="0.45">
      <c r="BN8923" s="8">
        <f t="shared" si="491"/>
        <v>0</v>
      </c>
    </row>
    <row r="8924" spans="66:66" ht="22.5" x14ac:dyDescent="0.45">
      <c r="BN8924" s="8">
        <f t="shared" si="491"/>
        <v>0</v>
      </c>
    </row>
    <row r="8925" spans="66:66" ht="22.5" x14ac:dyDescent="0.45">
      <c r="BN8925" s="8">
        <f t="shared" si="491"/>
        <v>0</v>
      </c>
    </row>
    <row r="8926" spans="66:66" ht="22.5" x14ac:dyDescent="0.45">
      <c r="BN8926" s="8">
        <f t="shared" si="491"/>
        <v>0</v>
      </c>
    </row>
    <row r="8927" spans="66:66" ht="22.5" x14ac:dyDescent="0.45">
      <c r="BN8927" s="8">
        <f t="shared" si="491"/>
        <v>0</v>
      </c>
    </row>
    <row r="8928" spans="66:66" ht="22.5" x14ac:dyDescent="0.45">
      <c r="BN8928" s="8">
        <f t="shared" si="491"/>
        <v>0</v>
      </c>
    </row>
    <row r="8929" spans="66:66" ht="22.5" x14ac:dyDescent="0.45">
      <c r="BN8929" s="8">
        <f t="shared" si="491"/>
        <v>0</v>
      </c>
    </row>
    <row r="8930" spans="66:66" ht="22.5" x14ac:dyDescent="0.45">
      <c r="BN8930" s="8">
        <f t="shared" si="491"/>
        <v>0</v>
      </c>
    </row>
    <row r="8931" spans="66:66" ht="22.5" x14ac:dyDescent="0.45">
      <c r="BN8931" s="8">
        <f t="shared" si="491"/>
        <v>0</v>
      </c>
    </row>
    <row r="8932" spans="66:66" ht="22.5" x14ac:dyDescent="0.45">
      <c r="BN8932" s="8">
        <f t="shared" si="491"/>
        <v>0</v>
      </c>
    </row>
    <row r="8933" spans="66:66" ht="22.5" x14ac:dyDescent="0.45">
      <c r="BN8933" s="8">
        <f t="shared" si="491"/>
        <v>0</v>
      </c>
    </row>
    <row r="8934" spans="66:66" ht="22.5" x14ac:dyDescent="0.45">
      <c r="BN8934" s="8">
        <f t="shared" si="491"/>
        <v>0</v>
      </c>
    </row>
    <row r="8935" spans="66:66" ht="22.5" x14ac:dyDescent="0.45">
      <c r="BN8935" s="8">
        <f t="shared" si="491"/>
        <v>0</v>
      </c>
    </row>
    <row r="8936" spans="66:66" ht="22.5" x14ac:dyDescent="0.45">
      <c r="BN8936" s="8">
        <f t="shared" si="491"/>
        <v>0</v>
      </c>
    </row>
    <row r="8937" spans="66:66" ht="22.5" x14ac:dyDescent="0.45">
      <c r="BN8937" s="8">
        <f t="shared" si="491"/>
        <v>0</v>
      </c>
    </row>
    <row r="8938" spans="66:66" ht="22.5" x14ac:dyDescent="0.45">
      <c r="BN8938" s="8">
        <f t="shared" si="491"/>
        <v>0</v>
      </c>
    </row>
    <row r="8939" spans="66:66" ht="22.5" x14ac:dyDescent="0.45">
      <c r="BN8939" s="8">
        <f t="shared" si="491"/>
        <v>0</v>
      </c>
    </row>
    <row r="8940" spans="66:66" ht="22.5" x14ac:dyDescent="0.45">
      <c r="BN8940" s="8">
        <f t="shared" si="491"/>
        <v>0</v>
      </c>
    </row>
    <row r="8941" spans="66:66" ht="22.5" x14ac:dyDescent="0.45">
      <c r="BN8941" s="8">
        <f t="shared" si="491"/>
        <v>0</v>
      </c>
    </row>
    <row r="8942" spans="66:66" ht="22.5" x14ac:dyDescent="0.45">
      <c r="BN8942" s="8">
        <f t="shared" ref="BN8942:BN9005" si="492">D9542</f>
        <v>0</v>
      </c>
    </row>
    <row r="8943" spans="66:66" ht="22.5" x14ac:dyDescent="0.45">
      <c r="BN8943" s="8">
        <f t="shared" si="492"/>
        <v>0</v>
      </c>
    </row>
    <row r="8944" spans="66:66" ht="22.5" x14ac:dyDescent="0.45">
      <c r="BN8944" s="8">
        <f t="shared" si="492"/>
        <v>0</v>
      </c>
    </row>
    <row r="8945" spans="66:66" ht="22.5" x14ac:dyDescent="0.45">
      <c r="BN8945" s="8">
        <f t="shared" si="492"/>
        <v>0</v>
      </c>
    </row>
    <row r="8946" spans="66:66" ht="22.5" x14ac:dyDescent="0.45">
      <c r="BN8946" s="8">
        <f t="shared" si="492"/>
        <v>0</v>
      </c>
    </row>
    <row r="8947" spans="66:66" ht="22.5" x14ac:dyDescent="0.45">
      <c r="BN8947" s="8">
        <f t="shared" si="492"/>
        <v>0</v>
      </c>
    </row>
    <row r="8948" spans="66:66" ht="22.5" x14ac:dyDescent="0.45">
      <c r="BN8948" s="8">
        <f t="shared" si="492"/>
        <v>0</v>
      </c>
    </row>
    <row r="8949" spans="66:66" ht="22.5" x14ac:dyDescent="0.45">
      <c r="BN8949" s="8">
        <f t="shared" si="492"/>
        <v>0</v>
      </c>
    </row>
    <row r="8950" spans="66:66" ht="22.5" x14ac:dyDescent="0.45">
      <c r="BN8950" s="8">
        <f t="shared" si="492"/>
        <v>0</v>
      </c>
    </row>
    <row r="8951" spans="66:66" ht="22.5" x14ac:dyDescent="0.45">
      <c r="BN8951" s="8">
        <f t="shared" si="492"/>
        <v>0</v>
      </c>
    </row>
    <row r="8952" spans="66:66" ht="22.5" x14ac:dyDescent="0.45">
      <c r="BN8952" s="8">
        <f t="shared" si="492"/>
        <v>0</v>
      </c>
    </row>
    <row r="8953" spans="66:66" ht="22.5" x14ac:dyDescent="0.45">
      <c r="BN8953" s="8">
        <f t="shared" si="492"/>
        <v>0</v>
      </c>
    </row>
    <row r="8954" spans="66:66" ht="22.5" x14ac:dyDescent="0.45">
      <c r="BN8954" s="8">
        <f t="shared" si="492"/>
        <v>0</v>
      </c>
    </row>
    <row r="8955" spans="66:66" ht="22.5" x14ac:dyDescent="0.45">
      <c r="BN8955" s="8">
        <f t="shared" si="492"/>
        <v>0</v>
      </c>
    </row>
    <row r="8956" spans="66:66" ht="22.5" x14ac:dyDescent="0.45">
      <c r="BN8956" s="8">
        <f t="shared" si="492"/>
        <v>0</v>
      </c>
    </row>
    <row r="8957" spans="66:66" ht="22.5" x14ac:dyDescent="0.45">
      <c r="BN8957" s="8">
        <f t="shared" si="492"/>
        <v>0</v>
      </c>
    </row>
    <row r="8958" spans="66:66" ht="22.5" x14ac:dyDescent="0.45">
      <c r="BN8958" s="8">
        <f t="shared" si="492"/>
        <v>0</v>
      </c>
    </row>
    <row r="8959" spans="66:66" ht="22.5" x14ac:dyDescent="0.45">
      <c r="BN8959" s="8">
        <f t="shared" si="492"/>
        <v>0</v>
      </c>
    </row>
    <row r="8960" spans="66:66" ht="22.5" x14ac:dyDescent="0.45">
      <c r="BN8960" s="8">
        <f t="shared" si="492"/>
        <v>0</v>
      </c>
    </row>
    <row r="8961" spans="66:66" ht="22.5" x14ac:dyDescent="0.45">
      <c r="BN8961" s="8">
        <f t="shared" si="492"/>
        <v>0</v>
      </c>
    </row>
    <row r="8962" spans="66:66" ht="22.5" x14ac:dyDescent="0.45">
      <c r="BN8962" s="8">
        <f t="shared" si="492"/>
        <v>0</v>
      </c>
    </row>
    <row r="8963" spans="66:66" ht="22.5" x14ac:dyDescent="0.45">
      <c r="BN8963" s="8">
        <f t="shared" si="492"/>
        <v>0</v>
      </c>
    </row>
    <row r="8964" spans="66:66" ht="22.5" x14ac:dyDescent="0.45">
      <c r="BN8964" s="8">
        <f t="shared" si="492"/>
        <v>0</v>
      </c>
    </row>
    <row r="8965" spans="66:66" ht="22.5" x14ac:dyDescent="0.45">
      <c r="BN8965" s="8">
        <f t="shared" si="492"/>
        <v>0</v>
      </c>
    </row>
    <row r="8966" spans="66:66" ht="22.5" x14ac:dyDescent="0.45">
      <c r="BN8966" s="8">
        <f t="shared" si="492"/>
        <v>0</v>
      </c>
    </row>
    <row r="8967" spans="66:66" ht="22.5" x14ac:dyDescent="0.45">
      <c r="BN8967" s="8">
        <f t="shared" si="492"/>
        <v>0</v>
      </c>
    </row>
    <row r="8968" spans="66:66" ht="22.5" x14ac:dyDescent="0.45">
      <c r="BN8968" s="8">
        <f t="shared" si="492"/>
        <v>0</v>
      </c>
    </row>
    <row r="8969" spans="66:66" ht="22.5" x14ac:dyDescent="0.45">
      <c r="BN8969" s="8">
        <f t="shared" si="492"/>
        <v>0</v>
      </c>
    </row>
    <row r="8970" spans="66:66" ht="22.5" x14ac:dyDescent="0.45">
      <c r="BN8970" s="8">
        <f t="shared" si="492"/>
        <v>0</v>
      </c>
    </row>
    <row r="8971" spans="66:66" ht="22.5" x14ac:dyDescent="0.45">
      <c r="BN8971" s="8">
        <f t="shared" si="492"/>
        <v>0</v>
      </c>
    </row>
    <row r="8972" spans="66:66" ht="22.5" x14ac:dyDescent="0.45">
      <c r="BN8972" s="8">
        <f t="shared" si="492"/>
        <v>0</v>
      </c>
    </row>
    <row r="8973" spans="66:66" ht="22.5" x14ac:dyDescent="0.45">
      <c r="BN8973" s="8">
        <f t="shared" si="492"/>
        <v>0</v>
      </c>
    </row>
    <row r="8974" spans="66:66" ht="22.5" x14ac:dyDescent="0.45">
      <c r="BN8974" s="8">
        <f t="shared" si="492"/>
        <v>0</v>
      </c>
    </row>
    <row r="8975" spans="66:66" ht="22.5" x14ac:dyDescent="0.45">
      <c r="BN8975" s="8">
        <f t="shared" si="492"/>
        <v>0</v>
      </c>
    </row>
    <row r="8976" spans="66:66" ht="22.5" x14ac:dyDescent="0.45">
      <c r="BN8976" s="8">
        <f t="shared" si="492"/>
        <v>0</v>
      </c>
    </row>
    <row r="8977" spans="66:66" ht="22.5" x14ac:dyDescent="0.45">
      <c r="BN8977" s="8">
        <f t="shared" si="492"/>
        <v>0</v>
      </c>
    </row>
    <row r="8978" spans="66:66" ht="22.5" x14ac:dyDescent="0.45">
      <c r="BN8978" s="8">
        <f t="shared" si="492"/>
        <v>0</v>
      </c>
    </row>
    <row r="8979" spans="66:66" ht="22.5" x14ac:dyDescent="0.45">
      <c r="BN8979" s="8">
        <f t="shared" si="492"/>
        <v>0</v>
      </c>
    </row>
    <row r="8980" spans="66:66" ht="22.5" x14ac:dyDescent="0.45">
      <c r="BN8980" s="8">
        <f t="shared" si="492"/>
        <v>0</v>
      </c>
    </row>
    <row r="8981" spans="66:66" ht="22.5" x14ac:dyDescent="0.45">
      <c r="BN8981" s="8">
        <f t="shared" si="492"/>
        <v>0</v>
      </c>
    </row>
    <row r="8982" spans="66:66" ht="22.5" x14ac:dyDescent="0.45">
      <c r="BN8982" s="8">
        <f t="shared" si="492"/>
        <v>0</v>
      </c>
    </row>
    <row r="8983" spans="66:66" ht="22.5" x14ac:dyDescent="0.45">
      <c r="BN8983" s="8">
        <f t="shared" si="492"/>
        <v>0</v>
      </c>
    </row>
    <row r="8984" spans="66:66" ht="22.5" x14ac:dyDescent="0.45">
      <c r="BN8984" s="8">
        <f t="shared" si="492"/>
        <v>0</v>
      </c>
    </row>
    <row r="8985" spans="66:66" ht="22.5" x14ac:dyDescent="0.45">
      <c r="BN8985" s="8">
        <f t="shared" si="492"/>
        <v>0</v>
      </c>
    </row>
    <row r="8986" spans="66:66" ht="22.5" x14ac:dyDescent="0.45">
      <c r="BN8986" s="8">
        <f t="shared" si="492"/>
        <v>0</v>
      </c>
    </row>
    <row r="8987" spans="66:66" ht="22.5" x14ac:dyDescent="0.45">
      <c r="BN8987" s="8">
        <f t="shared" si="492"/>
        <v>0</v>
      </c>
    </row>
    <row r="8988" spans="66:66" ht="22.5" x14ac:dyDescent="0.45">
      <c r="BN8988" s="8">
        <f t="shared" si="492"/>
        <v>0</v>
      </c>
    </row>
    <row r="8989" spans="66:66" ht="22.5" x14ac:dyDescent="0.45">
      <c r="BN8989" s="8">
        <f t="shared" si="492"/>
        <v>0</v>
      </c>
    </row>
    <row r="8990" spans="66:66" ht="22.5" x14ac:dyDescent="0.45">
      <c r="BN8990" s="8">
        <f t="shared" si="492"/>
        <v>0</v>
      </c>
    </row>
    <row r="8991" spans="66:66" ht="22.5" x14ac:dyDescent="0.45">
      <c r="BN8991" s="8">
        <f t="shared" si="492"/>
        <v>0</v>
      </c>
    </row>
    <row r="8992" spans="66:66" ht="22.5" x14ac:dyDescent="0.45">
      <c r="BN8992" s="8">
        <f t="shared" si="492"/>
        <v>0</v>
      </c>
    </row>
    <row r="8993" spans="66:66" ht="22.5" x14ac:dyDescent="0.45">
      <c r="BN8993" s="8">
        <f t="shared" si="492"/>
        <v>0</v>
      </c>
    </row>
    <row r="8994" spans="66:66" ht="22.5" x14ac:dyDescent="0.45">
      <c r="BN8994" s="8">
        <f t="shared" si="492"/>
        <v>0</v>
      </c>
    </row>
    <row r="8995" spans="66:66" ht="22.5" x14ac:dyDescent="0.45">
      <c r="BN8995" s="8">
        <f t="shared" si="492"/>
        <v>0</v>
      </c>
    </row>
    <row r="8996" spans="66:66" ht="22.5" x14ac:dyDescent="0.45">
      <c r="BN8996" s="8">
        <f t="shared" si="492"/>
        <v>0</v>
      </c>
    </row>
    <row r="8997" spans="66:66" ht="22.5" x14ac:dyDescent="0.45">
      <c r="BN8997" s="8">
        <f t="shared" si="492"/>
        <v>0</v>
      </c>
    </row>
    <row r="8998" spans="66:66" ht="22.5" x14ac:dyDescent="0.45">
      <c r="BN8998" s="8">
        <f t="shared" si="492"/>
        <v>0</v>
      </c>
    </row>
    <row r="8999" spans="66:66" ht="22.5" x14ac:dyDescent="0.45">
      <c r="BN8999" s="8">
        <f t="shared" si="492"/>
        <v>0</v>
      </c>
    </row>
    <row r="9000" spans="66:66" ht="22.5" x14ac:dyDescent="0.45">
      <c r="BN9000" s="8">
        <f t="shared" si="492"/>
        <v>0</v>
      </c>
    </row>
    <row r="9001" spans="66:66" ht="22.5" x14ac:dyDescent="0.45">
      <c r="BN9001" s="8">
        <f t="shared" si="492"/>
        <v>0</v>
      </c>
    </row>
    <row r="9002" spans="66:66" ht="22.5" x14ac:dyDescent="0.45">
      <c r="BN9002" s="8">
        <f t="shared" si="492"/>
        <v>0</v>
      </c>
    </row>
    <row r="9003" spans="66:66" ht="22.5" x14ac:dyDescent="0.45">
      <c r="BN9003" s="8">
        <f t="shared" si="492"/>
        <v>0</v>
      </c>
    </row>
    <row r="9004" spans="66:66" ht="22.5" x14ac:dyDescent="0.45">
      <c r="BN9004" s="8">
        <f t="shared" si="492"/>
        <v>0</v>
      </c>
    </row>
    <row r="9005" spans="66:66" ht="22.5" x14ac:dyDescent="0.45">
      <c r="BN9005" s="8">
        <f t="shared" si="492"/>
        <v>0</v>
      </c>
    </row>
    <row r="9006" spans="66:66" ht="22.5" x14ac:dyDescent="0.45">
      <c r="BN9006" s="8">
        <f t="shared" ref="BN9006:BN9069" si="493">D9606</f>
        <v>0</v>
      </c>
    </row>
    <row r="9007" spans="66:66" ht="22.5" x14ac:dyDescent="0.45">
      <c r="BN9007" s="8">
        <f t="shared" si="493"/>
        <v>0</v>
      </c>
    </row>
    <row r="9008" spans="66:66" ht="22.5" x14ac:dyDescent="0.45">
      <c r="BN9008" s="8">
        <f t="shared" si="493"/>
        <v>0</v>
      </c>
    </row>
    <row r="9009" spans="66:66" ht="22.5" x14ac:dyDescent="0.45">
      <c r="BN9009" s="8">
        <f t="shared" si="493"/>
        <v>0</v>
      </c>
    </row>
    <row r="9010" spans="66:66" ht="22.5" x14ac:dyDescent="0.45">
      <c r="BN9010" s="8">
        <f t="shared" si="493"/>
        <v>0</v>
      </c>
    </row>
    <row r="9011" spans="66:66" ht="22.5" x14ac:dyDescent="0.45">
      <c r="BN9011" s="8">
        <f t="shared" si="493"/>
        <v>0</v>
      </c>
    </row>
    <row r="9012" spans="66:66" ht="22.5" x14ac:dyDescent="0.45">
      <c r="BN9012" s="8">
        <f t="shared" si="493"/>
        <v>0</v>
      </c>
    </row>
    <row r="9013" spans="66:66" ht="22.5" x14ac:dyDescent="0.45">
      <c r="BN9013" s="8">
        <f t="shared" si="493"/>
        <v>0</v>
      </c>
    </row>
    <row r="9014" spans="66:66" ht="22.5" x14ac:dyDescent="0.45">
      <c r="BN9014" s="8">
        <f t="shared" si="493"/>
        <v>0</v>
      </c>
    </row>
    <row r="9015" spans="66:66" ht="22.5" x14ac:dyDescent="0.45">
      <c r="BN9015" s="8">
        <f t="shared" si="493"/>
        <v>0</v>
      </c>
    </row>
    <row r="9016" spans="66:66" ht="22.5" x14ac:dyDescent="0.45">
      <c r="BN9016" s="8">
        <f t="shared" si="493"/>
        <v>0</v>
      </c>
    </row>
    <row r="9017" spans="66:66" ht="22.5" x14ac:dyDescent="0.45">
      <c r="BN9017" s="8">
        <f t="shared" si="493"/>
        <v>0</v>
      </c>
    </row>
    <row r="9018" spans="66:66" ht="22.5" x14ac:dyDescent="0.45">
      <c r="BN9018" s="8">
        <f t="shared" si="493"/>
        <v>0</v>
      </c>
    </row>
    <row r="9019" spans="66:66" ht="22.5" x14ac:dyDescent="0.45">
      <c r="BN9019" s="8">
        <f t="shared" si="493"/>
        <v>0</v>
      </c>
    </row>
    <row r="9020" spans="66:66" ht="22.5" x14ac:dyDescent="0.45">
      <c r="BN9020" s="8">
        <f t="shared" si="493"/>
        <v>0</v>
      </c>
    </row>
    <row r="9021" spans="66:66" ht="22.5" x14ac:dyDescent="0.45">
      <c r="BN9021" s="8">
        <f t="shared" si="493"/>
        <v>0</v>
      </c>
    </row>
    <row r="9022" spans="66:66" ht="22.5" x14ac:dyDescent="0.45">
      <c r="BN9022" s="8">
        <f t="shared" si="493"/>
        <v>0</v>
      </c>
    </row>
    <row r="9023" spans="66:66" ht="22.5" x14ac:dyDescent="0.45">
      <c r="BN9023" s="8">
        <f t="shared" si="493"/>
        <v>0</v>
      </c>
    </row>
    <row r="9024" spans="66:66" ht="22.5" x14ac:dyDescent="0.45">
      <c r="BN9024" s="8">
        <f t="shared" si="493"/>
        <v>0</v>
      </c>
    </row>
    <row r="9025" spans="66:66" ht="22.5" x14ac:dyDescent="0.45">
      <c r="BN9025" s="8">
        <f t="shared" si="493"/>
        <v>0</v>
      </c>
    </row>
    <row r="9026" spans="66:66" ht="22.5" x14ac:dyDescent="0.45">
      <c r="BN9026" s="8">
        <f t="shared" si="493"/>
        <v>0</v>
      </c>
    </row>
    <row r="9027" spans="66:66" ht="22.5" x14ac:dyDescent="0.45">
      <c r="BN9027" s="8">
        <f t="shared" si="493"/>
        <v>0</v>
      </c>
    </row>
    <row r="9028" spans="66:66" ht="22.5" x14ac:dyDescent="0.45">
      <c r="BN9028" s="8">
        <f t="shared" si="493"/>
        <v>0</v>
      </c>
    </row>
    <row r="9029" spans="66:66" ht="22.5" x14ac:dyDescent="0.45">
      <c r="BN9029" s="8">
        <f t="shared" si="493"/>
        <v>0</v>
      </c>
    </row>
    <row r="9030" spans="66:66" ht="22.5" x14ac:dyDescent="0.45">
      <c r="BN9030" s="8">
        <f t="shared" si="493"/>
        <v>0</v>
      </c>
    </row>
    <row r="9031" spans="66:66" ht="22.5" x14ac:dyDescent="0.45">
      <c r="BN9031" s="8">
        <f t="shared" si="493"/>
        <v>0</v>
      </c>
    </row>
    <row r="9032" spans="66:66" ht="22.5" x14ac:dyDescent="0.45">
      <c r="BN9032" s="8">
        <f t="shared" si="493"/>
        <v>0</v>
      </c>
    </row>
    <row r="9033" spans="66:66" ht="22.5" x14ac:dyDescent="0.45">
      <c r="BN9033" s="8">
        <f t="shared" si="493"/>
        <v>0</v>
      </c>
    </row>
    <row r="9034" spans="66:66" ht="22.5" x14ac:dyDescent="0.45">
      <c r="BN9034" s="8">
        <f t="shared" si="493"/>
        <v>0</v>
      </c>
    </row>
    <row r="9035" spans="66:66" ht="22.5" x14ac:dyDescent="0.45">
      <c r="BN9035" s="8">
        <f t="shared" si="493"/>
        <v>0</v>
      </c>
    </row>
    <row r="9036" spans="66:66" ht="22.5" x14ac:dyDescent="0.45">
      <c r="BN9036" s="8">
        <f t="shared" si="493"/>
        <v>0</v>
      </c>
    </row>
    <row r="9037" spans="66:66" ht="22.5" x14ac:dyDescent="0.45">
      <c r="BN9037" s="8">
        <f t="shared" si="493"/>
        <v>0</v>
      </c>
    </row>
    <row r="9038" spans="66:66" ht="22.5" x14ac:dyDescent="0.45">
      <c r="BN9038" s="8">
        <f t="shared" si="493"/>
        <v>0</v>
      </c>
    </row>
    <row r="9039" spans="66:66" ht="22.5" x14ac:dyDescent="0.45">
      <c r="BN9039" s="8">
        <f t="shared" si="493"/>
        <v>0</v>
      </c>
    </row>
    <row r="9040" spans="66:66" ht="22.5" x14ac:dyDescent="0.45">
      <c r="BN9040" s="8">
        <f t="shared" si="493"/>
        <v>0</v>
      </c>
    </row>
    <row r="9041" spans="66:66" ht="22.5" x14ac:dyDescent="0.45">
      <c r="BN9041" s="8">
        <f t="shared" si="493"/>
        <v>0</v>
      </c>
    </row>
    <row r="9042" spans="66:66" ht="22.5" x14ac:dyDescent="0.45">
      <c r="BN9042" s="8">
        <f t="shared" si="493"/>
        <v>0</v>
      </c>
    </row>
    <row r="9043" spans="66:66" ht="22.5" x14ac:dyDescent="0.45">
      <c r="BN9043" s="8">
        <f t="shared" si="493"/>
        <v>0</v>
      </c>
    </row>
    <row r="9044" spans="66:66" ht="22.5" x14ac:dyDescent="0.45">
      <c r="BN9044" s="8">
        <f t="shared" si="493"/>
        <v>0</v>
      </c>
    </row>
    <row r="9045" spans="66:66" ht="22.5" x14ac:dyDescent="0.45">
      <c r="BN9045" s="8">
        <f t="shared" si="493"/>
        <v>0</v>
      </c>
    </row>
    <row r="9046" spans="66:66" ht="22.5" x14ac:dyDescent="0.45">
      <c r="BN9046" s="8">
        <f t="shared" si="493"/>
        <v>0</v>
      </c>
    </row>
    <row r="9047" spans="66:66" ht="22.5" x14ac:dyDescent="0.45">
      <c r="BN9047" s="8">
        <f t="shared" si="493"/>
        <v>0</v>
      </c>
    </row>
    <row r="9048" spans="66:66" ht="22.5" x14ac:dyDescent="0.45">
      <c r="BN9048" s="8">
        <f t="shared" si="493"/>
        <v>0</v>
      </c>
    </row>
    <row r="9049" spans="66:66" ht="22.5" x14ac:dyDescent="0.45">
      <c r="BN9049" s="8">
        <f t="shared" si="493"/>
        <v>0</v>
      </c>
    </row>
    <row r="9050" spans="66:66" ht="22.5" x14ac:dyDescent="0.45">
      <c r="BN9050" s="8">
        <f t="shared" si="493"/>
        <v>0</v>
      </c>
    </row>
    <row r="9051" spans="66:66" ht="22.5" x14ac:dyDescent="0.45">
      <c r="BN9051" s="8">
        <f t="shared" si="493"/>
        <v>0</v>
      </c>
    </row>
    <row r="9052" spans="66:66" ht="22.5" x14ac:dyDescent="0.45">
      <c r="BN9052" s="8">
        <f t="shared" si="493"/>
        <v>0</v>
      </c>
    </row>
    <row r="9053" spans="66:66" ht="22.5" x14ac:dyDescent="0.45">
      <c r="BN9053" s="8">
        <f t="shared" si="493"/>
        <v>0</v>
      </c>
    </row>
    <row r="9054" spans="66:66" ht="22.5" x14ac:dyDescent="0.45">
      <c r="BN9054" s="8">
        <f t="shared" si="493"/>
        <v>0</v>
      </c>
    </row>
    <row r="9055" spans="66:66" ht="22.5" x14ac:dyDescent="0.45">
      <c r="BN9055" s="8">
        <f t="shared" si="493"/>
        <v>0</v>
      </c>
    </row>
    <row r="9056" spans="66:66" ht="22.5" x14ac:dyDescent="0.45">
      <c r="BN9056" s="8">
        <f t="shared" si="493"/>
        <v>0</v>
      </c>
    </row>
    <row r="9057" spans="66:66" ht="22.5" x14ac:dyDescent="0.45">
      <c r="BN9057" s="8">
        <f t="shared" si="493"/>
        <v>0</v>
      </c>
    </row>
    <row r="9058" spans="66:66" ht="22.5" x14ac:dyDescent="0.45">
      <c r="BN9058" s="8">
        <f t="shared" si="493"/>
        <v>0</v>
      </c>
    </row>
    <row r="9059" spans="66:66" ht="22.5" x14ac:dyDescent="0.45">
      <c r="BN9059" s="8">
        <f t="shared" si="493"/>
        <v>0</v>
      </c>
    </row>
    <row r="9060" spans="66:66" ht="22.5" x14ac:dyDescent="0.45">
      <c r="BN9060" s="8">
        <f t="shared" si="493"/>
        <v>0</v>
      </c>
    </row>
    <row r="9061" spans="66:66" ht="22.5" x14ac:dyDescent="0.45">
      <c r="BN9061" s="8">
        <f t="shared" si="493"/>
        <v>0</v>
      </c>
    </row>
    <row r="9062" spans="66:66" ht="22.5" x14ac:dyDescent="0.45">
      <c r="BN9062" s="8">
        <f t="shared" si="493"/>
        <v>0</v>
      </c>
    </row>
    <row r="9063" spans="66:66" ht="22.5" x14ac:dyDescent="0.45">
      <c r="BN9063" s="8">
        <f t="shared" si="493"/>
        <v>0</v>
      </c>
    </row>
    <row r="9064" spans="66:66" ht="22.5" x14ac:dyDescent="0.45">
      <c r="BN9064" s="8">
        <f t="shared" si="493"/>
        <v>0</v>
      </c>
    </row>
    <row r="9065" spans="66:66" ht="22.5" x14ac:dyDescent="0.45">
      <c r="BN9065" s="8">
        <f t="shared" si="493"/>
        <v>0</v>
      </c>
    </row>
    <row r="9066" spans="66:66" ht="22.5" x14ac:dyDescent="0.45">
      <c r="BN9066" s="8">
        <f t="shared" si="493"/>
        <v>0</v>
      </c>
    </row>
    <row r="9067" spans="66:66" ht="22.5" x14ac:dyDescent="0.45">
      <c r="BN9067" s="8">
        <f t="shared" si="493"/>
        <v>0</v>
      </c>
    </row>
    <row r="9068" spans="66:66" ht="22.5" x14ac:dyDescent="0.45">
      <c r="BN9068" s="8">
        <f t="shared" si="493"/>
        <v>0</v>
      </c>
    </row>
    <row r="9069" spans="66:66" ht="22.5" x14ac:dyDescent="0.45">
      <c r="BN9069" s="8">
        <f t="shared" si="493"/>
        <v>0</v>
      </c>
    </row>
    <row r="9070" spans="66:66" ht="22.5" x14ac:dyDescent="0.45">
      <c r="BN9070" s="8">
        <f t="shared" ref="BN9070:BN9133" si="494">D9670</f>
        <v>0</v>
      </c>
    </row>
    <row r="9071" spans="66:66" ht="22.5" x14ac:dyDescent="0.45">
      <c r="BN9071" s="8">
        <f t="shared" si="494"/>
        <v>0</v>
      </c>
    </row>
    <row r="9072" spans="66:66" ht="22.5" x14ac:dyDescent="0.45">
      <c r="BN9072" s="8">
        <f t="shared" si="494"/>
        <v>0</v>
      </c>
    </row>
    <row r="9073" spans="66:66" ht="22.5" x14ac:dyDescent="0.45">
      <c r="BN9073" s="8">
        <f t="shared" si="494"/>
        <v>0</v>
      </c>
    </row>
    <row r="9074" spans="66:66" ht="22.5" x14ac:dyDescent="0.45">
      <c r="BN9074" s="8">
        <f t="shared" si="494"/>
        <v>0</v>
      </c>
    </row>
    <row r="9075" spans="66:66" ht="22.5" x14ac:dyDescent="0.45">
      <c r="BN9075" s="8">
        <f t="shared" si="494"/>
        <v>0</v>
      </c>
    </row>
    <row r="9076" spans="66:66" ht="22.5" x14ac:dyDescent="0.45">
      <c r="BN9076" s="8">
        <f t="shared" si="494"/>
        <v>0</v>
      </c>
    </row>
    <row r="9077" spans="66:66" ht="22.5" x14ac:dyDescent="0.45">
      <c r="BN9077" s="8">
        <f t="shared" si="494"/>
        <v>0</v>
      </c>
    </row>
    <row r="9078" spans="66:66" ht="22.5" x14ac:dyDescent="0.45">
      <c r="BN9078" s="8">
        <f t="shared" si="494"/>
        <v>0</v>
      </c>
    </row>
    <row r="9079" spans="66:66" ht="22.5" x14ac:dyDescent="0.45">
      <c r="BN9079" s="8">
        <f t="shared" si="494"/>
        <v>0</v>
      </c>
    </row>
    <row r="9080" spans="66:66" ht="22.5" x14ac:dyDescent="0.45">
      <c r="BN9080" s="8">
        <f t="shared" si="494"/>
        <v>0</v>
      </c>
    </row>
    <row r="9081" spans="66:66" ht="22.5" x14ac:dyDescent="0.45">
      <c r="BN9081" s="8">
        <f t="shared" si="494"/>
        <v>0</v>
      </c>
    </row>
    <row r="9082" spans="66:66" ht="22.5" x14ac:dyDescent="0.45">
      <c r="BN9082" s="8">
        <f t="shared" si="494"/>
        <v>0</v>
      </c>
    </row>
    <row r="9083" spans="66:66" ht="22.5" x14ac:dyDescent="0.45">
      <c r="BN9083" s="8">
        <f t="shared" si="494"/>
        <v>0</v>
      </c>
    </row>
    <row r="9084" spans="66:66" ht="22.5" x14ac:dyDescent="0.45">
      <c r="BN9084" s="8">
        <f t="shared" si="494"/>
        <v>0</v>
      </c>
    </row>
    <row r="9085" spans="66:66" ht="22.5" x14ac:dyDescent="0.45">
      <c r="BN9085" s="8">
        <f t="shared" si="494"/>
        <v>0</v>
      </c>
    </row>
    <row r="9086" spans="66:66" ht="22.5" x14ac:dyDescent="0.45">
      <c r="BN9086" s="8">
        <f t="shared" si="494"/>
        <v>0</v>
      </c>
    </row>
    <row r="9087" spans="66:66" ht="22.5" x14ac:dyDescent="0.45">
      <c r="BN9087" s="8">
        <f t="shared" si="494"/>
        <v>0</v>
      </c>
    </row>
    <row r="9088" spans="66:66" ht="22.5" x14ac:dyDescent="0.45">
      <c r="BN9088" s="8">
        <f t="shared" si="494"/>
        <v>0</v>
      </c>
    </row>
    <row r="9089" spans="66:66" ht="22.5" x14ac:dyDescent="0.45">
      <c r="BN9089" s="8">
        <f t="shared" si="494"/>
        <v>0</v>
      </c>
    </row>
    <row r="9090" spans="66:66" ht="22.5" x14ac:dyDescent="0.45">
      <c r="BN9090" s="8">
        <f t="shared" si="494"/>
        <v>0</v>
      </c>
    </row>
    <row r="9091" spans="66:66" ht="22.5" x14ac:dyDescent="0.45">
      <c r="BN9091" s="8">
        <f t="shared" si="494"/>
        <v>0</v>
      </c>
    </row>
    <row r="9092" spans="66:66" ht="22.5" x14ac:dyDescent="0.45">
      <c r="BN9092" s="8">
        <f t="shared" si="494"/>
        <v>0</v>
      </c>
    </row>
    <row r="9093" spans="66:66" ht="22.5" x14ac:dyDescent="0.45">
      <c r="BN9093" s="8">
        <f t="shared" si="494"/>
        <v>0</v>
      </c>
    </row>
    <row r="9094" spans="66:66" ht="22.5" x14ac:dyDescent="0.45">
      <c r="BN9094" s="8">
        <f t="shared" si="494"/>
        <v>0</v>
      </c>
    </row>
    <row r="9095" spans="66:66" ht="22.5" x14ac:dyDescent="0.45">
      <c r="BN9095" s="8">
        <f t="shared" si="494"/>
        <v>0</v>
      </c>
    </row>
    <row r="9096" spans="66:66" ht="22.5" x14ac:dyDescent="0.45">
      <c r="BN9096" s="8">
        <f t="shared" si="494"/>
        <v>0</v>
      </c>
    </row>
    <row r="9097" spans="66:66" ht="22.5" x14ac:dyDescent="0.45">
      <c r="BN9097" s="8">
        <f t="shared" si="494"/>
        <v>0</v>
      </c>
    </row>
    <row r="9098" spans="66:66" ht="22.5" x14ac:dyDescent="0.45">
      <c r="BN9098" s="8">
        <f t="shared" si="494"/>
        <v>0</v>
      </c>
    </row>
    <row r="9099" spans="66:66" ht="22.5" x14ac:dyDescent="0.45">
      <c r="BN9099" s="8">
        <f t="shared" si="494"/>
        <v>0</v>
      </c>
    </row>
    <row r="9100" spans="66:66" ht="22.5" x14ac:dyDescent="0.45">
      <c r="BN9100" s="8">
        <f t="shared" si="494"/>
        <v>0</v>
      </c>
    </row>
    <row r="9101" spans="66:66" ht="22.5" x14ac:dyDescent="0.45">
      <c r="BN9101" s="8">
        <f t="shared" si="494"/>
        <v>0</v>
      </c>
    </row>
    <row r="9102" spans="66:66" ht="22.5" x14ac:dyDescent="0.45">
      <c r="BN9102" s="8">
        <f t="shared" si="494"/>
        <v>0</v>
      </c>
    </row>
    <row r="9103" spans="66:66" ht="22.5" x14ac:dyDescent="0.45">
      <c r="BN9103" s="8">
        <f t="shared" si="494"/>
        <v>0</v>
      </c>
    </row>
    <row r="9104" spans="66:66" ht="22.5" x14ac:dyDescent="0.45">
      <c r="BN9104" s="8">
        <f t="shared" si="494"/>
        <v>0</v>
      </c>
    </row>
    <row r="9105" spans="66:66" ht="22.5" x14ac:dyDescent="0.45">
      <c r="BN9105" s="8">
        <f t="shared" si="494"/>
        <v>0</v>
      </c>
    </row>
    <row r="9106" spans="66:66" ht="22.5" x14ac:dyDescent="0.45">
      <c r="BN9106" s="8">
        <f t="shared" si="494"/>
        <v>0</v>
      </c>
    </row>
    <row r="9107" spans="66:66" ht="22.5" x14ac:dyDescent="0.45">
      <c r="BN9107" s="8">
        <f t="shared" si="494"/>
        <v>0</v>
      </c>
    </row>
    <row r="9108" spans="66:66" ht="22.5" x14ac:dyDescent="0.45">
      <c r="BN9108" s="8">
        <f t="shared" si="494"/>
        <v>0</v>
      </c>
    </row>
    <row r="9109" spans="66:66" ht="22.5" x14ac:dyDescent="0.45">
      <c r="BN9109" s="8">
        <f t="shared" si="494"/>
        <v>0</v>
      </c>
    </row>
    <row r="9110" spans="66:66" ht="22.5" x14ac:dyDescent="0.45">
      <c r="BN9110" s="8">
        <f t="shared" si="494"/>
        <v>0</v>
      </c>
    </row>
    <row r="9111" spans="66:66" ht="22.5" x14ac:dyDescent="0.45">
      <c r="BN9111" s="8">
        <f t="shared" si="494"/>
        <v>0</v>
      </c>
    </row>
    <row r="9112" spans="66:66" ht="22.5" x14ac:dyDescent="0.45">
      <c r="BN9112" s="8">
        <f t="shared" si="494"/>
        <v>0</v>
      </c>
    </row>
    <row r="9113" spans="66:66" ht="22.5" x14ac:dyDescent="0.45">
      <c r="BN9113" s="8">
        <f t="shared" si="494"/>
        <v>0</v>
      </c>
    </row>
    <row r="9114" spans="66:66" ht="22.5" x14ac:dyDescent="0.45">
      <c r="BN9114" s="8">
        <f t="shared" si="494"/>
        <v>0</v>
      </c>
    </row>
    <row r="9115" spans="66:66" ht="22.5" x14ac:dyDescent="0.45">
      <c r="BN9115" s="8">
        <f t="shared" si="494"/>
        <v>0</v>
      </c>
    </row>
    <row r="9116" spans="66:66" ht="22.5" x14ac:dyDescent="0.45">
      <c r="BN9116" s="8">
        <f t="shared" si="494"/>
        <v>0</v>
      </c>
    </row>
    <row r="9117" spans="66:66" ht="22.5" x14ac:dyDescent="0.45">
      <c r="BN9117" s="8">
        <f t="shared" si="494"/>
        <v>0</v>
      </c>
    </row>
    <row r="9118" spans="66:66" ht="22.5" x14ac:dyDescent="0.45">
      <c r="BN9118" s="8">
        <f t="shared" si="494"/>
        <v>0</v>
      </c>
    </row>
    <row r="9119" spans="66:66" ht="22.5" x14ac:dyDescent="0.45">
      <c r="BN9119" s="8">
        <f t="shared" si="494"/>
        <v>0</v>
      </c>
    </row>
    <row r="9120" spans="66:66" ht="22.5" x14ac:dyDescent="0.45">
      <c r="BN9120" s="8">
        <f t="shared" si="494"/>
        <v>0</v>
      </c>
    </row>
    <row r="9121" spans="66:66" ht="22.5" x14ac:dyDescent="0.45">
      <c r="BN9121" s="8">
        <f t="shared" si="494"/>
        <v>0</v>
      </c>
    </row>
    <row r="9122" spans="66:66" ht="22.5" x14ac:dyDescent="0.45">
      <c r="BN9122" s="8">
        <f t="shared" si="494"/>
        <v>0</v>
      </c>
    </row>
    <row r="9123" spans="66:66" ht="22.5" x14ac:dyDescent="0.45">
      <c r="BN9123" s="8">
        <f t="shared" si="494"/>
        <v>0</v>
      </c>
    </row>
    <row r="9124" spans="66:66" ht="22.5" x14ac:dyDescent="0.45">
      <c r="BN9124" s="8">
        <f t="shared" si="494"/>
        <v>0</v>
      </c>
    </row>
    <row r="9125" spans="66:66" ht="22.5" x14ac:dyDescent="0.45">
      <c r="BN9125" s="8">
        <f t="shared" si="494"/>
        <v>0</v>
      </c>
    </row>
    <row r="9126" spans="66:66" ht="22.5" x14ac:dyDescent="0.45">
      <c r="BN9126" s="8">
        <f t="shared" si="494"/>
        <v>0</v>
      </c>
    </row>
    <row r="9127" spans="66:66" ht="22.5" x14ac:dyDescent="0.45">
      <c r="BN9127" s="8">
        <f t="shared" si="494"/>
        <v>0</v>
      </c>
    </row>
    <row r="9128" spans="66:66" ht="22.5" x14ac:dyDescent="0.45">
      <c r="BN9128" s="8">
        <f t="shared" si="494"/>
        <v>0</v>
      </c>
    </row>
    <row r="9129" spans="66:66" ht="22.5" x14ac:dyDescent="0.45">
      <c r="BN9129" s="8">
        <f t="shared" si="494"/>
        <v>0</v>
      </c>
    </row>
    <row r="9130" spans="66:66" ht="22.5" x14ac:dyDescent="0.45">
      <c r="BN9130" s="8">
        <f t="shared" si="494"/>
        <v>0</v>
      </c>
    </row>
    <row r="9131" spans="66:66" ht="22.5" x14ac:dyDescent="0.45">
      <c r="BN9131" s="8">
        <f t="shared" si="494"/>
        <v>0</v>
      </c>
    </row>
    <row r="9132" spans="66:66" ht="22.5" x14ac:dyDescent="0.45">
      <c r="BN9132" s="8">
        <f t="shared" si="494"/>
        <v>0</v>
      </c>
    </row>
    <row r="9133" spans="66:66" ht="22.5" x14ac:dyDescent="0.45">
      <c r="BN9133" s="8">
        <f t="shared" si="494"/>
        <v>0</v>
      </c>
    </row>
    <row r="9134" spans="66:66" ht="22.5" x14ac:dyDescent="0.45">
      <c r="BN9134" s="8">
        <f t="shared" ref="BN9134:BN9197" si="495">D9734</f>
        <v>0</v>
      </c>
    </row>
    <row r="9135" spans="66:66" ht="22.5" x14ac:dyDescent="0.45">
      <c r="BN9135" s="8">
        <f t="shared" si="495"/>
        <v>0</v>
      </c>
    </row>
    <row r="9136" spans="66:66" ht="22.5" x14ac:dyDescent="0.45">
      <c r="BN9136" s="8">
        <f t="shared" si="495"/>
        <v>0</v>
      </c>
    </row>
    <row r="9137" spans="66:66" ht="22.5" x14ac:dyDescent="0.45">
      <c r="BN9137" s="8">
        <f t="shared" si="495"/>
        <v>0</v>
      </c>
    </row>
    <row r="9138" spans="66:66" ht="22.5" x14ac:dyDescent="0.45">
      <c r="BN9138" s="8">
        <f t="shared" si="495"/>
        <v>0</v>
      </c>
    </row>
    <row r="9139" spans="66:66" ht="22.5" x14ac:dyDescent="0.45">
      <c r="BN9139" s="8">
        <f t="shared" si="495"/>
        <v>0</v>
      </c>
    </row>
    <row r="9140" spans="66:66" ht="22.5" x14ac:dyDescent="0.45">
      <c r="BN9140" s="8">
        <f t="shared" si="495"/>
        <v>0</v>
      </c>
    </row>
    <row r="9141" spans="66:66" ht="22.5" x14ac:dyDescent="0.45">
      <c r="BN9141" s="8">
        <f t="shared" si="495"/>
        <v>0</v>
      </c>
    </row>
    <row r="9142" spans="66:66" ht="22.5" x14ac:dyDescent="0.45">
      <c r="BN9142" s="8">
        <f t="shared" si="495"/>
        <v>0</v>
      </c>
    </row>
    <row r="9143" spans="66:66" ht="22.5" x14ac:dyDescent="0.45">
      <c r="BN9143" s="8">
        <f t="shared" si="495"/>
        <v>0</v>
      </c>
    </row>
    <row r="9144" spans="66:66" ht="22.5" x14ac:dyDescent="0.45">
      <c r="BN9144" s="8">
        <f t="shared" si="495"/>
        <v>0</v>
      </c>
    </row>
    <row r="9145" spans="66:66" ht="22.5" x14ac:dyDescent="0.45">
      <c r="BN9145" s="8">
        <f t="shared" si="495"/>
        <v>0</v>
      </c>
    </row>
    <row r="9146" spans="66:66" ht="22.5" x14ac:dyDescent="0.45">
      <c r="BN9146" s="8">
        <f t="shared" si="495"/>
        <v>0</v>
      </c>
    </row>
    <row r="9147" spans="66:66" ht="22.5" x14ac:dyDescent="0.45">
      <c r="BN9147" s="8">
        <f t="shared" si="495"/>
        <v>0</v>
      </c>
    </row>
    <row r="9148" spans="66:66" ht="22.5" x14ac:dyDescent="0.45">
      <c r="BN9148" s="8">
        <f t="shared" si="495"/>
        <v>0</v>
      </c>
    </row>
    <row r="9149" spans="66:66" ht="22.5" x14ac:dyDescent="0.45">
      <c r="BN9149" s="8">
        <f t="shared" si="495"/>
        <v>0</v>
      </c>
    </row>
    <row r="9150" spans="66:66" ht="22.5" x14ac:dyDescent="0.45">
      <c r="BN9150" s="8">
        <f t="shared" si="495"/>
        <v>0</v>
      </c>
    </row>
    <row r="9151" spans="66:66" ht="22.5" x14ac:dyDescent="0.45">
      <c r="BN9151" s="8">
        <f t="shared" si="495"/>
        <v>0</v>
      </c>
    </row>
    <row r="9152" spans="66:66" ht="22.5" x14ac:dyDescent="0.45">
      <c r="BN9152" s="8">
        <f t="shared" si="495"/>
        <v>0</v>
      </c>
    </row>
    <row r="9153" spans="66:66" ht="22.5" x14ac:dyDescent="0.45">
      <c r="BN9153" s="8">
        <f t="shared" si="495"/>
        <v>0</v>
      </c>
    </row>
    <row r="9154" spans="66:66" ht="22.5" x14ac:dyDescent="0.45">
      <c r="BN9154" s="8">
        <f t="shared" si="495"/>
        <v>0</v>
      </c>
    </row>
    <row r="9155" spans="66:66" ht="22.5" x14ac:dyDescent="0.45">
      <c r="BN9155" s="8">
        <f t="shared" si="495"/>
        <v>0</v>
      </c>
    </row>
    <row r="9156" spans="66:66" ht="22.5" x14ac:dyDescent="0.45">
      <c r="BN9156" s="8">
        <f t="shared" si="495"/>
        <v>0</v>
      </c>
    </row>
    <row r="9157" spans="66:66" ht="22.5" x14ac:dyDescent="0.45">
      <c r="BN9157" s="8">
        <f t="shared" si="495"/>
        <v>0</v>
      </c>
    </row>
    <row r="9158" spans="66:66" ht="22.5" x14ac:dyDescent="0.45">
      <c r="BN9158" s="8">
        <f t="shared" si="495"/>
        <v>0</v>
      </c>
    </row>
    <row r="9159" spans="66:66" ht="22.5" x14ac:dyDescent="0.45">
      <c r="BN9159" s="8">
        <f t="shared" si="495"/>
        <v>0</v>
      </c>
    </row>
    <row r="9160" spans="66:66" ht="22.5" x14ac:dyDescent="0.45">
      <c r="BN9160" s="8">
        <f t="shared" si="495"/>
        <v>0</v>
      </c>
    </row>
    <row r="9161" spans="66:66" ht="22.5" x14ac:dyDescent="0.45">
      <c r="BN9161" s="8">
        <f t="shared" si="495"/>
        <v>0</v>
      </c>
    </row>
    <row r="9162" spans="66:66" ht="22.5" x14ac:dyDescent="0.45">
      <c r="BN9162" s="8">
        <f t="shared" si="495"/>
        <v>0</v>
      </c>
    </row>
    <row r="9163" spans="66:66" ht="22.5" x14ac:dyDescent="0.45">
      <c r="BN9163" s="8">
        <f t="shared" si="495"/>
        <v>0</v>
      </c>
    </row>
    <row r="9164" spans="66:66" ht="22.5" x14ac:dyDescent="0.45">
      <c r="BN9164" s="8">
        <f t="shared" si="495"/>
        <v>0</v>
      </c>
    </row>
    <row r="9165" spans="66:66" ht="22.5" x14ac:dyDescent="0.45">
      <c r="BN9165" s="8">
        <f t="shared" si="495"/>
        <v>0</v>
      </c>
    </row>
    <row r="9166" spans="66:66" ht="22.5" x14ac:dyDescent="0.45">
      <c r="BN9166" s="8">
        <f t="shared" si="495"/>
        <v>0</v>
      </c>
    </row>
    <row r="9167" spans="66:66" ht="22.5" x14ac:dyDescent="0.45">
      <c r="BN9167" s="8">
        <f t="shared" si="495"/>
        <v>0</v>
      </c>
    </row>
    <row r="9168" spans="66:66" ht="22.5" x14ac:dyDescent="0.45">
      <c r="BN9168" s="8">
        <f t="shared" si="495"/>
        <v>0</v>
      </c>
    </row>
    <row r="9169" spans="66:66" ht="22.5" x14ac:dyDescent="0.45">
      <c r="BN9169" s="8">
        <f t="shared" si="495"/>
        <v>0</v>
      </c>
    </row>
    <row r="9170" spans="66:66" ht="22.5" x14ac:dyDescent="0.45">
      <c r="BN9170" s="8">
        <f t="shared" si="495"/>
        <v>0</v>
      </c>
    </row>
    <row r="9171" spans="66:66" ht="22.5" x14ac:dyDescent="0.45">
      <c r="BN9171" s="8">
        <f t="shared" si="495"/>
        <v>0</v>
      </c>
    </row>
    <row r="9172" spans="66:66" ht="22.5" x14ac:dyDescent="0.45">
      <c r="BN9172" s="8">
        <f t="shared" si="495"/>
        <v>0</v>
      </c>
    </row>
    <row r="9173" spans="66:66" ht="22.5" x14ac:dyDescent="0.45">
      <c r="BN9173" s="8">
        <f t="shared" si="495"/>
        <v>0</v>
      </c>
    </row>
    <row r="9174" spans="66:66" ht="22.5" x14ac:dyDescent="0.45">
      <c r="BN9174" s="8">
        <f t="shared" si="495"/>
        <v>0</v>
      </c>
    </row>
    <row r="9175" spans="66:66" ht="22.5" x14ac:dyDescent="0.45">
      <c r="BN9175" s="8">
        <f t="shared" si="495"/>
        <v>0</v>
      </c>
    </row>
    <row r="9176" spans="66:66" ht="22.5" x14ac:dyDescent="0.45">
      <c r="BN9176" s="8">
        <f t="shared" si="495"/>
        <v>0</v>
      </c>
    </row>
    <row r="9177" spans="66:66" ht="22.5" x14ac:dyDescent="0.45">
      <c r="BN9177" s="8">
        <f t="shared" si="495"/>
        <v>0</v>
      </c>
    </row>
    <row r="9178" spans="66:66" ht="22.5" x14ac:dyDescent="0.45">
      <c r="BN9178" s="8">
        <f t="shared" si="495"/>
        <v>0</v>
      </c>
    </row>
    <row r="9179" spans="66:66" ht="22.5" x14ac:dyDescent="0.45">
      <c r="BN9179" s="8">
        <f t="shared" si="495"/>
        <v>0</v>
      </c>
    </row>
    <row r="9180" spans="66:66" ht="22.5" x14ac:dyDescent="0.45">
      <c r="BN9180" s="8">
        <f t="shared" si="495"/>
        <v>0</v>
      </c>
    </row>
    <row r="9181" spans="66:66" ht="22.5" x14ac:dyDescent="0.45">
      <c r="BN9181" s="8">
        <f t="shared" si="495"/>
        <v>0</v>
      </c>
    </row>
    <row r="9182" spans="66:66" ht="22.5" x14ac:dyDescent="0.45">
      <c r="BN9182" s="8">
        <f t="shared" si="495"/>
        <v>0</v>
      </c>
    </row>
    <row r="9183" spans="66:66" ht="22.5" x14ac:dyDescent="0.45">
      <c r="BN9183" s="8">
        <f t="shared" si="495"/>
        <v>0</v>
      </c>
    </row>
    <row r="9184" spans="66:66" ht="22.5" x14ac:dyDescent="0.45">
      <c r="BN9184" s="8">
        <f t="shared" si="495"/>
        <v>0</v>
      </c>
    </row>
    <row r="9185" spans="66:66" ht="22.5" x14ac:dyDescent="0.45">
      <c r="BN9185" s="8">
        <f t="shared" si="495"/>
        <v>0</v>
      </c>
    </row>
    <row r="9186" spans="66:66" ht="22.5" x14ac:dyDescent="0.45">
      <c r="BN9186" s="8">
        <f t="shared" si="495"/>
        <v>0</v>
      </c>
    </row>
    <row r="9187" spans="66:66" ht="22.5" x14ac:dyDescent="0.45">
      <c r="BN9187" s="8">
        <f t="shared" si="495"/>
        <v>0</v>
      </c>
    </row>
    <row r="9188" spans="66:66" ht="22.5" x14ac:dyDescent="0.45">
      <c r="BN9188" s="8">
        <f t="shared" si="495"/>
        <v>0</v>
      </c>
    </row>
    <row r="9189" spans="66:66" ht="22.5" x14ac:dyDescent="0.45">
      <c r="BN9189" s="8">
        <f t="shared" si="495"/>
        <v>0</v>
      </c>
    </row>
    <row r="9190" spans="66:66" ht="22.5" x14ac:dyDescent="0.45">
      <c r="BN9190" s="8">
        <f t="shared" si="495"/>
        <v>0</v>
      </c>
    </row>
    <row r="9191" spans="66:66" ht="22.5" x14ac:dyDescent="0.45">
      <c r="BN9191" s="8">
        <f t="shared" si="495"/>
        <v>0</v>
      </c>
    </row>
    <row r="9192" spans="66:66" ht="22.5" x14ac:dyDescent="0.45">
      <c r="BN9192" s="8">
        <f t="shared" si="495"/>
        <v>0</v>
      </c>
    </row>
    <row r="9193" spans="66:66" ht="22.5" x14ac:dyDescent="0.45">
      <c r="BN9193" s="8">
        <f t="shared" si="495"/>
        <v>0</v>
      </c>
    </row>
    <row r="9194" spans="66:66" ht="22.5" x14ac:dyDescent="0.45">
      <c r="BN9194" s="8">
        <f t="shared" si="495"/>
        <v>0</v>
      </c>
    </row>
    <row r="9195" spans="66:66" ht="22.5" x14ac:dyDescent="0.45">
      <c r="BN9195" s="8">
        <f t="shared" si="495"/>
        <v>0</v>
      </c>
    </row>
    <row r="9196" spans="66:66" ht="22.5" x14ac:dyDescent="0.45">
      <c r="BN9196" s="8">
        <f t="shared" si="495"/>
        <v>0</v>
      </c>
    </row>
    <row r="9197" spans="66:66" ht="22.5" x14ac:dyDescent="0.45">
      <c r="BN9197" s="8">
        <f t="shared" si="495"/>
        <v>0</v>
      </c>
    </row>
    <row r="9198" spans="66:66" ht="22.5" x14ac:dyDescent="0.45">
      <c r="BN9198" s="8">
        <f t="shared" ref="BN9198:BN9261" si="496">D9798</f>
        <v>0</v>
      </c>
    </row>
    <row r="9199" spans="66:66" ht="22.5" x14ac:dyDescent="0.45">
      <c r="BN9199" s="8">
        <f t="shared" si="496"/>
        <v>0</v>
      </c>
    </row>
    <row r="9200" spans="66:66" ht="22.5" x14ac:dyDescent="0.45">
      <c r="BN9200" s="8">
        <f t="shared" si="496"/>
        <v>0</v>
      </c>
    </row>
    <row r="9201" spans="66:66" ht="22.5" x14ac:dyDescent="0.45">
      <c r="BN9201" s="8">
        <f t="shared" si="496"/>
        <v>0</v>
      </c>
    </row>
    <row r="9202" spans="66:66" ht="22.5" x14ac:dyDescent="0.45">
      <c r="BN9202" s="8">
        <f t="shared" si="496"/>
        <v>0</v>
      </c>
    </row>
    <row r="9203" spans="66:66" ht="22.5" x14ac:dyDescent="0.45">
      <c r="BN9203" s="8">
        <f t="shared" si="496"/>
        <v>0</v>
      </c>
    </row>
    <row r="9204" spans="66:66" ht="22.5" x14ac:dyDescent="0.45">
      <c r="BN9204" s="8">
        <f t="shared" si="496"/>
        <v>0</v>
      </c>
    </row>
    <row r="9205" spans="66:66" ht="22.5" x14ac:dyDescent="0.45">
      <c r="BN9205" s="8">
        <f t="shared" si="496"/>
        <v>0</v>
      </c>
    </row>
    <row r="9206" spans="66:66" ht="22.5" x14ac:dyDescent="0.45">
      <c r="BN9206" s="8">
        <f t="shared" si="496"/>
        <v>0</v>
      </c>
    </row>
    <row r="9207" spans="66:66" ht="22.5" x14ac:dyDescent="0.45">
      <c r="BN9207" s="8">
        <f t="shared" si="496"/>
        <v>0</v>
      </c>
    </row>
    <row r="9208" spans="66:66" ht="22.5" x14ac:dyDescent="0.45">
      <c r="BN9208" s="8">
        <f t="shared" si="496"/>
        <v>0</v>
      </c>
    </row>
    <row r="9209" spans="66:66" ht="22.5" x14ac:dyDescent="0.45">
      <c r="BN9209" s="8">
        <f t="shared" si="496"/>
        <v>0</v>
      </c>
    </row>
    <row r="9210" spans="66:66" ht="22.5" x14ac:dyDescent="0.45">
      <c r="BN9210" s="8">
        <f t="shared" si="496"/>
        <v>0</v>
      </c>
    </row>
    <row r="9211" spans="66:66" ht="22.5" x14ac:dyDescent="0.45">
      <c r="BN9211" s="8">
        <f t="shared" si="496"/>
        <v>0</v>
      </c>
    </row>
    <row r="9212" spans="66:66" ht="22.5" x14ac:dyDescent="0.45">
      <c r="BN9212" s="8">
        <f t="shared" si="496"/>
        <v>0</v>
      </c>
    </row>
    <row r="9213" spans="66:66" ht="22.5" x14ac:dyDescent="0.45">
      <c r="BN9213" s="8">
        <f t="shared" si="496"/>
        <v>0</v>
      </c>
    </row>
    <row r="9214" spans="66:66" ht="22.5" x14ac:dyDescent="0.45">
      <c r="BN9214" s="8">
        <f t="shared" si="496"/>
        <v>0</v>
      </c>
    </row>
    <row r="9215" spans="66:66" ht="22.5" x14ac:dyDescent="0.45">
      <c r="BN9215" s="8">
        <f t="shared" si="496"/>
        <v>0</v>
      </c>
    </row>
    <row r="9216" spans="66:66" ht="22.5" x14ac:dyDescent="0.45">
      <c r="BN9216" s="8">
        <f t="shared" si="496"/>
        <v>0</v>
      </c>
    </row>
    <row r="9217" spans="66:66" ht="22.5" x14ac:dyDescent="0.45">
      <c r="BN9217" s="8">
        <f t="shared" si="496"/>
        <v>0</v>
      </c>
    </row>
    <row r="9218" spans="66:66" ht="22.5" x14ac:dyDescent="0.45">
      <c r="BN9218" s="8">
        <f t="shared" si="496"/>
        <v>0</v>
      </c>
    </row>
    <row r="9219" spans="66:66" ht="22.5" x14ac:dyDescent="0.45">
      <c r="BN9219" s="8">
        <f t="shared" si="496"/>
        <v>0</v>
      </c>
    </row>
    <row r="9220" spans="66:66" ht="22.5" x14ac:dyDescent="0.45">
      <c r="BN9220" s="8">
        <f t="shared" si="496"/>
        <v>0</v>
      </c>
    </row>
    <row r="9221" spans="66:66" ht="22.5" x14ac:dyDescent="0.45">
      <c r="BN9221" s="8">
        <f t="shared" si="496"/>
        <v>0</v>
      </c>
    </row>
    <row r="9222" spans="66:66" ht="22.5" x14ac:dyDescent="0.45">
      <c r="BN9222" s="8">
        <f t="shared" si="496"/>
        <v>0</v>
      </c>
    </row>
    <row r="9223" spans="66:66" ht="22.5" x14ac:dyDescent="0.45">
      <c r="BN9223" s="8">
        <f t="shared" si="496"/>
        <v>0</v>
      </c>
    </row>
    <row r="9224" spans="66:66" ht="22.5" x14ac:dyDescent="0.45">
      <c r="BN9224" s="8">
        <f t="shared" si="496"/>
        <v>0</v>
      </c>
    </row>
    <row r="9225" spans="66:66" ht="22.5" x14ac:dyDescent="0.45">
      <c r="BN9225" s="8">
        <f t="shared" si="496"/>
        <v>0</v>
      </c>
    </row>
    <row r="9226" spans="66:66" ht="22.5" x14ac:dyDescent="0.45">
      <c r="BN9226" s="8">
        <f t="shared" si="496"/>
        <v>0</v>
      </c>
    </row>
    <row r="9227" spans="66:66" ht="22.5" x14ac:dyDescent="0.45">
      <c r="BN9227" s="8">
        <f t="shared" si="496"/>
        <v>0</v>
      </c>
    </row>
    <row r="9228" spans="66:66" ht="22.5" x14ac:dyDescent="0.45">
      <c r="BN9228" s="8">
        <f t="shared" si="496"/>
        <v>0</v>
      </c>
    </row>
    <row r="9229" spans="66:66" ht="22.5" x14ac:dyDescent="0.45">
      <c r="BN9229" s="8">
        <f t="shared" si="496"/>
        <v>0</v>
      </c>
    </row>
    <row r="9230" spans="66:66" ht="22.5" x14ac:dyDescent="0.45">
      <c r="BN9230" s="8">
        <f t="shared" si="496"/>
        <v>0</v>
      </c>
    </row>
    <row r="9231" spans="66:66" ht="22.5" x14ac:dyDescent="0.45">
      <c r="BN9231" s="8">
        <f t="shared" si="496"/>
        <v>0</v>
      </c>
    </row>
    <row r="9232" spans="66:66" ht="22.5" x14ac:dyDescent="0.45">
      <c r="BN9232" s="8">
        <f t="shared" si="496"/>
        <v>0</v>
      </c>
    </row>
    <row r="9233" spans="66:66" ht="22.5" x14ac:dyDescent="0.45">
      <c r="BN9233" s="8">
        <f t="shared" si="496"/>
        <v>0</v>
      </c>
    </row>
    <row r="9234" spans="66:66" ht="22.5" x14ac:dyDescent="0.45">
      <c r="BN9234" s="8">
        <f t="shared" si="496"/>
        <v>0</v>
      </c>
    </row>
    <row r="9235" spans="66:66" ht="22.5" x14ac:dyDescent="0.45">
      <c r="BN9235" s="8">
        <f t="shared" si="496"/>
        <v>0</v>
      </c>
    </row>
    <row r="9236" spans="66:66" ht="22.5" x14ac:dyDescent="0.45">
      <c r="BN9236" s="8">
        <f t="shared" si="496"/>
        <v>0</v>
      </c>
    </row>
    <row r="9237" spans="66:66" ht="22.5" x14ac:dyDescent="0.45">
      <c r="BN9237" s="8">
        <f t="shared" si="496"/>
        <v>0</v>
      </c>
    </row>
    <row r="9238" spans="66:66" ht="22.5" x14ac:dyDescent="0.45">
      <c r="BN9238" s="8">
        <f t="shared" si="496"/>
        <v>0</v>
      </c>
    </row>
    <row r="9239" spans="66:66" ht="22.5" x14ac:dyDescent="0.45">
      <c r="BN9239" s="8">
        <f t="shared" si="496"/>
        <v>0</v>
      </c>
    </row>
    <row r="9240" spans="66:66" ht="22.5" x14ac:dyDescent="0.45">
      <c r="BN9240" s="8">
        <f t="shared" si="496"/>
        <v>0</v>
      </c>
    </row>
    <row r="9241" spans="66:66" ht="22.5" x14ac:dyDescent="0.45">
      <c r="BN9241" s="8">
        <f t="shared" si="496"/>
        <v>0</v>
      </c>
    </row>
    <row r="9242" spans="66:66" ht="22.5" x14ac:dyDescent="0.45">
      <c r="BN9242" s="8">
        <f t="shared" si="496"/>
        <v>0</v>
      </c>
    </row>
    <row r="9243" spans="66:66" ht="22.5" x14ac:dyDescent="0.45">
      <c r="BN9243" s="8">
        <f t="shared" si="496"/>
        <v>0</v>
      </c>
    </row>
    <row r="9244" spans="66:66" ht="22.5" x14ac:dyDescent="0.45">
      <c r="BN9244" s="8">
        <f t="shared" si="496"/>
        <v>0</v>
      </c>
    </row>
    <row r="9245" spans="66:66" ht="22.5" x14ac:dyDescent="0.45">
      <c r="BN9245" s="8">
        <f t="shared" si="496"/>
        <v>0</v>
      </c>
    </row>
    <row r="9246" spans="66:66" ht="22.5" x14ac:dyDescent="0.45">
      <c r="BN9246" s="8">
        <f t="shared" si="496"/>
        <v>0</v>
      </c>
    </row>
    <row r="9247" spans="66:66" ht="22.5" x14ac:dyDescent="0.45">
      <c r="BN9247" s="8">
        <f t="shared" si="496"/>
        <v>0</v>
      </c>
    </row>
    <row r="9248" spans="66:66" ht="22.5" x14ac:dyDescent="0.45">
      <c r="BN9248" s="8">
        <f t="shared" si="496"/>
        <v>0</v>
      </c>
    </row>
    <row r="9249" spans="66:66" ht="22.5" x14ac:dyDescent="0.45">
      <c r="BN9249" s="8">
        <f t="shared" si="496"/>
        <v>0</v>
      </c>
    </row>
    <row r="9250" spans="66:66" ht="22.5" x14ac:dyDescent="0.45">
      <c r="BN9250" s="8">
        <f t="shared" si="496"/>
        <v>0</v>
      </c>
    </row>
    <row r="9251" spans="66:66" ht="22.5" x14ac:dyDescent="0.45">
      <c r="BN9251" s="8">
        <f t="shared" si="496"/>
        <v>0</v>
      </c>
    </row>
    <row r="9252" spans="66:66" ht="22.5" x14ac:dyDescent="0.45">
      <c r="BN9252" s="8">
        <f t="shared" si="496"/>
        <v>0</v>
      </c>
    </row>
    <row r="9253" spans="66:66" ht="22.5" x14ac:dyDescent="0.45">
      <c r="BN9253" s="8">
        <f t="shared" si="496"/>
        <v>0</v>
      </c>
    </row>
    <row r="9254" spans="66:66" ht="22.5" x14ac:dyDescent="0.45">
      <c r="BN9254" s="8">
        <f t="shared" si="496"/>
        <v>0</v>
      </c>
    </row>
    <row r="9255" spans="66:66" ht="22.5" x14ac:dyDescent="0.45">
      <c r="BN9255" s="8">
        <f t="shared" si="496"/>
        <v>0</v>
      </c>
    </row>
    <row r="9256" spans="66:66" ht="22.5" x14ac:dyDescent="0.45">
      <c r="BN9256" s="8">
        <f t="shared" si="496"/>
        <v>0</v>
      </c>
    </row>
    <row r="9257" spans="66:66" ht="22.5" x14ac:dyDescent="0.45">
      <c r="BN9257" s="8">
        <f t="shared" si="496"/>
        <v>0</v>
      </c>
    </row>
    <row r="9258" spans="66:66" ht="22.5" x14ac:dyDescent="0.45">
      <c r="BN9258" s="8">
        <f t="shared" si="496"/>
        <v>0</v>
      </c>
    </row>
    <row r="9259" spans="66:66" ht="22.5" x14ac:dyDescent="0.45">
      <c r="BN9259" s="8">
        <f t="shared" si="496"/>
        <v>0</v>
      </c>
    </row>
    <row r="9260" spans="66:66" ht="22.5" x14ac:dyDescent="0.45">
      <c r="BN9260" s="8">
        <f t="shared" si="496"/>
        <v>0</v>
      </c>
    </row>
    <row r="9261" spans="66:66" ht="22.5" x14ac:dyDescent="0.45">
      <c r="BN9261" s="8">
        <f t="shared" si="496"/>
        <v>0</v>
      </c>
    </row>
    <row r="9262" spans="66:66" ht="22.5" x14ac:dyDescent="0.45">
      <c r="BN9262" s="8">
        <f t="shared" ref="BN9262:BN9325" si="497">D9862</f>
        <v>0</v>
      </c>
    </row>
    <row r="9263" spans="66:66" ht="22.5" x14ac:dyDescent="0.45">
      <c r="BN9263" s="8">
        <f t="shared" si="497"/>
        <v>0</v>
      </c>
    </row>
    <row r="9264" spans="66:66" ht="22.5" x14ac:dyDescent="0.45">
      <c r="BN9264" s="8">
        <f t="shared" si="497"/>
        <v>0</v>
      </c>
    </row>
    <row r="9265" spans="66:66" ht="22.5" x14ac:dyDescent="0.45">
      <c r="BN9265" s="8">
        <f t="shared" si="497"/>
        <v>0</v>
      </c>
    </row>
    <row r="9266" spans="66:66" ht="22.5" x14ac:dyDescent="0.45">
      <c r="BN9266" s="8">
        <f t="shared" si="497"/>
        <v>0</v>
      </c>
    </row>
    <row r="9267" spans="66:66" ht="22.5" x14ac:dyDescent="0.45">
      <c r="BN9267" s="8">
        <f t="shared" si="497"/>
        <v>0</v>
      </c>
    </row>
    <row r="9268" spans="66:66" ht="22.5" x14ac:dyDescent="0.45">
      <c r="BN9268" s="8">
        <f t="shared" si="497"/>
        <v>0</v>
      </c>
    </row>
    <row r="9269" spans="66:66" ht="22.5" x14ac:dyDescent="0.45">
      <c r="BN9269" s="8">
        <f t="shared" si="497"/>
        <v>0</v>
      </c>
    </row>
    <row r="9270" spans="66:66" ht="22.5" x14ac:dyDescent="0.45">
      <c r="BN9270" s="8">
        <f t="shared" si="497"/>
        <v>0</v>
      </c>
    </row>
    <row r="9271" spans="66:66" ht="22.5" x14ac:dyDescent="0.45">
      <c r="BN9271" s="8">
        <f t="shared" si="497"/>
        <v>0</v>
      </c>
    </row>
    <row r="9272" spans="66:66" ht="22.5" x14ac:dyDescent="0.45">
      <c r="BN9272" s="8">
        <f t="shared" si="497"/>
        <v>0</v>
      </c>
    </row>
    <row r="9273" spans="66:66" ht="22.5" x14ac:dyDescent="0.45">
      <c r="BN9273" s="8">
        <f t="shared" si="497"/>
        <v>0</v>
      </c>
    </row>
    <row r="9274" spans="66:66" ht="22.5" x14ac:dyDescent="0.45">
      <c r="BN9274" s="8">
        <f t="shared" si="497"/>
        <v>0</v>
      </c>
    </row>
    <row r="9275" spans="66:66" ht="22.5" x14ac:dyDescent="0.45">
      <c r="BN9275" s="8">
        <f t="shared" si="497"/>
        <v>0</v>
      </c>
    </row>
    <row r="9276" spans="66:66" ht="22.5" x14ac:dyDescent="0.45">
      <c r="BN9276" s="8">
        <f t="shared" si="497"/>
        <v>0</v>
      </c>
    </row>
    <row r="9277" spans="66:66" ht="22.5" x14ac:dyDescent="0.45">
      <c r="BN9277" s="8">
        <f t="shared" si="497"/>
        <v>0</v>
      </c>
    </row>
    <row r="9278" spans="66:66" ht="22.5" x14ac:dyDescent="0.45">
      <c r="BN9278" s="8">
        <f t="shared" si="497"/>
        <v>0</v>
      </c>
    </row>
    <row r="9279" spans="66:66" ht="22.5" x14ac:dyDescent="0.45">
      <c r="BN9279" s="8">
        <f t="shared" si="497"/>
        <v>0</v>
      </c>
    </row>
    <row r="9280" spans="66:66" ht="22.5" x14ac:dyDescent="0.45">
      <c r="BN9280" s="8">
        <f t="shared" si="497"/>
        <v>0</v>
      </c>
    </row>
    <row r="9281" spans="66:66" ht="22.5" x14ac:dyDescent="0.45">
      <c r="BN9281" s="8">
        <f t="shared" si="497"/>
        <v>0</v>
      </c>
    </row>
    <row r="9282" spans="66:66" ht="22.5" x14ac:dyDescent="0.45">
      <c r="BN9282" s="8">
        <f t="shared" si="497"/>
        <v>0</v>
      </c>
    </row>
    <row r="9283" spans="66:66" ht="22.5" x14ac:dyDescent="0.45">
      <c r="BN9283" s="8">
        <f t="shared" si="497"/>
        <v>0</v>
      </c>
    </row>
    <row r="9284" spans="66:66" ht="22.5" x14ac:dyDescent="0.45">
      <c r="BN9284" s="8">
        <f t="shared" si="497"/>
        <v>0</v>
      </c>
    </row>
    <row r="9285" spans="66:66" ht="22.5" x14ac:dyDescent="0.45">
      <c r="BN9285" s="8">
        <f t="shared" si="497"/>
        <v>0</v>
      </c>
    </row>
    <row r="9286" spans="66:66" ht="22.5" x14ac:dyDescent="0.45">
      <c r="BN9286" s="8">
        <f t="shared" si="497"/>
        <v>0</v>
      </c>
    </row>
    <row r="9287" spans="66:66" ht="22.5" x14ac:dyDescent="0.45">
      <c r="BN9287" s="8">
        <f t="shared" si="497"/>
        <v>0</v>
      </c>
    </row>
    <row r="9288" spans="66:66" ht="22.5" x14ac:dyDescent="0.45">
      <c r="BN9288" s="8">
        <f t="shared" si="497"/>
        <v>0</v>
      </c>
    </row>
    <row r="9289" spans="66:66" ht="22.5" x14ac:dyDescent="0.45">
      <c r="BN9289" s="8">
        <f t="shared" si="497"/>
        <v>0</v>
      </c>
    </row>
    <row r="9290" spans="66:66" ht="22.5" x14ac:dyDescent="0.45">
      <c r="BN9290" s="8">
        <f t="shared" si="497"/>
        <v>0</v>
      </c>
    </row>
    <row r="9291" spans="66:66" ht="22.5" x14ac:dyDescent="0.45">
      <c r="BN9291" s="8">
        <f t="shared" si="497"/>
        <v>0</v>
      </c>
    </row>
    <row r="9292" spans="66:66" ht="22.5" x14ac:dyDescent="0.45">
      <c r="BN9292" s="8">
        <f t="shared" si="497"/>
        <v>0</v>
      </c>
    </row>
    <row r="9293" spans="66:66" ht="22.5" x14ac:dyDescent="0.45">
      <c r="BN9293" s="8">
        <f t="shared" si="497"/>
        <v>0</v>
      </c>
    </row>
    <row r="9294" spans="66:66" ht="22.5" x14ac:dyDescent="0.45">
      <c r="BN9294" s="8">
        <f t="shared" si="497"/>
        <v>0</v>
      </c>
    </row>
    <row r="9295" spans="66:66" ht="22.5" x14ac:dyDescent="0.45">
      <c r="BN9295" s="8">
        <f t="shared" si="497"/>
        <v>0</v>
      </c>
    </row>
    <row r="9296" spans="66:66" ht="22.5" x14ac:dyDescent="0.45">
      <c r="BN9296" s="8">
        <f t="shared" si="497"/>
        <v>0</v>
      </c>
    </row>
    <row r="9297" spans="66:66" ht="22.5" x14ac:dyDescent="0.45">
      <c r="BN9297" s="8">
        <f t="shared" si="497"/>
        <v>0</v>
      </c>
    </row>
    <row r="9298" spans="66:66" ht="22.5" x14ac:dyDescent="0.45">
      <c r="BN9298" s="8">
        <f t="shared" si="497"/>
        <v>0</v>
      </c>
    </row>
    <row r="9299" spans="66:66" ht="22.5" x14ac:dyDescent="0.45">
      <c r="BN9299" s="8">
        <f t="shared" si="497"/>
        <v>0</v>
      </c>
    </row>
    <row r="9300" spans="66:66" ht="22.5" x14ac:dyDescent="0.45">
      <c r="BN9300" s="8">
        <f t="shared" si="497"/>
        <v>0</v>
      </c>
    </row>
    <row r="9301" spans="66:66" ht="22.5" x14ac:dyDescent="0.45">
      <c r="BN9301" s="8">
        <f t="shared" si="497"/>
        <v>0</v>
      </c>
    </row>
    <row r="9302" spans="66:66" ht="22.5" x14ac:dyDescent="0.45">
      <c r="BN9302" s="8">
        <f t="shared" si="497"/>
        <v>0</v>
      </c>
    </row>
    <row r="9303" spans="66:66" ht="22.5" x14ac:dyDescent="0.45">
      <c r="BN9303" s="8">
        <f t="shared" si="497"/>
        <v>0</v>
      </c>
    </row>
    <row r="9304" spans="66:66" ht="22.5" x14ac:dyDescent="0.45">
      <c r="BN9304" s="8">
        <f t="shared" si="497"/>
        <v>0</v>
      </c>
    </row>
    <row r="9305" spans="66:66" ht="22.5" x14ac:dyDescent="0.45">
      <c r="BN9305" s="8">
        <f t="shared" si="497"/>
        <v>0</v>
      </c>
    </row>
    <row r="9306" spans="66:66" ht="22.5" x14ac:dyDescent="0.45">
      <c r="BN9306" s="8">
        <f t="shared" si="497"/>
        <v>0</v>
      </c>
    </row>
    <row r="9307" spans="66:66" ht="22.5" x14ac:dyDescent="0.45">
      <c r="BN9307" s="8">
        <f t="shared" si="497"/>
        <v>0</v>
      </c>
    </row>
    <row r="9308" spans="66:66" ht="22.5" x14ac:dyDescent="0.45">
      <c r="BN9308" s="8">
        <f t="shared" si="497"/>
        <v>0</v>
      </c>
    </row>
    <row r="9309" spans="66:66" ht="22.5" x14ac:dyDescent="0.45">
      <c r="BN9309" s="8">
        <f t="shared" si="497"/>
        <v>0</v>
      </c>
    </row>
    <row r="9310" spans="66:66" ht="22.5" x14ac:dyDescent="0.45">
      <c r="BN9310" s="8">
        <f t="shared" si="497"/>
        <v>0</v>
      </c>
    </row>
    <row r="9311" spans="66:66" ht="22.5" x14ac:dyDescent="0.45">
      <c r="BN9311" s="8">
        <f t="shared" si="497"/>
        <v>0</v>
      </c>
    </row>
    <row r="9312" spans="66:66" ht="22.5" x14ac:dyDescent="0.45">
      <c r="BN9312" s="8">
        <f t="shared" si="497"/>
        <v>0</v>
      </c>
    </row>
    <row r="9313" spans="66:66" ht="22.5" x14ac:dyDescent="0.45">
      <c r="BN9313" s="8">
        <f t="shared" si="497"/>
        <v>0</v>
      </c>
    </row>
    <row r="9314" spans="66:66" ht="22.5" x14ac:dyDescent="0.45">
      <c r="BN9314" s="8">
        <f t="shared" si="497"/>
        <v>0</v>
      </c>
    </row>
    <row r="9315" spans="66:66" ht="22.5" x14ac:dyDescent="0.45">
      <c r="BN9315" s="8">
        <f t="shared" si="497"/>
        <v>0</v>
      </c>
    </row>
    <row r="9316" spans="66:66" ht="22.5" x14ac:dyDescent="0.45">
      <c r="BN9316" s="8">
        <f t="shared" si="497"/>
        <v>0</v>
      </c>
    </row>
    <row r="9317" spans="66:66" ht="22.5" x14ac:dyDescent="0.45">
      <c r="BN9317" s="8">
        <f t="shared" si="497"/>
        <v>0</v>
      </c>
    </row>
    <row r="9318" spans="66:66" ht="22.5" x14ac:dyDescent="0.45">
      <c r="BN9318" s="8">
        <f t="shared" si="497"/>
        <v>0</v>
      </c>
    </row>
    <row r="9319" spans="66:66" ht="22.5" x14ac:dyDescent="0.45">
      <c r="BN9319" s="8">
        <f t="shared" si="497"/>
        <v>0</v>
      </c>
    </row>
    <row r="9320" spans="66:66" ht="22.5" x14ac:dyDescent="0.45">
      <c r="BN9320" s="8">
        <f t="shared" si="497"/>
        <v>0</v>
      </c>
    </row>
    <row r="9321" spans="66:66" ht="22.5" x14ac:dyDescent="0.45">
      <c r="BN9321" s="8">
        <f t="shared" si="497"/>
        <v>0</v>
      </c>
    </row>
    <row r="9322" spans="66:66" ht="22.5" x14ac:dyDescent="0.45">
      <c r="BN9322" s="8">
        <f t="shared" si="497"/>
        <v>0</v>
      </c>
    </row>
    <row r="9323" spans="66:66" ht="22.5" x14ac:dyDescent="0.45">
      <c r="BN9323" s="8">
        <f t="shared" si="497"/>
        <v>0</v>
      </c>
    </row>
    <row r="9324" spans="66:66" ht="22.5" x14ac:dyDescent="0.45">
      <c r="BN9324" s="8">
        <f t="shared" si="497"/>
        <v>0</v>
      </c>
    </row>
    <row r="9325" spans="66:66" ht="22.5" x14ac:dyDescent="0.45">
      <c r="BN9325" s="8">
        <f t="shared" si="497"/>
        <v>0</v>
      </c>
    </row>
    <row r="9326" spans="66:66" ht="22.5" x14ac:dyDescent="0.45">
      <c r="BN9326" s="8">
        <f t="shared" ref="BN9326:BN9389" si="498">D9926</f>
        <v>0</v>
      </c>
    </row>
    <row r="9327" spans="66:66" ht="22.5" x14ac:dyDescent="0.45">
      <c r="BN9327" s="8">
        <f t="shared" si="498"/>
        <v>0</v>
      </c>
    </row>
    <row r="9328" spans="66:66" ht="22.5" x14ac:dyDescent="0.45">
      <c r="BN9328" s="8">
        <f t="shared" si="498"/>
        <v>0</v>
      </c>
    </row>
    <row r="9329" spans="66:66" ht="22.5" x14ac:dyDescent="0.45">
      <c r="BN9329" s="8">
        <f t="shared" si="498"/>
        <v>0</v>
      </c>
    </row>
    <row r="9330" spans="66:66" ht="22.5" x14ac:dyDescent="0.45">
      <c r="BN9330" s="8">
        <f t="shared" si="498"/>
        <v>0</v>
      </c>
    </row>
    <row r="9331" spans="66:66" ht="22.5" x14ac:dyDescent="0.45">
      <c r="BN9331" s="8">
        <f t="shared" si="498"/>
        <v>0</v>
      </c>
    </row>
    <row r="9332" spans="66:66" ht="22.5" x14ac:dyDescent="0.45">
      <c r="BN9332" s="8">
        <f t="shared" si="498"/>
        <v>0</v>
      </c>
    </row>
    <row r="9333" spans="66:66" ht="22.5" x14ac:dyDescent="0.45">
      <c r="BN9333" s="8">
        <f t="shared" si="498"/>
        <v>0</v>
      </c>
    </row>
    <row r="9334" spans="66:66" ht="22.5" x14ac:dyDescent="0.45">
      <c r="BN9334" s="8">
        <f t="shared" si="498"/>
        <v>0</v>
      </c>
    </row>
    <row r="9335" spans="66:66" ht="22.5" x14ac:dyDescent="0.45">
      <c r="BN9335" s="8">
        <f t="shared" si="498"/>
        <v>0</v>
      </c>
    </row>
    <row r="9336" spans="66:66" ht="22.5" x14ac:dyDescent="0.45">
      <c r="BN9336" s="8">
        <f t="shared" si="498"/>
        <v>0</v>
      </c>
    </row>
    <row r="9337" spans="66:66" ht="22.5" x14ac:dyDescent="0.45">
      <c r="BN9337" s="8">
        <f t="shared" si="498"/>
        <v>0</v>
      </c>
    </row>
    <row r="9338" spans="66:66" ht="22.5" x14ac:dyDescent="0.45">
      <c r="BN9338" s="8">
        <f t="shared" si="498"/>
        <v>0</v>
      </c>
    </row>
    <row r="9339" spans="66:66" ht="22.5" x14ac:dyDescent="0.45">
      <c r="BN9339" s="8">
        <f t="shared" si="498"/>
        <v>0</v>
      </c>
    </row>
    <row r="9340" spans="66:66" ht="22.5" x14ac:dyDescent="0.45">
      <c r="BN9340" s="8">
        <f t="shared" si="498"/>
        <v>0</v>
      </c>
    </row>
    <row r="9341" spans="66:66" ht="22.5" x14ac:dyDescent="0.45">
      <c r="BN9341" s="8">
        <f t="shared" si="498"/>
        <v>0</v>
      </c>
    </row>
    <row r="9342" spans="66:66" ht="22.5" x14ac:dyDescent="0.45">
      <c r="BN9342" s="8">
        <f t="shared" si="498"/>
        <v>0</v>
      </c>
    </row>
    <row r="9343" spans="66:66" ht="22.5" x14ac:dyDescent="0.45">
      <c r="BN9343" s="8">
        <f t="shared" si="498"/>
        <v>0</v>
      </c>
    </row>
    <row r="9344" spans="66:66" ht="22.5" x14ac:dyDescent="0.45">
      <c r="BN9344" s="8">
        <f t="shared" si="498"/>
        <v>0</v>
      </c>
    </row>
    <row r="9345" spans="66:66" ht="22.5" x14ac:dyDescent="0.45">
      <c r="BN9345" s="8">
        <f t="shared" si="498"/>
        <v>0</v>
      </c>
    </row>
    <row r="9346" spans="66:66" ht="22.5" x14ac:dyDescent="0.45">
      <c r="BN9346" s="8">
        <f t="shared" si="498"/>
        <v>0</v>
      </c>
    </row>
    <row r="9347" spans="66:66" ht="22.5" x14ac:dyDescent="0.45">
      <c r="BN9347" s="8">
        <f t="shared" si="498"/>
        <v>0</v>
      </c>
    </row>
    <row r="9348" spans="66:66" ht="22.5" x14ac:dyDescent="0.45">
      <c r="BN9348" s="8">
        <f t="shared" si="498"/>
        <v>0</v>
      </c>
    </row>
    <row r="9349" spans="66:66" ht="22.5" x14ac:dyDescent="0.45">
      <c r="BN9349" s="8">
        <f t="shared" si="498"/>
        <v>0</v>
      </c>
    </row>
    <row r="9350" spans="66:66" ht="22.5" x14ac:dyDescent="0.45">
      <c r="BN9350" s="8">
        <f t="shared" si="498"/>
        <v>0</v>
      </c>
    </row>
    <row r="9351" spans="66:66" ht="22.5" x14ac:dyDescent="0.45">
      <c r="BN9351" s="8">
        <f t="shared" si="498"/>
        <v>0</v>
      </c>
    </row>
    <row r="9352" spans="66:66" ht="22.5" x14ac:dyDescent="0.45">
      <c r="BN9352" s="8">
        <f t="shared" si="498"/>
        <v>0</v>
      </c>
    </row>
    <row r="9353" spans="66:66" ht="22.5" x14ac:dyDescent="0.45">
      <c r="BN9353" s="8">
        <f t="shared" si="498"/>
        <v>0</v>
      </c>
    </row>
    <row r="9354" spans="66:66" ht="22.5" x14ac:dyDescent="0.45">
      <c r="BN9354" s="8">
        <f t="shared" si="498"/>
        <v>0</v>
      </c>
    </row>
    <row r="9355" spans="66:66" ht="22.5" x14ac:dyDescent="0.45">
      <c r="BN9355" s="8">
        <f t="shared" si="498"/>
        <v>0</v>
      </c>
    </row>
    <row r="9356" spans="66:66" ht="22.5" x14ac:dyDescent="0.45">
      <c r="BN9356" s="8">
        <f t="shared" si="498"/>
        <v>0</v>
      </c>
    </row>
    <row r="9357" spans="66:66" ht="22.5" x14ac:dyDescent="0.45">
      <c r="BN9357" s="8">
        <f t="shared" si="498"/>
        <v>0</v>
      </c>
    </row>
    <row r="9358" spans="66:66" ht="22.5" x14ac:dyDescent="0.45">
      <c r="BN9358" s="8">
        <f t="shared" si="498"/>
        <v>0</v>
      </c>
    </row>
    <row r="9359" spans="66:66" ht="22.5" x14ac:dyDescent="0.45">
      <c r="BN9359" s="8">
        <f t="shared" si="498"/>
        <v>0</v>
      </c>
    </row>
    <row r="9360" spans="66:66" ht="22.5" x14ac:dyDescent="0.45">
      <c r="BN9360" s="8">
        <f t="shared" si="498"/>
        <v>0</v>
      </c>
    </row>
    <row r="9361" spans="66:66" ht="22.5" x14ac:dyDescent="0.45">
      <c r="BN9361" s="8">
        <f t="shared" si="498"/>
        <v>0</v>
      </c>
    </row>
    <row r="9362" spans="66:66" ht="22.5" x14ac:dyDescent="0.45">
      <c r="BN9362" s="8">
        <f t="shared" si="498"/>
        <v>0</v>
      </c>
    </row>
    <row r="9363" spans="66:66" ht="22.5" x14ac:dyDescent="0.45">
      <c r="BN9363" s="8">
        <f t="shared" si="498"/>
        <v>0</v>
      </c>
    </row>
    <row r="9364" spans="66:66" ht="22.5" x14ac:dyDescent="0.45">
      <c r="BN9364" s="8">
        <f t="shared" si="498"/>
        <v>0</v>
      </c>
    </row>
    <row r="9365" spans="66:66" ht="22.5" x14ac:dyDescent="0.45">
      <c r="BN9365" s="8">
        <f t="shared" si="498"/>
        <v>0</v>
      </c>
    </row>
    <row r="9366" spans="66:66" ht="22.5" x14ac:dyDescent="0.45">
      <c r="BN9366" s="8">
        <f t="shared" si="498"/>
        <v>0</v>
      </c>
    </row>
    <row r="9367" spans="66:66" ht="22.5" x14ac:dyDescent="0.45">
      <c r="BN9367" s="8">
        <f t="shared" si="498"/>
        <v>0</v>
      </c>
    </row>
    <row r="9368" spans="66:66" ht="22.5" x14ac:dyDescent="0.45">
      <c r="BN9368" s="8">
        <f t="shared" si="498"/>
        <v>0</v>
      </c>
    </row>
    <row r="9369" spans="66:66" ht="22.5" x14ac:dyDescent="0.45">
      <c r="BN9369" s="8">
        <f t="shared" si="498"/>
        <v>0</v>
      </c>
    </row>
    <row r="9370" spans="66:66" ht="22.5" x14ac:dyDescent="0.45">
      <c r="BN9370" s="8">
        <f t="shared" si="498"/>
        <v>0</v>
      </c>
    </row>
    <row r="9371" spans="66:66" ht="22.5" x14ac:dyDescent="0.45">
      <c r="BN9371" s="8">
        <f t="shared" si="498"/>
        <v>0</v>
      </c>
    </row>
    <row r="9372" spans="66:66" ht="22.5" x14ac:dyDescent="0.45">
      <c r="BN9372" s="8">
        <f t="shared" si="498"/>
        <v>0</v>
      </c>
    </row>
    <row r="9373" spans="66:66" ht="22.5" x14ac:dyDescent="0.45">
      <c r="BN9373" s="8">
        <f t="shared" si="498"/>
        <v>0</v>
      </c>
    </row>
    <row r="9374" spans="66:66" ht="22.5" x14ac:dyDescent="0.45">
      <c r="BN9374" s="8">
        <f t="shared" si="498"/>
        <v>0</v>
      </c>
    </row>
    <row r="9375" spans="66:66" ht="22.5" x14ac:dyDescent="0.45">
      <c r="BN9375" s="8">
        <f t="shared" si="498"/>
        <v>0</v>
      </c>
    </row>
    <row r="9376" spans="66:66" ht="22.5" x14ac:dyDescent="0.45">
      <c r="BN9376" s="8">
        <f t="shared" si="498"/>
        <v>0</v>
      </c>
    </row>
    <row r="9377" spans="66:66" ht="22.5" x14ac:dyDescent="0.45">
      <c r="BN9377" s="8">
        <f t="shared" si="498"/>
        <v>0</v>
      </c>
    </row>
    <row r="9378" spans="66:66" ht="22.5" x14ac:dyDescent="0.45">
      <c r="BN9378" s="8">
        <f t="shared" si="498"/>
        <v>0</v>
      </c>
    </row>
    <row r="9379" spans="66:66" ht="22.5" x14ac:dyDescent="0.45">
      <c r="BN9379" s="8">
        <f t="shared" si="498"/>
        <v>0</v>
      </c>
    </row>
    <row r="9380" spans="66:66" ht="22.5" x14ac:dyDescent="0.45">
      <c r="BN9380" s="8">
        <f t="shared" si="498"/>
        <v>0</v>
      </c>
    </row>
    <row r="9381" spans="66:66" ht="22.5" x14ac:dyDescent="0.45">
      <c r="BN9381" s="8">
        <f t="shared" si="498"/>
        <v>0</v>
      </c>
    </row>
    <row r="9382" spans="66:66" ht="22.5" x14ac:dyDescent="0.45">
      <c r="BN9382" s="8">
        <f t="shared" si="498"/>
        <v>0</v>
      </c>
    </row>
    <row r="9383" spans="66:66" ht="22.5" x14ac:dyDescent="0.45">
      <c r="BN9383" s="8">
        <f t="shared" si="498"/>
        <v>0</v>
      </c>
    </row>
    <row r="9384" spans="66:66" ht="22.5" x14ac:dyDescent="0.45">
      <c r="BN9384" s="8">
        <f t="shared" si="498"/>
        <v>0</v>
      </c>
    </row>
    <row r="9385" spans="66:66" ht="22.5" x14ac:dyDescent="0.45">
      <c r="BN9385" s="8">
        <f t="shared" si="498"/>
        <v>0</v>
      </c>
    </row>
    <row r="9386" spans="66:66" ht="22.5" x14ac:dyDescent="0.45">
      <c r="BN9386" s="8">
        <f t="shared" si="498"/>
        <v>0</v>
      </c>
    </row>
    <row r="9387" spans="66:66" ht="22.5" x14ac:dyDescent="0.45">
      <c r="BN9387" s="8">
        <f t="shared" si="498"/>
        <v>0</v>
      </c>
    </row>
    <row r="9388" spans="66:66" ht="22.5" x14ac:dyDescent="0.45">
      <c r="BN9388" s="8">
        <f t="shared" si="498"/>
        <v>0</v>
      </c>
    </row>
    <row r="9389" spans="66:66" ht="22.5" x14ac:dyDescent="0.45">
      <c r="BN9389" s="8">
        <f t="shared" si="498"/>
        <v>0</v>
      </c>
    </row>
    <row r="9390" spans="66:66" ht="22.5" x14ac:dyDescent="0.45">
      <c r="BN9390" s="8">
        <f t="shared" ref="BN9390:BN9453" si="499">D9990</f>
        <v>0</v>
      </c>
    </row>
    <row r="9391" spans="66:66" ht="22.5" x14ac:dyDescent="0.45">
      <c r="BN9391" s="8">
        <f t="shared" si="499"/>
        <v>0</v>
      </c>
    </row>
    <row r="9392" spans="66:66" ht="22.5" x14ac:dyDescent="0.45">
      <c r="BN9392" s="8">
        <f t="shared" si="499"/>
        <v>0</v>
      </c>
    </row>
    <row r="9393" spans="66:66" ht="22.5" x14ac:dyDescent="0.45">
      <c r="BN9393" s="8">
        <f t="shared" si="499"/>
        <v>0</v>
      </c>
    </row>
    <row r="9394" spans="66:66" ht="22.5" x14ac:dyDescent="0.45">
      <c r="BN9394" s="8">
        <f t="shared" si="499"/>
        <v>0</v>
      </c>
    </row>
    <row r="9395" spans="66:66" ht="22.5" x14ac:dyDescent="0.45">
      <c r="BN9395" s="8">
        <f t="shared" si="499"/>
        <v>0</v>
      </c>
    </row>
    <row r="9396" spans="66:66" ht="22.5" x14ac:dyDescent="0.45">
      <c r="BN9396" s="8">
        <f t="shared" si="499"/>
        <v>0</v>
      </c>
    </row>
    <row r="9397" spans="66:66" ht="22.5" x14ac:dyDescent="0.45">
      <c r="BN9397" s="8">
        <f t="shared" si="499"/>
        <v>0</v>
      </c>
    </row>
    <row r="9398" spans="66:66" ht="22.5" x14ac:dyDescent="0.45">
      <c r="BN9398" s="8">
        <f t="shared" si="499"/>
        <v>0</v>
      </c>
    </row>
    <row r="9399" spans="66:66" ht="22.5" x14ac:dyDescent="0.45">
      <c r="BN9399" s="8">
        <f t="shared" si="499"/>
        <v>0</v>
      </c>
    </row>
    <row r="9400" spans="66:66" ht="22.5" x14ac:dyDescent="0.45">
      <c r="BN9400" s="8">
        <f t="shared" si="499"/>
        <v>0</v>
      </c>
    </row>
    <row r="9401" spans="66:66" ht="22.5" x14ac:dyDescent="0.45">
      <c r="BN9401" s="8">
        <f t="shared" si="499"/>
        <v>0</v>
      </c>
    </row>
    <row r="9402" spans="66:66" ht="22.5" x14ac:dyDescent="0.45">
      <c r="BN9402" s="8">
        <f t="shared" si="499"/>
        <v>0</v>
      </c>
    </row>
    <row r="9403" spans="66:66" ht="22.5" x14ac:dyDescent="0.45">
      <c r="BN9403" s="8">
        <f t="shared" si="499"/>
        <v>0</v>
      </c>
    </row>
    <row r="9404" spans="66:66" ht="22.5" x14ac:dyDescent="0.45">
      <c r="BN9404" s="8">
        <f t="shared" si="499"/>
        <v>0</v>
      </c>
    </row>
    <row r="9405" spans="66:66" ht="22.5" x14ac:dyDescent="0.45">
      <c r="BN9405" s="8">
        <f t="shared" si="499"/>
        <v>0</v>
      </c>
    </row>
    <row r="9406" spans="66:66" ht="22.5" x14ac:dyDescent="0.45">
      <c r="BN9406" s="8">
        <f t="shared" si="499"/>
        <v>0</v>
      </c>
    </row>
    <row r="9407" spans="66:66" ht="22.5" x14ac:dyDescent="0.45">
      <c r="BN9407" s="8">
        <f t="shared" si="499"/>
        <v>0</v>
      </c>
    </row>
    <row r="9408" spans="66:66" ht="22.5" x14ac:dyDescent="0.45">
      <c r="BN9408" s="8">
        <f t="shared" si="499"/>
        <v>0</v>
      </c>
    </row>
    <row r="9409" spans="66:66" ht="22.5" x14ac:dyDescent="0.45">
      <c r="BN9409" s="8">
        <f t="shared" si="499"/>
        <v>0</v>
      </c>
    </row>
    <row r="9410" spans="66:66" ht="22.5" x14ac:dyDescent="0.45">
      <c r="BN9410" s="8">
        <f t="shared" si="499"/>
        <v>0</v>
      </c>
    </row>
    <row r="9411" spans="66:66" ht="22.5" x14ac:dyDescent="0.45">
      <c r="BN9411" s="8">
        <f t="shared" si="499"/>
        <v>0</v>
      </c>
    </row>
    <row r="9412" spans="66:66" ht="22.5" x14ac:dyDescent="0.45">
      <c r="BN9412" s="8">
        <f t="shared" si="499"/>
        <v>0</v>
      </c>
    </row>
    <row r="9413" spans="66:66" ht="22.5" x14ac:dyDescent="0.45">
      <c r="BN9413" s="8">
        <f t="shared" si="499"/>
        <v>0</v>
      </c>
    </row>
    <row r="9414" spans="66:66" ht="22.5" x14ac:dyDescent="0.45">
      <c r="BN9414" s="8">
        <f t="shared" si="499"/>
        <v>0</v>
      </c>
    </row>
    <row r="9415" spans="66:66" ht="22.5" x14ac:dyDescent="0.45">
      <c r="BN9415" s="8">
        <f t="shared" si="499"/>
        <v>0</v>
      </c>
    </row>
    <row r="9416" spans="66:66" ht="22.5" x14ac:dyDescent="0.45">
      <c r="BN9416" s="8">
        <f t="shared" si="499"/>
        <v>0</v>
      </c>
    </row>
    <row r="9417" spans="66:66" ht="22.5" x14ac:dyDescent="0.45">
      <c r="BN9417" s="8">
        <f t="shared" si="499"/>
        <v>0</v>
      </c>
    </row>
    <row r="9418" spans="66:66" ht="22.5" x14ac:dyDescent="0.45">
      <c r="BN9418" s="8">
        <f t="shared" si="499"/>
        <v>0</v>
      </c>
    </row>
    <row r="9419" spans="66:66" ht="22.5" x14ac:dyDescent="0.45">
      <c r="BN9419" s="8">
        <f t="shared" si="499"/>
        <v>0</v>
      </c>
    </row>
    <row r="9420" spans="66:66" ht="22.5" x14ac:dyDescent="0.45">
      <c r="BN9420" s="8">
        <f t="shared" si="499"/>
        <v>0</v>
      </c>
    </row>
    <row r="9421" spans="66:66" ht="22.5" x14ac:dyDescent="0.45">
      <c r="BN9421" s="8">
        <f t="shared" si="499"/>
        <v>0</v>
      </c>
    </row>
    <row r="9422" spans="66:66" ht="22.5" x14ac:dyDescent="0.45">
      <c r="BN9422" s="8">
        <f t="shared" si="499"/>
        <v>0</v>
      </c>
    </row>
    <row r="9423" spans="66:66" ht="22.5" x14ac:dyDescent="0.45">
      <c r="BN9423" s="8">
        <f t="shared" si="499"/>
        <v>0</v>
      </c>
    </row>
    <row r="9424" spans="66:66" ht="22.5" x14ac:dyDescent="0.45">
      <c r="BN9424" s="8">
        <f t="shared" si="499"/>
        <v>0</v>
      </c>
    </row>
    <row r="9425" spans="66:66" ht="22.5" x14ac:dyDescent="0.45">
      <c r="BN9425" s="8">
        <f t="shared" si="499"/>
        <v>0</v>
      </c>
    </row>
    <row r="9426" spans="66:66" ht="22.5" x14ac:dyDescent="0.45">
      <c r="BN9426" s="8">
        <f t="shared" si="499"/>
        <v>0</v>
      </c>
    </row>
    <row r="9427" spans="66:66" ht="22.5" x14ac:dyDescent="0.45">
      <c r="BN9427" s="8">
        <f t="shared" si="499"/>
        <v>0</v>
      </c>
    </row>
    <row r="9428" spans="66:66" ht="22.5" x14ac:dyDescent="0.45">
      <c r="BN9428" s="8">
        <f t="shared" si="499"/>
        <v>0</v>
      </c>
    </row>
    <row r="9429" spans="66:66" ht="22.5" x14ac:dyDescent="0.45">
      <c r="BN9429" s="8">
        <f t="shared" si="499"/>
        <v>0</v>
      </c>
    </row>
    <row r="9430" spans="66:66" ht="22.5" x14ac:dyDescent="0.45">
      <c r="BN9430" s="8">
        <f t="shared" si="499"/>
        <v>0</v>
      </c>
    </row>
    <row r="9431" spans="66:66" ht="22.5" x14ac:dyDescent="0.45">
      <c r="BN9431" s="8">
        <f t="shared" si="499"/>
        <v>0</v>
      </c>
    </row>
    <row r="9432" spans="66:66" ht="22.5" x14ac:dyDescent="0.45">
      <c r="BN9432" s="8">
        <f t="shared" si="499"/>
        <v>0</v>
      </c>
    </row>
    <row r="9433" spans="66:66" ht="22.5" x14ac:dyDescent="0.45">
      <c r="BN9433" s="8">
        <f t="shared" si="499"/>
        <v>0</v>
      </c>
    </row>
    <row r="9434" spans="66:66" ht="22.5" x14ac:dyDescent="0.45">
      <c r="BN9434" s="8">
        <f t="shared" si="499"/>
        <v>0</v>
      </c>
    </row>
    <row r="9435" spans="66:66" ht="22.5" x14ac:dyDescent="0.45">
      <c r="BN9435" s="8">
        <f t="shared" si="499"/>
        <v>0</v>
      </c>
    </row>
    <row r="9436" spans="66:66" ht="22.5" x14ac:dyDescent="0.45">
      <c r="BN9436" s="8">
        <f t="shared" si="499"/>
        <v>0</v>
      </c>
    </row>
    <row r="9437" spans="66:66" ht="22.5" x14ac:dyDescent="0.45">
      <c r="BN9437" s="8">
        <f t="shared" si="499"/>
        <v>0</v>
      </c>
    </row>
    <row r="9438" spans="66:66" ht="22.5" x14ac:dyDescent="0.45">
      <c r="BN9438" s="8">
        <f t="shared" si="499"/>
        <v>0</v>
      </c>
    </row>
    <row r="9439" spans="66:66" ht="22.5" x14ac:dyDescent="0.45">
      <c r="BN9439" s="8">
        <f t="shared" si="499"/>
        <v>0</v>
      </c>
    </row>
    <row r="9440" spans="66:66" ht="22.5" x14ac:dyDescent="0.45">
      <c r="BN9440" s="8">
        <f t="shared" si="499"/>
        <v>0</v>
      </c>
    </row>
    <row r="9441" spans="66:66" ht="22.5" x14ac:dyDescent="0.45">
      <c r="BN9441" s="8">
        <f t="shared" si="499"/>
        <v>0</v>
      </c>
    </row>
    <row r="9442" spans="66:66" ht="22.5" x14ac:dyDescent="0.45">
      <c r="BN9442" s="8">
        <f t="shared" si="499"/>
        <v>0</v>
      </c>
    </row>
    <row r="9443" spans="66:66" ht="22.5" x14ac:dyDescent="0.45">
      <c r="BN9443" s="8">
        <f t="shared" si="499"/>
        <v>0</v>
      </c>
    </row>
    <row r="9444" spans="66:66" ht="22.5" x14ac:dyDescent="0.45">
      <c r="BN9444" s="8">
        <f t="shared" si="499"/>
        <v>0</v>
      </c>
    </row>
    <row r="9445" spans="66:66" ht="22.5" x14ac:dyDescent="0.45">
      <c r="BN9445" s="8">
        <f t="shared" si="499"/>
        <v>0</v>
      </c>
    </row>
    <row r="9446" spans="66:66" ht="22.5" x14ac:dyDescent="0.45">
      <c r="BN9446" s="8">
        <f t="shared" si="499"/>
        <v>0</v>
      </c>
    </row>
    <row r="9447" spans="66:66" ht="22.5" x14ac:dyDescent="0.45">
      <c r="BN9447" s="8">
        <f t="shared" si="499"/>
        <v>0</v>
      </c>
    </row>
    <row r="9448" spans="66:66" ht="22.5" x14ac:dyDescent="0.45">
      <c r="BN9448" s="8">
        <f t="shared" si="499"/>
        <v>0</v>
      </c>
    </row>
    <row r="9449" spans="66:66" ht="22.5" x14ac:dyDescent="0.45">
      <c r="BN9449" s="8">
        <f t="shared" si="499"/>
        <v>0</v>
      </c>
    </row>
    <row r="9450" spans="66:66" ht="22.5" x14ac:dyDescent="0.45">
      <c r="BN9450" s="8">
        <f t="shared" si="499"/>
        <v>0</v>
      </c>
    </row>
    <row r="9451" spans="66:66" ht="22.5" x14ac:dyDescent="0.45">
      <c r="BN9451" s="8">
        <f t="shared" si="499"/>
        <v>0</v>
      </c>
    </row>
    <row r="9452" spans="66:66" ht="22.5" x14ac:dyDescent="0.45">
      <c r="BN9452" s="8">
        <f t="shared" si="499"/>
        <v>0</v>
      </c>
    </row>
    <row r="9453" spans="66:66" ht="22.5" x14ac:dyDescent="0.45">
      <c r="BN9453" s="8">
        <f t="shared" si="499"/>
        <v>0</v>
      </c>
    </row>
    <row r="9454" spans="66:66" ht="22.5" x14ac:dyDescent="0.45">
      <c r="BN9454" s="8">
        <f t="shared" ref="BN9454:BN9517" si="500">D10054</f>
        <v>0</v>
      </c>
    </row>
    <row r="9455" spans="66:66" ht="22.5" x14ac:dyDescent="0.45">
      <c r="BN9455" s="8">
        <f t="shared" si="500"/>
        <v>0</v>
      </c>
    </row>
    <row r="9456" spans="66:66" ht="22.5" x14ac:dyDescent="0.45">
      <c r="BN9456" s="8">
        <f t="shared" si="500"/>
        <v>0</v>
      </c>
    </row>
    <row r="9457" spans="66:66" ht="22.5" x14ac:dyDescent="0.45">
      <c r="BN9457" s="8">
        <f t="shared" si="500"/>
        <v>0</v>
      </c>
    </row>
    <row r="9458" spans="66:66" ht="22.5" x14ac:dyDescent="0.45">
      <c r="BN9458" s="8">
        <f t="shared" si="500"/>
        <v>0</v>
      </c>
    </row>
    <row r="9459" spans="66:66" ht="22.5" x14ac:dyDescent="0.45">
      <c r="BN9459" s="8">
        <f t="shared" si="500"/>
        <v>0</v>
      </c>
    </row>
    <row r="9460" spans="66:66" ht="22.5" x14ac:dyDescent="0.45">
      <c r="BN9460" s="8">
        <f t="shared" si="500"/>
        <v>0</v>
      </c>
    </row>
    <row r="9461" spans="66:66" ht="22.5" x14ac:dyDescent="0.45">
      <c r="BN9461" s="8">
        <f t="shared" si="500"/>
        <v>0</v>
      </c>
    </row>
    <row r="9462" spans="66:66" ht="22.5" x14ac:dyDescent="0.45">
      <c r="BN9462" s="8">
        <f t="shared" si="500"/>
        <v>0</v>
      </c>
    </row>
    <row r="9463" spans="66:66" ht="22.5" x14ac:dyDescent="0.45">
      <c r="BN9463" s="8">
        <f t="shared" si="500"/>
        <v>0</v>
      </c>
    </row>
    <row r="9464" spans="66:66" ht="22.5" x14ac:dyDescent="0.45">
      <c r="BN9464" s="8">
        <f t="shared" si="500"/>
        <v>0</v>
      </c>
    </row>
    <row r="9465" spans="66:66" ht="22.5" x14ac:dyDescent="0.45">
      <c r="BN9465" s="8">
        <f t="shared" si="500"/>
        <v>0</v>
      </c>
    </row>
    <row r="9466" spans="66:66" ht="22.5" x14ac:dyDescent="0.45">
      <c r="BN9466" s="8">
        <f t="shared" si="500"/>
        <v>0</v>
      </c>
    </row>
    <row r="9467" spans="66:66" ht="22.5" x14ac:dyDescent="0.45">
      <c r="BN9467" s="8">
        <f t="shared" si="500"/>
        <v>0</v>
      </c>
    </row>
    <row r="9468" spans="66:66" ht="22.5" x14ac:dyDescent="0.45">
      <c r="BN9468" s="8">
        <f t="shared" si="500"/>
        <v>0</v>
      </c>
    </row>
    <row r="9469" spans="66:66" ht="22.5" x14ac:dyDescent="0.45">
      <c r="BN9469" s="8">
        <f t="shared" si="500"/>
        <v>0</v>
      </c>
    </row>
    <row r="9470" spans="66:66" ht="22.5" x14ac:dyDescent="0.45">
      <c r="BN9470" s="8">
        <f t="shared" si="500"/>
        <v>0</v>
      </c>
    </row>
    <row r="9471" spans="66:66" ht="22.5" x14ac:dyDescent="0.45">
      <c r="BN9471" s="8">
        <f t="shared" si="500"/>
        <v>0</v>
      </c>
    </row>
    <row r="9472" spans="66:66" ht="22.5" x14ac:dyDescent="0.45">
      <c r="BN9472" s="8">
        <f t="shared" si="500"/>
        <v>0</v>
      </c>
    </row>
    <row r="9473" spans="66:66" ht="22.5" x14ac:dyDescent="0.45">
      <c r="BN9473" s="8">
        <f t="shared" si="500"/>
        <v>0</v>
      </c>
    </row>
    <row r="9474" spans="66:66" ht="22.5" x14ac:dyDescent="0.45">
      <c r="BN9474" s="8">
        <f t="shared" si="500"/>
        <v>0</v>
      </c>
    </row>
    <row r="9475" spans="66:66" ht="22.5" x14ac:dyDescent="0.45">
      <c r="BN9475" s="8">
        <f t="shared" si="500"/>
        <v>0</v>
      </c>
    </row>
    <row r="9476" spans="66:66" ht="22.5" x14ac:dyDescent="0.45">
      <c r="BN9476" s="8">
        <f t="shared" si="500"/>
        <v>0</v>
      </c>
    </row>
    <row r="9477" spans="66:66" ht="22.5" x14ac:dyDescent="0.45">
      <c r="BN9477" s="8">
        <f t="shared" si="500"/>
        <v>0</v>
      </c>
    </row>
    <row r="9478" spans="66:66" ht="22.5" x14ac:dyDescent="0.45">
      <c r="BN9478" s="8">
        <f t="shared" si="500"/>
        <v>0</v>
      </c>
    </row>
    <row r="9479" spans="66:66" ht="22.5" x14ac:dyDescent="0.45">
      <c r="BN9479" s="8">
        <f t="shared" si="500"/>
        <v>0</v>
      </c>
    </row>
    <row r="9480" spans="66:66" ht="22.5" x14ac:dyDescent="0.45">
      <c r="BN9480" s="8">
        <f t="shared" si="500"/>
        <v>0</v>
      </c>
    </row>
    <row r="9481" spans="66:66" ht="22.5" x14ac:dyDescent="0.45">
      <c r="BN9481" s="8">
        <f t="shared" si="500"/>
        <v>0</v>
      </c>
    </row>
    <row r="9482" spans="66:66" ht="22.5" x14ac:dyDescent="0.45">
      <c r="BN9482" s="8">
        <f t="shared" si="500"/>
        <v>0</v>
      </c>
    </row>
    <row r="9483" spans="66:66" ht="22.5" x14ac:dyDescent="0.45">
      <c r="BN9483" s="8">
        <f t="shared" si="500"/>
        <v>0</v>
      </c>
    </row>
    <row r="9484" spans="66:66" ht="22.5" x14ac:dyDescent="0.45">
      <c r="BN9484" s="8">
        <f t="shared" si="500"/>
        <v>0</v>
      </c>
    </row>
    <row r="9485" spans="66:66" ht="22.5" x14ac:dyDescent="0.45">
      <c r="BN9485" s="8">
        <f t="shared" si="500"/>
        <v>0</v>
      </c>
    </row>
    <row r="9486" spans="66:66" ht="22.5" x14ac:dyDescent="0.45">
      <c r="BN9486" s="8">
        <f t="shared" si="500"/>
        <v>0</v>
      </c>
    </row>
    <row r="9487" spans="66:66" ht="22.5" x14ac:dyDescent="0.45">
      <c r="BN9487" s="8">
        <f t="shared" si="500"/>
        <v>0</v>
      </c>
    </row>
    <row r="9488" spans="66:66" ht="22.5" x14ac:dyDescent="0.45">
      <c r="BN9488" s="8">
        <f t="shared" si="500"/>
        <v>0</v>
      </c>
    </row>
    <row r="9489" spans="66:66" ht="22.5" x14ac:dyDescent="0.45">
      <c r="BN9489" s="8">
        <f t="shared" si="500"/>
        <v>0</v>
      </c>
    </row>
    <row r="9490" spans="66:66" ht="22.5" x14ac:dyDescent="0.45">
      <c r="BN9490" s="8">
        <f t="shared" si="500"/>
        <v>0</v>
      </c>
    </row>
    <row r="9491" spans="66:66" ht="22.5" x14ac:dyDescent="0.45">
      <c r="BN9491" s="8">
        <f t="shared" si="500"/>
        <v>0</v>
      </c>
    </row>
    <row r="9492" spans="66:66" ht="22.5" x14ac:dyDescent="0.45">
      <c r="BN9492" s="8">
        <f t="shared" si="500"/>
        <v>0</v>
      </c>
    </row>
    <row r="9493" spans="66:66" ht="22.5" x14ac:dyDescent="0.45">
      <c r="BN9493" s="8">
        <f t="shared" si="500"/>
        <v>0</v>
      </c>
    </row>
    <row r="9494" spans="66:66" ht="22.5" x14ac:dyDescent="0.45">
      <c r="BN9494" s="8">
        <f t="shared" si="500"/>
        <v>0</v>
      </c>
    </row>
    <row r="9495" spans="66:66" ht="22.5" x14ac:dyDescent="0.45">
      <c r="BN9495" s="8">
        <f t="shared" si="500"/>
        <v>0</v>
      </c>
    </row>
    <row r="9496" spans="66:66" ht="22.5" x14ac:dyDescent="0.45">
      <c r="BN9496" s="8">
        <f t="shared" si="500"/>
        <v>0</v>
      </c>
    </row>
    <row r="9497" spans="66:66" ht="22.5" x14ac:dyDescent="0.45">
      <c r="BN9497" s="8">
        <f t="shared" si="500"/>
        <v>0</v>
      </c>
    </row>
    <row r="9498" spans="66:66" ht="22.5" x14ac:dyDescent="0.45">
      <c r="BN9498" s="8">
        <f t="shared" si="500"/>
        <v>0</v>
      </c>
    </row>
    <row r="9499" spans="66:66" ht="22.5" x14ac:dyDescent="0.45">
      <c r="BN9499" s="8">
        <f t="shared" si="500"/>
        <v>0</v>
      </c>
    </row>
    <row r="9500" spans="66:66" ht="22.5" x14ac:dyDescent="0.45">
      <c r="BN9500" s="8">
        <f t="shared" si="500"/>
        <v>0</v>
      </c>
    </row>
    <row r="9501" spans="66:66" ht="22.5" x14ac:dyDescent="0.45">
      <c r="BN9501" s="8">
        <f t="shared" si="500"/>
        <v>0</v>
      </c>
    </row>
    <row r="9502" spans="66:66" ht="22.5" x14ac:dyDescent="0.45">
      <c r="BN9502" s="8">
        <f t="shared" si="500"/>
        <v>0</v>
      </c>
    </row>
    <row r="9503" spans="66:66" ht="22.5" x14ac:dyDescent="0.45">
      <c r="BN9503" s="8">
        <f t="shared" si="500"/>
        <v>0</v>
      </c>
    </row>
    <row r="9504" spans="66:66" ht="22.5" x14ac:dyDescent="0.45">
      <c r="BN9504" s="8">
        <f t="shared" si="500"/>
        <v>0</v>
      </c>
    </row>
    <row r="9505" spans="66:66" ht="22.5" x14ac:dyDescent="0.45">
      <c r="BN9505" s="8">
        <f t="shared" si="500"/>
        <v>0</v>
      </c>
    </row>
    <row r="9506" spans="66:66" ht="22.5" x14ac:dyDescent="0.45">
      <c r="BN9506" s="8">
        <f t="shared" si="500"/>
        <v>0</v>
      </c>
    </row>
    <row r="9507" spans="66:66" ht="22.5" x14ac:dyDescent="0.45">
      <c r="BN9507" s="8">
        <f t="shared" si="500"/>
        <v>0</v>
      </c>
    </row>
    <row r="9508" spans="66:66" ht="22.5" x14ac:dyDescent="0.45">
      <c r="BN9508" s="8">
        <f t="shared" si="500"/>
        <v>0</v>
      </c>
    </row>
    <row r="9509" spans="66:66" ht="22.5" x14ac:dyDescent="0.45">
      <c r="BN9509" s="8">
        <f t="shared" si="500"/>
        <v>0</v>
      </c>
    </row>
    <row r="9510" spans="66:66" ht="22.5" x14ac:dyDescent="0.45">
      <c r="BN9510" s="8">
        <f t="shared" si="500"/>
        <v>0</v>
      </c>
    </row>
    <row r="9511" spans="66:66" ht="22.5" x14ac:dyDescent="0.45">
      <c r="BN9511" s="8">
        <f t="shared" si="500"/>
        <v>0</v>
      </c>
    </row>
    <row r="9512" spans="66:66" ht="22.5" x14ac:dyDescent="0.45">
      <c r="BN9512" s="8">
        <f t="shared" si="500"/>
        <v>0</v>
      </c>
    </row>
    <row r="9513" spans="66:66" ht="22.5" x14ac:dyDescent="0.45">
      <c r="BN9513" s="8">
        <f t="shared" si="500"/>
        <v>0</v>
      </c>
    </row>
    <row r="9514" spans="66:66" ht="22.5" x14ac:dyDescent="0.45">
      <c r="BN9514" s="8">
        <f t="shared" si="500"/>
        <v>0</v>
      </c>
    </row>
    <row r="9515" spans="66:66" ht="22.5" x14ac:dyDescent="0.45">
      <c r="BN9515" s="8">
        <f t="shared" si="500"/>
        <v>0</v>
      </c>
    </row>
    <row r="9516" spans="66:66" ht="22.5" x14ac:dyDescent="0.45">
      <c r="BN9516" s="8">
        <f t="shared" si="500"/>
        <v>0</v>
      </c>
    </row>
    <row r="9517" spans="66:66" ht="22.5" x14ac:dyDescent="0.45">
      <c r="BN9517" s="8">
        <f t="shared" si="500"/>
        <v>0</v>
      </c>
    </row>
    <row r="9518" spans="66:66" ht="22.5" x14ac:dyDescent="0.45">
      <c r="BN9518" s="8">
        <f t="shared" ref="BN9518:BN9581" si="501">D10118</f>
        <v>0</v>
      </c>
    </row>
    <row r="9519" spans="66:66" ht="22.5" x14ac:dyDescent="0.45">
      <c r="BN9519" s="8">
        <f t="shared" si="501"/>
        <v>0</v>
      </c>
    </row>
    <row r="9520" spans="66:66" ht="22.5" x14ac:dyDescent="0.45">
      <c r="BN9520" s="8">
        <f t="shared" si="501"/>
        <v>0</v>
      </c>
    </row>
    <row r="9521" spans="66:66" ht="22.5" x14ac:dyDescent="0.45">
      <c r="BN9521" s="8">
        <f t="shared" si="501"/>
        <v>0</v>
      </c>
    </row>
    <row r="9522" spans="66:66" ht="22.5" x14ac:dyDescent="0.45">
      <c r="BN9522" s="8">
        <f t="shared" si="501"/>
        <v>0</v>
      </c>
    </row>
    <row r="9523" spans="66:66" ht="22.5" x14ac:dyDescent="0.45">
      <c r="BN9523" s="8">
        <f t="shared" si="501"/>
        <v>0</v>
      </c>
    </row>
    <row r="9524" spans="66:66" ht="22.5" x14ac:dyDescent="0.45">
      <c r="BN9524" s="8">
        <f t="shared" si="501"/>
        <v>0</v>
      </c>
    </row>
    <row r="9525" spans="66:66" ht="22.5" x14ac:dyDescent="0.45">
      <c r="BN9525" s="8">
        <f t="shared" si="501"/>
        <v>0</v>
      </c>
    </row>
    <row r="9526" spans="66:66" ht="22.5" x14ac:dyDescent="0.45">
      <c r="BN9526" s="8">
        <f t="shared" si="501"/>
        <v>0</v>
      </c>
    </row>
    <row r="9527" spans="66:66" ht="22.5" x14ac:dyDescent="0.45">
      <c r="BN9527" s="8">
        <f t="shared" si="501"/>
        <v>0</v>
      </c>
    </row>
    <row r="9528" spans="66:66" ht="22.5" x14ac:dyDescent="0.45">
      <c r="BN9528" s="8">
        <f t="shared" si="501"/>
        <v>0</v>
      </c>
    </row>
    <row r="9529" spans="66:66" ht="22.5" x14ac:dyDescent="0.45">
      <c r="BN9529" s="8">
        <f t="shared" si="501"/>
        <v>0</v>
      </c>
    </row>
    <row r="9530" spans="66:66" ht="22.5" x14ac:dyDescent="0.45">
      <c r="BN9530" s="8">
        <f t="shared" si="501"/>
        <v>0</v>
      </c>
    </row>
    <row r="9531" spans="66:66" ht="22.5" x14ac:dyDescent="0.45">
      <c r="BN9531" s="8">
        <f t="shared" si="501"/>
        <v>0</v>
      </c>
    </row>
    <row r="9532" spans="66:66" ht="22.5" x14ac:dyDescent="0.45">
      <c r="BN9532" s="8">
        <f t="shared" si="501"/>
        <v>0</v>
      </c>
    </row>
    <row r="9533" spans="66:66" ht="22.5" x14ac:dyDescent="0.45">
      <c r="BN9533" s="8">
        <f t="shared" si="501"/>
        <v>0</v>
      </c>
    </row>
    <row r="9534" spans="66:66" ht="22.5" x14ac:dyDescent="0.45">
      <c r="BN9534" s="8">
        <f t="shared" si="501"/>
        <v>0</v>
      </c>
    </row>
    <row r="9535" spans="66:66" ht="22.5" x14ac:dyDescent="0.45">
      <c r="BN9535" s="8">
        <f t="shared" si="501"/>
        <v>0</v>
      </c>
    </row>
    <row r="9536" spans="66:66" ht="22.5" x14ac:dyDescent="0.45">
      <c r="BN9536" s="8">
        <f t="shared" si="501"/>
        <v>0</v>
      </c>
    </row>
    <row r="9537" spans="66:66" ht="22.5" x14ac:dyDescent="0.45">
      <c r="BN9537" s="8">
        <f t="shared" si="501"/>
        <v>0</v>
      </c>
    </row>
    <row r="9538" spans="66:66" ht="22.5" x14ac:dyDescent="0.45">
      <c r="BN9538" s="8">
        <f t="shared" si="501"/>
        <v>0</v>
      </c>
    </row>
    <row r="9539" spans="66:66" ht="22.5" x14ac:dyDescent="0.45">
      <c r="BN9539" s="8">
        <f t="shared" si="501"/>
        <v>0</v>
      </c>
    </row>
    <row r="9540" spans="66:66" ht="22.5" x14ac:dyDescent="0.45">
      <c r="BN9540" s="8">
        <f t="shared" si="501"/>
        <v>0</v>
      </c>
    </row>
    <row r="9541" spans="66:66" ht="22.5" x14ac:dyDescent="0.45">
      <c r="BN9541" s="8">
        <f t="shared" si="501"/>
        <v>0</v>
      </c>
    </row>
    <row r="9542" spans="66:66" ht="22.5" x14ac:dyDescent="0.45">
      <c r="BN9542" s="8">
        <f t="shared" si="501"/>
        <v>0</v>
      </c>
    </row>
    <row r="9543" spans="66:66" ht="22.5" x14ac:dyDescent="0.45">
      <c r="BN9543" s="8">
        <f t="shared" si="501"/>
        <v>0</v>
      </c>
    </row>
    <row r="9544" spans="66:66" ht="22.5" x14ac:dyDescent="0.45">
      <c r="BN9544" s="8">
        <f t="shared" si="501"/>
        <v>0</v>
      </c>
    </row>
    <row r="9545" spans="66:66" ht="22.5" x14ac:dyDescent="0.45">
      <c r="BN9545" s="8">
        <f t="shared" si="501"/>
        <v>0</v>
      </c>
    </row>
    <row r="9546" spans="66:66" ht="22.5" x14ac:dyDescent="0.45">
      <c r="BN9546" s="8">
        <f t="shared" si="501"/>
        <v>0</v>
      </c>
    </row>
    <row r="9547" spans="66:66" ht="22.5" x14ac:dyDescent="0.45">
      <c r="BN9547" s="8">
        <f t="shared" si="501"/>
        <v>0</v>
      </c>
    </row>
    <row r="9548" spans="66:66" ht="22.5" x14ac:dyDescent="0.45">
      <c r="BN9548" s="8">
        <f t="shared" si="501"/>
        <v>0</v>
      </c>
    </row>
    <row r="9549" spans="66:66" ht="22.5" x14ac:dyDescent="0.45">
      <c r="BN9549" s="8">
        <f t="shared" si="501"/>
        <v>0</v>
      </c>
    </row>
    <row r="9550" spans="66:66" ht="22.5" x14ac:dyDescent="0.45">
      <c r="BN9550" s="8">
        <f t="shared" si="501"/>
        <v>0</v>
      </c>
    </row>
    <row r="9551" spans="66:66" ht="22.5" x14ac:dyDescent="0.45">
      <c r="BN9551" s="8">
        <f t="shared" si="501"/>
        <v>0</v>
      </c>
    </row>
    <row r="9552" spans="66:66" ht="22.5" x14ac:dyDescent="0.45">
      <c r="BN9552" s="8">
        <f t="shared" si="501"/>
        <v>0</v>
      </c>
    </row>
    <row r="9553" spans="66:66" ht="22.5" x14ac:dyDescent="0.45">
      <c r="BN9553" s="8">
        <f t="shared" si="501"/>
        <v>0</v>
      </c>
    </row>
    <row r="9554" spans="66:66" ht="22.5" x14ac:dyDescent="0.45">
      <c r="BN9554" s="8">
        <f t="shared" si="501"/>
        <v>0</v>
      </c>
    </row>
    <row r="9555" spans="66:66" ht="22.5" x14ac:dyDescent="0.45">
      <c r="BN9555" s="8">
        <f t="shared" si="501"/>
        <v>0</v>
      </c>
    </row>
    <row r="9556" spans="66:66" ht="22.5" x14ac:dyDescent="0.45">
      <c r="BN9556" s="8">
        <f t="shared" si="501"/>
        <v>0</v>
      </c>
    </row>
    <row r="9557" spans="66:66" ht="22.5" x14ac:dyDescent="0.45">
      <c r="BN9557" s="8">
        <f t="shared" si="501"/>
        <v>0</v>
      </c>
    </row>
    <row r="9558" spans="66:66" ht="22.5" x14ac:dyDescent="0.45">
      <c r="BN9558" s="8">
        <f t="shared" si="501"/>
        <v>0</v>
      </c>
    </row>
    <row r="9559" spans="66:66" ht="22.5" x14ac:dyDescent="0.45">
      <c r="BN9559" s="8">
        <f t="shared" si="501"/>
        <v>0</v>
      </c>
    </row>
    <row r="9560" spans="66:66" ht="22.5" x14ac:dyDescent="0.45">
      <c r="BN9560" s="8">
        <f t="shared" si="501"/>
        <v>0</v>
      </c>
    </row>
    <row r="9561" spans="66:66" ht="22.5" x14ac:dyDescent="0.45">
      <c r="BN9561" s="8">
        <f t="shared" si="501"/>
        <v>0</v>
      </c>
    </row>
    <row r="9562" spans="66:66" ht="22.5" x14ac:dyDescent="0.45">
      <c r="BN9562" s="8">
        <f t="shared" si="501"/>
        <v>0</v>
      </c>
    </row>
    <row r="9563" spans="66:66" ht="22.5" x14ac:dyDescent="0.45">
      <c r="BN9563" s="8">
        <f t="shared" si="501"/>
        <v>0</v>
      </c>
    </row>
    <row r="9564" spans="66:66" ht="22.5" x14ac:dyDescent="0.45">
      <c r="BN9564" s="8">
        <f t="shared" si="501"/>
        <v>0</v>
      </c>
    </row>
    <row r="9565" spans="66:66" ht="22.5" x14ac:dyDescent="0.45">
      <c r="BN9565" s="8">
        <f t="shared" si="501"/>
        <v>0</v>
      </c>
    </row>
    <row r="9566" spans="66:66" ht="22.5" x14ac:dyDescent="0.45">
      <c r="BN9566" s="8">
        <f t="shared" si="501"/>
        <v>0</v>
      </c>
    </row>
    <row r="9567" spans="66:66" ht="22.5" x14ac:dyDescent="0.45">
      <c r="BN9567" s="8">
        <f t="shared" si="501"/>
        <v>0</v>
      </c>
    </row>
    <row r="9568" spans="66:66" ht="22.5" x14ac:dyDescent="0.45">
      <c r="BN9568" s="8">
        <f t="shared" si="501"/>
        <v>0</v>
      </c>
    </row>
    <row r="9569" spans="66:66" ht="22.5" x14ac:dyDescent="0.45">
      <c r="BN9569" s="8">
        <f t="shared" si="501"/>
        <v>0</v>
      </c>
    </row>
    <row r="9570" spans="66:66" ht="22.5" x14ac:dyDescent="0.45">
      <c r="BN9570" s="8">
        <f t="shared" si="501"/>
        <v>0</v>
      </c>
    </row>
    <row r="9571" spans="66:66" ht="22.5" x14ac:dyDescent="0.45">
      <c r="BN9571" s="8">
        <f t="shared" si="501"/>
        <v>0</v>
      </c>
    </row>
    <row r="9572" spans="66:66" ht="22.5" x14ac:dyDescent="0.45">
      <c r="BN9572" s="8">
        <f t="shared" si="501"/>
        <v>0</v>
      </c>
    </row>
    <row r="9573" spans="66:66" ht="22.5" x14ac:dyDescent="0.45">
      <c r="BN9573" s="8">
        <f t="shared" si="501"/>
        <v>0</v>
      </c>
    </row>
    <row r="9574" spans="66:66" ht="22.5" x14ac:dyDescent="0.45">
      <c r="BN9574" s="8">
        <f t="shared" si="501"/>
        <v>0</v>
      </c>
    </row>
    <row r="9575" spans="66:66" ht="22.5" x14ac:dyDescent="0.45">
      <c r="BN9575" s="8">
        <f t="shared" si="501"/>
        <v>0</v>
      </c>
    </row>
    <row r="9576" spans="66:66" ht="22.5" x14ac:dyDescent="0.45">
      <c r="BN9576" s="8">
        <f t="shared" si="501"/>
        <v>0</v>
      </c>
    </row>
    <row r="9577" spans="66:66" ht="22.5" x14ac:dyDescent="0.45">
      <c r="BN9577" s="8">
        <f t="shared" si="501"/>
        <v>0</v>
      </c>
    </row>
    <row r="9578" spans="66:66" ht="22.5" x14ac:dyDescent="0.45">
      <c r="BN9578" s="8">
        <f t="shared" si="501"/>
        <v>0</v>
      </c>
    </row>
    <row r="9579" spans="66:66" ht="22.5" x14ac:dyDescent="0.45">
      <c r="BN9579" s="8">
        <f t="shared" si="501"/>
        <v>0</v>
      </c>
    </row>
    <row r="9580" spans="66:66" ht="22.5" x14ac:dyDescent="0.45">
      <c r="BN9580" s="8">
        <f t="shared" si="501"/>
        <v>0</v>
      </c>
    </row>
    <row r="9581" spans="66:66" ht="22.5" x14ac:dyDescent="0.45">
      <c r="BN9581" s="8">
        <f t="shared" si="501"/>
        <v>0</v>
      </c>
    </row>
    <row r="9582" spans="66:66" ht="22.5" x14ac:dyDescent="0.45">
      <c r="BN9582" s="8">
        <f t="shared" ref="BN9582:BN9645" si="502">D10182</f>
        <v>0</v>
      </c>
    </row>
    <row r="9583" spans="66:66" ht="22.5" x14ac:dyDescent="0.45">
      <c r="BN9583" s="8">
        <f t="shared" si="502"/>
        <v>0</v>
      </c>
    </row>
    <row r="9584" spans="66:66" ht="22.5" x14ac:dyDescent="0.45">
      <c r="BN9584" s="8">
        <f t="shared" si="502"/>
        <v>0</v>
      </c>
    </row>
    <row r="9585" spans="66:66" ht="22.5" x14ac:dyDescent="0.45">
      <c r="BN9585" s="8">
        <f t="shared" si="502"/>
        <v>0</v>
      </c>
    </row>
    <row r="9586" spans="66:66" ht="22.5" x14ac:dyDescent="0.45">
      <c r="BN9586" s="8">
        <f t="shared" si="502"/>
        <v>0</v>
      </c>
    </row>
    <row r="9587" spans="66:66" ht="22.5" x14ac:dyDescent="0.45">
      <c r="BN9587" s="8">
        <f t="shared" si="502"/>
        <v>0</v>
      </c>
    </row>
    <row r="9588" spans="66:66" ht="22.5" x14ac:dyDescent="0.45">
      <c r="BN9588" s="8">
        <f t="shared" si="502"/>
        <v>0</v>
      </c>
    </row>
    <row r="9589" spans="66:66" ht="22.5" x14ac:dyDescent="0.45">
      <c r="BN9589" s="8">
        <f t="shared" si="502"/>
        <v>0</v>
      </c>
    </row>
    <row r="9590" spans="66:66" ht="22.5" x14ac:dyDescent="0.45">
      <c r="BN9590" s="8">
        <f t="shared" si="502"/>
        <v>0</v>
      </c>
    </row>
    <row r="9591" spans="66:66" ht="22.5" x14ac:dyDescent="0.45">
      <c r="BN9591" s="8">
        <f t="shared" si="502"/>
        <v>0</v>
      </c>
    </row>
    <row r="9592" spans="66:66" ht="22.5" x14ac:dyDescent="0.45">
      <c r="BN9592" s="8">
        <f t="shared" si="502"/>
        <v>0</v>
      </c>
    </row>
    <row r="9593" spans="66:66" ht="22.5" x14ac:dyDescent="0.45">
      <c r="BN9593" s="8">
        <f t="shared" si="502"/>
        <v>0</v>
      </c>
    </row>
    <row r="9594" spans="66:66" ht="22.5" x14ac:dyDescent="0.45">
      <c r="BN9594" s="8">
        <f t="shared" si="502"/>
        <v>0</v>
      </c>
    </row>
    <row r="9595" spans="66:66" ht="22.5" x14ac:dyDescent="0.45">
      <c r="BN9595" s="8">
        <f t="shared" si="502"/>
        <v>0</v>
      </c>
    </row>
    <row r="9596" spans="66:66" ht="22.5" x14ac:dyDescent="0.45">
      <c r="BN9596" s="8">
        <f t="shared" si="502"/>
        <v>0</v>
      </c>
    </row>
    <row r="9597" spans="66:66" ht="22.5" x14ac:dyDescent="0.45">
      <c r="BN9597" s="8">
        <f t="shared" si="502"/>
        <v>0</v>
      </c>
    </row>
    <row r="9598" spans="66:66" ht="22.5" x14ac:dyDescent="0.45">
      <c r="BN9598" s="8">
        <f t="shared" si="502"/>
        <v>0</v>
      </c>
    </row>
    <row r="9599" spans="66:66" ht="22.5" x14ac:dyDescent="0.45">
      <c r="BN9599" s="8">
        <f t="shared" si="502"/>
        <v>0</v>
      </c>
    </row>
    <row r="9600" spans="66:66" ht="22.5" x14ac:dyDescent="0.45">
      <c r="BN9600" s="8">
        <f t="shared" si="502"/>
        <v>0</v>
      </c>
    </row>
    <row r="9601" spans="66:66" ht="22.5" x14ac:dyDescent="0.45">
      <c r="BN9601" s="8">
        <f t="shared" si="502"/>
        <v>0</v>
      </c>
    </row>
    <row r="9602" spans="66:66" ht="22.5" x14ac:dyDescent="0.45">
      <c r="BN9602" s="8">
        <f t="shared" si="502"/>
        <v>0</v>
      </c>
    </row>
    <row r="9603" spans="66:66" ht="22.5" x14ac:dyDescent="0.45">
      <c r="BN9603" s="8">
        <f t="shared" si="502"/>
        <v>0</v>
      </c>
    </row>
    <row r="9604" spans="66:66" ht="22.5" x14ac:dyDescent="0.45">
      <c r="BN9604" s="8">
        <f t="shared" si="502"/>
        <v>0</v>
      </c>
    </row>
    <row r="9605" spans="66:66" ht="22.5" x14ac:dyDescent="0.45">
      <c r="BN9605" s="8">
        <f t="shared" si="502"/>
        <v>0</v>
      </c>
    </row>
    <row r="9606" spans="66:66" ht="22.5" x14ac:dyDescent="0.45">
      <c r="BN9606" s="8">
        <f t="shared" si="502"/>
        <v>0</v>
      </c>
    </row>
    <row r="9607" spans="66:66" ht="22.5" x14ac:dyDescent="0.45">
      <c r="BN9607" s="8">
        <f t="shared" si="502"/>
        <v>0</v>
      </c>
    </row>
    <row r="9608" spans="66:66" ht="22.5" x14ac:dyDescent="0.45">
      <c r="BN9608" s="8">
        <f t="shared" si="502"/>
        <v>0</v>
      </c>
    </row>
    <row r="9609" spans="66:66" ht="22.5" x14ac:dyDescent="0.45">
      <c r="BN9609" s="8">
        <f t="shared" si="502"/>
        <v>0</v>
      </c>
    </row>
    <row r="9610" spans="66:66" ht="22.5" x14ac:dyDescent="0.45">
      <c r="BN9610" s="8">
        <f t="shared" si="502"/>
        <v>0</v>
      </c>
    </row>
    <row r="9611" spans="66:66" ht="22.5" x14ac:dyDescent="0.45">
      <c r="BN9611" s="8">
        <f t="shared" si="502"/>
        <v>0</v>
      </c>
    </row>
    <row r="9612" spans="66:66" ht="22.5" x14ac:dyDescent="0.45">
      <c r="BN9612" s="8">
        <f t="shared" si="502"/>
        <v>0</v>
      </c>
    </row>
    <row r="9613" spans="66:66" ht="22.5" x14ac:dyDescent="0.45">
      <c r="BN9613" s="8">
        <f t="shared" si="502"/>
        <v>0</v>
      </c>
    </row>
    <row r="9614" spans="66:66" ht="22.5" x14ac:dyDescent="0.45">
      <c r="BN9614" s="8">
        <f t="shared" si="502"/>
        <v>0</v>
      </c>
    </row>
    <row r="9615" spans="66:66" ht="22.5" x14ac:dyDescent="0.45">
      <c r="BN9615" s="8">
        <f t="shared" si="502"/>
        <v>0</v>
      </c>
    </row>
    <row r="9616" spans="66:66" ht="22.5" x14ac:dyDescent="0.45">
      <c r="BN9616" s="8">
        <f t="shared" si="502"/>
        <v>0</v>
      </c>
    </row>
    <row r="9617" spans="66:66" ht="22.5" x14ac:dyDescent="0.45">
      <c r="BN9617" s="8">
        <f t="shared" si="502"/>
        <v>0</v>
      </c>
    </row>
    <row r="9618" spans="66:66" ht="22.5" x14ac:dyDescent="0.45">
      <c r="BN9618" s="8">
        <f t="shared" si="502"/>
        <v>0</v>
      </c>
    </row>
    <row r="9619" spans="66:66" ht="22.5" x14ac:dyDescent="0.45">
      <c r="BN9619" s="8">
        <f t="shared" si="502"/>
        <v>0</v>
      </c>
    </row>
    <row r="9620" spans="66:66" ht="22.5" x14ac:dyDescent="0.45">
      <c r="BN9620" s="8">
        <f t="shared" si="502"/>
        <v>0</v>
      </c>
    </row>
    <row r="9621" spans="66:66" ht="22.5" x14ac:dyDescent="0.45">
      <c r="BN9621" s="8">
        <f t="shared" si="502"/>
        <v>0</v>
      </c>
    </row>
    <row r="9622" spans="66:66" ht="22.5" x14ac:dyDescent="0.45">
      <c r="BN9622" s="8">
        <f t="shared" si="502"/>
        <v>0</v>
      </c>
    </row>
    <row r="9623" spans="66:66" ht="22.5" x14ac:dyDescent="0.45">
      <c r="BN9623" s="8">
        <f t="shared" si="502"/>
        <v>0</v>
      </c>
    </row>
    <row r="9624" spans="66:66" ht="22.5" x14ac:dyDescent="0.45">
      <c r="BN9624" s="8">
        <f t="shared" si="502"/>
        <v>0</v>
      </c>
    </row>
    <row r="9625" spans="66:66" ht="22.5" x14ac:dyDescent="0.45">
      <c r="BN9625" s="8">
        <f t="shared" si="502"/>
        <v>0</v>
      </c>
    </row>
    <row r="9626" spans="66:66" ht="22.5" x14ac:dyDescent="0.45">
      <c r="BN9626" s="8">
        <f t="shared" si="502"/>
        <v>0</v>
      </c>
    </row>
    <row r="9627" spans="66:66" ht="22.5" x14ac:dyDescent="0.45">
      <c r="BN9627" s="8">
        <f t="shared" si="502"/>
        <v>0</v>
      </c>
    </row>
    <row r="9628" spans="66:66" ht="22.5" x14ac:dyDescent="0.45">
      <c r="BN9628" s="8">
        <f t="shared" si="502"/>
        <v>0</v>
      </c>
    </row>
    <row r="9629" spans="66:66" ht="22.5" x14ac:dyDescent="0.45">
      <c r="BN9629" s="8">
        <f t="shared" si="502"/>
        <v>0</v>
      </c>
    </row>
    <row r="9630" spans="66:66" ht="22.5" x14ac:dyDescent="0.45">
      <c r="BN9630" s="8">
        <f t="shared" si="502"/>
        <v>0</v>
      </c>
    </row>
    <row r="9631" spans="66:66" ht="22.5" x14ac:dyDescent="0.45">
      <c r="BN9631" s="8">
        <f t="shared" si="502"/>
        <v>0</v>
      </c>
    </row>
    <row r="9632" spans="66:66" ht="22.5" x14ac:dyDescent="0.45">
      <c r="BN9632" s="8">
        <f t="shared" si="502"/>
        <v>0</v>
      </c>
    </row>
    <row r="9633" spans="66:66" ht="22.5" x14ac:dyDescent="0.45">
      <c r="BN9633" s="8">
        <f t="shared" si="502"/>
        <v>0</v>
      </c>
    </row>
    <row r="9634" spans="66:66" ht="22.5" x14ac:dyDescent="0.45">
      <c r="BN9634" s="8">
        <f t="shared" si="502"/>
        <v>0</v>
      </c>
    </row>
    <row r="9635" spans="66:66" ht="22.5" x14ac:dyDescent="0.45">
      <c r="BN9635" s="8">
        <f t="shared" si="502"/>
        <v>0</v>
      </c>
    </row>
    <row r="9636" spans="66:66" ht="22.5" x14ac:dyDescent="0.45">
      <c r="BN9636" s="8">
        <f t="shared" si="502"/>
        <v>0</v>
      </c>
    </row>
    <row r="9637" spans="66:66" ht="22.5" x14ac:dyDescent="0.45">
      <c r="BN9637" s="8">
        <f t="shared" si="502"/>
        <v>0</v>
      </c>
    </row>
    <row r="9638" spans="66:66" ht="22.5" x14ac:dyDescent="0.45">
      <c r="BN9638" s="8">
        <f t="shared" si="502"/>
        <v>0</v>
      </c>
    </row>
    <row r="9639" spans="66:66" ht="22.5" x14ac:dyDescent="0.45">
      <c r="BN9639" s="8">
        <f t="shared" si="502"/>
        <v>0</v>
      </c>
    </row>
    <row r="9640" spans="66:66" ht="22.5" x14ac:dyDescent="0.45">
      <c r="BN9640" s="8">
        <f t="shared" si="502"/>
        <v>0</v>
      </c>
    </row>
    <row r="9641" spans="66:66" ht="22.5" x14ac:dyDescent="0.45">
      <c r="BN9641" s="8">
        <f t="shared" si="502"/>
        <v>0</v>
      </c>
    </row>
    <row r="9642" spans="66:66" ht="22.5" x14ac:dyDescent="0.45">
      <c r="BN9642" s="8">
        <f t="shared" si="502"/>
        <v>0</v>
      </c>
    </row>
    <row r="9643" spans="66:66" ht="22.5" x14ac:dyDescent="0.45">
      <c r="BN9643" s="8">
        <f t="shared" si="502"/>
        <v>0</v>
      </c>
    </row>
    <row r="9644" spans="66:66" ht="22.5" x14ac:dyDescent="0.45">
      <c r="BN9644" s="8">
        <f t="shared" si="502"/>
        <v>0</v>
      </c>
    </row>
    <row r="9645" spans="66:66" ht="22.5" x14ac:dyDescent="0.45">
      <c r="BN9645" s="8">
        <f t="shared" si="502"/>
        <v>0</v>
      </c>
    </row>
    <row r="9646" spans="66:66" ht="22.5" x14ac:dyDescent="0.45">
      <c r="BN9646" s="8">
        <f t="shared" ref="BN9646:BN9709" si="503">D10246</f>
        <v>0</v>
      </c>
    </row>
    <row r="9647" spans="66:66" ht="22.5" x14ac:dyDescent="0.45">
      <c r="BN9647" s="8">
        <f t="shared" si="503"/>
        <v>0</v>
      </c>
    </row>
    <row r="9648" spans="66:66" ht="22.5" x14ac:dyDescent="0.45">
      <c r="BN9648" s="8">
        <f t="shared" si="503"/>
        <v>0</v>
      </c>
    </row>
    <row r="9649" spans="66:66" ht="22.5" x14ac:dyDescent="0.45">
      <c r="BN9649" s="8">
        <f t="shared" si="503"/>
        <v>0</v>
      </c>
    </row>
    <row r="9650" spans="66:66" ht="22.5" x14ac:dyDescent="0.45">
      <c r="BN9650" s="8">
        <f t="shared" si="503"/>
        <v>0</v>
      </c>
    </row>
    <row r="9651" spans="66:66" ht="22.5" x14ac:dyDescent="0.45">
      <c r="BN9651" s="8">
        <f t="shared" si="503"/>
        <v>0</v>
      </c>
    </row>
    <row r="9652" spans="66:66" ht="22.5" x14ac:dyDescent="0.45">
      <c r="BN9652" s="8">
        <f t="shared" si="503"/>
        <v>0</v>
      </c>
    </row>
    <row r="9653" spans="66:66" ht="22.5" x14ac:dyDescent="0.45">
      <c r="BN9653" s="8">
        <f t="shared" si="503"/>
        <v>0</v>
      </c>
    </row>
    <row r="9654" spans="66:66" ht="22.5" x14ac:dyDescent="0.45">
      <c r="BN9654" s="8">
        <f t="shared" si="503"/>
        <v>0</v>
      </c>
    </row>
    <row r="9655" spans="66:66" ht="22.5" x14ac:dyDescent="0.45">
      <c r="BN9655" s="8">
        <f t="shared" si="503"/>
        <v>0</v>
      </c>
    </row>
    <row r="9656" spans="66:66" ht="22.5" x14ac:dyDescent="0.45">
      <c r="BN9656" s="8">
        <f t="shared" si="503"/>
        <v>0</v>
      </c>
    </row>
    <row r="9657" spans="66:66" ht="22.5" x14ac:dyDescent="0.45">
      <c r="BN9657" s="8">
        <f t="shared" si="503"/>
        <v>0</v>
      </c>
    </row>
    <row r="9658" spans="66:66" ht="22.5" x14ac:dyDescent="0.45">
      <c r="BN9658" s="8">
        <f t="shared" si="503"/>
        <v>0</v>
      </c>
    </row>
    <row r="9659" spans="66:66" ht="22.5" x14ac:dyDescent="0.45">
      <c r="BN9659" s="8">
        <f t="shared" si="503"/>
        <v>0</v>
      </c>
    </row>
    <row r="9660" spans="66:66" ht="22.5" x14ac:dyDescent="0.45">
      <c r="BN9660" s="8">
        <f t="shared" si="503"/>
        <v>0</v>
      </c>
    </row>
    <row r="9661" spans="66:66" ht="22.5" x14ac:dyDescent="0.45">
      <c r="BN9661" s="8">
        <f t="shared" si="503"/>
        <v>0</v>
      </c>
    </row>
    <row r="9662" spans="66:66" ht="22.5" x14ac:dyDescent="0.45">
      <c r="BN9662" s="8">
        <f t="shared" si="503"/>
        <v>0</v>
      </c>
    </row>
    <row r="9663" spans="66:66" ht="22.5" x14ac:dyDescent="0.45">
      <c r="BN9663" s="8">
        <f t="shared" si="503"/>
        <v>0</v>
      </c>
    </row>
    <row r="9664" spans="66:66" ht="22.5" x14ac:dyDescent="0.45">
      <c r="BN9664" s="8">
        <f t="shared" si="503"/>
        <v>0</v>
      </c>
    </row>
    <row r="9665" spans="66:66" ht="22.5" x14ac:dyDescent="0.45">
      <c r="BN9665" s="8">
        <f t="shared" si="503"/>
        <v>0</v>
      </c>
    </row>
    <row r="9666" spans="66:66" ht="22.5" x14ac:dyDescent="0.45">
      <c r="BN9666" s="8">
        <f t="shared" si="503"/>
        <v>0</v>
      </c>
    </row>
    <row r="9667" spans="66:66" ht="22.5" x14ac:dyDescent="0.45">
      <c r="BN9667" s="8">
        <f t="shared" si="503"/>
        <v>0</v>
      </c>
    </row>
    <row r="9668" spans="66:66" ht="22.5" x14ac:dyDescent="0.45">
      <c r="BN9668" s="8">
        <f t="shared" si="503"/>
        <v>0</v>
      </c>
    </row>
    <row r="9669" spans="66:66" ht="22.5" x14ac:dyDescent="0.45">
      <c r="BN9669" s="8">
        <f t="shared" si="503"/>
        <v>0</v>
      </c>
    </row>
    <row r="9670" spans="66:66" ht="22.5" x14ac:dyDescent="0.45">
      <c r="BN9670" s="8">
        <f t="shared" si="503"/>
        <v>0</v>
      </c>
    </row>
    <row r="9671" spans="66:66" ht="22.5" x14ac:dyDescent="0.45">
      <c r="BN9671" s="8">
        <f t="shared" si="503"/>
        <v>0</v>
      </c>
    </row>
    <row r="9672" spans="66:66" ht="22.5" x14ac:dyDescent="0.45">
      <c r="BN9672" s="8">
        <f t="shared" si="503"/>
        <v>0</v>
      </c>
    </row>
    <row r="9673" spans="66:66" ht="22.5" x14ac:dyDescent="0.45">
      <c r="BN9673" s="8">
        <f t="shared" si="503"/>
        <v>0</v>
      </c>
    </row>
    <row r="9674" spans="66:66" ht="22.5" x14ac:dyDescent="0.45">
      <c r="BN9674" s="8">
        <f t="shared" si="503"/>
        <v>0</v>
      </c>
    </row>
    <row r="9675" spans="66:66" ht="22.5" x14ac:dyDescent="0.45">
      <c r="BN9675" s="8">
        <f t="shared" si="503"/>
        <v>0</v>
      </c>
    </row>
    <row r="9676" spans="66:66" ht="22.5" x14ac:dyDescent="0.45">
      <c r="BN9676" s="8">
        <f t="shared" si="503"/>
        <v>0</v>
      </c>
    </row>
    <row r="9677" spans="66:66" ht="22.5" x14ac:dyDescent="0.45">
      <c r="BN9677" s="8">
        <f t="shared" si="503"/>
        <v>0</v>
      </c>
    </row>
    <row r="9678" spans="66:66" ht="22.5" x14ac:dyDescent="0.45">
      <c r="BN9678" s="8">
        <f t="shared" si="503"/>
        <v>0</v>
      </c>
    </row>
    <row r="9679" spans="66:66" ht="22.5" x14ac:dyDescent="0.45">
      <c r="BN9679" s="8">
        <f t="shared" si="503"/>
        <v>0</v>
      </c>
    </row>
    <row r="9680" spans="66:66" ht="22.5" x14ac:dyDescent="0.45">
      <c r="BN9680" s="8">
        <f t="shared" si="503"/>
        <v>0</v>
      </c>
    </row>
    <row r="9681" spans="66:66" ht="22.5" x14ac:dyDescent="0.45">
      <c r="BN9681" s="8">
        <f t="shared" si="503"/>
        <v>0</v>
      </c>
    </row>
    <row r="9682" spans="66:66" ht="22.5" x14ac:dyDescent="0.45">
      <c r="BN9682" s="8">
        <f t="shared" si="503"/>
        <v>0</v>
      </c>
    </row>
    <row r="9683" spans="66:66" ht="22.5" x14ac:dyDescent="0.45">
      <c r="BN9683" s="8">
        <f t="shared" si="503"/>
        <v>0</v>
      </c>
    </row>
    <row r="9684" spans="66:66" ht="22.5" x14ac:dyDescent="0.45">
      <c r="BN9684" s="8">
        <f t="shared" si="503"/>
        <v>0</v>
      </c>
    </row>
    <row r="9685" spans="66:66" ht="22.5" x14ac:dyDescent="0.45">
      <c r="BN9685" s="8">
        <f t="shared" si="503"/>
        <v>0</v>
      </c>
    </row>
    <row r="9686" spans="66:66" ht="22.5" x14ac:dyDescent="0.45">
      <c r="BN9686" s="8">
        <f t="shared" si="503"/>
        <v>0</v>
      </c>
    </row>
    <row r="9687" spans="66:66" ht="22.5" x14ac:dyDescent="0.45">
      <c r="BN9687" s="8">
        <f t="shared" si="503"/>
        <v>0</v>
      </c>
    </row>
    <row r="9688" spans="66:66" ht="22.5" x14ac:dyDescent="0.45">
      <c r="BN9688" s="8">
        <f t="shared" si="503"/>
        <v>0</v>
      </c>
    </row>
    <row r="9689" spans="66:66" ht="22.5" x14ac:dyDescent="0.45">
      <c r="BN9689" s="8">
        <f t="shared" si="503"/>
        <v>0</v>
      </c>
    </row>
    <row r="9690" spans="66:66" ht="22.5" x14ac:dyDescent="0.45">
      <c r="BN9690" s="8">
        <f t="shared" si="503"/>
        <v>0</v>
      </c>
    </row>
    <row r="9691" spans="66:66" ht="22.5" x14ac:dyDescent="0.45">
      <c r="BN9691" s="8">
        <f t="shared" si="503"/>
        <v>0</v>
      </c>
    </row>
    <row r="9692" spans="66:66" ht="22.5" x14ac:dyDescent="0.45">
      <c r="BN9692" s="8">
        <f t="shared" si="503"/>
        <v>0</v>
      </c>
    </row>
    <row r="9693" spans="66:66" ht="22.5" x14ac:dyDescent="0.45">
      <c r="BN9693" s="8">
        <f t="shared" si="503"/>
        <v>0</v>
      </c>
    </row>
    <row r="9694" spans="66:66" ht="22.5" x14ac:dyDescent="0.45">
      <c r="BN9694" s="8">
        <f t="shared" si="503"/>
        <v>0</v>
      </c>
    </row>
    <row r="9695" spans="66:66" ht="22.5" x14ac:dyDescent="0.45">
      <c r="BN9695" s="8">
        <f t="shared" si="503"/>
        <v>0</v>
      </c>
    </row>
    <row r="9696" spans="66:66" ht="22.5" x14ac:dyDescent="0.45">
      <c r="BN9696" s="8">
        <f t="shared" si="503"/>
        <v>0</v>
      </c>
    </row>
    <row r="9697" spans="66:66" ht="22.5" x14ac:dyDescent="0.45">
      <c r="BN9697" s="8">
        <f t="shared" si="503"/>
        <v>0</v>
      </c>
    </row>
    <row r="9698" spans="66:66" ht="22.5" x14ac:dyDescent="0.45">
      <c r="BN9698" s="8">
        <f t="shared" si="503"/>
        <v>0</v>
      </c>
    </row>
    <row r="9699" spans="66:66" ht="22.5" x14ac:dyDescent="0.45">
      <c r="BN9699" s="8">
        <f t="shared" si="503"/>
        <v>0</v>
      </c>
    </row>
    <row r="9700" spans="66:66" ht="22.5" x14ac:dyDescent="0.45">
      <c r="BN9700" s="8">
        <f t="shared" si="503"/>
        <v>0</v>
      </c>
    </row>
    <row r="9701" spans="66:66" ht="22.5" x14ac:dyDescent="0.45">
      <c r="BN9701" s="8">
        <f t="shared" si="503"/>
        <v>0</v>
      </c>
    </row>
    <row r="9702" spans="66:66" ht="22.5" x14ac:dyDescent="0.45">
      <c r="BN9702" s="8">
        <f t="shared" si="503"/>
        <v>0</v>
      </c>
    </row>
    <row r="9703" spans="66:66" ht="22.5" x14ac:dyDescent="0.45">
      <c r="BN9703" s="8">
        <f t="shared" si="503"/>
        <v>0</v>
      </c>
    </row>
    <row r="9704" spans="66:66" ht="22.5" x14ac:dyDescent="0.45">
      <c r="BN9704" s="8">
        <f t="shared" si="503"/>
        <v>0</v>
      </c>
    </row>
    <row r="9705" spans="66:66" ht="22.5" x14ac:dyDescent="0.45">
      <c r="BN9705" s="8">
        <f t="shared" si="503"/>
        <v>0</v>
      </c>
    </row>
    <row r="9706" spans="66:66" ht="22.5" x14ac:dyDescent="0.45">
      <c r="BN9706" s="8">
        <f t="shared" si="503"/>
        <v>0</v>
      </c>
    </row>
    <row r="9707" spans="66:66" ht="22.5" x14ac:dyDescent="0.45">
      <c r="BN9707" s="8">
        <f t="shared" si="503"/>
        <v>0</v>
      </c>
    </row>
    <row r="9708" spans="66:66" ht="22.5" x14ac:dyDescent="0.45">
      <c r="BN9708" s="8">
        <f t="shared" si="503"/>
        <v>0</v>
      </c>
    </row>
    <row r="9709" spans="66:66" ht="22.5" x14ac:dyDescent="0.45">
      <c r="BN9709" s="8">
        <f t="shared" si="503"/>
        <v>0</v>
      </c>
    </row>
    <row r="9710" spans="66:66" ht="22.5" x14ac:dyDescent="0.45">
      <c r="BN9710" s="8">
        <f t="shared" ref="BN9710:BN9773" si="504">D10310</f>
        <v>0</v>
      </c>
    </row>
    <row r="9711" spans="66:66" ht="22.5" x14ac:dyDescent="0.45">
      <c r="BN9711" s="8">
        <f t="shared" si="504"/>
        <v>0</v>
      </c>
    </row>
    <row r="9712" spans="66:66" ht="22.5" x14ac:dyDescent="0.45">
      <c r="BN9712" s="8">
        <f t="shared" si="504"/>
        <v>0</v>
      </c>
    </row>
    <row r="9713" spans="66:66" ht="22.5" x14ac:dyDescent="0.45">
      <c r="BN9713" s="8">
        <f t="shared" si="504"/>
        <v>0</v>
      </c>
    </row>
    <row r="9714" spans="66:66" ht="22.5" x14ac:dyDescent="0.45">
      <c r="BN9714" s="8">
        <f t="shared" si="504"/>
        <v>0</v>
      </c>
    </row>
    <row r="9715" spans="66:66" ht="22.5" x14ac:dyDescent="0.45">
      <c r="BN9715" s="8">
        <f t="shared" si="504"/>
        <v>0</v>
      </c>
    </row>
    <row r="9716" spans="66:66" ht="22.5" x14ac:dyDescent="0.45">
      <c r="BN9716" s="8">
        <f t="shared" si="504"/>
        <v>0</v>
      </c>
    </row>
    <row r="9717" spans="66:66" ht="22.5" x14ac:dyDescent="0.45">
      <c r="BN9717" s="8">
        <f t="shared" si="504"/>
        <v>0</v>
      </c>
    </row>
    <row r="9718" spans="66:66" ht="22.5" x14ac:dyDescent="0.45">
      <c r="BN9718" s="8">
        <f t="shared" si="504"/>
        <v>0</v>
      </c>
    </row>
    <row r="9719" spans="66:66" ht="22.5" x14ac:dyDescent="0.45">
      <c r="BN9719" s="8">
        <f t="shared" si="504"/>
        <v>0</v>
      </c>
    </row>
    <row r="9720" spans="66:66" ht="22.5" x14ac:dyDescent="0.45">
      <c r="BN9720" s="8">
        <f t="shared" si="504"/>
        <v>0</v>
      </c>
    </row>
    <row r="9721" spans="66:66" ht="22.5" x14ac:dyDescent="0.45">
      <c r="BN9721" s="8">
        <f t="shared" si="504"/>
        <v>0</v>
      </c>
    </row>
    <row r="9722" spans="66:66" ht="22.5" x14ac:dyDescent="0.45">
      <c r="BN9722" s="8">
        <f t="shared" si="504"/>
        <v>0</v>
      </c>
    </row>
    <row r="9723" spans="66:66" ht="22.5" x14ac:dyDescent="0.45">
      <c r="BN9723" s="8">
        <f t="shared" si="504"/>
        <v>0</v>
      </c>
    </row>
    <row r="9724" spans="66:66" ht="22.5" x14ac:dyDescent="0.45">
      <c r="BN9724" s="8">
        <f t="shared" si="504"/>
        <v>0</v>
      </c>
    </row>
    <row r="9725" spans="66:66" ht="22.5" x14ac:dyDescent="0.45">
      <c r="BN9725" s="8">
        <f t="shared" si="504"/>
        <v>0</v>
      </c>
    </row>
    <row r="9726" spans="66:66" ht="22.5" x14ac:dyDescent="0.45">
      <c r="BN9726" s="8">
        <f t="shared" si="504"/>
        <v>0</v>
      </c>
    </row>
    <row r="9727" spans="66:66" ht="22.5" x14ac:dyDescent="0.45">
      <c r="BN9727" s="8">
        <f t="shared" si="504"/>
        <v>0</v>
      </c>
    </row>
    <row r="9728" spans="66:66" ht="22.5" x14ac:dyDescent="0.45">
      <c r="BN9728" s="8">
        <f t="shared" si="504"/>
        <v>0</v>
      </c>
    </row>
    <row r="9729" spans="66:66" ht="22.5" x14ac:dyDescent="0.45">
      <c r="BN9729" s="8">
        <f t="shared" si="504"/>
        <v>0</v>
      </c>
    </row>
    <row r="9730" spans="66:66" ht="22.5" x14ac:dyDescent="0.45">
      <c r="BN9730" s="8">
        <f t="shared" si="504"/>
        <v>0</v>
      </c>
    </row>
    <row r="9731" spans="66:66" ht="22.5" x14ac:dyDescent="0.45">
      <c r="BN9731" s="8">
        <f t="shared" si="504"/>
        <v>0</v>
      </c>
    </row>
    <row r="9732" spans="66:66" ht="22.5" x14ac:dyDescent="0.45">
      <c r="BN9732" s="8">
        <f t="shared" si="504"/>
        <v>0</v>
      </c>
    </row>
    <row r="9733" spans="66:66" ht="22.5" x14ac:dyDescent="0.45">
      <c r="BN9733" s="8">
        <f t="shared" si="504"/>
        <v>0</v>
      </c>
    </row>
    <row r="9734" spans="66:66" ht="22.5" x14ac:dyDescent="0.45">
      <c r="BN9734" s="8">
        <f t="shared" si="504"/>
        <v>0</v>
      </c>
    </row>
    <row r="9735" spans="66:66" ht="22.5" x14ac:dyDescent="0.45">
      <c r="BN9735" s="8">
        <f t="shared" si="504"/>
        <v>0</v>
      </c>
    </row>
    <row r="9736" spans="66:66" ht="22.5" x14ac:dyDescent="0.45">
      <c r="BN9736" s="8">
        <f t="shared" si="504"/>
        <v>0</v>
      </c>
    </row>
    <row r="9737" spans="66:66" ht="22.5" x14ac:dyDescent="0.45">
      <c r="BN9737" s="8">
        <f t="shared" si="504"/>
        <v>0</v>
      </c>
    </row>
    <row r="9738" spans="66:66" ht="22.5" x14ac:dyDescent="0.45">
      <c r="BN9738" s="8">
        <f t="shared" si="504"/>
        <v>0</v>
      </c>
    </row>
    <row r="9739" spans="66:66" ht="22.5" x14ac:dyDescent="0.45">
      <c r="BN9739" s="8">
        <f t="shared" si="504"/>
        <v>0</v>
      </c>
    </row>
    <row r="9740" spans="66:66" ht="22.5" x14ac:dyDescent="0.45">
      <c r="BN9740" s="8">
        <f t="shared" si="504"/>
        <v>0</v>
      </c>
    </row>
    <row r="9741" spans="66:66" ht="22.5" x14ac:dyDescent="0.45">
      <c r="BN9741" s="8">
        <f t="shared" si="504"/>
        <v>0</v>
      </c>
    </row>
    <row r="9742" spans="66:66" ht="22.5" x14ac:dyDescent="0.45">
      <c r="BN9742" s="8">
        <f t="shared" si="504"/>
        <v>0</v>
      </c>
    </row>
    <row r="9743" spans="66:66" ht="22.5" x14ac:dyDescent="0.45">
      <c r="BN9743" s="8">
        <f t="shared" si="504"/>
        <v>0</v>
      </c>
    </row>
    <row r="9744" spans="66:66" ht="22.5" x14ac:dyDescent="0.45">
      <c r="BN9744" s="8">
        <f t="shared" si="504"/>
        <v>0</v>
      </c>
    </row>
    <row r="9745" spans="66:66" ht="22.5" x14ac:dyDescent="0.45">
      <c r="BN9745" s="8">
        <f t="shared" si="504"/>
        <v>0</v>
      </c>
    </row>
    <row r="9746" spans="66:66" ht="22.5" x14ac:dyDescent="0.45">
      <c r="BN9746" s="8">
        <f t="shared" si="504"/>
        <v>0</v>
      </c>
    </row>
    <row r="9747" spans="66:66" ht="22.5" x14ac:dyDescent="0.45">
      <c r="BN9747" s="8">
        <f t="shared" si="504"/>
        <v>0</v>
      </c>
    </row>
    <row r="9748" spans="66:66" ht="22.5" x14ac:dyDescent="0.45">
      <c r="BN9748" s="8">
        <f t="shared" si="504"/>
        <v>0</v>
      </c>
    </row>
    <row r="9749" spans="66:66" ht="22.5" x14ac:dyDescent="0.45">
      <c r="BN9749" s="8">
        <f t="shared" si="504"/>
        <v>0</v>
      </c>
    </row>
    <row r="9750" spans="66:66" ht="22.5" x14ac:dyDescent="0.45">
      <c r="BN9750" s="8">
        <f t="shared" si="504"/>
        <v>0</v>
      </c>
    </row>
    <row r="9751" spans="66:66" ht="22.5" x14ac:dyDescent="0.45">
      <c r="BN9751" s="8">
        <f t="shared" si="504"/>
        <v>0</v>
      </c>
    </row>
    <row r="9752" spans="66:66" ht="22.5" x14ac:dyDescent="0.45">
      <c r="BN9752" s="8">
        <f t="shared" si="504"/>
        <v>0</v>
      </c>
    </row>
    <row r="9753" spans="66:66" ht="22.5" x14ac:dyDescent="0.45">
      <c r="BN9753" s="8">
        <f t="shared" si="504"/>
        <v>0</v>
      </c>
    </row>
    <row r="9754" spans="66:66" ht="22.5" x14ac:dyDescent="0.45">
      <c r="BN9754" s="8">
        <f t="shared" si="504"/>
        <v>0</v>
      </c>
    </row>
    <row r="9755" spans="66:66" ht="22.5" x14ac:dyDescent="0.45">
      <c r="BN9755" s="8">
        <f t="shared" si="504"/>
        <v>0</v>
      </c>
    </row>
    <row r="9756" spans="66:66" ht="22.5" x14ac:dyDescent="0.45">
      <c r="BN9756" s="8">
        <f t="shared" si="504"/>
        <v>0</v>
      </c>
    </row>
    <row r="9757" spans="66:66" ht="22.5" x14ac:dyDescent="0.45">
      <c r="BN9757" s="8">
        <f t="shared" si="504"/>
        <v>0</v>
      </c>
    </row>
    <row r="9758" spans="66:66" ht="22.5" x14ac:dyDescent="0.45">
      <c r="BN9758" s="8">
        <f t="shared" si="504"/>
        <v>0</v>
      </c>
    </row>
    <row r="9759" spans="66:66" ht="22.5" x14ac:dyDescent="0.45">
      <c r="BN9759" s="8">
        <f t="shared" si="504"/>
        <v>0</v>
      </c>
    </row>
    <row r="9760" spans="66:66" ht="22.5" x14ac:dyDescent="0.45">
      <c r="BN9760" s="8">
        <f t="shared" si="504"/>
        <v>0</v>
      </c>
    </row>
    <row r="9761" spans="66:66" ht="22.5" x14ac:dyDescent="0.45">
      <c r="BN9761" s="8">
        <f t="shared" si="504"/>
        <v>0</v>
      </c>
    </row>
    <row r="9762" spans="66:66" ht="22.5" x14ac:dyDescent="0.45">
      <c r="BN9762" s="8">
        <f t="shared" si="504"/>
        <v>0</v>
      </c>
    </row>
    <row r="9763" spans="66:66" ht="22.5" x14ac:dyDescent="0.45">
      <c r="BN9763" s="8">
        <f t="shared" si="504"/>
        <v>0</v>
      </c>
    </row>
    <row r="9764" spans="66:66" ht="22.5" x14ac:dyDescent="0.45">
      <c r="BN9764" s="8">
        <f t="shared" si="504"/>
        <v>0</v>
      </c>
    </row>
    <row r="9765" spans="66:66" ht="22.5" x14ac:dyDescent="0.45">
      <c r="BN9765" s="8">
        <f t="shared" si="504"/>
        <v>0</v>
      </c>
    </row>
    <row r="9766" spans="66:66" ht="22.5" x14ac:dyDescent="0.45">
      <c r="BN9766" s="8">
        <f t="shared" si="504"/>
        <v>0</v>
      </c>
    </row>
    <row r="9767" spans="66:66" ht="22.5" x14ac:dyDescent="0.45">
      <c r="BN9767" s="8">
        <f t="shared" si="504"/>
        <v>0</v>
      </c>
    </row>
    <row r="9768" spans="66:66" ht="22.5" x14ac:dyDescent="0.45">
      <c r="BN9768" s="8">
        <f t="shared" si="504"/>
        <v>0</v>
      </c>
    </row>
    <row r="9769" spans="66:66" ht="22.5" x14ac:dyDescent="0.45">
      <c r="BN9769" s="8">
        <f t="shared" si="504"/>
        <v>0</v>
      </c>
    </row>
    <row r="9770" spans="66:66" ht="22.5" x14ac:dyDescent="0.45">
      <c r="BN9770" s="8">
        <f t="shared" si="504"/>
        <v>0</v>
      </c>
    </row>
    <row r="9771" spans="66:66" ht="22.5" x14ac:dyDescent="0.45">
      <c r="BN9771" s="8">
        <f t="shared" si="504"/>
        <v>0</v>
      </c>
    </row>
    <row r="9772" spans="66:66" ht="22.5" x14ac:dyDescent="0.45">
      <c r="BN9772" s="8">
        <f t="shared" si="504"/>
        <v>0</v>
      </c>
    </row>
    <row r="9773" spans="66:66" ht="22.5" x14ac:dyDescent="0.45">
      <c r="BN9773" s="8">
        <f t="shared" si="504"/>
        <v>0</v>
      </c>
    </row>
    <row r="9774" spans="66:66" ht="22.5" x14ac:dyDescent="0.45">
      <c r="BN9774" s="8">
        <f t="shared" ref="BN9774:BN9837" si="505">D10374</f>
        <v>0</v>
      </c>
    </row>
    <row r="9775" spans="66:66" ht="22.5" x14ac:dyDescent="0.45">
      <c r="BN9775" s="8">
        <f t="shared" si="505"/>
        <v>0</v>
      </c>
    </row>
    <row r="9776" spans="66:66" ht="22.5" x14ac:dyDescent="0.45">
      <c r="BN9776" s="8">
        <f t="shared" si="505"/>
        <v>0</v>
      </c>
    </row>
    <row r="9777" spans="66:66" ht="22.5" x14ac:dyDescent="0.45">
      <c r="BN9777" s="8">
        <f t="shared" si="505"/>
        <v>0</v>
      </c>
    </row>
    <row r="9778" spans="66:66" ht="22.5" x14ac:dyDescent="0.45">
      <c r="BN9778" s="8">
        <f t="shared" si="505"/>
        <v>0</v>
      </c>
    </row>
    <row r="9779" spans="66:66" ht="22.5" x14ac:dyDescent="0.45">
      <c r="BN9779" s="8">
        <f t="shared" si="505"/>
        <v>0</v>
      </c>
    </row>
    <row r="9780" spans="66:66" ht="22.5" x14ac:dyDescent="0.45">
      <c r="BN9780" s="8">
        <f t="shared" si="505"/>
        <v>0</v>
      </c>
    </row>
    <row r="9781" spans="66:66" ht="22.5" x14ac:dyDescent="0.45">
      <c r="BN9781" s="8">
        <f t="shared" si="505"/>
        <v>0</v>
      </c>
    </row>
    <row r="9782" spans="66:66" ht="22.5" x14ac:dyDescent="0.45">
      <c r="BN9782" s="8">
        <f t="shared" si="505"/>
        <v>0</v>
      </c>
    </row>
    <row r="9783" spans="66:66" ht="22.5" x14ac:dyDescent="0.45">
      <c r="BN9783" s="8">
        <f t="shared" si="505"/>
        <v>0</v>
      </c>
    </row>
    <row r="9784" spans="66:66" ht="22.5" x14ac:dyDescent="0.45">
      <c r="BN9784" s="8">
        <f t="shared" si="505"/>
        <v>0</v>
      </c>
    </row>
    <row r="9785" spans="66:66" ht="22.5" x14ac:dyDescent="0.45">
      <c r="BN9785" s="8">
        <f t="shared" si="505"/>
        <v>0</v>
      </c>
    </row>
    <row r="9786" spans="66:66" ht="22.5" x14ac:dyDescent="0.45">
      <c r="BN9786" s="8">
        <f t="shared" si="505"/>
        <v>0</v>
      </c>
    </row>
    <row r="9787" spans="66:66" ht="22.5" x14ac:dyDescent="0.45">
      <c r="BN9787" s="8">
        <f t="shared" si="505"/>
        <v>0</v>
      </c>
    </row>
    <row r="9788" spans="66:66" ht="22.5" x14ac:dyDescent="0.45">
      <c r="BN9788" s="8">
        <f t="shared" si="505"/>
        <v>0</v>
      </c>
    </row>
    <row r="9789" spans="66:66" ht="22.5" x14ac:dyDescent="0.45">
      <c r="BN9789" s="8">
        <f t="shared" si="505"/>
        <v>0</v>
      </c>
    </row>
    <row r="9790" spans="66:66" ht="22.5" x14ac:dyDescent="0.45">
      <c r="BN9790" s="8">
        <f t="shared" si="505"/>
        <v>0</v>
      </c>
    </row>
    <row r="9791" spans="66:66" ht="22.5" x14ac:dyDescent="0.45">
      <c r="BN9791" s="8">
        <f t="shared" si="505"/>
        <v>0</v>
      </c>
    </row>
    <row r="9792" spans="66:66" ht="22.5" x14ac:dyDescent="0.45">
      <c r="BN9792" s="8">
        <f t="shared" si="505"/>
        <v>0</v>
      </c>
    </row>
    <row r="9793" spans="66:66" ht="22.5" x14ac:dyDescent="0.45">
      <c r="BN9793" s="8">
        <f t="shared" si="505"/>
        <v>0</v>
      </c>
    </row>
    <row r="9794" spans="66:66" ht="22.5" x14ac:dyDescent="0.45">
      <c r="BN9794" s="8">
        <f t="shared" si="505"/>
        <v>0</v>
      </c>
    </row>
    <row r="9795" spans="66:66" ht="22.5" x14ac:dyDescent="0.45">
      <c r="BN9795" s="8">
        <f t="shared" si="505"/>
        <v>0</v>
      </c>
    </row>
    <row r="9796" spans="66:66" ht="22.5" x14ac:dyDescent="0.45">
      <c r="BN9796" s="8">
        <f t="shared" si="505"/>
        <v>0</v>
      </c>
    </row>
    <row r="9797" spans="66:66" ht="22.5" x14ac:dyDescent="0.45">
      <c r="BN9797" s="8">
        <f t="shared" si="505"/>
        <v>0</v>
      </c>
    </row>
    <row r="9798" spans="66:66" ht="22.5" x14ac:dyDescent="0.45">
      <c r="BN9798" s="8">
        <f t="shared" si="505"/>
        <v>0</v>
      </c>
    </row>
    <row r="9799" spans="66:66" ht="22.5" x14ac:dyDescent="0.45">
      <c r="BN9799" s="8">
        <f t="shared" si="505"/>
        <v>0</v>
      </c>
    </row>
    <row r="9800" spans="66:66" ht="22.5" x14ac:dyDescent="0.45">
      <c r="BN9800" s="8">
        <f t="shared" si="505"/>
        <v>0</v>
      </c>
    </row>
    <row r="9801" spans="66:66" ht="22.5" x14ac:dyDescent="0.45">
      <c r="BN9801" s="8">
        <f t="shared" si="505"/>
        <v>0</v>
      </c>
    </row>
    <row r="9802" spans="66:66" ht="22.5" x14ac:dyDescent="0.45">
      <c r="BN9802" s="8">
        <f t="shared" si="505"/>
        <v>0</v>
      </c>
    </row>
    <row r="9803" spans="66:66" ht="22.5" x14ac:dyDescent="0.45">
      <c r="BN9803" s="8">
        <f t="shared" si="505"/>
        <v>0</v>
      </c>
    </row>
    <row r="9804" spans="66:66" ht="22.5" x14ac:dyDescent="0.45">
      <c r="BN9804" s="8">
        <f t="shared" si="505"/>
        <v>0</v>
      </c>
    </row>
    <row r="9805" spans="66:66" ht="22.5" x14ac:dyDescent="0.45">
      <c r="BN9805" s="8">
        <f t="shared" si="505"/>
        <v>0</v>
      </c>
    </row>
    <row r="9806" spans="66:66" ht="22.5" x14ac:dyDescent="0.45">
      <c r="BN9806" s="8">
        <f t="shared" si="505"/>
        <v>0</v>
      </c>
    </row>
    <row r="9807" spans="66:66" ht="22.5" x14ac:dyDescent="0.45">
      <c r="BN9807" s="8">
        <f t="shared" si="505"/>
        <v>0</v>
      </c>
    </row>
    <row r="9808" spans="66:66" ht="22.5" x14ac:dyDescent="0.45">
      <c r="BN9808" s="8">
        <f t="shared" si="505"/>
        <v>0</v>
      </c>
    </row>
    <row r="9809" spans="66:66" ht="22.5" x14ac:dyDescent="0.45">
      <c r="BN9809" s="8">
        <f t="shared" si="505"/>
        <v>0</v>
      </c>
    </row>
    <row r="9810" spans="66:66" ht="22.5" x14ac:dyDescent="0.45">
      <c r="BN9810" s="8">
        <f t="shared" si="505"/>
        <v>0</v>
      </c>
    </row>
    <row r="9811" spans="66:66" ht="22.5" x14ac:dyDescent="0.45">
      <c r="BN9811" s="8">
        <f t="shared" si="505"/>
        <v>0</v>
      </c>
    </row>
    <row r="9812" spans="66:66" ht="22.5" x14ac:dyDescent="0.45">
      <c r="BN9812" s="8">
        <f t="shared" si="505"/>
        <v>0</v>
      </c>
    </row>
    <row r="9813" spans="66:66" ht="22.5" x14ac:dyDescent="0.45">
      <c r="BN9813" s="8">
        <f t="shared" si="505"/>
        <v>0</v>
      </c>
    </row>
    <row r="9814" spans="66:66" ht="22.5" x14ac:dyDescent="0.45">
      <c r="BN9814" s="8">
        <f t="shared" si="505"/>
        <v>0</v>
      </c>
    </row>
    <row r="9815" spans="66:66" ht="22.5" x14ac:dyDescent="0.45">
      <c r="BN9815" s="8">
        <f t="shared" si="505"/>
        <v>0</v>
      </c>
    </row>
    <row r="9816" spans="66:66" ht="22.5" x14ac:dyDescent="0.45">
      <c r="BN9816" s="8">
        <f t="shared" si="505"/>
        <v>0</v>
      </c>
    </row>
    <row r="9817" spans="66:66" ht="22.5" x14ac:dyDescent="0.45">
      <c r="BN9817" s="8">
        <f t="shared" si="505"/>
        <v>0</v>
      </c>
    </row>
    <row r="9818" spans="66:66" ht="22.5" x14ac:dyDescent="0.45">
      <c r="BN9818" s="8">
        <f t="shared" si="505"/>
        <v>0</v>
      </c>
    </row>
    <row r="9819" spans="66:66" ht="22.5" x14ac:dyDescent="0.45">
      <c r="BN9819" s="8">
        <f t="shared" si="505"/>
        <v>0</v>
      </c>
    </row>
    <row r="9820" spans="66:66" ht="22.5" x14ac:dyDescent="0.45">
      <c r="BN9820" s="8">
        <f t="shared" si="505"/>
        <v>0</v>
      </c>
    </row>
    <row r="9821" spans="66:66" ht="22.5" x14ac:dyDescent="0.45">
      <c r="BN9821" s="8">
        <f t="shared" si="505"/>
        <v>0</v>
      </c>
    </row>
    <row r="9822" spans="66:66" ht="22.5" x14ac:dyDescent="0.45">
      <c r="BN9822" s="8">
        <f t="shared" si="505"/>
        <v>0</v>
      </c>
    </row>
    <row r="9823" spans="66:66" ht="22.5" x14ac:dyDescent="0.45">
      <c r="BN9823" s="8">
        <f t="shared" si="505"/>
        <v>0</v>
      </c>
    </row>
    <row r="9824" spans="66:66" ht="22.5" x14ac:dyDescent="0.45">
      <c r="BN9824" s="8">
        <f t="shared" si="505"/>
        <v>0</v>
      </c>
    </row>
    <row r="9825" spans="66:66" ht="22.5" x14ac:dyDescent="0.45">
      <c r="BN9825" s="8">
        <f t="shared" si="505"/>
        <v>0</v>
      </c>
    </row>
    <row r="9826" spans="66:66" ht="22.5" x14ac:dyDescent="0.45">
      <c r="BN9826" s="8">
        <f t="shared" si="505"/>
        <v>0</v>
      </c>
    </row>
    <row r="9827" spans="66:66" ht="22.5" x14ac:dyDescent="0.45">
      <c r="BN9827" s="8">
        <f t="shared" si="505"/>
        <v>0</v>
      </c>
    </row>
    <row r="9828" spans="66:66" ht="22.5" x14ac:dyDescent="0.45">
      <c r="BN9828" s="8">
        <f t="shared" si="505"/>
        <v>0</v>
      </c>
    </row>
    <row r="9829" spans="66:66" ht="22.5" x14ac:dyDescent="0.45">
      <c r="BN9829" s="8">
        <f t="shared" si="505"/>
        <v>0</v>
      </c>
    </row>
    <row r="9830" spans="66:66" ht="22.5" x14ac:dyDescent="0.45">
      <c r="BN9830" s="8">
        <f t="shared" si="505"/>
        <v>0</v>
      </c>
    </row>
    <row r="9831" spans="66:66" ht="22.5" x14ac:dyDescent="0.45">
      <c r="BN9831" s="8">
        <f t="shared" si="505"/>
        <v>0</v>
      </c>
    </row>
    <row r="9832" spans="66:66" ht="22.5" x14ac:dyDescent="0.45">
      <c r="BN9832" s="8">
        <f t="shared" si="505"/>
        <v>0</v>
      </c>
    </row>
    <row r="9833" spans="66:66" ht="22.5" x14ac:dyDescent="0.45">
      <c r="BN9833" s="8">
        <f t="shared" si="505"/>
        <v>0</v>
      </c>
    </row>
    <row r="9834" spans="66:66" ht="22.5" x14ac:dyDescent="0.45">
      <c r="BN9834" s="8">
        <f t="shared" si="505"/>
        <v>0</v>
      </c>
    </row>
    <row r="9835" spans="66:66" ht="22.5" x14ac:dyDescent="0.45">
      <c r="BN9835" s="8">
        <f t="shared" si="505"/>
        <v>0</v>
      </c>
    </row>
    <row r="9836" spans="66:66" ht="22.5" x14ac:dyDescent="0.45">
      <c r="BN9836" s="8">
        <f t="shared" si="505"/>
        <v>0</v>
      </c>
    </row>
    <row r="9837" spans="66:66" ht="22.5" x14ac:dyDescent="0.45">
      <c r="BN9837" s="8">
        <f t="shared" si="505"/>
        <v>0</v>
      </c>
    </row>
    <row r="9838" spans="66:66" ht="22.5" x14ac:dyDescent="0.45">
      <c r="BN9838" s="8">
        <f t="shared" ref="BN9838:BN9901" si="506">D10438</f>
        <v>0</v>
      </c>
    </row>
    <row r="9839" spans="66:66" ht="22.5" x14ac:dyDescent="0.45">
      <c r="BN9839" s="8">
        <f t="shared" si="506"/>
        <v>0</v>
      </c>
    </row>
    <row r="9840" spans="66:66" ht="22.5" x14ac:dyDescent="0.45">
      <c r="BN9840" s="8">
        <f t="shared" si="506"/>
        <v>0</v>
      </c>
    </row>
    <row r="9841" spans="66:66" ht="22.5" x14ac:dyDescent="0.45">
      <c r="BN9841" s="8">
        <f t="shared" si="506"/>
        <v>0</v>
      </c>
    </row>
    <row r="9842" spans="66:66" ht="22.5" x14ac:dyDescent="0.45">
      <c r="BN9842" s="8">
        <f t="shared" si="506"/>
        <v>0</v>
      </c>
    </row>
    <row r="9843" spans="66:66" ht="22.5" x14ac:dyDescent="0.45">
      <c r="BN9843" s="8">
        <f t="shared" si="506"/>
        <v>0</v>
      </c>
    </row>
    <row r="9844" spans="66:66" ht="22.5" x14ac:dyDescent="0.45">
      <c r="BN9844" s="8">
        <f t="shared" si="506"/>
        <v>0</v>
      </c>
    </row>
    <row r="9845" spans="66:66" ht="22.5" x14ac:dyDescent="0.45">
      <c r="BN9845" s="8">
        <f t="shared" si="506"/>
        <v>0</v>
      </c>
    </row>
    <row r="9846" spans="66:66" ht="22.5" x14ac:dyDescent="0.45">
      <c r="BN9846" s="8">
        <f t="shared" si="506"/>
        <v>0</v>
      </c>
    </row>
    <row r="9847" spans="66:66" ht="22.5" x14ac:dyDescent="0.45">
      <c r="BN9847" s="8">
        <f t="shared" si="506"/>
        <v>0</v>
      </c>
    </row>
    <row r="9848" spans="66:66" ht="22.5" x14ac:dyDescent="0.45">
      <c r="BN9848" s="8">
        <f t="shared" si="506"/>
        <v>0</v>
      </c>
    </row>
    <row r="9849" spans="66:66" ht="22.5" x14ac:dyDescent="0.45">
      <c r="BN9849" s="8">
        <f t="shared" si="506"/>
        <v>0</v>
      </c>
    </row>
    <row r="9850" spans="66:66" ht="22.5" x14ac:dyDescent="0.45">
      <c r="BN9850" s="8">
        <f t="shared" si="506"/>
        <v>0</v>
      </c>
    </row>
    <row r="9851" spans="66:66" ht="22.5" x14ac:dyDescent="0.45">
      <c r="BN9851" s="8">
        <f t="shared" si="506"/>
        <v>0</v>
      </c>
    </row>
    <row r="9852" spans="66:66" ht="22.5" x14ac:dyDescent="0.45">
      <c r="BN9852" s="8">
        <f t="shared" si="506"/>
        <v>0</v>
      </c>
    </row>
    <row r="9853" spans="66:66" ht="22.5" x14ac:dyDescent="0.45">
      <c r="BN9853" s="8">
        <f t="shared" si="506"/>
        <v>0</v>
      </c>
    </row>
    <row r="9854" spans="66:66" ht="22.5" x14ac:dyDescent="0.45">
      <c r="BN9854" s="8">
        <f t="shared" si="506"/>
        <v>0</v>
      </c>
    </row>
    <row r="9855" spans="66:66" ht="22.5" x14ac:dyDescent="0.45">
      <c r="BN9855" s="8">
        <f t="shared" si="506"/>
        <v>0</v>
      </c>
    </row>
    <row r="9856" spans="66:66" ht="22.5" x14ac:dyDescent="0.45">
      <c r="BN9856" s="8">
        <f t="shared" si="506"/>
        <v>0</v>
      </c>
    </row>
    <row r="9857" spans="66:66" ht="22.5" x14ac:dyDescent="0.45">
      <c r="BN9857" s="8">
        <f t="shared" si="506"/>
        <v>0</v>
      </c>
    </row>
    <row r="9858" spans="66:66" ht="22.5" x14ac:dyDescent="0.45">
      <c r="BN9858" s="8">
        <f t="shared" si="506"/>
        <v>0</v>
      </c>
    </row>
    <row r="9859" spans="66:66" ht="22.5" x14ac:dyDescent="0.45">
      <c r="BN9859" s="8">
        <f t="shared" si="506"/>
        <v>0</v>
      </c>
    </row>
    <row r="9860" spans="66:66" ht="22.5" x14ac:dyDescent="0.45">
      <c r="BN9860" s="8">
        <f t="shared" si="506"/>
        <v>0</v>
      </c>
    </row>
    <row r="9861" spans="66:66" ht="22.5" x14ac:dyDescent="0.45">
      <c r="BN9861" s="8">
        <f t="shared" si="506"/>
        <v>0</v>
      </c>
    </row>
    <row r="9862" spans="66:66" ht="22.5" x14ac:dyDescent="0.45">
      <c r="BN9862" s="8">
        <f t="shared" si="506"/>
        <v>0</v>
      </c>
    </row>
    <row r="9863" spans="66:66" ht="22.5" x14ac:dyDescent="0.45">
      <c r="BN9863" s="8">
        <f t="shared" si="506"/>
        <v>0</v>
      </c>
    </row>
    <row r="9864" spans="66:66" ht="22.5" x14ac:dyDescent="0.45">
      <c r="BN9864" s="8">
        <f t="shared" si="506"/>
        <v>0</v>
      </c>
    </row>
    <row r="9865" spans="66:66" ht="22.5" x14ac:dyDescent="0.45">
      <c r="BN9865" s="8">
        <f t="shared" si="506"/>
        <v>0</v>
      </c>
    </row>
    <row r="9866" spans="66:66" ht="22.5" x14ac:dyDescent="0.45">
      <c r="BN9866" s="8">
        <f t="shared" si="506"/>
        <v>0</v>
      </c>
    </row>
    <row r="9867" spans="66:66" ht="22.5" x14ac:dyDescent="0.45">
      <c r="BN9867" s="8">
        <f t="shared" si="506"/>
        <v>0</v>
      </c>
    </row>
    <row r="9868" spans="66:66" ht="22.5" x14ac:dyDescent="0.45">
      <c r="BN9868" s="8">
        <f t="shared" si="506"/>
        <v>0</v>
      </c>
    </row>
    <row r="9869" spans="66:66" ht="22.5" x14ac:dyDescent="0.45">
      <c r="BN9869" s="8">
        <f t="shared" si="506"/>
        <v>0</v>
      </c>
    </row>
    <row r="9870" spans="66:66" ht="22.5" x14ac:dyDescent="0.45">
      <c r="BN9870" s="8">
        <f t="shared" si="506"/>
        <v>0</v>
      </c>
    </row>
    <row r="9871" spans="66:66" ht="22.5" x14ac:dyDescent="0.45">
      <c r="BN9871" s="8">
        <f t="shared" si="506"/>
        <v>0</v>
      </c>
    </row>
    <row r="9872" spans="66:66" ht="22.5" x14ac:dyDescent="0.45">
      <c r="BN9872" s="8">
        <f t="shared" si="506"/>
        <v>0</v>
      </c>
    </row>
    <row r="9873" spans="66:66" ht="22.5" x14ac:dyDescent="0.45">
      <c r="BN9873" s="8">
        <f t="shared" si="506"/>
        <v>0</v>
      </c>
    </row>
    <row r="9874" spans="66:66" ht="22.5" x14ac:dyDescent="0.45">
      <c r="BN9874" s="8">
        <f t="shared" si="506"/>
        <v>0</v>
      </c>
    </row>
    <row r="9875" spans="66:66" ht="22.5" x14ac:dyDescent="0.45">
      <c r="BN9875" s="8">
        <f t="shared" si="506"/>
        <v>0</v>
      </c>
    </row>
    <row r="9876" spans="66:66" ht="22.5" x14ac:dyDescent="0.45">
      <c r="BN9876" s="8">
        <f t="shared" si="506"/>
        <v>0</v>
      </c>
    </row>
    <row r="9877" spans="66:66" ht="22.5" x14ac:dyDescent="0.45">
      <c r="BN9877" s="8">
        <f t="shared" si="506"/>
        <v>0</v>
      </c>
    </row>
    <row r="9878" spans="66:66" ht="22.5" x14ac:dyDescent="0.45">
      <c r="BN9878" s="8">
        <f t="shared" si="506"/>
        <v>0</v>
      </c>
    </row>
    <row r="9879" spans="66:66" ht="22.5" x14ac:dyDescent="0.45">
      <c r="BN9879" s="8">
        <f t="shared" si="506"/>
        <v>0</v>
      </c>
    </row>
    <row r="9880" spans="66:66" ht="22.5" x14ac:dyDescent="0.45">
      <c r="BN9880" s="8">
        <f t="shared" si="506"/>
        <v>0</v>
      </c>
    </row>
    <row r="9881" spans="66:66" ht="22.5" x14ac:dyDescent="0.45">
      <c r="BN9881" s="8">
        <f t="shared" si="506"/>
        <v>0</v>
      </c>
    </row>
    <row r="9882" spans="66:66" ht="22.5" x14ac:dyDescent="0.45">
      <c r="BN9882" s="8">
        <f t="shared" si="506"/>
        <v>0</v>
      </c>
    </row>
    <row r="9883" spans="66:66" ht="22.5" x14ac:dyDescent="0.45">
      <c r="BN9883" s="8">
        <f t="shared" si="506"/>
        <v>0</v>
      </c>
    </row>
    <row r="9884" spans="66:66" ht="22.5" x14ac:dyDescent="0.45">
      <c r="BN9884" s="8">
        <f t="shared" si="506"/>
        <v>0</v>
      </c>
    </row>
    <row r="9885" spans="66:66" ht="22.5" x14ac:dyDescent="0.45">
      <c r="BN9885" s="8">
        <f t="shared" si="506"/>
        <v>0</v>
      </c>
    </row>
    <row r="9886" spans="66:66" ht="22.5" x14ac:dyDescent="0.45">
      <c r="BN9886" s="8">
        <f t="shared" si="506"/>
        <v>0</v>
      </c>
    </row>
    <row r="9887" spans="66:66" ht="22.5" x14ac:dyDescent="0.45">
      <c r="BN9887" s="8">
        <f t="shared" si="506"/>
        <v>0</v>
      </c>
    </row>
    <row r="9888" spans="66:66" ht="22.5" x14ac:dyDescent="0.45">
      <c r="BN9888" s="8">
        <f t="shared" si="506"/>
        <v>0</v>
      </c>
    </row>
    <row r="9889" spans="66:66" ht="22.5" x14ac:dyDescent="0.45">
      <c r="BN9889" s="8">
        <f t="shared" si="506"/>
        <v>0</v>
      </c>
    </row>
    <row r="9890" spans="66:66" ht="22.5" x14ac:dyDescent="0.45">
      <c r="BN9890" s="8">
        <f t="shared" si="506"/>
        <v>0</v>
      </c>
    </row>
    <row r="9891" spans="66:66" ht="22.5" x14ac:dyDescent="0.45">
      <c r="BN9891" s="8">
        <f t="shared" si="506"/>
        <v>0</v>
      </c>
    </row>
    <row r="9892" spans="66:66" ht="22.5" x14ac:dyDescent="0.45">
      <c r="BN9892" s="8">
        <f t="shared" si="506"/>
        <v>0</v>
      </c>
    </row>
    <row r="9893" spans="66:66" ht="22.5" x14ac:dyDescent="0.45">
      <c r="BN9893" s="8">
        <f t="shared" si="506"/>
        <v>0</v>
      </c>
    </row>
    <row r="9894" spans="66:66" ht="22.5" x14ac:dyDescent="0.45">
      <c r="BN9894" s="8">
        <f t="shared" si="506"/>
        <v>0</v>
      </c>
    </row>
    <row r="9895" spans="66:66" ht="22.5" x14ac:dyDescent="0.45">
      <c r="BN9895" s="8">
        <f t="shared" si="506"/>
        <v>0</v>
      </c>
    </row>
    <row r="9896" spans="66:66" ht="22.5" x14ac:dyDescent="0.45">
      <c r="BN9896" s="8">
        <f t="shared" si="506"/>
        <v>0</v>
      </c>
    </row>
    <row r="9897" spans="66:66" ht="22.5" x14ac:dyDescent="0.45">
      <c r="BN9897" s="8">
        <f t="shared" si="506"/>
        <v>0</v>
      </c>
    </row>
    <row r="9898" spans="66:66" ht="22.5" x14ac:dyDescent="0.45">
      <c r="BN9898" s="8">
        <f t="shared" si="506"/>
        <v>0</v>
      </c>
    </row>
    <row r="9899" spans="66:66" ht="22.5" x14ac:dyDescent="0.45">
      <c r="BN9899" s="8">
        <f t="shared" si="506"/>
        <v>0</v>
      </c>
    </row>
    <row r="9900" spans="66:66" ht="22.5" x14ac:dyDescent="0.45">
      <c r="BN9900" s="8">
        <f t="shared" si="506"/>
        <v>0</v>
      </c>
    </row>
    <row r="9901" spans="66:66" ht="22.5" x14ac:dyDescent="0.45">
      <c r="BN9901" s="8">
        <f t="shared" si="506"/>
        <v>0</v>
      </c>
    </row>
    <row r="9902" spans="66:66" ht="22.5" x14ac:dyDescent="0.45">
      <c r="BN9902" s="8">
        <f t="shared" ref="BN9902:BN9965" si="507">D10502</f>
        <v>0</v>
      </c>
    </row>
    <row r="9903" spans="66:66" ht="22.5" x14ac:dyDescent="0.45">
      <c r="BN9903" s="8">
        <f t="shared" si="507"/>
        <v>0</v>
      </c>
    </row>
    <row r="9904" spans="66:66" ht="22.5" x14ac:dyDescent="0.45">
      <c r="BN9904" s="8">
        <f t="shared" si="507"/>
        <v>0</v>
      </c>
    </row>
    <row r="9905" spans="66:66" ht="22.5" x14ac:dyDescent="0.45">
      <c r="BN9905" s="8">
        <f t="shared" si="507"/>
        <v>0</v>
      </c>
    </row>
    <row r="9906" spans="66:66" ht="22.5" x14ac:dyDescent="0.45">
      <c r="BN9906" s="8">
        <f t="shared" si="507"/>
        <v>0</v>
      </c>
    </row>
    <row r="9907" spans="66:66" ht="22.5" x14ac:dyDescent="0.45">
      <c r="BN9907" s="8">
        <f t="shared" si="507"/>
        <v>0</v>
      </c>
    </row>
    <row r="9908" spans="66:66" ht="22.5" x14ac:dyDescent="0.45">
      <c r="BN9908" s="8">
        <f t="shared" si="507"/>
        <v>0</v>
      </c>
    </row>
    <row r="9909" spans="66:66" ht="22.5" x14ac:dyDescent="0.45">
      <c r="BN9909" s="8">
        <f t="shared" si="507"/>
        <v>0</v>
      </c>
    </row>
    <row r="9910" spans="66:66" ht="22.5" x14ac:dyDescent="0.45">
      <c r="BN9910" s="8">
        <f t="shared" si="507"/>
        <v>0</v>
      </c>
    </row>
    <row r="9911" spans="66:66" ht="22.5" x14ac:dyDescent="0.45">
      <c r="BN9911" s="8">
        <f t="shared" si="507"/>
        <v>0</v>
      </c>
    </row>
    <row r="9912" spans="66:66" ht="22.5" x14ac:dyDescent="0.45">
      <c r="BN9912" s="8">
        <f t="shared" si="507"/>
        <v>0</v>
      </c>
    </row>
    <row r="9913" spans="66:66" ht="22.5" x14ac:dyDescent="0.45">
      <c r="BN9913" s="8">
        <f t="shared" si="507"/>
        <v>0</v>
      </c>
    </row>
    <row r="9914" spans="66:66" ht="22.5" x14ac:dyDescent="0.45">
      <c r="BN9914" s="8">
        <f t="shared" si="507"/>
        <v>0</v>
      </c>
    </row>
    <row r="9915" spans="66:66" ht="22.5" x14ac:dyDescent="0.45">
      <c r="BN9915" s="8">
        <f t="shared" si="507"/>
        <v>0</v>
      </c>
    </row>
    <row r="9916" spans="66:66" ht="22.5" x14ac:dyDescent="0.45">
      <c r="BN9916" s="8">
        <f t="shared" si="507"/>
        <v>0</v>
      </c>
    </row>
    <row r="9917" spans="66:66" ht="22.5" x14ac:dyDescent="0.45">
      <c r="BN9917" s="8">
        <f t="shared" si="507"/>
        <v>0</v>
      </c>
    </row>
    <row r="9918" spans="66:66" ht="22.5" x14ac:dyDescent="0.45">
      <c r="BN9918" s="8">
        <f t="shared" si="507"/>
        <v>0</v>
      </c>
    </row>
    <row r="9919" spans="66:66" ht="22.5" x14ac:dyDescent="0.45">
      <c r="BN9919" s="8">
        <f t="shared" si="507"/>
        <v>0</v>
      </c>
    </row>
    <row r="9920" spans="66:66" ht="22.5" x14ac:dyDescent="0.45">
      <c r="BN9920" s="8">
        <f t="shared" si="507"/>
        <v>0</v>
      </c>
    </row>
    <row r="9921" spans="66:66" ht="22.5" x14ac:dyDescent="0.45">
      <c r="BN9921" s="8">
        <f t="shared" si="507"/>
        <v>0</v>
      </c>
    </row>
    <row r="9922" spans="66:66" ht="22.5" x14ac:dyDescent="0.45">
      <c r="BN9922" s="8">
        <f t="shared" si="507"/>
        <v>0</v>
      </c>
    </row>
    <row r="9923" spans="66:66" ht="22.5" x14ac:dyDescent="0.45">
      <c r="BN9923" s="8">
        <f t="shared" si="507"/>
        <v>0</v>
      </c>
    </row>
    <row r="9924" spans="66:66" ht="22.5" x14ac:dyDescent="0.45">
      <c r="BN9924" s="8">
        <f t="shared" si="507"/>
        <v>0</v>
      </c>
    </row>
    <row r="9925" spans="66:66" ht="22.5" x14ac:dyDescent="0.45">
      <c r="BN9925" s="8">
        <f t="shared" si="507"/>
        <v>0</v>
      </c>
    </row>
    <row r="9926" spans="66:66" ht="22.5" x14ac:dyDescent="0.45">
      <c r="BN9926" s="8">
        <f t="shared" si="507"/>
        <v>0</v>
      </c>
    </row>
    <row r="9927" spans="66:66" ht="22.5" x14ac:dyDescent="0.45">
      <c r="BN9927" s="8">
        <f t="shared" si="507"/>
        <v>0</v>
      </c>
    </row>
    <row r="9928" spans="66:66" ht="22.5" x14ac:dyDescent="0.45">
      <c r="BN9928" s="8">
        <f t="shared" si="507"/>
        <v>0</v>
      </c>
    </row>
    <row r="9929" spans="66:66" ht="22.5" x14ac:dyDescent="0.45">
      <c r="BN9929" s="8">
        <f t="shared" si="507"/>
        <v>0</v>
      </c>
    </row>
    <row r="9930" spans="66:66" ht="22.5" x14ac:dyDescent="0.45">
      <c r="BN9930" s="8">
        <f t="shared" si="507"/>
        <v>0</v>
      </c>
    </row>
    <row r="9931" spans="66:66" ht="22.5" x14ac:dyDescent="0.45">
      <c r="BN9931" s="8">
        <f t="shared" si="507"/>
        <v>0</v>
      </c>
    </row>
    <row r="9932" spans="66:66" ht="22.5" x14ac:dyDescent="0.45">
      <c r="BN9932" s="8">
        <f t="shared" si="507"/>
        <v>0</v>
      </c>
    </row>
    <row r="9933" spans="66:66" ht="22.5" x14ac:dyDescent="0.45">
      <c r="BN9933" s="8">
        <f t="shared" si="507"/>
        <v>0</v>
      </c>
    </row>
    <row r="9934" spans="66:66" ht="22.5" x14ac:dyDescent="0.45">
      <c r="BN9934" s="8">
        <f t="shared" si="507"/>
        <v>0</v>
      </c>
    </row>
    <row r="9935" spans="66:66" ht="22.5" x14ac:dyDescent="0.45">
      <c r="BN9935" s="8">
        <f t="shared" si="507"/>
        <v>0</v>
      </c>
    </row>
    <row r="9936" spans="66:66" ht="22.5" x14ac:dyDescent="0.45">
      <c r="BN9936" s="8">
        <f t="shared" si="507"/>
        <v>0</v>
      </c>
    </row>
    <row r="9937" spans="66:66" ht="22.5" x14ac:dyDescent="0.45">
      <c r="BN9937" s="8">
        <f t="shared" si="507"/>
        <v>0</v>
      </c>
    </row>
    <row r="9938" spans="66:66" ht="22.5" x14ac:dyDescent="0.45">
      <c r="BN9938" s="8">
        <f t="shared" si="507"/>
        <v>0</v>
      </c>
    </row>
    <row r="9939" spans="66:66" ht="22.5" x14ac:dyDescent="0.45">
      <c r="BN9939" s="8">
        <f t="shared" si="507"/>
        <v>0</v>
      </c>
    </row>
    <row r="9940" spans="66:66" ht="22.5" x14ac:dyDescent="0.45">
      <c r="BN9940" s="8">
        <f t="shared" si="507"/>
        <v>0</v>
      </c>
    </row>
    <row r="9941" spans="66:66" ht="22.5" x14ac:dyDescent="0.45">
      <c r="BN9941" s="8">
        <f t="shared" si="507"/>
        <v>0</v>
      </c>
    </row>
    <row r="9942" spans="66:66" ht="22.5" x14ac:dyDescent="0.45">
      <c r="BN9942" s="8">
        <f t="shared" si="507"/>
        <v>0</v>
      </c>
    </row>
    <row r="9943" spans="66:66" ht="22.5" x14ac:dyDescent="0.45">
      <c r="BN9943" s="8">
        <f t="shared" si="507"/>
        <v>0</v>
      </c>
    </row>
    <row r="9944" spans="66:66" ht="22.5" x14ac:dyDescent="0.45">
      <c r="BN9944" s="8">
        <f t="shared" si="507"/>
        <v>0</v>
      </c>
    </row>
    <row r="9945" spans="66:66" ht="22.5" x14ac:dyDescent="0.45">
      <c r="BN9945" s="8">
        <f t="shared" si="507"/>
        <v>0</v>
      </c>
    </row>
    <row r="9946" spans="66:66" ht="22.5" x14ac:dyDescent="0.45">
      <c r="BN9946" s="8">
        <f t="shared" si="507"/>
        <v>0</v>
      </c>
    </row>
    <row r="9947" spans="66:66" ht="22.5" x14ac:dyDescent="0.45">
      <c r="BN9947" s="8">
        <f t="shared" si="507"/>
        <v>0</v>
      </c>
    </row>
    <row r="9948" spans="66:66" ht="22.5" x14ac:dyDescent="0.45">
      <c r="BN9948" s="8">
        <f t="shared" si="507"/>
        <v>0</v>
      </c>
    </row>
    <row r="9949" spans="66:66" ht="22.5" x14ac:dyDescent="0.45">
      <c r="BN9949" s="8">
        <f t="shared" si="507"/>
        <v>0</v>
      </c>
    </row>
    <row r="9950" spans="66:66" ht="22.5" x14ac:dyDescent="0.45">
      <c r="BN9950" s="8">
        <f t="shared" si="507"/>
        <v>0</v>
      </c>
    </row>
    <row r="9951" spans="66:66" ht="22.5" x14ac:dyDescent="0.45">
      <c r="BN9951" s="8">
        <f t="shared" si="507"/>
        <v>0</v>
      </c>
    </row>
    <row r="9952" spans="66:66" ht="22.5" x14ac:dyDescent="0.45">
      <c r="BN9952" s="8">
        <f t="shared" si="507"/>
        <v>0</v>
      </c>
    </row>
    <row r="9953" spans="66:66" ht="22.5" x14ac:dyDescent="0.45">
      <c r="BN9953" s="8">
        <f t="shared" si="507"/>
        <v>0</v>
      </c>
    </row>
    <row r="9954" spans="66:66" ht="22.5" x14ac:dyDescent="0.45">
      <c r="BN9954" s="8">
        <f t="shared" si="507"/>
        <v>0</v>
      </c>
    </row>
    <row r="9955" spans="66:66" ht="22.5" x14ac:dyDescent="0.45">
      <c r="BN9955" s="8">
        <f t="shared" si="507"/>
        <v>0</v>
      </c>
    </row>
    <row r="9956" spans="66:66" ht="22.5" x14ac:dyDescent="0.45">
      <c r="BN9956" s="8">
        <f t="shared" si="507"/>
        <v>0</v>
      </c>
    </row>
    <row r="9957" spans="66:66" ht="22.5" x14ac:dyDescent="0.45">
      <c r="BN9957" s="8">
        <f t="shared" si="507"/>
        <v>0</v>
      </c>
    </row>
    <row r="9958" spans="66:66" ht="22.5" x14ac:dyDescent="0.45">
      <c r="BN9958" s="8">
        <f t="shared" si="507"/>
        <v>0</v>
      </c>
    </row>
    <row r="9959" spans="66:66" ht="22.5" x14ac:dyDescent="0.45">
      <c r="BN9959" s="8">
        <f t="shared" si="507"/>
        <v>0</v>
      </c>
    </row>
    <row r="9960" spans="66:66" ht="22.5" x14ac:dyDescent="0.45">
      <c r="BN9960" s="8">
        <f t="shared" si="507"/>
        <v>0</v>
      </c>
    </row>
    <row r="9961" spans="66:66" ht="22.5" x14ac:dyDescent="0.45">
      <c r="BN9961" s="8">
        <f t="shared" si="507"/>
        <v>0</v>
      </c>
    </row>
    <row r="9962" spans="66:66" ht="22.5" x14ac:dyDescent="0.45">
      <c r="BN9962" s="8">
        <f t="shared" si="507"/>
        <v>0</v>
      </c>
    </row>
    <row r="9963" spans="66:66" ht="22.5" x14ac:dyDescent="0.45">
      <c r="BN9963" s="8">
        <f t="shared" si="507"/>
        <v>0</v>
      </c>
    </row>
    <row r="9964" spans="66:66" ht="22.5" x14ac:dyDescent="0.45">
      <c r="BN9964" s="8">
        <f t="shared" si="507"/>
        <v>0</v>
      </c>
    </row>
    <row r="9965" spans="66:66" ht="22.5" x14ac:dyDescent="0.45">
      <c r="BN9965" s="8">
        <f t="shared" si="507"/>
        <v>0</v>
      </c>
    </row>
    <row r="9966" spans="66:66" ht="22.5" x14ac:dyDescent="0.45">
      <c r="BN9966" s="8">
        <f t="shared" ref="BN9966:BN10029" si="508">D10566</f>
        <v>0</v>
      </c>
    </row>
    <row r="9967" spans="66:66" ht="22.5" x14ac:dyDescent="0.45">
      <c r="BN9967" s="8">
        <f t="shared" si="508"/>
        <v>0</v>
      </c>
    </row>
    <row r="9968" spans="66:66" ht="22.5" x14ac:dyDescent="0.45">
      <c r="BN9968" s="8">
        <f t="shared" si="508"/>
        <v>0</v>
      </c>
    </row>
    <row r="9969" spans="66:66" ht="22.5" x14ac:dyDescent="0.45">
      <c r="BN9969" s="8">
        <f t="shared" si="508"/>
        <v>0</v>
      </c>
    </row>
    <row r="9970" spans="66:66" ht="22.5" x14ac:dyDescent="0.45">
      <c r="BN9970" s="8">
        <f t="shared" si="508"/>
        <v>0</v>
      </c>
    </row>
    <row r="9971" spans="66:66" ht="22.5" x14ac:dyDescent="0.45">
      <c r="BN9971" s="8">
        <f t="shared" si="508"/>
        <v>0</v>
      </c>
    </row>
    <row r="9972" spans="66:66" ht="22.5" x14ac:dyDescent="0.45">
      <c r="BN9972" s="8">
        <f t="shared" si="508"/>
        <v>0</v>
      </c>
    </row>
    <row r="9973" spans="66:66" ht="22.5" x14ac:dyDescent="0.45">
      <c r="BN9973" s="8">
        <f t="shared" si="508"/>
        <v>0</v>
      </c>
    </row>
    <row r="9974" spans="66:66" ht="22.5" x14ac:dyDescent="0.45">
      <c r="BN9974" s="8">
        <f t="shared" si="508"/>
        <v>0</v>
      </c>
    </row>
    <row r="9975" spans="66:66" ht="22.5" x14ac:dyDescent="0.45">
      <c r="BN9975" s="8">
        <f t="shared" si="508"/>
        <v>0</v>
      </c>
    </row>
    <row r="9976" spans="66:66" ht="22.5" x14ac:dyDescent="0.45">
      <c r="BN9976" s="8">
        <f t="shared" si="508"/>
        <v>0</v>
      </c>
    </row>
    <row r="9977" spans="66:66" ht="22.5" x14ac:dyDescent="0.45">
      <c r="BN9977" s="8">
        <f t="shared" si="508"/>
        <v>0</v>
      </c>
    </row>
    <row r="9978" spans="66:66" ht="22.5" x14ac:dyDescent="0.45">
      <c r="BN9978" s="8">
        <f t="shared" si="508"/>
        <v>0</v>
      </c>
    </row>
    <row r="9979" spans="66:66" ht="22.5" x14ac:dyDescent="0.45">
      <c r="BN9979" s="8">
        <f t="shared" si="508"/>
        <v>0</v>
      </c>
    </row>
    <row r="9980" spans="66:66" ht="22.5" x14ac:dyDescent="0.45">
      <c r="BN9980" s="8">
        <f t="shared" si="508"/>
        <v>0</v>
      </c>
    </row>
    <row r="9981" spans="66:66" ht="22.5" x14ac:dyDescent="0.45">
      <c r="BN9981" s="8">
        <f t="shared" si="508"/>
        <v>0</v>
      </c>
    </row>
    <row r="9982" spans="66:66" ht="22.5" x14ac:dyDescent="0.45">
      <c r="BN9982" s="8">
        <f t="shared" si="508"/>
        <v>0</v>
      </c>
    </row>
    <row r="9983" spans="66:66" ht="22.5" x14ac:dyDescent="0.45">
      <c r="BN9983" s="8">
        <f t="shared" si="508"/>
        <v>0</v>
      </c>
    </row>
    <row r="9984" spans="66:66" ht="22.5" x14ac:dyDescent="0.45">
      <c r="BN9984" s="8">
        <f t="shared" si="508"/>
        <v>0</v>
      </c>
    </row>
    <row r="9985" spans="66:66" ht="22.5" x14ac:dyDescent="0.45">
      <c r="BN9985" s="8">
        <f t="shared" si="508"/>
        <v>0</v>
      </c>
    </row>
    <row r="9986" spans="66:66" ht="22.5" x14ac:dyDescent="0.45">
      <c r="BN9986" s="8">
        <f t="shared" si="508"/>
        <v>0</v>
      </c>
    </row>
    <row r="9987" spans="66:66" ht="22.5" x14ac:dyDescent="0.45">
      <c r="BN9987" s="8">
        <f t="shared" si="508"/>
        <v>0</v>
      </c>
    </row>
    <row r="9988" spans="66:66" ht="22.5" x14ac:dyDescent="0.45">
      <c r="BN9988" s="8">
        <f t="shared" si="508"/>
        <v>0</v>
      </c>
    </row>
    <row r="9989" spans="66:66" ht="22.5" x14ac:dyDescent="0.45">
      <c r="BN9989" s="8">
        <f t="shared" si="508"/>
        <v>0</v>
      </c>
    </row>
    <row r="9990" spans="66:66" ht="22.5" x14ac:dyDescent="0.45">
      <c r="BN9990" s="8">
        <f t="shared" si="508"/>
        <v>0</v>
      </c>
    </row>
    <row r="9991" spans="66:66" ht="22.5" x14ac:dyDescent="0.45">
      <c r="BN9991" s="8">
        <f t="shared" si="508"/>
        <v>0</v>
      </c>
    </row>
    <row r="9992" spans="66:66" ht="22.5" x14ac:dyDescent="0.45">
      <c r="BN9992" s="8">
        <f t="shared" si="508"/>
        <v>0</v>
      </c>
    </row>
    <row r="9993" spans="66:66" ht="22.5" x14ac:dyDescent="0.45">
      <c r="BN9993" s="8">
        <f t="shared" si="508"/>
        <v>0</v>
      </c>
    </row>
    <row r="9994" spans="66:66" ht="22.5" x14ac:dyDescent="0.45">
      <c r="BN9994" s="8">
        <f t="shared" si="508"/>
        <v>0</v>
      </c>
    </row>
    <row r="9995" spans="66:66" ht="22.5" x14ac:dyDescent="0.45">
      <c r="BN9995" s="8">
        <f t="shared" si="508"/>
        <v>0</v>
      </c>
    </row>
    <row r="9996" spans="66:66" ht="22.5" x14ac:dyDescent="0.45">
      <c r="BN9996" s="8">
        <f t="shared" si="508"/>
        <v>0</v>
      </c>
    </row>
    <row r="9997" spans="66:66" ht="22.5" x14ac:dyDescent="0.45">
      <c r="BN9997" s="8">
        <f t="shared" si="508"/>
        <v>0</v>
      </c>
    </row>
    <row r="9998" spans="66:66" ht="22.5" x14ac:dyDescent="0.45">
      <c r="BN9998" s="8">
        <f t="shared" si="508"/>
        <v>0</v>
      </c>
    </row>
    <row r="9999" spans="66:66" ht="22.5" x14ac:dyDescent="0.45">
      <c r="BN9999" s="8">
        <f t="shared" si="508"/>
        <v>0</v>
      </c>
    </row>
    <row r="10000" spans="66:66" ht="22.5" x14ac:dyDescent="0.45">
      <c r="BN10000" s="8">
        <f t="shared" si="508"/>
        <v>0</v>
      </c>
    </row>
    <row r="10001" spans="66:66" ht="22.5" x14ac:dyDescent="0.45">
      <c r="BN10001" s="8">
        <f t="shared" si="508"/>
        <v>0</v>
      </c>
    </row>
    <row r="10002" spans="66:66" ht="22.5" x14ac:dyDescent="0.45">
      <c r="BN10002" s="8">
        <f t="shared" si="508"/>
        <v>0</v>
      </c>
    </row>
    <row r="10003" spans="66:66" ht="22.5" x14ac:dyDescent="0.45">
      <c r="BN10003" s="8">
        <f t="shared" si="508"/>
        <v>0</v>
      </c>
    </row>
    <row r="10004" spans="66:66" ht="22.5" x14ac:dyDescent="0.45">
      <c r="BN10004" s="8">
        <f t="shared" si="508"/>
        <v>0</v>
      </c>
    </row>
    <row r="10005" spans="66:66" ht="22.5" x14ac:dyDescent="0.45">
      <c r="BN10005" s="8">
        <f t="shared" si="508"/>
        <v>0</v>
      </c>
    </row>
    <row r="10006" spans="66:66" ht="22.5" x14ac:dyDescent="0.45">
      <c r="BN10006" s="8">
        <f t="shared" si="508"/>
        <v>0</v>
      </c>
    </row>
    <row r="10007" spans="66:66" ht="22.5" x14ac:dyDescent="0.45">
      <c r="BN10007" s="8">
        <f t="shared" si="508"/>
        <v>0</v>
      </c>
    </row>
    <row r="10008" spans="66:66" ht="22.5" x14ac:dyDescent="0.45">
      <c r="BN10008" s="8">
        <f t="shared" si="508"/>
        <v>0</v>
      </c>
    </row>
    <row r="10009" spans="66:66" ht="22.5" x14ac:dyDescent="0.45">
      <c r="BN10009" s="8">
        <f t="shared" si="508"/>
        <v>0</v>
      </c>
    </row>
    <row r="10010" spans="66:66" ht="22.5" x14ac:dyDescent="0.45">
      <c r="BN10010" s="8">
        <f t="shared" si="508"/>
        <v>0</v>
      </c>
    </row>
    <row r="10011" spans="66:66" ht="22.5" x14ac:dyDescent="0.45">
      <c r="BN10011" s="8">
        <f t="shared" si="508"/>
        <v>0</v>
      </c>
    </row>
    <row r="10012" spans="66:66" ht="22.5" x14ac:dyDescent="0.45">
      <c r="BN10012" s="8">
        <f t="shared" si="508"/>
        <v>0</v>
      </c>
    </row>
    <row r="10013" spans="66:66" ht="22.5" x14ac:dyDescent="0.45">
      <c r="BN10013" s="8">
        <f t="shared" si="508"/>
        <v>0</v>
      </c>
    </row>
    <row r="10014" spans="66:66" ht="22.5" x14ac:dyDescent="0.45">
      <c r="BN10014" s="8">
        <f t="shared" si="508"/>
        <v>0</v>
      </c>
    </row>
    <row r="10015" spans="66:66" ht="22.5" x14ac:dyDescent="0.45">
      <c r="BN10015" s="8">
        <f t="shared" si="508"/>
        <v>0</v>
      </c>
    </row>
    <row r="10016" spans="66:66" ht="22.5" x14ac:dyDescent="0.45">
      <c r="BN10016" s="8">
        <f t="shared" si="508"/>
        <v>0</v>
      </c>
    </row>
    <row r="10017" spans="66:66" ht="22.5" x14ac:dyDescent="0.45">
      <c r="BN10017" s="8">
        <f t="shared" si="508"/>
        <v>0</v>
      </c>
    </row>
    <row r="10018" spans="66:66" ht="22.5" x14ac:dyDescent="0.45">
      <c r="BN10018" s="8">
        <f t="shared" si="508"/>
        <v>0</v>
      </c>
    </row>
    <row r="10019" spans="66:66" ht="22.5" x14ac:dyDescent="0.45">
      <c r="BN10019" s="8">
        <f t="shared" si="508"/>
        <v>0</v>
      </c>
    </row>
    <row r="10020" spans="66:66" ht="22.5" x14ac:dyDescent="0.45">
      <c r="BN10020" s="8">
        <f t="shared" si="508"/>
        <v>0</v>
      </c>
    </row>
    <row r="10021" spans="66:66" ht="22.5" x14ac:dyDescent="0.45">
      <c r="BN10021" s="8">
        <f t="shared" si="508"/>
        <v>0</v>
      </c>
    </row>
    <row r="10022" spans="66:66" ht="22.5" x14ac:dyDescent="0.45">
      <c r="BN10022" s="8">
        <f t="shared" si="508"/>
        <v>0</v>
      </c>
    </row>
    <row r="10023" spans="66:66" ht="22.5" x14ac:dyDescent="0.45">
      <c r="BN10023" s="8">
        <f t="shared" si="508"/>
        <v>0</v>
      </c>
    </row>
    <row r="10024" spans="66:66" ht="22.5" x14ac:dyDescent="0.45">
      <c r="BN10024" s="8">
        <f t="shared" si="508"/>
        <v>0</v>
      </c>
    </row>
    <row r="10025" spans="66:66" ht="22.5" x14ac:dyDescent="0.45">
      <c r="BN10025" s="8">
        <f t="shared" si="508"/>
        <v>0</v>
      </c>
    </row>
    <row r="10026" spans="66:66" ht="22.5" x14ac:dyDescent="0.45">
      <c r="BN10026" s="8">
        <f t="shared" si="508"/>
        <v>0</v>
      </c>
    </row>
    <row r="10027" spans="66:66" ht="22.5" x14ac:dyDescent="0.45">
      <c r="BN10027" s="8">
        <f t="shared" si="508"/>
        <v>0</v>
      </c>
    </row>
    <row r="10028" spans="66:66" ht="22.5" x14ac:dyDescent="0.45">
      <c r="BN10028" s="8">
        <f t="shared" si="508"/>
        <v>0</v>
      </c>
    </row>
    <row r="10029" spans="66:66" ht="22.5" x14ac:dyDescent="0.45">
      <c r="BN10029" s="8">
        <f t="shared" si="508"/>
        <v>0</v>
      </c>
    </row>
    <row r="10030" spans="66:66" ht="22.5" x14ac:dyDescent="0.45">
      <c r="BN10030" s="8">
        <f t="shared" ref="BN10030:BN10093" si="509">D10630</f>
        <v>0</v>
      </c>
    </row>
    <row r="10031" spans="66:66" ht="22.5" x14ac:dyDescent="0.45">
      <c r="BN10031" s="8">
        <f t="shared" si="509"/>
        <v>0</v>
      </c>
    </row>
    <row r="10032" spans="66:66" ht="22.5" x14ac:dyDescent="0.45">
      <c r="BN10032" s="8">
        <f t="shared" si="509"/>
        <v>0</v>
      </c>
    </row>
    <row r="10033" spans="66:66" ht="22.5" x14ac:dyDescent="0.45">
      <c r="BN10033" s="8">
        <f t="shared" si="509"/>
        <v>0</v>
      </c>
    </row>
    <row r="10034" spans="66:66" ht="22.5" x14ac:dyDescent="0.45">
      <c r="BN10034" s="8">
        <f t="shared" si="509"/>
        <v>0</v>
      </c>
    </row>
    <row r="10035" spans="66:66" ht="22.5" x14ac:dyDescent="0.45">
      <c r="BN10035" s="8">
        <f t="shared" si="509"/>
        <v>0</v>
      </c>
    </row>
    <row r="10036" spans="66:66" ht="22.5" x14ac:dyDescent="0.45">
      <c r="BN10036" s="8">
        <f t="shared" si="509"/>
        <v>0</v>
      </c>
    </row>
    <row r="10037" spans="66:66" ht="22.5" x14ac:dyDescent="0.45">
      <c r="BN10037" s="8">
        <f t="shared" si="509"/>
        <v>0</v>
      </c>
    </row>
    <row r="10038" spans="66:66" ht="22.5" x14ac:dyDescent="0.45">
      <c r="BN10038" s="8">
        <f t="shared" si="509"/>
        <v>0</v>
      </c>
    </row>
    <row r="10039" spans="66:66" ht="22.5" x14ac:dyDescent="0.45">
      <c r="BN10039" s="8">
        <f t="shared" si="509"/>
        <v>0</v>
      </c>
    </row>
    <row r="10040" spans="66:66" ht="22.5" x14ac:dyDescent="0.45">
      <c r="BN10040" s="8">
        <f t="shared" si="509"/>
        <v>0</v>
      </c>
    </row>
    <row r="10041" spans="66:66" ht="22.5" x14ac:dyDescent="0.45">
      <c r="BN10041" s="8">
        <f t="shared" si="509"/>
        <v>0</v>
      </c>
    </row>
    <row r="10042" spans="66:66" ht="22.5" x14ac:dyDescent="0.45">
      <c r="BN10042" s="8">
        <f t="shared" si="509"/>
        <v>0</v>
      </c>
    </row>
    <row r="10043" spans="66:66" ht="22.5" x14ac:dyDescent="0.45">
      <c r="BN10043" s="8">
        <f t="shared" si="509"/>
        <v>0</v>
      </c>
    </row>
    <row r="10044" spans="66:66" ht="22.5" x14ac:dyDescent="0.45">
      <c r="BN10044" s="8">
        <f t="shared" si="509"/>
        <v>0</v>
      </c>
    </row>
    <row r="10045" spans="66:66" ht="22.5" x14ac:dyDescent="0.45">
      <c r="BN10045" s="8">
        <f t="shared" si="509"/>
        <v>0</v>
      </c>
    </row>
    <row r="10046" spans="66:66" ht="22.5" x14ac:dyDescent="0.45">
      <c r="BN10046" s="8">
        <f t="shared" si="509"/>
        <v>0</v>
      </c>
    </row>
    <row r="10047" spans="66:66" ht="22.5" x14ac:dyDescent="0.45">
      <c r="BN10047" s="8">
        <f t="shared" si="509"/>
        <v>0</v>
      </c>
    </row>
    <row r="10048" spans="66:66" ht="22.5" x14ac:dyDescent="0.45">
      <c r="BN10048" s="8">
        <f t="shared" si="509"/>
        <v>0</v>
      </c>
    </row>
    <row r="10049" spans="66:66" ht="22.5" x14ac:dyDescent="0.45">
      <c r="BN10049" s="8">
        <f t="shared" si="509"/>
        <v>0</v>
      </c>
    </row>
    <row r="10050" spans="66:66" ht="22.5" x14ac:dyDescent="0.45">
      <c r="BN10050" s="8">
        <f t="shared" si="509"/>
        <v>0</v>
      </c>
    </row>
    <row r="10051" spans="66:66" ht="22.5" x14ac:dyDescent="0.45">
      <c r="BN10051" s="8">
        <f t="shared" si="509"/>
        <v>0</v>
      </c>
    </row>
    <row r="10052" spans="66:66" ht="22.5" x14ac:dyDescent="0.45">
      <c r="BN10052" s="8">
        <f t="shared" si="509"/>
        <v>0</v>
      </c>
    </row>
    <row r="10053" spans="66:66" ht="22.5" x14ac:dyDescent="0.45">
      <c r="BN10053" s="8">
        <f t="shared" si="509"/>
        <v>0</v>
      </c>
    </row>
    <row r="10054" spans="66:66" ht="22.5" x14ac:dyDescent="0.45">
      <c r="BN10054" s="8">
        <f t="shared" si="509"/>
        <v>0</v>
      </c>
    </row>
    <row r="10055" spans="66:66" ht="22.5" x14ac:dyDescent="0.45">
      <c r="BN10055" s="8">
        <f t="shared" si="509"/>
        <v>0</v>
      </c>
    </row>
    <row r="10056" spans="66:66" ht="22.5" x14ac:dyDescent="0.45">
      <c r="BN10056" s="8">
        <f t="shared" si="509"/>
        <v>0</v>
      </c>
    </row>
    <row r="10057" spans="66:66" ht="22.5" x14ac:dyDescent="0.45">
      <c r="BN10057" s="8">
        <f t="shared" si="509"/>
        <v>0</v>
      </c>
    </row>
    <row r="10058" spans="66:66" ht="22.5" x14ac:dyDescent="0.45">
      <c r="BN10058" s="8">
        <f t="shared" si="509"/>
        <v>0</v>
      </c>
    </row>
    <row r="10059" spans="66:66" ht="22.5" x14ac:dyDescent="0.45">
      <c r="BN10059" s="8">
        <f t="shared" si="509"/>
        <v>0</v>
      </c>
    </row>
    <row r="10060" spans="66:66" ht="22.5" x14ac:dyDescent="0.45">
      <c r="BN10060" s="8">
        <f t="shared" si="509"/>
        <v>0</v>
      </c>
    </row>
    <row r="10061" spans="66:66" ht="22.5" x14ac:dyDescent="0.45">
      <c r="BN10061" s="8">
        <f t="shared" si="509"/>
        <v>0</v>
      </c>
    </row>
    <row r="10062" spans="66:66" ht="22.5" x14ac:dyDescent="0.45">
      <c r="BN10062" s="8">
        <f t="shared" si="509"/>
        <v>0</v>
      </c>
    </row>
    <row r="10063" spans="66:66" ht="22.5" x14ac:dyDescent="0.45">
      <c r="BN10063" s="8">
        <f t="shared" si="509"/>
        <v>0</v>
      </c>
    </row>
    <row r="10064" spans="66:66" ht="22.5" x14ac:dyDescent="0.45">
      <c r="BN10064" s="8">
        <f t="shared" si="509"/>
        <v>0</v>
      </c>
    </row>
    <row r="10065" spans="66:66" ht="22.5" x14ac:dyDescent="0.45">
      <c r="BN10065" s="8">
        <f t="shared" si="509"/>
        <v>0</v>
      </c>
    </row>
    <row r="10066" spans="66:66" ht="22.5" x14ac:dyDescent="0.45">
      <c r="BN10066" s="8">
        <f t="shared" si="509"/>
        <v>0</v>
      </c>
    </row>
    <row r="10067" spans="66:66" ht="22.5" x14ac:dyDescent="0.45">
      <c r="BN10067" s="8">
        <f t="shared" si="509"/>
        <v>0</v>
      </c>
    </row>
    <row r="10068" spans="66:66" ht="22.5" x14ac:dyDescent="0.45">
      <c r="BN10068" s="8">
        <f t="shared" si="509"/>
        <v>0</v>
      </c>
    </row>
    <row r="10069" spans="66:66" ht="22.5" x14ac:dyDescent="0.45">
      <c r="BN10069" s="8">
        <f t="shared" si="509"/>
        <v>0</v>
      </c>
    </row>
    <row r="10070" spans="66:66" ht="22.5" x14ac:dyDescent="0.45">
      <c r="BN10070" s="8">
        <f t="shared" si="509"/>
        <v>0</v>
      </c>
    </row>
    <row r="10071" spans="66:66" ht="22.5" x14ac:dyDescent="0.45">
      <c r="BN10071" s="8">
        <f t="shared" si="509"/>
        <v>0</v>
      </c>
    </row>
    <row r="10072" spans="66:66" ht="22.5" x14ac:dyDescent="0.45">
      <c r="BN10072" s="8">
        <f t="shared" si="509"/>
        <v>0</v>
      </c>
    </row>
    <row r="10073" spans="66:66" ht="22.5" x14ac:dyDescent="0.45">
      <c r="BN10073" s="8">
        <f t="shared" si="509"/>
        <v>0</v>
      </c>
    </row>
    <row r="10074" spans="66:66" ht="22.5" x14ac:dyDescent="0.45">
      <c r="BN10074" s="8">
        <f t="shared" si="509"/>
        <v>0</v>
      </c>
    </row>
    <row r="10075" spans="66:66" ht="22.5" x14ac:dyDescent="0.45">
      <c r="BN10075" s="8">
        <f t="shared" si="509"/>
        <v>0</v>
      </c>
    </row>
    <row r="10076" spans="66:66" ht="22.5" x14ac:dyDescent="0.45">
      <c r="BN10076" s="8">
        <f t="shared" si="509"/>
        <v>0</v>
      </c>
    </row>
    <row r="10077" spans="66:66" ht="22.5" x14ac:dyDescent="0.45">
      <c r="BN10077" s="8">
        <f t="shared" si="509"/>
        <v>0</v>
      </c>
    </row>
    <row r="10078" spans="66:66" ht="22.5" x14ac:dyDescent="0.45">
      <c r="BN10078" s="8">
        <f t="shared" si="509"/>
        <v>0</v>
      </c>
    </row>
    <row r="10079" spans="66:66" ht="22.5" x14ac:dyDescent="0.45">
      <c r="BN10079" s="8">
        <f t="shared" si="509"/>
        <v>0</v>
      </c>
    </row>
    <row r="10080" spans="66:66" ht="22.5" x14ac:dyDescent="0.45">
      <c r="BN10080" s="8">
        <f t="shared" si="509"/>
        <v>0</v>
      </c>
    </row>
    <row r="10081" spans="66:66" ht="22.5" x14ac:dyDescent="0.45">
      <c r="BN10081" s="8">
        <f t="shared" si="509"/>
        <v>0</v>
      </c>
    </row>
    <row r="10082" spans="66:66" ht="22.5" x14ac:dyDescent="0.45">
      <c r="BN10082" s="8">
        <f t="shared" si="509"/>
        <v>0</v>
      </c>
    </row>
    <row r="10083" spans="66:66" ht="22.5" x14ac:dyDescent="0.45">
      <c r="BN10083" s="8">
        <f t="shared" si="509"/>
        <v>0</v>
      </c>
    </row>
    <row r="10084" spans="66:66" ht="22.5" x14ac:dyDescent="0.45">
      <c r="BN10084" s="8">
        <f t="shared" si="509"/>
        <v>0</v>
      </c>
    </row>
    <row r="10085" spans="66:66" ht="22.5" x14ac:dyDescent="0.45">
      <c r="BN10085" s="8">
        <f t="shared" si="509"/>
        <v>0</v>
      </c>
    </row>
    <row r="10086" spans="66:66" ht="22.5" x14ac:dyDescent="0.45">
      <c r="BN10086" s="8">
        <f t="shared" si="509"/>
        <v>0</v>
      </c>
    </row>
    <row r="10087" spans="66:66" ht="22.5" x14ac:dyDescent="0.45">
      <c r="BN10087" s="8">
        <f t="shared" si="509"/>
        <v>0</v>
      </c>
    </row>
    <row r="10088" spans="66:66" ht="22.5" x14ac:dyDescent="0.45">
      <c r="BN10088" s="8">
        <f t="shared" si="509"/>
        <v>0</v>
      </c>
    </row>
    <row r="10089" spans="66:66" ht="22.5" x14ac:dyDescent="0.45">
      <c r="BN10089" s="8">
        <f t="shared" si="509"/>
        <v>0</v>
      </c>
    </row>
    <row r="10090" spans="66:66" ht="22.5" x14ac:dyDescent="0.45">
      <c r="BN10090" s="8">
        <f t="shared" si="509"/>
        <v>0</v>
      </c>
    </row>
    <row r="10091" spans="66:66" ht="22.5" x14ac:dyDescent="0.45">
      <c r="BN10091" s="8">
        <f t="shared" si="509"/>
        <v>0</v>
      </c>
    </row>
    <row r="10092" spans="66:66" ht="22.5" x14ac:dyDescent="0.45">
      <c r="BN10092" s="8">
        <f t="shared" si="509"/>
        <v>0</v>
      </c>
    </row>
    <row r="10093" spans="66:66" ht="22.5" x14ac:dyDescent="0.45">
      <c r="BN10093" s="8">
        <f t="shared" si="509"/>
        <v>0</v>
      </c>
    </row>
    <row r="10094" spans="66:66" ht="22.5" x14ac:dyDescent="0.45">
      <c r="BN10094" s="8">
        <f t="shared" ref="BN10094:BN10157" si="510">D10694</f>
        <v>0</v>
      </c>
    </row>
    <row r="10095" spans="66:66" ht="22.5" x14ac:dyDescent="0.45">
      <c r="BN10095" s="8">
        <f t="shared" si="510"/>
        <v>0</v>
      </c>
    </row>
    <row r="10096" spans="66:66" ht="22.5" x14ac:dyDescent="0.45">
      <c r="BN10096" s="8">
        <f t="shared" si="510"/>
        <v>0</v>
      </c>
    </row>
    <row r="10097" spans="66:66" ht="22.5" x14ac:dyDescent="0.45">
      <c r="BN10097" s="8">
        <f t="shared" si="510"/>
        <v>0</v>
      </c>
    </row>
    <row r="10098" spans="66:66" ht="22.5" x14ac:dyDescent="0.45">
      <c r="BN10098" s="8">
        <f t="shared" si="510"/>
        <v>0</v>
      </c>
    </row>
    <row r="10099" spans="66:66" ht="22.5" x14ac:dyDescent="0.45">
      <c r="BN10099" s="8">
        <f t="shared" si="510"/>
        <v>0</v>
      </c>
    </row>
    <row r="10100" spans="66:66" ht="22.5" x14ac:dyDescent="0.45">
      <c r="BN10100" s="8">
        <f t="shared" si="510"/>
        <v>0</v>
      </c>
    </row>
    <row r="10101" spans="66:66" ht="22.5" x14ac:dyDescent="0.45">
      <c r="BN10101" s="8">
        <f t="shared" si="510"/>
        <v>0</v>
      </c>
    </row>
    <row r="10102" spans="66:66" ht="22.5" x14ac:dyDescent="0.45">
      <c r="BN10102" s="8">
        <f t="shared" si="510"/>
        <v>0</v>
      </c>
    </row>
    <row r="10103" spans="66:66" ht="22.5" x14ac:dyDescent="0.45">
      <c r="BN10103" s="8">
        <f t="shared" si="510"/>
        <v>0</v>
      </c>
    </row>
    <row r="10104" spans="66:66" ht="22.5" x14ac:dyDescent="0.45">
      <c r="BN10104" s="8">
        <f t="shared" si="510"/>
        <v>0</v>
      </c>
    </row>
    <row r="10105" spans="66:66" ht="22.5" x14ac:dyDescent="0.45">
      <c r="BN10105" s="8">
        <f t="shared" si="510"/>
        <v>0</v>
      </c>
    </row>
    <row r="10106" spans="66:66" ht="22.5" x14ac:dyDescent="0.45">
      <c r="BN10106" s="8">
        <f t="shared" si="510"/>
        <v>0</v>
      </c>
    </row>
    <row r="10107" spans="66:66" ht="22.5" x14ac:dyDescent="0.45">
      <c r="BN10107" s="8">
        <f t="shared" si="510"/>
        <v>0</v>
      </c>
    </row>
    <row r="10108" spans="66:66" ht="22.5" x14ac:dyDescent="0.45">
      <c r="BN10108" s="8">
        <f t="shared" si="510"/>
        <v>0</v>
      </c>
    </row>
    <row r="10109" spans="66:66" ht="22.5" x14ac:dyDescent="0.45">
      <c r="BN10109" s="8">
        <f t="shared" si="510"/>
        <v>0</v>
      </c>
    </row>
    <row r="10110" spans="66:66" ht="22.5" x14ac:dyDescent="0.45">
      <c r="BN10110" s="8">
        <f t="shared" si="510"/>
        <v>0</v>
      </c>
    </row>
    <row r="10111" spans="66:66" ht="22.5" x14ac:dyDescent="0.45">
      <c r="BN10111" s="8">
        <f t="shared" si="510"/>
        <v>0</v>
      </c>
    </row>
    <row r="10112" spans="66:66" ht="22.5" x14ac:dyDescent="0.45">
      <c r="BN10112" s="8">
        <f t="shared" si="510"/>
        <v>0</v>
      </c>
    </row>
    <row r="10113" spans="66:66" ht="22.5" x14ac:dyDescent="0.45">
      <c r="BN10113" s="8">
        <f t="shared" si="510"/>
        <v>0</v>
      </c>
    </row>
    <row r="10114" spans="66:66" ht="22.5" x14ac:dyDescent="0.45">
      <c r="BN10114" s="8">
        <f t="shared" si="510"/>
        <v>0</v>
      </c>
    </row>
    <row r="10115" spans="66:66" ht="22.5" x14ac:dyDescent="0.45">
      <c r="BN10115" s="8">
        <f t="shared" si="510"/>
        <v>0</v>
      </c>
    </row>
    <row r="10116" spans="66:66" ht="22.5" x14ac:dyDescent="0.45">
      <c r="BN10116" s="8">
        <f t="shared" si="510"/>
        <v>0</v>
      </c>
    </row>
    <row r="10117" spans="66:66" ht="22.5" x14ac:dyDescent="0.45">
      <c r="BN10117" s="8">
        <f t="shared" si="510"/>
        <v>0</v>
      </c>
    </row>
    <row r="10118" spans="66:66" ht="22.5" x14ac:dyDescent="0.45">
      <c r="BN10118" s="8">
        <f t="shared" si="510"/>
        <v>0</v>
      </c>
    </row>
    <row r="10119" spans="66:66" ht="22.5" x14ac:dyDescent="0.45">
      <c r="BN10119" s="8">
        <f t="shared" si="510"/>
        <v>0</v>
      </c>
    </row>
    <row r="10120" spans="66:66" ht="22.5" x14ac:dyDescent="0.45">
      <c r="BN10120" s="8">
        <f t="shared" si="510"/>
        <v>0</v>
      </c>
    </row>
    <row r="10121" spans="66:66" ht="22.5" x14ac:dyDescent="0.45">
      <c r="BN10121" s="8">
        <f t="shared" si="510"/>
        <v>0</v>
      </c>
    </row>
    <row r="10122" spans="66:66" ht="22.5" x14ac:dyDescent="0.45">
      <c r="BN10122" s="8">
        <f t="shared" si="510"/>
        <v>0</v>
      </c>
    </row>
    <row r="10123" spans="66:66" ht="22.5" x14ac:dyDescent="0.45">
      <c r="BN10123" s="8">
        <f t="shared" si="510"/>
        <v>0</v>
      </c>
    </row>
    <row r="10124" spans="66:66" ht="22.5" x14ac:dyDescent="0.45">
      <c r="BN10124" s="8">
        <f t="shared" si="510"/>
        <v>0</v>
      </c>
    </row>
    <row r="10125" spans="66:66" ht="22.5" x14ac:dyDescent="0.45">
      <c r="BN10125" s="8">
        <f t="shared" si="510"/>
        <v>0</v>
      </c>
    </row>
    <row r="10126" spans="66:66" ht="22.5" x14ac:dyDescent="0.45">
      <c r="BN10126" s="8">
        <f t="shared" si="510"/>
        <v>0</v>
      </c>
    </row>
    <row r="10127" spans="66:66" ht="22.5" x14ac:dyDescent="0.45">
      <c r="BN10127" s="8">
        <f t="shared" si="510"/>
        <v>0</v>
      </c>
    </row>
    <row r="10128" spans="66:66" ht="22.5" x14ac:dyDescent="0.45">
      <c r="BN10128" s="8">
        <f t="shared" si="510"/>
        <v>0</v>
      </c>
    </row>
    <row r="10129" spans="66:66" ht="22.5" x14ac:dyDescent="0.45">
      <c r="BN10129" s="8">
        <f t="shared" si="510"/>
        <v>0</v>
      </c>
    </row>
    <row r="10130" spans="66:66" ht="22.5" x14ac:dyDescent="0.45">
      <c r="BN10130" s="8">
        <f t="shared" si="510"/>
        <v>0</v>
      </c>
    </row>
    <row r="10131" spans="66:66" ht="22.5" x14ac:dyDescent="0.45">
      <c r="BN10131" s="8">
        <f t="shared" si="510"/>
        <v>0</v>
      </c>
    </row>
    <row r="10132" spans="66:66" ht="22.5" x14ac:dyDescent="0.45">
      <c r="BN10132" s="8">
        <f t="shared" si="510"/>
        <v>0</v>
      </c>
    </row>
    <row r="10133" spans="66:66" ht="22.5" x14ac:dyDescent="0.45">
      <c r="BN10133" s="8">
        <f t="shared" si="510"/>
        <v>0</v>
      </c>
    </row>
    <row r="10134" spans="66:66" ht="22.5" x14ac:dyDescent="0.45">
      <c r="BN10134" s="8">
        <f t="shared" si="510"/>
        <v>0</v>
      </c>
    </row>
    <row r="10135" spans="66:66" ht="22.5" x14ac:dyDescent="0.45">
      <c r="BN10135" s="8">
        <f t="shared" si="510"/>
        <v>0</v>
      </c>
    </row>
    <row r="10136" spans="66:66" ht="22.5" x14ac:dyDescent="0.45">
      <c r="BN10136" s="8">
        <f t="shared" si="510"/>
        <v>0</v>
      </c>
    </row>
    <row r="10137" spans="66:66" ht="22.5" x14ac:dyDescent="0.45">
      <c r="BN10137" s="8">
        <f t="shared" si="510"/>
        <v>0</v>
      </c>
    </row>
    <row r="10138" spans="66:66" ht="22.5" x14ac:dyDescent="0.45">
      <c r="BN10138" s="8">
        <f t="shared" si="510"/>
        <v>0</v>
      </c>
    </row>
    <row r="10139" spans="66:66" ht="22.5" x14ac:dyDescent="0.45">
      <c r="BN10139" s="8">
        <f t="shared" si="510"/>
        <v>0</v>
      </c>
    </row>
    <row r="10140" spans="66:66" ht="22.5" x14ac:dyDescent="0.45">
      <c r="BN10140" s="8">
        <f t="shared" si="510"/>
        <v>0</v>
      </c>
    </row>
    <row r="10141" spans="66:66" ht="22.5" x14ac:dyDescent="0.45">
      <c r="BN10141" s="8">
        <f t="shared" si="510"/>
        <v>0</v>
      </c>
    </row>
    <row r="10142" spans="66:66" ht="22.5" x14ac:dyDescent="0.45">
      <c r="BN10142" s="8">
        <f t="shared" si="510"/>
        <v>0</v>
      </c>
    </row>
    <row r="10143" spans="66:66" ht="22.5" x14ac:dyDescent="0.45">
      <c r="BN10143" s="8">
        <f t="shared" si="510"/>
        <v>0</v>
      </c>
    </row>
    <row r="10144" spans="66:66" ht="22.5" x14ac:dyDescent="0.45">
      <c r="BN10144" s="8">
        <f t="shared" si="510"/>
        <v>0</v>
      </c>
    </row>
    <row r="10145" spans="66:66" ht="22.5" x14ac:dyDescent="0.45">
      <c r="BN10145" s="8">
        <f t="shared" si="510"/>
        <v>0</v>
      </c>
    </row>
    <row r="10146" spans="66:66" ht="22.5" x14ac:dyDescent="0.45">
      <c r="BN10146" s="8">
        <f t="shared" si="510"/>
        <v>0</v>
      </c>
    </row>
    <row r="10147" spans="66:66" ht="22.5" x14ac:dyDescent="0.45">
      <c r="BN10147" s="8">
        <f t="shared" si="510"/>
        <v>0</v>
      </c>
    </row>
    <row r="10148" spans="66:66" ht="22.5" x14ac:dyDescent="0.45">
      <c r="BN10148" s="8">
        <f t="shared" si="510"/>
        <v>0</v>
      </c>
    </row>
    <row r="10149" spans="66:66" ht="22.5" x14ac:dyDescent="0.45">
      <c r="BN10149" s="8">
        <f t="shared" si="510"/>
        <v>0</v>
      </c>
    </row>
    <row r="10150" spans="66:66" ht="22.5" x14ac:dyDescent="0.45">
      <c r="BN10150" s="8">
        <f t="shared" si="510"/>
        <v>0</v>
      </c>
    </row>
    <row r="10151" spans="66:66" ht="22.5" x14ac:dyDescent="0.45">
      <c r="BN10151" s="8">
        <f t="shared" si="510"/>
        <v>0</v>
      </c>
    </row>
    <row r="10152" spans="66:66" ht="22.5" x14ac:dyDescent="0.45">
      <c r="BN10152" s="8">
        <f t="shared" si="510"/>
        <v>0</v>
      </c>
    </row>
    <row r="10153" spans="66:66" ht="22.5" x14ac:dyDescent="0.45">
      <c r="BN10153" s="8">
        <f t="shared" si="510"/>
        <v>0</v>
      </c>
    </row>
    <row r="10154" spans="66:66" ht="22.5" x14ac:dyDescent="0.45">
      <c r="BN10154" s="8">
        <f t="shared" si="510"/>
        <v>0</v>
      </c>
    </row>
    <row r="10155" spans="66:66" ht="22.5" x14ac:dyDescent="0.45">
      <c r="BN10155" s="8">
        <f t="shared" si="510"/>
        <v>0</v>
      </c>
    </row>
    <row r="10156" spans="66:66" ht="22.5" x14ac:dyDescent="0.45">
      <c r="BN10156" s="8">
        <f t="shared" si="510"/>
        <v>0</v>
      </c>
    </row>
    <row r="10157" spans="66:66" ht="22.5" x14ac:dyDescent="0.45">
      <c r="BN10157" s="8">
        <f t="shared" si="510"/>
        <v>0</v>
      </c>
    </row>
    <row r="10158" spans="66:66" ht="22.5" x14ac:dyDescent="0.45">
      <c r="BN10158" s="8">
        <f t="shared" ref="BN10158:BN10221" si="511">D10758</f>
        <v>0</v>
      </c>
    </row>
    <row r="10159" spans="66:66" ht="22.5" x14ac:dyDescent="0.45">
      <c r="BN10159" s="8">
        <f t="shared" si="511"/>
        <v>0</v>
      </c>
    </row>
    <row r="10160" spans="66:66" ht="22.5" x14ac:dyDescent="0.45">
      <c r="BN10160" s="8">
        <f t="shared" si="511"/>
        <v>0</v>
      </c>
    </row>
    <row r="10161" spans="66:66" ht="22.5" x14ac:dyDescent="0.45">
      <c r="BN10161" s="8">
        <f t="shared" si="511"/>
        <v>0</v>
      </c>
    </row>
    <row r="10162" spans="66:66" ht="22.5" x14ac:dyDescent="0.45">
      <c r="BN10162" s="8">
        <f t="shared" si="511"/>
        <v>0</v>
      </c>
    </row>
    <row r="10163" spans="66:66" ht="22.5" x14ac:dyDescent="0.45">
      <c r="BN10163" s="8">
        <f t="shared" si="511"/>
        <v>0</v>
      </c>
    </row>
    <row r="10164" spans="66:66" ht="22.5" x14ac:dyDescent="0.45">
      <c r="BN10164" s="8">
        <f t="shared" si="511"/>
        <v>0</v>
      </c>
    </row>
    <row r="10165" spans="66:66" ht="22.5" x14ac:dyDescent="0.45">
      <c r="BN10165" s="8">
        <f t="shared" si="511"/>
        <v>0</v>
      </c>
    </row>
    <row r="10166" spans="66:66" ht="22.5" x14ac:dyDescent="0.45">
      <c r="BN10166" s="8">
        <f t="shared" si="511"/>
        <v>0</v>
      </c>
    </row>
    <row r="10167" spans="66:66" ht="22.5" x14ac:dyDescent="0.45">
      <c r="BN10167" s="8">
        <f t="shared" si="511"/>
        <v>0</v>
      </c>
    </row>
    <row r="10168" spans="66:66" ht="22.5" x14ac:dyDescent="0.45">
      <c r="BN10168" s="8">
        <f t="shared" si="511"/>
        <v>0</v>
      </c>
    </row>
    <row r="10169" spans="66:66" ht="22.5" x14ac:dyDescent="0.45">
      <c r="BN10169" s="8">
        <f t="shared" si="511"/>
        <v>0</v>
      </c>
    </row>
    <row r="10170" spans="66:66" ht="22.5" x14ac:dyDescent="0.45">
      <c r="BN10170" s="8">
        <f t="shared" si="511"/>
        <v>0</v>
      </c>
    </row>
    <row r="10171" spans="66:66" ht="22.5" x14ac:dyDescent="0.45">
      <c r="BN10171" s="8">
        <f t="shared" si="511"/>
        <v>0</v>
      </c>
    </row>
    <row r="10172" spans="66:66" ht="22.5" x14ac:dyDescent="0.45">
      <c r="BN10172" s="8">
        <f t="shared" si="511"/>
        <v>0</v>
      </c>
    </row>
    <row r="10173" spans="66:66" ht="22.5" x14ac:dyDescent="0.45">
      <c r="BN10173" s="8">
        <f t="shared" si="511"/>
        <v>0</v>
      </c>
    </row>
    <row r="10174" spans="66:66" ht="22.5" x14ac:dyDescent="0.45">
      <c r="BN10174" s="8">
        <f t="shared" si="511"/>
        <v>0</v>
      </c>
    </row>
    <row r="10175" spans="66:66" ht="22.5" x14ac:dyDescent="0.45">
      <c r="BN10175" s="8">
        <f t="shared" si="511"/>
        <v>0</v>
      </c>
    </row>
    <row r="10176" spans="66:66" ht="22.5" x14ac:dyDescent="0.45">
      <c r="BN10176" s="8">
        <f t="shared" si="511"/>
        <v>0</v>
      </c>
    </row>
    <row r="10177" spans="66:66" ht="22.5" x14ac:dyDescent="0.45">
      <c r="BN10177" s="8">
        <f t="shared" si="511"/>
        <v>0</v>
      </c>
    </row>
    <row r="10178" spans="66:66" ht="22.5" x14ac:dyDescent="0.45">
      <c r="BN10178" s="8">
        <f t="shared" si="511"/>
        <v>0</v>
      </c>
    </row>
    <row r="10179" spans="66:66" ht="22.5" x14ac:dyDescent="0.45">
      <c r="BN10179" s="8">
        <f t="shared" si="511"/>
        <v>0</v>
      </c>
    </row>
    <row r="10180" spans="66:66" ht="22.5" x14ac:dyDescent="0.45">
      <c r="BN10180" s="8">
        <f t="shared" si="511"/>
        <v>0</v>
      </c>
    </row>
    <row r="10181" spans="66:66" ht="22.5" x14ac:dyDescent="0.45">
      <c r="BN10181" s="8">
        <f t="shared" si="511"/>
        <v>0</v>
      </c>
    </row>
    <row r="10182" spans="66:66" ht="22.5" x14ac:dyDescent="0.45">
      <c r="BN10182" s="8">
        <f t="shared" si="511"/>
        <v>0</v>
      </c>
    </row>
    <row r="10183" spans="66:66" ht="22.5" x14ac:dyDescent="0.45">
      <c r="BN10183" s="8">
        <f t="shared" si="511"/>
        <v>0</v>
      </c>
    </row>
    <row r="10184" spans="66:66" ht="22.5" x14ac:dyDescent="0.45">
      <c r="BN10184" s="8">
        <f t="shared" si="511"/>
        <v>0</v>
      </c>
    </row>
    <row r="10185" spans="66:66" ht="22.5" x14ac:dyDescent="0.45">
      <c r="BN10185" s="8">
        <f t="shared" si="511"/>
        <v>0</v>
      </c>
    </row>
    <row r="10186" spans="66:66" ht="22.5" x14ac:dyDescent="0.45">
      <c r="BN10186" s="8">
        <f t="shared" si="511"/>
        <v>0</v>
      </c>
    </row>
    <row r="10187" spans="66:66" ht="22.5" x14ac:dyDescent="0.45">
      <c r="BN10187" s="8">
        <f t="shared" si="511"/>
        <v>0</v>
      </c>
    </row>
    <row r="10188" spans="66:66" ht="22.5" x14ac:dyDescent="0.45">
      <c r="BN10188" s="8">
        <f t="shared" si="511"/>
        <v>0</v>
      </c>
    </row>
    <row r="10189" spans="66:66" ht="22.5" x14ac:dyDescent="0.45">
      <c r="BN10189" s="8">
        <f t="shared" si="511"/>
        <v>0</v>
      </c>
    </row>
    <row r="10190" spans="66:66" ht="22.5" x14ac:dyDescent="0.45">
      <c r="BN10190" s="8">
        <f t="shared" si="511"/>
        <v>0</v>
      </c>
    </row>
    <row r="10191" spans="66:66" ht="22.5" x14ac:dyDescent="0.45">
      <c r="BN10191" s="8">
        <f t="shared" si="511"/>
        <v>0</v>
      </c>
    </row>
    <row r="10192" spans="66:66" ht="22.5" x14ac:dyDescent="0.45">
      <c r="BN10192" s="8">
        <f t="shared" si="511"/>
        <v>0</v>
      </c>
    </row>
    <row r="10193" spans="66:66" ht="22.5" x14ac:dyDescent="0.45">
      <c r="BN10193" s="8">
        <f t="shared" si="511"/>
        <v>0</v>
      </c>
    </row>
    <row r="10194" spans="66:66" ht="22.5" x14ac:dyDescent="0.45">
      <c r="BN10194" s="8">
        <f t="shared" si="511"/>
        <v>0</v>
      </c>
    </row>
    <row r="10195" spans="66:66" ht="22.5" x14ac:dyDescent="0.45">
      <c r="BN10195" s="8">
        <f t="shared" si="511"/>
        <v>0</v>
      </c>
    </row>
    <row r="10196" spans="66:66" ht="22.5" x14ac:dyDescent="0.45">
      <c r="BN10196" s="8">
        <f t="shared" si="511"/>
        <v>0</v>
      </c>
    </row>
    <row r="10197" spans="66:66" ht="22.5" x14ac:dyDescent="0.45">
      <c r="BN10197" s="8">
        <f t="shared" si="511"/>
        <v>0</v>
      </c>
    </row>
    <row r="10198" spans="66:66" ht="22.5" x14ac:dyDescent="0.45">
      <c r="BN10198" s="8">
        <f t="shared" si="511"/>
        <v>0</v>
      </c>
    </row>
    <row r="10199" spans="66:66" ht="22.5" x14ac:dyDescent="0.45">
      <c r="BN10199" s="8">
        <f t="shared" si="511"/>
        <v>0</v>
      </c>
    </row>
    <row r="10200" spans="66:66" ht="22.5" x14ac:dyDescent="0.45">
      <c r="BN10200" s="8">
        <f t="shared" si="511"/>
        <v>0</v>
      </c>
    </row>
    <row r="10201" spans="66:66" ht="22.5" x14ac:dyDescent="0.45">
      <c r="BN10201" s="8">
        <f t="shared" si="511"/>
        <v>0</v>
      </c>
    </row>
    <row r="10202" spans="66:66" ht="22.5" x14ac:dyDescent="0.45">
      <c r="BN10202" s="8">
        <f t="shared" si="511"/>
        <v>0</v>
      </c>
    </row>
    <row r="10203" spans="66:66" ht="22.5" x14ac:dyDescent="0.45">
      <c r="BN10203" s="8">
        <f t="shared" si="511"/>
        <v>0</v>
      </c>
    </row>
    <row r="10204" spans="66:66" ht="22.5" x14ac:dyDescent="0.45">
      <c r="BN10204" s="8">
        <f t="shared" si="511"/>
        <v>0</v>
      </c>
    </row>
    <row r="10205" spans="66:66" ht="22.5" x14ac:dyDescent="0.45">
      <c r="BN10205" s="8">
        <f t="shared" si="511"/>
        <v>0</v>
      </c>
    </row>
    <row r="10206" spans="66:66" ht="22.5" x14ac:dyDescent="0.45">
      <c r="BN10206" s="8">
        <f t="shared" si="511"/>
        <v>0</v>
      </c>
    </row>
    <row r="10207" spans="66:66" ht="22.5" x14ac:dyDescent="0.45">
      <c r="BN10207" s="8">
        <f t="shared" si="511"/>
        <v>0</v>
      </c>
    </row>
    <row r="10208" spans="66:66" ht="22.5" x14ac:dyDescent="0.45">
      <c r="BN10208" s="8">
        <f t="shared" si="511"/>
        <v>0</v>
      </c>
    </row>
    <row r="10209" spans="66:66" ht="22.5" x14ac:dyDescent="0.45">
      <c r="BN10209" s="8">
        <f t="shared" si="511"/>
        <v>0</v>
      </c>
    </row>
    <row r="10210" spans="66:66" ht="22.5" x14ac:dyDescent="0.45">
      <c r="BN10210" s="8">
        <f t="shared" si="511"/>
        <v>0</v>
      </c>
    </row>
    <row r="10211" spans="66:66" ht="22.5" x14ac:dyDescent="0.45">
      <c r="BN10211" s="8">
        <f t="shared" si="511"/>
        <v>0</v>
      </c>
    </row>
    <row r="10212" spans="66:66" ht="22.5" x14ac:dyDescent="0.45">
      <c r="BN10212" s="8">
        <f t="shared" si="511"/>
        <v>0</v>
      </c>
    </row>
    <row r="10213" spans="66:66" ht="22.5" x14ac:dyDescent="0.45">
      <c r="BN10213" s="8">
        <f t="shared" si="511"/>
        <v>0</v>
      </c>
    </row>
    <row r="10214" spans="66:66" ht="22.5" x14ac:dyDescent="0.45">
      <c r="BN10214" s="8">
        <f t="shared" si="511"/>
        <v>0</v>
      </c>
    </row>
    <row r="10215" spans="66:66" ht="22.5" x14ac:dyDescent="0.45">
      <c r="BN10215" s="8">
        <f t="shared" si="511"/>
        <v>0</v>
      </c>
    </row>
    <row r="10216" spans="66:66" ht="22.5" x14ac:dyDescent="0.45">
      <c r="BN10216" s="8">
        <f t="shared" si="511"/>
        <v>0</v>
      </c>
    </row>
    <row r="10217" spans="66:66" ht="22.5" x14ac:dyDescent="0.45">
      <c r="BN10217" s="8">
        <f t="shared" si="511"/>
        <v>0</v>
      </c>
    </row>
    <row r="10218" spans="66:66" ht="22.5" x14ac:dyDescent="0.45">
      <c r="BN10218" s="8">
        <f t="shared" si="511"/>
        <v>0</v>
      </c>
    </row>
    <row r="10219" spans="66:66" ht="22.5" x14ac:dyDescent="0.45">
      <c r="BN10219" s="8">
        <f t="shared" si="511"/>
        <v>0</v>
      </c>
    </row>
    <row r="10220" spans="66:66" ht="22.5" x14ac:dyDescent="0.45">
      <c r="BN10220" s="8">
        <f t="shared" si="511"/>
        <v>0</v>
      </c>
    </row>
    <row r="10221" spans="66:66" ht="22.5" x14ac:dyDescent="0.45">
      <c r="BN10221" s="8">
        <f t="shared" si="511"/>
        <v>0</v>
      </c>
    </row>
    <row r="10222" spans="66:66" ht="22.5" x14ac:dyDescent="0.45">
      <c r="BN10222" s="8">
        <f t="shared" ref="BN10222:BN10285" si="512">D10822</f>
        <v>0</v>
      </c>
    </row>
    <row r="10223" spans="66:66" ht="22.5" x14ac:dyDescent="0.45">
      <c r="BN10223" s="8">
        <f t="shared" si="512"/>
        <v>0</v>
      </c>
    </row>
    <row r="10224" spans="66:66" ht="22.5" x14ac:dyDescent="0.45">
      <c r="BN10224" s="8">
        <f t="shared" si="512"/>
        <v>0</v>
      </c>
    </row>
    <row r="10225" spans="66:66" ht="22.5" x14ac:dyDescent="0.45">
      <c r="BN10225" s="8">
        <f t="shared" si="512"/>
        <v>0</v>
      </c>
    </row>
    <row r="10226" spans="66:66" ht="22.5" x14ac:dyDescent="0.45">
      <c r="BN10226" s="8">
        <f t="shared" si="512"/>
        <v>0</v>
      </c>
    </row>
    <row r="10227" spans="66:66" ht="22.5" x14ac:dyDescent="0.45">
      <c r="BN10227" s="8">
        <f t="shared" si="512"/>
        <v>0</v>
      </c>
    </row>
    <row r="10228" spans="66:66" ht="22.5" x14ac:dyDescent="0.45">
      <c r="BN10228" s="8">
        <f t="shared" si="512"/>
        <v>0</v>
      </c>
    </row>
    <row r="10229" spans="66:66" ht="22.5" x14ac:dyDescent="0.45">
      <c r="BN10229" s="8">
        <f t="shared" si="512"/>
        <v>0</v>
      </c>
    </row>
    <row r="10230" spans="66:66" ht="22.5" x14ac:dyDescent="0.45">
      <c r="BN10230" s="8">
        <f t="shared" si="512"/>
        <v>0</v>
      </c>
    </row>
    <row r="10231" spans="66:66" ht="22.5" x14ac:dyDescent="0.45">
      <c r="BN10231" s="8">
        <f t="shared" si="512"/>
        <v>0</v>
      </c>
    </row>
    <row r="10232" spans="66:66" ht="22.5" x14ac:dyDescent="0.45">
      <c r="BN10232" s="8">
        <f t="shared" si="512"/>
        <v>0</v>
      </c>
    </row>
    <row r="10233" spans="66:66" ht="22.5" x14ac:dyDescent="0.45">
      <c r="BN10233" s="8">
        <f t="shared" si="512"/>
        <v>0</v>
      </c>
    </row>
    <row r="10234" spans="66:66" ht="22.5" x14ac:dyDescent="0.45">
      <c r="BN10234" s="8">
        <f t="shared" si="512"/>
        <v>0</v>
      </c>
    </row>
    <row r="10235" spans="66:66" ht="22.5" x14ac:dyDescent="0.45">
      <c r="BN10235" s="8">
        <f t="shared" si="512"/>
        <v>0</v>
      </c>
    </row>
    <row r="10236" spans="66:66" ht="22.5" x14ac:dyDescent="0.45">
      <c r="BN10236" s="8">
        <f t="shared" si="512"/>
        <v>0</v>
      </c>
    </row>
    <row r="10237" spans="66:66" ht="22.5" x14ac:dyDescent="0.45">
      <c r="BN10237" s="8">
        <f t="shared" si="512"/>
        <v>0</v>
      </c>
    </row>
    <row r="10238" spans="66:66" ht="22.5" x14ac:dyDescent="0.45">
      <c r="BN10238" s="8">
        <f t="shared" si="512"/>
        <v>0</v>
      </c>
    </row>
    <row r="10239" spans="66:66" ht="22.5" x14ac:dyDescent="0.45">
      <c r="BN10239" s="8">
        <f t="shared" si="512"/>
        <v>0</v>
      </c>
    </row>
    <row r="10240" spans="66:66" ht="22.5" x14ac:dyDescent="0.45">
      <c r="BN10240" s="8">
        <f t="shared" si="512"/>
        <v>0</v>
      </c>
    </row>
    <row r="10241" spans="66:66" ht="22.5" x14ac:dyDescent="0.45">
      <c r="BN10241" s="8">
        <f t="shared" si="512"/>
        <v>0</v>
      </c>
    </row>
    <row r="10242" spans="66:66" ht="22.5" x14ac:dyDescent="0.45">
      <c r="BN10242" s="8">
        <f t="shared" si="512"/>
        <v>0</v>
      </c>
    </row>
    <row r="10243" spans="66:66" ht="22.5" x14ac:dyDescent="0.45">
      <c r="BN10243" s="8">
        <f t="shared" si="512"/>
        <v>0</v>
      </c>
    </row>
    <row r="10244" spans="66:66" ht="22.5" x14ac:dyDescent="0.45">
      <c r="BN10244" s="8">
        <f t="shared" si="512"/>
        <v>0</v>
      </c>
    </row>
    <row r="10245" spans="66:66" ht="22.5" x14ac:dyDescent="0.45">
      <c r="BN10245" s="8">
        <f t="shared" si="512"/>
        <v>0</v>
      </c>
    </row>
    <row r="10246" spans="66:66" ht="22.5" x14ac:dyDescent="0.45">
      <c r="BN10246" s="8">
        <f t="shared" si="512"/>
        <v>0</v>
      </c>
    </row>
    <row r="10247" spans="66:66" ht="22.5" x14ac:dyDescent="0.45">
      <c r="BN10247" s="8">
        <f t="shared" si="512"/>
        <v>0</v>
      </c>
    </row>
    <row r="10248" spans="66:66" ht="22.5" x14ac:dyDescent="0.45">
      <c r="BN10248" s="8">
        <f t="shared" si="512"/>
        <v>0</v>
      </c>
    </row>
    <row r="10249" spans="66:66" ht="22.5" x14ac:dyDescent="0.45">
      <c r="BN10249" s="8">
        <f t="shared" si="512"/>
        <v>0</v>
      </c>
    </row>
    <row r="10250" spans="66:66" ht="22.5" x14ac:dyDescent="0.45">
      <c r="BN10250" s="8">
        <f t="shared" si="512"/>
        <v>0</v>
      </c>
    </row>
    <row r="10251" spans="66:66" ht="22.5" x14ac:dyDescent="0.45">
      <c r="BN10251" s="8">
        <f t="shared" si="512"/>
        <v>0</v>
      </c>
    </row>
    <row r="10252" spans="66:66" ht="22.5" x14ac:dyDescent="0.45">
      <c r="BN10252" s="8">
        <f t="shared" si="512"/>
        <v>0</v>
      </c>
    </row>
    <row r="10253" spans="66:66" ht="22.5" x14ac:dyDescent="0.45">
      <c r="BN10253" s="8">
        <f t="shared" si="512"/>
        <v>0</v>
      </c>
    </row>
    <row r="10254" spans="66:66" ht="22.5" x14ac:dyDescent="0.45">
      <c r="BN10254" s="8">
        <f t="shared" si="512"/>
        <v>0</v>
      </c>
    </row>
    <row r="10255" spans="66:66" ht="22.5" x14ac:dyDescent="0.45">
      <c r="BN10255" s="8">
        <f t="shared" si="512"/>
        <v>0</v>
      </c>
    </row>
    <row r="10256" spans="66:66" ht="22.5" x14ac:dyDescent="0.45">
      <c r="BN10256" s="8">
        <f t="shared" si="512"/>
        <v>0</v>
      </c>
    </row>
    <row r="10257" spans="66:66" ht="22.5" x14ac:dyDescent="0.45">
      <c r="BN10257" s="8">
        <f t="shared" si="512"/>
        <v>0</v>
      </c>
    </row>
    <row r="10258" spans="66:66" ht="22.5" x14ac:dyDescent="0.45">
      <c r="BN10258" s="8">
        <f t="shared" si="512"/>
        <v>0</v>
      </c>
    </row>
    <row r="10259" spans="66:66" ht="22.5" x14ac:dyDescent="0.45">
      <c r="BN10259" s="8">
        <f t="shared" si="512"/>
        <v>0</v>
      </c>
    </row>
    <row r="10260" spans="66:66" ht="22.5" x14ac:dyDescent="0.45">
      <c r="BN10260" s="8">
        <f t="shared" si="512"/>
        <v>0</v>
      </c>
    </row>
    <row r="10261" spans="66:66" ht="22.5" x14ac:dyDescent="0.45">
      <c r="BN10261" s="8">
        <f t="shared" si="512"/>
        <v>0</v>
      </c>
    </row>
    <row r="10262" spans="66:66" ht="22.5" x14ac:dyDescent="0.45">
      <c r="BN10262" s="8">
        <f t="shared" si="512"/>
        <v>0</v>
      </c>
    </row>
    <row r="10263" spans="66:66" ht="22.5" x14ac:dyDescent="0.45">
      <c r="BN10263" s="8">
        <f t="shared" si="512"/>
        <v>0</v>
      </c>
    </row>
    <row r="10264" spans="66:66" ht="22.5" x14ac:dyDescent="0.45">
      <c r="BN10264" s="8">
        <f t="shared" si="512"/>
        <v>0</v>
      </c>
    </row>
    <row r="10265" spans="66:66" ht="22.5" x14ac:dyDescent="0.45">
      <c r="BN10265" s="8">
        <f t="shared" si="512"/>
        <v>0</v>
      </c>
    </row>
    <row r="10266" spans="66:66" ht="22.5" x14ac:dyDescent="0.45">
      <c r="BN10266" s="8">
        <f t="shared" si="512"/>
        <v>0</v>
      </c>
    </row>
    <row r="10267" spans="66:66" ht="22.5" x14ac:dyDescent="0.45">
      <c r="BN10267" s="8">
        <f t="shared" si="512"/>
        <v>0</v>
      </c>
    </row>
    <row r="10268" spans="66:66" ht="22.5" x14ac:dyDescent="0.45">
      <c r="BN10268" s="8">
        <f t="shared" si="512"/>
        <v>0</v>
      </c>
    </row>
    <row r="10269" spans="66:66" ht="22.5" x14ac:dyDescent="0.45">
      <c r="BN10269" s="8">
        <f t="shared" si="512"/>
        <v>0</v>
      </c>
    </row>
    <row r="10270" spans="66:66" ht="22.5" x14ac:dyDescent="0.45">
      <c r="BN10270" s="8">
        <f t="shared" si="512"/>
        <v>0</v>
      </c>
    </row>
    <row r="10271" spans="66:66" ht="22.5" x14ac:dyDescent="0.45">
      <c r="BN10271" s="8">
        <f t="shared" si="512"/>
        <v>0</v>
      </c>
    </row>
    <row r="10272" spans="66:66" ht="22.5" x14ac:dyDescent="0.45">
      <c r="BN10272" s="8">
        <f t="shared" si="512"/>
        <v>0</v>
      </c>
    </row>
    <row r="10273" spans="66:66" ht="22.5" x14ac:dyDescent="0.45">
      <c r="BN10273" s="8">
        <f t="shared" si="512"/>
        <v>0</v>
      </c>
    </row>
    <row r="10274" spans="66:66" ht="22.5" x14ac:dyDescent="0.45">
      <c r="BN10274" s="8">
        <f t="shared" si="512"/>
        <v>0</v>
      </c>
    </row>
    <row r="10275" spans="66:66" ht="22.5" x14ac:dyDescent="0.45">
      <c r="BN10275" s="8">
        <f t="shared" si="512"/>
        <v>0</v>
      </c>
    </row>
    <row r="10276" spans="66:66" ht="22.5" x14ac:dyDescent="0.45">
      <c r="BN10276" s="8">
        <f t="shared" si="512"/>
        <v>0</v>
      </c>
    </row>
    <row r="10277" spans="66:66" ht="22.5" x14ac:dyDescent="0.45">
      <c r="BN10277" s="8">
        <f t="shared" si="512"/>
        <v>0</v>
      </c>
    </row>
    <row r="10278" spans="66:66" ht="22.5" x14ac:dyDescent="0.45">
      <c r="BN10278" s="8">
        <f t="shared" si="512"/>
        <v>0</v>
      </c>
    </row>
    <row r="10279" spans="66:66" ht="22.5" x14ac:dyDescent="0.45">
      <c r="BN10279" s="8">
        <f t="shared" si="512"/>
        <v>0</v>
      </c>
    </row>
    <row r="10280" spans="66:66" ht="22.5" x14ac:dyDescent="0.45">
      <c r="BN10280" s="8">
        <f t="shared" si="512"/>
        <v>0</v>
      </c>
    </row>
    <row r="10281" spans="66:66" ht="22.5" x14ac:dyDescent="0.45">
      <c r="BN10281" s="8">
        <f t="shared" si="512"/>
        <v>0</v>
      </c>
    </row>
    <row r="10282" spans="66:66" ht="22.5" x14ac:dyDescent="0.45">
      <c r="BN10282" s="8">
        <f t="shared" si="512"/>
        <v>0</v>
      </c>
    </row>
    <row r="10283" spans="66:66" ht="22.5" x14ac:dyDescent="0.45">
      <c r="BN10283" s="8">
        <f t="shared" si="512"/>
        <v>0</v>
      </c>
    </row>
    <row r="10284" spans="66:66" ht="22.5" x14ac:dyDescent="0.45">
      <c r="BN10284" s="8">
        <f t="shared" si="512"/>
        <v>0</v>
      </c>
    </row>
    <row r="10285" spans="66:66" ht="22.5" x14ac:dyDescent="0.45">
      <c r="BN10285" s="8">
        <f t="shared" si="512"/>
        <v>0</v>
      </c>
    </row>
    <row r="10286" spans="66:66" ht="22.5" x14ac:dyDescent="0.45">
      <c r="BN10286" s="8">
        <f t="shared" ref="BN10286:BN10349" si="513">D10886</f>
        <v>0</v>
      </c>
    </row>
    <row r="10287" spans="66:66" ht="22.5" x14ac:dyDescent="0.45">
      <c r="BN10287" s="8">
        <f t="shared" si="513"/>
        <v>0</v>
      </c>
    </row>
    <row r="10288" spans="66:66" ht="22.5" x14ac:dyDescent="0.45">
      <c r="BN10288" s="8">
        <f t="shared" si="513"/>
        <v>0</v>
      </c>
    </row>
    <row r="10289" spans="66:66" ht="22.5" x14ac:dyDescent="0.45">
      <c r="BN10289" s="8">
        <f t="shared" si="513"/>
        <v>0</v>
      </c>
    </row>
    <row r="10290" spans="66:66" ht="22.5" x14ac:dyDescent="0.45">
      <c r="BN10290" s="8">
        <f t="shared" si="513"/>
        <v>0</v>
      </c>
    </row>
    <row r="10291" spans="66:66" ht="22.5" x14ac:dyDescent="0.45">
      <c r="BN10291" s="8">
        <f t="shared" si="513"/>
        <v>0</v>
      </c>
    </row>
    <row r="10292" spans="66:66" ht="22.5" x14ac:dyDescent="0.45">
      <c r="BN10292" s="8">
        <f t="shared" si="513"/>
        <v>0</v>
      </c>
    </row>
    <row r="10293" spans="66:66" ht="22.5" x14ac:dyDescent="0.45">
      <c r="BN10293" s="8">
        <f t="shared" si="513"/>
        <v>0</v>
      </c>
    </row>
    <row r="10294" spans="66:66" ht="22.5" x14ac:dyDescent="0.45">
      <c r="BN10294" s="8">
        <f t="shared" si="513"/>
        <v>0</v>
      </c>
    </row>
    <row r="10295" spans="66:66" ht="22.5" x14ac:dyDescent="0.45">
      <c r="BN10295" s="8">
        <f t="shared" si="513"/>
        <v>0</v>
      </c>
    </row>
    <row r="10296" spans="66:66" ht="22.5" x14ac:dyDescent="0.45">
      <c r="BN10296" s="8">
        <f t="shared" si="513"/>
        <v>0</v>
      </c>
    </row>
    <row r="10297" spans="66:66" ht="22.5" x14ac:dyDescent="0.45">
      <c r="BN10297" s="8">
        <f t="shared" si="513"/>
        <v>0</v>
      </c>
    </row>
    <row r="10298" spans="66:66" ht="22.5" x14ac:dyDescent="0.45">
      <c r="BN10298" s="8">
        <f t="shared" si="513"/>
        <v>0</v>
      </c>
    </row>
    <row r="10299" spans="66:66" ht="22.5" x14ac:dyDescent="0.45">
      <c r="BN10299" s="8">
        <f t="shared" si="513"/>
        <v>0</v>
      </c>
    </row>
    <row r="10300" spans="66:66" ht="22.5" x14ac:dyDescent="0.45">
      <c r="BN10300" s="8">
        <f t="shared" si="513"/>
        <v>0</v>
      </c>
    </row>
    <row r="10301" spans="66:66" ht="22.5" x14ac:dyDescent="0.45">
      <c r="BN10301" s="8">
        <f t="shared" si="513"/>
        <v>0</v>
      </c>
    </row>
    <row r="10302" spans="66:66" ht="22.5" x14ac:dyDescent="0.45">
      <c r="BN10302" s="8">
        <f t="shared" si="513"/>
        <v>0</v>
      </c>
    </row>
    <row r="10303" spans="66:66" ht="22.5" x14ac:dyDescent="0.45">
      <c r="BN10303" s="8">
        <f t="shared" si="513"/>
        <v>0</v>
      </c>
    </row>
    <row r="10304" spans="66:66" ht="22.5" x14ac:dyDescent="0.45">
      <c r="BN10304" s="8">
        <f t="shared" si="513"/>
        <v>0</v>
      </c>
    </row>
    <row r="10305" spans="66:66" ht="22.5" x14ac:dyDescent="0.45">
      <c r="BN10305" s="8">
        <f t="shared" si="513"/>
        <v>0</v>
      </c>
    </row>
    <row r="10306" spans="66:66" ht="22.5" x14ac:dyDescent="0.45">
      <c r="BN10306" s="8">
        <f t="shared" si="513"/>
        <v>0</v>
      </c>
    </row>
    <row r="10307" spans="66:66" ht="22.5" x14ac:dyDescent="0.45">
      <c r="BN10307" s="8">
        <f t="shared" si="513"/>
        <v>0</v>
      </c>
    </row>
    <row r="10308" spans="66:66" ht="22.5" x14ac:dyDescent="0.45">
      <c r="BN10308" s="8">
        <f t="shared" si="513"/>
        <v>0</v>
      </c>
    </row>
    <row r="10309" spans="66:66" ht="22.5" x14ac:dyDescent="0.45">
      <c r="BN10309" s="8">
        <f t="shared" si="513"/>
        <v>0</v>
      </c>
    </row>
    <row r="10310" spans="66:66" ht="22.5" x14ac:dyDescent="0.45">
      <c r="BN10310" s="8">
        <f t="shared" si="513"/>
        <v>0</v>
      </c>
    </row>
    <row r="10311" spans="66:66" ht="22.5" x14ac:dyDescent="0.45">
      <c r="BN10311" s="8">
        <f t="shared" si="513"/>
        <v>0</v>
      </c>
    </row>
    <row r="10312" spans="66:66" ht="22.5" x14ac:dyDescent="0.45">
      <c r="BN10312" s="8">
        <f t="shared" si="513"/>
        <v>0</v>
      </c>
    </row>
    <row r="10313" spans="66:66" ht="22.5" x14ac:dyDescent="0.45">
      <c r="BN10313" s="8">
        <f t="shared" si="513"/>
        <v>0</v>
      </c>
    </row>
    <row r="10314" spans="66:66" ht="22.5" x14ac:dyDescent="0.45">
      <c r="BN10314" s="8">
        <f t="shared" si="513"/>
        <v>0</v>
      </c>
    </row>
    <row r="10315" spans="66:66" ht="22.5" x14ac:dyDescent="0.45">
      <c r="BN10315" s="8">
        <f t="shared" si="513"/>
        <v>0</v>
      </c>
    </row>
    <row r="10316" spans="66:66" ht="22.5" x14ac:dyDescent="0.45">
      <c r="BN10316" s="8">
        <f t="shared" si="513"/>
        <v>0</v>
      </c>
    </row>
    <row r="10317" spans="66:66" ht="22.5" x14ac:dyDescent="0.45">
      <c r="BN10317" s="8">
        <f t="shared" si="513"/>
        <v>0</v>
      </c>
    </row>
    <row r="10318" spans="66:66" ht="22.5" x14ac:dyDescent="0.45">
      <c r="BN10318" s="8">
        <f t="shared" si="513"/>
        <v>0</v>
      </c>
    </row>
    <row r="10319" spans="66:66" ht="22.5" x14ac:dyDescent="0.45">
      <c r="BN10319" s="8">
        <f t="shared" si="513"/>
        <v>0</v>
      </c>
    </row>
    <row r="10320" spans="66:66" ht="22.5" x14ac:dyDescent="0.45">
      <c r="BN10320" s="8">
        <f t="shared" si="513"/>
        <v>0</v>
      </c>
    </row>
    <row r="10321" spans="66:66" ht="22.5" x14ac:dyDescent="0.45">
      <c r="BN10321" s="8">
        <f t="shared" si="513"/>
        <v>0</v>
      </c>
    </row>
    <row r="10322" spans="66:66" ht="22.5" x14ac:dyDescent="0.45">
      <c r="BN10322" s="8">
        <f t="shared" si="513"/>
        <v>0</v>
      </c>
    </row>
    <row r="10323" spans="66:66" ht="22.5" x14ac:dyDescent="0.45">
      <c r="BN10323" s="8">
        <f t="shared" si="513"/>
        <v>0</v>
      </c>
    </row>
    <row r="10324" spans="66:66" ht="22.5" x14ac:dyDescent="0.45">
      <c r="BN10324" s="8">
        <f t="shared" si="513"/>
        <v>0</v>
      </c>
    </row>
    <row r="10325" spans="66:66" ht="22.5" x14ac:dyDescent="0.45">
      <c r="BN10325" s="8">
        <f t="shared" si="513"/>
        <v>0</v>
      </c>
    </row>
    <row r="10326" spans="66:66" ht="22.5" x14ac:dyDescent="0.45">
      <c r="BN10326" s="8">
        <f t="shared" si="513"/>
        <v>0</v>
      </c>
    </row>
    <row r="10327" spans="66:66" ht="22.5" x14ac:dyDescent="0.45">
      <c r="BN10327" s="8">
        <f t="shared" si="513"/>
        <v>0</v>
      </c>
    </row>
    <row r="10328" spans="66:66" ht="22.5" x14ac:dyDescent="0.45">
      <c r="BN10328" s="8">
        <f t="shared" si="513"/>
        <v>0</v>
      </c>
    </row>
    <row r="10329" spans="66:66" ht="22.5" x14ac:dyDescent="0.45">
      <c r="BN10329" s="8">
        <f t="shared" si="513"/>
        <v>0</v>
      </c>
    </row>
    <row r="10330" spans="66:66" ht="22.5" x14ac:dyDescent="0.45">
      <c r="BN10330" s="8">
        <f t="shared" si="513"/>
        <v>0</v>
      </c>
    </row>
    <row r="10331" spans="66:66" ht="22.5" x14ac:dyDescent="0.45">
      <c r="BN10331" s="8">
        <f t="shared" si="513"/>
        <v>0</v>
      </c>
    </row>
    <row r="10332" spans="66:66" ht="22.5" x14ac:dyDescent="0.45">
      <c r="BN10332" s="8">
        <f t="shared" si="513"/>
        <v>0</v>
      </c>
    </row>
    <row r="10333" spans="66:66" ht="22.5" x14ac:dyDescent="0.45">
      <c r="BN10333" s="8">
        <f t="shared" si="513"/>
        <v>0</v>
      </c>
    </row>
    <row r="10334" spans="66:66" ht="22.5" x14ac:dyDescent="0.45">
      <c r="BN10334" s="8">
        <f t="shared" si="513"/>
        <v>0</v>
      </c>
    </row>
    <row r="10335" spans="66:66" ht="22.5" x14ac:dyDescent="0.45">
      <c r="BN10335" s="8">
        <f t="shared" si="513"/>
        <v>0</v>
      </c>
    </row>
    <row r="10336" spans="66:66" ht="22.5" x14ac:dyDescent="0.45">
      <c r="BN10336" s="8">
        <f t="shared" si="513"/>
        <v>0</v>
      </c>
    </row>
    <row r="10337" spans="66:66" ht="22.5" x14ac:dyDescent="0.45">
      <c r="BN10337" s="8">
        <f t="shared" si="513"/>
        <v>0</v>
      </c>
    </row>
    <row r="10338" spans="66:66" ht="22.5" x14ac:dyDescent="0.45">
      <c r="BN10338" s="8">
        <f t="shared" si="513"/>
        <v>0</v>
      </c>
    </row>
    <row r="10339" spans="66:66" ht="22.5" x14ac:dyDescent="0.45">
      <c r="BN10339" s="8">
        <f t="shared" si="513"/>
        <v>0</v>
      </c>
    </row>
    <row r="10340" spans="66:66" ht="22.5" x14ac:dyDescent="0.45">
      <c r="BN10340" s="8">
        <f t="shared" si="513"/>
        <v>0</v>
      </c>
    </row>
    <row r="10341" spans="66:66" ht="22.5" x14ac:dyDescent="0.45">
      <c r="BN10341" s="8">
        <f t="shared" si="513"/>
        <v>0</v>
      </c>
    </row>
    <row r="10342" spans="66:66" ht="22.5" x14ac:dyDescent="0.45">
      <c r="BN10342" s="8">
        <f t="shared" si="513"/>
        <v>0</v>
      </c>
    </row>
    <row r="10343" spans="66:66" ht="22.5" x14ac:dyDescent="0.45">
      <c r="BN10343" s="8">
        <f t="shared" si="513"/>
        <v>0</v>
      </c>
    </row>
    <row r="10344" spans="66:66" ht="22.5" x14ac:dyDescent="0.45">
      <c r="BN10344" s="8">
        <f t="shared" si="513"/>
        <v>0</v>
      </c>
    </row>
    <row r="10345" spans="66:66" ht="22.5" x14ac:dyDescent="0.45">
      <c r="BN10345" s="8">
        <f t="shared" si="513"/>
        <v>0</v>
      </c>
    </row>
    <row r="10346" spans="66:66" ht="22.5" x14ac:dyDescent="0.45">
      <c r="BN10346" s="8">
        <f t="shared" si="513"/>
        <v>0</v>
      </c>
    </row>
    <row r="10347" spans="66:66" ht="22.5" x14ac:dyDescent="0.45">
      <c r="BN10347" s="8">
        <f t="shared" si="513"/>
        <v>0</v>
      </c>
    </row>
    <row r="10348" spans="66:66" ht="22.5" x14ac:dyDescent="0.45">
      <c r="BN10348" s="8">
        <f t="shared" si="513"/>
        <v>0</v>
      </c>
    </row>
    <row r="10349" spans="66:66" ht="22.5" x14ac:dyDescent="0.45">
      <c r="BN10349" s="8">
        <f t="shared" si="513"/>
        <v>0</v>
      </c>
    </row>
    <row r="10350" spans="66:66" ht="22.5" x14ac:dyDescent="0.45">
      <c r="BN10350" s="8">
        <f t="shared" ref="BN10350:BN10413" si="514">D10950</f>
        <v>0</v>
      </c>
    </row>
    <row r="10351" spans="66:66" ht="22.5" x14ac:dyDescent="0.45">
      <c r="BN10351" s="8">
        <f t="shared" si="514"/>
        <v>0</v>
      </c>
    </row>
    <row r="10352" spans="66:66" ht="22.5" x14ac:dyDescent="0.45">
      <c r="BN10352" s="8">
        <f t="shared" si="514"/>
        <v>0</v>
      </c>
    </row>
    <row r="10353" spans="66:66" ht="22.5" x14ac:dyDescent="0.45">
      <c r="BN10353" s="8">
        <f t="shared" si="514"/>
        <v>0</v>
      </c>
    </row>
    <row r="10354" spans="66:66" ht="22.5" x14ac:dyDescent="0.45">
      <c r="BN10354" s="8">
        <f t="shared" si="514"/>
        <v>0</v>
      </c>
    </row>
    <row r="10355" spans="66:66" ht="22.5" x14ac:dyDescent="0.45">
      <c r="BN10355" s="8">
        <f t="shared" si="514"/>
        <v>0</v>
      </c>
    </row>
    <row r="10356" spans="66:66" ht="22.5" x14ac:dyDescent="0.45">
      <c r="BN10356" s="8">
        <f t="shared" si="514"/>
        <v>0</v>
      </c>
    </row>
    <row r="10357" spans="66:66" ht="22.5" x14ac:dyDescent="0.45">
      <c r="BN10357" s="8">
        <f t="shared" si="514"/>
        <v>0</v>
      </c>
    </row>
    <row r="10358" spans="66:66" ht="22.5" x14ac:dyDescent="0.45">
      <c r="BN10358" s="8">
        <f t="shared" si="514"/>
        <v>0</v>
      </c>
    </row>
    <row r="10359" spans="66:66" ht="22.5" x14ac:dyDescent="0.45">
      <c r="BN10359" s="8">
        <f t="shared" si="514"/>
        <v>0</v>
      </c>
    </row>
    <row r="10360" spans="66:66" ht="22.5" x14ac:dyDescent="0.45">
      <c r="BN10360" s="8">
        <f t="shared" si="514"/>
        <v>0</v>
      </c>
    </row>
    <row r="10361" spans="66:66" ht="22.5" x14ac:dyDescent="0.45">
      <c r="BN10361" s="8">
        <f t="shared" si="514"/>
        <v>0</v>
      </c>
    </row>
    <row r="10362" spans="66:66" ht="22.5" x14ac:dyDescent="0.45">
      <c r="BN10362" s="8">
        <f t="shared" si="514"/>
        <v>0</v>
      </c>
    </row>
    <row r="10363" spans="66:66" ht="22.5" x14ac:dyDescent="0.45">
      <c r="BN10363" s="8">
        <f t="shared" si="514"/>
        <v>0</v>
      </c>
    </row>
    <row r="10364" spans="66:66" ht="22.5" x14ac:dyDescent="0.45">
      <c r="BN10364" s="8">
        <f t="shared" si="514"/>
        <v>0</v>
      </c>
    </row>
    <row r="10365" spans="66:66" ht="22.5" x14ac:dyDescent="0.45">
      <c r="BN10365" s="8">
        <f t="shared" si="514"/>
        <v>0</v>
      </c>
    </row>
    <row r="10366" spans="66:66" ht="22.5" x14ac:dyDescent="0.45">
      <c r="BN10366" s="8">
        <f t="shared" si="514"/>
        <v>0</v>
      </c>
    </row>
    <row r="10367" spans="66:66" ht="22.5" x14ac:dyDescent="0.45">
      <c r="BN10367" s="8">
        <f t="shared" si="514"/>
        <v>0</v>
      </c>
    </row>
    <row r="10368" spans="66:66" ht="22.5" x14ac:dyDescent="0.45">
      <c r="BN10368" s="8">
        <f t="shared" si="514"/>
        <v>0</v>
      </c>
    </row>
    <row r="10369" spans="66:66" ht="22.5" x14ac:dyDescent="0.45">
      <c r="BN10369" s="8">
        <f t="shared" si="514"/>
        <v>0</v>
      </c>
    </row>
    <row r="10370" spans="66:66" ht="22.5" x14ac:dyDescent="0.45">
      <c r="BN10370" s="8">
        <f t="shared" si="514"/>
        <v>0</v>
      </c>
    </row>
    <row r="10371" spans="66:66" ht="22.5" x14ac:dyDescent="0.45">
      <c r="BN10371" s="8">
        <f t="shared" si="514"/>
        <v>0</v>
      </c>
    </row>
    <row r="10372" spans="66:66" ht="22.5" x14ac:dyDescent="0.45">
      <c r="BN10372" s="8">
        <f t="shared" si="514"/>
        <v>0</v>
      </c>
    </row>
    <row r="10373" spans="66:66" ht="22.5" x14ac:dyDescent="0.45">
      <c r="BN10373" s="8">
        <f t="shared" si="514"/>
        <v>0</v>
      </c>
    </row>
    <row r="10374" spans="66:66" ht="22.5" x14ac:dyDescent="0.45">
      <c r="BN10374" s="8">
        <f t="shared" si="514"/>
        <v>0</v>
      </c>
    </row>
    <row r="10375" spans="66:66" ht="22.5" x14ac:dyDescent="0.45">
      <c r="BN10375" s="8">
        <f t="shared" si="514"/>
        <v>0</v>
      </c>
    </row>
    <row r="10376" spans="66:66" ht="22.5" x14ac:dyDescent="0.45">
      <c r="BN10376" s="8">
        <f t="shared" si="514"/>
        <v>0</v>
      </c>
    </row>
    <row r="10377" spans="66:66" ht="22.5" x14ac:dyDescent="0.45">
      <c r="BN10377" s="8">
        <f t="shared" si="514"/>
        <v>0</v>
      </c>
    </row>
    <row r="10378" spans="66:66" ht="22.5" x14ac:dyDescent="0.45">
      <c r="BN10378" s="8">
        <f t="shared" si="514"/>
        <v>0</v>
      </c>
    </row>
    <row r="10379" spans="66:66" ht="22.5" x14ac:dyDescent="0.45">
      <c r="BN10379" s="8">
        <f t="shared" si="514"/>
        <v>0</v>
      </c>
    </row>
    <row r="10380" spans="66:66" ht="22.5" x14ac:dyDescent="0.45">
      <c r="BN10380" s="8">
        <f t="shared" si="514"/>
        <v>0</v>
      </c>
    </row>
    <row r="10381" spans="66:66" ht="22.5" x14ac:dyDescent="0.45">
      <c r="BN10381" s="8">
        <f t="shared" si="514"/>
        <v>0</v>
      </c>
    </row>
    <row r="10382" spans="66:66" ht="22.5" x14ac:dyDescent="0.45">
      <c r="BN10382" s="8">
        <f t="shared" si="514"/>
        <v>0</v>
      </c>
    </row>
    <row r="10383" spans="66:66" ht="22.5" x14ac:dyDescent="0.45">
      <c r="BN10383" s="8">
        <f t="shared" si="514"/>
        <v>0</v>
      </c>
    </row>
    <row r="10384" spans="66:66" ht="22.5" x14ac:dyDescent="0.45">
      <c r="BN10384" s="8">
        <f t="shared" si="514"/>
        <v>0</v>
      </c>
    </row>
    <row r="10385" spans="66:66" ht="22.5" x14ac:dyDescent="0.45">
      <c r="BN10385" s="8">
        <f t="shared" si="514"/>
        <v>0</v>
      </c>
    </row>
    <row r="10386" spans="66:66" ht="22.5" x14ac:dyDescent="0.45">
      <c r="BN10386" s="8">
        <f t="shared" si="514"/>
        <v>0</v>
      </c>
    </row>
    <row r="10387" spans="66:66" ht="22.5" x14ac:dyDescent="0.45">
      <c r="BN10387" s="8">
        <f t="shared" si="514"/>
        <v>0</v>
      </c>
    </row>
    <row r="10388" spans="66:66" ht="22.5" x14ac:dyDescent="0.45">
      <c r="BN10388" s="8">
        <f t="shared" si="514"/>
        <v>0</v>
      </c>
    </row>
    <row r="10389" spans="66:66" ht="22.5" x14ac:dyDescent="0.45">
      <c r="BN10389" s="8">
        <f t="shared" si="514"/>
        <v>0</v>
      </c>
    </row>
    <row r="10390" spans="66:66" ht="22.5" x14ac:dyDescent="0.45">
      <c r="BN10390" s="8">
        <f t="shared" si="514"/>
        <v>0</v>
      </c>
    </row>
    <row r="10391" spans="66:66" ht="22.5" x14ac:dyDescent="0.45">
      <c r="BN10391" s="8">
        <f t="shared" si="514"/>
        <v>0</v>
      </c>
    </row>
    <row r="10392" spans="66:66" ht="22.5" x14ac:dyDescent="0.45">
      <c r="BN10392" s="8">
        <f t="shared" si="514"/>
        <v>0</v>
      </c>
    </row>
    <row r="10393" spans="66:66" ht="22.5" x14ac:dyDescent="0.45">
      <c r="BN10393" s="8">
        <f t="shared" si="514"/>
        <v>0</v>
      </c>
    </row>
    <row r="10394" spans="66:66" ht="22.5" x14ac:dyDescent="0.45">
      <c r="BN10394" s="8">
        <f t="shared" si="514"/>
        <v>0</v>
      </c>
    </row>
    <row r="10395" spans="66:66" ht="22.5" x14ac:dyDescent="0.45">
      <c r="BN10395" s="8">
        <f t="shared" si="514"/>
        <v>0</v>
      </c>
    </row>
    <row r="10396" spans="66:66" ht="22.5" x14ac:dyDescent="0.45">
      <c r="BN10396" s="8">
        <f t="shared" si="514"/>
        <v>0</v>
      </c>
    </row>
    <row r="10397" spans="66:66" ht="22.5" x14ac:dyDescent="0.45">
      <c r="BN10397" s="8">
        <f t="shared" si="514"/>
        <v>0</v>
      </c>
    </row>
    <row r="10398" spans="66:66" ht="22.5" x14ac:dyDescent="0.45">
      <c r="BN10398" s="8">
        <f t="shared" si="514"/>
        <v>0</v>
      </c>
    </row>
    <row r="10399" spans="66:66" ht="22.5" x14ac:dyDescent="0.45">
      <c r="BN10399" s="8">
        <f t="shared" si="514"/>
        <v>0</v>
      </c>
    </row>
    <row r="10400" spans="66:66" ht="22.5" x14ac:dyDescent="0.45">
      <c r="BN10400" s="8">
        <f t="shared" si="514"/>
        <v>0</v>
      </c>
    </row>
    <row r="10401" spans="66:66" ht="22.5" x14ac:dyDescent="0.45">
      <c r="BN10401" s="8">
        <f t="shared" si="514"/>
        <v>0</v>
      </c>
    </row>
    <row r="10402" spans="66:66" ht="22.5" x14ac:dyDescent="0.45">
      <c r="BN10402" s="8">
        <f t="shared" si="514"/>
        <v>0</v>
      </c>
    </row>
    <row r="10403" spans="66:66" ht="22.5" x14ac:dyDescent="0.45">
      <c r="BN10403" s="8">
        <f t="shared" si="514"/>
        <v>0</v>
      </c>
    </row>
    <row r="10404" spans="66:66" ht="22.5" x14ac:dyDescent="0.45">
      <c r="BN10404" s="8">
        <f t="shared" si="514"/>
        <v>0</v>
      </c>
    </row>
    <row r="10405" spans="66:66" ht="22.5" x14ac:dyDescent="0.45">
      <c r="BN10405" s="8">
        <f t="shared" si="514"/>
        <v>0</v>
      </c>
    </row>
    <row r="10406" spans="66:66" ht="22.5" x14ac:dyDescent="0.45">
      <c r="BN10406" s="8">
        <f t="shared" si="514"/>
        <v>0</v>
      </c>
    </row>
    <row r="10407" spans="66:66" ht="22.5" x14ac:dyDescent="0.45">
      <c r="BN10407" s="8">
        <f t="shared" si="514"/>
        <v>0</v>
      </c>
    </row>
    <row r="10408" spans="66:66" ht="22.5" x14ac:dyDescent="0.45">
      <c r="BN10408" s="8">
        <f t="shared" si="514"/>
        <v>0</v>
      </c>
    </row>
    <row r="10409" spans="66:66" ht="22.5" x14ac:dyDescent="0.45">
      <c r="BN10409" s="8">
        <f t="shared" si="514"/>
        <v>0</v>
      </c>
    </row>
    <row r="10410" spans="66:66" ht="22.5" x14ac:dyDescent="0.45">
      <c r="BN10410" s="8">
        <f t="shared" si="514"/>
        <v>0</v>
      </c>
    </row>
    <row r="10411" spans="66:66" ht="22.5" x14ac:dyDescent="0.45">
      <c r="BN10411" s="8">
        <f t="shared" si="514"/>
        <v>0</v>
      </c>
    </row>
    <row r="10412" spans="66:66" ht="22.5" x14ac:dyDescent="0.45">
      <c r="BN10412" s="8">
        <f t="shared" si="514"/>
        <v>0</v>
      </c>
    </row>
    <row r="10413" spans="66:66" ht="22.5" x14ac:dyDescent="0.45">
      <c r="BN10413" s="8">
        <f t="shared" si="514"/>
        <v>0</v>
      </c>
    </row>
    <row r="10414" spans="66:66" ht="22.5" x14ac:dyDescent="0.45">
      <c r="BN10414" s="8">
        <f t="shared" ref="BN10414:BN10477" si="515">D11014</f>
        <v>0</v>
      </c>
    </row>
    <row r="10415" spans="66:66" ht="22.5" x14ac:dyDescent="0.45">
      <c r="BN10415" s="8">
        <f t="shared" si="515"/>
        <v>0</v>
      </c>
    </row>
    <row r="10416" spans="66:66" ht="22.5" x14ac:dyDescent="0.45">
      <c r="BN10416" s="8">
        <f t="shared" si="515"/>
        <v>0</v>
      </c>
    </row>
    <row r="10417" spans="66:66" ht="22.5" x14ac:dyDescent="0.45">
      <c r="BN10417" s="8">
        <f t="shared" si="515"/>
        <v>0</v>
      </c>
    </row>
    <row r="10418" spans="66:66" ht="22.5" x14ac:dyDescent="0.45">
      <c r="BN10418" s="8">
        <f t="shared" si="515"/>
        <v>0</v>
      </c>
    </row>
    <row r="10419" spans="66:66" ht="22.5" x14ac:dyDescent="0.45">
      <c r="BN10419" s="8">
        <f t="shared" si="515"/>
        <v>0</v>
      </c>
    </row>
    <row r="10420" spans="66:66" ht="22.5" x14ac:dyDescent="0.45">
      <c r="BN10420" s="8">
        <f t="shared" si="515"/>
        <v>0</v>
      </c>
    </row>
    <row r="10421" spans="66:66" ht="22.5" x14ac:dyDescent="0.45">
      <c r="BN10421" s="8">
        <f t="shared" si="515"/>
        <v>0</v>
      </c>
    </row>
    <row r="10422" spans="66:66" ht="22.5" x14ac:dyDescent="0.45">
      <c r="BN10422" s="8">
        <f t="shared" si="515"/>
        <v>0</v>
      </c>
    </row>
    <row r="10423" spans="66:66" ht="22.5" x14ac:dyDescent="0.45">
      <c r="BN10423" s="8">
        <f t="shared" si="515"/>
        <v>0</v>
      </c>
    </row>
    <row r="10424" spans="66:66" ht="22.5" x14ac:dyDescent="0.45">
      <c r="BN10424" s="8">
        <f t="shared" si="515"/>
        <v>0</v>
      </c>
    </row>
    <row r="10425" spans="66:66" ht="22.5" x14ac:dyDescent="0.45">
      <c r="BN10425" s="8">
        <f t="shared" si="515"/>
        <v>0</v>
      </c>
    </row>
    <row r="10426" spans="66:66" ht="22.5" x14ac:dyDescent="0.45">
      <c r="BN10426" s="8">
        <f t="shared" si="515"/>
        <v>0</v>
      </c>
    </row>
    <row r="10427" spans="66:66" ht="22.5" x14ac:dyDescent="0.45">
      <c r="BN10427" s="8">
        <f t="shared" si="515"/>
        <v>0</v>
      </c>
    </row>
    <row r="10428" spans="66:66" ht="22.5" x14ac:dyDescent="0.45">
      <c r="BN10428" s="8">
        <f t="shared" si="515"/>
        <v>0</v>
      </c>
    </row>
    <row r="10429" spans="66:66" ht="22.5" x14ac:dyDescent="0.45">
      <c r="BN10429" s="8">
        <f t="shared" si="515"/>
        <v>0</v>
      </c>
    </row>
    <row r="10430" spans="66:66" ht="22.5" x14ac:dyDescent="0.45">
      <c r="BN10430" s="8">
        <f t="shared" si="515"/>
        <v>0</v>
      </c>
    </row>
    <row r="10431" spans="66:66" ht="22.5" x14ac:dyDescent="0.45">
      <c r="BN10431" s="8">
        <f t="shared" si="515"/>
        <v>0</v>
      </c>
    </row>
    <row r="10432" spans="66:66" ht="22.5" x14ac:dyDescent="0.45">
      <c r="BN10432" s="8">
        <f t="shared" si="515"/>
        <v>0</v>
      </c>
    </row>
    <row r="10433" spans="66:66" ht="22.5" x14ac:dyDescent="0.45">
      <c r="BN10433" s="8">
        <f t="shared" si="515"/>
        <v>0</v>
      </c>
    </row>
    <row r="10434" spans="66:66" ht="22.5" x14ac:dyDescent="0.45">
      <c r="BN10434" s="8">
        <f t="shared" si="515"/>
        <v>0</v>
      </c>
    </row>
    <row r="10435" spans="66:66" ht="22.5" x14ac:dyDescent="0.45">
      <c r="BN10435" s="8">
        <f t="shared" si="515"/>
        <v>0</v>
      </c>
    </row>
    <row r="10436" spans="66:66" ht="22.5" x14ac:dyDescent="0.45">
      <c r="BN10436" s="8">
        <f t="shared" si="515"/>
        <v>0</v>
      </c>
    </row>
    <row r="10437" spans="66:66" ht="22.5" x14ac:dyDescent="0.45">
      <c r="BN10437" s="8">
        <f t="shared" si="515"/>
        <v>0</v>
      </c>
    </row>
    <row r="10438" spans="66:66" ht="22.5" x14ac:dyDescent="0.45">
      <c r="BN10438" s="8">
        <f t="shared" si="515"/>
        <v>0</v>
      </c>
    </row>
    <row r="10439" spans="66:66" ht="22.5" x14ac:dyDescent="0.45">
      <c r="BN10439" s="8">
        <f t="shared" si="515"/>
        <v>0</v>
      </c>
    </row>
    <row r="10440" spans="66:66" ht="22.5" x14ac:dyDescent="0.45">
      <c r="BN10440" s="8">
        <f t="shared" si="515"/>
        <v>0</v>
      </c>
    </row>
    <row r="10441" spans="66:66" ht="22.5" x14ac:dyDescent="0.45">
      <c r="BN10441" s="8">
        <f t="shared" si="515"/>
        <v>0</v>
      </c>
    </row>
    <row r="10442" spans="66:66" ht="22.5" x14ac:dyDescent="0.45">
      <c r="BN10442" s="8">
        <f t="shared" si="515"/>
        <v>0</v>
      </c>
    </row>
    <row r="10443" spans="66:66" ht="22.5" x14ac:dyDescent="0.45">
      <c r="BN10443" s="8">
        <f t="shared" si="515"/>
        <v>0</v>
      </c>
    </row>
    <row r="10444" spans="66:66" ht="22.5" x14ac:dyDescent="0.45">
      <c r="BN10444" s="8">
        <f t="shared" si="515"/>
        <v>0</v>
      </c>
    </row>
    <row r="10445" spans="66:66" ht="22.5" x14ac:dyDescent="0.45">
      <c r="BN10445" s="8">
        <f t="shared" si="515"/>
        <v>0</v>
      </c>
    </row>
    <row r="10446" spans="66:66" ht="22.5" x14ac:dyDescent="0.45">
      <c r="BN10446" s="8">
        <f t="shared" si="515"/>
        <v>0</v>
      </c>
    </row>
    <row r="10447" spans="66:66" ht="22.5" x14ac:dyDescent="0.45">
      <c r="BN10447" s="8">
        <f t="shared" si="515"/>
        <v>0</v>
      </c>
    </row>
    <row r="10448" spans="66:66" ht="22.5" x14ac:dyDescent="0.45">
      <c r="BN10448" s="8">
        <f t="shared" si="515"/>
        <v>0</v>
      </c>
    </row>
    <row r="10449" spans="66:66" ht="22.5" x14ac:dyDescent="0.45">
      <c r="BN10449" s="8">
        <f t="shared" si="515"/>
        <v>0</v>
      </c>
    </row>
    <row r="10450" spans="66:66" ht="22.5" x14ac:dyDescent="0.45">
      <c r="BN10450" s="8">
        <f t="shared" si="515"/>
        <v>0</v>
      </c>
    </row>
    <row r="10451" spans="66:66" ht="22.5" x14ac:dyDescent="0.45">
      <c r="BN10451" s="8">
        <f t="shared" si="515"/>
        <v>0</v>
      </c>
    </row>
    <row r="10452" spans="66:66" ht="22.5" x14ac:dyDescent="0.45">
      <c r="BN10452" s="8">
        <f t="shared" si="515"/>
        <v>0</v>
      </c>
    </row>
    <row r="10453" spans="66:66" ht="22.5" x14ac:dyDescent="0.45">
      <c r="BN10453" s="8">
        <f t="shared" si="515"/>
        <v>0</v>
      </c>
    </row>
    <row r="10454" spans="66:66" ht="22.5" x14ac:dyDescent="0.45">
      <c r="BN10454" s="8">
        <f t="shared" si="515"/>
        <v>0</v>
      </c>
    </row>
    <row r="10455" spans="66:66" ht="22.5" x14ac:dyDescent="0.45">
      <c r="BN10455" s="8">
        <f t="shared" si="515"/>
        <v>0</v>
      </c>
    </row>
    <row r="10456" spans="66:66" ht="22.5" x14ac:dyDescent="0.45">
      <c r="BN10456" s="8">
        <f t="shared" si="515"/>
        <v>0</v>
      </c>
    </row>
    <row r="10457" spans="66:66" ht="22.5" x14ac:dyDescent="0.45">
      <c r="BN10457" s="8">
        <f t="shared" si="515"/>
        <v>0</v>
      </c>
    </row>
    <row r="10458" spans="66:66" ht="22.5" x14ac:dyDescent="0.45">
      <c r="BN10458" s="8">
        <f t="shared" si="515"/>
        <v>0</v>
      </c>
    </row>
    <row r="10459" spans="66:66" ht="22.5" x14ac:dyDescent="0.45">
      <c r="BN10459" s="8">
        <f t="shared" si="515"/>
        <v>0</v>
      </c>
    </row>
    <row r="10460" spans="66:66" ht="22.5" x14ac:dyDescent="0.45">
      <c r="BN10460" s="8">
        <f t="shared" si="515"/>
        <v>0</v>
      </c>
    </row>
    <row r="10461" spans="66:66" ht="22.5" x14ac:dyDescent="0.45">
      <c r="BN10461" s="8">
        <f t="shared" si="515"/>
        <v>0</v>
      </c>
    </row>
    <row r="10462" spans="66:66" ht="22.5" x14ac:dyDescent="0.45">
      <c r="BN10462" s="8">
        <f t="shared" si="515"/>
        <v>0</v>
      </c>
    </row>
    <row r="10463" spans="66:66" ht="22.5" x14ac:dyDescent="0.45">
      <c r="BN10463" s="8">
        <f t="shared" si="515"/>
        <v>0</v>
      </c>
    </row>
    <row r="10464" spans="66:66" ht="22.5" x14ac:dyDescent="0.45">
      <c r="BN10464" s="8">
        <f t="shared" si="515"/>
        <v>0</v>
      </c>
    </row>
    <row r="10465" spans="66:66" ht="22.5" x14ac:dyDescent="0.45">
      <c r="BN10465" s="8">
        <f t="shared" si="515"/>
        <v>0</v>
      </c>
    </row>
    <row r="10466" spans="66:66" ht="22.5" x14ac:dyDescent="0.45">
      <c r="BN10466" s="8">
        <f t="shared" si="515"/>
        <v>0</v>
      </c>
    </row>
    <row r="10467" spans="66:66" ht="22.5" x14ac:dyDescent="0.45">
      <c r="BN10467" s="8">
        <f t="shared" si="515"/>
        <v>0</v>
      </c>
    </row>
    <row r="10468" spans="66:66" ht="22.5" x14ac:dyDescent="0.45">
      <c r="BN10468" s="8">
        <f t="shared" si="515"/>
        <v>0</v>
      </c>
    </row>
    <row r="10469" spans="66:66" ht="22.5" x14ac:dyDescent="0.45">
      <c r="BN10469" s="8">
        <f t="shared" si="515"/>
        <v>0</v>
      </c>
    </row>
    <row r="10470" spans="66:66" ht="22.5" x14ac:dyDescent="0.45">
      <c r="BN10470" s="8">
        <f t="shared" si="515"/>
        <v>0</v>
      </c>
    </row>
    <row r="10471" spans="66:66" ht="22.5" x14ac:dyDescent="0.45">
      <c r="BN10471" s="8">
        <f t="shared" si="515"/>
        <v>0</v>
      </c>
    </row>
    <row r="10472" spans="66:66" ht="22.5" x14ac:dyDescent="0.45">
      <c r="BN10472" s="8">
        <f t="shared" si="515"/>
        <v>0</v>
      </c>
    </row>
    <row r="10473" spans="66:66" ht="22.5" x14ac:dyDescent="0.45">
      <c r="BN10473" s="8">
        <f t="shared" si="515"/>
        <v>0</v>
      </c>
    </row>
    <row r="10474" spans="66:66" ht="22.5" x14ac:dyDescent="0.45">
      <c r="BN10474" s="8">
        <f t="shared" si="515"/>
        <v>0</v>
      </c>
    </row>
    <row r="10475" spans="66:66" ht="22.5" x14ac:dyDescent="0.45">
      <c r="BN10475" s="8">
        <f t="shared" si="515"/>
        <v>0</v>
      </c>
    </row>
    <row r="10476" spans="66:66" ht="22.5" x14ac:dyDescent="0.45">
      <c r="BN10476" s="8">
        <f t="shared" si="515"/>
        <v>0</v>
      </c>
    </row>
    <row r="10477" spans="66:66" ht="22.5" x14ac:dyDescent="0.45">
      <c r="BN10477" s="8">
        <f t="shared" si="515"/>
        <v>0</v>
      </c>
    </row>
    <row r="10478" spans="66:66" ht="22.5" x14ac:dyDescent="0.45">
      <c r="BN10478" s="8">
        <f t="shared" ref="BN10478:BN10541" si="516">D11078</f>
        <v>0</v>
      </c>
    </row>
    <row r="10479" spans="66:66" ht="22.5" x14ac:dyDescent="0.45">
      <c r="BN10479" s="8">
        <f t="shared" si="516"/>
        <v>0</v>
      </c>
    </row>
    <row r="10480" spans="66:66" ht="22.5" x14ac:dyDescent="0.45">
      <c r="BN10480" s="8">
        <f t="shared" si="516"/>
        <v>0</v>
      </c>
    </row>
    <row r="10481" spans="66:66" ht="22.5" x14ac:dyDescent="0.45">
      <c r="BN10481" s="8">
        <f t="shared" si="516"/>
        <v>0</v>
      </c>
    </row>
    <row r="10482" spans="66:66" ht="22.5" x14ac:dyDescent="0.45">
      <c r="BN10482" s="8">
        <f t="shared" si="516"/>
        <v>0</v>
      </c>
    </row>
    <row r="10483" spans="66:66" ht="22.5" x14ac:dyDescent="0.45">
      <c r="BN10483" s="8">
        <f t="shared" si="516"/>
        <v>0</v>
      </c>
    </row>
    <row r="10484" spans="66:66" ht="22.5" x14ac:dyDescent="0.45">
      <c r="BN10484" s="8">
        <f t="shared" si="516"/>
        <v>0</v>
      </c>
    </row>
    <row r="10485" spans="66:66" ht="22.5" x14ac:dyDescent="0.45">
      <c r="BN10485" s="8">
        <f t="shared" si="516"/>
        <v>0</v>
      </c>
    </row>
    <row r="10486" spans="66:66" ht="22.5" x14ac:dyDescent="0.45">
      <c r="BN10486" s="8">
        <f t="shared" si="516"/>
        <v>0</v>
      </c>
    </row>
    <row r="10487" spans="66:66" ht="22.5" x14ac:dyDescent="0.45">
      <c r="BN10487" s="8">
        <f t="shared" si="516"/>
        <v>0</v>
      </c>
    </row>
    <row r="10488" spans="66:66" ht="22.5" x14ac:dyDescent="0.45">
      <c r="BN10488" s="8">
        <f t="shared" si="516"/>
        <v>0</v>
      </c>
    </row>
    <row r="10489" spans="66:66" ht="22.5" x14ac:dyDescent="0.45">
      <c r="BN10489" s="8">
        <f t="shared" si="516"/>
        <v>0</v>
      </c>
    </row>
    <row r="10490" spans="66:66" ht="22.5" x14ac:dyDescent="0.45">
      <c r="BN10490" s="8">
        <f t="shared" si="516"/>
        <v>0</v>
      </c>
    </row>
    <row r="10491" spans="66:66" ht="22.5" x14ac:dyDescent="0.45">
      <c r="BN10491" s="8">
        <f t="shared" si="516"/>
        <v>0</v>
      </c>
    </row>
    <row r="10492" spans="66:66" ht="22.5" x14ac:dyDescent="0.45">
      <c r="BN10492" s="8">
        <f t="shared" si="516"/>
        <v>0</v>
      </c>
    </row>
    <row r="10493" spans="66:66" ht="22.5" x14ac:dyDescent="0.45">
      <c r="BN10493" s="8">
        <f t="shared" si="516"/>
        <v>0</v>
      </c>
    </row>
    <row r="10494" spans="66:66" ht="22.5" x14ac:dyDescent="0.45">
      <c r="BN10494" s="8">
        <f t="shared" si="516"/>
        <v>0</v>
      </c>
    </row>
    <row r="10495" spans="66:66" ht="22.5" x14ac:dyDescent="0.45">
      <c r="BN10495" s="8">
        <f t="shared" si="516"/>
        <v>0</v>
      </c>
    </row>
    <row r="10496" spans="66:66" ht="22.5" x14ac:dyDescent="0.45">
      <c r="BN10496" s="8">
        <f t="shared" si="516"/>
        <v>0</v>
      </c>
    </row>
    <row r="10497" spans="66:66" ht="22.5" x14ac:dyDescent="0.45">
      <c r="BN10497" s="8">
        <f t="shared" si="516"/>
        <v>0</v>
      </c>
    </row>
    <row r="10498" spans="66:66" ht="22.5" x14ac:dyDescent="0.45">
      <c r="BN10498" s="8">
        <f t="shared" si="516"/>
        <v>0</v>
      </c>
    </row>
    <row r="10499" spans="66:66" ht="22.5" x14ac:dyDescent="0.45">
      <c r="BN10499" s="8">
        <f t="shared" si="516"/>
        <v>0</v>
      </c>
    </row>
    <row r="10500" spans="66:66" ht="22.5" x14ac:dyDescent="0.45">
      <c r="BN10500" s="8">
        <f t="shared" si="516"/>
        <v>0</v>
      </c>
    </row>
    <row r="10501" spans="66:66" ht="22.5" x14ac:dyDescent="0.45">
      <c r="BN10501" s="8">
        <f t="shared" si="516"/>
        <v>0</v>
      </c>
    </row>
    <row r="10502" spans="66:66" ht="22.5" x14ac:dyDescent="0.45">
      <c r="BN10502" s="8">
        <f t="shared" si="516"/>
        <v>0</v>
      </c>
    </row>
    <row r="10503" spans="66:66" ht="22.5" x14ac:dyDescent="0.45">
      <c r="BN10503" s="8">
        <f t="shared" si="516"/>
        <v>0</v>
      </c>
    </row>
    <row r="10504" spans="66:66" ht="22.5" x14ac:dyDescent="0.45">
      <c r="BN10504" s="8">
        <f t="shared" si="516"/>
        <v>0</v>
      </c>
    </row>
    <row r="10505" spans="66:66" ht="22.5" x14ac:dyDescent="0.45">
      <c r="BN10505" s="8">
        <f t="shared" si="516"/>
        <v>0</v>
      </c>
    </row>
    <row r="10506" spans="66:66" ht="22.5" x14ac:dyDescent="0.45">
      <c r="BN10506" s="8">
        <f t="shared" si="516"/>
        <v>0</v>
      </c>
    </row>
    <row r="10507" spans="66:66" ht="22.5" x14ac:dyDescent="0.45">
      <c r="BN10507" s="8">
        <f t="shared" si="516"/>
        <v>0</v>
      </c>
    </row>
    <row r="10508" spans="66:66" ht="22.5" x14ac:dyDescent="0.45">
      <c r="BN10508" s="8">
        <f t="shared" si="516"/>
        <v>0</v>
      </c>
    </row>
    <row r="10509" spans="66:66" ht="22.5" x14ac:dyDescent="0.45">
      <c r="BN10509" s="8">
        <f t="shared" si="516"/>
        <v>0</v>
      </c>
    </row>
    <row r="10510" spans="66:66" ht="22.5" x14ac:dyDescent="0.45">
      <c r="BN10510" s="8">
        <f t="shared" si="516"/>
        <v>0</v>
      </c>
    </row>
    <row r="10511" spans="66:66" ht="22.5" x14ac:dyDescent="0.45">
      <c r="BN10511" s="8">
        <f t="shared" si="516"/>
        <v>0</v>
      </c>
    </row>
    <row r="10512" spans="66:66" ht="22.5" x14ac:dyDescent="0.45">
      <c r="BN10512" s="8">
        <f t="shared" si="516"/>
        <v>0</v>
      </c>
    </row>
    <row r="10513" spans="66:66" ht="22.5" x14ac:dyDescent="0.45">
      <c r="BN10513" s="8">
        <f t="shared" si="516"/>
        <v>0</v>
      </c>
    </row>
    <row r="10514" spans="66:66" ht="22.5" x14ac:dyDescent="0.45">
      <c r="BN10514" s="8">
        <f t="shared" si="516"/>
        <v>0</v>
      </c>
    </row>
    <row r="10515" spans="66:66" ht="22.5" x14ac:dyDescent="0.45">
      <c r="BN10515" s="8">
        <f t="shared" si="516"/>
        <v>0</v>
      </c>
    </row>
    <row r="10516" spans="66:66" ht="22.5" x14ac:dyDescent="0.45">
      <c r="BN10516" s="8">
        <f t="shared" si="516"/>
        <v>0</v>
      </c>
    </row>
    <row r="10517" spans="66:66" ht="22.5" x14ac:dyDescent="0.45">
      <c r="BN10517" s="8">
        <f t="shared" si="516"/>
        <v>0</v>
      </c>
    </row>
    <row r="10518" spans="66:66" ht="22.5" x14ac:dyDescent="0.45">
      <c r="BN10518" s="8">
        <f t="shared" si="516"/>
        <v>0</v>
      </c>
    </row>
    <row r="10519" spans="66:66" ht="22.5" x14ac:dyDescent="0.45">
      <c r="BN10519" s="8">
        <f t="shared" si="516"/>
        <v>0</v>
      </c>
    </row>
    <row r="10520" spans="66:66" ht="22.5" x14ac:dyDescent="0.45">
      <c r="BN10520" s="8">
        <f t="shared" si="516"/>
        <v>0</v>
      </c>
    </row>
    <row r="10521" spans="66:66" ht="22.5" x14ac:dyDescent="0.45">
      <c r="BN10521" s="8">
        <f t="shared" si="516"/>
        <v>0</v>
      </c>
    </row>
    <row r="10522" spans="66:66" ht="22.5" x14ac:dyDescent="0.45">
      <c r="BN10522" s="8">
        <f t="shared" si="516"/>
        <v>0</v>
      </c>
    </row>
    <row r="10523" spans="66:66" ht="22.5" x14ac:dyDescent="0.45">
      <c r="BN10523" s="8">
        <f t="shared" si="516"/>
        <v>0</v>
      </c>
    </row>
    <row r="10524" spans="66:66" ht="22.5" x14ac:dyDescent="0.45">
      <c r="BN10524" s="8">
        <f t="shared" si="516"/>
        <v>0</v>
      </c>
    </row>
    <row r="10525" spans="66:66" ht="22.5" x14ac:dyDescent="0.45">
      <c r="BN10525" s="8">
        <f t="shared" si="516"/>
        <v>0</v>
      </c>
    </row>
    <row r="10526" spans="66:66" ht="22.5" x14ac:dyDescent="0.45">
      <c r="BN10526" s="8">
        <f t="shared" si="516"/>
        <v>0</v>
      </c>
    </row>
    <row r="10527" spans="66:66" ht="22.5" x14ac:dyDescent="0.45">
      <c r="BN10527" s="8">
        <f t="shared" si="516"/>
        <v>0</v>
      </c>
    </row>
    <row r="10528" spans="66:66" ht="22.5" x14ac:dyDescent="0.45">
      <c r="BN10528" s="8">
        <f t="shared" si="516"/>
        <v>0</v>
      </c>
    </row>
    <row r="10529" spans="66:66" ht="22.5" x14ac:dyDescent="0.45">
      <c r="BN10529" s="8">
        <f t="shared" si="516"/>
        <v>0</v>
      </c>
    </row>
    <row r="10530" spans="66:66" ht="22.5" x14ac:dyDescent="0.45">
      <c r="BN10530" s="8">
        <f t="shared" si="516"/>
        <v>0</v>
      </c>
    </row>
    <row r="10531" spans="66:66" ht="22.5" x14ac:dyDescent="0.45">
      <c r="BN10531" s="8">
        <f t="shared" si="516"/>
        <v>0</v>
      </c>
    </row>
    <row r="10532" spans="66:66" ht="22.5" x14ac:dyDescent="0.45">
      <c r="BN10532" s="8">
        <f t="shared" si="516"/>
        <v>0</v>
      </c>
    </row>
    <row r="10533" spans="66:66" ht="22.5" x14ac:dyDescent="0.45">
      <c r="BN10533" s="8">
        <f t="shared" si="516"/>
        <v>0</v>
      </c>
    </row>
    <row r="10534" spans="66:66" ht="22.5" x14ac:dyDescent="0.45">
      <c r="BN10534" s="8">
        <f t="shared" si="516"/>
        <v>0</v>
      </c>
    </row>
    <row r="10535" spans="66:66" ht="22.5" x14ac:dyDescent="0.45">
      <c r="BN10535" s="8">
        <f t="shared" si="516"/>
        <v>0</v>
      </c>
    </row>
    <row r="10536" spans="66:66" ht="22.5" x14ac:dyDescent="0.45">
      <c r="BN10536" s="8">
        <f t="shared" si="516"/>
        <v>0</v>
      </c>
    </row>
    <row r="10537" spans="66:66" ht="22.5" x14ac:dyDescent="0.45">
      <c r="BN10537" s="8">
        <f t="shared" si="516"/>
        <v>0</v>
      </c>
    </row>
    <row r="10538" spans="66:66" ht="22.5" x14ac:dyDescent="0.45">
      <c r="BN10538" s="8">
        <f t="shared" si="516"/>
        <v>0</v>
      </c>
    </row>
    <row r="10539" spans="66:66" ht="22.5" x14ac:dyDescent="0.45">
      <c r="BN10539" s="8">
        <f t="shared" si="516"/>
        <v>0</v>
      </c>
    </row>
    <row r="10540" spans="66:66" ht="22.5" x14ac:dyDescent="0.45">
      <c r="BN10540" s="8">
        <f t="shared" si="516"/>
        <v>0</v>
      </c>
    </row>
    <row r="10541" spans="66:66" ht="22.5" x14ac:dyDescent="0.45">
      <c r="BN10541" s="8">
        <f t="shared" si="516"/>
        <v>0</v>
      </c>
    </row>
    <row r="10542" spans="66:66" ht="22.5" x14ac:dyDescent="0.45">
      <c r="BN10542" s="8">
        <f t="shared" ref="BN10542:BN10605" si="517">D11142</f>
        <v>0</v>
      </c>
    </row>
    <row r="10543" spans="66:66" ht="22.5" x14ac:dyDescent="0.45">
      <c r="BN10543" s="8">
        <f t="shared" si="517"/>
        <v>0</v>
      </c>
    </row>
    <row r="10544" spans="66:66" ht="22.5" x14ac:dyDescent="0.45">
      <c r="BN10544" s="8">
        <f t="shared" si="517"/>
        <v>0</v>
      </c>
    </row>
    <row r="10545" spans="66:66" ht="22.5" x14ac:dyDescent="0.45">
      <c r="BN10545" s="8">
        <f t="shared" si="517"/>
        <v>0</v>
      </c>
    </row>
    <row r="10546" spans="66:66" ht="22.5" x14ac:dyDescent="0.45">
      <c r="BN10546" s="8">
        <f t="shared" si="517"/>
        <v>0</v>
      </c>
    </row>
    <row r="10547" spans="66:66" ht="22.5" x14ac:dyDescent="0.45">
      <c r="BN10547" s="8">
        <f t="shared" si="517"/>
        <v>0</v>
      </c>
    </row>
    <row r="10548" spans="66:66" ht="22.5" x14ac:dyDescent="0.45">
      <c r="BN10548" s="8">
        <f t="shared" si="517"/>
        <v>0</v>
      </c>
    </row>
    <row r="10549" spans="66:66" ht="22.5" x14ac:dyDescent="0.45">
      <c r="BN10549" s="8">
        <f t="shared" si="517"/>
        <v>0</v>
      </c>
    </row>
    <row r="10550" spans="66:66" ht="22.5" x14ac:dyDescent="0.45">
      <c r="BN10550" s="8">
        <f t="shared" si="517"/>
        <v>0</v>
      </c>
    </row>
    <row r="10551" spans="66:66" ht="22.5" x14ac:dyDescent="0.45">
      <c r="BN10551" s="8">
        <f t="shared" si="517"/>
        <v>0</v>
      </c>
    </row>
    <row r="10552" spans="66:66" ht="22.5" x14ac:dyDescent="0.45">
      <c r="BN10552" s="8">
        <f t="shared" si="517"/>
        <v>0</v>
      </c>
    </row>
    <row r="10553" spans="66:66" ht="22.5" x14ac:dyDescent="0.45">
      <c r="BN10553" s="8">
        <f t="shared" si="517"/>
        <v>0</v>
      </c>
    </row>
    <row r="10554" spans="66:66" ht="22.5" x14ac:dyDescent="0.45">
      <c r="BN10554" s="8">
        <f t="shared" si="517"/>
        <v>0</v>
      </c>
    </row>
    <row r="10555" spans="66:66" ht="22.5" x14ac:dyDescent="0.45">
      <c r="BN10555" s="8">
        <f t="shared" si="517"/>
        <v>0</v>
      </c>
    </row>
    <row r="10556" spans="66:66" ht="22.5" x14ac:dyDescent="0.45">
      <c r="BN10556" s="8">
        <f t="shared" si="517"/>
        <v>0</v>
      </c>
    </row>
    <row r="10557" spans="66:66" ht="22.5" x14ac:dyDescent="0.45">
      <c r="BN10557" s="8">
        <f t="shared" si="517"/>
        <v>0</v>
      </c>
    </row>
    <row r="10558" spans="66:66" ht="22.5" x14ac:dyDescent="0.45">
      <c r="BN10558" s="8">
        <f t="shared" si="517"/>
        <v>0</v>
      </c>
    </row>
    <row r="10559" spans="66:66" ht="22.5" x14ac:dyDescent="0.45">
      <c r="BN10559" s="8">
        <f t="shared" si="517"/>
        <v>0</v>
      </c>
    </row>
    <row r="10560" spans="66:66" ht="22.5" x14ac:dyDescent="0.45">
      <c r="BN10560" s="8">
        <f t="shared" si="517"/>
        <v>0</v>
      </c>
    </row>
    <row r="10561" spans="66:66" ht="22.5" x14ac:dyDescent="0.45">
      <c r="BN10561" s="8">
        <f t="shared" si="517"/>
        <v>0</v>
      </c>
    </row>
    <row r="10562" spans="66:66" ht="22.5" x14ac:dyDescent="0.45">
      <c r="BN10562" s="8">
        <f t="shared" si="517"/>
        <v>0</v>
      </c>
    </row>
    <row r="10563" spans="66:66" ht="22.5" x14ac:dyDescent="0.45">
      <c r="BN10563" s="8">
        <f t="shared" si="517"/>
        <v>0</v>
      </c>
    </row>
    <row r="10564" spans="66:66" ht="22.5" x14ac:dyDescent="0.45">
      <c r="BN10564" s="8">
        <f t="shared" si="517"/>
        <v>0</v>
      </c>
    </row>
    <row r="10565" spans="66:66" ht="22.5" x14ac:dyDescent="0.45">
      <c r="BN10565" s="8">
        <f t="shared" si="517"/>
        <v>0</v>
      </c>
    </row>
    <row r="10566" spans="66:66" ht="22.5" x14ac:dyDescent="0.45">
      <c r="BN10566" s="8">
        <f t="shared" si="517"/>
        <v>0</v>
      </c>
    </row>
    <row r="10567" spans="66:66" ht="22.5" x14ac:dyDescent="0.45">
      <c r="BN10567" s="8">
        <f t="shared" si="517"/>
        <v>0</v>
      </c>
    </row>
    <row r="10568" spans="66:66" ht="22.5" x14ac:dyDescent="0.45">
      <c r="BN10568" s="8">
        <f t="shared" si="517"/>
        <v>0</v>
      </c>
    </row>
    <row r="10569" spans="66:66" ht="22.5" x14ac:dyDescent="0.45">
      <c r="BN10569" s="8">
        <f t="shared" si="517"/>
        <v>0</v>
      </c>
    </row>
    <row r="10570" spans="66:66" ht="22.5" x14ac:dyDescent="0.45">
      <c r="BN10570" s="8">
        <f t="shared" si="517"/>
        <v>0</v>
      </c>
    </row>
    <row r="10571" spans="66:66" ht="22.5" x14ac:dyDescent="0.45">
      <c r="BN10571" s="8">
        <f t="shared" si="517"/>
        <v>0</v>
      </c>
    </row>
    <row r="10572" spans="66:66" ht="22.5" x14ac:dyDescent="0.45">
      <c r="BN10572" s="8">
        <f t="shared" si="517"/>
        <v>0</v>
      </c>
    </row>
    <row r="10573" spans="66:66" ht="22.5" x14ac:dyDescent="0.45">
      <c r="BN10573" s="8">
        <f t="shared" si="517"/>
        <v>0</v>
      </c>
    </row>
    <row r="10574" spans="66:66" ht="22.5" x14ac:dyDescent="0.45">
      <c r="BN10574" s="8">
        <f t="shared" si="517"/>
        <v>0</v>
      </c>
    </row>
    <row r="10575" spans="66:66" ht="22.5" x14ac:dyDescent="0.45">
      <c r="BN10575" s="8">
        <f t="shared" si="517"/>
        <v>0</v>
      </c>
    </row>
    <row r="10576" spans="66:66" ht="22.5" x14ac:dyDescent="0.45">
      <c r="BN10576" s="8">
        <f t="shared" si="517"/>
        <v>0</v>
      </c>
    </row>
    <row r="10577" spans="66:66" ht="22.5" x14ac:dyDescent="0.45">
      <c r="BN10577" s="8">
        <f t="shared" si="517"/>
        <v>0</v>
      </c>
    </row>
    <row r="10578" spans="66:66" ht="22.5" x14ac:dyDescent="0.45">
      <c r="BN10578" s="8">
        <f t="shared" si="517"/>
        <v>0</v>
      </c>
    </row>
    <row r="10579" spans="66:66" ht="22.5" x14ac:dyDescent="0.45">
      <c r="BN10579" s="8">
        <f t="shared" si="517"/>
        <v>0</v>
      </c>
    </row>
    <row r="10580" spans="66:66" ht="22.5" x14ac:dyDescent="0.45">
      <c r="BN10580" s="8">
        <f t="shared" si="517"/>
        <v>0</v>
      </c>
    </row>
    <row r="10581" spans="66:66" ht="22.5" x14ac:dyDescent="0.45">
      <c r="BN10581" s="8">
        <f t="shared" si="517"/>
        <v>0</v>
      </c>
    </row>
    <row r="10582" spans="66:66" ht="22.5" x14ac:dyDescent="0.45">
      <c r="BN10582" s="8">
        <f t="shared" si="517"/>
        <v>0</v>
      </c>
    </row>
    <row r="10583" spans="66:66" ht="22.5" x14ac:dyDescent="0.45">
      <c r="BN10583" s="8">
        <f t="shared" si="517"/>
        <v>0</v>
      </c>
    </row>
    <row r="10584" spans="66:66" ht="22.5" x14ac:dyDescent="0.45">
      <c r="BN10584" s="8">
        <f t="shared" si="517"/>
        <v>0</v>
      </c>
    </row>
    <row r="10585" spans="66:66" ht="22.5" x14ac:dyDescent="0.45">
      <c r="BN10585" s="8">
        <f t="shared" si="517"/>
        <v>0</v>
      </c>
    </row>
    <row r="10586" spans="66:66" ht="22.5" x14ac:dyDescent="0.45">
      <c r="BN10586" s="8">
        <f t="shared" si="517"/>
        <v>0</v>
      </c>
    </row>
    <row r="10587" spans="66:66" ht="22.5" x14ac:dyDescent="0.45">
      <c r="BN10587" s="8">
        <f t="shared" si="517"/>
        <v>0</v>
      </c>
    </row>
    <row r="10588" spans="66:66" ht="22.5" x14ac:dyDescent="0.45">
      <c r="BN10588" s="8">
        <f t="shared" si="517"/>
        <v>0</v>
      </c>
    </row>
    <row r="10589" spans="66:66" ht="22.5" x14ac:dyDescent="0.45">
      <c r="BN10589" s="8">
        <f t="shared" si="517"/>
        <v>0</v>
      </c>
    </row>
    <row r="10590" spans="66:66" ht="22.5" x14ac:dyDescent="0.45">
      <c r="BN10590" s="8">
        <f t="shared" si="517"/>
        <v>0</v>
      </c>
    </row>
    <row r="10591" spans="66:66" ht="22.5" x14ac:dyDescent="0.45">
      <c r="BN10591" s="8">
        <f t="shared" si="517"/>
        <v>0</v>
      </c>
    </row>
    <row r="10592" spans="66:66" ht="22.5" x14ac:dyDescent="0.45">
      <c r="BN10592" s="8">
        <f t="shared" si="517"/>
        <v>0</v>
      </c>
    </row>
    <row r="10593" spans="66:66" ht="22.5" x14ac:dyDescent="0.45">
      <c r="BN10593" s="8">
        <f t="shared" si="517"/>
        <v>0</v>
      </c>
    </row>
    <row r="10594" spans="66:66" ht="22.5" x14ac:dyDescent="0.45">
      <c r="BN10594" s="8">
        <f t="shared" si="517"/>
        <v>0</v>
      </c>
    </row>
    <row r="10595" spans="66:66" ht="22.5" x14ac:dyDescent="0.45">
      <c r="BN10595" s="8">
        <f t="shared" si="517"/>
        <v>0</v>
      </c>
    </row>
    <row r="10596" spans="66:66" ht="22.5" x14ac:dyDescent="0.45">
      <c r="BN10596" s="8">
        <f t="shared" si="517"/>
        <v>0</v>
      </c>
    </row>
    <row r="10597" spans="66:66" ht="22.5" x14ac:dyDescent="0.45">
      <c r="BN10597" s="8">
        <f t="shared" si="517"/>
        <v>0</v>
      </c>
    </row>
    <row r="10598" spans="66:66" ht="22.5" x14ac:dyDescent="0.45">
      <c r="BN10598" s="8">
        <f t="shared" si="517"/>
        <v>0</v>
      </c>
    </row>
    <row r="10599" spans="66:66" ht="22.5" x14ac:dyDescent="0.45">
      <c r="BN10599" s="8">
        <f t="shared" si="517"/>
        <v>0</v>
      </c>
    </row>
    <row r="10600" spans="66:66" ht="22.5" x14ac:dyDescent="0.45">
      <c r="BN10600" s="8">
        <f t="shared" si="517"/>
        <v>0</v>
      </c>
    </row>
    <row r="10601" spans="66:66" ht="22.5" x14ac:dyDescent="0.45">
      <c r="BN10601" s="8">
        <f t="shared" si="517"/>
        <v>0</v>
      </c>
    </row>
    <row r="10602" spans="66:66" ht="22.5" x14ac:dyDescent="0.45">
      <c r="BN10602" s="8">
        <f t="shared" si="517"/>
        <v>0</v>
      </c>
    </row>
    <row r="10603" spans="66:66" ht="22.5" x14ac:dyDescent="0.45">
      <c r="BN10603" s="8">
        <f t="shared" si="517"/>
        <v>0</v>
      </c>
    </row>
    <row r="10604" spans="66:66" ht="22.5" x14ac:dyDescent="0.45">
      <c r="BN10604" s="8">
        <f t="shared" si="517"/>
        <v>0</v>
      </c>
    </row>
    <row r="10605" spans="66:66" ht="22.5" x14ac:dyDescent="0.45">
      <c r="BN10605" s="8">
        <f t="shared" si="517"/>
        <v>0</v>
      </c>
    </row>
    <row r="10606" spans="66:66" ht="22.5" x14ac:dyDescent="0.45">
      <c r="BN10606" s="8">
        <f t="shared" ref="BN10606:BN10669" si="518">D11206</f>
        <v>0</v>
      </c>
    </row>
    <row r="10607" spans="66:66" ht="22.5" x14ac:dyDescent="0.45">
      <c r="BN10607" s="8">
        <f t="shared" si="518"/>
        <v>0</v>
      </c>
    </row>
    <row r="10608" spans="66:66" ht="22.5" x14ac:dyDescent="0.45">
      <c r="BN10608" s="8">
        <f t="shared" si="518"/>
        <v>0</v>
      </c>
    </row>
    <row r="10609" spans="66:66" ht="22.5" x14ac:dyDescent="0.45">
      <c r="BN10609" s="8">
        <f t="shared" si="518"/>
        <v>0</v>
      </c>
    </row>
    <row r="10610" spans="66:66" ht="22.5" x14ac:dyDescent="0.45">
      <c r="BN10610" s="8">
        <f t="shared" si="518"/>
        <v>0</v>
      </c>
    </row>
    <row r="10611" spans="66:66" ht="22.5" x14ac:dyDescent="0.45">
      <c r="BN10611" s="8">
        <f t="shared" si="518"/>
        <v>0</v>
      </c>
    </row>
    <row r="10612" spans="66:66" ht="22.5" x14ac:dyDescent="0.45">
      <c r="BN10612" s="8">
        <f t="shared" si="518"/>
        <v>0</v>
      </c>
    </row>
    <row r="10613" spans="66:66" ht="22.5" x14ac:dyDescent="0.45">
      <c r="BN10613" s="8">
        <f t="shared" si="518"/>
        <v>0</v>
      </c>
    </row>
    <row r="10614" spans="66:66" ht="22.5" x14ac:dyDescent="0.45">
      <c r="BN10614" s="8">
        <f t="shared" si="518"/>
        <v>0</v>
      </c>
    </row>
    <row r="10615" spans="66:66" ht="22.5" x14ac:dyDescent="0.45">
      <c r="BN10615" s="8">
        <f t="shared" si="518"/>
        <v>0</v>
      </c>
    </row>
    <row r="10616" spans="66:66" ht="22.5" x14ac:dyDescent="0.45">
      <c r="BN10616" s="8">
        <f t="shared" si="518"/>
        <v>0</v>
      </c>
    </row>
    <row r="10617" spans="66:66" ht="22.5" x14ac:dyDescent="0.45">
      <c r="BN10617" s="8">
        <f t="shared" si="518"/>
        <v>0</v>
      </c>
    </row>
    <row r="10618" spans="66:66" ht="22.5" x14ac:dyDescent="0.45">
      <c r="BN10618" s="8">
        <f t="shared" si="518"/>
        <v>0</v>
      </c>
    </row>
    <row r="10619" spans="66:66" ht="22.5" x14ac:dyDescent="0.45">
      <c r="BN10619" s="8">
        <f t="shared" si="518"/>
        <v>0</v>
      </c>
    </row>
    <row r="10620" spans="66:66" ht="22.5" x14ac:dyDescent="0.45">
      <c r="BN10620" s="8">
        <f t="shared" si="518"/>
        <v>0</v>
      </c>
    </row>
    <row r="10621" spans="66:66" ht="22.5" x14ac:dyDescent="0.45">
      <c r="BN10621" s="8">
        <f t="shared" si="518"/>
        <v>0</v>
      </c>
    </row>
    <row r="10622" spans="66:66" ht="22.5" x14ac:dyDescent="0.45">
      <c r="BN10622" s="8">
        <f t="shared" si="518"/>
        <v>0</v>
      </c>
    </row>
    <row r="10623" spans="66:66" ht="22.5" x14ac:dyDescent="0.45">
      <c r="BN10623" s="8">
        <f t="shared" si="518"/>
        <v>0</v>
      </c>
    </row>
    <row r="10624" spans="66:66" ht="22.5" x14ac:dyDescent="0.45">
      <c r="BN10624" s="8">
        <f t="shared" si="518"/>
        <v>0</v>
      </c>
    </row>
    <row r="10625" spans="66:66" ht="22.5" x14ac:dyDescent="0.45">
      <c r="BN10625" s="8">
        <f t="shared" si="518"/>
        <v>0</v>
      </c>
    </row>
    <row r="10626" spans="66:66" ht="22.5" x14ac:dyDescent="0.45">
      <c r="BN10626" s="8">
        <f t="shared" si="518"/>
        <v>0</v>
      </c>
    </row>
    <row r="10627" spans="66:66" ht="22.5" x14ac:dyDescent="0.45">
      <c r="BN10627" s="8">
        <f t="shared" si="518"/>
        <v>0</v>
      </c>
    </row>
    <row r="10628" spans="66:66" ht="22.5" x14ac:dyDescent="0.45">
      <c r="BN10628" s="8">
        <f t="shared" si="518"/>
        <v>0</v>
      </c>
    </row>
    <row r="10629" spans="66:66" ht="22.5" x14ac:dyDescent="0.45">
      <c r="BN10629" s="8">
        <f t="shared" si="518"/>
        <v>0</v>
      </c>
    </row>
    <row r="10630" spans="66:66" ht="22.5" x14ac:dyDescent="0.45">
      <c r="BN10630" s="8">
        <f t="shared" si="518"/>
        <v>0</v>
      </c>
    </row>
    <row r="10631" spans="66:66" ht="22.5" x14ac:dyDescent="0.45">
      <c r="BN10631" s="8">
        <f t="shared" si="518"/>
        <v>0</v>
      </c>
    </row>
    <row r="10632" spans="66:66" ht="22.5" x14ac:dyDescent="0.45">
      <c r="BN10632" s="8">
        <f t="shared" si="518"/>
        <v>0</v>
      </c>
    </row>
    <row r="10633" spans="66:66" ht="22.5" x14ac:dyDescent="0.45">
      <c r="BN10633" s="8">
        <f t="shared" si="518"/>
        <v>0</v>
      </c>
    </row>
    <row r="10634" spans="66:66" ht="22.5" x14ac:dyDescent="0.45">
      <c r="BN10634" s="8">
        <f t="shared" si="518"/>
        <v>0</v>
      </c>
    </row>
    <row r="10635" spans="66:66" ht="22.5" x14ac:dyDescent="0.45">
      <c r="BN10635" s="8">
        <f t="shared" si="518"/>
        <v>0</v>
      </c>
    </row>
    <row r="10636" spans="66:66" ht="22.5" x14ac:dyDescent="0.45">
      <c r="BN10636" s="8">
        <f t="shared" si="518"/>
        <v>0</v>
      </c>
    </row>
    <row r="10637" spans="66:66" ht="22.5" x14ac:dyDescent="0.45">
      <c r="BN10637" s="8">
        <f t="shared" si="518"/>
        <v>0</v>
      </c>
    </row>
    <row r="10638" spans="66:66" ht="22.5" x14ac:dyDescent="0.45">
      <c r="BN10638" s="8">
        <f t="shared" si="518"/>
        <v>0</v>
      </c>
    </row>
    <row r="10639" spans="66:66" ht="22.5" x14ac:dyDescent="0.45">
      <c r="BN10639" s="8">
        <f t="shared" si="518"/>
        <v>0</v>
      </c>
    </row>
    <row r="10640" spans="66:66" ht="22.5" x14ac:dyDescent="0.45">
      <c r="BN10640" s="8">
        <f t="shared" si="518"/>
        <v>0</v>
      </c>
    </row>
    <row r="10641" spans="66:66" ht="22.5" x14ac:dyDescent="0.45">
      <c r="BN10641" s="8">
        <f t="shared" si="518"/>
        <v>0</v>
      </c>
    </row>
    <row r="10642" spans="66:66" ht="22.5" x14ac:dyDescent="0.45">
      <c r="BN10642" s="8">
        <f t="shared" si="518"/>
        <v>0</v>
      </c>
    </row>
    <row r="10643" spans="66:66" ht="22.5" x14ac:dyDescent="0.45">
      <c r="BN10643" s="8">
        <f t="shared" si="518"/>
        <v>0</v>
      </c>
    </row>
    <row r="10644" spans="66:66" ht="22.5" x14ac:dyDescent="0.45">
      <c r="BN10644" s="8">
        <f t="shared" si="518"/>
        <v>0</v>
      </c>
    </row>
    <row r="10645" spans="66:66" ht="22.5" x14ac:dyDescent="0.45">
      <c r="BN10645" s="8">
        <f t="shared" si="518"/>
        <v>0</v>
      </c>
    </row>
    <row r="10646" spans="66:66" ht="22.5" x14ac:dyDescent="0.45">
      <c r="BN10646" s="8">
        <f t="shared" si="518"/>
        <v>0</v>
      </c>
    </row>
    <row r="10647" spans="66:66" ht="22.5" x14ac:dyDescent="0.45">
      <c r="BN10647" s="8">
        <f t="shared" si="518"/>
        <v>0</v>
      </c>
    </row>
    <row r="10648" spans="66:66" ht="22.5" x14ac:dyDescent="0.45">
      <c r="BN10648" s="8">
        <f t="shared" si="518"/>
        <v>0</v>
      </c>
    </row>
    <row r="10649" spans="66:66" ht="22.5" x14ac:dyDescent="0.45">
      <c r="BN10649" s="8">
        <f t="shared" si="518"/>
        <v>0</v>
      </c>
    </row>
    <row r="10650" spans="66:66" ht="22.5" x14ac:dyDescent="0.45">
      <c r="BN10650" s="8">
        <f t="shared" si="518"/>
        <v>0</v>
      </c>
    </row>
    <row r="10651" spans="66:66" ht="22.5" x14ac:dyDescent="0.45">
      <c r="BN10651" s="8">
        <f t="shared" si="518"/>
        <v>0</v>
      </c>
    </row>
    <row r="10652" spans="66:66" ht="22.5" x14ac:dyDescent="0.45">
      <c r="BN10652" s="8">
        <f t="shared" si="518"/>
        <v>0</v>
      </c>
    </row>
    <row r="10653" spans="66:66" ht="22.5" x14ac:dyDescent="0.45">
      <c r="BN10653" s="8">
        <f t="shared" si="518"/>
        <v>0</v>
      </c>
    </row>
    <row r="10654" spans="66:66" ht="22.5" x14ac:dyDescent="0.45">
      <c r="BN10654" s="8">
        <f t="shared" si="518"/>
        <v>0</v>
      </c>
    </row>
    <row r="10655" spans="66:66" ht="22.5" x14ac:dyDescent="0.45">
      <c r="BN10655" s="8">
        <f t="shared" si="518"/>
        <v>0</v>
      </c>
    </row>
    <row r="10656" spans="66:66" ht="22.5" x14ac:dyDescent="0.45">
      <c r="BN10656" s="8">
        <f t="shared" si="518"/>
        <v>0</v>
      </c>
    </row>
    <row r="10657" spans="66:66" ht="22.5" x14ac:dyDescent="0.45">
      <c r="BN10657" s="8">
        <f t="shared" si="518"/>
        <v>0</v>
      </c>
    </row>
    <row r="10658" spans="66:66" ht="22.5" x14ac:dyDescent="0.45">
      <c r="BN10658" s="8">
        <f t="shared" si="518"/>
        <v>0</v>
      </c>
    </row>
    <row r="10659" spans="66:66" ht="22.5" x14ac:dyDescent="0.45">
      <c r="BN10659" s="8">
        <f t="shared" si="518"/>
        <v>0</v>
      </c>
    </row>
    <row r="10660" spans="66:66" ht="22.5" x14ac:dyDescent="0.45">
      <c r="BN10660" s="8">
        <f t="shared" si="518"/>
        <v>0</v>
      </c>
    </row>
    <row r="10661" spans="66:66" ht="22.5" x14ac:dyDescent="0.45">
      <c r="BN10661" s="8">
        <f t="shared" si="518"/>
        <v>0</v>
      </c>
    </row>
    <row r="10662" spans="66:66" ht="22.5" x14ac:dyDescent="0.45">
      <c r="BN10662" s="8">
        <f t="shared" si="518"/>
        <v>0</v>
      </c>
    </row>
    <row r="10663" spans="66:66" ht="22.5" x14ac:dyDescent="0.45">
      <c r="BN10663" s="8">
        <f t="shared" si="518"/>
        <v>0</v>
      </c>
    </row>
    <row r="10664" spans="66:66" ht="22.5" x14ac:dyDescent="0.45">
      <c r="BN10664" s="8">
        <f t="shared" si="518"/>
        <v>0</v>
      </c>
    </row>
    <row r="10665" spans="66:66" ht="22.5" x14ac:dyDescent="0.45">
      <c r="BN10665" s="8">
        <f t="shared" si="518"/>
        <v>0</v>
      </c>
    </row>
    <row r="10666" spans="66:66" ht="22.5" x14ac:dyDescent="0.45">
      <c r="BN10666" s="8">
        <f t="shared" si="518"/>
        <v>0</v>
      </c>
    </row>
    <row r="10667" spans="66:66" ht="22.5" x14ac:dyDescent="0.45">
      <c r="BN10667" s="8">
        <f t="shared" si="518"/>
        <v>0</v>
      </c>
    </row>
    <row r="10668" spans="66:66" ht="22.5" x14ac:dyDescent="0.45">
      <c r="BN10668" s="8">
        <f t="shared" si="518"/>
        <v>0</v>
      </c>
    </row>
    <row r="10669" spans="66:66" ht="22.5" x14ac:dyDescent="0.45">
      <c r="BN10669" s="8">
        <f t="shared" si="518"/>
        <v>0</v>
      </c>
    </row>
    <row r="10670" spans="66:66" ht="22.5" x14ac:dyDescent="0.45">
      <c r="BN10670" s="8">
        <f t="shared" ref="BN10670:BN10733" si="519">D11270</f>
        <v>0</v>
      </c>
    </row>
    <row r="10671" spans="66:66" ht="22.5" x14ac:dyDescent="0.45">
      <c r="BN10671" s="8">
        <f t="shared" si="519"/>
        <v>0</v>
      </c>
    </row>
    <row r="10672" spans="66:66" ht="22.5" x14ac:dyDescent="0.45">
      <c r="BN10672" s="8">
        <f t="shared" si="519"/>
        <v>0</v>
      </c>
    </row>
    <row r="10673" spans="66:66" ht="22.5" x14ac:dyDescent="0.45">
      <c r="BN10673" s="8">
        <f t="shared" si="519"/>
        <v>0</v>
      </c>
    </row>
    <row r="10674" spans="66:66" ht="22.5" x14ac:dyDescent="0.45">
      <c r="BN10674" s="8">
        <f t="shared" si="519"/>
        <v>0</v>
      </c>
    </row>
    <row r="10675" spans="66:66" ht="22.5" x14ac:dyDescent="0.45">
      <c r="BN10675" s="8">
        <f t="shared" si="519"/>
        <v>0</v>
      </c>
    </row>
    <row r="10676" spans="66:66" ht="22.5" x14ac:dyDescent="0.45">
      <c r="BN10676" s="8">
        <f t="shared" si="519"/>
        <v>0</v>
      </c>
    </row>
    <row r="10677" spans="66:66" ht="22.5" x14ac:dyDescent="0.45">
      <c r="BN10677" s="8">
        <f t="shared" si="519"/>
        <v>0</v>
      </c>
    </row>
    <row r="10678" spans="66:66" ht="22.5" x14ac:dyDescent="0.45">
      <c r="BN10678" s="8">
        <f t="shared" si="519"/>
        <v>0</v>
      </c>
    </row>
    <row r="10679" spans="66:66" ht="22.5" x14ac:dyDescent="0.45">
      <c r="BN10679" s="8">
        <f t="shared" si="519"/>
        <v>0</v>
      </c>
    </row>
    <row r="10680" spans="66:66" ht="22.5" x14ac:dyDescent="0.45">
      <c r="BN10680" s="8">
        <f t="shared" si="519"/>
        <v>0</v>
      </c>
    </row>
    <row r="10681" spans="66:66" ht="22.5" x14ac:dyDescent="0.45">
      <c r="BN10681" s="8">
        <f t="shared" si="519"/>
        <v>0</v>
      </c>
    </row>
    <row r="10682" spans="66:66" ht="22.5" x14ac:dyDescent="0.45">
      <c r="BN10682" s="8">
        <f t="shared" si="519"/>
        <v>0</v>
      </c>
    </row>
    <row r="10683" spans="66:66" ht="22.5" x14ac:dyDescent="0.45">
      <c r="BN10683" s="8">
        <f t="shared" si="519"/>
        <v>0</v>
      </c>
    </row>
    <row r="10684" spans="66:66" ht="22.5" x14ac:dyDescent="0.45">
      <c r="BN10684" s="8">
        <f t="shared" si="519"/>
        <v>0</v>
      </c>
    </row>
    <row r="10685" spans="66:66" ht="22.5" x14ac:dyDescent="0.45">
      <c r="BN10685" s="8">
        <f t="shared" si="519"/>
        <v>0</v>
      </c>
    </row>
    <row r="10686" spans="66:66" ht="22.5" x14ac:dyDescent="0.45">
      <c r="BN10686" s="8">
        <f t="shared" si="519"/>
        <v>0</v>
      </c>
    </row>
    <row r="10687" spans="66:66" ht="22.5" x14ac:dyDescent="0.45">
      <c r="BN10687" s="8">
        <f t="shared" si="519"/>
        <v>0</v>
      </c>
    </row>
    <row r="10688" spans="66:66" ht="22.5" x14ac:dyDescent="0.45">
      <c r="BN10688" s="8">
        <f t="shared" si="519"/>
        <v>0</v>
      </c>
    </row>
    <row r="10689" spans="66:66" ht="22.5" x14ac:dyDescent="0.45">
      <c r="BN10689" s="8">
        <f t="shared" si="519"/>
        <v>0</v>
      </c>
    </row>
    <row r="10690" spans="66:66" ht="22.5" x14ac:dyDescent="0.45">
      <c r="BN10690" s="8">
        <f t="shared" si="519"/>
        <v>0</v>
      </c>
    </row>
    <row r="10691" spans="66:66" ht="22.5" x14ac:dyDescent="0.45">
      <c r="BN10691" s="8">
        <f t="shared" si="519"/>
        <v>0</v>
      </c>
    </row>
    <row r="10692" spans="66:66" ht="22.5" x14ac:dyDescent="0.45">
      <c r="BN10692" s="8">
        <f t="shared" si="519"/>
        <v>0</v>
      </c>
    </row>
    <row r="10693" spans="66:66" ht="22.5" x14ac:dyDescent="0.45">
      <c r="BN10693" s="8">
        <f t="shared" si="519"/>
        <v>0</v>
      </c>
    </row>
    <row r="10694" spans="66:66" ht="22.5" x14ac:dyDescent="0.45">
      <c r="BN10694" s="8">
        <f t="shared" si="519"/>
        <v>0</v>
      </c>
    </row>
    <row r="10695" spans="66:66" ht="22.5" x14ac:dyDescent="0.45">
      <c r="BN10695" s="8">
        <f t="shared" si="519"/>
        <v>0</v>
      </c>
    </row>
    <row r="10696" spans="66:66" ht="22.5" x14ac:dyDescent="0.45">
      <c r="BN10696" s="8">
        <f t="shared" si="519"/>
        <v>0</v>
      </c>
    </row>
    <row r="10697" spans="66:66" ht="22.5" x14ac:dyDescent="0.45">
      <c r="BN10697" s="8">
        <f t="shared" si="519"/>
        <v>0</v>
      </c>
    </row>
    <row r="10698" spans="66:66" ht="22.5" x14ac:dyDescent="0.45">
      <c r="BN10698" s="8">
        <f t="shared" si="519"/>
        <v>0</v>
      </c>
    </row>
    <row r="10699" spans="66:66" ht="22.5" x14ac:dyDescent="0.45">
      <c r="BN10699" s="8">
        <f t="shared" si="519"/>
        <v>0</v>
      </c>
    </row>
    <row r="10700" spans="66:66" ht="22.5" x14ac:dyDescent="0.45">
      <c r="BN10700" s="8">
        <f t="shared" si="519"/>
        <v>0</v>
      </c>
    </row>
    <row r="10701" spans="66:66" ht="22.5" x14ac:dyDescent="0.45">
      <c r="BN10701" s="8">
        <f t="shared" si="519"/>
        <v>0</v>
      </c>
    </row>
    <row r="10702" spans="66:66" ht="22.5" x14ac:dyDescent="0.45">
      <c r="BN10702" s="8">
        <f t="shared" si="519"/>
        <v>0</v>
      </c>
    </row>
    <row r="10703" spans="66:66" ht="22.5" x14ac:dyDescent="0.45">
      <c r="BN10703" s="8">
        <f t="shared" si="519"/>
        <v>0</v>
      </c>
    </row>
    <row r="10704" spans="66:66" ht="22.5" x14ac:dyDescent="0.45">
      <c r="BN10704" s="8">
        <f t="shared" si="519"/>
        <v>0</v>
      </c>
    </row>
    <row r="10705" spans="66:66" ht="22.5" x14ac:dyDescent="0.45">
      <c r="BN10705" s="8">
        <f t="shared" si="519"/>
        <v>0</v>
      </c>
    </row>
    <row r="10706" spans="66:66" ht="22.5" x14ac:dyDescent="0.45">
      <c r="BN10706" s="8">
        <f t="shared" si="519"/>
        <v>0</v>
      </c>
    </row>
    <row r="10707" spans="66:66" ht="22.5" x14ac:dyDescent="0.45">
      <c r="BN10707" s="8">
        <f t="shared" si="519"/>
        <v>0</v>
      </c>
    </row>
    <row r="10708" spans="66:66" ht="22.5" x14ac:dyDescent="0.45">
      <c r="BN10708" s="8">
        <f t="shared" si="519"/>
        <v>0</v>
      </c>
    </row>
    <row r="10709" spans="66:66" ht="22.5" x14ac:dyDescent="0.45">
      <c r="BN10709" s="8">
        <f t="shared" si="519"/>
        <v>0</v>
      </c>
    </row>
    <row r="10710" spans="66:66" ht="22.5" x14ac:dyDescent="0.45">
      <c r="BN10710" s="8">
        <f t="shared" si="519"/>
        <v>0</v>
      </c>
    </row>
    <row r="10711" spans="66:66" ht="22.5" x14ac:dyDescent="0.45">
      <c r="BN10711" s="8">
        <f t="shared" si="519"/>
        <v>0</v>
      </c>
    </row>
    <row r="10712" spans="66:66" ht="22.5" x14ac:dyDescent="0.45">
      <c r="BN10712" s="8">
        <f t="shared" si="519"/>
        <v>0</v>
      </c>
    </row>
    <row r="10713" spans="66:66" ht="22.5" x14ac:dyDescent="0.45">
      <c r="BN10713" s="8">
        <f t="shared" si="519"/>
        <v>0</v>
      </c>
    </row>
    <row r="10714" spans="66:66" ht="22.5" x14ac:dyDescent="0.45">
      <c r="BN10714" s="8">
        <f t="shared" si="519"/>
        <v>0</v>
      </c>
    </row>
    <row r="10715" spans="66:66" ht="22.5" x14ac:dyDescent="0.45">
      <c r="BN10715" s="8">
        <f t="shared" si="519"/>
        <v>0</v>
      </c>
    </row>
    <row r="10716" spans="66:66" ht="22.5" x14ac:dyDescent="0.45">
      <c r="BN10716" s="8">
        <f t="shared" si="519"/>
        <v>0</v>
      </c>
    </row>
    <row r="10717" spans="66:66" ht="22.5" x14ac:dyDescent="0.45">
      <c r="BN10717" s="8">
        <f t="shared" si="519"/>
        <v>0</v>
      </c>
    </row>
    <row r="10718" spans="66:66" ht="22.5" x14ac:dyDescent="0.45">
      <c r="BN10718" s="8">
        <f t="shared" si="519"/>
        <v>0</v>
      </c>
    </row>
    <row r="10719" spans="66:66" ht="22.5" x14ac:dyDescent="0.45">
      <c r="BN10719" s="8">
        <f t="shared" si="519"/>
        <v>0</v>
      </c>
    </row>
    <row r="10720" spans="66:66" ht="22.5" x14ac:dyDescent="0.45">
      <c r="BN10720" s="8">
        <f t="shared" si="519"/>
        <v>0</v>
      </c>
    </row>
    <row r="10721" spans="66:66" ht="22.5" x14ac:dyDescent="0.45">
      <c r="BN10721" s="8">
        <f t="shared" si="519"/>
        <v>0</v>
      </c>
    </row>
    <row r="10722" spans="66:66" ht="22.5" x14ac:dyDescent="0.45">
      <c r="BN10722" s="8">
        <f t="shared" si="519"/>
        <v>0</v>
      </c>
    </row>
    <row r="10723" spans="66:66" ht="22.5" x14ac:dyDescent="0.45">
      <c r="BN10723" s="8">
        <f t="shared" si="519"/>
        <v>0</v>
      </c>
    </row>
    <row r="10724" spans="66:66" ht="22.5" x14ac:dyDescent="0.45">
      <c r="BN10724" s="8">
        <f t="shared" si="519"/>
        <v>0</v>
      </c>
    </row>
    <row r="10725" spans="66:66" ht="22.5" x14ac:dyDescent="0.45">
      <c r="BN10725" s="8">
        <f t="shared" si="519"/>
        <v>0</v>
      </c>
    </row>
    <row r="10726" spans="66:66" ht="22.5" x14ac:dyDescent="0.45">
      <c r="BN10726" s="8">
        <f t="shared" si="519"/>
        <v>0</v>
      </c>
    </row>
    <row r="10727" spans="66:66" ht="22.5" x14ac:dyDescent="0.45">
      <c r="BN10727" s="8">
        <f t="shared" si="519"/>
        <v>0</v>
      </c>
    </row>
    <row r="10728" spans="66:66" ht="22.5" x14ac:dyDescent="0.45">
      <c r="BN10728" s="8">
        <f t="shared" si="519"/>
        <v>0</v>
      </c>
    </row>
    <row r="10729" spans="66:66" ht="22.5" x14ac:dyDescent="0.45">
      <c r="BN10729" s="8">
        <f t="shared" si="519"/>
        <v>0</v>
      </c>
    </row>
    <row r="10730" spans="66:66" ht="22.5" x14ac:dyDescent="0.45">
      <c r="BN10730" s="8">
        <f t="shared" si="519"/>
        <v>0</v>
      </c>
    </row>
    <row r="10731" spans="66:66" ht="22.5" x14ac:dyDescent="0.45">
      <c r="BN10731" s="8">
        <f t="shared" si="519"/>
        <v>0</v>
      </c>
    </row>
    <row r="10732" spans="66:66" ht="22.5" x14ac:dyDescent="0.45">
      <c r="BN10732" s="8">
        <f t="shared" si="519"/>
        <v>0</v>
      </c>
    </row>
    <row r="10733" spans="66:66" ht="22.5" x14ac:dyDescent="0.45">
      <c r="BN10733" s="8">
        <f t="shared" si="519"/>
        <v>0</v>
      </c>
    </row>
    <row r="10734" spans="66:66" ht="22.5" x14ac:dyDescent="0.45">
      <c r="BN10734" s="8">
        <f t="shared" ref="BN10734:BN10797" si="520">D11334</f>
        <v>0</v>
      </c>
    </row>
    <row r="10735" spans="66:66" ht="22.5" x14ac:dyDescent="0.45">
      <c r="BN10735" s="8">
        <f t="shared" si="520"/>
        <v>0</v>
      </c>
    </row>
    <row r="10736" spans="66:66" ht="22.5" x14ac:dyDescent="0.45">
      <c r="BN10736" s="8">
        <f t="shared" si="520"/>
        <v>0</v>
      </c>
    </row>
    <row r="10737" spans="66:66" ht="22.5" x14ac:dyDescent="0.45">
      <c r="BN10737" s="8">
        <f t="shared" si="520"/>
        <v>0</v>
      </c>
    </row>
    <row r="10738" spans="66:66" ht="22.5" x14ac:dyDescent="0.45">
      <c r="BN10738" s="8">
        <f t="shared" si="520"/>
        <v>0</v>
      </c>
    </row>
    <row r="10739" spans="66:66" ht="22.5" x14ac:dyDescent="0.45">
      <c r="BN10739" s="8">
        <f t="shared" si="520"/>
        <v>0</v>
      </c>
    </row>
    <row r="10740" spans="66:66" ht="22.5" x14ac:dyDescent="0.45">
      <c r="BN10740" s="8">
        <f t="shared" si="520"/>
        <v>0</v>
      </c>
    </row>
    <row r="10741" spans="66:66" ht="22.5" x14ac:dyDescent="0.45">
      <c r="BN10741" s="8">
        <f t="shared" si="520"/>
        <v>0</v>
      </c>
    </row>
    <row r="10742" spans="66:66" ht="22.5" x14ac:dyDescent="0.45">
      <c r="BN10742" s="8">
        <f t="shared" si="520"/>
        <v>0</v>
      </c>
    </row>
    <row r="10743" spans="66:66" ht="22.5" x14ac:dyDescent="0.45">
      <c r="BN10743" s="8">
        <f t="shared" si="520"/>
        <v>0</v>
      </c>
    </row>
    <row r="10744" spans="66:66" ht="22.5" x14ac:dyDescent="0.45">
      <c r="BN10744" s="8">
        <f t="shared" si="520"/>
        <v>0</v>
      </c>
    </row>
    <row r="10745" spans="66:66" ht="22.5" x14ac:dyDescent="0.45">
      <c r="BN10745" s="8">
        <f t="shared" si="520"/>
        <v>0</v>
      </c>
    </row>
    <row r="10746" spans="66:66" ht="22.5" x14ac:dyDescent="0.45">
      <c r="BN10746" s="8">
        <f t="shared" si="520"/>
        <v>0</v>
      </c>
    </row>
    <row r="10747" spans="66:66" ht="22.5" x14ac:dyDescent="0.45">
      <c r="BN10747" s="8">
        <f t="shared" si="520"/>
        <v>0</v>
      </c>
    </row>
    <row r="10748" spans="66:66" ht="22.5" x14ac:dyDescent="0.45">
      <c r="BN10748" s="8">
        <f t="shared" si="520"/>
        <v>0</v>
      </c>
    </row>
    <row r="10749" spans="66:66" ht="22.5" x14ac:dyDescent="0.45">
      <c r="BN10749" s="8">
        <f t="shared" si="520"/>
        <v>0</v>
      </c>
    </row>
    <row r="10750" spans="66:66" ht="22.5" x14ac:dyDescent="0.45">
      <c r="BN10750" s="8">
        <f t="shared" si="520"/>
        <v>0</v>
      </c>
    </row>
    <row r="10751" spans="66:66" ht="22.5" x14ac:dyDescent="0.45">
      <c r="BN10751" s="8">
        <f t="shared" si="520"/>
        <v>0</v>
      </c>
    </row>
    <row r="10752" spans="66:66" ht="22.5" x14ac:dyDescent="0.45">
      <c r="BN10752" s="8">
        <f t="shared" si="520"/>
        <v>0</v>
      </c>
    </row>
    <row r="10753" spans="66:66" ht="22.5" x14ac:dyDescent="0.45">
      <c r="BN10753" s="8">
        <f t="shared" si="520"/>
        <v>0</v>
      </c>
    </row>
    <row r="10754" spans="66:66" ht="22.5" x14ac:dyDescent="0.45">
      <c r="BN10754" s="8">
        <f t="shared" si="520"/>
        <v>0</v>
      </c>
    </row>
    <row r="10755" spans="66:66" ht="22.5" x14ac:dyDescent="0.45">
      <c r="BN10755" s="8">
        <f t="shared" si="520"/>
        <v>0</v>
      </c>
    </row>
    <row r="10756" spans="66:66" ht="22.5" x14ac:dyDescent="0.45">
      <c r="BN10756" s="8">
        <f t="shared" si="520"/>
        <v>0</v>
      </c>
    </row>
    <row r="10757" spans="66:66" ht="22.5" x14ac:dyDescent="0.45">
      <c r="BN10757" s="8">
        <f t="shared" si="520"/>
        <v>0</v>
      </c>
    </row>
    <row r="10758" spans="66:66" ht="22.5" x14ac:dyDescent="0.45">
      <c r="BN10758" s="8">
        <f t="shared" si="520"/>
        <v>0</v>
      </c>
    </row>
    <row r="10759" spans="66:66" ht="22.5" x14ac:dyDescent="0.45">
      <c r="BN10759" s="8">
        <f t="shared" si="520"/>
        <v>0</v>
      </c>
    </row>
    <row r="10760" spans="66:66" ht="22.5" x14ac:dyDescent="0.45">
      <c r="BN10760" s="8">
        <f t="shared" si="520"/>
        <v>0</v>
      </c>
    </row>
    <row r="10761" spans="66:66" ht="22.5" x14ac:dyDescent="0.45">
      <c r="BN10761" s="8">
        <f t="shared" si="520"/>
        <v>0</v>
      </c>
    </row>
    <row r="10762" spans="66:66" ht="22.5" x14ac:dyDescent="0.45">
      <c r="BN10762" s="8">
        <f t="shared" si="520"/>
        <v>0</v>
      </c>
    </row>
    <row r="10763" spans="66:66" ht="22.5" x14ac:dyDescent="0.45">
      <c r="BN10763" s="8">
        <f t="shared" si="520"/>
        <v>0</v>
      </c>
    </row>
    <row r="10764" spans="66:66" ht="22.5" x14ac:dyDescent="0.45">
      <c r="BN10764" s="8">
        <f t="shared" si="520"/>
        <v>0</v>
      </c>
    </row>
    <row r="10765" spans="66:66" ht="22.5" x14ac:dyDescent="0.45">
      <c r="BN10765" s="8">
        <f t="shared" si="520"/>
        <v>0</v>
      </c>
    </row>
    <row r="10766" spans="66:66" ht="22.5" x14ac:dyDescent="0.45">
      <c r="BN10766" s="8">
        <f t="shared" si="520"/>
        <v>0</v>
      </c>
    </row>
    <row r="10767" spans="66:66" ht="22.5" x14ac:dyDescent="0.45">
      <c r="BN10767" s="8">
        <f t="shared" si="520"/>
        <v>0</v>
      </c>
    </row>
    <row r="10768" spans="66:66" ht="22.5" x14ac:dyDescent="0.45">
      <c r="BN10768" s="8">
        <f t="shared" si="520"/>
        <v>0</v>
      </c>
    </row>
    <row r="10769" spans="66:66" ht="22.5" x14ac:dyDescent="0.45">
      <c r="BN10769" s="8">
        <f t="shared" si="520"/>
        <v>0</v>
      </c>
    </row>
    <row r="10770" spans="66:66" ht="22.5" x14ac:dyDescent="0.45">
      <c r="BN10770" s="8">
        <f t="shared" si="520"/>
        <v>0</v>
      </c>
    </row>
    <row r="10771" spans="66:66" ht="22.5" x14ac:dyDescent="0.45">
      <c r="BN10771" s="8">
        <f t="shared" si="520"/>
        <v>0</v>
      </c>
    </row>
    <row r="10772" spans="66:66" ht="22.5" x14ac:dyDescent="0.45">
      <c r="BN10772" s="8">
        <f t="shared" si="520"/>
        <v>0</v>
      </c>
    </row>
    <row r="10773" spans="66:66" ht="22.5" x14ac:dyDescent="0.45">
      <c r="BN10773" s="8">
        <f t="shared" si="520"/>
        <v>0</v>
      </c>
    </row>
    <row r="10774" spans="66:66" ht="22.5" x14ac:dyDescent="0.45">
      <c r="BN10774" s="8">
        <f t="shared" si="520"/>
        <v>0</v>
      </c>
    </row>
    <row r="10775" spans="66:66" ht="22.5" x14ac:dyDescent="0.45">
      <c r="BN10775" s="8">
        <f t="shared" si="520"/>
        <v>0</v>
      </c>
    </row>
    <row r="10776" spans="66:66" ht="22.5" x14ac:dyDescent="0.45">
      <c r="BN10776" s="8">
        <f t="shared" si="520"/>
        <v>0</v>
      </c>
    </row>
    <row r="10777" spans="66:66" ht="22.5" x14ac:dyDescent="0.45">
      <c r="BN10777" s="8">
        <f t="shared" si="520"/>
        <v>0</v>
      </c>
    </row>
    <row r="10778" spans="66:66" ht="22.5" x14ac:dyDescent="0.45">
      <c r="BN10778" s="8">
        <f t="shared" si="520"/>
        <v>0</v>
      </c>
    </row>
    <row r="10779" spans="66:66" ht="22.5" x14ac:dyDescent="0.45">
      <c r="BN10779" s="8">
        <f t="shared" si="520"/>
        <v>0</v>
      </c>
    </row>
    <row r="10780" spans="66:66" ht="22.5" x14ac:dyDescent="0.45">
      <c r="BN10780" s="8">
        <f t="shared" si="520"/>
        <v>0</v>
      </c>
    </row>
    <row r="10781" spans="66:66" ht="22.5" x14ac:dyDescent="0.45">
      <c r="BN10781" s="8">
        <f t="shared" si="520"/>
        <v>0</v>
      </c>
    </row>
    <row r="10782" spans="66:66" ht="22.5" x14ac:dyDescent="0.45">
      <c r="BN10782" s="8">
        <f t="shared" si="520"/>
        <v>0</v>
      </c>
    </row>
    <row r="10783" spans="66:66" ht="22.5" x14ac:dyDescent="0.45">
      <c r="BN10783" s="8">
        <f t="shared" si="520"/>
        <v>0</v>
      </c>
    </row>
    <row r="10784" spans="66:66" ht="22.5" x14ac:dyDescent="0.45">
      <c r="BN10784" s="8">
        <f t="shared" si="520"/>
        <v>0</v>
      </c>
    </row>
    <row r="10785" spans="66:66" ht="22.5" x14ac:dyDescent="0.45">
      <c r="BN10785" s="8">
        <f t="shared" si="520"/>
        <v>0</v>
      </c>
    </row>
    <row r="10786" spans="66:66" ht="22.5" x14ac:dyDescent="0.45">
      <c r="BN10786" s="8">
        <f t="shared" si="520"/>
        <v>0</v>
      </c>
    </row>
    <row r="10787" spans="66:66" ht="22.5" x14ac:dyDescent="0.45">
      <c r="BN10787" s="8">
        <f t="shared" si="520"/>
        <v>0</v>
      </c>
    </row>
    <row r="10788" spans="66:66" ht="22.5" x14ac:dyDescent="0.45">
      <c r="BN10788" s="8">
        <f t="shared" si="520"/>
        <v>0</v>
      </c>
    </row>
    <row r="10789" spans="66:66" ht="22.5" x14ac:dyDescent="0.45">
      <c r="BN10789" s="8">
        <f t="shared" si="520"/>
        <v>0</v>
      </c>
    </row>
    <row r="10790" spans="66:66" ht="22.5" x14ac:dyDescent="0.45">
      <c r="BN10790" s="8">
        <f t="shared" si="520"/>
        <v>0</v>
      </c>
    </row>
    <row r="10791" spans="66:66" ht="22.5" x14ac:dyDescent="0.45">
      <c r="BN10791" s="8">
        <f t="shared" si="520"/>
        <v>0</v>
      </c>
    </row>
    <row r="10792" spans="66:66" ht="22.5" x14ac:dyDescent="0.45">
      <c r="BN10792" s="8">
        <f t="shared" si="520"/>
        <v>0</v>
      </c>
    </row>
    <row r="10793" spans="66:66" ht="22.5" x14ac:dyDescent="0.45">
      <c r="BN10793" s="8">
        <f t="shared" si="520"/>
        <v>0</v>
      </c>
    </row>
    <row r="10794" spans="66:66" ht="22.5" x14ac:dyDescent="0.45">
      <c r="BN10794" s="8">
        <f t="shared" si="520"/>
        <v>0</v>
      </c>
    </row>
    <row r="10795" spans="66:66" ht="22.5" x14ac:dyDescent="0.45">
      <c r="BN10795" s="8">
        <f t="shared" si="520"/>
        <v>0</v>
      </c>
    </row>
    <row r="10796" spans="66:66" ht="22.5" x14ac:dyDescent="0.45">
      <c r="BN10796" s="8">
        <f t="shared" si="520"/>
        <v>0</v>
      </c>
    </row>
    <row r="10797" spans="66:66" ht="22.5" x14ac:dyDescent="0.45">
      <c r="BN10797" s="8">
        <f t="shared" si="520"/>
        <v>0</v>
      </c>
    </row>
    <row r="10798" spans="66:66" ht="22.5" x14ac:dyDescent="0.45">
      <c r="BN10798" s="8">
        <f t="shared" ref="BN10798:BN10861" si="521">D11398</f>
        <v>0</v>
      </c>
    </row>
    <row r="10799" spans="66:66" ht="22.5" x14ac:dyDescent="0.45">
      <c r="BN10799" s="8">
        <f t="shared" si="521"/>
        <v>0</v>
      </c>
    </row>
    <row r="10800" spans="66:66" ht="22.5" x14ac:dyDescent="0.45">
      <c r="BN10800" s="8">
        <f t="shared" si="521"/>
        <v>0</v>
      </c>
    </row>
    <row r="10801" spans="66:66" ht="22.5" x14ac:dyDescent="0.45">
      <c r="BN10801" s="8">
        <f t="shared" si="521"/>
        <v>0</v>
      </c>
    </row>
    <row r="10802" spans="66:66" ht="22.5" x14ac:dyDescent="0.45">
      <c r="BN10802" s="8">
        <f t="shared" si="521"/>
        <v>0</v>
      </c>
    </row>
    <row r="10803" spans="66:66" ht="22.5" x14ac:dyDescent="0.45">
      <c r="BN10803" s="8">
        <f t="shared" si="521"/>
        <v>0</v>
      </c>
    </row>
    <row r="10804" spans="66:66" ht="22.5" x14ac:dyDescent="0.45">
      <c r="BN10804" s="8">
        <f t="shared" si="521"/>
        <v>0</v>
      </c>
    </row>
    <row r="10805" spans="66:66" ht="22.5" x14ac:dyDescent="0.45">
      <c r="BN10805" s="8">
        <f t="shared" si="521"/>
        <v>0</v>
      </c>
    </row>
    <row r="10806" spans="66:66" ht="22.5" x14ac:dyDescent="0.45">
      <c r="BN10806" s="8">
        <f t="shared" si="521"/>
        <v>0</v>
      </c>
    </row>
    <row r="10807" spans="66:66" ht="22.5" x14ac:dyDescent="0.45">
      <c r="BN10807" s="8">
        <f t="shared" si="521"/>
        <v>0</v>
      </c>
    </row>
    <row r="10808" spans="66:66" ht="22.5" x14ac:dyDescent="0.45">
      <c r="BN10808" s="8">
        <f t="shared" si="521"/>
        <v>0</v>
      </c>
    </row>
    <row r="10809" spans="66:66" ht="22.5" x14ac:dyDescent="0.45">
      <c r="BN10809" s="8">
        <f t="shared" si="521"/>
        <v>0</v>
      </c>
    </row>
    <row r="10810" spans="66:66" ht="22.5" x14ac:dyDescent="0.45">
      <c r="BN10810" s="8">
        <f t="shared" si="521"/>
        <v>0</v>
      </c>
    </row>
    <row r="10811" spans="66:66" ht="22.5" x14ac:dyDescent="0.45">
      <c r="BN10811" s="8">
        <f t="shared" si="521"/>
        <v>0</v>
      </c>
    </row>
    <row r="10812" spans="66:66" ht="22.5" x14ac:dyDescent="0.45">
      <c r="BN10812" s="8">
        <f t="shared" si="521"/>
        <v>0</v>
      </c>
    </row>
    <row r="10813" spans="66:66" ht="22.5" x14ac:dyDescent="0.45">
      <c r="BN10813" s="8">
        <f t="shared" si="521"/>
        <v>0</v>
      </c>
    </row>
    <row r="10814" spans="66:66" ht="22.5" x14ac:dyDescent="0.45">
      <c r="BN10814" s="8">
        <f t="shared" si="521"/>
        <v>0</v>
      </c>
    </row>
    <row r="10815" spans="66:66" ht="22.5" x14ac:dyDescent="0.45">
      <c r="BN10815" s="8">
        <f t="shared" si="521"/>
        <v>0</v>
      </c>
    </row>
    <row r="10816" spans="66:66" ht="22.5" x14ac:dyDescent="0.45">
      <c r="BN10816" s="8">
        <f t="shared" si="521"/>
        <v>0</v>
      </c>
    </row>
    <row r="10817" spans="66:66" ht="22.5" x14ac:dyDescent="0.45">
      <c r="BN10817" s="8">
        <f t="shared" si="521"/>
        <v>0</v>
      </c>
    </row>
    <row r="10818" spans="66:66" ht="22.5" x14ac:dyDescent="0.45">
      <c r="BN10818" s="8">
        <f t="shared" si="521"/>
        <v>0</v>
      </c>
    </row>
    <row r="10819" spans="66:66" ht="22.5" x14ac:dyDescent="0.45">
      <c r="BN10819" s="8">
        <f t="shared" si="521"/>
        <v>0</v>
      </c>
    </row>
    <row r="10820" spans="66:66" ht="22.5" x14ac:dyDescent="0.45">
      <c r="BN10820" s="8">
        <f t="shared" si="521"/>
        <v>0</v>
      </c>
    </row>
    <row r="10821" spans="66:66" ht="22.5" x14ac:dyDescent="0.45">
      <c r="BN10821" s="8">
        <f t="shared" si="521"/>
        <v>0</v>
      </c>
    </row>
    <row r="10822" spans="66:66" ht="22.5" x14ac:dyDescent="0.45">
      <c r="BN10822" s="8">
        <f t="shared" si="521"/>
        <v>0</v>
      </c>
    </row>
    <row r="10823" spans="66:66" ht="22.5" x14ac:dyDescent="0.45">
      <c r="BN10823" s="8">
        <f t="shared" si="521"/>
        <v>0</v>
      </c>
    </row>
    <row r="10824" spans="66:66" ht="22.5" x14ac:dyDescent="0.45">
      <c r="BN10824" s="8">
        <f t="shared" si="521"/>
        <v>0</v>
      </c>
    </row>
    <row r="10825" spans="66:66" ht="22.5" x14ac:dyDescent="0.45">
      <c r="BN10825" s="8">
        <f t="shared" si="521"/>
        <v>0</v>
      </c>
    </row>
    <row r="10826" spans="66:66" ht="22.5" x14ac:dyDescent="0.45">
      <c r="BN10826" s="8">
        <f t="shared" si="521"/>
        <v>0</v>
      </c>
    </row>
    <row r="10827" spans="66:66" ht="22.5" x14ac:dyDescent="0.45">
      <c r="BN10827" s="8">
        <f t="shared" si="521"/>
        <v>0</v>
      </c>
    </row>
    <row r="10828" spans="66:66" ht="22.5" x14ac:dyDescent="0.45">
      <c r="BN10828" s="8">
        <f t="shared" si="521"/>
        <v>0</v>
      </c>
    </row>
    <row r="10829" spans="66:66" ht="22.5" x14ac:dyDescent="0.45">
      <c r="BN10829" s="8">
        <f t="shared" si="521"/>
        <v>0</v>
      </c>
    </row>
    <row r="10830" spans="66:66" ht="22.5" x14ac:dyDescent="0.45">
      <c r="BN10830" s="8">
        <f t="shared" si="521"/>
        <v>0</v>
      </c>
    </row>
    <row r="10831" spans="66:66" ht="22.5" x14ac:dyDescent="0.45">
      <c r="BN10831" s="8">
        <f t="shared" si="521"/>
        <v>0</v>
      </c>
    </row>
    <row r="10832" spans="66:66" ht="22.5" x14ac:dyDescent="0.45">
      <c r="BN10832" s="8">
        <f t="shared" si="521"/>
        <v>0</v>
      </c>
    </row>
    <row r="10833" spans="66:66" ht="22.5" x14ac:dyDescent="0.45">
      <c r="BN10833" s="8">
        <f t="shared" si="521"/>
        <v>0</v>
      </c>
    </row>
    <row r="10834" spans="66:66" ht="22.5" x14ac:dyDescent="0.45">
      <c r="BN10834" s="8">
        <f t="shared" si="521"/>
        <v>0</v>
      </c>
    </row>
    <row r="10835" spans="66:66" ht="22.5" x14ac:dyDescent="0.45">
      <c r="BN10835" s="8">
        <f t="shared" si="521"/>
        <v>0</v>
      </c>
    </row>
    <row r="10836" spans="66:66" ht="22.5" x14ac:dyDescent="0.45">
      <c r="BN10836" s="8">
        <f t="shared" si="521"/>
        <v>0</v>
      </c>
    </row>
    <row r="10837" spans="66:66" ht="22.5" x14ac:dyDescent="0.45">
      <c r="BN10837" s="8">
        <f t="shared" si="521"/>
        <v>0</v>
      </c>
    </row>
    <row r="10838" spans="66:66" ht="22.5" x14ac:dyDescent="0.45">
      <c r="BN10838" s="8">
        <f t="shared" si="521"/>
        <v>0</v>
      </c>
    </row>
    <row r="10839" spans="66:66" ht="22.5" x14ac:dyDescent="0.45">
      <c r="BN10839" s="8">
        <f t="shared" si="521"/>
        <v>0</v>
      </c>
    </row>
    <row r="10840" spans="66:66" ht="22.5" x14ac:dyDescent="0.45">
      <c r="BN10840" s="8">
        <f t="shared" si="521"/>
        <v>0</v>
      </c>
    </row>
    <row r="10841" spans="66:66" ht="22.5" x14ac:dyDescent="0.45">
      <c r="BN10841" s="8">
        <f t="shared" si="521"/>
        <v>0</v>
      </c>
    </row>
    <row r="10842" spans="66:66" ht="22.5" x14ac:dyDescent="0.45">
      <c r="BN10842" s="8">
        <f t="shared" si="521"/>
        <v>0</v>
      </c>
    </row>
    <row r="10843" spans="66:66" ht="22.5" x14ac:dyDescent="0.45">
      <c r="BN10843" s="8">
        <f t="shared" si="521"/>
        <v>0</v>
      </c>
    </row>
    <row r="10844" spans="66:66" ht="22.5" x14ac:dyDescent="0.45">
      <c r="BN10844" s="8">
        <f t="shared" si="521"/>
        <v>0</v>
      </c>
    </row>
    <row r="10845" spans="66:66" ht="22.5" x14ac:dyDescent="0.45">
      <c r="BN10845" s="8">
        <f t="shared" si="521"/>
        <v>0</v>
      </c>
    </row>
    <row r="10846" spans="66:66" ht="22.5" x14ac:dyDescent="0.45">
      <c r="BN10846" s="8">
        <f t="shared" si="521"/>
        <v>0</v>
      </c>
    </row>
    <row r="10847" spans="66:66" ht="22.5" x14ac:dyDescent="0.45">
      <c r="BN10847" s="8">
        <f t="shared" si="521"/>
        <v>0</v>
      </c>
    </row>
    <row r="10848" spans="66:66" ht="22.5" x14ac:dyDescent="0.45">
      <c r="BN10848" s="8">
        <f t="shared" si="521"/>
        <v>0</v>
      </c>
    </row>
    <row r="10849" spans="66:66" ht="22.5" x14ac:dyDescent="0.45">
      <c r="BN10849" s="8">
        <f t="shared" si="521"/>
        <v>0</v>
      </c>
    </row>
    <row r="10850" spans="66:66" ht="22.5" x14ac:dyDescent="0.45">
      <c r="BN10850" s="8">
        <f t="shared" si="521"/>
        <v>0</v>
      </c>
    </row>
    <row r="10851" spans="66:66" ht="22.5" x14ac:dyDescent="0.45">
      <c r="BN10851" s="8">
        <f t="shared" si="521"/>
        <v>0</v>
      </c>
    </row>
    <row r="10852" spans="66:66" ht="22.5" x14ac:dyDescent="0.45">
      <c r="BN10852" s="8">
        <f t="shared" si="521"/>
        <v>0</v>
      </c>
    </row>
    <row r="10853" spans="66:66" ht="22.5" x14ac:dyDescent="0.45">
      <c r="BN10853" s="8">
        <f t="shared" si="521"/>
        <v>0</v>
      </c>
    </row>
    <row r="10854" spans="66:66" ht="22.5" x14ac:dyDescent="0.45">
      <c r="BN10854" s="8">
        <f t="shared" si="521"/>
        <v>0</v>
      </c>
    </row>
    <row r="10855" spans="66:66" ht="22.5" x14ac:dyDescent="0.45">
      <c r="BN10855" s="8">
        <f t="shared" si="521"/>
        <v>0</v>
      </c>
    </row>
    <row r="10856" spans="66:66" ht="22.5" x14ac:dyDescent="0.45">
      <c r="BN10856" s="8">
        <f t="shared" si="521"/>
        <v>0</v>
      </c>
    </row>
    <row r="10857" spans="66:66" ht="22.5" x14ac:dyDescent="0.45">
      <c r="BN10857" s="8">
        <f t="shared" si="521"/>
        <v>0</v>
      </c>
    </row>
    <row r="10858" spans="66:66" ht="22.5" x14ac:dyDescent="0.45">
      <c r="BN10858" s="8">
        <f t="shared" si="521"/>
        <v>0</v>
      </c>
    </row>
    <row r="10859" spans="66:66" ht="22.5" x14ac:dyDescent="0.45">
      <c r="BN10859" s="8">
        <f t="shared" si="521"/>
        <v>0</v>
      </c>
    </row>
    <row r="10860" spans="66:66" ht="22.5" x14ac:dyDescent="0.45">
      <c r="BN10860" s="8">
        <f t="shared" si="521"/>
        <v>0</v>
      </c>
    </row>
    <row r="10861" spans="66:66" ht="22.5" x14ac:dyDescent="0.45">
      <c r="BN10861" s="8">
        <f t="shared" si="521"/>
        <v>0</v>
      </c>
    </row>
    <row r="10862" spans="66:66" ht="22.5" x14ac:dyDescent="0.45">
      <c r="BN10862" s="8">
        <f t="shared" ref="BN10862:BN10925" si="522">D11462</f>
        <v>0</v>
      </c>
    </row>
    <row r="10863" spans="66:66" ht="22.5" x14ac:dyDescent="0.45">
      <c r="BN10863" s="8">
        <f t="shared" si="522"/>
        <v>0</v>
      </c>
    </row>
    <row r="10864" spans="66:66" ht="22.5" x14ac:dyDescent="0.45">
      <c r="BN10864" s="8">
        <f t="shared" si="522"/>
        <v>0</v>
      </c>
    </row>
    <row r="10865" spans="66:66" ht="22.5" x14ac:dyDescent="0.45">
      <c r="BN10865" s="8">
        <f t="shared" si="522"/>
        <v>0</v>
      </c>
    </row>
    <row r="10866" spans="66:66" ht="22.5" x14ac:dyDescent="0.45">
      <c r="BN10866" s="8">
        <f t="shared" si="522"/>
        <v>0</v>
      </c>
    </row>
    <row r="10867" spans="66:66" ht="22.5" x14ac:dyDescent="0.45">
      <c r="BN10867" s="8">
        <f t="shared" si="522"/>
        <v>0</v>
      </c>
    </row>
    <row r="10868" spans="66:66" ht="22.5" x14ac:dyDescent="0.45">
      <c r="BN10868" s="8">
        <f t="shared" si="522"/>
        <v>0</v>
      </c>
    </row>
    <row r="10869" spans="66:66" ht="22.5" x14ac:dyDescent="0.45">
      <c r="BN10869" s="8">
        <f t="shared" si="522"/>
        <v>0</v>
      </c>
    </row>
    <row r="10870" spans="66:66" ht="22.5" x14ac:dyDescent="0.45">
      <c r="BN10870" s="8">
        <f t="shared" si="522"/>
        <v>0</v>
      </c>
    </row>
    <row r="10871" spans="66:66" ht="22.5" x14ac:dyDescent="0.45">
      <c r="BN10871" s="8">
        <f t="shared" si="522"/>
        <v>0</v>
      </c>
    </row>
    <row r="10872" spans="66:66" ht="22.5" x14ac:dyDescent="0.45">
      <c r="BN10872" s="8">
        <f t="shared" si="522"/>
        <v>0</v>
      </c>
    </row>
    <row r="10873" spans="66:66" ht="22.5" x14ac:dyDescent="0.45">
      <c r="BN10873" s="8">
        <f t="shared" si="522"/>
        <v>0</v>
      </c>
    </row>
    <row r="10874" spans="66:66" ht="22.5" x14ac:dyDescent="0.45">
      <c r="BN10874" s="8">
        <f t="shared" si="522"/>
        <v>0</v>
      </c>
    </row>
    <row r="10875" spans="66:66" ht="22.5" x14ac:dyDescent="0.45">
      <c r="BN10875" s="8">
        <f t="shared" si="522"/>
        <v>0</v>
      </c>
    </row>
    <row r="10876" spans="66:66" ht="22.5" x14ac:dyDescent="0.45">
      <c r="BN10876" s="8">
        <f t="shared" si="522"/>
        <v>0</v>
      </c>
    </row>
    <row r="10877" spans="66:66" ht="22.5" x14ac:dyDescent="0.45">
      <c r="BN10877" s="8">
        <f t="shared" si="522"/>
        <v>0</v>
      </c>
    </row>
    <row r="10878" spans="66:66" ht="22.5" x14ac:dyDescent="0.45">
      <c r="BN10878" s="8">
        <f t="shared" si="522"/>
        <v>0</v>
      </c>
    </row>
    <row r="10879" spans="66:66" ht="22.5" x14ac:dyDescent="0.45">
      <c r="BN10879" s="8">
        <f t="shared" si="522"/>
        <v>0</v>
      </c>
    </row>
    <row r="10880" spans="66:66" ht="22.5" x14ac:dyDescent="0.45">
      <c r="BN10880" s="8">
        <f t="shared" si="522"/>
        <v>0</v>
      </c>
    </row>
    <row r="10881" spans="66:66" ht="22.5" x14ac:dyDescent="0.45">
      <c r="BN10881" s="8">
        <f t="shared" si="522"/>
        <v>0</v>
      </c>
    </row>
    <row r="10882" spans="66:66" ht="22.5" x14ac:dyDescent="0.45">
      <c r="BN10882" s="8">
        <f t="shared" si="522"/>
        <v>0</v>
      </c>
    </row>
    <row r="10883" spans="66:66" ht="22.5" x14ac:dyDescent="0.45">
      <c r="BN10883" s="8">
        <f t="shared" si="522"/>
        <v>0</v>
      </c>
    </row>
    <row r="10884" spans="66:66" ht="22.5" x14ac:dyDescent="0.45">
      <c r="BN10884" s="8">
        <f t="shared" si="522"/>
        <v>0</v>
      </c>
    </row>
    <row r="10885" spans="66:66" ht="22.5" x14ac:dyDescent="0.45">
      <c r="BN10885" s="8">
        <f t="shared" si="522"/>
        <v>0</v>
      </c>
    </row>
    <row r="10886" spans="66:66" ht="22.5" x14ac:dyDescent="0.45">
      <c r="BN10886" s="8">
        <f t="shared" si="522"/>
        <v>0</v>
      </c>
    </row>
    <row r="10887" spans="66:66" ht="22.5" x14ac:dyDescent="0.45">
      <c r="BN10887" s="8">
        <f t="shared" si="522"/>
        <v>0</v>
      </c>
    </row>
    <row r="10888" spans="66:66" ht="22.5" x14ac:dyDescent="0.45">
      <c r="BN10888" s="8">
        <f t="shared" si="522"/>
        <v>0</v>
      </c>
    </row>
    <row r="10889" spans="66:66" ht="22.5" x14ac:dyDescent="0.45">
      <c r="BN10889" s="8">
        <f t="shared" si="522"/>
        <v>0</v>
      </c>
    </row>
    <row r="10890" spans="66:66" ht="22.5" x14ac:dyDescent="0.45">
      <c r="BN10890" s="8">
        <f t="shared" si="522"/>
        <v>0</v>
      </c>
    </row>
    <row r="10891" spans="66:66" ht="22.5" x14ac:dyDescent="0.45">
      <c r="BN10891" s="8">
        <f t="shared" si="522"/>
        <v>0</v>
      </c>
    </row>
    <row r="10892" spans="66:66" ht="22.5" x14ac:dyDescent="0.45">
      <c r="BN10892" s="8">
        <f t="shared" si="522"/>
        <v>0</v>
      </c>
    </row>
    <row r="10893" spans="66:66" ht="22.5" x14ac:dyDescent="0.45">
      <c r="BN10893" s="8">
        <f t="shared" si="522"/>
        <v>0</v>
      </c>
    </row>
    <row r="10894" spans="66:66" ht="22.5" x14ac:dyDescent="0.45">
      <c r="BN10894" s="8">
        <f t="shared" si="522"/>
        <v>0</v>
      </c>
    </row>
    <row r="10895" spans="66:66" ht="22.5" x14ac:dyDescent="0.45">
      <c r="BN10895" s="8">
        <f t="shared" si="522"/>
        <v>0</v>
      </c>
    </row>
    <row r="10896" spans="66:66" ht="22.5" x14ac:dyDescent="0.45">
      <c r="BN10896" s="8">
        <f t="shared" si="522"/>
        <v>0</v>
      </c>
    </row>
    <row r="10897" spans="66:66" ht="22.5" x14ac:dyDescent="0.45">
      <c r="BN10897" s="8">
        <f t="shared" si="522"/>
        <v>0</v>
      </c>
    </row>
    <row r="10898" spans="66:66" ht="22.5" x14ac:dyDescent="0.45">
      <c r="BN10898" s="8">
        <f t="shared" si="522"/>
        <v>0</v>
      </c>
    </row>
    <row r="10899" spans="66:66" ht="22.5" x14ac:dyDescent="0.45">
      <c r="BN10899" s="8">
        <f t="shared" si="522"/>
        <v>0</v>
      </c>
    </row>
    <row r="10900" spans="66:66" ht="22.5" x14ac:dyDescent="0.45">
      <c r="BN10900" s="8">
        <f t="shared" si="522"/>
        <v>0</v>
      </c>
    </row>
    <row r="10901" spans="66:66" ht="22.5" x14ac:dyDescent="0.45">
      <c r="BN10901" s="8">
        <f t="shared" si="522"/>
        <v>0</v>
      </c>
    </row>
    <row r="10902" spans="66:66" ht="22.5" x14ac:dyDescent="0.45">
      <c r="BN10902" s="8">
        <f t="shared" si="522"/>
        <v>0</v>
      </c>
    </row>
    <row r="10903" spans="66:66" ht="22.5" x14ac:dyDescent="0.45">
      <c r="BN10903" s="8">
        <f t="shared" si="522"/>
        <v>0</v>
      </c>
    </row>
    <row r="10904" spans="66:66" ht="22.5" x14ac:dyDescent="0.45">
      <c r="BN10904" s="8">
        <f t="shared" si="522"/>
        <v>0</v>
      </c>
    </row>
    <row r="10905" spans="66:66" ht="22.5" x14ac:dyDescent="0.45">
      <c r="BN10905" s="8">
        <f t="shared" si="522"/>
        <v>0</v>
      </c>
    </row>
    <row r="10906" spans="66:66" ht="22.5" x14ac:dyDescent="0.45">
      <c r="BN10906" s="8">
        <f t="shared" si="522"/>
        <v>0</v>
      </c>
    </row>
    <row r="10907" spans="66:66" ht="22.5" x14ac:dyDescent="0.45">
      <c r="BN10907" s="8">
        <f t="shared" si="522"/>
        <v>0</v>
      </c>
    </row>
    <row r="10908" spans="66:66" ht="22.5" x14ac:dyDescent="0.45">
      <c r="BN10908" s="8">
        <f t="shared" si="522"/>
        <v>0</v>
      </c>
    </row>
    <row r="10909" spans="66:66" ht="22.5" x14ac:dyDescent="0.45">
      <c r="BN10909" s="8">
        <f t="shared" si="522"/>
        <v>0</v>
      </c>
    </row>
    <row r="10910" spans="66:66" ht="22.5" x14ac:dyDescent="0.45">
      <c r="BN10910" s="8">
        <f t="shared" si="522"/>
        <v>0</v>
      </c>
    </row>
    <row r="10911" spans="66:66" ht="22.5" x14ac:dyDescent="0.45">
      <c r="BN10911" s="8">
        <f t="shared" si="522"/>
        <v>0</v>
      </c>
    </row>
    <row r="10912" spans="66:66" ht="22.5" x14ac:dyDescent="0.45">
      <c r="BN10912" s="8">
        <f t="shared" si="522"/>
        <v>0</v>
      </c>
    </row>
    <row r="10913" spans="66:66" ht="22.5" x14ac:dyDescent="0.45">
      <c r="BN10913" s="8">
        <f t="shared" si="522"/>
        <v>0</v>
      </c>
    </row>
    <row r="10914" spans="66:66" ht="22.5" x14ac:dyDescent="0.45">
      <c r="BN10914" s="8">
        <f t="shared" si="522"/>
        <v>0</v>
      </c>
    </row>
    <row r="10915" spans="66:66" ht="22.5" x14ac:dyDescent="0.45">
      <c r="BN10915" s="8">
        <f t="shared" si="522"/>
        <v>0</v>
      </c>
    </row>
    <row r="10916" spans="66:66" ht="22.5" x14ac:dyDescent="0.45">
      <c r="BN10916" s="8">
        <f t="shared" si="522"/>
        <v>0</v>
      </c>
    </row>
    <row r="10917" spans="66:66" ht="22.5" x14ac:dyDescent="0.45">
      <c r="BN10917" s="8">
        <f t="shared" si="522"/>
        <v>0</v>
      </c>
    </row>
    <row r="10918" spans="66:66" ht="22.5" x14ac:dyDescent="0.45">
      <c r="BN10918" s="8">
        <f t="shared" si="522"/>
        <v>0</v>
      </c>
    </row>
    <row r="10919" spans="66:66" ht="22.5" x14ac:dyDescent="0.45">
      <c r="BN10919" s="8">
        <f t="shared" si="522"/>
        <v>0</v>
      </c>
    </row>
    <row r="10920" spans="66:66" ht="22.5" x14ac:dyDescent="0.45">
      <c r="BN10920" s="8">
        <f t="shared" si="522"/>
        <v>0</v>
      </c>
    </row>
    <row r="10921" spans="66:66" ht="22.5" x14ac:dyDescent="0.45">
      <c r="BN10921" s="8">
        <f t="shared" si="522"/>
        <v>0</v>
      </c>
    </row>
    <row r="10922" spans="66:66" ht="22.5" x14ac:dyDescent="0.45">
      <c r="BN10922" s="8">
        <f t="shared" si="522"/>
        <v>0</v>
      </c>
    </row>
    <row r="10923" spans="66:66" ht="22.5" x14ac:dyDescent="0.45">
      <c r="BN10923" s="8">
        <f t="shared" si="522"/>
        <v>0</v>
      </c>
    </row>
    <row r="10924" spans="66:66" ht="22.5" x14ac:dyDescent="0.45">
      <c r="BN10924" s="8">
        <f t="shared" si="522"/>
        <v>0</v>
      </c>
    </row>
    <row r="10925" spans="66:66" ht="22.5" x14ac:dyDescent="0.45">
      <c r="BN10925" s="8">
        <f t="shared" si="522"/>
        <v>0</v>
      </c>
    </row>
    <row r="10926" spans="66:66" ht="22.5" x14ac:dyDescent="0.45">
      <c r="BN10926" s="8">
        <f t="shared" ref="BN10926:BN10989" si="523">D11526</f>
        <v>0</v>
      </c>
    </row>
    <row r="10927" spans="66:66" ht="22.5" x14ac:dyDescent="0.45">
      <c r="BN10927" s="8">
        <f t="shared" si="523"/>
        <v>0</v>
      </c>
    </row>
    <row r="10928" spans="66:66" ht="22.5" x14ac:dyDescent="0.45">
      <c r="BN10928" s="8">
        <f t="shared" si="523"/>
        <v>0</v>
      </c>
    </row>
    <row r="10929" spans="66:66" ht="22.5" x14ac:dyDescent="0.45">
      <c r="BN10929" s="8">
        <f t="shared" si="523"/>
        <v>0</v>
      </c>
    </row>
    <row r="10930" spans="66:66" ht="22.5" x14ac:dyDescent="0.45">
      <c r="BN10930" s="8">
        <f t="shared" si="523"/>
        <v>0</v>
      </c>
    </row>
    <row r="10931" spans="66:66" ht="22.5" x14ac:dyDescent="0.45">
      <c r="BN10931" s="8">
        <f t="shared" si="523"/>
        <v>0</v>
      </c>
    </row>
    <row r="10932" spans="66:66" ht="22.5" x14ac:dyDescent="0.45">
      <c r="BN10932" s="8">
        <f t="shared" si="523"/>
        <v>0</v>
      </c>
    </row>
    <row r="10933" spans="66:66" ht="22.5" x14ac:dyDescent="0.45">
      <c r="BN10933" s="8">
        <f t="shared" si="523"/>
        <v>0</v>
      </c>
    </row>
    <row r="10934" spans="66:66" ht="22.5" x14ac:dyDescent="0.45">
      <c r="BN10934" s="8">
        <f t="shared" si="523"/>
        <v>0</v>
      </c>
    </row>
    <row r="10935" spans="66:66" ht="22.5" x14ac:dyDescent="0.45">
      <c r="BN10935" s="8">
        <f t="shared" si="523"/>
        <v>0</v>
      </c>
    </row>
    <row r="10936" spans="66:66" ht="22.5" x14ac:dyDescent="0.45">
      <c r="BN10936" s="8">
        <f t="shared" si="523"/>
        <v>0</v>
      </c>
    </row>
    <row r="10937" spans="66:66" ht="22.5" x14ac:dyDescent="0.45">
      <c r="BN10937" s="8">
        <f t="shared" si="523"/>
        <v>0</v>
      </c>
    </row>
    <row r="10938" spans="66:66" ht="22.5" x14ac:dyDescent="0.45">
      <c r="BN10938" s="8">
        <f t="shared" si="523"/>
        <v>0</v>
      </c>
    </row>
    <row r="10939" spans="66:66" ht="22.5" x14ac:dyDescent="0.45">
      <c r="BN10939" s="8">
        <f t="shared" si="523"/>
        <v>0</v>
      </c>
    </row>
    <row r="10940" spans="66:66" ht="22.5" x14ac:dyDescent="0.45">
      <c r="BN10940" s="8">
        <f t="shared" si="523"/>
        <v>0</v>
      </c>
    </row>
    <row r="10941" spans="66:66" ht="22.5" x14ac:dyDescent="0.45">
      <c r="BN10941" s="8">
        <f t="shared" si="523"/>
        <v>0</v>
      </c>
    </row>
    <row r="10942" spans="66:66" ht="22.5" x14ac:dyDescent="0.45">
      <c r="BN10942" s="8">
        <f t="shared" si="523"/>
        <v>0</v>
      </c>
    </row>
    <row r="10943" spans="66:66" ht="22.5" x14ac:dyDescent="0.45">
      <c r="BN10943" s="8">
        <f t="shared" si="523"/>
        <v>0</v>
      </c>
    </row>
    <row r="10944" spans="66:66" ht="22.5" x14ac:dyDescent="0.45">
      <c r="BN10944" s="8">
        <f t="shared" si="523"/>
        <v>0</v>
      </c>
    </row>
    <row r="10945" spans="66:66" ht="22.5" x14ac:dyDescent="0.45">
      <c r="BN10945" s="8">
        <f t="shared" si="523"/>
        <v>0</v>
      </c>
    </row>
    <row r="10946" spans="66:66" ht="22.5" x14ac:dyDescent="0.45">
      <c r="BN10946" s="8">
        <f t="shared" si="523"/>
        <v>0</v>
      </c>
    </row>
    <row r="10947" spans="66:66" ht="22.5" x14ac:dyDescent="0.45">
      <c r="BN10947" s="8">
        <f t="shared" si="523"/>
        <v>0</v>
      </c>
    </row>
    <row r="10948" spans="66:66" ht="22.5" x14ac:dyDescent="0.45">
      <c r="BN10948" s="8">
        <f t="shared" si="523"/>
        <v>0</v>
      </c>
    </row>
    <row r="10949" spans="66:66" ht="22.5" x14ac:dyDescent="0.45">
      <c r="BN10949" s="8">
        <f t="shared" si="523"/>
        <v>0</v>
      </c>
    </row>
    <row r="10950" spans="66:66" ht="22.5" x14ac:dyDescent="0.45">
      <c r="BN10950" s="8">
        <f t="shared" si="523"/>
        <v>0</v>
      </c>
    </row>
    <row r="10951" spans="66:66" ht="22.5" x14ac:dyDescent="0.45">
      <c r="BN10951" s="8">
        <f t="shared" si="523"/>
        <v>0</v>
      </c>
    </row>
    <row r="10952" spans="66:66" ht="22.5" x14ac:dyDescent="0.45">
      <c r="BN10952" s="8">
        <f t="shared" si="523"/>
        <v>0</v>
      </c>
    </row>
    <row r="10953" spans="66:66" ht="22.5" x14ac:dyDescent="0.45">
      <c r="BN10953" s="8">
        <f t="shared" si="523"/>
        <v>0</v>
      </c>
    </row>
    <row r="10954" spans="66:66" ht="22.5" x14ac:dyDescent="0.45">
      <c r="BN10954" s="8">
        <f t="shared" si="523"/>
        <v>0</v>
      </c>
    </row>
    <row r="10955" spans="66:66" ht="22.5" x14ac:dyDescent="0.45">
      <c r="BN10955" s="8">
        <f t="shared" si="523"/>
        <v>0</v>
      </c>
    </row>
    <row r="10956" spans="66:66" ht="22.5" x14ac:dyDescent="0.45">
      <c r="BN10956" s="8">
        <f t="shared" si="523"/>
        <v>0</v>
      </c>
    </row>
    <row r="10957" spans="66:66" ht="22.5" x14ac:dyDescent="0.45">
      <c r="BN10957" s="8">
        <f t="shared" si="523"/>
        <v>0</v>
      </c>
    </row>
    <row r="10958" spans="66:66" ht="22.5" x14ac:dyDescent="0.45">
      <c r="BN10958" s="8">
        <f t="shared" si="523"/>
        <v>0</v>
      </c>
    </row>
    <row r="10959" spans="66:66" ht="22.5" x14ac:dyDescent="0.45">
      <c r="BN10959" s="8">
        <f t="shared" si="523"/>
        <v>0</v>
      </c>
    </row>
    <row r="10960" spans="66:66" ht="22.5" x14ac:dyDescent="0.45">
      <c r="BN10960" s="8">
        <f t="shared" si="523"/>
        <v>0</v>
      </c>
    </row>
    <row r="10961" spans="66:66" ht="22.5" x14ac:dyDescent="0.45">
      <c r="BN10961" s="8">
        <f t="shared" si="523"/>
        <v>0</v>
      </c>
    </row>
    <row r="10962" spans="66:66" ht="22.5" x14ac:dyDescent="0.45">
      <c r="BN10962" s="8">
        <f t="shared" si="523"/>
        <v>0</v>
      </c>
    </row>
    <row r="10963" spans="66:66" ht="22.5" x14ac:dyDescent="0.45">
      <c r="BN10963" s="8">
        <f t="shared" si="523"/>
        <v>0</v>
      </c>
    </row>
    <row r="10964" spans="66:66" ht="22.5" x14ac:dyDescent="0.45">
      <c r="BN10964" s="8">
        <f t="shared" si="523"/>
        <v>0</v>
      </c>
    </row>
    <row r="10965" spans="66:66" ht="22.5" x14ac:dyDescent="0.45">
      <c r="BN10965" s="8">
        <f t="shared" si="523"/>
        <v>0</v>
      </c>
    </row>
    <row r="10966" spans="66:66" ht="22.5" x14ac:dyDescent="0.45">
      <c r="BN10966" s="8">
        <f t="shared" si="523"/>
        <v>0</v>
      </c>
    </row>
    <row r="10967" spans="66:66" ht="22.5" x14ac:dyDescent="0.45">
      <c r="BN10967" s="8">
        <f t="shared" si="523"/>
        <v>0</v>
      </c>
    </row>
    <row r="10968" spans="66:66" ht="22.5" x14ac:dyDescent="0.45">
      <c r="BN10968" s="8">
        <f t="shared" si="523"/>
        <v>0</v>
      </c>
    </row>
    <row r="10969" spans="66:66" ht="22.5" x14ac:dyDescent="0.45">
      <c r="BN10969" s="8">
        <f t="shared" si="523"/>
        <v>0</v>
      </c>
    </row>
    <row r="10970" spans="66:66" ht="22.5" x14ac:dyDescent="0.45">
      <c r="BN10970" s="8">
        <f t="shared" si="523"/>
        <v>0</v>
      </c>
    </row>
    <row r="10971" spans="66:66" ht="22.5" x14ac:dyDescent="0.45">
      <c r="BN10971" s="8">
        <f t="shared" si="523"/>
        <v>0</v>
      </c>
    </row>
    <row r="10972" spans="66:66" ht="22.5" x14ac:dyDescent="0.45">
      <c r="BN10972" s="8">
        <f t="shared" si="523"/>
        <v>0</v>
      </c>
    </row>
    <row r="10973" spans="66:66" ht="22.5" x14ac:dyDescent="0.45">
      <c r="BN10973" s="8">
        <f t="shared" si="523"/>
        <v>0</v>
      </c>
    </row>
    <row r="10974" spans="66:66" ht="22.5" x14ac:dyDescent="0.45">
      <c r="BN10974" s="8">
        <f t="shared" si="523"/>
        <v>0</v>
      </c>
    </row>
    <row r="10975" spans="66:66" ht="22.5" x14ac:dyDescent="0.45">
      <c r="BN10975" s="8">
        <f t="shared" si="523"/>
        <v>0</v>
      </c>
    </row>
    <row r="10976" spans="66:66" ht="22.5" x14ac:dyDescent="0.45">
      <c r="BN10976" s="8">
        <f t="shared" si="523"/>
        <v>0</v>
      </c>
    </row>
    <row r="10977" spans="66:66" ht="22.5" x14ac:dyDescent="0.45">
      <c r="BN10977" s="8">
        <f t="shared" si="523"/>
        <v>0</v>
      </c>
    </row>
    <row r="10978" spans="66:66" ht="22.5" x14ac:dyDescent="0.45">
      <c r="BN10978" s="8">
        <f t="shared" si="523"/>
        <v>0</v>
      </c>
    </row>
    <row r="10979" spans="66:66" ht="22.5" x14ac:dyDescent="0.45">
      <c r="BN10979" s="8">
        <f t="shared" si="523"/>
        <v>0</v>
      </c>
    </row>
    <row r="10980" spans="66:66" ht="22.5" x14ac:dyDescent="0.45">
      <c r="BN10980" s="8">
        <f t="shared" si="523"/>
        <v>0</v>
      </c>
    </row>
    <row r="10981" spans="66:66" ht="22.5" x14ac:dyDescent="0.45">
      <c r="BN10981" s="8">
        <f t="shared" si="523"/>
        <v>0</v>
      </c>
    </row>
    <row r="10982" spans="66:66" ht="22.5" x14ac:dyDescent="0.45">
      <c r="BN10982" s="8">
        <f t="shared" si="523"/>
        <v>0</v>
      </c>
    </row>
    <row r="10983" spans="66:66" ht="22.5" x14ac:dyDescent="0.45">
      <c r="BN10983" s="8">
        <f t="shared" si="523"/>
        <v>0</v>
      </c>
    </row>
    <row r="10984" spans="66:66" ht="22.5" x14ac:dyDescent="0.45">
      <c r="BN10984" s="8">
        <f t="shared" si="523"/>
        <v>0</v>
      </c>
    </row>
    <row r="10985" spans="66:66" ht="22.5" x14ac:dyDescent="0.45">
      <c r="BN10985" s="8">
        <f t="shared" si="523"/>
        <v>0</v>
      </c>
    </row>
    <row r="10986" spans="66:66" ht="22.5" x14ac:dyDescent="0.45">
      <c r="BN10986" s="8">
        <f t="shared" si="523"/>
        <v>0</v>
      </c>
    </row>
    <row r="10987" spans="66:66" ht="22.5" x14ac:dyDescent="0.45">
      <c r="BN10987" s="8">
        <f t="shared" si="523"/>
        <v>0</v>
      </c>
    </row>
    <row r="10988" spans="66:66" ht="22.5" x14ac:dyDescent="0.45">
      <c r="BN10988" s="8">
        <f t="shared" si="523"/>
        <v>0</v>
      </c>
    </row>
    <row r="10989" spans="66:66" ht="22.5" x14ac:dyDescent="0.45">
      <c r="BN10989" s="8">
        <f t="shared" si="523"/>
        <v>0</v>
      </c>
    </row>
    <row r="10990" spans="66:66" ht="22.5" x14ac:dyDescent="0.45">
      <c r="BN10990" s="8">
        <f t="shared" ref="BN10990:BN11053" si="524">D11590</f>
        <v>0</v>
      </c>
    </row>
    <row r="10991" spans="66:66" ht="22.5" x14ac:dyDescent="0.45">
      <c r="BN10991" s="8">
        <f t="shared" si="524"/>
        <v>0</v>
      </c>
    </row>
    <row r="10992" spans="66:66" ht="22.5" x14ac:dyDescent="0.45">
      <c r="BN10992" s="8">
        <f t="shared" si="524"/>
        <v>0</v>
      </c>
    </row>
    <row r="10993" spans="66:66" ht="22.5" x14ac:dyDescent="0.45">
      <c r="BN10993" s="8">
        <f t="shared" si="524"/>
        <v>0</v>
      </c>
    </row>
    <row r="10994" spans="66:66" ht="22.5" x14ac:dyDescent="0.45">
      <c r="BN10994" s="8">
        <f t="shared" si="524"/>
        <v>0</v>
      </c>
    </row>
    <row r="10995" spans="66:66" ht="22.5" x14ac:dyDescent="0.45">
      <c r="BN10995" s="8">
        <f t="shared" si="524"/>
        <v>0</v>
      </c>
    </row>
    <row r="10996" spans="66:66" ht="22.5" x14ac:dyDescent="0.45">
      <c r="BN10996" s="8">
        <f t="shared" si="524"/>
        <v>0</v>
      </c>
    </row>
    <row r="10997" spans="66:66" ht="22.5" x14ac:dyDescent="0.45">
      <c r="BN10997" s="8">
        <f t="shared" si="524"/>
        <v>0</v>
      </c>
    </row>
    <row r="10998" spans="66:66" ht="22.5" x14ac:dyDescent="0.45">
      <c r="BN10998" s="8">
        <f t="shared" si="524"/>
        <v>0</v>
      </c>
    </row>
    <row r="10999" spans="66:66" ht="22.5" x14ac:dyDescent="0.45">
      <c r="BN10999" s="8">
        <f t="shared" si="524"/>
        <v>0</v>
      </c>
    </row>
    <row r="11000" spans="66:66" ht="22.5" x14ac:dyDescent="0.45">
      <c r="BN11000" s="8">
        <f t="shared" si="524"/>
        <v>0</v>
      </c>
    </row>
    <row r="11001" spans="66:66" ht="22.5" x14ac:dyDescent="0.45">
      <c r="BN11001" s="8">
        <f t="shared" si="524"/>
        <v>0</v>
      </c>
    </row>
    <row r="11002" spans="66:66" ht="22.5" x14ac:dyDescent="0.45">
      <c r="BN11002" s="8">
        <f t="shared" si="524"/>
        <v>0</v>
      </c>
    </row>
    <row r="11003" spans="66:66" ht="22.5" x14ac:dyDescent="0.45">
      <c r="BN11003" s="8">
        <f t="shared" si="524"/>
        <v>0</v>
      </c>
    </row>
    <row r="11004" spans="66:66" ht="22.5" x14ac:dyDescent="0.45">
      <c r="BN11004" s="8">
        <f t="shared" si="524"/>
        <v>0</v>
      </c>
    </row>
    <row r="11005" spans="66:66" ht="22.5" x14ac:dyDescent="0.45">
      <c r="BN11005" s="8">
        <f t="shared" si="524"/>
        <v>0</v>
      </c>
    </row>
    <row r="11006" spans="66:66" ht="22.5" x14ac:dyDescent="0.45">
      <c r="BN11006" s="8">
        <f t="shared" si="524"/>
        <v>0</v>
      </c>
    </row>
    <row r="11007" spans="66:66" ht="22.5" x14ac:dyDescent="0.45">
      <c r="BN11007" s="8">
        <f t="shared" si="524"/>
        <v>0</v>
      </c>
    </row>
    <row r="11008" spans="66:66" ht="22.5" x14ac:dyDescent="0.45">
      <c r="BN11008" s="8">
        <f t="shared" si="524"/>
        <v>0</v>
      </c>
    </row>
    <row r="11009" spans="66:66" ht="22.5" x14ac:dyDescent="0.45">
      <c r="BN11009" s="8">
        <f t="shared" si="524"/>
        <v>0</v>
      </c>
    </row>
    <row r="11010" spans="66:66" ht="22.5" x14ac:dyDescent="0.45">
      <c r="BN11010" s="8">
        <f t="shared" si="524"/>
        <v>0</v>
      </c>
    </row>
    <row r="11011" spans="66:66" ht="22.5" x14ac:dyDescent="0.45">
      <c r="BN11011" s="8">
        <f t="shared" si="524"/>
        <v>0</v>
      </c>
    </row>
    <row r="11012" spans="66:66" ht="22.5" x14ac:dyDescent="0.45">
      <c r="BN11012" s="8">
        <f t="shared" si="524"/>
        <v>0</v>
      </c>
    </row>
    <row r="11013" spans="66:66" ht="22.5" x14ac:dyDescent="0.45">
      <c r="BN11013" s="8">
        <f t="shared" si="524"/>
        <v>0</v>
      </c>
    </row>
    <row r="11014" spans="66:66" ht="22.5" x14ac:dyDescent="0.45">
      <c r="BN11014" s="8">
        <f t="shared" si="524"/>
        <v>0</v>
      </c>
    </row>
    <row r="11015" spans="66:66" ht="22.5" x14ac:dyDescent="0.45">
      <c r="BN11015" s="8">
        <f t="shared" si="524"/>
        <v>0</v>
      </c>
    </row>
    <row r="11016" spans="66:66" ht="22.5" x14ac:dyDescent="0.45">
      <c r="BN11016" s="8">
        <f t="shared" si="524"/>
        <v>0</v>
      </c>
    </row>
    <row r="11017" spans="66:66" ht="22.5" x14ac:dyDescent="0.45">
      <c r="BN11017" s="8">
        <f t="shared" si="524"/>
        <v>0</v>
      </c>
    </row>
    <row r="11018" spans="66:66" ht="22.5" x14ac:dyDescent="0.45">
      <c r="BN11018" s="8">
        <f t="shared" si="524"/>
        <v>0</v>
      </c>
    </row>
    <row r="11019" spans="66:66" ht="22.5" x14ac:dyDescent="0.45">
      <c r="BN11019" s="8">
        <f t="shared" si="524"/>
        <v>0</v>
      </c>
    </row>
    <row r="11020" spans="66:66" ht="22.5" x14ac:dyDescent="0.45">
      <c r="BN11020" s="8">
        <f t="shared" si="524"/>
        <v>0</v>
      </c>
    </row>
    <row r="11021" spans="66:66" ht="22.5" x14ac:dyDescent="0.45">
      <c r="BN11021" s="8">
        <f t="shared" si="524"/>
        <v>0</v>
      </c>
    </row>
    <row r="11022" spans="66:66" ht="22.5" x14ac:dyDescent="0.45">
      <c r="BN11022" s="8">
        <f t="shared" si="524"/>
        <v>0</v>
      </c>
    </row>
    <row r="11023" spans="66:66" ht="22.5" x14ac:dyDescent="0.45">
      <c r="BN11023" s="8">
        <f t="shared" si="524"/>
        <v>0</v>
      </c>
    </row>
    <row r="11024" spans="66:66" ht="22.5" x14ac:dyDescent="0.45">
      <c r="BN11024" s="8">
        <f t="shared" si="524"/>
        <v>0</v>
      </c>
    </row>
    <row r="11025" spans="66:66" ht="22.5" x14ac:dyDescent="0.45">
      <c r="BN11025" s="8">
        <f t="shared" si="524"/>
        <v>0</v>
      </c>
    </row>
    <row r="11026" spans="66:66" ht="22.5" x14ac:dyDescent="0.45">
      <c r="BN11026" s="8">
        <f t="shared" si="524"/>
        <v>0</v>
      </c>
    </row>
    <row r="11027" spans="66:66" ht="22.5" x14ac:dyDescent="0.45">
      <c r="BN11027" s="8">
        <f t="shared" si="524"/>
        <v>0</v>
      </c>
    </row>
    <row r="11028" spans="66:66" ht="22.5" x14ac:dyDescent="0.45">
      <c r="BN11028" s="8">
        <f t="shared" si="524"/>
        <v>0</v>
      </c>
    </row>
    <row r="11029" spans="66:66" ht="22.5" x14ac:dyDescent="0.45">
      <c r="BN11029" s="8">
        <f t="shared" si="524"/>
        <v>0</v>
      </c>
    </row>
    <row r="11030" spans="66:66" ht="22.5" x14ac:dyDescent="0.45">
      <c r="BN11030" s="8">
        <f t="shared" si="524"/>
        <v>0</v>
      </c>
    </row>
    <row r="11031" spans="66:66" ht="22.5" x14ac:dyDescent="0.45">
      <c r="BN11031" s="8">
        <f t="shared" si="524"/>
        <v>0</v>
      </c>
    </row>
    <row r="11032" spans="66:66" ht="22.5" x14ac:dyDescent="0.45">
      <c r="BN11032" s="8">
        <f t="shared" si="524"/>
        <v>0</v>
      </c>
    </row>
    <row r="11033" spans="66:66" ht="22.5" x14ac:dyDescent="0.45">
      <c r="BN11033" s="8">
        <f t="shared" si="524"/>
        <v>0</v>
      </c>
    </row>
    <row r="11034" spans="66:66" ht="22.5" x14ac:dyDescent="0.45">
      <c r="BN11034" s="8">
        <f t="shared" si="524"/>
        <v>0</v>
      </c>
    </row>
    <row r="11035" spans="66:66" ht="22.5" x14ac:dyDescent="0.45">
      <c r="BN11035" s="8">
        <f t="shared" si="524"/>
        <v>0</v>
      </c>
    </row>
    <row r="11036" spans="66:66" ht="22.5" x14ac:dyDescent="0.45">
      <c r="BN11036" s="8">
        <f t="shared" si="524"/>
        <v>0</v>
      </c>
    </row>
    <row r="11037" spans="66:66" ht="22.5" x14ac:dyDescent="0.45">
      <c r="BN11037" s="8">
        <f t="shared" si="524"/>
        <v>0</v>
      </c>
    </row>
    <row r="11038" spans="66:66" ht="22.5" x14ac:dyDescent="0.45">
      <c r="BN11038" s="8">
        <f t="shared" si="524"/>
        <v>0</v>
      </c>
    </row>
    <row r="11039" spans="66:66" ht="22.5" x14ac:dyDescent="0.45">
      <c r="BN11039" s="8">
        <f t="shared" si="524"/>
        <v>0</v>
      </c>
    </row>
    <row r="11040" spans="66:66" ht="22.5" x14ac:dyDescent="0.45">
      <c r="BN11040" s="8">
        <f t="shared" si="524"/>
        <v>0</v>
      </c>
    </row>
    <row r="11041" spans="66:66" ht="22.5" x14ac:dyDescent="0.45">
      <c r="BN11041" s="8">
        <f t="shared" si="524"/>
        <v>0</v>
      </c>
    </row>
    <row r="11042" spans="66:66" ht="22.5" x14ac:dyDescent="0.45">
      <c r="BN11042" s="8">
        <f t="shared" si="524"/>
        <v>0</v>
      </c>
    </row>
    <row r="11043" spans="66:66" ht="22.5" x14ac:dyDescent="0.45">
      <c r="BN11043" s="8">
        <f t="shared" si="524"/>
        <v>0</v>
      </c>
    </row>
    <row r="11044" spans="66:66" ht="22.5" x14ac:dyDescent="0.45">
      <c r="BN11044" s="8">
        <f t="shared" si="524"/>
        <v>0</v>
      </c>
    </row>
    <row r="11045" spans="66:66" ht="22.5" x14ac:dyDescent="0.45">
      <c r="BN11045" s="8">
        <f t="shared" si="524"/>
        <v>0</v>
      </c>
    </row>
    <row r="11046" spans="66:66" ht="22.5" x14ac:dyDescent="0.45">
      <c r="BN11046" s="8">
        <f t="shared" si="524"/>
        <v>0</v>
      </c>
    </row>
    <row r="11047" spans="66:66" ht="22.5" x14ac:dyDescent="0.45">
      <c r="BN11047" s="8">
        <f t="shared" si="524"/>
        <v>0</v>
      </c>
    </row>
    <row r="11048" spans="66:66" ht="22.5" x14ac:dyDescent="0.45">
      <c r="BN11048" s="8">
        <f t="shared" si="524"/>
        <v>0</v>
      </c>
    </row>
    <row r="11049" spans="66:66" ht="22.5" x14ac:dyDescent="0.45">
      <c r="BN11049" s="8">
        <f t="shared" si="524"/>
        <v>0</v>
      </c>
    </row>
    <row r="11050" spans="66:66" ht="22.5" x14ac:dyDescent="0.45">
      <c r="BN11050" s="8">
        <f t="shared" si="524"/>
        <v>0</v>
      </c>
    </row>
    <row r="11051" spans="66:66" ht="22.5" x14ac:dyDescent="0.45">
      <c r="BN11051" s="8">
        <f t="shared" si="524"/>
        <v>0</v>
      </c>
    </row>
    <row r="11052" spans="66:66" ht="22.5" x14ac:dyDescent="0.45">
      <c r="BN11052" s="8">
        <f t="shared" si="524"/>
        <v>0</v>
      </c>
    </row>
    <row r="11053" spans="66:66" ht="22.5" x14ac:dyDescent="0.45">
      <c r="BN11053" s="8">
        <f t="shared" si="524"/>
        <v>0</v>
      </c>
    </row>
    <row r="11054" spans="66:66" ht="22.5" x14ac:dyDescent="0.45">
      <c r="BN11054" s="8">
        <f t="shared" ref="BN11054:BN11117" si="525">D11654</f>
        <v>0</v>
      </c>
    </row>
    <row r="11055" spans="66:66" ht="22.5" x14ac:dyDescent="0.45">
      <c r="BN11055" s="8">
        <f t="shared" si="525"/>
        <v>0</v>
      </c>
    </row>
    <row r="11056" spans="66:66" ht="22.5" x14ac:dyDescent="0.45">
      <c r="BN11056" s="8">
        <f t="shared" si="525"/>
        <v>0</v>
      </c>
    </row>
    <row r="11057" spans="66:66" ht="22.5" x14ac:dyDescent="0.45">
      <c r="BN11057" s="8">
        <f t="shared" si="525"/>
        <v>0</v>
      </c>
    </row>
    <row r="11058" spans="66:66" ht="22.5" x14ac:dyDescent="0.45">
      <c r="BN11058" s="8">
        <f t="shared" si="525"/>
        <v>0</v>
      </c>
    </row>
    <row r="11059" spans="66:66" ht="22.5" x14ac:dyDescent="0.45">
      <c r="BN11059" s="8">
        <f t="shared" si="525"/>
        <v>0</v>
      </c>
    </row>
    <row r="11060" spans="66:66" ht="22.5" x14ac:dyDescent="0.45">
      <c r="BN11060" s="8">
        <f t="shared" si="525"/>
        <v>0</v>
      </c>
    </row>
    <row r="11061" spans="66:66" ht="22.5" x14ac:dyDescent="0.45">
      <c r="BN11061" s="8">
        <f t="shared" si="525"/>
        <v>0</v>
      </c>
    </row>
    <row r="11062" spans="66:66" ht="22.5" x14ac:dyDescent="0.45">
      <c r="BN11062" s="8">
        <f t="shared" si="525"/>
        <v>0</v>
      </c>
    </row>
    <row r="11063" spans="66:66" ht="22.5" x14ac:dyDescent="0.45">
      <c r="BN11063" s="8">
        <f t="shared" si="525"/>
        <v>0</v>
      </c>
    </row>
    <row r="11064" spans="66:66" ht="22.5" x14ac:dyDescent="0.45">
      <c r="BN11064" s="8">
        <f t="shared" si="525"/>
        <v>0</v>
      </c>
    </row>
    <row r="11065" spans="66:66" ht="22.5" x14ac:dyDescent="0.45">
      <c r="BN11065" s="8">
        <f t="shared" si="525"/>
        <v>0</v>
      </c>
    </row>
    <row r="11066" spans="66:66" ht="22.5" x14ac:dyDescent="0.45">
      <c r="BN11066" s="8">
        <f t="shared" si="525"/>
        <v>0</v>
      </c>
    </row>
    <row r="11067" spans="66:66" ht="22.5" x14ac:dyDescent="0.45">
      <c r="BN11067" s="8">
        <f t="shared" si="525"/>
        <v>0</v>
      </c>
    </row>
    <row r="11068" spans="66:66" ht="22.5" x14ac:dyDescent="0.45">
      <c r="BN11068" s="8">
        <f t="shared" si="525"/>
        <v>0</v>
      </c>
    </row>
    <row r="11069" spans="66:66" ht="22.5" x14ac:dyDescent="0.45">
      <c r="BN11069" s="8">
        <f t="shared" si="525"/>
        <v>0</v>
      </c>
    </row>
    <row r="11070" spans="66:66" ht="22.5" x14ac:dyDescent="0.45">
      <c r="BN11070" s="8">
        <f t="shared" si="525"/>
        <v>0</v>
      </c>
    </row>
    <row r="11071" spans="66:66" ht="22.5" x14ac:dyDescent="0.45">
      <c r="BN11071" s="8">
        <f t="shared" si="525"/>
        <v>0</v>
      </c>
    </row>
    <row r="11072" spans="66:66" ht="22.5" x14ac:dyDescent="0.45">
      <c r="BN11072" s="8">
        <f t="shared" si="525"/>
        <v>0</v>
      </c>
    </row>
    <row r="11073" spans="66:66" ht="22.5" x14ac:dyDescent="0.45">
      <c r="BN11073" s="8">
        <f t="shared" si="525"/>
        <v>0</v>
      </c>
    </row>
    <row r="11074" spans="66:66" ht="22.5" x14ac:dyDescent="0.45">
      <c r="BN11074" s="8">
        <f t="shared" si="525"/>
        <v>0</v>
      </c>
    </row>
    <row r="11075" spans="66:66" ht="22.5" x14ac:dyDescent="0.45">
      <c r="BN11075" s="8">
        <f t="shared" si="525"/>
        <v>0</v>
      </c>
    </row>
    <row r="11076" spans="66:66" ht="22.5" x14ac:dyDescent="0.45">
      <c r="BN11076" s="8">
        <f t="shared" si="525"/>
        <v>0</v>
      </c>
    </row>
    <row r="11077" spans="66:66" ht="22.5" x14ac:dyDescent="0.45">
      <c r="BN11077" s="8">
        <f t="shared" si="525"/>
        <v>0</v>
      </c>
    </row>
    <row r="11078" spans="66:66" ht="22.5" x14ac:dyDescent="0.45">
      <c r="BN11078" s="8">
        <f t="shared" si="525"/>
        <v>0</v>
      </c>
    </row>
    <row r="11079" spans="66:66" ht="22.5" x14ac:dyDescent="0.45">
      <c r="BN11079" s="8">
        <f t="shared" si="525"/>
        <v>0</v>
      </c>
    </row>
    <row r="11080" spans="66:66" ht="22.5" x14ac:dyDescent="0.45">
      <c r="BN11080" s="8">
        <f t="shared" si="525"/>
        <v>0</v>
      </c>
    </row>
    <row r="11081" spans="66:66" ht="22.5" x14ac:dyDescent="0.45">
      <c r="BN11081" s="8">
        <f t="shared" si="525"/>
        <v>0</v>
      </c>
    </row>
    <row r="11082" spans="66:66" ht="22.5" x14ac:dyDescent="0.45">
      <c r="BN11082" s="8">
        <f t="shared" si="525"/>
        <v>0</v>
      </c>
    </row>
    <row r="11083" spans="66:66" ht="22.5" x14ac:dyDescent="0.45">
      <c r="BN11083" s="8">
        <f t="shared" si="525"/>
        <v>0</v>
      </c>
    </row>
    <row r="11084" spans="66:66" ht="22.5" x14ac:dyDescent="0.45">
      <c r="BN11084" s="8">
        <f t="shared" si="525"/>
        <v>0</v>
      </c>
    </row>
    <row r="11085" spans="66:66" ht="22.5" x14ac:dyDescent="0.45">
      <c r="BN11085" s="8">
        <f t="shared" si="525"/>
        <v>0</v>
      </c>
    </row>
    <row r="11086" spans="66:66" ht="22.5" x14ac:dyDescent="0.45">
      <c r="BN11086" s="8">
        <f t="shared" si="525"/>
        <v>0</v>
      </c>
    </row>
    <row r="11087" spans="66:66" ht="22.5" x14ac:dyDescent="0.45">
      <c r="BN11087" s="8">
        <f t="shared" si="525"/>
        <v>0</v>
      </c>
    </row>
    <row r="11088" spans="66:66" ht="22.5" x14ac:dyDescent="0.45">
      <c r="BN11088" s="8">
        <f t="shared" si="525"/>
        <v>0</v>
      </c>
    </row>
    <row r="11089" spans="66:66" ht="22.5" x14ac:dyDescent="0.45">
      <c r="BN11089" s="8">
        <f t="shared" si="525"/>
        <v>0</v>
      </c>
    </row>
    <row r="11090" spans="66:66" ht="22.5" x14ac:dyDescent="0.45">
      <c r="BN11090" s="8">
        <f t="shared" si="525"/>
        <v>0</v>
      </c>
    </row>
    <row r="11091" spans="66:66" ht="22.5" x14ac:dyDescent="0.45">
      <c r="BN11091" s="8">
        <f t="shared" si="525"/>
        <v>0</v>
      </c>
    </row>
    <row r="11092" spans="66:66" ht="22.5" x14ac:dyDescent="0.45">
      <c r="BN11092" s="8">
        <f t="shared" si="525"/>
        <v>0</v>
      </c>
    </row>
    <row r="11093" spans="66:66" ht="22.5" x14ac:dyDescent="0.45">
      <c r="BN11093" s="8">
        <f t="shared" si="525"/>
        <v>0</v>
      </c>
    </row>
    <row r="11094" spans="66:66" ht="22.5" x14ac:dyDescent="0.45">
      <c r="BN11094" s="8">
        <f t="shared" si="525"/>
        <v>0</v>
      </c>
    </row>
    <row r="11095" spans="66:66" ht="22.5" x14ac:dyDescent="0.45">
      <c r="BN11095" s="8">
        <f t="shared" si="525"/>
        <v>0</v>
      </c>
    </row>
    <row r="11096" spans="66:66" ht="22.5" x14ac:dyDescent="0.45">
      <c r="BN11096" s="8">
        <f t="shared" si="525"/>
        <v>0</v>
      </c>
    </row>
    <row r="11097" spans="66:66" ht="22.5" x14ac:dyDescent="0.45">
      <c r="BN11097" s="8">
        <f t="shared" si="525"/>
        <v>0</v>
      </c>
    </row>
    <row r="11098" spans="66:66" ht="22.5" x14ac:dyDescent="0.45">
      <c r="BN11098" s="8">
        <f t="shared" si="525"/>
        <v>0</v>
      </c>
    </row>
    <row r="11099" spans="66:66" ht="22.5" x14ac:dyDescent="0.45">
      <c r="BN11099" s="8">
        <f t="shared" si="525"/>
        <v>0</v>
      </c>
    </row>
    <row r="11100" spans="66:66" ht="22.5" x14ac:dyDescent="0.45">
      <c r="BN11100" s="8">
        <f t="shared" si="525"/>
        <v>0</v>
      </c>
    </row>
    <row r="11101" spans="66:66" ht="22.5" x14ac:dyDescent="0.45">
      <c r="BN11101" s="8">
        <f t="shared" si="525"/>
        <v>0</v>
      </c>
    </row>
    <row r="11102" spans="66:66" ht="22.5" x14ac:dyDescent="0.45">
      <c r="BN11102" s="8">
        <f t="shared" si="525"/>
        <v>0</v>
      </c>
    </row>
    <row r="11103" spans="66:66" ht="22.5" x14ac:dyDescent="0.45">
      <c r="BN11103" s="8">
        <f t="shared" si="525"/>
        <v>0</v>
      </c>
    </row>
    <row r="11104" spans="66:66" ht="22.5" x14ac:dyDescent="0.45">
      <c r="BN11104" s="8">
        <f t="shared" si="525"/>
        <v>0</v>
      </c>
    </row>
    <row r="11105" spans="66:66" ht="22.5" x14ac:dyDescent="0.45">
      <c r="BN11105" s="8">
        <f t="shared" si="525"/>
        <v>0</v>
      </c>
    </row>
    <row r="11106" spans="66:66" ht="22.5" x14ac:dyDescent="0.45">
      <c r="BN11106" s="8">
        <f t="shared" si="525"/>
        <v>0</v>
      </c>
    </row>
    <row r="11107" spans="66:66" ht="22.5" x14ac:dyDescent="0.45">
      <c r="BN11107" s="8">
        <f t="shared" si="525"/>
        <v>0</v>
      </c>
    </row>
    <row r="11108" spans="66:66" ht="22.5" x14ac:dyDescent="0.45">
      <c r="BN11108" s="8">
        <f t="shared" si="525"/>
        <v>0</v>
      </c>
    </row>
    <row r="11109" spans="66:66" ht="22.5" x14ac:dyDescent="0.45">
      <c r="BN11109" s="8">
        <f t="shared" si="525"/>
        <v>0</v>
      </c>
    </row>
    <row r="11110" spans="66:66" ht="22.5" x14ac:dyDescent="0.45">
      <c r="BN11110" s="8">
        <f t="shared" si="525"/>
        <v>0</v>
      </c>
    </row>
    <row r="11111" spans="66:66" ht="22.5" x14ac:dyDescent="0.45">
      <c r="BN11111" s="8">
        <f t="shared" si="525"/>
        <v>0</v>
      </c>
    </row>
    <row r="11112" spans="66:66" ht="22.5" x14ac:dyDescent="0.45">
      <c r="BN11112" s="8">
        <f t="shared" si="525"/>
        <v>0</v>
      </c>
    </row>
    <row r="11113" spans="66:66" ht="22.5" x14ac:dyDescent="0.45">
      <c r="BN11113" s="8">
        <f t="shared" si="525"/>
        <v>0</v>
      </c>
    </row>
    <row r="11114" spans="66:66" ht="22.5" x14ac:dyDescent="0.45">
      <c r="BN11114" s="8">
        <f t="shared" si="525"/>
        <v>0</v>
      </c>
    </row>
    <row r="11115" spans="66:66" ht="22.5" x14ac:dyDescent="0.45">
      <c r="BN11115" s="8">
        <f t="shared" si="525"/>
        <v>0</v>
      </c>
    </row>
    <row r="11116" spans="66:66" ht="22.5" x14ac:dyDescent="0.45">
      <c r="BN11116" s="8">
        <f t="shared" si="525"/>
        <v>0</v>
      </c>
    </row>
    <row r="11117" spans="66:66" ht="22.5" x14ac:dyDescent="0.45">
      <c r="BN11117" s="8">
        <f t="shared" si="525"/>
        <v>0</v>
      </c>
    </row>
    <row r="11118" spans="66:66" ht="22.5" x14ac:dyDescent="0.45">
      <c r="BN11118" s="8">
        <f t="shared" ref="BN11118:BN11181" si="526">D11718</f>
        <v>0</v>
      </c>
    </row>
    <row r="11119" spans="66:66" ht="22.5" x14ac:dyDescent="0.45">
      <c r="BN11119" s="8">
        <f t="shared" si="526"/>
        <v>0</v>
      </c>
    </row>
    <row r="11120" spans="66:66" ht="22.5" x14ac:dyDescent="0.45">
      <c r="BN11120" s="8">
        <f t="shared" si="526"/>
        <v>0</v>
      </c>
    </row>
    <row r="11121" spans="66:66" ht="22.5" x14ac:dyDescent="0.45">
      <c r="BN11121" s="8">
        <f t="shared" si="526"/>
        <v>0</v>
      </c>
    </row>
    <row r="11122" spans="66:66" ht="22.5" x14ac:dyDescent="0.45">
      <c r="BN11122" s="8">
        <f t="shared" si="526"/>
        <v>0</v>
      </c>
    </row>
    <row r="11123" spans="66:66" ht="22.5" x14ac:dyDescent="0.45">
      <c r="BN11123" s="8">
        <f t="shared" si="526"/>
        <v>0</v>
      </c>
    </row>
    <row r="11124" spans="66:66" ht="22.5" x14ac:dyDescent="0.45">
      <c r="BN11124" s="8">
        <f t="shared" si="526"/>
        <v>0</v>
      </c>
    </row>
    <row r="11125" spans="66:66" ht="22.5" x14ac:dyDescent="0.45">
      <c r="BN11125" s="8">
        <f t="shared" si="526"/>
        <v>0</v>
      </c>
    </row>
    <row r="11126" spans="66:66" ht="22.5" x14ac:dyDescent="0.45">
      <c r="BN11126" s="8">
        <f t="shared" si="526"/>
        <v>0</v>
      </c>
    </row>
    <row r="11127" spans="66:66" ht="22.5" x14ac:dyDescent="0.45">
      <c r="BN11127" s="8">
        <f t="shared" si="526"/>
        <v>0</v>
      </c>
    </row>
    <row r="11128" spans="66:66" ht="22.5" x14ac:dyDescent="0.45">
      <c r="BN11128" s="8">
        <f t="shared" si="526"/>
        <v>0</v>
      </c>
    </row>
    <row r="11129" spans="66:66" ht="22.5" x14ac:dyDescent="0.45">
      <c r="BN11129" s="8">
        <f t="shared" si="526"/>
        <v>0</v>
      </c>
    </row>
    <row r="11130" spans="66:66" ht="22.5" x14ac:dyDescent="0.45">
      <c r="BN11130" s="8">
        <f t="shared" si="526"/>
        <v>0</v>
      </c>
    </row>
    <row r="11131" spans="66:66" ht="22.5" x14ac:dyDescent="0.45">
      <c r="BN11131" s="8">
        <f t="shared" si="526"/>
        <v>0</v>
      </c>
    </row>
    <row r="11132" spans="66:66" ht="22.5" x14ac:dyDescent="0.45">
      <c r="BN11132" s="8">
        <f t="shared" si="526"/>
        <v>0</v>
      </c>
    </row>
    <row r="11133" spans="66:66" ht="22.5" x14ac:dyDescent="0.45">
      <c r="BN11133" s="8">
        <f t="shared" si="526"/>
        <v>0</v>
      </c>
    </row>
    <row r="11134" spans="66:66" ht="22.5" x14ac:dyDescent="0.45">
      <c r="BN11134" s="8">
        <f t="shared" si="526"/>
        <v>0</v>
      </c>
    </row>
    <row r="11135" spans="66:66" ht="22.5" x14ac:dyDescent="0.45">
      <c r="BN11135" s="8">
        <f t="shared" si="526"/>
        <v>0</v>
      </c>
    </row>
    <row r="11136" spans="66:66" ht="22.5" x14ac:dyDescent="0.45">
      <c r="BN11136" s="8">
        <f t="shared" si="526"/>
        <v>0</v>
      </c>
    </row>
    <row r="11137" spans="66:66" ht="22.5" x14ac:dyDescent="0.45">
      <c r="BN11137" s="8">
        <f t="shared" si="526"/>
        <v>0</v>
      </c>
    </row>
    <row r="11138" spans="66:66" ht="22.5" x14ac:dyDescent="0.45">
      <c r="BN11138" s="8">
        <f t="shared" si="526"/>
        <v>0</v>
      </c>
    </row>
    <row r="11139" spans="66:66" ht="22.5" x14ac:dyDescent="0.45">
      <c r="BN11139" s="8">
        <f t="shared" si="526"/>
        <v>0</v>
      </c>
    </row>
    <row r="11140" spans="66:66" ht="22.5" x14ac:dyDescent="0.45">
      <c r="BN11140" s="8">
        <f t="shared" si="526"/>
        <v>0</v>
      </c>
    </row>
    <row r="11141" spans="66:66" ht="22.5" x14ac:dyDescent="0.45">
      <c r="BN11141" s="8">
        <f t="shared" si="526"/>
        <v>0</v>
      </c>
    </row>
    <row r="11142" spans="66:66" ht="22.5" x14ac:dyDescent="0.45">
      <c r="BN11142" s="8">
        <f t="shared" si="526"/>
        <v>0</v>
      </c>
    </row>
    <row r="11143" spans="66:66" ht="22.5" x14ac:dyDescent="0.45">
      <c r="BN11143" s="8">
        <f t="shared" si="526"/>
        <v>0</v>
      </c>
    </row>
    <row r="11144" spans="66:66" ht="22.5" x14ac:dyDescent="0.45">
      <c r="BN11144" s="8">
        <f t="shared" si="526"/>
        <v>0</v>
      </c>
    </row>
    <row r="11145" spans="66:66" ht="22.5" x14ac:dyDescent="0.45">
      <c r="BN11145" s="8">
        <f t="shared" si="526"/>
        <v>0</v>
      </c>
    </row>
    <row r="11146" spans="66:66" ht="22.5" x14ac:dyDescent="0.45">
      <c r="BN11146" s="8">
        <f t="shared" si="526"/>
        <v>0</v>
      </c>
    </row>
    <row r="11147" spans="66:66" ht="22.5" x14ac:dyDescent="0.45">
      <c r="BN11147" s="8">
        <f t="shared" si="526"/>
        <v>0</v>
      </c>
    </row>
    <row r="11148" spans="66:66" ht="22.5" x14ac:dyDescent="0.45">
      <c r="BN11148" s="8">
        <f t="shared" si="526"/>
        <v>0</v>
      </c>
    </row>
    <row r="11149" spans="66:66" ht="22.5" x14ac:dyDescent="0.45">
      <c r="BN11149" s="8">
        <f t="shared" si="526"/>
        <v>0</v>
      </c>
    </row>
    <row r="11150" spans="66:66" ht="22.5" x14ac:dyDescent="0.45">
      <c r="BN11150" s="8">
        <f t="shared" si="526"/>
        <v>0</v>
      </c>
    </row>
    <row r="11151" spans="66:66" ht="22.5" x14ac:dyDescent="0.45">
      <c r="BN11151" s="8">
        <f t="shared" si="526"/>
        <v>0</v>
      </c>
    </row>
    <row r="11152" spans="66:66" ht="22.5" x14ac:dyDescent="0.45">
      <c r="BN11152" s="8">
        <f t="shared" si="526"/>
        <v>0</v>
      </c>
    </row>
    <row r="11153" spans="66:66" ht="22.5" x14ac:dyDescent="0.45">
      <c r="BN11153" s="8">
        <f t="shared" si="526"/>
        <v>0</v>
      </c>
    </row>
    <row r="11154" spans="66:66" ht="22.5" x14ac:dyDescent="0.45">
      <c r="BN11154" s="8">
        <f t="shared" si="526"/>
        <v>0</v>
      </c>
    </row>
    <row r="11155" spans="66:66" ht="22.5" x14ac:dyDescent="0.45">
      <c r="BN11155" s="8">
        <f t="shared" si="526"/>
        <v>0</v>
      </c>
    </row>
    <row r="11156" spans="66:66" ht="22.5" x14ac:dyDescent="0.45">
      <c r="BN11156" s="8">
        <f t="shared" si="526"/>
        <v>0</v>
      </c>
    </row>
    <row r="11157" spans="66:66" ht="22.5" x14ac:dyDescent="0.45">
      <c r="BN11157" s="8">
        <f t="shared" si="526"/>
        <v>0</v>
      </c>
    </row>
    <row r="11158" spans="66:66" ht="22.5" x14ac:dyDescent="0.45">
      <c r="BN11158" s="8">
        <f t="shared" si="526"/>
        <v>0</v>
      </c>
    </row>
    <row r="11159" spans="66:66" ht="22.5" x14ac:dyDescent="0.45">
      <c r="BN11159" s="8">
        <f t="shared" si="526"/>
        <v>0</v>
      </c>
    </row>
    <row r="11160" spans="66:66" ht="22.5" x14ac:dyDescent="0.45">
      <c r="BN11160" s="8">
        <f t="shared" si="526"/>
        <v>0</v>
      </c>
    </row>
    <row r="11161" spans="66:66" ht="22.5" x14ac:dyDescent="0.45">
      <c r="BN11161" s="8">
        <f t="shared" si="526"/>
        <v>0</v>
      </c>
    </row>
    <row r="11162" spans="66:66" ht="22.5" x14ac:dyDescent="0.45">
      <c r="BN11162" s="8">
        <f t="shared" si="526"/>
        <v>0</v>
      </c>
    </row>
    <row r="11163" spans="66:66" ht="22.5" x14ac:dyDescent="0.45">
      <c r="BN11163" s="8">
        <f t="shared" si="526"/>
        <v>0</v>
      </c>
    </row>
    <row r="11164" spans="66:66" ht="22.5" x14ac:dyDescent="0.45">
      <c r="BN11164" s="8">
        <f t="shared" si="526"/>
        <v>0</v>
      </c>
    </row>
    <row r="11165" spans="66:66" ht="22.5" x14ac:dyDescent="0.45">
      <c r="BN11165" s="8">
        <f t="shared" si="526"/>
        <v>0</v>
      </c>
    </row>
    <row r="11166" spans="66:66" ht="22.5" x14ac:dyDescent="0.45">
      <c r="BN11166" s="8">
        <f t="shared" si="526"/>
        <v>0</v>
      </c>
    </row>
    <row r="11167" spans="66:66" ht="22.5" x14ac:dyDescent="0.45">
      <c r="BN11167" s="8">
        <f t="shared" si="526"/>
        <v>0</v>
      </c>
    </row>
    <row r="11168" spans="66:66" ht="22.5" x14ac:dyDescent="0.45">
      <c r="BN11168" s="8">
        <f t="shared" si="526"/>
        <v>0</v>
      </c>
    </row>
    <row r="11169" spans="66:66" ht="22.5" x14ac:dyDescent="0.45">
      <c r="BN11169" s="8">
        <f t="shared" si="526"/>
        <v>0</v>
      </c>
    </row>
    <row r="11170" spans="66:66" ht="22.5" x14ac:dyDescent="0.45">
      <c r="BN11170" s="8">
        <f t="shared" si="526"/>
        <v>0</v>
      </c>
    </row>
    <row r="11171" spans="66:66" ht="22.5" x14ac:dyDescent="0.45">
      <c r="BN11171" s="8">
        <f t="shared" si="526"/>
        <v>0</v>
      </c>
    </row>
    <row r="11172" spans="66:66" ht="22.5" x14ac:dyDescent="0.45">
      <c r="BN11172" s="8">
        <f t="shared" si="526"/>
        <v>0</v>
      </c>
    </row>
    <row r="11173" spans="66:66" ht="22.5" x14ac:dyDescent="0.45">
      <c r="BN11173" s="8">
        <f t="shared" si="526"/>
        <v>0</v>
      </c>
    </row>
    <row r="11174" spans="66:66" ht="22.5" x14ac:dyDescent="0.45">
      <c r="BN11174" s="8">
        <f t="shared" si="526"/>
        <v>0</v>
      </c>
    </row>
    <row r="11175" spans="66:66" ht="22.5" x14ac:dyDescent="0.45">
      <c r="BN11175" s="8">
        <f t="shared" si="526"/>
        <v>0</v>
      </c>
    </row>
    <row r="11176" spans="66:66" ht="22.5" x14ac:dyDescent="0.45">
      <c r="BN11176" s="8">
        <f t="shared" si="526"/>
        <v>0</v>
      </c>
    </row>
    <row r="11177" spans="66:66" ht="22.5" x14ac:dyDescent="0.45">
      <c r="BN11177" s="8">
        <f t="shared" si="526"/>
        <v>0</v>
      </c>
    </row>
    <row r="11178" spans="66:66" ht="22.5" x14ac:dyDescent="0.45">
      <c r="BN11178" s="8">
        <f t="shared" si="526"/>
        <v>0</v>
      </c>
    </row>
    <row r="11179" spans="66:66" ht="22.5" x14ac:dyDescent="0.45">
      <c r="BN11179" s="8">
        <f t="shared" si="526"/>
        <v>0</v>
      </c>
    </row>
    <row r="11180" spans="66:66" ht="22.5" x14ac:dyDescent="0.45">
      <c r="BN11180" s="8">
        <f t="shared" si="526"/>
        <v>0</v>
      </c>
    </row>
    <row r="11181" spans="66:66" ht="22.5" x14ac:dyDescent="0.45">
      <c r="BN11181" s="8">
        <f t="shared" si="526"/>
        <v>0</v>
      </c>
    </row>
    <row r="11182" spans="66:66" ht="22.5" x14ac:dyDescent="0.45">
      <c r="BN11182" s="8">
        <f t="shared" ref="BN11182:BN11245" si="527">D11782</f>
        <v>0</v>
      </c>
    </row>
    <row r="11183" spans="66:66" ht="22.5" x14ac:dyDescent="0.45">
      <c r="BN11183" s="8">
        <f t="shared" si="527"/>
        <v>0</v>
      </c>
    </row>
    <row r="11184" spans="66:66" ht="22.5" x14ac:dyDescent="0.45">
      <c r="BN11184" s="8">
        <f t="shared" si="527"/>
        <v>0</v>
      </c>
    </row>
    <row r="11185" spans="66:66" ht="22.5" x14ac:dyDescent="0.45">
      <c r="BN11185" s="8">
        <f t="shared" si="527"/>
        <v>0</v>
      </c>
    </row>
    <row r="11186" spans="66:66" ht="22.5" x14ac:dyDescent="0.45">
      <c r="BN11186" s="8">
        <f t="shared" si="527"/>
        <v>0</v>
      </c>
    </row>
    <row r="11187" spans="66:66" ht="22.5" x14ac:dyDescent="0.45">
      <c r="BN11187" s="8">
        <f t="shared" si="527"/>
        <v>0</v>
      </c>
    </row>
    <row r="11188" spans="66:66" ht="22.5" x14ac:dyDescent="0.45">
      <c r="BN11188" s="8">
        <f t="shared" si="527"/>
        <v>0</v>
      </c>
    </row>
    <row r="11189" spans="66:66" ht="22.5" x14ac:dyDescent="0.45">
      <c r="BN11189" s="8">
        <f t="shared" si="527"/>
        <v>0</v>
      </c>
    </row>
    <row r="11190" spans="66:66" ht="22.5" x14ac:dyDescent="0.45">
      <c r="BN11190" s="8">
        <f t="shared" si="527"/>
        <v>0</v>
      </c>
    </row>
    <row r="11191" spans="66:66" ht="22.5" x14ac:dyDescent="0.45">
      <c r="BN11191" s="8">
        <f t="shared" si="527"/>
        <v>0</v>
      </c>
    </row>
    <row r="11192" spans="66:66" ht="22.5" x14ac:dyDescent="0.45">
      <c r="BN11192" s="8">
        <f t="shared" si="527"/>
        <v>0</v>
      </c>
    </row>
    <row r="11193" spans="66:66" ht="22.5" x14ac:dyDescent="0.45">
      <c r="BN11193" s="8">
        <f t="shared" si="527"/>
        <v>0</v>
      </c>
    </row>
    <row r="11194" spans="66:66" ht="22.5" x14ac:dyDescent="0.45">
      <c r="BN11194" s="8">
        <f t="shared" si="527"/>
        <v>0</v>
      </c>
    </row>
    <row r="11195" spans="66:66" ht="22.5" x14ac:dyDescent="0.45">
      <c r="BN11195" s="8">
        <f t="shared" si="527"/>
        <v>0</v>
      </c>
    </row>
    <row r="11196" spans="66:66" ht="22.5" x14ac:dyDescent="0.45">
      <c r="BN11196" s="8">
        <f t="shared" si="527"/>
        <v>0</v>
      </c>
    </row>
    <row r="11197" spans="66:66" ht="22.5" x14ac:dyDescent="0.45">
      <c r="BN11197" s="8">
        <f t="shared" si="527"/>
        <v>0</v>
      </c>
    </row>
    <row r="11198" spans="66:66" ht="22.5" x14ac:dyDescent="0.45">
      <c r="BN11198" s="8">
        <f t="shared" si="527"/>
        <v>0</v>
      </c>
    </row>
    <row r="11199" spans="66:66" ht="22.5" x14ac:dyDescent="0.45">
      <c r="BN11199" s="8">
        <f t="shared" si="527"/>
        <v>0</v>
      </c>
    </row>
    <row r="11200" spans="66:66" ht="22.5" x14ac:dyDescent="0.45">
      <c r="BN11200" s="8">
        <f t="shared" si="527"/>
        <v>0</v>
      </c>
    </row>
    <row r="11201" spans="66:66" ht="22.5" x14ac:dyDescent="0.45">
      <c r="BN11201" s="8">
        <f t="shared" si="527"/>
        <v>0</v>
      </c>
    </row>
    <row r="11202" spans="66:66" ht="22.5" x14ac:dyDescent="0.45">
      <c r="BN11202" s="8">
        <f t="shared" si="527"/>
        <v>0</v>
      </c>
    </row>
    <row r="11203" spans="66:66" ht="22.5" x14ac:dyDescent="0.45">
      <c r="BN11203" s="8">
        <f t="shared" si="527"/>
        <v>0</v>
      </c>
    </row>
    <row r="11204" spans="66:66" ht="22.5" x14ac:dyDescent="0.45">
      <c r="BN11204" s="8">
        <f t="shared" si="527"/>
        <v>0</v>
      </c>
    </row>
    <row r="11205" spans="66:66" ht="22.5" x14ac:dyDescent="0.45">
      <c r="BN11205" s="8">
        <f t="shared" si="527"/>
        <v>0</v>
      </c>
    </row>
    <row r="11206" spans="66:66" ht="22.5" x14ac:dyDescent="0.45">
      <c r="BN11206" s="8">
        <f t="shared" si="527"/>
        <v>0</v>
      </c>
    </row>
    <row r="11207" spans="66:66" ht="22.5" x14ac:dyDescent="0.45">
      <c r="BN11207" s="8">
        <f t="shared" si="527"/>
        <v>0</v>
      </c>
    </row>
    <row r="11208" spans="66:66" ht="22.5" x14ac:dyDescent="0.45">
      <c r="BN11208" s="8">
        <f t="shared" si="527"/>
        <v>0</v>
      </c>
    </row>
    <row r="11209" spans="66:66" ht="22.5" x14ac:dyDescent="0.45">
      <c r="BN11209" s="8">
        <f t="shared" si="527"/>
        <v>0</v>
      </c>
    </row>
    <row r="11210" spans="66:66" ht="22.5" x14ac:dyDescent="0.45">
      <c r="BN11210" s="8">
        <f t="shared" si="527"/>
        <v>0</v>
      </c>
    </row>
    <row r="11211" spans="66:66" ht="22.5" x14ac:dyDescent="0.45">
      <c r="BN11211" s="8">
        <f t="shared" si="527"/>
        <v>0</v>
      </c>
    </row>
    <row r="11212" spans="66:66" ht="22.5" x14ac:dyDescent="0.45">
      <c r="BN11212" s="8">
        <f t="shared" si="527"/>
        <v>0</v>
      </c>
    </row>
    <row r="11213" spans="66:66" ht="22.5" x14ac:dyDescent="0.45">
      <c r="BN11213" s="8">
        <f t="shared" si="527"/>
        <v>0</v>
      </c>
    </row>
    <row r="11214" spans="66:66" ht="22.5" x14ac:dyDescent="0.45">
      <c r="BN11214" s="8">
        <f t="shared" si="527"/>
        <v>0</v>
      </c>
    </row>
    <row r="11215" spans="66:66" ht="22.5" x14ac:dyDescent="0.45">
      <c r="BN11215" s="8">
        <f t="shared" si="527"/>
        <v>0</v>
      </c>
    </row>
    <row r="11216" spans="66:66" ht="22.5" x14ac:dyDescent="0.45">
      <c r="BN11216" s="8">
        <f t="shared" si="527"/>
        <v>0</v>
      </c>
    </row>
    <row r="11217" spans="66:66" ht="22.5" x14ac:dyDescent="0.45">
      <c r="BN11217" s="8">
        <f t="shared" si="527"/>
        <v>0</v>
      </c>
    </row>
    <row r="11218" spans="66:66" ht="22.5" x14ac:dyDescent="0.45">
      <c r="BN11218" s="8">
        <f t="shared" si="527"/>
        <v>0</v>
      </c>
    </row>
    <row r="11219" spans="66:66" ht="22.5" x14ac:dyDescent="0.45">
      <c r="BN11219" s="8">
        <f t="shared" si="527"/>
        <v>0</v>
      </c>
    </row>
    <row r="11220" spans="66:66" ht="22.5" x14ac:dyDescent="0.45">
      <c r="BN11220" s="8">
        <f t="shared" si="527"/>
        <v>0</v>
      </c>
    </row>
    <row r="11221" spans="66:66" ht="22.5" x14ac:dyDescent="0.45">
      <c r="BN11221" s="8">
        <f t="shared" si="527"/>
        <v>0</v>
      </c>
    </row>
    <row r="11222" spans="66:66" ht="22.5" x14ac:dyDescent="0.45">
      <c r="BN11222" s="8">
        <f t="shared" si="527"/>
        <v>0</v>
      </c>
    </row>
    <row r="11223" spans="66:66" ht="22.5" x14ac:dyDescent="0.45">
      <c r="BN11223" s="8">
        <f t="shared" si="527"/>
        <v>0</v>
      </c>
    </row>
    <row r="11224" spans="66:66" ht="22.5" x14ac:dyDescent="0.45">
      <c r="BN11224" s="8">
        <f t="shared" si="527"/>
        <v>0</v>
      </c>
    </row>
    <row r="11225" spans="66:66" ht="22.5" x14ac:dyDescent="0.45">
      <c r="BN11225" s="8">
        <f t="shared" si="527"/>
        <v>0</v>
      </c>
    </row>
    <row r="11226" spans="66:66" ht="22.5" x14ac:dyDescent="0.45">
      <c r="BN11226" s="8">
        <f t="shared" si="527"/>
        <v>0</v>
      </c>
    </row>
    <row r="11227" spans="66:66" ht="22.5" x14ac:dyDescent="0.45">
      <c r="BN11227" s="8">
        <f t="shared" si="527"/>
        <v>0</v>
      </c>
    </row>
    <row r="11228" spans="66:66" ht="22.5" x14ac:dyDescent="0.45">
      <c r="BN11228" s="8">
        <f t="shared" si="527"/>
        <v>0</v>
      </c>
    </row>
    <row r="11229" spans="66:66" ht="22.5" x14ac:dyDescent="0.45">
      <c r="BN11229" s="8">
        <f t="shared" si="527"/>
        <v>0</v>
      </c>
    </row>
    <row r="11230" spans="66:66" ht="22.5" x14ac:dyDescent="0.45">
      <c r="BN11230" s="8">
        <f t="shared" si="527"/>
        <v>0</v>
      </c>
    </row>
    <row r="11231" spans="66:66" ht="22.5" x14ac:dyDescent="0.45">
      <c r="BN11231" s="8">
        <f t="shared" si="527"/>
        <v>0</v>
      </c>
    </row>
    <row r="11232" spans="66:66" ht="22.5" x14ac:dyDescent="0.45">
      <c r="BN11232" s="8">
        <f t="shared" si="527"/>
        <v>0</v>
      </c>
    </row>
    <row r="11233" spans="66:66" ht="22.5" x14ac:dyDescent="0.45">
      <c r="BN11233" s="8">
        <f t="shared" si="527"/>
        <v>0</v>
      </c>
    </row>
    <row r="11234" spans="66:66" ht="22.5" x14ac:dyDescent="0.45">
      <c r="BN11234" s="8">
        <f t="shared" si="527"/>
        <v>0</v>
      </c>
    </row>
    <row r="11235" spans="66:66" ht="22.5" x14ac:dyDescent="0.45">
      <c r="BN11235" s="8">
        <f t="shared" si="527"/>
        <v>0</v>
      </c>
    </row>
    <row r="11236" spans="66:66" ht="22.5" x14ac:dyDescent="0.45">
      <c r="BN11236" s="8">
        <f t="shared" si="527"/>
        <v>0</v>
      </c>
    </row>
    <row r="11237" spans="66:66" ht="22.5" x14ac:dyDescent="0.45">
      <c r="BN11237" s="8">
        <f t="shared" si="527"/>
        <v>0</v>
      </c>
    </row>
    <row r="11238" spans="66:66" ht="22.5" x14ac:dyDescent="0.45">
      <c r="BN11238" s="8">
        <f t="shared" si="527"/>
        <v>0</v>
      </c>
    </row>
    <row r="11239" spans="66:66" ht="22.5" x14ac:dyDescent="0.45">
      <c r="BN11239" s="8">
        <f t="shared" si="527"/>
        <v>0</v>
      </c>
    </row>
    <row r="11240" spans="66:66" ht="22.5" x14ac:dyDescent="0.45">
      <c r="BN11240" s="8">
        <f t="shared" si="527"/>
        <v>0</v>
      </c>
    </row>
    <row r="11241" spans="66:66" ht="22.5" x14ac:dyDescent="0.45">
      <c r="BN11241" s="8">
        <f t="shared" si="527"/>
        <v>0</v>
      </c>
    </row>
    <row r="11242" spans="66:66" ht="22.5" x14ac:dyDescent="0.45">
      <c r="BN11242" s="8">
        <f t="shared" si="527"/>
        <v>0</v>
      </c>
    </row>
    <row r="11243" spans="66:66" ht="22.5" x14ac:dyDescent="0.45">
      <c r="BN11243" s="8">
        <f t="shared" si="527"/>
        <v>0</v>
      </c>
    </row>
    <row r="11244" spans="66:66" ht="22.5" x14ac:dyDescent="0.45">
      <c r="BN11244" s="8">
        <f t="shared" si="527"/>
        <v>0</v>
      </c>
    </row>
    <row r="11245" spans="66:66" ht="22.5" x14ac:dyDescent="0.45">
      <c r="BN11245" s="8">
        <f t="shared" si="527"/>
        <v>0</v>
      </c>
    </row>
    <row r="11246" spans="66:66" ht="22.5" x14ac:dyDescent="0.45">
      <c r="BN11246" s="8">
        <f t="shared" ref="BN11246:BN11267" si="528">D11846</f>
        <v>0</v>
      </c>
    </row>
    <row r="11247" spans="66:66" ht="22.5" x14ac:dyDescent="0.45">
      <c r="BN11247" s="8">
        <f t="shared" si="528"/>
        <v>0</v>
      </c>
    </row>
    <row r="11248" spans="66:66" ht="22.5" x14ac:dyDescent="0.45">
      <c r="BN11248" s="8">
        <f t="shared" si="528"/>
        <v>0</v>
      </c>
    </row>
    <row r="11249" spans="66:66" ht="22.5" x14ac:dyDescent="0.45">
      <c r="BN11249" s="8">
        <f t="shared" si="528"/>
        <v>0</v>
      </c>
    </row>
    <row r="11250" spans="66:66" ht="22.5" x14ac:dyDescent="0.45">
      <c r="BN11250" s="8">
        <f t="shared" si="528"/>
        <v>0</v>
      </c>
    </row>
    <row r="11251" spans="66:66" ht="22.5" x14ac:dyDescent="0.45">
      <c r="BN11251" s="8">
        <f t="shared" si="528"/>
        <v>0</v>
      </c>
    </row>
    <row r="11252" spans="66:66" ht="22.5" x14ac:dyDescent="0.45">
      <c r="BN11252" s="8">
        <f t="shared" si="528"/>
        <v>0</v>
      </c>
    </row>
    <row r="11253" spans="66:66" ht="22.5" x14ac:dyDescent="0.45">
      <c r="BN11253" s="8">
        <f t="shared" si="528"/>
        <v>0</v>
      </c>
    </row>
    <row r="11254" spans="66:66" ht="22.5" x14ac:dyDescent="0.45">
      <c r="BN11254" s="8">
        <f t="shared" si="528"/>
        <v>0</v>
      </c>
    </row>
    <row r="11255" spans="66:66" ht="22.5" x14ac:dyDescent="0.45">
      <c r="BN11255" s="8">
        <f t="shared" si="528"/>
        <v>0</v>
      </c>
    </row>
    <row r="11256" spans="66:66" ht="22.5" x14ac:dyDescent="0.45">
      <c r="BN11256" s="8">
        <f t="shared" si="528"/>
        <v>0</v>
      </c>
    </row>
    <row r="11257" spans="66:66" ht="22.5" x14ac:dyDescent="0.45">
      <c r="BN11257" s="8">
        <f t="shared" si="528"/>
        <v>0</v>
      </c>
    </row>
    <row r="11258" spans="66:66" ht="22.5" x14ac:dyDescent="0.45">
      <c r="BN11258" s="8">
        <f t="shared" si="528"/>
        <v>0</v>
      </c>
    </row>
    <row r="11259" spans="66:66" ht="22.5" x14ac:dyDescent="0.45">
      <c r="BN11259" s="8">
        <f t="shared" si="528"/>
        <v>0</v>
      </c>
    </row>
    <row r="11260" spans="66:66" ht="22.5" x14ac:dyDescent="0.45">
      <c r="BN11260" s="8">
        <f t="shared" si="528"/>
        <v>0</v>
      </c>
    </row>
    <row r="11261" spans="66:66" ht="22.5" x14ac:dyDescent="0.45">
      <c r="BN11261" s="8">
        <f t="shared" si="528"/>
        <v>0</v>
      </c>
    </row>
    <row r="11262" spans="66:66" ht="22.5" x14ac:dyDescent="0.45">
      <c r="BN11262" s="8">
        <f t="shared" si="528"/>
        <v>0</v>
      </c>
    </row>
    <row r="11263" spans="66:66" ht="22.5" x14ac:dyDescent="0.45">
      <c r="BN11263" s="8">
        <f t="shared" si="528"/>
        <v>0</v>
      </c>
    </row>
    <row r="11264" spans="66:66" ht="22.5" x14ac:dyDescent="0.45">
      <c r="BN11264" s="8">
        <f t="shared" si="528"/>
        <v>0</v>
      </c>
    </row>
    <row r="11265" spans="66:66" ht="22.5" x14ac:dyDescent="0.45">
      <c r="BN11265" s="8">
        <f t="shared" si="528"/>
        <v>0</v>
      </c>
    </row>
    <row r="11266" spans="66:66" ht="22.5" x14ac:dyDescent="0.45">
      <c r="BN11266" s="8">
        <f t="shared" si="528"/>
        <v>0</v>
      </c>
    </row>
    <row r="11267" spans="66:66" ht="22.5" x14ac:dyDescent="0.45">
      <c r="BN11267" s="8">
        <f t="shared" si="528"/>
        <v>0</v>
      </c>
    </row>
  </sheetData>
  <mergeCells count="10">
    <mergeCell ref="A1:G1"/>
    <mergeCell ref="A4:D4"/>
    <mergeCell ref="A2:D2"/>
    <mergeCell ref="A3:D3"/>
    <mergeCell ref="A6:C6"/>
    <mergeCell ref="A7:C7"/>
    <mergeCell ref="A8:C8"/>
    <mergeCell ref="A9:C9"/>
    <mergeCell ref="A10:C10"/>
    <mergeCell ref="A11:C11"/>
  </mergeCells>
  <phoneticPr fontId="16" type="noConversion"/>
  <dataValidations count="1">
    <dataValidation type="list" allowBlank="1" showInputMessage="1" showErrorMessage="1" sqref="K18:K507 K517:K3270">
      <formula1>$AP$18:$AP$24</formula1>
    </dataValidation>
  </dataValidations>
  <pageMargins left="0.25" right="0.25" top="0.75" bottom="0.75" header="0.3" footer="0.3"/>
  <pageSetup paperSize="9" scale="10" orientation="landscape" r:id="rId1"/>
  <drawing r:id="rId2"/>
  <legacy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4"/>
  <sheetViews>
    <sheetView rightToLeft="1" view="pageBreakPreview" zoomScale="25" zoomScaleNormal="85" zoomScaleSheetLayoutView="25" workbookViewId="0">
      <selection activeCell="V3" sqref="V3"/>
    </sheetView>
  </sheetViews>
  <sheetFormatPr defaultRowHeight="14.5" x14ac:dyDescent="0.35"/>
  <cols>
    <col min="1" max="1" width="21.54296875" style="61" bestFit="1" customWidth="1"/>
    <col min="2" max="2" width="64.1796875" style="61" bestFit="1" customWidth="1"/>
    <col min="3" max="3" width="65.54296875" style="61" bestFit="1" customWidth="1"/>
    <col min="4" max="4" width="97.90625" style="62" customWidth="1"/>
    <col min="5" max="5" width="30.6328125" style="61" bestFit="1" customWidth="1"/>
    <col min="6" max="6" width="35.81640625" style="61" bestFit="1" customWidth="1"/>
    <col min="7" max="7" width="18.26953125" style="61" bestFit="1" customWidth="1"/>
    <col min="8" max="8" width="36.90625" style="61" bestFit="1" customWidth="1"/>
    <col min="9" max="9" width="35" style="61" bestFit="1" customWidth="1"/>
    <col min="10" max="16384" width="8.7265625" style="61"/>
  </cols>
  <sheetData>
    <row r="1" spans="1:9" s="56" customFormat="1" ht="69.5" customHeight="1" x14ac:dyDescent="0.35">
      <c r="A1" s="56" t="s">
        <v>14</v>
      </c>
      <c r="B1" s="56" t="s">
        <v>3</v>
      </c>
      <c r="C1" s="56" t="s">
        <v>2</v>
      </c>
      <c r="D1" s="57" t="s">
        <v>4</v>
      </c>
      <c r="E1" s="56" t="s">
        <v>5</v>
      </c>
      <c r="F1" s="56" t="s">
        <v>6</v>
      </c>
      <c r="G1" s="56" t="s">
        <v>3292</v>
      </c>
      <c r="H1" s="56" t="s">
        <v>7</v>
      </c>
      <c r="I1" s="56" t="s">
        <v>1057</v>
      </c>
    </row>
    <row r="2" spans="1:9" ht="174" x14ac:dyDescent="0.35">
      <c r="A2" s="58" t="s">
        <v>734</v>
      </c>
      <c r="B2" s="58" t="s">
        <v>5614</v>
      </c>
      <c r="C2" s="58" t="s">
        <v>5615</v>
      </c>
      <c r="D2" s="59" t="s">
        <v>5616</v>
      </c>
      <c r="E2" s="58" t="s">
        <v>5617</v>
      </c>
      <c r="F2" s="60">
        <v>45824</v>
      </c>
      <c r="G2" s="58">
        <v>2</v>
      </c>
      <c r="H2" s="58"/>
      <c r="I2" s="60">
        <v>45843</v>
      </c>
    </row>
    <row r="3" spans="1:9" ht="130.5" x14ac:dyDescent="0.35">
      <c r="A3" s="58" t="s">
        <v>734</v>
      </c>
      <c r="B3" s="58" t="s">
        <v>5618</v>
      </c>
      <c r="C3" s="58" t="s">
        <v>5619</v>
      </c>
      <c r="D3" s="59" t="s">
        <v>5620</v>
      </c>
      <c r="E3" s="58" t="s">
        <v>5617</v>
      </c>
      <c r="F3" s="60">
        <v>45824</v>
      </c>
      <c r="G3" s="58">
        <v>2</v>
      </c>
      <c r="H3" s="58"/>
      <c r="I3" s="60">
        <v>45843</v>
      </c>
    </row>
    <row r="4" spans="1:9" ht="130.5" x14ac:dyDescent="0.35">
      <c r="A4" s="58" t="s">
        <v>734</v>
      </c>
      <c r="B4" s="58" t="s">
        <v>5621</v>
      </c>
      <c r="C4" s="58" t="s">
        <v>5622</v>
      </c>
      <c r="D4" s="59" t="s">
        <v>5623</v>
      </c>
      <c r="E4" s="58" t="s">
        <v>5617</v>
      </c>
      <c r="F4" s="60">
        <v>45824</v>
      </c>
      <c r="G4" s="58">
        <v>2</v>
      </c>
      <c r="H4" s="58"/>
      <c r="I4" s="60">
        <v>45843</v>
      </c>
    </row>
    <row r="5" spans="1:9" ht="130.5" hidden="1" x14ac:dyDescent="0.35">
      <c r="A5" s="58" t="s">
        <v>734</v>
      </c>
      <c r="B5" s="58" t="s">
        <v>5859</v>
      </c>
      <c r="C5" s="58" t="s">
        <v>5860</v>
      </c>
      <c r="D5" s="59" t="s">
        <v>5863</v>
      </c>
      <c r="E5" s="58" t="s">
        <v>5857</v>
      </c>
      <c r="F5" s="60">
        <v>45833</v>
      </c>
      <c r="G5" s="58">
        <v>3</v>
      </c>
      <c r="H5" s="58"/>
      <c r="I5" s="60">
        <v>45839</v>
      </c>
    </row>
    <row r="6" spans="1:9" ht="174" hidden="1" x14ac:dyDescent="0.35">
      <c r="A6" s="58" t="s">
        <v>734</v>
      </c>
      <c r="B6" s="58" t="s">
        <v>3437</v>
      </c>
      <c r="C6" s="58" t="s">
        <v>3439</v>
      </c>
      <c r="D6" s="59" t="s">
        <v>3438</v>
      </c>
      <c r="E6" s="58" t="s">
        <v>5857</v>
      </c>
      <c r="F6" s="60">
        <v>45833</v>
      </c>
      <c r="G6" s="58">
        <v>10</v>
      </c>
      <c r="H6" s="58"/>
      <c r="I6" s="60">
        <v>45839</v>
      </c>
    </row>
    <row r="7" spans="1:9" ht="348" hidden="1" x14ac:dyDescent="0.35">
      <c r="A7" s="58" t="s">
        <v>734</v>
      </c>
      <c r="B7" s="58" t="s">
        <v>5858</v>
      </c>
      <c r="C7" s="58" t="s">
        <v>5862</v>
      </c>
      <c r="D7" s="59" t="s">
        <v>5865</v>
      </c>
      <c r="E7" s="58" t="s">
        <v>5857</v>
      </c>
      <c r="F7" s="60">
        <v>45835</v>
      </c>
      <c r="G7" s="58">
        <v>3</v>
      </c>
      <c r="H7" s="58"/>
      <c r="I7" s="60">
        <v>45839</v>
      </c>
    </row>
    <row r="8" spans="1:9" ht="130.5" hidden="1" x14ac:dyDescent="0.35">
      <c r="A8" s="58" t="s">
        <v>734</v>
      </c>
      <c r="B8" s="58" t="s">
        <v>5869</v>
      </c>
      <c r="C8" s="58" t="s">
        <v>5868</v>
      </c>
      <c r="D8" s="59" t="s">
        <v>5867</v>
      </c>
      <c r="E8" s="58" t="s">
        <v>5866</v>
      </c>
      <c r="F8" s="60">
        <v>45835</v>
      </c>
      <c r="G8" s="58">
        <v>1</v>
      </c>
      <c r="H8" s="58"/>
      <c r="I8" s="60">
        <v>45839</v>
      </c>
    </row>
    <row r="9" spans="1:9" ht="348" hidden="1" x14ac:dyDescent="0.35">
      <c r="A9" s="58" t="s">
        <v>734</v>
      </c>
      <c r="B9" s="58" t="s">
        <v>5878</v>
      </c>
      <c r="C9" s="58" t="s">
        <v>5875</v>
      </c>
      <c r="D9" s="59" t="s">
        <v>5876</v>
      </c>
      <c r="E9" s="58" t="s">
        <v>5874</v>
      </c>
      <c r="F9" s="60">
        <v>45837</v>
      </c>
      <c r="G9" s="58">
        <v>1</v>
      </c>
      <c r="H9" s="58"/>
      <c r="I9" s="60">
        <v>45839</v>
      </c>
    </row>
    <row r="10" spans="1:9" ht="304.5" hidden="1" x14ac:dyDescent="0.35">
      <c r="A10" s="58" t="s">
        <v>734</v>
      </c>
      <c r="B10" s="58" t="s">
        <v>5877</v>
      </c>
      <c r="C10" s="58" t="s">
        <v>5879</v>
      </c>
      <c r="D10" s="59" t="s">
        <v>5880</v>
      </c>
      <c r="E10" s="58" t="s">
        <v>5874</v>
      </c>
      <c r="F10" s="60">
        <v>45837</v>
      </c>
      <c r="G10" s="58">
        <v>1</v>
      </c>
      <c r="H10" s="58"/>
      <c r="I10" s="60">
        <v>45839</v>
      </c>
    </row>
    <row r="11" spans="1:9" ht="174" hidden="1" x14ac:dyDescent="0.35">
      <c r="A11" s="58" t="s">
        <v>734</v>
      </c>
      <c r="B11" s="58" t="s">
        <v>5885</v>
      </c>
      <c r="C11" s="58" t="s">
        <v>5486</v>
      </c>
      <c r="D11" s="59" t="s">
        <v>5487</v>
      </c>
      <c r="E11" s="58" t="s">
        <v>5886</v>
      </c>
      <c r="F11" s="60">
        <v>45838</v>
      </c>
      <c r="G11" s="58">
        <v>30</v>
      </c>
      <c r="H11" s="58"/>
      <c r="I11" s="60">
        <v>45840</v>
      </c>
    </row>
    <row r="12" spans="1:9" ht="130.5" x14ac:dyDescent="0.35">
      <c r="A12" s="58" t="s">
        <v>734</v>
      </c>
      <c r="B12" s="58" t="s">
        <v>3961</v>
      </c>
      <c r="C12" s="58" t="s">
        <v>3950</v>
      </c>
      <c r="D12" s="59" t="s">
        <v>5890</v>
      </c>
      <c r="E12" s="58" t="s">
        <v>5891</v>
      </c>
      <c r="F12" s="60">
        <v>45839</v>
      </c>
      <c r="G12" s="58">
        <v>5</v>
      </c>
      <c r="H12" s="58"/>
      <c r="I12" s="60">
        <v>45843</v>
      </c>
    </row>
    <row r="13" spans="1:9" ht="174" x14ac:dyDescent="0.35">
      <c r="A13" s="58" t="s">
        <v>734</v>
      </c>
      <c r="B13" s="58" t="s">
        <v>3725</v>
      </c>
      <c r="C13" s="58" t="s">
        <v>3729</v>
      </c>
      <c r="D13" s="59" t="s">
        <v>5892</v>
      </c>
      <c r="E13" s="58" t="s">
        <v>5891</v>
      </c>
      <c r="F13" s="60">
        <v>45839</v>
      </c>
      <c r="G13" s="58">
        <v>1</v>
      </c>
      <c r="H13" s="58"/>
      <c r="I13" s="60">
        <v>45843</v>
      </c>
    </row>
    <row r="14" spans="1:9" ht="261" x14ac:dyDescent="0.35">
      <c r="A14" s="58" t="s">
        <v>734</v>
      </c>
      <c r="B14" s="58" t="s">
        <v>5893</v>
      </c>
      <c r="C14" s="58" t="s">
        <v>5647</v>
      </c>
      <c r="D14" s="59" t="s">
        <v>5894</v>
      </c>
      <c r="E14" s="58" t="s">
        <v>5891</v>
      </c>
      <c r="F14" s="60">
        <v>45839</v>
      </c>
      <c r="G14" s="58">
        <v>1</v>
      </c>
      <c r="H14" s="58"/>
      <c r="I14" s="60">
        <v>45843</v>
      </c>
    </row>
    <row r="15" spans="1:9" ht="174" x14ac:dyDescent="0.35">
      <c r="A15" s="58" t="s">
        <v>734</v>
      </c>
      <c r="B15" s="58" t="s">
        <v>1661</v>
      </c>
      <c r="C15" s="58" t="s">
        <v>5340</v>
      </c>
      <c r="D15" s="59" t="s">
        <v>5341</v>
      </c>
      <c r="E15" s="58" t="s">
        <v>5891</v>
      </c>
      <c r="F15" s="60">
        <v>45839</v>
      </c>
      <c r="G15" s="58">
        <v>1</v>
      </c>
      <c r="H15" s="58"/>
      <c r="I15" s="60">
        <v>45843</v>
      </c>
    </row>
    <row r="16" spans="1:9" ht="87" x14ac:dyDescent="0.35">
      <c r="A16" s="58" t="s">
        <v>734</v>
      </c>
      <c r="B16" s="58" t="s">
        <v>3930</v>
      </c>
      <c r="C16" s="58" t="s">
        <v>3938</v>
      </c>
      <c r="D16" s="59" t="s">
        <v>5895</v>
      </c>
      <c r="E16" s="58" t="s">
        <v>5891</v>
      </c>
      <c r="F16" s="60">
        <v>45839</v>
      </c>
      <c r="G16" s="58">
        <v>2</v>
      </c>
      <c r="H16" s="58"/>
      <c r="I16" s="60">
        <v>45843</v>
      </c>
    </row>
    <row r="17" spans="1:9" ht="130.5" x14ac:dyDescent="0.35">
      <c r="A17" s="58" t="s">
        <v>734</v>
      </c>
      <c r="B17" s="58" t="s">
        <v>3673</v>
      </c>
      <c r="C17" s="58" t="s">
        <v>5303</v>
      </c>
      <c r="D17" s="59" t="s">
        <v>5324</v>
      </c>
      <c r="E17" s="58" t="s">
        <v>5896</v>
      </c>
      <c r="F17" s="60">
        <v>45839</v>
      </c>
      <c r="G17" s="58">
        <v>50</v>
      </c>
      <c r="H17" s="58"/>
      <c r="I17" s="60">
        <v>45843</v>
      </c>
    </row>
    <row r="18" spans="1:9" ht="87" x14ac:dyDescent="0.35">
      <c r="A18" s="58" t="s">
        <v>734</v>
      </c>
      <c r="B18" s="58" t="s">
        <v>504</v>
      </c>
      <c r="C18" s="58" t="s">
        <v>5303</v>
      </c>
      <c r="D18" s="59" t="s">
        <v>5897</v>
      </c>
      <c r="E18" s="58" t="s">
        <v>5896</v>
      </c>
      <c r="F18" s="60">
        <v>45839</v>
      </c>
      <c r="G18" s="58">
        <v>50</v>
      </c>
      <c r="H18" s="58"/>
      <c r="I18" s="60">
        <v>45843</v>
      </c>
    </row>
    <row r="19" spans="1:9" ht="130.5" x14ac:dyDescent="0.35">
      <c r="A19" s="58" t="s">
        <v>734</v>
      </c>
      <c r="B19" s="58" t="s">
        <v>5028</v>
      </c>
      <c r="C19" s="58" t="s">
        <v>5303</v>
      </c>
      <c r="D19" s="59" t="s">
        <v>5898</v>
      </c>
      <c r="E19" s="58" t="s">
        <v>5896</v>
      </c>
      <c r="F19" s="60">
        <v>45839</v>
      </c>
      <c r="G19" s="58">
        <v>100</v>
      </c>
      <c r="H19" s="58"/>
      <c r="I19" s="60">
        <v>45843</v>
      </c>
    </row>
    <row r="20" spans="1:9" ht="87" x14ac:dyDescent="0.35">
      <c r="A20" s="58" t="s">
        <v>734</v>
      </c>
      <c r="B20" s="58" t="s">
        <v>5208</v>
      </c>
      <c r="C20" s="58" t="s">
        <v>5899</v>
      </c>
      <c r="D20" s="59" t="s">
        <v>5900</v>
      </c>
      <c r="E20" s="58" t="s">
        <v>5896</v>
      </c>
      <c r="F20" s="60">
        <v>45839</v>
      </c>
      <c r="G20" s="58">
        <v>100</v>
      </c>
      <c r="H20" s="58"/>
      <c r="I20" s="60">
        <v>45843</v>
      </c>
    </row>
    <row r="21" spans="1:9" ht="174" x14ac:dyDescent="0.35">
      <c r="A21" s="58" t="s">
        <v>734</v>
      </c>
      <c r="B21" s="58" t="s">
        <v>3988</v>
      </c>
      <c r="C21" s="58" t="s">
        <v>3986</v>
      </c>
      <c r="D21" s="59" t="s">
        <v>5337</v>
      </c>
      <c r="E21" s="58" t="s">
        <v>5901</v>
      </c>
      <c r="F21" s="60">
        <v>45839</v>
      </c>
      <c r="G21" s="58">
        <v>10</v>
      </c>
      <c r="H21" s="58"/>
      <c r="I21" s="60">
        <v>45843</v>
      </c>
    </row>
    <row r="22" spans="1:9" ht="130.5" x14ac:dyDescent="0.35">
      <c r="A22" s="58" t="s">
        <v>734</v>
      </c>
      <c r="B22" s="58" t="s">
        <v>4633</v>
      </c>
      <c r="C22" s="58" t="s">
        <v>4638</v>
      </c>
      <c r="D22" s="59" t="s">
        <v>5902</v>
      </c>
      <c r="E22" s="58" t="s">
        <v>5901</v>
      </c>
      <c r="F22" s="60">
        <v>45839</v>
      </c>
      <c r="G22" s="58">
        <v>50</v>
      </c>
      <c r="H22" s="58"/>
      <c r="I22" s="60">
        <v>45843</v>
      </c>
    </row>
    <row r="23" spans="1:9" ht="174" x14ac:dyDescent="0.35">
      <c r="A23" s="58" t="s">
        <v>734</v>
      </c>
      <c r="B23" s="58" t="s">
        <v>4671</v>
      </c>
      <c r="C23" s="58" t="s">
        <v>5394</v>
      </c>
      <c r="D23" s="59" t="s">
        <v>5903</v>
      </c>
      <c r="E23" s="58" t="s">
        <v>5901</v>
      </c>
      <c r="F23" s="60">
        <v>45839</v>
      </c>
      <c r="G23" s="58">
        <v>50</v>
      </c>
      <c r="H23" s="58"/>
      <c r="I23" s="60">
        <v>45843</v>
      </c>
    </row>
    <row r="24" spans="1:9" ht="304.5" x14ac:dyDescent="0.35">
      <c r="A24" s="58" t="s">
        <v>734</v>
      </c>
      <c r="B24" s="58" t="s">
        <v>5503</v>
      </c>
      <c r="C24" s="58" t="s">
        <v>5504</v>
      </c>
      <c r="D24" s="59" t="s">
        <v>5904</v>
      </c>
      <c r="E24" s="58" t="s">
        <v>5901</v>
      </c>
      <c r="F24" s="60">
        <v>45839</v>
      </c>
      <c r="G24" s="58">
        <v>4</v>
      </c>
      <c r="H24" s="58"/>
      <c r="I24" s="60">
        <v>45843</v>
      </c>
    </row>
  </sheetData>
  <pageMargins left="0.25" right="0.25" top="0.75" bottom="0.75" header="0.3" footer="0.3"/>
  <pageSetup paperSize="9" scale="24" fitToHeight="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1"/>
  <sheetViews>
    <sheetView rightToLeft="1" topLeftCell="B1" zoomScale="80" zoomScaleNormal="80" workbookViewId="0">
      <selection activeCell="F1" sqref="F1"/>
    </sheetView>
  </sheetViews>
  <sheetFormatPr defaultColWidth="8.7265625" defaultRowHeight="14.5" x14ac:dyDescent="0.35"/>
  <cols>
    <col min="1" max="1" width="37.54296875" style="37" customWidth="1"/>
    <col min="2" max="2" width="18" style="37" customWidth="1"/>
    <col min="3" max="3" width="44" style="37" customWidth="1"/>
    <col min="4" max="4" width="32.1796875" style="37" customWidth="1"/>
    <col min="5" max="5" width="65.26953125" style="37" customWidth="1"/>
    <col min="6" max="6" width="25.453125" style="37" customWidth="1"/>
    <col min="7" max="7" width="44.54296875" style="39" customWidth="1"/>
    <col min="8" max="8" width="22.81640625" style="37" customWidth="1"/>
    <col min="9" max="9" width="32.1796875" style="37" customWidth="1"/>
    <col min="10" max="10" width="44" style="37" customWidth="1"/>
    <col min="11" max="11" width="32.1796875" style="37" customWidth="1"/>
    <col min="12" max="12" width="22" style="37" customWidth="1"/>
    <col min="13" max="13" width="26.26953125" style="37" customWidth="1"/>
    <col min="14" max="14" width="26" style="37" customWidth="1"/>
    <col min="15" max="15" width="16.81640625" style="37" bestFit="1" customWidth="1"/>
    <col min="16" max="16" width="23.54296875" style="37" customWidth="1"/>
    <col min="17" max="17" width="46.54296875" style="37" customWidth="1"/>
    <col min="18" max="18" width="24.54296875" style="37" customWidth="1"/>
    <col min="19" max="19" width="22.453125" style="37" customWidth="1"/>
    <col min="20" max="20" width="27.81640625" style="37" customWidth="1"/>
    <col min="21" max="16384" width="8.7265625" style="37"/>
  </cols>
  <sheetData>
    <row r="1" spans="1:20" ht="44.15" customHeight="1" x14ac:dyDescent="0.35">
      <c r="A1" s="38" t="s">
        <v>236</v>
      </c>
      <c r="B1" s="38" t="s">
        <v>14</v>
      </c>
      <c r="C1" s="38" t="s">
        <v>3</v>
      </c>
      <c r="D1" s="38" t="s">
        <v>2</v>
      </c>
      <c r="E1" s="38" t="s">
        <v>4</v>
      </c>
      <c r="F1" s="38" t="s">
        <v>5</v>
      </c>
      <c r="G1" s="38" t="s">
        <v>6</v>
      </c>
      <c r="H1" s="38" t="s">
        <v>3292</v>
      </c>
      <c r="I1" s="38" t="s">
        <v>7</v>
      </c>
      <c r="J1" s="38" t="s">
        <v>1057</v>
      </c>
      <c r="K1" s="38" t="s">
        <v>3423</v>
      </c>
      <c r="L1" s="38" t="s">
        <v>8</v>
      </c>
      <c r="M1" s="38" t="s">
        <v>9</v>
      </c>
      <c r="N1" s="38" t="s">
        <v>11</v>
      </c>
      <c r="O1" s="38" t="s">
        <v>10</v>
      </c>
      <c r="P1" s="38" t="s">
        <v>1232</v>
      </c>
      <c r="Q1" s="38" t="s">
        <v>1058</v>
      </c>
      <c r="R1" s="38" t="s">
        <v>2338</v>
      </c>
      <c r="S1" s="38" t="s">
        <v>2101</v>
      </c>
      <c r="T1" s="38" t="s">
        <v>3604</v>
      </c>
    </row>
    <row r="2" spans="1:20" x14ac:dyDescent="0.35">
      <c r="A2" s="37">
        <f t="array" ref="A2">IFERROR(INDEX(DATA!A$14:A$1012, SMALL(IF(DATA!$T$14:$T$1012=1, ROW(DATA!A$14:A$1012)-ROW(DATA!A$14)+1), ROW(A2))), "")</f>
        <v>7</v>
      </c>
      <c r="B2" s="37" t="str">
        <f t="array" ref="B2">IFERROR(INDEX(DATA!B$14:B$1012, SMALL(IF(DATA!$T$14:$T$1012=1, ROW(DATA!B$14:B$1012)-ROW(DATA!B$14)+1), ROW(B2))), "")</f>
        <v>EACH</v>
      </c>
      <c r="C2" s="37" t="str">
        <f t="array" ref="C2">IFERROR(INDEX(DATA!C$14:C$1012, SMALL(IF(DATA!$T$14:$T$1012=1, ROW(DATA!C$14:C$1012)-ROW(DATA!C$14)+1), ROW(C2))), "")</f>
        <v>1531.033.GENRAL.7220</v>
      </c>
      <c r="D2" s="37" t="str">
        <f t="array" ref="D2">IFERROR(INDEX(DATA!D$14:D$1012, SMALL(IF(DATA!$T$14:$T$1012=1, ROW(DATA!D$14:D$1012)-ROW(DATA!D$14)+1), ROW(D2))), "")</f>
        <v>11.33454.247</v>
      </c>
      <c r="E2" s="37" t="str">
        <f t="array" ref="E2">IFERROR(INDEX(DATA!E$14:E$1012, SMALL(IF(DATA!$T$14:$T$1012=1, ROW(DATA!E$14:E$1012)-ROW(DATA!E$14)+1), ROW(E2))), "")</f>
        <v>P/N 11.33454.247 , HOT PLATE WITH FRAME ST-STEEL 30x30 CM , 30KW , 230 VOLT (EGO CAT.) (MADE IN TURKEY)</v>
      </c>
      <c r="F2" s="37" t="str">
        <f t="array" ref="F2">IFERROR(INDEX(DATA!F$14:F$1012, SMALL(IF(DATA!$T$14:$T$1012=1, ROW(DATA!F$14:F$1012)-ROW(DATA!F$14)+1), ROW(F2))), "")</f>
        <v>25R000206</v>
      </c>
      <c r="G2" s="39">
        <f t="array" ref="G2">IFERROR(INDEX(DATA!G$14:G$1012, SMALL(IF(DATA!$T$14:$T$1012=1, ROW(DATA!G$14:G$1012)-ROW(DATA!G$14)+1), ROW(G2))), "")</f>
        <v>45663</v>
      </c>
      <c r="H2" s="37">
        <f t="array" ref="H2">IFERROR(INDEX(DATA!H$14:H$1012, SMALL(IF(DATA!$T$14:$T$1012=1, ROW(DATA!H$14:H$1012)-ROW(DATA!H$14)+1), ROW(H2))), "")</f>
        <v>1</v>
      </c>
      <c r="I2" s="37">
        <f t="array" ref="I2">IFERROR(INDEX(DATA!I$14:I$1012, SMALL(IF(DATA!$T$14:$T$1012=1, ROW(DATA!I$14:I$1012)-ROW(DATA!I$14)+1), ROW(I2))), "")</f>
        <v>10500</v>
      </c>
      <c r="J2" s="40">
        <f t="array" ref="J2">IFERROR(INDEX(DATA!J$14:J$1012, SMALL(IF(DATA!$T$14:$T$1012=1, ROW(DATA!J$14:J$1012)-ROW(DATA!J$14)+1), ROW(J2))), "")</f>
        <v>45670</v>
      </c>
      <c r="K2" s="37" t="str">
        <f t="array" ref="K2">IFERROR(INDEX(DATA!K$14:K$1012, SMALL(IF(DATA!$T$14:$T$1012=1, ROW(DATA!K$14:K$1012)-ROW(DATA!K$14)+1), ROW(K2))), "")</f>
        <v>HEAT</v>
      </c>
      <c r="L2" s="37">
        <f t="array" ref="L2">IFERROR(INDEX(DATA!L$14:L$1012, SMALL(IF(DATA!$T$14:$T$1012=1, ROW(DATA!L$14:L$1012)-ROW(DATA!L$14)+1), ROW(L2))), "")</f>
        <v>0</v>
      </c>
      <c r="M2" s="37">
        <f t="array" ref="M2">IFERROR(INDEX(DATA!M$14:M$1012, SMALL(IF(DATA!$T$14:$T$1012=1, ROW(DATA!M$14:M$1012)-ROW(DATA!M$14)+1), ROW(M2))), "")</f>
        <v>0</v>
      </c>
      <c r="N2" s="37">
        <f t="array" ref="N2">IFERROR(INDEX(DATA!N$14:N$1012, SMALL(IF(DATA!$T$14:$T$1012=1, ROW(DATA!N$14:N$1012)-ROW(DATA!N$14)+1), ROW(N2))), "")</f>
        <v>0</v>
      </c>
      <c r="O2" s="37" t="str">
        <f>IFERROR(INDEX(DATA!O$14:O$1012, SMALL(IF(DATA!$T$14:$T$1012=1, ROW(DATA!O$14:O$1012)-ROW(DATA!O$14)+1), ROW(#REF!))), "")</f>
        <v/>
      </c>
    </row>
    <row r="3" spans="1:20" x14ac:dyDescent="0.35">
      <c r="A3" s="37">
        <f t="array" ref="A3">IFERROR(INDEX(DATA!A$14:A$1012, SMALL(IF(DATA!$T$14:$T$1012=1, ROW(DATA!A$14:A$1012)-ROW(DATA!A$14)+1), ROW(A3))), "")</f>
        <v>11</v>
      </c>
      <c r="B3" s="37" t="str">
        <f t="array" ref="B3">IFERROR(INDEX(DATA!B$14:B$1012, SMALL(IF(DATA!$T$14:$T$1012=1, ROW(DATA!B$14:B$1012)-ROW(DATA!B$14)+1), ROW(B3))), "")</f>
        <v>EACH</v>
      </c>
      <c r="C3" s="37" t="str">
        <f t="array" ref="C3">IFERROR(INDEX(DATA!C$14:C$1012, SMALL(IF(DATA!$T$14:$T$1012=1, ROW(DATA!C$14:C$1012)-ROW(DATA!C$14)+1), ROW(C3))), "")</f>
        <v>1531.003.GENRAL.7502</v>
      </c>
      <c r="D3" s="37" t="str">
        <f t="array" ref="D3">IFERROR(INDEX(DATA!D$14:D$1012, SMALL(IF(DATA!$T$14:$T$1012=1, ROW(DATA!D$14:D$1012)-ROW(DATA!D$14)+1), ROW(D3))), "")</f>
        <v>11.33473.338</v>
      </c>
      <c r="E3" s="37" t="str">
        <f t="array" ref="E3">IFERROR(INDEX(DATA!E$14:E$1012, SMALL(IF(DATA!$T$14:$T$1012=1, ROW(DATA!E$14:E$1012)-ROW(DATA!E$14)+1), ROW(E3))), "")</f>
        <v>EGO P/N : (11.33473.338) HOT PLATE (EGO) GERMANY PLATE 30x30 ? 3KW ? WITH ST.ST FRAME NEW MODEL FROM 2007 , REF . PN/ 2102004 FOR ELECTRIC COOKER</v>
      </c>
      <c r="F3" s="37" t="str">
        <f t="array" ref="F3">IFERROR(INDEX(DATA!F$14:F$1012, SMALL(IF(DATA!$T$14:$T$1012=1, ROW(DATA!F$14:F$1012)-ROW(DATA!F$14)+1), ROW(F3))), "")</f>
        <v>25R000244</v>
      </c>
      <c r="G3" s="39">
        <f t="array" ref="G3">IFERROR(INDEX(DATA!G$14:G$1012, SMALL(IF(DATA!$T$14:$T$1012=1, ROW(DATA!G$14:G$1012)-ROW(DATA!G$14)+1), ROW(G3))), "")</f>
        <v>45665</v>
      </c>
      <c r="H3" s="37">
        <f t="array" ref="H3">IFERROR(INDEX(DATA!H$14:H$1012, SMALL(IF(DATA!$T$14:$T$1012=1, ROW(DATA!H$14:H$1012)-ROW(DATA!H$14)+1), ROW(H3))), "")</f>
        <v>1</v>
      </c>
      <c r="I3" s="37">
        <f t="array" ref="I3">IFERROR(INDEX(DATA!I$14:I$1012, SMALL(IF(DATA!$T$14:$T$1012=1, ROW(DATA!I$14:I$1012)-ROW(DATA!I$14)+1), ROW(I3))), "")</f>
        <v>7750</v>
      </c>
      <c r="J3" s="40">
        <f t="array" ref="J3">IFERROR(INDEX(DATA!J$14:J$1012, SMALL(IF(DATA!$T$14:$T$1012=1, ROW(DATA!J$14:J$1012)-ROW(DATA!J$14)+1), ROW(J3))), "")</f>
        <v>45670</v>
      </c>
      <c r="K3" s="37" t="str">
        <f t="array" ref="K3">IFERROR(INDEX(DATA!K$14:K$1012, SMALL(IF(DATA!$T$14:$T$1012=1, ROW(DATA!K$14:K$1012)-ROW(DATA!K$14)+1), ROW(K3))), "")</f>
        <v>HEAT</v>
      </c>
      <c r="L3" s="37">
        <f t="array" ref="L3">IFERROR(INDEX(DATA!L$14:L$1012, SMALL(IF(DATA!$T$14:$T$1012=1, ROW(DATA!L$14:L$1012)-ROW(DATA!L$14)+1), ROW(L3))), "")</f>
        <v>0</v>
      </c>
      <c r="M3" s="37">
        <f t="array" ref="M3">IFERROR(INDEX(DATA!M$14:M$1012, SMALL(IF(DATA!$T$14:$T$1012=1, ROW(DATA!M$14:M$1012)-ROW(DATA!M$14)+1), ROW(M3))), "")</f>
        <v>0</v>
      </c>
      <c r="N3" s="37">
        <f t="array" ref="N3">IFERROR(INDEX(DATA!N$14:N$1012, SMALL(IF(DATA!$T$14:$T$1012=1, ROW(DATA!N$14:N$1012)-ROW(DATA!N$14)+1), ROW(N3))), "")</f>
        <v>0</v>
      </c>
      <c r="O3" s="37" t="str">
        <f>IFERROR(INDEX(DATA!O$14:O$1012, SMALL(IF(DATA!$T$14:$T$1012=1, ROW(DATA!O$14:O$1012)-ROW(DATA!O$14)+1), ROW(#REF!))), "")</f>
        <v/>
      </c>
    </row>
    <row r="4" spans="1:20" x14ac:dyDescent="0.35">
      <c r="A4" s="37">
        <f t="array" ref="A4">IFERROR(INDEX(DATA!A$14:A$1012, SMALL(IF(DATA!$T$14:$T$1012=1, ROW(DATA!A$14:A$1012)-ROW(DATA!A$14)+1), ROW(A4))), "")</f>
        <v>14</v>
      </c>
      <c r="B4" s="37" t="str">
        <f t="array" ref="B4">IFERROR(INDEX(DATA!B$14:B$1012, SMALL(IF(DATA!$T$14:$T$1012=1, ROW(DATA!B$14:B$1012)-ROW(DATA!B$14)+1), ROW(B4))), "")</f>
        <v>METER</v>
      </c>
      <c r="C4" s="37" t="str">
        <f t="array" ref="C4">IFERROR(INDEX(DATA!C$14:C$1012, SMALL(IF(DATA!$T$14:$T$1012=1, ROW(DATA!C$14:C$1012)-ROW(DATA!C$14)+1), ROW(C4))), "")</f>
        <v>1531.032.GENRAL.7137</v>
      </c>
      <c r="D4" s="37">
        <f t="array" ref="D4">IFERROR(INDEX(DATA!D$14:D$1012, SMALL(IF(DATA!$T$14:$T$1012=1, ROW(DATA!D$14:D$1012)-ROW(DATA!D$14)+1), ROW(D4))), "")</f>
        <v>2101220</v>
      </c>
      <c r="E4" s="37" t="str">
        <f t="array" ref="E4">IFERROR(INDEX(DATA!E$14:E$1012, SMALL(IF(DATA!$T$14:$T$1012=1, ROW(DATA!E$14:E$1012)-ROW(DATA!E$14)+1), ROW(E4))), "")</f>
        <v>THERMAL INSULATION SIZE 12 MM , REF . PN 2101220 (ACCESSORY)</v>
      </c>
      <c r="F4" s="37" t="str">
        <f t="array" ref="F4">IFERROR(INDEX(DATA!F$14:F$1012, SMALL(IF(DATA!$T$14:$T$1012=1, ROW(DATA!F$14:F$1012)-ROW(DATA!F$14)+1), ROW(F4))), "")</f>
        <v>25R000244</v>
      </c>
      <c r="G4" s="39">
        <f t="array" ref="G4">IFERROR(INDEX(DATA!G$14:G$1012, SMALL(IF(DATA!$T$14:$T$1012=1, ROW(DATA!G$14:G$1012)-ROW(DATA!G$14)+1), ROW(G4))), "")</f>
        <v>45665</v>
      </c>
      <c r="H4" s="37">
        <f t="array" ref="H4">IFERROR(INDEX(DATA!H$14:H$1012, SMALL(IF(DATA!$T$14:$T$1012=1, ROW(DATA!H$14:H$1012)-ROW(DATA!H$14)+1), ROW(H4))), "")</f>
        <v>5</v>
      </c>
      <c r="I4" s="37">
        <f t="array" ref="I4">IFERROR(INDEX(DATA!I$14:I$1012, SMALL(IF(DATA!$T$14:$T$1012=1, ROW(DATA!I$14:I$1012)-ROW(DATA!I$14)+1), ROW(I4))), "")</f>
        <v>175</v>
      </c>
      <c r="J4" s="40">
        <f t="array" ref="J4">IFERROR(INDEX(DATA!J$14:J$1012, SMALL(IF(DATA!$T$14:$T$1012=1, ROW(DATA!J$14:J$1012)-ROW(DATA!J$14)+1), ROW(J4))), "")</f>
        <v>45670</v>
      </c>
      <c r="K4" s="37" t="str">
        <f t="array" ref="K4">IFERROR(INDEX(DATA!K$14:K$1012, SMALL(IF(DATA!$T$14:$T$1012=1, ROW(DATA!K$14:K$1012)-ROW(DATA!K$14)+1), ROW(K4))), "")</f>
        <v>ELEC</v>
      </c>
      <c r="L4" s="37">
        <f t="array" ref="L4">IFERROR(INDEX(DATA!L$14:L$1012, SMALL(IF(DATA!$T$14:$T$1012=1, ROW(DATA!L$14:L$1012)-ROW(DATA!L$14)+1), ROW(L4))), "")</f>
        <v>0</v>
      </c>
      <c r="M4" s="37">
        <f t="array" ref="M4">IFERROR(INDEX(DATA!M$14:M$1012, SMALL(IF(DATA!$T$14:$T$1012=1, ROW(DATA!M$14:M$1012)-ROW(DATA!M$14)+1), ROW(M4))), "")</f>
        <v>0</v>
      </c>
      <c r="N4" s="37">
        <f t="array" ref="N4">IFERROR(INDEX(DATA!N$14:N$1012, SMALL(IF(DATA!$T$14:$T$1012=1, ROW(DATA!N$14:N$1012)-ROW(DATA!N$14)+1), ROW(N4))), "")</f>
        <v>0</v>
      </c>
      <c r="O4" s="37" t="str">
        <f>IFERROR(INDEX(DATA!O$14:O$1012, SMALL(IF(DATA!$T$14:$T$1012=1, ROW(DATA!O$14:O$1012)-ROW(DATA!O$14)+1), ROW(#REF!))), "")</f>
        <v/>
      </c>
    </row>
    <row r="5" spans="1:20" x14ac:dyDescent="0.35">
      <c r="A5" s="37">
        <f t="array" ref="A5">IFERROR(INDEX(DATA!A$14:A$1012, SMALL(IF(DATA!$T$14:$T$1012=1, ROW(DATA!A$14:A$1012)-ROW(DATA!A$14)+1), ROW(A5))), "")</f>
        <v>15</v>
      </c>
      <c r="B5" s="37" t="str">
        <f t="array" ref="B5">IFERROR(INDEX(DATA!B$14:B$1012, SMALL(IF(DATA!$T$14:$T$1012=1, ROW(DATA!B$14:B$1012)-ROW(DATA!B$14)+1), ROW(B5))), "")</f>
        <v>EACH</v>
      </c>
      <c r="C5" s="37" t="str">
        <f t="array" ref="C5">IFERROR(INDEX(DATA!C$14:C$1012, SMALL(IF(DATA!$T$14:$T$1012=1, ROW(DATA!C$14:C$1012)-ROW(DATA!C$14)+1), ROW(C5))), "")</f>
        <v>1531.032.GENRAL.7507</v>
      </c>
      <c r="D5" s="37" t="str">
        <f t="array" ref="D5">IFERROR(INDEX(DATA!D$14:D$1012, SMALL(IF(DATA!$T$14:$T$1012=1, ROW(DATA!D$14:D$1012)-ROW(DATA!D$14)+1), ROW(D5))), "")</f>
        <v>XR10CX=XR10CH</v>
      </c>
      <c r="E5" s="37" t="str">
        <f t="array" ref="E5">IFERROR(INDEX(DATA!E$14:E$1012, SMALL(IF(DATA!$T$14:$T$1012=1, ROW(DATA!E$14:E$1012)-ROW(DATA!E$14)+1), ROW(E5))), "")</f>
        <v>DIXELL P/N XR10CX=XR10CH , DIGITAL THERMOSTAT - 220V 8(3)A 250VAC ITALY MADE REF PN/ 2101060 FOR SALAD REFRIGERATOR &amp; VERTICAL REFRIGERATOR (OLD P/N : XR10CX-5N0C0)</v>
      </c>
      <c r="F5" s="37" t="str">
        <f t="array" ref="F5">IFERROR(INDEX(DATA!F$14:F$1012, SMALL(IF(DATA!$T$14:$T$1012=1, ROW(DATA!F$14:F$1012)-ROW(DATA!F$14)+1), ROW(F5))), "")</f>
        <v>25R000216</v>
      </c>
      <c r="G5" s="39">
        <f t="array" ref="G5">IFERROR(INDEX(DATA!G$14:G$1012, SMALL(IF(DATA!$T$14:$T$1012=1, ROW(DATA!G$14:G$1012)-ROW(DATA!G$14)+1), ROW(G5))), "")</f>
        <v>45663</v>
      </c>
      <c r="H5" s="37">
        <f t="array" ref="H5">IFERROR(INDEX(DATA!H$14:H$1012, SMALL(IF(DATA!$T$14:$T$1012=1, ROW(DATA!H$14:H$1012)-ROW(DATA!H$14)+1), ROW(H5))), "")</f>
        <v>1</v>
      </c>
      <c r="I5" s="37">
        <f t="array" ref="I5">IFERROR(INDEX(DATA!I$14:I$1012, SMALL(IF(DATA!$T$14:$T$1012=1, ROW(DATA!I$14:I$1012)-ROW(DATA!I$14)+1), ROW(I5))), "")</f>
        <v>2200</v>
      </c>
      <c r="J5" s="40">
        <f t="array" ref="J5">IFERROR(INDEX(DATA!J$14:J$1012, SMALL(IF(DATA!$T$14:$T$1012=1, ROW(DATA!J$14:J$1012)-ROW(DATA!J$14)+1), ROW(J5))), "")</f>
        <v>45670</v>
      </c>
      <c r="K5" s="37" t="str">
        <f t="array" ref="K5">IFERROR(INDEX(DATA!K$14:K$1012, SMALL(IF(DATA!$T$14:$T$1012=1, ROW(DATA!K$14:K$1012)-ROW(DATA!K$14)+1), ROW(K5))), "")</f>
        <v>HEAT</v>
      </c>
      <c r="L5" s="37">
        <f t="array" ref="L5">IFERROR(INDEX(DATA!L$14:L$1012, SMALL(IF(DATA!$T$14:$T$1012=1, ROW(DATA!L$14:L$1012)-ROW(DATA!L$14)+1), ROW(L5))), "")</f>
        <v>0</v>
      </c>
      <c r="M5" s="37">
        <f t="array" ref="M5">IFERROR(INDEX(DATA!M$14:M$1012, SMALL(IF(DATA!$T$14:$T$1012=1, ROW(DATA!M$14:M$1012)-ROW(DATA!M$14)+1), ROW(M5))), "")</f>
        <v>0</v>
      </c>
      <c r="N5" s="37">
        <f t="array" ref="N5">IFERROR(INDEX(DATA!N$14:N$1012, SMALL(IF(DATA!$T$14:$T$1012=1, ROW(DATA!N$14:N$1012)-ROW(DATA!N$14)+1), ROW(N5))), "")</f>
        <v>0</v>
      </c>
      <c r="O5" s="37" t="str">
        <f>IFERROR(INDEX(DATA!O$14:O$1012, SMALL(IF(DATA!$T$14:$T$1012=1, ROW(DATA!O$14:O$1012)-ROW(DATA!O$14)+1), ROW(#REF!))), "")</f>
        <v/>
      </c>
    </row>
    <row r="6" spans="1:20" x14ac:dyDescent="0.35">
      <c r="A6" s="37">
        <f t="array" ref="A6">IFERROR(INDEX(DATA!A$14:A$1012, SMALL(IF(DATA!$T$14:$T$1012=1, ROW(DATA!A$14:A$1012)-ROW(DATA!A$14)+1), ROW(A6))), "")</f>
        <v>26</v>
      </c>
      <c r="B6" s="37" t="str">
        <f t="array" ref="B6">IFERROR(INDEX(DATA!B$14:B$1012, SMALL(IF(DATA!$T$14:$T$1012=1, ROW(DATA!B$14:B$1012)-ROW(DATA!B$14)+1), ROW(B6))), "")</f>
        <v>EACH</v>
      </c>
      <c r="C6" s="37" t="str">
        <f t="array" ref="C6">IFERROR(INDEX(DATA!C$14:C$1012, SMALL(IF(DATA!$T$14:$T$1012=1, ROW(DATA!C$14:C$1012)-ROW(DATA!C$14)+1), ROW(C6))), "")</f>
        <v>1531.032.GENRAL.7140</v>
      </c>
      <c r="D6" s="37" t="str">
        <f t="array" ref="D6">IFERROR(INDEX(DATA!D$14:D$1012, SMALL(IF(DATA!$T$14:$T$1012=1, ROW(DATA!D$14:D$1012)-ROW(DATA!D$14)+1), ROW(D6))), "")</f>
        <v xml:space="preserve">LC1D 25M7 </v>
      </c>
      <c r="E6" s="37" t="str">
        <f t="array" ref="E6">IFERROR(INDEX(DATA!E$14:E$1012, SMALL(IF(DATA!$T$14:$T$1012=1, ROW(DATA!E$14:E$1012)-ROW(DATA!E$14)+1), ROW(E6))), "")</f>
        <v>P/N : LC1D 25M7 , SCHNIEDER CONTACTOR FRANCE TELE-MECHANIQUE 220V 50/60HZ ITH 40A - 11 KW - 400V , REF PN/2102046 FOR  ELECTRIC COOKER &amp; WATER BOILER &amp; BAIN MARIE</v>
      </c>
      <c r="F6" s="37" t="str">
        <f t="array" ref="F6">IFERROR(INDEX(DATA!F$14:F$1012, SMALL(IF(DATA!$T$14:$T$1012=1, ROW(DATA!F$14:F$1012)-ROW(DATA!F$14)+1), ROW(F6))), "")</f>
        <v>25R000174</v>
      </c>
      <c r="G6" s="39">
        <f t="array" ref="G6">IFERROR(INDEX(DATA!G$14:G$1012, SMALL(IF(DATA!$T$14:$T$1012=1, ROW(DATA!G$14:G$1012)-ROW(DATA!G$14)+1), ROW(G6))), "")</f>
        <v>45663</v>
      </c>
      <c r="H6" s="37">
        <f t="array" ref="H6">IFERROR(INDEX(DATA!H$14:H$1012, SMALL(IF(DATA!$T$14:$T$1012=1, ROW(DATA!H$14:H$1012)-ROW(DATA!H$14)+1), ROW(H6))), "")</f>
        <v>4</v>
      </c>
      <c r="I6" s="37">
        <f t="array" ref="I6">IFERROR(INDEX(DATA!I$14:I$1012, SMALL(IF(DATA!$T$14:$T$1012=1, ROW(DATA!I$14:I$1012)-ROW(DATA!I$14)+1), ROW(I6))), "")</f>
        <v>2700</v>
      </c>
      <c r="J6" s="40">
        <f t="array" ref="J6">IFERROR(INDEX(DATA!J$14:J$1012, SMALL(IF(DATA!$T$14:$T$1012=1, ROW(DATA!J$14:J$1012)-ROW(DATA!J$14)+1), ROW(J6))), "")</f>
        <v>45670</v>
      </c>
      <c r="K6" s="37" t="str">
        <f t="array" ref="K6">IFERROR(INDEX(DATA!K$14:K$1012, SMALL(IF(DATA!$T$14:$T$1012=1, ROW(DATA!K$14:K$1012)-ROW(DATA!K$14)+1), ROW(K6))), "")</f>
        <v>ELEC</v>
      </c>
      <c r="L6" s="37">
        <f t="array" ref="L6">IFERROR(INDEX(DATA!L$14:L$1012, SMALL(IF(DATA!$T$14:$T$1012=1, ROW(DATA!L$14:L$1012)-ROW(DATA!L$14)+1), ROW(L6))), "")</f>
        <v>0</v>
      </c>
      <c r="M6" s="37">
        <f t="array" ref="M6">IFERROR(INDEX(DATA!M$14:M$1012, SMALL(IF(DATA!$T$14:$T$1012=1, ROW(DATA!M$14:M$1012)-ROW(DATA!M$14)+1), ROW(M6))), "")</f>
        <v>0</v>
      </c>
      <c r="N6" s="37">
        <f t="array" ref="N6">IFERROR(INDEX(DATA!N$14:N$1012, SMALL(IF(DATA!$T$14:$T$1012=1, ROW(DATA!N$14:N$1012)-ROW(DATA!N$14)+1), ROW(N6))), "")</f>
        <v>0</v>
      </c>
      <c r="O6" s="37" t="str">
        <f>IFERROR(INDEX(DATA!O$14:O$1012, SMALL(IF(DATA!$T$14:$T$1012=1, ROW(DATA!O$14:O$1012)-ROW(DATA!O$14)+1), ROW(#REF!))), "")</f>
        <v/>
      </c>
    </row>
    <row r="7" spans="1:20" x14ac:dyDescent="0.35">
      <c r="A7" s="37">
        <f t="array" ref="A7">IFERROR(INDEX(DATA!A$14:A$1012, SMALL(IF(DATA!$T$14:$T$1012=1, ROW(DATA!A$14:A$1012)-ROW(DATA!A$14)+1), ROW(A7))), "")</f>
        <v>27</v>
      </c>
      <c r="B7" s="37" t="str">
        <f t="array" ref="B7">IFERROR(INDEX(DATA!B$14:B$1012, SMALL(IF(DATA!$T$14:$T$1012=1, ROW(DATA!B$14:B$1012)-ROW(DATA!B$14)+1), ROW(B7))), "")</f>
        <v>EACH</v>
      </c>
      <c r="C7" s="37" t="str">
        <f t="array" ref="C7">IFERROR(INDEX(DATA!C$14:C$1012, SMALL(IF(DATA!$T$14:$T$1012=1, ROW(DATA!C$14:C$1012)-ROW(DATA!C$14)+1), ROW(C7))), "")</f>
        <v>1531.032.GENRAL.7544</v>
      </c>
      <c r="D7" s="37" t="str">
        <f t="array" ref="D7">IFERROR(INDEX(DATA!D$14:D$1012, SMALL(IF(DATA!$T$14:$T$1012=1, ROW(DATA!D$14:D$1012)-ROW(DATA!D$14)+1), ROW(D7))), "")</f>
        <v>43.27232.000</v>
      </c>
      <c r="E7" s="37" t="str">
        <f t="array" ref="E7">IFERROR(INDEX(DATA!E$14:E$1012, SMALL(IF(DATA!$T$14:$T$1012=1, ROW(DATA!E$14:E$1012)-ROW(DATA!E$14)+1), ROW(E7))), "")</f>
        <v>EGO P/N : (43.27232.000) SWITCH EGO 8- POS 32 A , REF PN/ 0C6245 FOR CONVECTION OVEN 6 GN 1/1</v>
      </c>
      <c r="F7" s="37" t="str">
        <f t="array" ref="F7">IFERROR(INDEX(DATA!F$14:F$1012, SMALL(IF(DATA!$T$14:$T$1012=1, ROW(DATA!F$14:F$1012)-ROW(DATA!F$14)+1), ROW(F7))), "")</f>
        <v>25R000174</v>
      </c>
      <c r="G7" s="39">
        <f t="array" ref="G7">IFERROR(INDEX(DATA!G$14:G$1012, SMALL(IF(DATA!$T$14:$T$1012=1, ROW(DATA!G$14:G$1012)-ROW(DATA!G$14)+1), ROW(G7))), "")</f>
        <v>45663</v>
      </c>
      <c r="H7" s="37">
        <f t="array" ref="H7">IFERROR(INDEX(DATA!H$14:H$1012, SMALL(IF(DATA!$T$14:$T$1012=1, ROW(DATA!H$14:H$1012)-ROW(DATA!H$14)+1), ROW(H7))), "")</f>
        <v>2</v>
      </c>
      <c r="I7" s="37">
        <f t="array" ref="I7">IFERROR(INDEX(DATA!I$14:I$1012, SMALL(IF(DATA!$T$14:$T$1012=1, ROW(DATA!I$14:I$1012)-ROW(DATA!I$14)+1), ROW(I7))), "")</f>
        <v>1750</v>
      </c>
      <c r="J7" s="40">
        <f t="array" ref="J7">IFERROR(INDEX(DATA!J$14:J$1012, SMALL(IF(DATA!$T$14:$T$1012=1, ROW(DATA!J$14:J$1012)-ROW(DATA!J$14)+1), ROW(J7))), "")</f>
        <v>45670</v>
      </c>
      <c r="K7" s="37" t="str">
        <f t="array" ref="K7">IFERROR(INDEX(DATA!K$14:K$1012, SMALL(IF(DATA!$T$14:$T$1012=1, ROW(DATA!K$14:K$1012)-ROW(DATA!K$14)+1), ROW(K7))), "")</f>
        <v>HEAT</v>
      </c>
      <c r="L7" s="37">
        <f t="array" ref="L7">IFERROR(INDEX(DATA!L$14:L$1012, SMALL(IF(DATA!$T$14:$T$1012=1, ROW(DATA!L$14:L$1012)-ROW(DATA!L$14)+1), ROW(L7))), "")</f>
        <v>0</v>
      </c>
      <c r="M7" s="37">
        <f t="array" ref="M7">IFERROR(INDEX(DATA!M$14:M$1012, SMALL(IF(DATA!$T$14:$T$1012=1, ROW(DATA!M$14:M$1012)-ROW(DATA!M$14)+1), ROW(M7))), "")</f>
        <v>0</v>
      </c>
      <c r="N7" s="37">
        <f t="array" ref="N7">IFERROR(INDEX(DATA!N$14:N$1012, SMALL(IF(DATA!$T$14:$T$1012=1, ROW(DATA!N$14:N$1012)-ROW(DATA!N$14)+1), ROW(N7))), "")</f>
        <v>0</v>
      </c>
      <c r="O7" s="37" t="str">
        <f>IFERROR(INDEX(DATA!O$14:O$1012, SMALL(IF(DATA!$T$14:$T$1012=1, ROW(DATA!O$14:O$1012)-ROW(DATA!O$14)+1), ROW(#REF!))), "")</f>
        <v/>
      </c>
    </row>
    <row r="8" spans="1:20" x14ac:dyDescent="0.35">
      <c r="A8" s="37">
        <f t="array" ref="A8">IFERROR(INDEX(DATA!A$14:A$1012, SMALL(IF(DATA!$T$14:$T$1012=1, ROW(DATA!A$14:A$1012)-ROW(DATA!A$14)+1), ROW(A8))), "")</f>
        <v>28</v>
      </c>
      <c r="B8" s="37" t="str">
        <f t="array" ref="B8">IFERROR(INDEX(DATA!B$14:B$1012, SMALL(IF(DATA!$T$14:$T$1012=1, ROW(DATA!B$14:B$1012)-ROW(DATA!B$14)+1), ROW(B8))), "")</f>
        <v>Piece</v>
      </c>
      <c r="C8" s="37" t="str">
        <f t="array" ref="C8">IFERROR(INDEX(DATA!C$14:C$1012, SMALL(IF(DATA!$T$14:$T$1012=1, ROW(DATA!C$14:C$1012)-ROW(DATA!C$14)+1), ROW(C8))), "")</f>
        <v>0666.001.GENRAL.0054</v>
      </c>
      <c r="D8" s="37">
        <f t="array" ref="D8">IFERROR(INDEX(DATA!D$14:D$1012, SMALL(IF(DATA!$T$14:$T$1012=1, ROW(DATA!D$14:D$1012)-ROW(DATA!D$14)+1), ROW(D8))), "")</f>
        <v>0</v>
      </c>
      <c r="E8" s="37" t="str">
        <f t="array" ref="E8">IFERROR(INDEX(DATA!E$14:E$1012, SMALL(IF(DATA!$T$14:$T$1012=1, ROW(DATA!E$14:E$1012)-ROW(DATA!E$14)+1), ROW(E8))), "")</f>
        <v>MODEL JB3010 , BRAUN TRIBUTE COLLECTION BELENDER , 800WATT</v>
      </c>
      <c r="F8" s="37" t="str">
        <f t="array" ref="F8">IFERROR(INDEX(DATA!F$14:F$1012, SMALL(IF(DATA!$T$14:$T$1012=1, ROW(DATA!F$14:F$1012)-ROW(DATA!F$14)+1), ROW(F8))), "")</f>
        <v>25R000223</v>
      </c>
      <c r="G8" s="39">
        <f t="array" ref="G8">IFERROR(INDEX(DATA!G$14:G$1012, SMALL(IF(DATA!$T$14:$T$1012=1, ROW(DATA!G$14:G$1012)-ROW(DATA!G$14)+1), ROW(G8))), "")</f>
        <v>45663</v>
      </c>
      <c r="H8" s="37">
        <f t="array" ref="H8">IFERROR(INDEX(DATA!H$14:H$1012, SMALL(IF(DATA!$T$14:$T$1012=1, ROW(DATA!H$14:H$1012)-ROW(DATA!H$14)+1), ROW(H8))), "")</f>
        <v>1</v>
      </c>
      <c r="I8" s="37">
        <f t="array" ref="I8">IFERROR(INDEX(DATA!I$14:I$1012, SMALL(IF(DATA!$T$14:$T$1012=1, ROW(DATA!I$14:I$1012)-ROW(DATA!I$14)+1), ROW(I8))), "")</f>
        <v>5600</v>
      </c>
      <c r="J8" s="40">
        <f t="array" ref="J8">IFERROR(INDEX(DATA!J$14:J$1012, SMALL(IF(DATA!$T$14:$T$1012=1, ROW(DATA!J$14:J$1012)-ROW(DATA!J$14)+1), ROW(J8))), "")</f>
        <v>45669</v>
      </c>
      <c r="K8" s="37" t="str">
        <f t="array" ref="K8">IFERROR(INDEX(DATA!K$14:K$1012, SMALL(IF(DATA!$T$14:$T$1012=1, ROW(DATA!K$14:K$1012)-ROW(DATA!K$14)+1), ROW(K8))), "")</f>
        <v>GENRAL</v>
      </c>
      <c r="L8" s="37">
        <f t="array" ref="L8">IFERROR(INDEX(DATA!L$14:L$1012, SMALL(IF(DATA!$T$14:$T$1012=1, ROW(DATA!L$14:L$1012)-ROW(DATA!L$14)+1), ROW(L8))), "")</f>
        <v>0</v>
      </c>
      <c r="M8" s="37">
        <f t="array" ref="M8">IFERROR(INDEX(DATA!M$14:M$1012, SMALL(IF(DATA!$T$14:$T$1012=1, ROW(DATA!M$14:M$1012)-ROW(DATA!M$14)+1), ROW(M8))), "")</f>
        <v>0</v>
      </c>
      <c r="N8" s="37">
        <f t="array" ref="N8">IFERROR(INDEX(DATA!N$14:N$1012, SMALL(IF(DATA!$T$14:$T$1012=1, ROW(DATA!N$14:N$1012)-ROW(DATA!N$14)+1), ROW(N8))), "")</f>
        <v>0</v>
      </c>
      <c r="O8" s="37" t="str">
        <f>IFERROR(INDEX(DATA!O$14:O$1012, SMALL(IF(DATA!$T$14:$T$1012=1, ROW(DATA!O$14:O$1012)-ROW(DATA!O$14)+1), ROW(#REF!))), "")</f>
        <v/>
      </c>
    </row>
    <row r="9" spans="1:20" x14ac:dyDescent="0.35">
      <c r="A9" s="37">
        <f t="array" ref="A9">IFERROR(INDEX(DATA!A$14:A$1012, SMALL(IF(DATA!$T$14:$T$1012=1, ROW(DATA!A$14:A$1012)-ROW(DATA!A$14)+1), ROW(A9))), "")</f>
        <v>29</v>
      </c>
      <c r="B9" s="37" t="str">
        <f t="array" ref="B9">IFERROR(INDEX(DATA!B$14:B$1012, SMALL(IF(DATA!$T$14:$T$1012=1, ROW(DATA!B$14:B$1012)-ROW(DATA!B$14)+1), ROW(B9))), "")</f>
        <v>Piece</v>
      </c>
      <c r="C9" s="37" t="str">
        <f t="array" ref="C9">IFERROR(INDEX(DATA!C$14:C$1012, SMALL(IF(DATA!$T$14:$T$1012=1, ROW(DATA!C$14:C$1012)-ROW(DATA!C$14)+1), ROW(C9))), "")</f>
        <v>0666.001.GENRAL.0028</v>
      </c>
      <c r="D9" s="37">
        <f t="array" ref="D9">IFERROR(INDEX(DATA!D$14:D$1012, SMALL(IF(DATA!$T$14:$T$1012=1, ROW(DATA!D$14:D$1012)-ROW(DATA!D$14)+1), ROW(D9))), "")</f>
        <v>0</v>
      </c>
      <c r="E9" s="37" t="str">
        <f t="array" ref="E9">IFERROR(INDEX(DATA!E$14:E$1012, SMALL(IF(DATA!$T$14:$T$1012=1, ROW(DATA!E$14:E$1012)-ROW(DATA!E$14)+1), ROW(E9))), "")</f>
        <v>WALL TYPE EXHAUST FAN INTERNAL DIM 30x30 CM WITH GUARD ( OLYMPIC , TOSHIBA)</v>
      </c>
      <c r="F9" s="37" t="str">
        <f t="array" ref="F9">IFERROR(INDEX(DATA!F$14:F$1012, SMALL(IF(DATA!$T$14:$T$1012=1, ROW(DATA!F$14:F$1012)-ROW(DATA!F$14)+1), ROW(F9))), "")</f>
        <v>25R000223</v>
      </c>
      <c r="G9" s="39">
        <f t="array" ref="G9">IFERROR(INDEX(DATA!G$14:G$1012, SMALL(IF(DATA!$T$14:$T$1012=1, ROW(DATA!G$14:G$1012)-ROW(DATA!G$14)+1), ROW(G9))), "")</f>
        <v>45663</v>
      </c>
      <c r="H9" s="37">
        <f t="array" ref="H9">IFERROR(INDEX(DATA!H$14:H$1012, SMALL(IF(DATA!$T$14:$T$1012=1, ROW(DATA!H$14:H$1012)-ROW(DATA!H$14)+1), ROW(H9))), "")</f>
        <v>5</v>
      </c>
      <c r="I9" s="37">
        <f t="array" ref="I9">IFERROR(INDEX(DATA!I$14:I$1012, SMALL(IF(DATA!$T$14:$T$1012=1, ROW(DATA!I$14:I$1012)-ROW(DATA!I$14)+1), ROW(I9))), "")</f>
        <v>1350</v>
      </c>
      <c r="J9" s="40">
        <f t="array" ref="J9">IFERROR(INDEX(DATA!J$14:J$1012, SMALL(IF(DATA!$T$14:$T$1012=1, ROW(DATA!J$14:J$1012)-ROW(DATA!J$14)+1), ROW(J9))), "")</f>
        <v>45669</v>
      </c>
      <c r="K9" s="37" t="str">
        <f t="array" ref="K9">IFERROR(INDEX(DATA!K$14:K$1012, SMALL(IF(DATA!$T$14:$T$1012=1, ROW(DATA!K$14:K$1012)-ROW(DATA!K$14)+1), ROW(K9))), "")</f>
        <v>HEAT</v>
      </c>
      <c r="L9" s="37">
        <f t="array" ref="L9">IFERROR(INDEX(DATA!L$14:L$1012, SMALL(IF(DATA!$T$14:$T$1012=1, ROW(DATA!L$14:L$1012)-ROW(DATA!L$14)+1), ROW(L9))), "")</f>
        <v>0</v>
      </c>
      <c r="M9" s="37">
        <f t="array" ref="M9">IFERROR(INDEX(DATA!M$14:M$1012, SMALL(IF(DATA!$T$14:$T$1012=1, ROW(DATA!M$14:M$1012)-ROW(DATA!M$14)+1), ROW(M9))), "")</f>
        <v>0</v>
      </c>
      <c r="N9" s="37">
        <f t="array" ref="N9">IFERROR(INDEX(DATA!N$14:N$1012, SMALL(IF(DATA!$T$14:$T$1012=1, ROW(DATA!N$14:N$1012)-ROW(DATA!N$14)+1), ROW(N9))), "")</f>
        <v>0</v>
      </c>
      <c r="O9" s="37" t="str">
        <f>IFERROR(INDEX(DATA!O$14:O$1012, SMALL(IF(DATA!$T$14:$T$1012=1, ROW(DATA!O$14:O$1012)-ROW(DATA!O$14)+1), ROW(#REF!))), "")</f>
        <v/>
      </c>
    </row>
    <row r="10" spans="1:20" x14ac:dyDescent="0.35">
      <c r="A10" s="37">
        <f t="array" ref="A10">IFERROR(INDEX(DATA!A$14:A$1012, SMALL(IF(DATA!$T$14:$T$1012=1, ROW(DATA!A$14:A$1012)-ROW(DATA!A$14)+1), ROW(A10))), "")</f>
        <v>31</v>
      </c>
      <c r="B10" s="37" t="str">
        <f t="array" ref="B10">IFERROR(INDEX(DATA!B$14:B$1012, SMALL(IF(DATA!$T$14:$T$1012=1, ROW(DATA!B$14:B$1012)-ROW(DATA!B$14)+1), ROW(B10))), "")</f>
        <v>Piece</v>
      </c>
      <c r="C10" s="37" t="str">
        <f t="array" ref="C10">IFERROR(INDEX(DATA!C$14:C$1012, SMALL(IF(DATA!$T$14:$T$1012=1, ROW(DATA!C$14:C$1012)-ROW(DATA!C$14)+1), ROW(C10))), "")</f>
        <v>0666.001.GENRAL.003</v>
      </c>
      <c r="D10" s="37">
        <f t="array" ref="D10">IFERROR(INDEX(DATA!D$14:D$1012, SMALL(IF(DATA!$T$14:$T$1012=1, ROW(DATA!D$14:D$1012)-ROW(DATA!D$14)+1), ROW(D10))), "")</f>
        <v>0</v>
      </c>
      <c r="E10" s="37" t="str">
        <f t="array" ref="E10">IFERROR(INDEX(DATA!E$14:E$1012, SMALL(IF(DATA!$T$14:$T$1012=1, ROW(DATA!E$14:E$1012)-ROW(DATA!E$14)+1), ROW(E10))), "")</f>
        <v xml:space="preserve">ASTRA MINI SATELLITE RECIVER HD </v>
      </c>
      <c r="F10" s="37" t="str">
        <f t="array" ref="F10">IFERROR(INDEX(DATA!F$14:F$1012, SMALL(IF(DATA!$T$14:$T$1012=1, ROW(DATA!F$14:F$1012)-ROW(DATA!F$14)+1), ROW(F10))), "")</f>
        <v>25R000058</v>
      </c>
      <c r="G10" s="39">
        <f t="array" ref="G10">IFERROR(INDEX(DATA!G$14:G$1012, SMALL(IF(DATA!$T$14:$T$1012=1, ROW(DATA!G$14:G$1012)-ROW(DATA!G$14)+1), ROW(G10))), "")</f>
        <v>45662</v>
      </c>
      <c r="H10" s="37">
        <f t="array" ref="H10">IFERROR(INDEX(DATA!H$14:H$1012, SMALL(IF(DATA!$T$14:$T$1012=1, ROW(DATA!H$14:H$1012)-ROW(DATA!H$14)+1), ROW(H10))), "")</f>
        <v>5</v>
      </c>
      <c r="I10" s="37">
        <f t="array" ref="I10">IFERROR(INDEX(DATA!I$14:I$1012, SMALL(IF(DATA!$T$14:$T$1012=1, ROW(DATA!I$14:I$1012)-ROW(DATA!I$14)+1), ROW(I10))), "")</f>
        <v>625</v>
      </c>
      <c r="J10" s="40">
        <f t="array" ref="J10">IFERROR(INDEX(DATA!J$14:J$1012, SMALL(IF(DATA!$T$14:$T$1012=1, ROW(DATA!J$14:J$1012)-ROW(DATA!J$14)+1), ROW(J10))), "")</f>
        <v>45669</v>
      </c>
      <c r="K10" s="37" t="str">
        <f t="array" ref="K10">IFERROR(INDEX(DATA!K$14:K$1012, SMALL(IF(DATA!$T$14:$T$1012=1, ROW(DATA!K$14:K$1012)-ROW(DATA!K$14)+1), ROW(K10))), "")</f>
        <v>GENRAL</v>
      </c>
      <c r="L10" s="37">
        <f t="array" ref="L10">IFERROR(INDEX(DATA!L$14:L$1012, SMALL(IF(DATA!$T$14:$T$1012=1, ROW(DATA!L$14:L$1012)-ROW(DATA!L$14)+1), ROW(L10))), "")</f>
        <v>0</v>
      </c>
      <c r="M10" s="37">
        <f t="array" ref="M10">IFERROR(INDEX(DATA!M$14:M$1012, SMALL(IF(DATA!$T$14:$T$1012=1, ROW(DATA!M$14:M$1012)-ROW(DATA!M$14)+1), ROW(M10))), "")</f>
        <v>0</v>
      </c>
      <c r="N10" s="37">
        <f t="array" ref="N10">IFERROR(INDEX(DATA!N$14:N$1012, SMALL(IF(DATA!$T$14:$T$1012=1, ROW(DATA!N$14:N$1012)-ROW(DATA!N$14)+1), ROW(N10))), "")</f>
        <v>0</v>
      </c>
      <c r="O10" s="37" t="str">
        <f>IFERROR(INDEX(DATA!O$14:O$1012, SMALL(IF(DATA!$T$14:$T$1012=1, ROW(DATA!O$14:O$1012)-ROW(DATA!O$14)+1), ROW(#REF!))), "")</f>
        <v/>
      </c>
    </row>
    <row r="11" spans="1:20" x14ac:dyDescent="0.35">
      <c r="A11" s="37">
        <f t="array" ref="A11">IFERROR(INDEX(DATA!A$14:A$1012, SMALL(IF(DATA!$T$14:$T$1012=1, ROW(DATA!A$14:A$1012)-ROW(DATA!A$14)+1), ROW(A11))), "")</f>
        <v>32</v>
      </c>
      <c r="B11" s="37" t="str">
        <f t="array" ref="B11">IFERROR(INDEX(DATA!B$14:B$1012, SMALL(IF(DATA!$T$14:$T$1012=1, ROW(DATA!B$14:B$1012)-ROW(DATA!B$14)+1), ROW(B11))), "")</f>
        <v>Piece</v>
      </c>
      <c r="C11" s="37" t="str">
        <f t="array" ref="C11">IFERROR(INDEX(DATA!C$14:C$1012, SMALL(IF(DATA!$T$14:$T$1012=1, ROW(DATA!C$14:C$1012)-ROW(DATA!C$14)+1), ROW(C11))), "")</f>
        <v>0666.001.GENRAL.0010</v>
      </c>
      <c r="D11" s="37">
        <f t="array" ref="D11">IFERROR(INDEX(DATA!D$14:D$1012, SMALL(IF(DATA!$T$14:$T$1012=1, ROW(DATA!D$14:D$1012)-ROW(DATA!D$14)+1), ROW(D11))), "")</f>
        <v>0</v>
      </c>
      <c r="E11" s="37" t="str">
        <f t="array" ref="E11">IFERROR(INDEX(DATA!E$14:E$1012, SMALL(IF(DATA!$T$14:$T$1012=1, ROW(DATA!E$14:E$1012)-ROW(DATA!E$14)+1), ROW(E11))), "")</f>
        <v>AUDIO / VIDEO CABLE 3x3 TO CONNECT RECIVER WITH TV</v>
      </c>
      <c r="F11" s="37" t="str">
        <f t="array" ref="F11">IFERROR(INDEX(DATA!F$14:F$1012, SMALL(IF(DATA!$T$14:$T$1012=1, ROW(DATA!F$14:F$1012)-ROW(DATA!F$14)+1), ROW(F11))), "")</f>
        <v>25R000058</v>
      </c>
      <c r="G11" s="39">
        <f t="array" ref="G11">IFERROR(INDEX(DATA!G$14:G$1012, SMALL(IF(DATA!$T$14:$T$1012=1, ROW(DATA!G$14:G$1012)-ROW(DATA!G$14)+1), ROW(G11))), "")</f>
        <v>45662</v>
      </c>
      <c r="H11" s="37">
        <f t="array" ref="H11">IFERROR(INDEX(DATA!H$14:H$1012, SMALL(IF(DATA!$T$14:$T$1012=1, ROW(DATA!H$14:H$1012)-ROW(DATA!H$14)+1), ROW(H11))), "")</f>
        <v>10</v>
      </c>
      <c r="I11" s="37">
        <f t="array" ref="I11">IFERROR(INDEX(DATA!I$14:I$1012, SMALL(IF(DATA!$T$14:$T$1012=1, ROW(DATA!I$14:I$1012)-ROW(DATA!I$14)+1), ROW(I11))), "")</f>
        <v>25</v>
      </c>
      <c r="J11" s="40">
        <f t="array" ref="J11">IFERROR(INDEX(DATA!J$14:J$1012, SMALL(IF(DATA!$T$14:$T$1012=1, ROW(DATA!J$14:J$1012)-ROW(DATA!J$14)+1), ROW(J11))), "")</f>
        <v>45669</v>
      </c>
      <c r="K11" s="37" t="str">
        <f t="array" ref="K11">IFERROR(INDEX(DATA!K$14:K$1012, SMALL(IF(DATA!$T$14:$T$1012=1, ROW(DATA!K$14:K$1012)-ROW(DATA!K$14)+1), ROW(K11))), "")</f>
        <v>GENRAL</v>
      </c>
      <c r="L11" s="37">
        <f t="array" ref="L11">IFERROR(INDEX(DATA!L$14:L$1012, SMALL(IF(DATA!$T$14:$T$1012=1, ROW(DATA!L$14:L$1012)-ROW(DATA!L$14)+1), ROW(L11))), "")</f>
        <v>0</v>
      </c>
      <c r="M11" s="37">
        <f t="array" ref="M11">IFERROR(INDEX(DATA!M$14:M$1012, SMALL(IF(DATA!$T$14:$T$1012=1, ROW(DATA!M$14:M$1012)-ROW(DATA!M$14)+1), ROW(M11))), "")</f>
        <v>0</v>
      </c>
      <c r="N11" s="37">
        <f t="array" ref="N11">IFERROR(INDEX(DATA!N$14:N$1012, SMALL(IF(DATA!$T$14:$T$1012=1, ROW(DATA!N$14:N$1012)-ROW(DATA!N$14)+1), ROW(N11))), "")</f>
        <v>0</v>
      </c>
      <c r="O11" s="37" t="str">
        <f>IFERROR(INDEX(DATA!O$14:O$1012, SMALL(IF(DATA!$T$14:$T$1012=1, ROW(DATA!O$14:O$1012)-ROW(DATA!O$14)+1), ROW(#REF!))), "")</f>
        <v/>
      </c>
    </row>
    <row r="12" spans="1:20" x14ac:dyDescent="0.35">
      <c r="A12" s="37">
        <f t="array" ref="A12">IFERROR(INDEX(DATA!A$14:A$1012, SMALL(IF(DATA!$T$14:$T$1012=1, ROW(DATA!A$14:A$1012)-ROW(DATA!A$14)+1), ROW(A12))), "")</f>
        <v>33</v>
      </c>
      <c r="B12" s="37" t="str">
        <f t="array" ref="B12">IFERROR(INDEX(DATA!B$14:B$1012, SMALL(IF(DATA!$T$14:$T$1012=1, ROW(DATA!B$14:B$1012)-ROW(DATA!B$14)+1), ROW(B12))), "")</f>
        <v>Piece</v>
      </c>
      <c r="C12" s="37" t="str">
        <f t="array" ref="C12">IFERROR(INDEX(DATA!C$14:C$1012, SMALL(IF(DATA!$T$14:$T$1012=1, ROW(DATA!C$14:C$1012)-ROW(DATA!C$14)+1), ROW(C12))), "")</f>
        <v>0666.001.GENRAL.0013</v>
      </c>
      <c r="D12" s="37">
        <f t="array" ref="D12">IFERROR(INDEX(DATA!D$14:D$1012, SMALL(IF(DATA!$T$14:$T$1012=1, ROW(DATA!D$14:D$1012)-ROW(DATA!D$14)+1), ROW(D12))), "")</f>
        <v>0</v>
      </c>
      <c r="E12" s="37" t="str">
        <f t="array" ref="E12">IFERROR(INDEX(DATA!E$14:E$1012, SMALL(IF(DATA!$T$14:$T$1012=1, ROW(DATA!E$14:E$1012)-ROW(DATA!E$14)+1), ROW(E12))), "")</f>
        <v>1x8 OUTPUT LNB</v>
      </c>
      <c r="F12" s="37" t="str">
        <f t="array" ref="F12">IFERROR(INDEX(DATA!F$14:F$1012, SMALL(IF(DATA!$T$14:$T$1012=1, ROW(DATA!F$14:F$1012)-ROW(DATA!F$14)+1), ROW(F12))), "")</f>
        <v>25R000058</v>
      </c>
      <c r="G12" s="39">
        <f t="array" ref="G12">IFERROR(INDEX(DATA!G$14:G$1012, SMALL(IF(DATA!$T$14:$T$1012=1, ROW(DATA!G$14:G$1012)-ROW(DATA!G$14)+1), ROW(G12))), "")</f>
        <v>45662</v>
      </c>
      <c r="H12" s="37">
        <f t="array" ref="H12">IFERROR(INDEX(DATA!H$14:H$1012, SMALL(IF(DATA!$T$14:$T$1012=1, ROW(DATA!H$14:H$1012)-ROW(DATA!H$14)+1), ROW(H12))), "")</f>
        <v>3</v>
      </c>
      <c r="I12" s="37">
        <f t="array" ref="I12">IFERROR(INDEX(DATA!I$14:I$1012, SMALL(IF(DATA!$T$14:$T$1012=1, ROW(DATA!I$14:I$1012)-ROW(DATA!I$14)+1), ROW(I12))), "")</f>
        <v>625</v>
      </c>
      <c r="J12" s="40">
        <f t="array" ref="J12">IFERROR(INDEX(DATA!J$14:J$1012, SMALL(IF(DATA!$T$14:$T$1012=1, ROW(DATA!J$14:J$1012)-ROW(DATA!J$14)+1), ROW(J12))), "")</f>
        <v>45669</v>
      </c>
      <c r="K12" s="37" t="str">
        <f t="array" ref="K12">IFERROR(INDEX(DATA!K$14:K$1012, SMALL(IF(DATA!$T$14:$T$1012=1, ROW(DATA!K$14:K$1012)-ROW(DATA!K$14)+1), ROW(K12))), "")</f>
        <v>GENRAL</v>
      </c>
      <c r="L12" s="37">
        <f t="array" ref="L12">IFERROR(INDEX(DATA!L$14:L$1012, SMALL(IF(DATA!$T$14:$T$1012=1, ROW(DATA!L$14:L$1012)-ROW(DATA!L$14)+1), ROW(L12))), "")</f>
        <v>0</v>
      </c>
      <c r="M12" s="37">
        <f t="array" ref="M12">IFERROR(INDEX(DATA!M$14:M$1012, SMALL(IF(DATA!$T$14:$T$1012=1, ROW(DATA!M$14:M$1012)-ROW(DATA!M$14)+1), ROW(M12))), "")</f>
        <v>0</v>
      </c>
      <c r="N12" s="37">
        <f t="array" ref="N12">IFERROR(INDEX(DATA!N$14:N$1012, SMALL(IF(DATA!$T$14:$T$1012=1, ROW(DATA!N$14:N$1012)-ROW(DATA!N$14)+1), ROW(N12))), "")</f>
        <v>0</v>
      </c>
      <c r="O12" s="37" t="str">
        <f>IFERROR(INDEX(DATA!O$14:O$1012, SMALL(IF(DATA!$T$14:$T$1012=1, ROW(DATA!O$14:O$1012)-ROW(DATA!O$14)+1), ROW(#REF!))), "")</f>
        <v/>
      </c>
    </row>
    <row r="13" spans="1:20" x14ac:dyDescent="0.35">
      <c r="A13" s="37">
        <f t="array" ref="A13">IFERROR(INDEX(DATA!A$14:A$1012, SMALL(IF(DATA!$T$14:$T$1012=1, ROW(DATA!A$14:A$1012)-ROW(DATA!A$14)+1), ROW(A13))), "")</f>
        <v>34</v>
      </c>
      <c r="B13" s="37" t="str">
        <f t="array" ref="B13">IFERROR(INDEX(DATA!B$14:B$1012, SMALL(IF(DATA!$T$14:$T$1012=1, ROW(DATA!B$14:B$1012)-ROW(DATA!B$14)+1), ROW(B13))), "")</f>
        <v>Piece</v>
      </c>
      <c r="C13" s="37" t="str">
        <f t="array" ref="C13">IFERROR(INDEX(DATA!C$14:C$1012, SMALL(IF(DATA!$T$14:$T$1012=1, ROW(DATA!C$14:C$1012)-ROW(DATA!C$14)+1), ROW(C13))), "")</f>
        <v>0666.001.GENRAL.0102</v>
      </c>
      <c r="D13" s="37">
        <f t="array" ref="D13">IFERROR(INDEX(DATA!D$14:D$1012, SMALL(IF(DATA!$T$14:$T$1012=1, ROW(DATA!D$14:D$1012)-ROW(DATA!D$14)+1), ROW(D13))), "")</f>
        <v>0</v>
      </c>
      <c r="E13" s="37" t="str">
        <f t="array" ref="E13">IFERROR(INDEX(DATA!E$14:E$1012, SMALL(IF(DATA!$T$14:$T$1012=1, ROW(DATA!E$14:E$1012)-ROW(DATA!E$14)+1), ROW(E13))), "")</f>
        <v>AUDIO / VIDEO CABLE 3x1 FOR MINI RECIVER ( ASTRA ) TO TV LENGTH 1.5 METER</v>
      </c>
      <c r="F13" s="37" t="str">
        <f t="array" ref="F13">IFERROR(INDEX(DATA!F$14:F$1012, SMALL(IF(DATA!$T$14:$T$1012=1, ROW(DATA!F$14:F$1012)-ROW(DATA!F$14)+1), ROW(F13))), "")</f>
        <v>25R000058</v>
      </c>
      <c r="G13" s="39">
        <f t="array" ref="G13">IFERROR(INDEX(DATA!G$14:G$1012, SMALL(IF(DATA!$T$14:$T$1012=1, ROW(DATA!G$14:G$1012)-ROW(DATA!G$14)+1), ROW(G13))), "")</f>
        <v>45662</v>
      </c>
      <c r="H13" s="37">
        <f t="array" ref="H13">IFERROR(INDEX(DATA!H$14:H$1012, SMALL(IF(DATA!$T$14:$T$1012=1, ROW(DATA!H$14:H$1012)-ROW(DATA!H$14)+1), ROW(H13))), "")</f>
        <v>10</v>
      </c>
      <c r="I13" s="37">
        <f t="array" ref="I13">IFERROR(INDEX(DATA!I$14:I$1012, SMALL(IF(DATA!$T$14:$T$1012=1, ROW(DATA!I$14:I$1012)-ROW(DATA!I$14)+1), ROW(I13))), "")</f>
        <v>25</v>
      </c>
      <c r="J13" s="40">
        <f t="array" ref="J13">IFERROR(INDEX(DATA!J$14:J$1012, SMALL(IF(DATA!$T$14:$T$1012=1, ROW(DATA!J$14:J$1012)-ROW(DATA!J$14)+1), ROW(J13))), "")</f>
        <v>45669</v>
      </c>
      <c r="K13" s="37" t="str">
        <f t="array" ref="K13">IFERROR(INDEX(DATA!K$14:K$1012, SMALL(IF(DATA!$T$14:$T$1012=1, ROW(DATA!K$14:K$1012)-ROW(DATA!K$14)+1), ROW(K13))), "")</f>
        <v>GENRAL</v>
      </c>
      <c r="L13" s="37">
        <f t="array" ref="L13">IFERROR(INDEX(DATA!L$14:L$1012, SMALL(IF(DATA!$T$14:$T$1012=1, ROW(DATA!L$14:L$1012)-ROW(DATA!L$14)+1), ROW(L13))), "")</f>
        <v>0</v>
      </c>
      <c r="M13" s="37">
        <f t="array" ref="M13">IFERROR(INDEX(DATA!M$14:M$1012, SMALL(IF(DATA!$T$14:$T$1012=1, ROW(DATA!M$14:M$1012)-ROW(DATA!M$14)+1), ROW(M13))), "")</f>
        <v>0</v>
      </c>
      <c r="N13" s="37">
        <f t="array" ref="N13">IFERROR(INDEX(DATA!N$14:N$1012, SMALL(IF(DATA!$T$14:$T$1012=1, ROW(DATA!N$14:N$1012)-ROW(DATA!N$14)+1), ROW(N13))), "")</f>
        <v>0</v>
      </c>
      <c r="O13" s="37" t="str">
        <f>IFERROR(INDEX(DATA!O$14:O$1012, SMALL(IF(DATA!$T$14:$T$1012=1, ROW(DATA!O$14:O$1012)-ROW(DATA!O$14)+1), ROW(#REF!))), "")</f>
        <v/>
      </c>
    </row>
    <row r="14" spans="1:20" x14ac:dyDescent="0.35">
      <c r="A14" s="37">
        <f t="array" ref="A14">IFERROR(INDEX(DATA!A$14:A$1012, SMALL(IF(DATA!$T$14:$T$1012=1, ROW(DATA!A$14:A$1012)-ROW(DATA!A$14)+1), ROW(A14))), "")</f>
        <v>35</v>
      </c>
      <c r="B14" s="37" t="str">
        <f t="array" ref="B14">IFERROR(INDEX(DATA!B$14:B$1012, SMALL(IF(DATA!$T$14:$T$1012=1, ROW(DATA!B$14:B$1012)-ROW(DATA!B$14)+1), ROW(B14))), "")</f>
        <v>Piece</v>
      </c>
      <c r="C14" s="37" t="str">
        <f t="array" ref="C14">IFERROR(INDEX(DATA!C$14:C$1012, SMALL(IF(DATA!$T$14:$T$1012=1, ROW(DATA!C$14:C$1012)-ROW(DATA!C$14)+1), ROW(C14))), "")</f>
        <v>0666.001.GENRAL.0013</v>
      </c>
      <c r="D14" s="37">
        <f t="array" ref="D14">IFERROR(INDEX(DATA!D$14:D$1012, SMALL(IF(DATA!$T$14:$T$1012=1, ROW(DATA!D$14:D$1012)-ROW(DATA!D$14)+1), ROW(D14))), "")</f>
        <v>0</v>
      </c>
      <c r="E14" s="37" t="str">
        <f t="array" ref="E14">IFERROR(INDEX(DATA!E$14:E$1012, SMALL(IF(DATA!$T$14:$T$1012=1, ROW(DATA!E$14:E$1012)-ROW(DATA!E$14)+1), ROW(E14))), "")</f>
        <v>1x8 OUTPUT LNB</v>
      </c>
      <c r="F14" s="37" t="str">
        <f t="array" ref="F14">IFERROR(INDEX(DATA!F$14:F$1012, SMALL(IF(DATA!$T$14:$T$1012=1, ROW(DATA!F$14:F$1012)-ROW(DATA!F$14)+1), ROW(F14))), "")</f>
        <v>25R000058</v>
      </c>
      <c r="G14" s="39">
        <f t="array" ref="G14">IFERROR(INDEX(DATA!G$14:G$1012, SMALL(IF(DATA!$T$14:$T$1012=1, ROW(DATA!G$14:G$1012)-ROW(DATA!G$14)+1), ROW(G14))), "")</f>
        <v>45662</v>
      </c>
      <c r="H14" s="37">
        <f t="array" ref="H14">IFERROR(INDEX(DATA!H$14:H$1012, SMALL(IF(DATA!$T$14:$T$1012=1, ROW(DATA!H$14:H$1012)-ROW(DATA!H$14)+1), ROW(H14))), "")</f>
        <v>2</v>
      </c>
      <c r="I14" s="37">
        <f t="array" ref="I14">IFERROR(INDEX(DATA!I$14:I$1012, SMALL(IF(DATA!$T$14:$T$1012=1, ROW(DATA!I$14:I$1012)-ROW(DATA!I$14)+1), ROW(I14))), "")</f>
        <v>625</v>
      </c>
      <c r="J14" s="40">
        <f t="array" ref="J14">IFERROR(INDEX(DATA!J$14:J$1012, SMALL(IF(DATA!$T$14:$T$1012=1, ROW(DATA!J$14:J$1012)-ROW(DATA!J$14)+1), ROW(J14))), "")</f>
        <v>45669</v>
      </c>
      <c r="K14" s="37" t="str">
        <f t="array" ref="K14">IFERROR(INDEX(DATA!K$14:K$1012, SMALL(IF(DATA!$T$14:$T$1012=1, ROW(DATA!K$14:K$1012)-ROW(DATA!K$14)+1), ROW(K14))), "")</f>
        <v>GENRAL</v>
      </c>
      <c r="L14" s="37">
        <f t="array" ref="L14">IFERROR(INDEX(DATA!L$14:L$1012, SMALL(IF(DATA!$T$14:$T$1012=1, ROW(DATA!L$14:L$1012)-ROW(DATA!L$14)+1), ROW(L14))), "")</f>
        <v>0</v>
      </c>
      <c r="M14" s="37">
        <f t="array" ref="M14">IFERROR(INDEX(DATA!M$14:M$1012, SMALL(IF(DATA!$T$14:$T$1012=1, ROW(DATA!M$14:M$1012)-ROW(DATA!M$14)+1), ROW(M14))), "")</f>
        <v>0</v>
      </c>
      <c r="N14" s="37">
        <f t="array" ref="N14">IFERROR(INDEX(DATA!N$14:N$1012, SMALL(IF(DATA!$T$14:$T$1012=1, ROW(DATA!N$14:N$1012)-ROW(DATA!N$14)+1), ROW(N14))), "")</f>
        <v>0</v>
      </c>
      <c r="O14" s="37" t="str">
        <f>IFERROR(INDEX(DATA!O$14:O$1012, SMALL(IF(DATA!$T$14:$T$1012=1, ROW(DATA!O$14:O$1012)-ROW(DATA!O$14)+1), ROW(#REF!))), "")</f>
        <v/>
      </c>
    </row>
    <row r="15" spans="1:20" x14ac:dyDescent="0.35">
      <c r="A15" s="37">
        <f t="array" ref="A15">IFERROR(INDEX(DATA!A$14:A$1012, SMALL(IF(DATA!$T$14:$T$1012=1, ROW(DATA!A$14:A$1012)-ROW(DATA!A$14)+1), ROW(A15))), "")</f>
        <v>36</v>
      </c>
      <c r="B15" s="37" t="str">
        <f t="array" ref="B15">IFERROR(INDEX(DATA!B$14:B$1012, SMALL(IF(DATA!$T$14:$T$1012=1, ROW(DATA!B$14:B$1012)-ROW(DATA!B$14)+1), ROW(B15))), "")</f>
        <v>Piece</v>
      </c>
      <c r="C15" s="37" t="str">
        <f t="array" ref="C15">IFERROR(INDEX(DATA!C$14:C$1012, SMALL(IF(DATA!$T$14:$T$1012=1, ROW(DATA!C$14:C$1012)-ROW(DATA!C$14)+1), ROW(C15))), "")</f>
        <v>0666.001.GENRAL.0002</v>
      </c>
      <c r="D15" s="37">
        <f t="array" ref="D15">IFERROR(INDEX(DATA!D$14:D$1012, SMALL(IF(DATA!$T$14:$T$1012=1, ROW(DATA!D$14:D$1012)-ROW(DATA!D$14)+1), ROW(D15))), "")</f>
        <v>0</v>
      </c>
      <c r="E15" s="37" t="str">
        <f t="array" ref="E15">IFERROR(INDEX(DATA!E$14:E$1012, SMALL(IF(DATA!$T$14:$T$1012=1, ROW(DATA!E$14:E$1012)-ROW(DATA!E$14)+1), ROW(E15))), "")</f>
        <v>SATELLITE DISH PREFIX 70</v>
      </c>
      <c r="F15" s="37" t="str">
        <f t="array" ref="F15">IFERROR(INDEX(DATA!F$14:F$1012, SMALL(IF(DATA!$T$14:$T$1012=1, ROW(DATA!F$14:F$1012)-ROW(DATA!F$14)+1), ROW(F15))), "")</f>
        <v>25R000058</v>
      </c>
      <c r="G15" s="39">
        <f t="array" ref="G15">IFERROR(INDEX(DATA!G$14:G$1012, SMALL(IF(DATA!$T$14:$T$1012=1, ROW(DATA!G$14:G$1012)-ROW(DATA!G$14)+1), ROW(G15))), "")</f>
        <v>45662</v>
      </c>
      <c r="H15" s="37">
        <f t="array" ref="H15">IFERROR(INDEX(DATA!H$14:H$1012, SMALL(IF(DATA!$T$14:$T$1012=1, ROW(DATA!H$14:H$1012)-ROW(DATA!H$14)+1), ROW(H15))), "")</f>
        <v>2</v>
      </c>
      <c r="I15" s="37">
        <f t="array" ref="I15">IFERROR(INDEX(DATA!I$14:I$1012, SMALL(IF(DATA!$T$14:$T$1012=1, ROW(DATA!I$14:I$1012)-ROW(DATA!I$14)+1), ROW(I15))), "")</f>
        <v>325</v>
      </c>
      <c r="J15" s="40">
        <f t="array" ref="J15">IFERROR(INDEX(DATA!J$14:J$1012, SMALL(IF(DATA!$T$14:$T$1012=1, ROW(DATA!J$14:J$1012)-ROW(DATA!J$14)+1), ROW(J15))), "")</f>
        <v>45669</v>
      </c>
      <c r="K15" s="37" t="str">
        <f t="array" ref="K15">IFERROR(INDEX(DATA!K$14:K$1012, SMALL(IF(DATA!$T$14:$T$1012=1, ROW(DATA!K$14:K$1012)-ROW(DATA!K$14)+1), ROW(K15))), "")</f>
        <v>GENRAL</v>
      </c>
      <c r="L15" s="37">
        <f t="array" ref="L15">IFERROR(INDEX(DATA!L$14:L$1012, SMALL(IF(DATA!$T$14:$T$1012=1, ROW(DATA!L$14:L$1012)-ROW(DATA!L$14)+1), ROW(L15))), "")</f>
        <v>0</v>
      </c>
      <c r="M15" s="37">
        <f t="array" ref="M15">IFERROR(INDEX(DATA!M$14:M$1012, SMALL(IF(DATA!$T$14:$T$1012=1, ROW(DATA!M$14:M$1012)-ROW(DATA!M$14)+1), ROW(M15))), "")</f>
        <v>0</v>
      </c>
      <c r="N15" s="37">
        <f t="array" ref="N15">IFERROR(INDEX(DATA!N$14:N$1012, SMALL(IF(DATA!$T$14:$T$1012=1, ROW(DATA!N$14:N$1012)-ROW(DATA!N$14)+1), ROW(N15))), "")</f>
        <v>0</v>
      </c>
      <c r="O15" s="37" t="str">
        <f>IFERROR(INDEX(DATA!O$14:O$1012, SMALL(IF(DATA!$T$14:$T$1012=1, ROW(DATA!O$14:O$1012)-ROW(DATA!O$14)+1), ROW(#REF!))), "")</f>
        <v/>
      </c>
    </row>
    <row r="16" spans="1:20" x14ac:dyDescent="0.35">
      <c r="A16" s="37">
        <f t="array" ref="A16">IFERROR(INDEX(DATA!A$14:A$1012, SMALL(IF(DATA!$T$14:$T$1012=1, ROW(DATA!A$14:A$1012)-ROW(DATA!A$14)+1), ROW(A16))), "")</f>
        <v>38</v>
      </c>
      <c r="B16" s="37" t="str">
        <f t="array" ref="B16">IFERROR(INDEX(DATA!B$14:B$1012, SMALL(IF(DATA!$T$14:$T$1012=1, ROW(DATA!B$14:B$1012)-ROW(DATA!B$14)+1), ROW(B16))), "")</f>
        <v>Piece</v>
      </c>
      <c r="C16" s="37" t="str">
        <f t="array" ref="C16">IFERROR(INDEX(DATA!C$14:C$1012, SMALL(IF(DATA!$T$14:$T$1012=1, ROW(DATA!C$14:C$1012)-ROW(DATA!C$14)+1), ROW(C16))), "")</f>
        <v>0666.001.GENRAL.0003</v>
      </c>
      <c r="D16" s="37">
        <f t="array" ref="D16">IFERROR(INDEX(DATA!D$14:D$1012, SMALL(IF(DATA!$T$14:$T$1012=1, ROW(DATA!D$14:D$1012)-ROW(DATA!D$14)+1), ROW(D16))), "")</f>
        <v>0</v>
      </c>
      <c r="E16" s="37" t="str">
        <f t="array" ref="E16">IFERROR(INDEX(DATA!E$14:E$1012, SMALL(IF(DATA!$T$14:$T$1012=1, ROW(DATA!E$14:E$1012)-ROW(DATA!E$14)+1), ROW(E16))), "")</f>
        <v xml:space="preserve">ASTRA MINI SATELLITE RECIVER HD </v>
      </c>
      <c r="F16" s="37" t="str">
        <f t="array" ref="F16">IFERROR(INDEX(DATA!F$14:F$1012, SMALL(IF(DATA!$T$14:$T$1012=1, ROW(DATA!F$14:F$1012)-ROW(DATA!F$14)+1), ROW(F16))), "")</f>
        <v>25R000058</v>
      </c>
      <c r="G16" s="39">
        <f t="array" ref="G16">IFERROR(INDEX(DATA!G$14:G$1012, SMALL(IF(DATA!$T$14:$T$1012=1, ROW(DATA!G$14:G$1012)-ROW(DATA!G$14)+1), ROW(G16))), "")</f>
        <v>45662</v>
      </c>
      <c r="H16" s="37">
        <f t="array" ref="H16">IFERROR(INDEX(DATA!H$14:H$1012, SMALL(IF(DATA!$T$14:$T$1012=1, ROW(DATA!H$14:H$1012)-ROW(DATA!H$14)+1), ROW(H16))), "")</f>
        <v>5</v>
      </c>
      <c r="I16" s="37">
        <f t="array" ref="I16">IFERROR(INDEX(DATA!I$14:I$1012, SMALL(IF(DATA!$T$14:$T$1012=1, ROW(DATA!I$14:I$1012)-ROW(DATA!I$14)+1), ROW(I16))), "")</f>
        <v>625</v>
      </c>
      <c r="J16" s="40">
        <f t="array" ref="J16">IFERROR(INDEX(DATA!J$14:J$1012, SMALL(IF(DATA!$T$14:$T$1012=1, ROW(DATA!J$14:J$1012)-ROW(DATA!J$14)+1), ROW(J16))), "")</f>
        <v>45669</v>
      </c>
      <c r="K16" s="37" t="str">
        <f t="array" ref="K16">IFERROR(INDEX(DATA!K$14:K$1012, SMALL(IF(DATA!$T$14:$T$1012=1, ROW(DATA!K$14:K$1012)-ROW(DATA!K$14)+1), ROW(K16))), "")</f>
        <v>GENRAL</v>
      </c>
      <c r="L16" s="37">
        <f t="array" ref="L16">IFERROR(INDEX(DATA!L$14:L$1012, SMALL(IF(DATA!$T$14:$T$1012=1, ROW(DATA!L$14:L$1012)-ROW(DATA!L$14)+1), ROW(L16))), "")</f>
        <v>0</v>
      </c>
      <c r="M16" s="37">
        <f t="array" ref="M16">IFERROR(INDEX(DATA!M$14:M$1012, SMALL(IF(DATA!$T$14:$T$1012=1, ROW(DATA!M$14:M$1012)-ROW(DATA!M$14)+1), ROW(M16))), "")</f>
        <v>0</v>
      </c>
      <c r="N16" s="37">
        <f t="array" ref="N16">IFERROR(INDEX(DATA!N$14:N$1012, SMALL(IF(DATA!$T$14:$T$1012=1, ROW(DATA!N$14:N$1012)-ROW(DATA!N$14)+1), ROW(N16))), "")</f>
        <v>0</v>
      </c>
      <c r="O16" s="37" t="str">
        <f>IFERROR(INDEX(DATA!O$14:O$1012, SMALL(IF(DATA!$T$14:$T$1012=1, ROW(DATA!O$14:O$1012)-ROW(DATA!O$14)+1), ROW(#REF!))), "")</f>
        <v/>
      </c>
    </row>
    <row r="17" spans="1:15" x14ac:dyDescent="0.35">
      <c r="A17" s="37">
        <f t="array" ref="A17">IFERROR(INDEX(DATA!A$14:A$1012, SMALL(IF(DATA!$T$14:$T$1012=1, ROW(DATA!A$14:A$1012)-ROW(DATA!A$14)+1), ROW(A17))), "")</f>
        <v>39</v>
      </c>
      <c r="B17" s="37" t="str">
        <f t="array" ref="B17">IFERROR(INDEX(DATA!B$14:B$1012, SMALL(IF(DATA!$T$14:$T$1012=1, ROW(DATA!B$14:B$1012)-ROW(DATA!B$14)+1), ROW(B17))), "")</f>
        <v>Piece</v>
      </c>
      <c r="C17" s="37" t="str">
        <f t="array" ref="C17">IFERROR(INDEX(DATA!C$14:C$1012, SMALL(IF(DATA!$T$14:$T$1012=1, ROW(DATA!C$14:C$1012)-ROW(DATA!C$14)+1), ROW(C17))), "")</f>
        <v>0666.001.GENRAL.0003</v>
      </c>
      <c r="D17" s="37">
        <f t="array" ref="D17">IFERROR(INDEX(DATA!D$14:D$1012, SMALL(IF(DATA!$T$14:$T$1012=1, ROW(DATA!D$14:D$1012)-ROW(DATA!D$14)+1), ROW(D17))), "")</f>
        <v>0</v>
      </c>
      <c r="E17" s="37" t="str">
        <f t="array" ref="E17">IFERROR(INDEX(DATA!E$14:E$1012, SMALL(IF(DATA!$T$14:$T$1012=1, ROW(DATA!E$14:E$1012)-ROW(DATA!E$14)+1), ROW(E17))), "")</f>
        <v xml:space="preserve">ASTRA MINI SATELLITE RECIVER HD </v>
      </c>
      <c r="F17" s="37" t="str">
        <f t="array" ref="F17">IFERROR(INDEX(DATA!F$14:F$1012, SMALL(IF(DATA!$T$14:$T$1012=1, ROW(DATA!F$14:F$1012)-ROW(DATA!F$14)+1), ROW(F17))), "")</f>
        <v>25R000058</v>
      </c>
      <c r="G17" s="39">
        <f t="array" ref="G17">IFERROR(INDEX(DATA!G$14:G$1012, SMALL(IF(DATA!$T$14:$T$1012=1, ROW(DATA!G$14:G$1012)-ROW(DATA!G$14)+1), ROW(G17))), "")</f>
        <v>45662</v>
      </c>
      <c r="H17" s="37">
        <f t="array" ref="H17">IFERROR(INDEX(DATA!H$14:H$1012, SMALL(IF(DATA!$T$14:$T$1012=1, ROW(DATA!H$14:H$1012)-ROW(DATA!H$14)+1), ROW(H17))), "")</f>
        <v>3</v>
      </c>
      <c r="I17" s="37">
        <f t="array" ref="I17">IFERROR(INDEX(DATA!I$14:I$1012, SMALL(IF(DATA!$T$14:$T$1012=1, ROW(DATA!I$14:I$1012)-ROW(DATA!I$14)+1), ROW(I17))), "")</f>
        <v>625</v>
      </c>
      <c r="J17" s="40">
        <f t="array" ref="J17">IFERROR(INDEX(DATA!J$14:J$1012, SMALL(IF(DATA!$T$14:$T$1012=1, ROW(DATA!J$14:J$1012)-ROW(DATA!J$14)+1), ROW(J17))), "")</f>
        <v>45669</v>
      </c>
      <c r="K17" s="37" t="str">
        <f t="array" ref="K17">IFERROR(INDEX(DATA!K$14:K$1012, SMALL(IF(DATA!$T$14:$T$1012=1, ROW(DATA!K$14:K$1012)-ROW(DATA!K$14)+1), ROW(K17))), "")</f>
        <v>GENRAL</v>
      </c>
      <c r="L17" s="37">
        <f t="array" ref="L17">IFERROR(INDEX(DATA!L$14:L$1012, SMALL(IF(DATA!$T$14:$T$1012=1, ROW(DATA!L$14:L$1012)-ROW(DATA!L$14)+1), ROW(L17))), "")</f>
        <v>0</v>
      </c>
      <c r="M17" s="37">
        <f t="array" ref="M17">IFERROR(INDEX(DATA!M$14:M$1012, SMALL(IF(DATA!$T$14:$T$1012=1, ROW(DATA!M$14:M$1012)-ROW(DATA!M$14)+1), ROW(M17))), "")</f>
        <v>0</v>
      </c>
      <c r="N17" s="37">
        <f t="array" ref="N17">IFERROR(INDEX(DATA!N$14:N$1012, SMALL(IF(DATA!$T$14:$T$1012=1, ROW(DATA!N$14:N$1012)-ROW(DATA!N$14)+1), ROW(N17))), "")</f>
        <v>0</v>
      </c>
      <c r="O17" s="37" t="str">
        <f>IFERROR(INDEX(DATA!O$14:O$1012, SMALL(IF(DATA!$T$14:$T$1012=1, ROW(DATA!O$14:O$1012)-ROW(DATA!O$14)+1), ROW(#REF!))), "")</f>
        <v/>
      </c>
    </row>
    <row r="18" spans="1:15" x14ac:dyDescent="0.35">
      <c r="A18" s="37">
        <f t="array" ref="A18">IFERROR(INDEX(DATA!A$14:A$1012, SMALL(IF(DATA!$T$14:$T$1012=1, ROW(DATA!A$14:A$1012)-ROW(DATA!A$14)+1), ROW(A18))), "")</f>
        <v>40</v>
      </c>
      <c r="B18" s="37" t="str">
        <f t="array" ref="B18">IFERROR(INDEX(DATA!B$14:B$1012, SMALL(IF(DATA!$T$14:$T$1012=1, ROW(DATA!B$14:B$1012)-ROW(DATA!B$14)+1), ROW(B18))), "")</f>
        <v>Piece</v>
      </c>
      <c r="C18" s="37" t="str">
        <f t="array" ref="C18">IFERROR(INDEX(DATA!C$14:C$1012, SMALL(IF(DATA!$T$14:$T$1012=1, ROW(DATA!C$14:C$1012)-ROW(DATA!C$14)+1), ROW(C18))), "")</f>
        <v>0666.001.GENRAL.0010</v>
      </c>
      <c r="D18" s="37">
        <f t="array" ref="D18">IFERROR(INDEX(DATA!D$14:D$1012, SMALL(IF(DATA!$T$14:$T$1012=1, ROW(DATA!D$14:D$1012)-ROW(DATA!D$14)+1), ROW(D18))), "")</f>
        <v>0</v>
      </c>
      <c r="E18" s="37" t="str">
        <f t="array" ref="E18">IFERROR(INDEX(DATA!E$14:E$1012, SMALL(IF(DATA!$T$14:$T$1012=1, ROW(DATA!E$14:E$1012)-ROW(DATA!E$14)+1), ROW(E18))), "")</f>
        <v>AUDIO / VIDEO CABLE 3x3 TO CONNECT RECIVER WITH TV</v>
      </c>
      <c r="F18" s="37" t="str">
        <f t="array" ref="F18">IFERROR(INDEX(DATA!F$14:F$1012, SMALL(IF(DATA!$T$14:$T$1012=1, ROW(DATA!F$14:F$1012)-ROW(DATA!F$14)+1), ROW(F18))), "")</f>
        <v>25R000058</v>
      </c>
      <c r="G18" s="39">
        <f t="array" ref="G18">IFERROR(INDEX(DATA!G$14:G$1012, SMALL(IF(DATA!$T$14:$T$1012=1, ROW(DATA!G$14:G$1012)-ROW(DATA!G$14)+1), ROW(G18))), "")</f>
        <v>45662</v>
      </c>
      <c r="H18" s="37">
        <f t="array" ref="H18">IFERROR(INDEX(DATA!H$14:H$1012, SMALL(IF(DATA!$T$14:$T$1012=1, ROW(DATA!H$14:H$1012)-ROW(DATA!H$14)+1), ROW(H18))), "")</f>
        <v>8</v>
      </c>
      <c r="I18" s="37">
        <f t="array" ref="I18">IFERROR(INDEX(DATA!I$14:I$1012, SMALL(IF(DATA!$T$14:$T$1012=1, ROW(DATA!I$14:I$1012)-ROW(DATA!I$14)+1), ROW(I18))), "")</f>
        <v>25</v>
      </c>
      <c r="J18" s="40">
        <f t="array" ref="J18">IFERROR(INDEX(DATA!J$14:J$1012, SMALL(IF(DATA!$T$14:$T$1012=1, ROW(DATA!J$14:J$1012)-ROW(DATA!J$14)+1), ROW(J18))), "")</f>
        <v>45669</v>
      </c>
      <c r="K18" s="37" t="str">
        <f t="array" ref="K18">IFERROR(INDEX(DATA!K$14:K$1012, SMALL(IF(DATA!$T$14:$T$1012=1, ROW(DATA!K$14:K$1012)-ROW(DATA!K$14)+1), ROW(K18))), "")</f>
        <v>GENRAL</v>
      </c>
      <c r="L18" s="37">
        <f t="array" ref="L18">IFERROR(INDEX(DATA!L$14:L$1012, SMALL(IF(DATA!$T$14:$T$1012=1, ROW(DATA!L$14:L$1012)-ROW(DATA!L$14)+1), ROW(L18))), "")</f>
        <v>0</v>
      </c>
      <c r="M18" s="37">
        <f t="array" ref="M18">IFERROR(INDEX(DATA!M$14:M$1012, SMALL(IF(DATA!$T$14:$T$1012=1, ROW(DATA!M$14:M$1012)-ROW(DATA!M$14)+1), ROW(M18))), "")</f>
        <v>0</v>
      </c>
      <c r="N18" s="37">
        <f t="array" ref="N18">IFERROR(INDEX(DATA!N$14:N$1012, SMALL(IF(DATA!$T$14:$T$1012=1, ROW(DATA!N$14:N$1012)-ROW(DATA!N$14)+1), ROW(N18))), "")</f>
        <v>0</v>
      </c>
      <c r="O18" s="37" t="str">
        <f>IFERROR(INDEX(DATA!O$14:O$1012, SMALL(IF(DATA!$T$14:$T$1012=1, ROW(DATA!O$14:O$1012)-ROW(DATA!O$14)+1), ROW(#REF!))), "")</f>
        <v/>
      </c>
    </row>
    <row r="19" spans="1:15" x14ac:dyDescent="0.35">
      <c r="A19" s="37">
        <f t="array" ref="A19">IFERROR(INDEX(DATA!A$14:A$1012, SMALL(IF(DATA!$T$14:$T$1012=1, ROW(DATA!A$14:A$1012)-ROW(DATA!A$14)+1), ROW(A19))), "")</f>
        <v>41</v>
      </c>
      <c r="B19" s="37" t="str">
        <f t="array" ref="B19">IFERROR(INDEX(DATA!B$14:B$1012, SMALL(IF(DATA!$T$14:$T$1012=1, ROW(DATA!B$14:B$1012)-ROW(DATA!B$14)+1), ROW(B19))), "")</f>
        <v>Piece</v>
      </c>
      <c r="C19" s="37" t="str">
        <f t="array" ref="C19">IFERROR(INDEX(DATA!C$14:C$1012, SMALL(IF(DATA!$T$14:$T$1012=1, ROW(DATA!C$14:C$1012)-ROW(DATA!C$14)+1), ROW(C19))), "")</f>
        <v>0666.001.GENRAL.0013</v>
      </c>
      <c r="D19" s="37">
        <f t="array" ref="D19">IFERROR(INDEX(DATA!D$14:D$1012, SMALL(IF(DATA!$T$14:$T$1012=1, ROW(DATA!D$14:D$1012)-ROW(DATA!D$14)+1), ROW(D19))), "")</f>
        <v>0</v>
      </c>
      <c r="E19" s="37" t="str">
        <f t="array" ref="E19">IFERROR(INDEX(DATA!E$14:E$1012, SMALL(IF(DATA!$T$14:$T$1012=1, ROW(DATA!E$14:E$1012)-ROW(DATA!E$14)+1), ROW(E19))), "")</f>
        <v>1x8 OUTPUT LNB</v>
      </c>
      <c r="F19" s="37" t="str">
        <f t="array" ref="F19">IFERROR(INDEX(DATA!F$14:F$1012, SMALL(IF(DATA!$T$14:$T$1012=1, ROW(DATA!F$14:F$1012)-ROW(DATA!F$14)+1), ROW(F19))), "")</f>
        <v>25R000058</v>
      </c>
      <c r="G19" s="39">
        <f t="array" ref="G19">IFERROR(INDEX(DATA!G$14:G$1012, SMALL(IF(DATA!$T$14:$T$1012=1, ROW(DATA!G$14:G$1012)-ROW(DATA!G$14)+1), ROW(G19))), "")</f>
        <v>45662</v>
      </c>
      <c r="H19" s="37">
        <f t="array" ref="H19">IFERROR(INDEX(DATA!H$14:H$1012, SMALL(IF(DATA!$T$14:$T$1012=1, ROW(DATA!H$14:H$1012)-ROW(DATA!H$14)+1), ROW(H19))), "")</f>
        <v>5</v>
      </c>
      <c r="I19" s="37">
        <f t="array" ref="I19">IFERROR(INDEX(DATA!I$14:I$1012, SMALL(IF(DATA!$T$14:$T$1012=1, ROW(DATA!I$14:I$1012)-ROW(DATA!I$14)+1), ROW(I19))), "")</f>
        <v>625</v>
      </c>
      <c r="J19" s="40">
        <f t="array" ref="J19">IFERROR(INDEX(DATA!J$14:J$1012, SMALL(IF(DATA!$T$14:$T$1012=1, ROW(DATA!J$14:J$1012)-ROW(DATA!J$14)+1), ROW(J19))), "")</f>
        <v>45669</v>
      </c>
      <c r="K19" s="37" t="str">
        <f t="array" ref="K19">IFERROR(INDEX(DATA!K$14:K$1012, SMALL(IF(DATA!$T$14:$T$1012=1, ROW(DATA!K$14:K$1012)-ROW(DATA!K$14)+1), ROW(K19))), "")</f>
        <v>GENRAL</v>
      </c>
      <c r="L19" s="37">
        <f t="array" ref="L19">IFERROR(INDEX(DATA!L$14:L$1012, SMALL(IF(DATA!$T$14:$T$1012=1, ROW(DATA!L$14:L$1012)-ROW(DATA!L$14)+1), ROW(L19))), "")</f>
        <v>0</v>
      </c>
      <c r="M19" s="37">
        <f t="array" ref="M19">IFERROR(INDEX(DATA!M$14:M$1012, SMALL(IF(DATA!$T$14:$T$1012=1, ROW(DATA!M$14:M$1012)-ROW(DATA!M$14)+1), ROW(M19))), "")</f>
        <v>0</v>
      </c>
      <c r="N19" s="37">
        <f t="array" ref="N19">IFERROR(INDEX(DATA!N$14:N$1012, SMALL(IF(DATA!$T$14:$T$1012=1, ROW(DATA!N$14:N$1012)-ROW(DATA!N$14)+1), ROW(N19))), "")</f>
        <v>0</v>
      </c>
      <c r="O19" s="37" t="str">
        <f>IFERROR(INDEX(DATA!O$14:O$1012, SMALL(IF(DATA!$T$14:$T$1012=1, ROW(DATA!O$14:O$1012)-ROW(DATA!O$14)+1), ROW(#REF!))), "")</f>
        <v/>
      </c>
    </row>
    <row r="20" spans="1:15" x14ac:dyDescent="0.35">
      <c r="A20" s="37">
        <f t="array" ref="A20">IFERROR(INDEX(DATA!A$14:A$1012, SMALL(IF(DATA!$T$14:$T$1012=1, ROW(DATA!A$14:A$1012)-ROW(DATA!A$14)+1), ROW(A20))), "")</f>
        <v>42</v>
      </c>
      <c r="B20" s="37" t="str">
        <f t="array" ref="B20">IFERROR(INDEX(DATA!B$14:B$1012, SMALL(IF(DATA!$T$14:$T$1012=1, ROW(DATA!B$14:B$1012)-ROW(DATA!B$14)+1), ROW(B20))), "")</f>
        <v>Piece</v>
      </c>
      <c r="C20" s="37" t="str">
        <f t="array" ref="C20">IFERROR(INDEX(DATA!C$14:C$1012, SMALL(IF(DATA!$T$14:$T$1012=1, ROW(DATA!C$14:C$1012)-ROW(DATA!C$14)+1), ROW(C20))), "")</f>
        <v>0666.001.GENRAL.0041</v>
      </c>
      <c r="D20" s="37">
        <f t="array" ref="D20">IFERROR(INDEX(DATA!D$14:D$1012, SMALL(IF(DATA!$T$14:$T$1012=1, ROW(DATA!D$14:D$1012)-ROW(DATA!D$14)+1), ROW(D20))), "")</f>
        <v>0</v>
      </c>
      <c r="E20" s="37" t="str">
        <f t="array" ref="E20">IFERROR(INDEX(DATA!E$14:E$1012, SMALL(IF(DATA!$T$14:$T$1012=1, ROW(DATA!E$14:E$1012)-ROW(DATA!E$14)+1), ROW(E20))), "")</f>
        <v>MODEL : TWF-16 , TORNADO WALL FAN - 16 INCH</v>
      </c>
      <c r="F20" s="37" t="str">
        <f t="array" ref="F20">IFERROR(INDEX(DATA!F$14:F$1012, SMALL(IF(DATA!$T$14:$T$1012=1, ROW(DATA!F$14:F$1012)-ROW(DATA!F$14)+1), ROW(F20))), "")</f>
        <v>25R000058</v>
      </c>
      <c r="G20" s="39">
        <f t="array" ref="G20">IFERROR(INDEX(DATA!G$14:G$1012, SMALL(IF(DATA!$T$14:$T$1012=1, ROW(DATA!G$14:G$1012)-ROW(DATA!G$14)+1), ROW(G20))), "")</f>
        <v>45662</v>
      </c>
      <c r="H20" s="37">
        <f t="array" ref="H20">IFERROR(INDEX(DATA!H$14:H$1012, SMALL(IF(DATA!$T$14:$T$1012=1, ROW(DATA!H$14:H$1012)-ROW(DATA!H$14)+1), ROW(H20))), "")</f>
        <v>2</v>
      </c>
      <c r="I20" s="37">
        <f t="array" ref="I20">IFERROR(INDEX(DATA!I$14:I$1012, SMALL(IF(DATA!$T$14:$T$1012=1, ROW(DATA!I$14:I$1012)-ROW(DATA!I$14)+1), ROW(I20))), "")</f>
        <v>1750</v>
      </c>
      <c r="J20" s="40">
        <f t="array" ref="J20">IFERROR(INDEX(DATA!J$14:J$1012, SMALL(IF(DATA!$T$14:$T$1012=1, ROW(DATA!J$14:J$1012)-ROW(DATA!J$14)+1), ROW(J20))), "")</f>
        <v>45669</v>
      </c>
      <c r="K20" s="37" t="str">
        <f t="array" ref="K20">IFERROR(INDEX(DATA!K$14:K$1012, SMALL(IF(DATA!$T$14:$T$1012=1, ROW(DATA!K$14:K$1012)-ROW(DATA!K$14)+1), ROW(K20))), "")</f>
        <v>HEAT</v>
      </c>
      <c r="L20" s="37">
        <f t="array" ref="L20">IFERROR(INDEX(DATA!L$14:L$1012, SMALL(IF(DATA!$T$14:$T$1012=1, ROW(DATA!L$14:L$1012)-ROW(DATA!L$14)+1), ROW(L20))), "")</f>
        <v>0</v>
      </c>
      <c r="M20" s="37">
        <f t="array" ref="M20">IFERROR(INDEX(DATA!M$14:M$1012, SMALL(IF(DATA!$T$14:$T$1012=1, ROW(DATA!M$14:M$1012)-ROW(DATA!M$14)+1), ROW(M20))), "")</f>
        <v>0</v>
      </c>
      <c r="N20" s="37">
        <f t="array" ref="N20">IFERROR(INDEX(DATA!N$14:N$1012, SMALL(IF(DATA!$T$14:$T$1012=1, ROW(DATA!N$14:N$1012)-ROW(DATA!N$14)+1), ROW(N20))), "")</f>
        <v>0</v>
      </c>
      <c r="O20" s="37" t="str">
        <f>IFERROR(INDEX(DATA!O$14:O$1012, SMALL(IF(DATA!$T$14:$T$1012=1, ROW(DATA!O$14:O$1012)-ROW(DATA!O$14)+1), ROW(#REF!))), "")</f>
        <v/>
      </c>
    </row>
    <row r="21" spans="1:15" x14ac:dyDescent="0.35">
      <c r="A21" s="37">
        <f t="array" ref="A21">IFERROR(INDEX(DATA!A$14:A$1012, SMALL(IF(DATA!$T$14:$T$1012=1, ROW(DATA!A$14:A$1012)-ROW(DATA!A$14)+1), ROW(A21))), "")</f>
        <v>43</v>
      </c>
      <c r="B21" s="37" t="str">
        <f t="array" ref="B21">IFERROR(INDEX(DATA!B$14:B$1012, SMALL(IF(DATA!$T$14:$T$1012=1, ROW(DATA!B$14:B$1012)-ROW(DATA!B$14)+1), ROW(B21))), "")</f>
        <v>Piece</v>
      </c>
      <c r="C21" s="37" t="str">
        <f t="array" ref="C21">IFERROR(INDEX(DATA!C$14:C$1012, SMALL(IF(DATA!$T$14:$T$1012=1, ROW(DATA!C$14:C$1012)-ROW(DATA!C$14)+1), ROW(C21))), "")</f>
        <v>0666.001.GENRAL.0013</v>
      </c>
      <c r="D21" s="37">
        <f t="array" ref="D21">IFERROR(INDEX(DATA!D$14:D$1012, SMALL(IF(DATA!$T$14:$T$1012=1, ROW(DATA!D$14:D$1012)-ROW(DATA!D$14)+1), ROW(D21))), "")</f>
        <v>0</v>
      </c>
      <c r="E21" s="37" t="str">
        <f t="array" ref="E21">IFERROR(INDEX(DATA!E$14:E$1012, SMALL(IF(DATA!$T$14:$T$1012=1, ROW(DATA!E$14:E$1012)-ROW(DATA!E$14)+1), ROW(E21))), "")</f>
        <v>1x8 OUTPUT LNB</v>
      </c>
      <c r="F21" s="37" t="str">
        <f t="array" ref="F21">IFERROR(INDEX(DATA!F$14:F$1012, SMALL(IF(DATA!$T$14:$T$1012=1, ROW(DATA!F$14:F$1012)-ROW(DATA!F$14)+1), ROW(F21))), "")</f>
        <v>25R000058</v>
      </c>
      <c r="G21" s="39">
        <f t="array" ref="G21">IFERROR(INDEX(DATA!G$14:G$1012, SMALL(IF(DATA!$T$14:$T$1012=1, ROW(DATA!G$14:G$1012)-ROW(DATA!G$14)+1), ROW(G21))), "")</f>
        <v>45662</v>
      </c>
      <c r="H21" s="37">
        <f t="array" ref="H21">IFERROR(INDEX(DATA!H$14:H$1012, SMALL(IF(DATA!$T$14:$T$1012=1, ROW(DATA!H$14:H$1012)-ROW(DATA!H$14)+1), ROW(H21))), "")</f>
        <v>2</v>
      </c>
      <c r="I21" s="37">
        <f t="array" ref="I21">IFERROR(INDEX(DATA!I$14:I$1012, SMALL(IF(DATA!$T$14:$T$1012=1, ROW(DATA!I$14:I$1012)-ROW(DATA!I$14)+1), ROW(I21))), "")</f>
        <v>625</v>
      </c>
      <c r="J21" s="40">
        <f t="array" ref="J21">IFERROR(INDEX(DATA!J$14:J$1012, SMALL(IF(DATA!$T$14:$T$1012=1, ROW(DATA!J$14:J$1012)-ROW(DATA!J$14)+1), ROW(J21))), "")</f>
        <v>45669</v>
      </c>
      <c r="K21" s="37" t="str">
        <f t="array" ref="K21">IFERROR(INDEX(DATA!K$14:K$1012, SMALL(IF(DATA!$T$14:$T$1012=1, ROW(DATA!K$14:K$1012)-ROW(DATA!K$14)+1), ROW(K21))), "")</f>
        <v>GENRAL</v>
      </c>
      <c r="L21" s="37">
        <f t="array" ref="L21">IFERROR(INDEX(DATA!L$14:L$1012, SMALL(IF(DATA!$T$14:$T$1012=1, ROW(DATA!L$14:L$1012)-ROW(DATA!L$14)+1), ROW(L21))), "")</f>
        <v>0</v>
      </c>
      <c r="M21" s="37">
        <f t="array" ref="M21">IFERROR(INDEX(DATA!M$14:M$1012, SMALL(IF(DATA!$T$14:$T$1012=1, ROW(DATA!M$14:M$1012)-ROW(DATA!M$14)+1), ROW(M21))), "")</f>
        <v>0</v>
      </c>
      <c r="N21" s="37">
        <f t="array" ref="N21">IFERROR(INDEX(DATA!N$14:N$1012, SMALL(IF(DATA!$T$14:$T$1012=1, ROW(DATA!N$14:N$1012)-ROW(DATA!N$14)+1), ROW(N21))), "")</f>
        <v>0</v>
      </c>
      <c r="O21" s="37" t="str">
        <f>IFERROR(INDEX(DATA!O$14:O$1012, SMALL(IF(DATA!$T$14:$T$1012=1, ROW(DATA!O$14:O$1012)-ROW(DATA!O$14)+1), ROW(#REF!))), "")</f>
        <v/>
      </c>
    </row>
    <row r="22" spans="1:15" x14ac:dyDescent="0.35">
      <c r="A22" s="37">
        <f t="array" ref="A22">IFERROR(INDEX(DATA!A$14:A$1012, SMALL(IF(DATA!$T$14:$T$1012=1, ROW(DATA!A$14:A$1012)-ROW(DATA!A$14)+1), ROW(A22))), "")</f>
        <v>44</v>
      </c>
      <c r="B22" s="37" t="str">
        <f t="array" ref="B22">IFERROR(INDEX(DATA!B$14:B$1012, SMALL(IF(DATA!$T$14:$T$1012=1, ROW(DATA!B$14:B$1012)-ROW(DATA!B$14)+1), ROW(B22))), "")</f>
        <v>Piece</v>
      </c>
      <c r="C22" s="37" t="str">
        <f t="array" ref="C22">IFERROR(INDEX(DATA!C$14:C$1012, SMALL(IF(DATA!$T$14:$T$1012=1, ROW(DATA!C$14:C$1012)-ROW(DATA!C$14)+1), ROW(C22))), "")</f>
        <v>0666.001.GENRAL.0102</v>
      </c>
      <c r="D22" s="37">
        <f t="array" ref="D22">IFERROR(INDEX(DATA!D$14:D$1012, SMALL(IF(DATA!$T$14:$T$1012=1, ROW(DATA!D$14:D$1012)-ROW(DATA!D$14)+1), ROW(D22))), "")</f>
        <v>0</v>
      </c>
      <c r="E22" s="37" t="str">
        <f t="array" ref="E22">IFERROR(INDEX(DATA!E$14:E$1012, SMALL(IF(DATA!$T$14:$T$1012=1, ROW(DATA!E$14:E$1012)-ROW(DATA!E$14)+1), ROW(E22))), "")</f>
        <v>AUDIO / VIDEO CABLE 3x1 FOR MINI RECIVER ( ASTRA ) TO TV LENGTH 1.5 METER</v>
      </c>
      <c r="F22" s="37" t="str">
        <f t="array" ref="F22">IFERROR(INDEX(DATA!F$14:F$1012, SMALL(IF(DATA!$T$14:$T$1012=1, ROW(DATA!F$14:F$1012)-ROW(DATA!F$14)+1), ROW(F22))), "")</f>
        <v>25R000058</v>
      </c>
      <c r="G22" s="39">
        <f t="array" ref="G22">IFERROR(INDEX(DATA!G$14:G$1012, SMALL(IF(DATA!$T$14:$T$1012=1, ROW(DATA!G$14:G$1012)-ROW(DATA!G$14)+1), ROW(G22))), "")</f>
        <v>45662</v>
      </c>
      <c r="H22" s="37">
        <f t="array" ref="H22">IFERROR(INDEX(DATA!H$14:H$1012, SMALL(IF(DATA!$T$14:$T$1012=1, ROW(DATA!H$14:H$1012)-ROW(DATA!H$14)+1), ROW(H22))), "")</f>
        <v>5</v>
      </c>
      <c r="I22" s="37">
        <f t="array" ref="I22">IFERROR(INDEX(DATA!I$14:I$1012, SMALL(IF(DATA!$T$14:$T$1012=1, ROW(DATA!I$14:I$1012)-ROW(DATA!I$14)+1), ROW(I22))), "")</f>
        <v>25</v>
      </c>
      <c r="J22" s="40">
        <f t="array" ref="J22">IFERROR(INDEX(DATA!J$14:J$1012, SMALL(IF(DATA!$T$14:$T$1012=1, ROW(DATA!J$14:J$1012)-ROW(DATA!J$14)+1), ROW(J22))), "")</f>
        <v>45669</v>
      </c>
      <c r="K22" s="37" t="str">
        <f t="array" ref="K22">IFERROR(INDEX(DATA!K$14:K$1012, SMALL(IF(DATA!$T$14:$T$1012=1, ROW(DATA!K$14:K$1012)-ROW(DATA!K$14)+1), ROW(K22))), "")</f>
        <v>GENRAL</v>
      </c>
      <c r="L22" s="37">
        <f t="array" ref="L22">IFERROR(INDEX(DATA!L$14:L$1012, SMALL(IF(DATA!$T$14:$T$1012=1, ROW(DATA!L$14:L$1012)-ROW(DATA!L$14)+1), ROW(L22))), "")</f>
        <v>0</v>
      </c>
      <c r="M22" s="37">
        <f t="array" ref="M22">IFERROR(INDEX(DATA!M$14:M$1012, SMALL(IF(DATA!$T$14:$T$1012=1, ROW(DATA!M$14:M$1012)-ROW(DATA!M$14)+1), ROW(M22))), "")</f>
        <v>0</v>
      </c>
      <c r="N22" s="37">
        <f t="array" ref="N22">IFERROR(INDEX(DATA!N$14:N$1012, SMALL(IF(DATA!$T$14:$T$1012=1, ROW(DATA!N$14:N$1012)-ROW(DATA!N$14)+1), ROW(N22))), "")</f>
        <v>0</v>
      </c>
      <c r="O22" s="37" t="str">
        <f>IFERROR(INDEX(DATA!O$14:O$1012, SMALL(IF(DATA!$T$14:$T$1012=1, ROW(DATA!O$14:O$1012)-ROW(DATA!O$14)+1), ROW(#REF!))), "")</f>
        <v/>
      </c>
    </row>
    <row r="23" spans="1:15" x14ac:dyDescent="0.35">
      <c r="A23" s="37">
        <f t="array" ref="A23">IFERROR(INDEX(DATA!A$14:A$1012, SMALL(IF(DATA!$T$14:$T$1012=1, ROW(DATA!A$14:A$1012)-ROW(DATA!A$14)+1), ROW(A23))), "")</f>
        <v>45</v>
      </c>
      <c r="B23" s="37" t="str">
        <f t="array" ref="B23">IFERROR(INDEX(DATA!B$14:B$1012, SMALL(IF(DATA!$T$14:$T$1012=1, ROW(DATA!B$14:B$1012)-ROW(DATA!B$14)+1), ROW(B23))), "")</f>
        <v>Piece</v>
      </c>
      <c r="C23" s="37" t="str">
        <f t="array" ref="C23">IFERROR(INDEX(DATA!C$14:C$1012, SMALL(IF(DATA!$T$14:$T$1012=1, ROW(DATA!C$14:C$1012)-ROW(DATA!C$14)+1), ROW(C23))), "")</f>
        <v>0666.001.GENRAL.0003</v>
      </c>
      <c r="D23" s="37">
        <f t="array" ref="D23">IFERROR(INDEX(DATA!D$14:D$1012, SMALL(IF(DATA!$T$14:$T$1012=1, ROW(DATA!D$14:D$1012)-ROW(DATA!D$14)+1), ROW(D23))), "")</f>
        <v>0</v>
      </c>
      <c r="E23" s="37" t="str">
        <f t="array" ref="E23">IFERROR(INDEX(DATA!E$14:E$1012, SMALL(IF(DATA!$T$14:$T$1012=1, ROW(DATA!E$14:E$1012)-ROW(DATA!E$14)+1), ROW(E23))), "")</f>
        <v xml:space="preserve">ASTRA MINI SATELLITE RECIVER HD </v>
      </c>
      <c r="F23" s="37" t="str">
        <f t="array" ref="F23">IFERROR(INDEX(DATA!F$14:F$1012, SMALL(IF(DATA!$T$14:$T$1012=1, ROW(DATA!F$14:F$1012)-ROW(DATA!F$14)+1), ROW(F23))), "")</f>
        <v>25R000058</v>
      </c>
      <c r="G23" s="39">
        <f t="array" ref="G23">IFERROR(INDEX(DATA!G$14:G$1012, SMALL(IF(DATA!$T$14:$T$1012=1, ROW(DATA!G$14:G$1012)-ROW(DATA!G$14)+1), ROW(G23))), "")</f>
        <v>45662</v>
      </c>
      <c r="H23" s="37">
        <f t="array" ref="H23">IFERROR(INDEX(DATA!H$14:H$1012, SMALL(IF(DATA!$T$14:$T$1012=1, ROW(DATA!H$14:H$1012)-ROW(DATA!H$14)+1), ROW(H23))), "")</f>
        <v>5</v>
      </c>
      <c r="I23" s="37">
        <f t="array" ref="I23">IFERROR(INDEX(DATA!I$14:I$1012, SMALL(IF(DATA!$T$14:$T$1012=1, ROW(DATA!I$14:I$1012)-ROW(DATA!I$14)+1), ROW(I23))), "")</f>
        <v>625</v>
      </c>
      <c r="J23" s="40">
        <f t="array" ref="J23">IFERROR(INDEX(DATA!J$14:J$1012, SMALL(IF(DATA!$T$14:$T$1012=1, ROW(DATA!J$14:J$1012)-ROW(DATA!J$14)+1), ROW(J23))), "")</f>
        <v>45669</v>
      </c>
      <c r="K23" s="37" t="str">
        <f t="array" ref="K23">IFERROR(INDEX(DATA!K$14:K$1012, SMALL(IF(DATA!$T$14:$T$1012=1, ROW(DATA!K$14:K$1012)-ROW(DATA!K$14)+1), ROW(K23))), "")</f>
        <v>GENRAL</v>
      </c>
      <c r="L23" s="37">
        <f t="array" ref="L23">IFERROR(INDEX(DATA!L$14:L$1012, SMALL(IF(DATA!$T$14:$T$1012=1, ROW(DATA!L$14:L$1012)-ROW(DATA!L$14)+1), ROW(L23))), "")</f>
        <v>0</v>
      </c>
      <c r="M23" s="37">
        <f t="array" ref="M23">IFERROR(INDEX(DATA!M$14:M$1012, SMALL(IF(DATA!$T$14:$T$1012=1, ROW(DATA!M$14:M$1012)-ROW(DATA!M$14)+1), ROW(M23))), "")</f>
        <v>0</v>
      </c>
      <c r="N23" s="37">
        <f t="array" ref="N23">IFERROR(INDEX(DATA!N$14:N$1012, SMALL(IF(DATA!$T$14:$T$1012=1, ROW(DATA!N$14:N$1012)-ROW(DATA!N$14)+1), ROW(N23))), "")</f>
        <v>0</v>
      </c>
      <c r="O23" s="37" t="str">
        <f>IFERROR(INDEX(DATA!O$14:O$1012, SMALL(IF(DATA!$T$14:$T$1012=1, ROW(DATA!O$14:O$1012)-ROW(DATA!O$14)+1), ROW(#REF!))), "")</f>
        <v/>
      </c>
    </row>
    <row r="24" spans="1:15" x14ac:dyDescent="0.35">
      <c r="A24" s="37">
        <f t="array" ref="A24">IFERROR(INDEX(DATA!A$14:A$1012, SMALL(IF(DATA!$T$14:$T$1012=1, ROW(DATA!A$14:A$1012)-ROW(DATA!A$14)+1), ROW(A24))), "")</f>
        <v>46</v>
      </c>
      <c r="B24" s="37" t="str">
        <f t="array" ref="B24">IFERROR(INDEX(DATA!B$14:B$1012, SMALL(IF(DATA!$T$14:$T$1012=1, ROW(DATA!B$14:B$1012)-ROW(DATA!B$14)+1), ROW(B24))), "")</f>
        <v>Piece</v>
      </c>
      <c r="C24" s="37" t="str">
        <f t="array" ref="C24">IFERROR(INDEX(DATA!C$14:C$1012, SMALL(IF(DATA!$T$14:$T$1012=1, ROW(DATA!C$14:C$1012)-ROW(DATA!C$14)+1), ROW(C24))), "")</f>
        <v>0666.001.GENRAL.0010</v>
      </c>
      <c r="D24" s="37">
        <f t="array" ref="D24">IFERROR(INDEX(DATA!D$14:D$1012, SMALL(IF(DATA!$T$14:$T$1012=1, ROW(DATA!D$14:D$1012)-ROW(DATA!D$14)+1), ROW(D24))), "")</f>
        <v>0</v>
      </c>
      <c r="E24" s="37" t="str">
        <f t="array" ref="E24">IFERROR(INDEX(DATA!E$14:E$1012, SMALL(IF(DATA!$T$14:$T$1012=1, ROW(DATA!E$14:E$1012)-ROW(DATA!E$14)+1), ROW(E24))), "")</f>
        <v>AUDIO / VIDEO CABLE 3x3 TO CONNECT RECIVER WITH TV</v>
      </c>
      <c r="F24" s="37" t="str">
        <f t="array" ref="F24">IFERROR(INDEX(DATA!F$14:F$1012, SMALL(IF(DATA!$T$14:$T$1012=1, ROW(DATA!F$14:F$1012)-ROW(DATA!F$14)+1), ROW(F24))), "")</f>
        <v>25R000058</v>
      </c>
      <c r="G24" s="39">
        <f t="array" ref="G24">IFERROR(INDEX(DATA!G$14:G$1012, SMALL(IF(DATA!$T$14:$T$1012=1, ROW(DATA!G$14:G$1012)-ROW(DATA!G$14)+1), ROW(G24))), "")</f>
        <v>45662</v>
      </c>
      <c r="H24" s="37">
        <f t="array" ref="H24">IFERROR(INDEX(DATA!H$14:H$1012, SMALL(IF(DATA!$T$14:$T$1012=1, ROW(DATA!H$14:H$1012)-ROW(DATA!H$14)+1), ROW(H24))), "")</f>
        <v>4</v>
      </c>
      <c r="I24" s="37">
        <f t="array" ref="I24">IFERROR(INDEX(DATA!I$14:I$1012, SMALL(IF(DATA!$T$14:$T$1012=1, ROW(DATA!I$14:I$1012)-ROW(DATA!I$14)+1), ROW(I24))), "")</f>
        <v>25</v>
      </c>
      <c r="J24" s="40">
        <f t="array" ref="J24">IFERROR(INDEX(DATA!J$14:J$1012, SMALL(IF(DATA!$T$14:$T$1012=1, ROW(DATA!J$14:J$1012)-ROW(DATA!J$14)+1), ROW(J24))), "")</f>
        <v>45669</v>
      </c>
      <c r="K24" s="37" t="str">
        <f t="array" ref="K24">IFERROR(INDEX(DATA!K$14:K$1012, SMALL(IF(DATA!$T$14:$T$1012=1, ROW(DATA!K$14:K$1012)-ROW(DATA!K$14)+1), ROW(K24))), "")</f>
        <v>GENRAL</v>
      </c>
      <c r="L24" s="37">
        <f t="array" ref="L24">IFERROR(INDEX(DATA!L$14:L$1012, SMALL(IF(DATA!$T$14:$T$1012=1, ROW(DATA!L$14:L$1012)-ROW(DATA!L$14)+1), ROW(L24))), "")</f>
        <v>0</v>
      </c>
      <c r="M24" s="37">
        <f t="array" ref="M24">IFERROR(INDEX(DATA!M$14:M$1012, SMALL(IF(DATA!$T$14:$T$1012=1, ROW(DATA!M$14:M$1012)-ROW(DATA!M$14)+1), ROW(M24))), "")</f>
        <v>0</v>
      </c>
      <c r="N24" s="37">
        <f t="array" ref="N24">IFERROR(INDEX(DATA!N$14:N$1012, SMALL(IF(DATA!$T$14:$T$1012=1, ROW(DATA!N$14:N$1012)-ROW(DATA!N$14)+1), ROW(N24))), "")</f>
        <v>0</v>
      </c>
      <c r="O24" s="37" t="str">
        <f>IFERROR(INDEX(DATA!O$14:O$1012, SMALL(IF(DATA!$T$14:$T$1012=1, ROW(DATA!O$14:O$1012)-ROW(DATA!O$14)+1), ROW(#REF!))), "")</f>
        <v/>
      </c>
    </row>
    <row r="25" spans="1:15" x14ac:dyDescent="0.35">
      <c r="A25" s="37">
        <f t="array" ref="A25">IFERROR(INDEX(DATA!A$14:A$1012, SMALL(IF(DATA!$T$14:$T$1012=1, ROW(DATA!A$14:A$1012)-ROW(DATA!A$14)+1), ROW(A25))), "")</f>
        <v>47</v>
      </c>
      <c r="B25" s="37" t="str">
        <f t="array" ref="B25">IFERROR(INDEX(DATA!B$14:B$1012, SMALL(IF(DATA!$T$14:$T$1012=1, ROW(DATA!B$14:B$1012)-ROW(DATA!B$14)+1), ROW(B25))), "")</f>
        <v>Piece</v>
      </c>
      <c r="C25" s="37" t="str">
        <f t="array" ref="C25">IFERROR(INDEX(DATA!C$14:C$1012, SMALL(IF(DATA!$T$14:$T$1012=1, ROW(DATA!C$14:C$1012)-ROW(DATA!C$14)+1), ROW(C25))), "")</f>
        <v>0666.001.GENRAL.0013</v>
      </c>
      <c r="D25" s="37">
        <f t="array" ref="D25">IFERROR(INDEX(DATA!D$14:D$1012, SMALL(IF(DATA!$T$14:$T$1012=1, ROW(DATA!D$14:D$1012)-ROW(DATA!D$14)+1), ROW(D25))), "")</f>
        <v>0</v>
      </c>
      <c r="E25" s="37" t="str">
        <f t="array" ref="E25">IFERROR(INDEX(DATA!E$14:E$1012, SMALL(IF(DATA!$T$14:$T$1012=1, ROW(DATA!E$14:E$1012)-ROW(DATA!E$14)+1), ROW(E25))), "")</f>
        <v>1x8 OUTPUT LNB</v>
      </c>
      <c r="F25" s="37" t="str">
        <f t="array" ref="F25">IFERROR(INDEX(DATA!F$14:F$1012, SMALL(IF(DATA!$T$14:$T$1012=1, ROW(DATA!F$14:F$1012)-ROW(DATA!F$14)+1), ROW(F25))), "")</f>
        <v>25R000058</v>
      </c>
      <c r="G25" s="39">
        <f t="array" ref="G25">IFERROR(INDEX(DATA!G$14:G$1012, SMALL(IF(DATA!$T$14:$T$1012=1, ROW(DATA!G$14:G$1012)-ROW(DATA!G$14)+1), ROW(G25))), "")</f>
        <v>45662</v>
      </c>
      <c r="H25" s="37">
        <f t="array" ref="H25">IFERROR(INDEX(DATA!H$14:H$1012, SMALL(IF(DATA!$T$14:$T$1012=1, ROW(DATA!H$14:H$1012)-ROW(DATA!H$14)+1), ROW(H25))), "")</f>
        <v>2</v>
      </c>
      <c r="I25" s="37">
        <f t="array" ref="I25">IFERROR(INDEX(DATA!I$14:I$1012, SMALL(IF(DATA!$T$14:$T$1012=1, ROW(DATA!I$14:I$1012)-ROW(DATA!I$14)+1), ROW(I25))), "")</f>
        <v>625</v>
      </c>
      <c r="J25" s="40">
        <f t="array" ref="J25">IFERROR(INDEX(DATA!J$14:J$1012, SMALL(IF(DATA!$T$14:$T$1012=1, ROW(DATA!J$14:J$1012)-ROW(DATA!J$14)+1), ROW(J25))), "")</f>
        <v>45669</v>
      </c>
      <c r="K25" s="37" t="str">
        <f t="array" ref="K25">IFERROR(INDEX(DATA!K$14:K$1012, SMALL(IF(DATA!$T$14:$T$1012=1, ROW(DATA!K$14:K$1012)-ROW(DATA!K$14)+1), ROW(K25))), "")</f>
        <v>GENRAL</v>
      </c>
      <c r="L25" s="37">
        <f t="array" ref="L25">IFERROR(INDEX(DATA!L$14:L$1012, SMALL(IF(DATA!$T$14:$T$1012=1, ROW(DATA!L$14:L$1012)-ROW(DATA!L$14)+1), ROW(L25))), "")</f>
        <v>0</v>
      </c>
      <c r="M25" s="37">
        <f t="array" ref="M25">IFERROR(INDEX(DATA!M$14:M$1012, SMALL(IF(DATA!$T$14:$T$1012=1, ROW(DATA!M$14:M$1012)-ROW(DATA!M$14)+1), ROW(M25))), "")</f>
        <v>0</v>
      </c>
      <c r="N25" s="37">
        <f t="array" ref="N25">IFERROR(INDEX(DATA!N$14:N$1012, SMALL(IF(DATA!$T$14:$T$1012=1, ROW(DATA!N$14:N$1012)-ROW(DATA!N$14)+1), ROW(N25))), "")</f>
        <v>0</v>
      </c>
      <c r="O25" s="37" t="str">
        <f>IFERROR(INDEX(DATA!O$14:O$1012, SMALL(IF(DATA!$T$14:$T$1012=1, ROW(DATA!O$14:O$1012)-ROW(DATA!O$14)+1), ROW(#REF!))), "")</f>
        <v/>
      </c>
    </row>
    <row r="26" spans="1:15" x14ac:dyDescent="0.35">
      <c r="A26" s="37">
        <f t="array" ref="A26">IFERROR(INDEX(DATA!A$14:A$1012, SMALL(IF(DATA!$T$14:$T$1012=1, ROW(DATA!A$14:A$1012)-ROW(DATA!A$14)+1), ROW(A26))), "")</f>
        <v>48</v>
      </c>
      <c r="B26" s="37" t="str">
        <f t="array" ref="B26">IFERROR(INDEX(DATA!B$14:B$1012, SMALL(IF(DATA!$T$14:$T$1012=1, ROW(DATA!B$14:B$1012)-ROW(DATA!B$14)+1), ROW(B26))), "")</f>
        <v>Piece</v>
      </c>
      <c r="C26" s="37" t="str">
        <f t="array" ref="C26">IFERROR(INDEX(DATA!C$14:C$1012, SMALL(IF(DATA!$T$14:$T$1012=1, ROW(DATA!C$14:C$1012)-ROW(DATA!C$14)+1), ROW(C26))), "")</f>
        <v>0666.001.GENRAL.0002</v>
      </c>
      <c r="D26" s="37">
        <f t="array" ref="D26">IFERROR(INDEX(DATA!D$14:D$1012, SMALL(IF(DATA!$T$14:$T$1012=1, ROW(DATA!D$14:D$1012)-ROW(DATA!D$14)+1), ROW(D26))), "")</f>
        <v>0</v>
      </c>
      <c r="E26" s="37" t="str">
        <f t="array" ref="E26">IFERROR(INDEX(DATA!E$14:E$1012, SMALL(IF(DATA!$T$14:$T$1012=1, ROW(DATA!E$14:E$1012)-ROW(DATA!E$14)+1), ROW(E26))), "")</f>
        <v>SATELLITE DISH PREFIX 70</v>
      </c>
      <c r="F26" s="37" t="str">
        <f t="array" ref="F26">IFERROR(INDEX(DATA!F$14:F$1012, SMALL(IF(DATA!$T$14:$T$1012=1, ROW(DATA!F$14:F$1012)-ROW(DATA!F$14)+1), ROW(F26))), "")</f>
        <v>25R000058</v>
      </c>
      <c r="G26" s="39">
        <f t="array" ref="G26">IFERROR(INDEX(DATA!G$14:G$1012, SMALL(IF(DATA!$T$14:$T$1012=1, ROW(DATA!G$14:G$1012)-ROW(DATA!G$14)+1), ROW(G26))), "")</f>
        <v>45662</v>
      </c>
      <c r="H26" s="37">
        <f t="array" ref="H26">IFERROR(INDEX(DATA!H$14:H$1012, SMALL(IF(DATA!$T$14:$T$1012=1, ROW(DATA!H$14:H$1012)-ROW(DATA!H$14)+1), ROW(H26))), "")</f>
        <v>2</v>
      </c>
      <c r="I26" s="37">
        <f t="array" ref="I26">IFERROR(INDEX(DATA!I$14:I$1012, SMALL(IF(DATA!$T$14:$T$1012=1, ROW(DATA!I$14:I$1012)-ROW(DATA!I$14)+1), ROW(I26))), "")</f>
        <v>325</v>
      </c>
      <c r="J26" s="40">
        <f t="array" ref="J26">IFERROR(INDEX(DATA!J$14:J$1012, SMALL(IF(DATA!$T$14:$T$1012=1, ROW(DATA!J$14:J$1012)-ROW(DATA!J$14)+1), ROW(J26))), "")</f>
        <v>45669</v>
      </c>
      <c r="K26" s="37" t="str">
        <f t="array" ref="K26">IFERROR(INDEX(DATA!K$14:K$1012, SMALL(IF(DATA!$T$14:$T$1012=1, ROW(DATA!K$14:K$1012)-ROW(DATA!K$14)+1), ROW(K26))), "")</f>
        <v>GENRAL</v>
      </c>
      <c r="L26" s="37">
        <f t="array" ref="L26">IFERROR(INDEX(DATA!L$14:L$1012, SMALL(IF(DATA!$T$14:$T$1012=1, ROW(DATA!L$14:L$1012)-ROW(DATA!L$14)+1), ROW(L26))), "")</f>
        <v>0</v>
      </c>
      <c r="M26" s="37">
        <f t="array" ref="M26">IFERROR(INDEX(DATA!M$14:M$1012, SMALL(IF(DATA!$T$14:$T$1012=1, ROW(DATA!M$14:M$1012)-ROW(DATA!M$14)+1), ROW(M26))), "")</f>
        <v>0</v>
      </c>
      <c r="N26" s="37">
        <f t="array" ref="N26">IFERROR(INDEX(DATA!N$14:N$1012, SMALL(IF(DATA!$T$14:$T$1012=1, ROW(DATA!N$14:N$1012)-ROW(DATA!N$14)+1), ROW(N26))), "")</f>
        <v>0</v>
      </c>
      <c r="O26" s="37" t="str">
        <f>IFERROR(INDEX(DATA!O$14:O$1012, SMALL(IF(DATA!$T$14:$T$1012=1, ROW(DATA!O$14:O$1012)-ROW(DATA!O$14)+1), ROW(#REF!))), "")</f>
        <v/>
      </c>
    </row>
    <row r="27" spans="1:15" x14ac:dyDescent="0.35">
      <c r="A27" s="37">
        <f t="array" ref="A27">IFERROR(INDEX(DATA!A$14:A$1012, SMALL(IF(DATA!$T$14:$T$1012=1, ROW(DATA!A$14:A$1012)-ROW(DATA!A$14)+1), ROW(A27))), "")</f>
        <v>49</v>
      </c>
      <c r="B27" s="37" t="str">
        <f t="array" ref="B27">IFERROR(INDEX(DATA!B$14:B$1012, SMALL(IF(DATA!$T$14:$T$1012=1, ROW(DATA!B$14:B$1012)-ROW(DATA!B$14)+1), ROW(B27))), "")</f>
        <v>Piece</v>
      </c>
      <c r="C27" s="37" t="str">
        <f t="array" ref="C27">IFERROR(INDEX(DATA!C$14:C$1012, SMALL(IF(DATA!$T$14:$T$1012=1, ROW(DATA!C$14:C$1012)-ROW(DATA!C$14)+1), ROW(C27))), "")</f>
        <v>0666.001.GENRAL.0102</v>
      </c>
      <c r="D27" s="37">
        <f t="array" ref="D27">IFERROR(INDEX(DATA!D$14:D$1012, SMALL(IF(DATA!$T$14:$T$1012=1, ROW(DATA!D$14:D$1012)-ROW(DATA!D$14)+1), ROW(D27))), "")</f>
        <v>0</v>
      </c>
      <c r="E27" s="37" t="str">
        <f t="array" ref="E27">IFERROR(INDEX(DATA!E$14:E$1012, SMALL(IF(DATA!$T$14:$T$1012=1, ROW(DATA!E$14:E$1012)-ROW(DATA!E$14)+1), ROW(E27))), "")</f>
        <v>AUDIO / VIDEO CABLE 3x1 FOR MINI RECIVER ( ASTRA ) TO TV LENGTH 1.5 METER</v>
      </c>
      <c r="F27" s="37" t="str">
        <f t="array" ref="F27">IFERROR(INDEX(DATA!F$14:F$1012, SMALL(IF(DATA!$T$14:$T$1012=1, ROW(DATA!F$14:F$1012)-ROW(DATA!F$14)+1), ROW(F27))), "")</f>
        <v>25R000058</v>
      </c>
      <c r="G27" s="39">
        <f t="array" ref="G27">IFERROR(INDEX(DATA!G$14:G$1012, SMALL(IF(DATA!$T$14:$T$1012=1, ROW(DATA!G$14:G$1012)-ROW(DATA!G$14)+1), ROW(G27))), "")</f>
        <v>45662</v>
      </c>
      <c r="H27" s="37">
        <f t="array" ref="H27">IFERROR(INDEX(DATA!H$14:H$1012, SMALL(IF(DATA!$T$14:$T$1012=1, ROW(DATA!H$14:H$1012)-ROW(DATA!H$14)+1), ROW(H27))), "")</f>
        <v>4</v>
      </c>
      <c r="I27" s="37">
        <f t="array" ref="I27">IFERROR(INDEX(DATA!I$14:I$1012, SMALL(IF(DATA!$T$14:$T$1012=1, ROW(DATA!I$14:I$1012)-ROW(DATA!I$14)+1), ROW(I27))), "")</f>
        <v>25</v>
      </c>
      <c r="J27" s="40">
        <f t="array" ref="J27">IFERROR(INDEX(DATA!J$14:J$1012, SMALL(IF(DATA!$T$14:$T$1012=1, ROW(DATA!J$14:J$1012)-ROW(DATA!J$14)+1), ROW(J27))), "")</f>
        <v>45669</v>
      </c>
      <c r="K27" s="37" t="str">
        <f t="array" ref="K27">IFERROR(INDEX(DATA!K$14:K$1012, SMALL(IF(DATA!$T$14:$T$1012=1, ROW(DATA!K$14:K$1012)-ROW(DATA!K$14)+1), ROW(K27))), "")</f>
        <v>GENRAL</v>
      </c>
      <c r="L27" s="37">
        <f t="array" ref="L27">IFERROR(INDEX(DATA!L$14:L$1012, SMALL(IF(DATA!$T$14:$T$1012=1, ROW(DATA!L$14:L$1012)-ROW(DATA!L$14)+1), ROW(L27))), "")</f>
        <v>0</v>
      </c>
      <c r="M27" s="37">
        <f t="array" ref="M27">IFERROR(INDEX(DATA!M$14:M$1012, SMALL(IF(DATA!$T$14:$T$1012=1, ROW(DATA!M$14:M$1012)-ROW(DATA!M$14)+1), ROW(M27))), "")</f>
        <v>0</v>
      </c>
      <c r="N27" s="37">
        <f t="array" ref="N27">IFERROR(INDEX(DATA!N$14:N$1012, SMALL(IF(DATA!$T$14:$T$1012=1, ROW(DATA!N$14:N$1012)-ROW(DATA!N$14)+1), ROW(N27))), "")</f>
        <v>0</v>
      </c>
      <c r="O27" s="37" t="str">
        <f>IFERROR(INDEX(DATA!O$14:O$1012, SMALL(IF(DATA!$T$14:$T$1012=1, ROW(DATA!O$14:O$1012)-ROW(DATA!O$14)+1), ROW(#REF!))), "")</f>
        <v/>
      </c>
    </row>
    <row r="28" spans="1:15" x14ac:dyDescent="0.35">
      <c r="A28" s="37">
        <f t="array" ref="A28">IFERROR(INDEX(DATA!A$14:A$1012, SMALL(IF(DATA!$T$14:$T$1012=1, ROW(DATA!A$14:A$1012)-ROW(DATA!A$14)+1), ROW(A28))), "")</f>
        <v>50</v>
      </c>
      <c r="B28" s="37" t="str">
        <f t="array" ref="B28">IFERROR(INDEX(DATA!B$14:B$1012, SMALL(IF(DATA!$T$14:$T$1012=1, ROW(DATA!B$14:B$1012)-ROW(DATA!B$14)+1), ROW(B28))), "")</f>
        <v>Piece</v>
      </c>
      <c r="C28" s="37" t="str">
        <f t="array" ref="C28">IFERROR(INDEX(DATA!C$14:C$1012, SMALL(IF(DATA!$T$14:$T$1012=1, ROW(DATA!C$14:C$1012)-ROW(DATA!C$14)+1), ROW(C28))), "")</f>
        <v>0666.001.GENRAL.0003</v>
      </c>
      <c r="D28" s="37">
        <f t="array" ref="D28">IFERROR(INDEX(DATA!D$14:D$1012, SMALL(IF(DATA!$T$14:$T$1012=1, ROW(DATA!D$14:D$1012)-ROW(DATA!D$14)+1), ROW(D28))), "")</f>
        <v>0</v>
      </c>
      <c r="E28" s="37" t="str">
        <f t="array" ref="E28">IFERROR(INDEX(DATA!E$14:E$1012, SMALL(IF(DATA!$T$14:$T$1012=1, ROW(DATA!E$14:E$1012)-ROW(DATA!E$14)+1), ROW(E28))), "")</f>
        <v xml:space="preserve">ASTRA MINI SATELLITE RECIVER HD </v>
      </c>
      <c r="F28" s="37" t="str">
        <f t="array" ref="F28">IFERROR(INDEX(DATA!F$14:F$1012, SMALL(IF(DATA!$T$14:$T$1012=1, ROW(DATA!F$14:F$1012)-ROW(DATA!F$14)+1), ROW(F28))), "")</f>
        <v>25R000058</v>
      </c>
      <c r="G28" s="39">
        <f t="array" ref="G28">IFERROR(INDEX(DATA!G$14:G$1012, SMALL(IF(DATA!$T$14:$T$1012=1, ROW(DATA!G$14:G$1012)-ROW(DATA!G$14)+1), ROW(G28))), "")</f>
        <v>45662</v>
      </c>
      <c r="H28" s="37">
        <f t="array" ref="H28">IFERROR(INDEX(DATA!H$14:H$1012, SMALL(IF(DATA!$T$14:$T$1012=1, ROW(DATA!H$14:H$1012)-ROW(DATA!H$14)+1), ROW(H28))), "")</f>
        <v>10</v>
      </c>
      <c r="I28" s="37">
        <f t="array" ref="I28">IFERROR(INDEX(DATA!I$14:I$1012, SMALL(IF(DATA!$T$14:$T$1012=1, ROW(DATA!I$14:I$1012)-ROW(DATA!I$14)+1), ROW(I28))), "")</f>
        <v>625</v>
      </c>
      <c r="J28" s="40">
        <f t="array" ref="J28">IFERROR(INDEX(DATA!J$14:J$1012, SMALL(IF(DATA!$T$14:$T$1012=1, ROW(DATA!J$14:J$1012)-ROW(DATA!J$14)+1), ROW(J28))), "")</f>
        <v>45669</v>
      </c>
      <c r="K28" s="37" t="str">
        <f t="array" ref="K28">IFERROR(INDEX(DATA!K$14:K$1012, SMALL(IF(DATA!$T$14:$T$1012=1, ROW(DATA!K$14:K$1012)-ROW(DATA!K$14)+1), ROW(K28))), "")</f>
        <v>GENRAL</v>
      </c>
      <c r="L28" s="37">
        <f t="array" ref="L28">IFERROR(INDEX(DATA!L$14:L$1012, SMALL(IF(DATA!$T$14:$T$1012=1, ROW(DATA!L$14:L$1012)-ROW(DATA!L$14)+1), ROW(L28))), "")</f>
        <v>0</v>
      </c>
      <c r="M28" s="37">
        <f t="array" ref="M28">IFERROR(INDEX(DATA!M$14:M$1012, SMALL(IF(DATA!$T$14:$T$1012=1, ROW(DATA!M$14:M$1012)-ROW(DATA!M$14)+1), ROW(M28))), "")</f>
        <v>0</v>
      </c>
      <c r="N28" s="37">
        <f t="array" ref="N28">IFERROR(INDEX(DATA!N$14:N$1012, SMALL(IF(DATA!$T$14:$T$1012=1, ROW(DATA!N$14:N$1012)-ROW(DATA!N$14)+1), ROW(N28))), "")</f>
        <v>0</v>
      </c>
      <c r="O28" s="37" t="str">
        <f>IFERROR(INDEX(DATA!O$14:O$1012, SMALL(IF(DATA!$T$14:$T$1012=1, ROW(DATA!O$14:O$1012)-ROW(DATA!O$14)+1), ROW(#REF!))), "")</f>
        <v/>
      </c>
    </row>
    <row r="29" spans="1:15" x14ac:dyDescent="0.35">
      <c r="A29" s="37">
        <f t="array" ref="A29">IFERROR(INDEX(DATA!A$14:A$1012, SMALL(IF(DATA!$T$14:$T$1012=1, ROW(DATA!A$14:A$1012)-ROW(DATA!A$14)+1), ROW(A29))), "")</f>
        <v>51</v>
      </c>
      <c r="B29" s="37" t="str">
        <f t="array" ref="B29">IFERROR(INDEX(DATA!B$14:B$1012, SMALL(IF(DATA!$T$14:$T$1012=1, ROW(DATA!B$14:B$1012)-ROW(DATA!B$14)+1), ROW(B29))), "")</f>
        <v>Piece</v>
      </c>
      <c r="C29" s="37" t="str">
        <f t="array" ref="C29">IFERROR(INDEX(DATA!C$14:C$1012, SMALL(IF(DATA!$T$14:$T$1012=1, ROW(DATA!C$14:C$1012)-ROW(DATA!C$14)+1), ROW(C29))), "")</f>
        <v>0666.001.GENRAL.0013</v>
      </c>
      <c r="D29" s="37">
        <f t="array" ref="D29">IFERROR(INDEX(DATA!D$14:D$1012, SMALL(IF(DATA!$T$14:$T$1012=1, ROW(DATA!D$14:D$1012)-ROW(DATA!D$14)+1), ROW(D29))), "")</f>
        <v>0</v>
      </c>
      <c r="E29" s="37" t="str">
        <f t="array" ref="E29">IFERROR(INDEX(DATA!E$14:E$1012, SMALL(IF(DATA!$T$14:$T$1012=1, ROW(DATA!E$14:E$1012)-ROW(DATA!E$14)+1), ROW(E29))), "")</f>
        <v>1x8 OUTPUT LNB</v>
      </c>
      <c r="F29" s="37" t="str">
        <f t="array" ref="F29">IFERROR(INDEX(DATA!F$14:F$1012, SMALL(IF(DATA!$T$14:$T$1012=1, ROW(DATA!F$14:F$1012)-ROW(DATA!F$14)+1), ROW(F29))), "")</f>
        <v>25R000058</v>
      </c>
      <c r="G29" s="39">
        <f t="array" ref="G29">IFERROR(INDEX(DATA!G$14:G$1012, SMALL(IF(DATA!$T$14:$T$1012=1, ROW(DATA!G$14:G$1012)-ROW(DATA!G$14)+1), ROW(G29))), "")</f>
        <v>45662</v>
      </c>
      <c r="H29" s="37">
        <f t="array" ref="H29">IFERROR(INDEX(DATA!H$14:H$1012, SMALL(IF(DATA!$T$14:$T$1012=1, ROW(DATA!H$14:H$1012)-ROW(DATA!H$14)+1), ROW(H29))), "")</f>
        <v>3</v>
      </c>
      <c r="I29" s="37">
        <f t="array" ref="I29">IFERROR(INDEX(DATA!I$14:I$1012, SMALL(IF(DATA!$T$14:$T$1012=1, ROW(DATA!I$14:I$1012)-ROW(DATA!I$14)+1), ROW(I29))), "")</f>
        <v>625</v>
      </c>
      <c r="J29" s="40">
        <f t="array" ref="J29">IFERROR(INDEX(DATA!J$14:J$1012, SMALL(IF(DATA!$T$14:$T$1012=1, ROW(DATA!J$14:J$1012)-ROW(DATA!J$14)+1), ROW(J29))), "")</f>
        <v>45669</v>
      </c>
      <c r="K29" s="37" t="str">
        <f t="array" ref="K29">IFERROR(INDEX(DATA!K$14:K$1012, SMALL(IF(DATA!$T$14:$T$1012=1, ROW(DATA!K$14:K$1012)-ROW(DATA!K$14)+1), ROW(K29))), "")</f>
        <v>GENRAL</v>
      </c>
      <c r="L29" s="37">
        <f t="array" ref="L29">IFERROR(INDEX(DATA!L$14:L$1012, SMALL(IF(DATA!$T$14:$T$1012=1, ROW(DATA!L$14:L$1012)-ROW(DATA!L$14)+1), ROW(L29))), "")</f>
        <v>0</v>
      </c>
      <c r="M29" s="37">
        <f t="array" ref="M29">IFERROR(INDEX(DATA!M$14:M$1012, SMALL(IF(DATA!$T$14:$T$1012=1, ROW(DATA!M$14:M$1012)-ROW(DATA!M$14)+1), ROW(M29))), "")</f>
        <v>0</v>
      </c>
      <c r="N29" s="37">
        <f t="array" ref="N29">IFERROR(INDEX(DATA!N$14:N$1012, SMALL(IF(DATA!$T$14:$T$1012=1, ROW(DATA!N$14:N$1012)-ROW(DATA!N$14)+1), ROW(N29))), "")</f>
        <v>0</v>
      </c>
      <c r="O29" s="37" t="str">
        <f>IFERROR(INDEX(DATA!O$14:O$1012, SMALL(IF(DATA!$T$14:$T$1012=1, ROW(DATA!O$14:O$1012)-ROW(DATA!O$14)+1), ROW(#REF!))), "")</f>
        <v/>
      </c>
    </row>
    <row r="30" spans="1:15" x14ac:dyDescent="0.35">
      <c r="A30" s="37">
        <f t="array" ref="A30">IFERROR(INDEX(DATA!A$14:A$1012, SMALL(IF(DATA!$T$14:$T$1012=1, ROW(DATA!A$14:A$1012)-ROW(DATA!A$14)+1), ROW(A30))), "")</f>
        <v>52</v>
      </c>
      <c r="B30" s="37" t="str">
        <f t="array" ref="B30">IFERROR(INDEX(DATA!B$14:B$1012, SMALL(IF(DATA!$T$14:$T$1012=1, ROW(DATA!B$14:B$1012)-ROW(DATA!B$14)+1), ROW(B30))), "")</f>
        <v>Piece</v>
      </c>
      <c r="C30" s="37" t="str">
        <f t="array" ref="C30">IFERROR(INDEX(DATA!C$14:C$1012, SMALL(IF(DATA!$T$14:$T$1012=1, ROW(DATA!C$14:C$1012)-ROW(DATA!C$14)+1), ROW(C30))), "")</f>
        <v>0666.001.GENRAL.0002</v>
      </c>
      <c r="D30" s="37">
        <f t="array" ref="D30">IFERROR(INDEX(DATA!D$14:D$1012, SMALL(IF(DATA!$T$14:$T$1012=1, ROW(DATA!D$14:D$1012)-ROW(DATA!D$14)+1), ROW(D30))), "")</f>
        <v>0</v>
      </c>
      <c r="E30" s="37" t="str">
        <f t="array" ref="E30">IFERROR(INDEX(DATA!E$14:E$1012, SMALL(IF(DATA!$T$14:$T$1012=1, ROW(DATA!E$14:E$1012)-ROW(DATA!E$14)+1), ROW(E30))), "")</f>
        <v>SATELLITE DISH PREFIX 70</v>
      </c>
      <c r="F30" s="37" t="str">
        <f t="array" ref="F30">IFERROR(INDEX(DATA!F$14:F$1012, SMALL(IF(DATA!$T$14:$T$1012=1, ROW(DATA!F$14:F$1012)-ROW(DATA!F$14)+1), ROW(F30))), "")</f>
        <v>25R000058</v>
      </c>
      <c r="G30" s="39">
        <f t="array" ref="G30">IFERROR(INDEX(DATA!G$14:G$1012, SMALL(IF(DATA!$T$14:$T$1012=1, ROW(DATA!G$14:G$1012)-ROW(DATA!G$14)+1), ROW(G30))), "")</f>
        <v>45662</v>
      </c>
      <c r="H30" s="37">
        <f t="array" ref="H30">IFERROR(INDEX(DATA!H$14:H$1012, SMALL(IF(DATA!$T$14:$T$1012=1, ROW(DATA!H$14:H$1012)-ROW(DATA!H$14)+1), ROW(H30))), "")</f>
        <v>3</v>
      </c>
      <c r="I30" s="37">
        <f t="array" ref="I30">IFERROR(INDEX(DATA!I$14:I$1012, SMALL(IF(DATA!$T$14:$T$1012=1, ROW(DATA!I$14:I$1012)-ROW(DATA!I$14)+1), ROW(I30))), "")</f>
        <v>325</v>
      </c>
      <c r="J30" s="40">
        <f t="array" ref="J30">IFERROR(INDEX(DATA!J$14:J$1012, SMALL(IF(DATA!$T$14:$T$1012=1, ROW(DATA!J$14:J$1012)-ROW(DATA!J$14)+1), ROW(J30))), "")</f>
        <v>45669</v>
      </c>
      <c r="K30" s="37" t="str">
        <f t="array" ref="K30">IFERROR(INDEX(DATA!K$14:K$1012, SMALL(IF(DATA!$T$14:$T$1012=1, ROW(DATA!K$14:K$1012)-ROW(DATA!K$14)+1), ROW(K30))), "")</f>
        <v>GENRAL</v>
      </c>
      <c r="L30" s="37">
        <f t="array" ref="L30">IFERROR(INDEX(DATA!L$14:L$1012, SMALL(IF(DATA!$T$14:$T$1012=1, ROW(DATA!L$14:L$1012)-ROW(DATA!L$14)+1), ROW(L30))), "")</f>
        <v>0</v>
      </c>
      <c r="M30" s="37">
        <f t="array" ref="M30">IFERROR(INDEX(DATA!M$14:M$1012, SMALL(IF(DATA!$T$14:$T$1012=1, ROW(DATA!M$14:M$1012)-ROW(DATA!M$14)+1), ROW(M30))), "")</f>
        <v>0</v>
      </c>
      <c r="N30" s="37">
        <f t="array" ref="N30">IFERROR(INDEX(DATA!N$14:N$1012, SMALL(IF(DATA!$T$14:$T$1012=1, ROW(DATA!N$14:N$1012)-ROW(DATA!N$14)+1), ROW(N30))), "")</f>
        <v>0</v>
      </c>
      <c r="O30" s="37" t="str">
        <f>IFERROR(INDEX(DATA!O$14:O$1012, SMALL(IF(DATA!$T$14:$T$1012=1, ROW(DATA!O$14:O$1012)-ROW(DATA!O$14)+1), ROW(#REF!))), "")</f>
        <v/>
      </c>
    </row>
    <row r="31" spans="1:15" x14ac:dyDescent="0.35">
      <c r="A31" s="37">
        <f t="array" ref="A31">IFERROR(INDEX(DATA!A$14:A$1012, SMALL(IF(DATA!$T$14:$T$1012=1, ROW(DATA!A$14:A$1012)-ROW(DATA!A$14)+1), ROW(A31))), "")</f>
        <v>53</v>
      </c>
      <c r="B31" s="37" t="str">
        <f t="array" ref="B31">IFERROR(INDEX(DATA!B$14:B$1012, SMALL(IF(DATA!$T$14:$T$1012=1, ROW(DATA!B$14:B$1012)-ROW(DATA!B$14)+1), ROW(B31))), "")</f>
        <v>Piece</v>
      </c>
      <c r="C31" s="37" t="str">
        <f t="array" ref="C31">IFERROR(INDEX(DATA!C$14:C$1012, SMALL(IF(DATA!$T$14:$T$1012=1, ROW(DATA!C$14:C$1012)-ROW(DATA!C$14)+1), ROW(C31))), "")</f>
        <v>0666.001.GENRAL.0042</v>
      </c>
      <c r="D31" s="37">
        <f t="array" ref="D31">IFERROR(INDEX(DATA!D$14:D$1012, SMALL(IF(DATA!$T$14:$T$1012=1, ROW(DATA!D$14:D$1012)-ROW(DATA!D$14)+1), ROW(D31))), "")</f>
        <v>0</v>
      </c>
      <c r="E31" s="37" t="str">
        <f t="array" ref="E31">IFERROR(INDEX(DATA!E$14:E$1012, SMALL(IF(DATA!$T$14:$T$1012=1, ROW(DATA!E$14:E$1012)-ROW(DATA!E$14)+1), ROW(E31))), "")</f>
        <v>REMOTE CONTROL FOR BEIN SPORT RECEIVER</v>
      </c>
      <c r="F31" s="37" t="str">
        <f t="array" ref="F31">IFERROR(INDEX(DATA!F$14:F$1012, SMALL(IF(DATA!$T$14:$T$1012=1, ROW(DATA!F$14:F$1012)-ROW(DATA!F$14)+1), ROW(F31))), "")</f>
        <v>25R000058</v>
      </c>
      <c r="G31" s="39">
        <f t="array" ref="G31">IFERROR(INDEX(DATA!G$14:G$1012, SMALL(IF(DATA!$T$14:$T$1012=1, ROW(DATA!G$14:G$1012)-ROW(DATA!G$14)+1), ROW(G31))), "")</f>
        <v>45662</v>
      </c>
      <c r="H31" s="37">
        <f t="array" ref="H31">IFERROR(INDEX(DATA!H$14:H$1012, SMALL(IF(DATA!$T$14:$T$1012=1, ROW(DATA!H$14:H$1012)-ROW(DATA!H$14)+1), ROW(H31))), "")</f>
        <v>4</v>
      </c>
      <c r="I31" s="37">
        <f t="array" ref="I31">IFERROR(INDEX(DATA!I$14:I$1012, SMALL(IF(DATA!$T$14:$T$1012=1, ROW(DATA!I$14:I$1012)-ROW(DATA!I$14)+1), ROW(I31))), "")</f>
        <v>125</v>
      </c>
      <c r="J31" s="40">
        <f t="array" ref="J31">IFERROR(INDEX(DATA!J$14:J$1012, SMALL(IF(DATA!$T$14:$T$1012=1, ROW(DATA!J$14:J$1012)-ROW(DATA!J$14)+1), ROW(J31))), "")</f>
        <v>45669</v>
      </c>
      <c r="K31" s="37" t="str">
        <f t="array" ref="K31">IFERROR(INDEX(DATA!K$14:K$1012, SMALL(IF(DATA!$T$14:$T$1012=1, ROW(DATA!K$14:K$1012)-ROW(DATA!K$14)+1), ROW(K31))), "")</f>
        <v>GENRAL</v>
      </c>
      <c r="L31" s="37">
        <f t="array" ref="L31">IFERROR(INDEX(DATA!L$14:L$1012, SMALL(IF(DATA!$T$14:$T$1012=1, ROW(DATA!L$14:L$1012)-ROW(DATA!L$14)+1), ROW(L31))), "")</f>
        <v>0</v>
      </c>
      <c r="M31" s="37">
        <f t="array" ref="M31">IFERROR(INDEX(DATA!M$14:M$1012, SMALL(IF(DATA!$T$14:$T$1012=1, ROW(DATA!M$14:M$1012)-ROW(DATA!M$14)+1), ROW(M31))), "")</f>
        <v>0</v>
      </c>
      <c r="N31" s="37">
        <f t="array" ref="N31">IFERROR(INDEX(DATA!N$14:N$1012, SMALL(IF(DATA!$T$14:$T$1012=1, ROW(DATA!N$14:N$1012)-ROW(DATA!N$14)+1), ROW(N31))), "")</f>
        <v>0</v>
      </c>
      <c r="O31" s="37" t="str">
        <f>IFERROR(INDEX(DATA!O$14:O$1012, SMALL(IF(DATA!$T$14:$T$1012=1, ROW(DATA!O$14:O$1012)-ROW(DATA!O$14)+1), ROW(#REF!))), "")</f>
        <v/>
      </c>
    </row>
    <row r="32" spans="1:15" x14ac:dyDescent="0.35">
      <c r="A32" s="37">
        <f t="array" ref="A32">IFERROR(INDEX(DATA!A$14:A$1012, SMALL(IF(DATA!$T$14:$T$1012=1, ROW(DATA!A$14:A$1012)-ROW(DATA!A$14)+1), ROW(A32))), "")</f>
        <v>62</v>
      </c>
      <c r="B32" s="37" t="str">
        <f t="array" ref="B32">IFERROR(INDEX(DATA!B$14:B$1012, SMALL(IF(DATA!$T$14:$T$1012=1, ROW(DATA!B$14:B$1012)-ROW(DATA!B$14)+1), ROW(B32))), "")</f>
        <v>EACH</v>
      </c>
      <c r="C32" s="37" t="str">
        <f t="array" ref="C32">IFERROR(INDEX(DATA!C$14:C$1012, SMALL(IF(DATA!$T$14:$T$1012=1, ROW(DATA!C$14:C$1012)-ROW(DATA!C$14)+1), ROW(C32))), "")</f>
        <v>1531.003.GENRAL.7507</v>
      </c>
      <c r="D32" s="37">
        <f t="array" ref="D32">IFERROR(INDEX(DATA!D$14:D$1012, SMALL(IF(DATA!$T$14:$T$1012=1, ROW(DATA!D$14:D$1012)-ROW(DATA!D$14)+1), ROW(D32))), "")</f>
        <v>0</v>
      </c>
      <c r="E32" s="37" t="str">
        <f t="array" ref="E32">IFERROR(INDEX(DATA!E$14:E$1012, SMALL(IF(DATA!$T$14:$T$1012=1, ROW(DATA!E$14:E$1012)-ROW(DATA!E$14)+1), ROW(E32))), "")</f>
        <v>HEATER TURKEY UPPER OVEN 1300 WATT  220V (130CM) , REF . PN/ 2102018 FOR ELECTRIC COOKER</v>
      </c>
      <c r="F32" s="37" t="str">
        <f t="array" ref="F32">IFERROR(INDEX(DATA!F$14:F$1012, SMALL(IF(DATA!$T$14:$T$1012=1, ROW(DATA!F$14:F$1012)-ROW(DATA!F$14)+1), ROW(F32))), "")</f>
        <v>25R000204</v>
      </c>
      <c r="G32" s="39">
        <f t="array" ref="G32">IFERROR(INDEX(DATA!G$14:G$1012, SMALL(IF(DATA!$T$14:$T$1012=1, ROW(DATA!G$14:G$1012)-ROW(DATA!G$14)+1), ROW(G32))), "")</f>
        <v>45663</v>
      </c>
      <c r="H32" s="37">
        <f t="array" ref="H32">IFERROR(INDEX(DATA!H$14:H$1012, SMALL(IF(DATA!$T$14:$T$1012=1, ROW(DATA!H$14:H$1012)-ROW(DATA!H$14)+1), ROW(H32))), "")</f>
        <v>6</v>
      </c>
      <c r="I32" s="37">
        <f t="array" ref="I32">IFERROR(INDEX(DATA!I$14:I$1012, SMALL(IF(DATA!$T$14:$T$1012=1, ROW(DATA!I$14:I$1012)-ROW(DATA!I$14)+1), ROW(I32))), "")</f>
        <v>450</v>
      </c>
      <c r="J32" s="40">
        <f t="array" ref="J32">IFERROR(INDEX(DATA!J$14:J$1012, SMALL(IF(DATA!$T$14:$T$1012=1, ROW(DATA!J$14:J$1012)-ROW(DATA!J$14)+1), ROW(J32))), "")</f>
        <v>45670</v>
      </c>
      <c r="K32" s="37" t="str">
        <f t="array" ref="K32">IFERROR(INDEX(DATA!K$14:K$1012, SMALL(IF(DATA!$T$14:$T$1012=1, ROW(DATA!K$14:K$1012)-ROW(DATA!K$14)+1), ROW(K32))), "")</f>
        <v>HEAT</v>
      </c>
      <c r="L32" s="37">
        <f t="array" ref="L32">IFERROR(INDEX(DATA!L$14:L$1012, SMALL(IF(DATA!$T$14:$T$1012=1, ROW(DATA!L$14:L$1012)-ROW(DATA!L$14)+1), ROW(L32))), "")</f>
        <v>0</v>
      </c>
      <c r="M32" s="37">
        <f t="array" ref="M32">IFERROR(INDEX(DATA!M$14:M$1012, SMALL(IF(DATA!$T$14:$T$1012=1, ROW(DATA!M$14:M$1012)-ROW(DATA!M$14)+1), ROW(M32))), "")</f>
        <v>0</v>
      </c>
      <c r="N32" s="37">
        <f t="array" ref="N32">IFERROR(INDEX(DATA!N$14:N$1012, SMALL(IF(DATA!$T$14:$T$1012=1, ROW(DATA!N$14:N$1012)-ROW(DATA!N$14)+1), ROW(N32))), "")</f>
        <v>0</v>
      </c>
      <c r="O32" s="37" t="str">
        <f>IFERROR(INDEX(DATA!O$14:O$1012, SMALL(IF(DATA!$T$14:$T$1012=1, ROW(DATA!O$14:O$1012)-ROW(DATA!O$14)+1), ROW(#REF!))), "")</f>
        <v/>
      </c>
    </row>
    <row r="33" spans="1:15" x14ac:dyDescent="0.35">
      <c r="A33" s="37">
        <f t="array" ref="A33">IFERROR(INDEX(DATA!A$14:A$1012, SMALL(IF(DATA!$T$14:$T$1012=1, ROW(DATA!A$14:A$1012)-ROW(DATA!A$14)+1), ROW(A33))), "")</f>
        <v>65</v>
      </c>
      <c r="B33" s="37" t="str">
        <f t="array" ref="B33">IFERROR(INDEX(DATA!B$14:B$1012, SMALL(IF(DATA!$T$14:$T$1012=1, ROW(DATA!B$14:B$1012)-ROW(DATA!B$14)+1), ROW(B33))), "")</f>
        <v>EACH</v>
      </c>
      <c r="C33" s="37" t="str">
        <f t="array" ref="C33">IFERROR(INDEX(DATA!C$14:C$1012, SMALL(IF(DATA!$T$14:$T$1012=1, ROW(DATA!C$14:C$1012)-ROW(DATA!C$14)+1), ROW(C33))), "")</f>
        <v>1531.032.GENRAL.7531</v>
      </c>
      <c r="D33" s="37">
        <f t="array" ref="D33">IFERROR(INDEX(DATA!D$14:D$1012, SMALL(IF(DATA!$T$14:$T$1012=1, ROW(DATA!D$14:D$1012)-ROW(DATA!D$14)+1), ROW(D33))), "")</f>
        <v>56384</v>
      </c>
      <c r="E33" s="37" t="str">
        <f t="array" ref="E33">IFERROR(INDEX(DATA!E$14:E$1012, SMALL(IF(DATA!$T$14:$T$1012=1, ROW(DATA!E$14:E$1012)-ROW(DATA!E$14)+1), ROW(E33))), "")</f>
        <v>EGO P/N :  55.19059.831 ,ELECTROLUX P/N : 056384 THERMOSTAT 220 V ? 50 ? 300 C REF . PN/ 56384 FOR CONVECTION OVEN 6 GN 1/1</v>
      </c>
      <c r="F33" s="37" t="str">
        <f t="array" ref="F33">IFERROR(INDEX(DATA!F$14:F$1012, SMALL(IF(DATA!$T$14:$T$1012=1, ROW(DATA!F$14:F$1012)-ROW(DATA!F$14)+1), ROW(F33))), "")</f>
        <v>25R000204</v>
      </c>
      <c r="G33" s="39">
        <f t="array" ref="G33">IFERROR(INDEX(DATA!G$14:G$1012, SMALL(IF(DATA!$T$14:$T$1012=1, ROW(DATA!G$14:G$1012)-ROW(DATA!G$14)+1), ROW(G33))), "")</f>
        <v>45663</v>
      </c>
      <c r="H33" s="37">
        <f t="array" ref="H33">IFERROR(INDEX(DATA!H$14:H$1012, SMALL(IF(DATA!$T$14:$T$1012=1, ROW(DATA!H$14:H$1012)-ROW(DATA!H$14)+1), ROW(H33))), "")</f>
        <v>3</v>
      </c>
      <c r="I33" s="37">
        <f t="array" ref="I33">IFERROR(INDEX(DATA!I$14:I$1012, SMALL(IF(DATA!$T$14:$T$1012=1, ROW(DATA!I$14:I$1012)-ROW(DATA!I$14)+1), ROW(I33))), "")</f>
        <v>2000</v>
      </c>
      <c r="J33" s="40">
        <f t="array" ref="J33">IFERROR(INDEX(DATA!J$14:J$1012, SMALL(IF(DATA!$T$14:$T$1012=1, ROW(DATA!J$14:J$1012)-ROW(DATA!J$14)+1), ROW(J33))), "")</f>
        <v>45670</v>
      </c>
      <c r="K33" s="37" t="str">
        <f t="array" ref="K33">IFERROR(INDEX(DATA!K$14:K$1012, SMALL(IF(DATA!$T$14:$T$1012=1, ROW(DATA!K$14:K$1012)-ROW(DATA!K$14)+1), ROW(K33))), "")</f>
        <v>HEAT</v>
      </c>
      <c r="L33" s="37">
        <f t="array" ref="L33">IFERROR(INDEX(DATA!L$14:L$1012, SMALL(IF(DATA!$T$14:$T$1012=1, ROW(DATA!L$14:L$1012)-ROW(DATA!L$14)+1), ROW(L33))), "")</f>
        <v>0</v>
      </c>
      <c r="M33" s="37">
        <f t="array" ref="M33">IFERROR(INDEX(DATA!M$14:M$1012, SMALL(IF(DATA!$T$14:$T$1012=1, ROW(DATA!M$14:M$1012)-ROW(DATA!M$14)+1), ROW(M33))), "")</f>
        <v>0</v>
      </c>
      <c r="N33" s="37">
        <f t="array" ref="N33">IFERROR(INDEX(DATA!N$14:N$1012, SMALL(IF(DATA!$T$14:$T$1012=1, ROW(DATA!N$14:N$1012)-ROW(DATA!N$14)+1), ROW(N33))), "")</f>
        <v>0</v>
      </c>
      <c r="O33" s="37" t="str">
        <f>IFERROR(INDEX(DATA!O$14:O$1012, SMALL(IF(DATA!$T$14:$T$1012=1, ROW(DATA!O$14:O$1012)-ROW(DATA!O$14)+1), ROW(#REF!))), "")</f>
        <v/>
      </c>
    </row>
    <row r="34" spans="1:15" x14ac:dyDescent="0.35">
      <c r="A34" s="37">
        <f t="array" ref="A34">IFERROR(INDEX(DATA!A$14:A$1012, SMALL(IF(DATA!$T$14:$T$1012=1, ROW(DATA!A$14:A$1012)-ROW(DATA!A$14)+1), ROW(A34))), "")</f>
        <v>67</v>
      </c>
      <c r="B34" s="37" t="str">
        <f t="array" ref="B34">IFERROR(INDEX(DATA!B$14:B$1012, SMALL(IF(DATA!$T$14:$T$1012=1, ROW(DATA!B$14:B$1012)-ROW(DATA!B$14)+1), ROW(B34))), "")</f>
        <v>EACH</v>
      </c>
      <c r="C34" s="37" t="str">
        <f t="array" ref="C34">IFERROR(INDEX(DATA!C$14:C$1012, SMALL(IF(DATA!$T$14:$T$1012=1, ROW(DATA!C$14:C$1012)-ROW(DATA!C$14)+1), ROW(C34))), "")</f>
        <v>1531.003.GENRAL.7507</v>
      </c>
      <c r="D34" s="37">
        <f t="array" ref="D34">IFERROR(INDEX(DATA!D$14:D$1012, SMALL(IF(DATA!$T$14:$T$1012=1, ROW(DATA!D$14:D$1012)-ROW(DATA!D$14)+1), ROW(D34))), "")</f>
        <v>0</v>
      </c>
      <c r="E34" s="37" t="str">
        <f t="array" ref="E34">IFERROR(INDEX(DATA!E$14:E$1012, SMALL(IF(DATA!$T$14:$T$1012=1, ROW(DATA!E$14:E$1012)-ROW(DATA!E$14)+1), ROW(E34))), "")</f>
        <v>HEATER TURKEY UPPER OVEN 1300 WATT  220V (130CM) , REF . PN/ 2102018 FOR ELECTRIC COOKER</v>
      </c>
      <c r="F34" s="37" t="str">
        <f t="array" ref="F34">IFERROR(INDEX(DATA!F$14:F$1012, SMALL(IF(DATA!$T$14:$T$1012=1, ROW(DATA!F$14:F$1012)-ROW(DATA!F$14)+1), ROW(F34))), "")</f>
        <v>25R000204</v>
      </c>
      <c r="G34" s="39">
        <f t="array" ref="G34">IFERROR(INDEX(DATA!G$14:G$1012, SMALL(IF(DATA!$T$14:$T$1012=1, ROW(DATA!G$14:G$1012)-ROW(DATA!G$14)+1), ROW(G34))), "")</f>
        <v>45663</v>
      </c>
      <c r="H34" s="37">
        <f t="array" ref="H34">IFERROR(INDEX(DATA!H$14:H$1012, SMALL(IF(DATA!$T$14:$T$1012=1, ROW(DATA!H$14:H$1012)-ROW(DATA!H$14)+1), ROW(H34))), "")</f>
        <v>3</v>
      </c>
      <c r="I34" s="37">
        <f t="array" ref="I34">IFERROR(INDEX(DATA!I$14:I$1012, SMALL(IF(DATA!$T$14:$T$1012=1, ROW(DATA!I$14:I$1012)-ROW(DATA!I$14)+1), ROW(I34))), "")</f>
        <v>450</v>
      </c>
      <c r="J34" s="40">
        <f t="array" ref="J34">IFERROR(INDEX(DATA!J$14:J$1012, SMALL(IF(DATA!$T$14:$T$1012=1, ROW(DATA!J$14:J$1012)-ROW(DATA!J$14)+1), ROW(J34))), "")</f>
        <v>45670</v>
      </c>
      <c r="K34" s="37" t="str">
        <f t="array" ref="K34">IFERROR(INDEX(DATA!K$14:K$1012, SMALL(IF(DATA!$T$14:$T$1012=1, ROW(DATA!K$14:K$1012)-ROW(DATA!K$14)+1), ROW(K34))), "")</f>
        <v>HEAT</v>
      </c>
      <c r="L34" s="37">
        <f t="array" ref="L34">IFERROR(INDEX(DATA!L$14:L$1012, SMALL(IF(DATA!$T$14:$T$1012=1, ROW(DATA!L$14:L$1012)-ROW(DATA!L$14)+1), ROW(L34))), "")</f>
        <v>0</v>
      </c>
      <c r="M34" s="37">
        <f t="array" ref="M34">IFERROR(INDEX(DATA!M$14:M$1012, SMALL(IF(DATA!$T$14:$T$1012=1, ROW(DATA!M$14:M$1012)-ROW(DATA!M$14)+1), ROW(M34))), "")</f>
        <v>0</v>
      </c>
      <c r="N34" s="37">
        <f t="array" ref="N34">IFERROR(INDEX(DATA!N$14:N$1012, SMALL(IF(DATA!$T$14:$T$1012=1, ROW(DATA!N$14:N$1012)-ROW(DATA!N$14)+1), ROW(N34))), "")</f>
        <v>0</v>
      </c>
      <c r="O34" s="37" t="str">
        <f>IFERROR(INDEX(DATA!O$14:O$1012, SMALL(IF(DATA!$T$14:$T$1012=1, ROW(DATA!O$14:O$1012)-ROW(DATA!O$14)+1), ROW(#REF!))), "")</f>
        <v/>
      </c>
    </row>
    <row r="35" spans="1:15" x14ac:dyDescent="0.35">
      <c r="A35" s="37">
        <f t="array" ref="A35">IFERROR(INDEX(DATA!A$14:A$1012, SMALL(IF(DATA!$T$14:$T$1012=1, ROW(DATA!A$14:A$1012)-ROW(DATA!A$14)+1), ROW(A35))), "")</f>
        <v>68</v>
      </c>
      <c r="B35" s="37" t="str">
        <f t="array" ref="B35">IFERROR(INDEX(DATA!B$14:B$1012, SMALL(IF(DATA!$T$14:$T$1012=1, ROW(DATA!B$14:B$1012)-ROW(DATA!B$14)+1), ROW(B35))), "")</f>
        <v>EACH</v>
      </c>
      <c r="C35" s="37" t="str">
        <f t="array" ref="C35">IFERROR(INDEX(DATA!C$14:C$1012, SMALL(IF(DATA!$T$14:$T$1012=1, ROW(DATA!C$14:C$1012)-ROW(DATA!C$14)+1), ROW(C35))), "")</f>
        <v>1531.032.GENRAL.7502</v>
      </c>
      <c r="D35" s="37">
        <f t="array" ref="D35">IFERROR(INDEX(DATA!D$14:D$1012, SMALL(IF(DATA!$T$14:$T$1012=1, ROW(DATA!D$14:D$1012)-ROW(DATA!D$14)+1), ROW(D35))), "")</f>
        <v>2102030</v>
      </c>
      <c r="E35" s="37" t="str">
        <f t="array" ref="E35">IFERROR(INDEX(DATA!E$14:E$1012, SMALL(IF(DATA!$T$14:$T$1012=1, ROW(DATA!E$14:E$1012)-ROW(DATA!E$14)+1), ROW(E35))), "")</f>
        <v>HEATER TURKEY 1.8 KW -220 V , REF . PN/2102030 FOR ELECTRIC GRILL</v>
      </c>
      <c r="F35" s="37" t="str">
        <f t="array" ref="F35">IFERROR(INDEX(DATA!F$14:F$1012, SMALL(IF(DATA!$T$14:$T$1012=1, ROW(DATA!F$14:F$1012)-ROW(DATA!F$14)+1), ROW(F35))), "")</f>
        <v>25R000204</v>
      </c>
      <c r="G35" s="39">
        <f t="array" ref="G35">IFERROR(INDEX(DATA!G$14:G$1012, SMALL(IF(DATA!$T$14:$T$1012=1, ROW(DATA!G$14:G$1012)-ROW(DATA!G$14)+1), ROW(G35))), "")</f>
        <v>45663</v>
      </c>
      <c r="H35" s="37">
        <f t="array" ref="H35">IFERROR(INDEX(DATA!H$14:H$1012, SMALL(IF(DATA!$T$14:$T$1012=1, ROW(DATA!H$14:H$1012)-ROW(DATA!H$14)+1), ROW(H35))), "")</f>
        <v>6</v>
      </c>
      <c r="I35" s="37">
        <f t="array" ref="I35">IFERROR(INDEX(DATA!I$14:I$1012, SMALL(IF(DATA!$T$14:$T$1012=1, ROW(DATA!I$14:I$1012)-ROW(DATA!I$14)+1), ROW(I35))), "")</f>
        <v>650</v>
      </c>
      <c r="J35" s="40">
        <f t="array" ref="J35">IFERROR(INDEX(DATA!J$14:J$1012, SMALL(IF(DATA!$T$14:$T$1012=1, ROW(DATA!J$14:J$1012)-ROW(DATA!J$14)+1), ROW(J35))), "")</f>
        <v>45670</v>
      </c>
      <c r="K35" s="37" t="str">
        <f t="array" ref="K35">IFERROR(INDEX(DATA!K$14:K$1012, SMALL(IF(DATA!$T$14:$T$1012=1, ROW(DATA!K$14:K$1012)-ROW(DATA!K$14)+1), ROW(K35))), "")</f>
        <v>HEAT</v>
      </c>
      <c r="L35" s="37">
        <f t="array" ref="L35">IFERROR(INDEX(DATA!L$14:L$1012, SMALL(IF(DATA!$T$14:$T$1012=1, ROW(DATA!L$14:L$1012)-ROW(DATA!L$14)+1), ROW(L35))), "")</f>
        <v>0</v>
      </c>
      <c r="M35" s="37">
        <f t="array" ref="M35">IFERROR(INDEX(DATA!M$14:M$1012, SMALL(IF(DATA!$T$14:$T$1012=1, ROW(DATA!M$14:M$1012)-ROW(DATA!M$14)+1), ROW(M35))), "")</f>
        <v>0</v>
      </c>
      <c r="N35" s="37">
        <f t="array" ref="N35">IFERROR(INDEX(DATA!N$14:N$1012, SMALL(IF(DATA!$T$14:$T$1012=1, ROW(DATA!N$14:N$1012)-ROW(DATA!N$14)+1), ROW(N35))), "")</f>
        <v>0</v>
      </c>
      <c r="O35" s="37" t="str">
        <f>IFERROR(INDEX(DATA!O$14:O$1012, SMALL(IF(DATA!$T$14:$T$1012=1, ROW(DATA!O$14:O$1012)-ROW(DATA!O$14)+1), ROW(#REF!))), "")</f>
        <v/>
      </c>
    </row>
    <row r="36" spans="1:15" x14ac:dyDescent="0.35">
      <c r="A36" s="37">
        <f t="array" ref="A36">IFERROR(INDEX(DATA!A$14:A$1012, SMALL(IF(DATA!$T$14:$T$1012=1, ROW(DATA!A$14:A$1012)-ROW(DATA!A$14)+1), ROW(A36))), "")</f>
        <v>69</v>
      </c>
      <c r="B36" s="37" t="str">
        <f t="array" ref="B36">IFERROR(INDEX(DATA!B$14:B$1012, SMALL(IF(DATA!$T$14:$T$1012=1, ROW(DATA!B$14:B$1012)-ROW(DATA!B$14)+1), ROW(B36))), "")</f>
        <v>EACH</v>
      </c>
      <c r="C36" s="37" t="str">
        <f t="array" ref="C36">IFERROR(INDEX(DATA!C$14:C$1012, SMALL(IF(DATA!$T$14:$T$1012=1, ROW(DATA!C$14:C$1012)-ROW(DATA!C$14)+1), ROW(C36))), "")</f>
        <v>1531.032.GENRAL.7019</v>
      </c>
      <c r="D36" s="37">
        <f t="array" ref="D36">IFERROR(INDEX(DATA!D$14:D$1012, SMALL(IF(DATA!$T$14:$T$1012=1, ROW(DATA!D$14:D$1012)-ROW(DATA!D$14)+1), ROW(D36))), "")</f>
        <v>56945</v>
      </c>
      <c r="E36" s="37" t="str">
        <f t="array" ref="E36">IFERROR(INDEX(DATA!E$14:E$1012, SMALL(IF(DATA!$T$14:$T$1012=1, ROW(DATA!E$14:E$1012)-ROW(DATA!E$14)+1), ROW(E36))), "")</f>
        <v>HEATER TURKEY TOASTER 2500W ? 230V , FOR CONVECT OVEN 6 GN 1/1</v>
      </c>
      <c r="F36" s="37" t="str">
        <f t="array" ref="F36">IFERROR(INDEX(DATA!F$14:F$1012, SMALL(IF(DATA!$T$14:$T$1012=1, ROW(DATA!F$14:F$1012)-ROW(DATA!F$14)+1), ROW(F36))), "")</f>
        <v>25R000204</v>
      </c>
      <c r="G36" s="39">
        <f t="array" ref="G36">IFERROR(INDEX(DATA!G$14:G$1012, SMALL(IF(DATA!$T$14:$T$1012=1, ROW(DATA!G$14:G$1012)-ROW(DATA!G$14)+1), ROW(G36))), "")</f>
        <v>45663</v>
      </c>
      <c r="H36" s="37">
        <f t="array" ref="H36">IFERROR(INDEX(DATA!H$14:H$1012, SMALL(IF(DATA!$T$14:$T$1012=1, ROW(DATA!H$14:H$1012)-ROW(DATA!H$14)+1), ROW(H36))), "")</f>
        <v>3</v>
      </c>
      <c r="I36" s="37">
        <f t="array" ref="I36">IFERROR(INDEX(DATA!I$14:I$1012, SMALL(IF(DATA!$T$14:$T$1012=1, ROW(DATA!I$14:I$1012)-ROW(DATA!I$14)+1), ROW(I36))), "")</f>
        <v>2750</v>
      </c>
      <c r="J36" s="40">
        <f t="array" ref="J36">IFERROR(INDEX(DATA!J$14:J$1012, SMALL(IF(DATA!$T$14:$T$1012=1, ROW(DATA!J$14:J$1012)-ROW(DATA!J$14)+1), ROW(J36))), "")</f>
        <v>45670</v>
      </c>
      <c r="K36" s="37" t="str">
        <f t="array" ref="K36">IFERROR(INDEX(DATA!K$14:K$1012, SMALL(IF(DATA!$T$14:$T$1012=1, ROW(DATA!K$14:K$1012)-ROW(DATA!K$14)+1), ROW(K36))), "")</f>
        <v>HEAT</v>
      </c>
      <c r="L36" s="37">
        <f t="array" ref="L36">IFERROR(INDEX(DATA!L$14:L$1012, SMALL(IF(DATA!$T$14:$T$1012=1, ROW(DATA!L$14:L$1012)-ROW(DATA!L$14)+1), ROW(L36))), "")</f>
        <v>0</v>
      </c>
      <c r="M36" s="37">
        <f t="array" ref="M36">IFERROR(INDEX(DATA!M$14:M$1012, SMALL(IF(DATA!$T$14:$T$1012=1, ROW(DATA!M$14:M$1012)-ROW(DATA!M$14)+1), ROW(M36))), "")</f>
        <v>0</v>
      </c>
      <c r="N36" s="37">
        <f t="array" ref="N36">IFERROR(INDEX(DATA!N$14:N$1012, SMALL(IF(DATA!$T$14:$T$1012=1, ROW(DATA!N$14:N$1012)-ROW(DATA!N$14)+1), ROW(N36))), "")</f>
        <v>0</v>
      </c>
      <c r="O36" s="37" t="str">
        <f>IFERROR(INDEX(DATA!O$14:O$1012, SMALL(IF(DATA!$T$14:$T$1012=1, ROW(DATA!O$14:O$1012)-ROW(DATA!O$14)+1), ROW(#REF!))), "")</f>
        <v/>
      </c>
    </row>
    <row r="37" spans="1:15" x14ac:dyDescent="0.35">
      <c r="A37" s="37">
        <f t="array" ref="A37">IFERROR(INDEX(DATA!A$14:A$1012, SMALL(IF(DATA!$T$14:$T$1012=1, ROW(DATA!A$14:A$1012)-ROW(DATA!A$14)+1), ROW(A37))), "")</f>
        <v>70</v>
      </c>
      <c r="B37" s="37" t="str">
        <f t="array" ref="B37">IFERROR(INDEX(DATA!B$14:B$1012, SMALL(IF(DATA!$T$14:$T$1012=1, ROW(DATA!B$14:B$1012)-ROW(DATA!B$14)+1), ROW(B37))), "")</f>
        <v>EACH</v>
      </c>
      <c r="C37" s="37" t="str">
        <f t="array" ref="C37">IFERROR(INDEX(DATA!C$14:C$1012, SMALL(IF(DATA!$T$14:$T$1012=1, ROW(DATA!C$14:C$1012)-ROW(DATA!C$14)+1), ROW(C37))), "")</f>
        <v>1531.003.GENRAL.7506</v>
      </c>
      <c r="D37" s="37">
        <f t="array" ref="D37">IFERROR(INDEX(DATA!D$14:D$1012, SMALL(IF(DATA!$T$14:$T$1012=1, ROW(DATA!D$14:D$1012)-ROW(DATA!D$14)+1), ROW(D37))), "")</f>
        <v>0</v>
      </c>
      <c r="E37" s="37" t="str">
        <f t="array" ref="E37">IFERROR(INDEX(DATA!E$14:E$1012, SMALL(IF(DATA!$T$14:$T$1012=1, ROW(DATA!E$14:E$1012)-ROW(DATA!E$14)+1), ROW(E37))), "")</f>
        <v>HEATER TURKEY LOWER OVEN 1300 WATT 220V (130CM) NO REF . 2102018CFOR ELECTRIC COOKER</v>
      </c>
      <c r="F37" s="37" t="str">
        <f t="array" ref="F37">IFERROR(INDEX(DATA!F$14:F$1012, SMALL(IF(DATA!$T$14:$T$1012=1, ROW(DATA!F$14:F$1012)-ROW(DATA!F$14)+1), ROW(F37))), "")</f>
        <v>25R000204</v>
      </c>
      <c r="G37" s="39">
        <f t="array" ref="G37">IFERROR(INDEX(DATA!G$14:G$1012, SMALL(IF(DATA!$T$14:$T$1012=1, ROW(DATA!G$14:G$1012)-ROW(DATA!G$14)+1), ROW(G37))), "")</f>
        <v>45663</v>
      </c>
      <c r="H37" s="37">
        <f t="array" ref="H37">IFERROR(INDEX(DATA!H$14:H$1012, SMALL(IF(DATA!$T$14:$T$1012=1, ROW(DATA!H$14:H$1012)-ROW(DATA!H$14)+1), ROW(H37))), "")</f>
        <v>3</v>
      </c>
      <c r="I37" s="37">
        <f t="array" ref="I37">IFERROR(INDEX(DATA!I$14:I$1012, SMALL(IF(DATA!$T$14:$T$1012=1, ROW(DATA!I$14:I$1012)-ROW(DATA!I$14)+1), ROW(I37))), "")</f>
        <v>450</v>
      </c>
      <c r="J37" s="40">
        <f t="array" ref="J37">IFERROR(INDEX(DATA!J$14:J$1012, SMALL(IF(DATA!$T$14:$T$1012=1, ROW(DATA!J$14:J$1012)-ROW(DATA!J$14)+1), ROW(J37))), "")</f>
        <v>45670</v>
      </c>
      <c r="K37" s="37" t="str">
        <f t="array" ref="K37">IFERROR(INDEX(DATA!K$14:K$1012, SMALL(IF(DATA!$T$14:$T$1012=1, ROW(DATA!K$14:K$1012)-ROW(DATA!K$14)+1), ROW(K37))), "")</f>
        <v>HEAT</v>
      </c>
      <c r="L37" s="37">
        <f t="array" ref="L37">IFERROR(INDEX(DATA!L$14:L$1012, SMALL(IF(DATA!$T$14:$T$1012=1, ROW(DATA!L$14:L$1012)-ROW(DATA!L$14)+1), ROW(L37))), "")</f>
        <v>0</v>
      </c>
      <c r="M37" s="37">
        <f t="array" ref="M37">IFERROR(INDEX(DATA!M$14:M$1012, SMALL(IF(DATA!$T$14:$T$1012=1, ROW(DATA!M$14:M$1012)-ROW(DATA!M$14)+1), ROW(M37))), "")</f>
        <v>0</v>
      </c>
      <c r="N37" s="37">
        <f t="array" ref="N37">IFERROR(INDEX(DATA!N$14:N$1012, SMALL(IF(DATA!$T$14:$T$1012=1, ROW(DATA!N$14:N$1012)-ROW(DATA!N$14)+1), ROW(N37))), "")</f>
        <v>0</v>
      </c>
      <c r="O37" s="37" t="str">
        <f>IFERROR(INDEX(DATA!O$14:O$1012, SMALL(IF(DATA!$T$14:$T$1012=1, ROW(DATA!O$14:O$1012)-ROW(DATA!O$14)+1), ROW(#REF!))), "")</f>
        <v/>
      </c>
    </row>
    <row r="38" spans="1:15" x14ac:dyDescent="0.35">
      <c r="A38" s="37">
        <f t="array" ref="A38">IFERROR(INDEX(DATA!A$14:A$1012, SMALL(IF(DATA!$T$14:$T$1012=1, ROW(DATA!A$14:A$1012)-ROW(DATA!A$14)+1), ROW(A38))), "")</f>
        <v>71</v>
      </c>
      <c r="B38" s="37" t="str">
        <f t="array" ref="B38">IFERROR(INDEX(DATA!B$14:B$1012, SMALL(IF(DATA!$T$14:$T$1012=1, ROW(DATA!B$14:B$1012)-ROW(DATA!B$14)+1), ROW(B38))), "")</f>
        <v>EACH</v>
      </c>
      <c r="C38" s="37" t="str">
        <f t="array" ref="C38">IFERROR(INDEX(DATA!C$14:C$1012, SMALL(IF(DATA!$T$14:$T$1012=1, ROW(DATA!C$14:C$1012)-ROW(DATA!C$14)+1), ROW(C38))), "")</f>
        <v>1531.032.GENRAL.7507</v>
      </c>
      <c r="D38" s="37" t="str">
        <f t="array" ref="D38">IFERROR(INDEX(DATA!D$14:D$1012, SMALL(IF(DATA!$T$14:$T$1012=1, ROW(DATA!D$14:D$1012)-ROW(DATA!D$14)+1), ROW(D38))), "")</f>
        <v>XR10CX=XR10CH</v>
      </c>
      <c r="E38" s="37" t="str">
        <f t="array" ref="E38">IFERROR(INDEX(DATA!E$14:E$1012, SMALL(IF(DATA!$T$14:$T$1012=1, ROW(DATA!E$14:E$1012)-ROW(DATA!E$14)+1), ROW(E38))), "")</f>
        <v>DIXELL P/N XR10CX=XR10CH , DIGITAL THERMOSTAT - 220V 8(3)A 250VAC ITALY MADE REF PN/ 2101060 FOR SALAD REFRIGERATOR &amp; VERTICAL REFRIGERATOR (OLD P/N : XR10CX-5N0C0)</v>
      </c>
      <c r="F38" s="37" t="str">
        <f t="array" ref="F38">IFERROR(INDEX(DATA!F$14:F$1012, SMALL(IF(DATA!$T$14:$T$1012=1, ROW(DATA!F$14:F$1012)-ROW(DATA!F$14)+1), ROW(F38))), "")</f>
        <v>25R000204</v>
      </c>
      <c r="G38" s="39">
        <f t="array" ref="G38">IFERROR(INDEX(DATA!G$14:G$1012, SMALL(IF(DATA!$T$14:$T$1012=1, ROW(DATA!G$14:G$1012)-ROW(DATA!G$14)+1), ROW(G38))), "")</f>
        <v>45663</v>
      </c>
      <c r="H38" s="37">
        <f t="array" ref="H38">IFERROR(INDEX(DATA!H$14:H$1012, SMALL(IF(DATA!$T$14:$T$1012=1, ROW(DATA!H$14:H$1012)-ROW(DATA!H$14)+1), ROW(H38))), "")</f>
        <v>1</v>
      </c>
      <c r="I38" s="37">
        <f t="array" ref="I38">IFERROR(INDEX(DATA!I$14:I$1012, SMALL(IF(DATA!$T$14:$T$1012=1, ROW(DATA!I$14:I$1012)-ROW(DATA!I$14)+1), ROW(I38))), "")</f>
        <v>2200</v>
      </c>
      <c r="J38" s="40">
        <f t="array" ref="J38">IFERROR(INDEX(DATA!J$14:J$1012, SMALL(IF(DATA!$T$14:$T$1012=1, ROW(DATA!J$14:J$1012)-ROW(DATA!J$14)+1), ROW(J38))), "")</f>
        <v>45670</v>
      </c>
      <c r="K38" s="37" t="str">
        <f t="array" ref="K38">IFERROR(INDEX(DATA!K$14:K$1012, SMALL(IF(DATA!$T$14:$T$1012=1, ROW(DATA!K$14:K$1012)-ROW(DATA!K$14)+1), ROW(K38))), "")</f>
        <v>HEAT</v>
      </c>
      <c r="L38" s="37">
        <f t="array" ref="L38">IFERROR(INDEX(DATA!L$14:L$1012, SMALL(IF(DATA!$T$14:$T$1012=1, ROW(DATA!L$14:L$1012)-ROW(DATA!L$14)+1), ROW(L38))), "")</f>
        <v>0</v>
      </c>
      <c r="M38" s="37">
        <f t="array" ref="M38">IFERROR(INDEX(DATA!M$14:M$1012, SMALL(IF(DATA!$T$14:$T$1012=1, ROW(DATA!M$14:M$1012)-ROW(DATA!M$14)+1), ROW(M38))), "")</f>
        <v>0</v>
      </c>
      <c r="N38" s="37">
        <f t="array" ref="N38">IFERROR(INDEX(DATA!N$14:N$1012, SMALL(IF(DATA!$T$14:$T$1012=1, ROW(DATA!N$14:N$1012)-ROW(DATA!N$14)+1), ROW(N38))), "")</f>
        <v>0</v>
      </c>
      <c r="O38" s="37" t="str">
        <f>IFERROR(INDEX(DATA!O$14:O$1012, SMALL(IF(DATA!$T$14:$T$1012=1, ROW(DATA!O$14:O$1012)-ROW(DATA!O$14)+1), ROW(#REF!))), "")</f>
        <v/>
      </c>
    </row>
    <row r="39" spans="1:15" x14ac:dyDescent="0.35">
      <c r="A39" s="37">
        <f t="array" ref="A39">IFERROR(INDEX(DATA!A$14:A$1012, SMALL(IF(DATA!$T$14:$T$1012=1, ROW(DATA!A$14:A$1012)-ROW(DATA!A$14)+1), ROW(A39))), "")</f>
        <v>120</v>
      </c>
      <c r="B39" s="37" t="str">
        <f t="array" ref="B39">IFERROR(INDEX(DATA!B$14:B$1012, SMALL(IF(DATA!$T$14:$T$1012=1, ROW(DATA!B$14:B$1012)-ROW(DATA!B$14)+1), ROW(B39))), "")</f>
        <v>EACH</v>
      </c>
      <c r="C39" s="37" t="str">
        <f t="array" ref="C39">IFERROR(INDEX(DATA!C$14:C$1012, SMALL(IF(DATA!$T$14:$T$1012=1, ROW(DATA!C$14:C$1012)-ROW(DATA!C$14)+1), ROW(C39))), "")</f>
        <v>2211.008.GENRAL.7532</v>
      </c>
      <c r="D39" s="37">
        <f t="array" ref="D39">IFERROR(INDEX(DATA!D$14:D$1012, SMALL(IF(DATA!$T$14:$T$1012=1, ROW(DATA!D$14:D$1012)-ROW(DATA!D$14)+1), ROW(D39))), "")</f>
        <v>23047</v>
      </c>
      <c r="E39" s="37" t="str">
        <f t="array" ref="E39">IFERROR(INDEX(DATA!E$14:E$1012, SMALL(IF(DATA!$T$14:$T$1012=1, ROW(DATA!E$14:E$1012)-ROW(DATA!E$14)+1), ROW(E39))), "")</f>
        <v>P/N : 23047 , EARTH-LEAKAGE CIRCUIT BREAKER , 4 POLE, 3 PHASE + NEUTRAL, 63 AMPS, DELTA CURRENT=30 MA ( MAKER : SCHNEIDER ) ( REF CODE 1001.001.USED.0032 )</v>
      </c>
      <c r="F39" s="37" t="str">
        <f t="array" ref="F39">IFERROR(INDEX(DATA!F$14:F$1012, SMALL(IF(DATA!$T$14:$T$1012=1, ROW(DATA!F$14:F$1012)-ROW(DATA!F$14)+1), ROW(F39))), "")</f>
        <v>25R000215</v>
      </c>
      <c r="G39" s="39">
        <f t="array" ref="G39">IFERROR(INDEX(DATA!G$14:G$1012, SMALL(IF(DATA!$T$14:$T$1012=1, ROW(DATA!G$14:G$1012)-ROW(DATA!G$14)+1), ROW(G39))), "")</f>
        <v>45663</v>
      </c>
      <c r="H39" s="37">
        <f t="array" ref="H39">IFERROR(INDEX(DATA!H$14:H$1012, SMALL(IF(DATA!$T$14:$T$1012=1, ROW(DATA!H$14:H$1012)-ROW(DATA!H$14)+1), ROW(H39))), "")</f>
        <v>2</v>
      </c>
      <c r="I39" s="37">
        <f t="array" ref="I39">IFERROR(INDEX(DATA!I$14:I$1012, SMALL(IF(DATA!$T$14:$T$1012=1, ROW(DATA!I$14:I$1012)-ROW(DATA!I$14)+1), ROW(I39))), "")</f>
        <v>5900</v>
      </c>
      <c r="J39" s="40">
        <f t="array" ref="J39">IFERROR(INDEX(DATA!J$14:J$1012, SMALL(IF(DATA!$T$14:$T$1012=1, ROW(DATA!J$14:J$1012)-ROW(DATA!J$14)+1), ROW(J39))), "")</f>
        <v>45670</v>
      </c>
      <c r="K39" s="37" t="str">
        <f t="array" ref="K39">IFERROR(INDEX(DATA!K$14:K$1012, SMALL(IF(DATA!$T$14:$T$1012=1, ROW(DATA!K$14:K$1012)-ROW(DATA!K$14)+1), ROW(K39))), "")</f>
        <v>ELEC</v>
      </c>
      <c r="L39" s="37">
        <f t="array" ref="L39">IFERROR(INDEX(DATA!L$14:L$1012, SMALL(IF(DATA!$T$14:$T$1012=1, ROW(DATA!L$14:L$1012)-ROW(DATA!L$14)+1), ROW(L39))), "")</f>
        <v>0</v>
      </c>
      <c r="M39" s="37">
        <f t="array" ref="M39">IFERROR(INDEX(DATA!M$14:M$1012, SMALL(IF(DATA!$T$14:$T$1012=1, ROW(DATA!M$14:M$1012)-ROW(DATA!M$14)+1), ROW(M39))), "")</f>
        <v>0</v>
      </c>
      <c r="N39" s="37">
        <f t="array" ref="N39">IFERROR(INDEX(DATA!N$14:N$1012, SMALL(IF(DATA!$T$14:$T$1012=1, ROW(DATA!N$14:N$1012)-ROW(DATA!N$14)+1), ROW(N39))), "")</f>
        <v>0</v>
      </c>
      <c r="O39" s="37" t="str">
        <f>IFERROR(INDEX(DATA!O$14:O$1012, SMALL(IF(DATA!$T$14:$T$1012=1, ROW(DATA!O$14:O$1012)-ROW(DATA!O$14)+1), ROW(#REF!))), "")</f>
        <v/>
      </c>
    </row>
    <row r="40" spans="1:15" x14ac:dyDescent="0.35">
      <c r="A40" s="37">
        <f t="array" ref="A40">IFERROR(INDEX(DATA!A$14:A$1012, SMALL(IF(DATA!$T$14:$T$1012=1, ROW(DATA!A$14:A$1012)-ROW(DATA!A$14)+1), ROW(A40))), "")</f>
        <v>121</v>
      </c>
      <c r="B40" s="37" t="str">
        <f t="array" ref="B40">IFERROR(INDEX(DATA!B$14:B$1012, SMALL(IF(DATA!$T$14:$T$1012=1, ROW(DATA!B$14:B$1012)-ROW(DATA!B$14)+1), ROW(B40))), "")</f>
        <v>EACH</v>
      </c>
      <c r="C40" s="37" t="str">
        <f t="array" ref="C40">IFERROR(INDEX(DATA!C$14:C$1012, SMALL(IF(DATA!$T$14:$T$1012=1, ROW(DATA!C$14:C$1012)-ROW(DATA!C$14)+1), ROW(C40))), "")</f>
        <v>2211.008.GENRAL.7565</v>
      </c>
      <c r="D40" s="37" t="str">
        <f t="array" ref="D40">IFERROR(INDEX(DATA!D$14:D$1012, SMALL(IF(DATA!$T$14:$T$1012=1, ROW(DATA!D$14:D$1012)-ROW(DATA!D$14)+1), ROW(D40))), "")</f>
        <v>A9R81440</v>
      </c>
      <c r="E40" s="37" t="str">
        <f t="array" ref="E40">IFERROR(INDEX(DATA!E$14:E$1012, SMALL(IF(DATA!$T$14:$T$1012=1, ROW(DATA!E$14:E$1012)-ROW(DATA!E$14)+1), ROW(E40))), "")</f>
        <v>P/N : A9R41440 , RESIDUAL CURRENT CIRCUIT BREAKER EARTH LEAKAGE40 A,ACTI 9 IID-RCCB-4P-40A-30MA-TYPE AC- 400VAC (SCHNIDER CAT.)</v>
      </c>
      <c r="F40" s="37" t="str">
        <f t="array" ref="F40">IFERROR(INDEX(DATA!F$14:F$1012, SMALL(IF(DATA!$T$14:$T$1012=1, ROW(DATA!F$14:F$1012)-ROW(DATA!F$14)+1), ROW(F40))), "")</f>
        <v>25R000215</v>
      </c>
      <c r="G40" s="39">
        <f t="array" ref="G40">IFERROR(INDEX(DATA!G$14:G$1012, SMALL(IF(DATA!$T$14:$T$1012=1, ROW(DATA!G$14:G$1012)-ROW(DATA!G$14)+1), ROW(G40))), "")</f>
        <v>45663</v>
      </c>
      <c r="H40" s="37">
        <f t="array" ref="H40">IFERROR(INDEX(DATA!H$14:H$1012, SMALL(IF(DATA!$T$14:$T$1012=1, ROW(DATA!H$14:H$1012)-ROW(DATA!H$14)+1), ROW(H40))), "")</f>
        <v>2</v>
      </c>
      <c r="I40" s="37">
        <f t="array" ref="I40">IFERROR(INDEX(DATA!I$14:I$1012, SMALL(IF(DATA!$T$14:$T$1012=1, ROW(DATA!I$14:I$1012)-ROW(DATA!I$14)+1), ROW(I40))), "")</f>
        <v>5450</v>
      </c>
      <c r="J40" s="40">
        <f t="array" ref="J40">IFERROR(INDEX(DATA!J$14:J$1012, SMALL(IF(DATA!$T$14:$T$1012=1, ROW(DATA!J$14:J$1012)-ROW(DATA!J$14)+1), ROW(J40))), "")</f>
        <v>45670</v>
      </c>
      <c r="K40" s="37" t="str">
        <f t="array" ref="K40">IFERROR(INDEX(DATA!K$14:K$1012, SMALL(IF(DATA!$T$14:$T$1012=1, ROW(DATA!K$14:K$1012)-ROW(DATA!K$14)+1), ROW(K40))), "")</f>
        <v>ELEC</v>
      </c>
      <c r="L40" s="37">
        <f t="array" ref="L40">IFERROR(INDEX(DATA!L$14:L$1012, SMALL(IF(DATA!$T$14:$T$1012=1, ROW(DATA!L$14:L$1012)-ROW(DATA!L$14)+1), ROW(L40))), "")</f>
        <v>0</v>
      </c>
      <c r="M40" s="37">
        <f t="array" ref="M40">IFERROR(INDEX(DATA!M$14:M$1012, SMALL(IF(DATA!$T$14:$T$1012=1, ROW(DATA!M$14:M$1012)-ROW(DATA!M$14)+1), ROW(M40))), "")</f>
        <v>0</v>
      </c>
      <c r="N40" s="37">
        <f t="array" ref="N40">IFERROR(INDEX(DATA!N$14:N$1012, SMALL(IF(DATA!$T$14:$T$1012=1, ROW(DATA!N$14:N$1012)-ROW(DATA!N$14)+1), ROW(N40))), "")</f>
        <v>0</v>
      </c>
      <c r="O40" s="37" t="str">
        <f>IFERROR(INDEX(DATA!O$14:O$1012, SMALL(IF(DATA!$T$14:$T$1012=1, ROW(DATA!O$14:O$1012)-ROW(DATA!O$14)+1), ROW(#REF!))), "")</f>
        <v/>
      </c>
    </row>
    <row r="41" spans="1:15" x14ac:dyDescent="0.35">
      <c r="A41" s="37">
        <f t="array" ref="A41">IFERROR(INDEX(DATA!A$14:A$1012, SMALL(IF(DATA!$T$14:$T$1012=1, ROW(DATA!A$14:A$1012)-ROW(DATA!A$14)+1), ROW(A41))), "")</f>
        <v>144</v>
      </c>
      <c r="B41" s="37" t="str">
        <f t="array" ref="B41">IFERROR(INDEX(DATA!B$14:B$1012, SMALL(IF(DATA!$T$14:$T$1012=1, ROW(DATA!B$14:B$1012)-ROW(DATA!B$14)+1), ROW(B41))), "")</f>
        <v>EACH</v>
      </c>
      <c r="C41" s="37" t="str">
        <f t="array" ref="C41">IFERROR(INDEX(DATA!C$14:C$1012, SMALL(IF(DATA!$T$14:$T$1012=1, ROW(DATA!C$14:C$1012)-ROW(DATA!C$14)+1), ROW(C41))), "")</f>
        <v>5720.003.GENRAL.0034</v>
      </c>
      <c r="D41" s="37">
        <f t="array" ref="D41">IFERROR(INDEX(DATA!D$14:D$1012, SMALL(IF(DATA!$T$14:$T$1012=1, ROW(DATA!D$14:D$1012)-ROW(DATA!D$14)+1), ROW(D41))), "")</f>
        <v>0</v>
      </c>
      <c r="E41" s="37" t="str">
        <f t="array" ref="E41">IFERROR(INDEX(DATA!E$14:E$1012, SMALL(IF(DATA!$T$14:$T$1012=1, ROW(DATA!E$14:E$1012)-ROW(DATA!E$14)+1), ROW(E41))), "")</f>
        <v>COPPER CLAD, POINTED SECTIONAL
GROUND ROD - 3/4 INCH X 10 FEET PRODUCT
ABB TYPE 7510S , ABB STAMPED ON ROD</v>
      </c>
      <c r="F41" s="37" t="str">
        <f t="array" ref="F41">IFERROR(INDEX(DATA!F$14:F$1012, SMALL(IF(DATA!$T$14:$T$1012=1, ROW(DATA!F$14:F$1012)-ROW(DATA!F$14)+1), ROW(F41))), "")</f>
        <v>25R000461</v>
      </c>
      <c r="G41" s="39">
        <f t="array" ref="G41">IFERROR(INDEX(DATA!G$14:G$1012, SMALL(IF(DATA!$T$14:$T$1012=1, ROW(DATA!G$14:G$1012)-ROW(DATA!G$14)+1), ROW(G41))), "")</f>
        <v>45670</v>
      </c>
      <c r="H41" s="37">
        <f t="array" ref="H41">IFERROR(INDEX(DATA!H$14:H$1012, SMALL(IF(DATA!$T$14:$T$1012=1, ROW(DATA!H$14:H$1012)-ROW(DATA!H$14)+1), ROW(H41))), "")</f>
        <v>5</v>
      </c>
      <c r="I41" s="37">
        <f t="array" ref="I41">IFERROR(INDEX(DATA!I$14:I$1012, SMALL(IF(DATA!$T$14:$T$1012=1, ROW(DATA!I$14:I$1012)-ROW(DATA!I$14)+1), ROW(I41))), "")</f>
        <v>825</v>
      </c>
      <c r="J41" s="40">
        <f t="array" ref="J41">IFERROR(INDEX(DATA!J$14:J$1012, SMALL(IF(DATA!$T$14:$T$1012=1, ROW(DATA!J$14:J$1012)-ROW(DATA!J$14)+1), ROW(J41))), "")</f>
        <v>45676</v>
      </c>
      <c r="K41" s="37" t="str">
        <f t="array" ref="K41">IFERROR(INDEX(DATA!K$14:K$1012, SMALL(IF(DATA!$T$14:$T$1012=1, ROW(DATA!K$14:K$1012)-ROW(DATA!K$14)+1), ROW(K41))), "")</f>
        <v>ELEC</v>
      </c>
      <c r="L41" s="37">
        <f t="array" ref="L41">IFERROR(INDEX(DATA!L$14:L$1012, SMALL(IF(DATA!$T$14:$T$1012=1, ROW(DATA!L$14:L$1012)-ROW(DATA!L$14)+1), ROW(L41))), "")</f>
        <v>0</v>
      </c>
      <c r="M41" s="37">
        <f t="array" ref="M41">IFERROR(INDEX(DATA!M$14:M$1012, SMALL(IF(DATA!$T$14:$T$1012=1, ROW(DATA!M$14:M$1012)-ROW(DATA!M$14)+1), ROW(M41))), "")</f>
        <v>0</v>
      </c>
      <c r="N41" s="37">
        <f t="array" ref="N41">IFERROR(INDEX(DATA!N$14:N$1012, SMALL(IF(DATA!$T$14:$T$1012=1, ROW(DATA!N$14:N$1012)-ROW(DATA!N$14)+1), ROW(N41))), "")</f>
        <v>0</v>
      </c>
      <c r="O41" s="37" t="str">
        <f>IFERROR(INDEX(DATA!O$14:O$1012, SMALL(IF(DATA!$T$14:$T$1012=1, ROW(DATA!O$14:O$1012)-ROW(DATA!O$14)+1), ROW(#REF!))), "")</f>
        <v/>
      </c>
    </row>
    <row r="42" spans="1:15" x14ac:dyDescent="0.35">
      <c r="A42" s="37">
        <f t="array" ref="A42">IFERROR(INDEX(DATA!A$14:A$1012, SMALL(IF(DATA!$T$14:$T$1012=1, ROW(DATA!A$14:A$1012)-ROW(DATA!A$14)+1), ROW(A42))), "")</f>
        <v>145</v>
      </c>
      <c r="B42" s="37" t="str">
        <f t="array" ref="B42">IFERROR(INDEX(DATA!B$14:B$1012, SMALL(IF(DATA!$T$14:$T$1012=1, ROW(DATA!B$14:B$1012)-ROW(DATA!B$14)+1), ROW(B42))), "")</f>
        <v>EACH</v>
      </c>
      <c r="C42" s="37" t="str">
        <f t="array" ref="C42">IFERROR(INDEX(DATA!C$14:C$1012, SMALL(IF(DATA!$T$14:$T$1012=1, ROW(DATA!C$14:C$1012)-ROW(DATA!C$14)+1), ROW(C42))), "")</f>
        <v>5720.011.GENRAL.7040</v>
      </c>
      <c r="D42" s="37" t="str">
        <f t="array" ref="D42">IFERROR(INDEX(DATA!D$14:D$1012, SMALL(IF(DATA!$T$14:$T$1012=1, ROW(DATA!D$14:D$1012)-ROW(DATA!D$14)+1), ROW(D42))), "")</f>
        <v>WITH 4 OUTLET</v>
      </c>
      <c r="E42" s="37" t="str">
        <f t="array" ref="E42">IFERROR(INDEX(DATA!E$14:E$1012, SMALL(IF(DATA!$T$14:$T$1012=1, ROW(DATA!E$14:E$1012)-ROW(DATA!E$14)+1), ROW(E42))), "")</f>
        <v>BRENNENSTUHL CORD REEL WITH 50 MTR  ELECTRIC CABLE WITH 4 OUTLET</v>
      </c>
      <c r="F42" s="37" t="str">
        <f t="array" ref="F42">IFERROR(INDEX(DATA!F$14:F$1012, SMALL(IF(DATA!$T$14:$T$1012=1, ROW(DATA!F$14:F$1012)-ROW(DATA!F$14)+1), ROW(F42))), "")</f>
        <v>25R000461</v>
      </c>
      <c r="G42" s="39">
        <f t="array" ref="G42">IFERROR(INDEX(DATA!G$14:G$1012, SMALL(IF(DATA!$T$14:$T$1012=1, ROW(DATA!G$14:G$1012)-ROW(DATA!G$14)+1), ROW(G42))), "")</f>
        <v>45670</v>
      </c>
      <c r="H42" s="37">
        <f t="array" ref="H42">IFERROR(INDEX(DATA!H$14:H$1012, SMALL(IF(DATA!$T$14:$T$1012=1, ROW(DATA!H$14:H$1012)-ROW(DATA!H$14)+1), ROW(H42))), "")</f>
        <v>1</v>
      </c>
      <c r="I42" s="37">
        <f t="array" ref="I42">IFERROR(INDEX(DATA!I$14:I$1012, SMALL(IF(DATA!$T$14:$T$1012=1, ROW(DATA!I$14:I$1012)-ROW(DATA!I$14)+1), ROW(I42))), "")</f>
        <v>4900</v>
      </c>
      <c r="J42" s="40">
        <f t="array" ref="J42">IFERROR(INDEX(DATA!J$14:J$1012, SMALL(IF(DATA!$T$14:$T$1012=1, ROW(DATA!J$14:J$1012)-ROW(DATA!J$14)+1), ROW(J42))), "")</f>
        <v>45676</v>
      </c>
      <c r="K42" s="37" t="str">
        <f t="array" ref="K42">IFERROR(INDEX(DATA!K$14:K$1012, SMALL(IF(DATA!$T$14:$T$1012=1, ROW(DATA!K$14:K$1012)-ROW(DATA!K$14)+1), ROW(K42))), "")</f>
        <v>ELEC</v>
      </c>
      <c r="L42" s="37">
        <f t="array" ref="L42">IFERROR(INDEX(DATA!L$14:L$1012, SMALL(IF(DATA!$T$14:$T$1012=1, ROW(DATA!L$14:L$1012)-ROW(DATA!L$14)+1), ROW(L42))), "")</f>
        <v>0</v>
      </c>
      <c r="M42" s="37">
        <f t="array" ref="M42">IFERROR(INDEX(DATA!M$14:M$1012, SMALL(IF(DATA!$T$14:$T$1012=1, ROW(DATA!M$14:M$1012)-ROW(DATA!M$14)+1), ROW(M42))), "")</f>
        <v>0</v>
      </c>
      <c r="N42" s="37">
        <f t="array" ref="N42">IFERROR(INDEX(DATA!N$14:N$1012, SMALL(IF(DATA!$T$14:$T$1012=1, ROW(DATA!N$14:N$1012)-ROW(DATA!N$14)+1), ROW(N42))), "")</f>
        <v>0</v>
      </c>
      <c r="O42" s="37" t="str">
        <f>IFERROR(INDEX(DATA!O$14:O$1012, SMALL(IF(DATA!$T$14:$T$1012=1, ROW(DATA!O$14:O$1012)-ROW(DATA!O$14)+1), ROW(#REF!))), "")</f>
        <v/>
      </c>
    </row>
    <row r="43" spans="1:15" x14ac:dyDescent="0.35">
      <c r="A43" s="37">
        <f t="array" ref="A43">IFERROR(INDEX(DATA!A$14:A$1012, SMALL(IF(DATA!$T$14:$T$1012=1, ROW(DATA!A$14:A$1012)-ROW(DATA!A$14)+1), ROW(A43))), "")</f>
        <v>146</v>
      </c>
      <c r="B43" s="37" t="str">
        <f t="array" ref="B43">IFERROR(INDEX(DATA!B$14:B$1012, SMALL(IF(DATA!$T$14:$T$1012=1, ROW(DATA!B$14:B$1012)-ROW(DATA!B$14)+1), ROW(B43))), "")</f>
        <v>EACH</v>
      </c>
      <c r="C43" s="37" t="str">
        <f t="array" ref="C43">IFERROR(INDEX(DATA!C$14:C$1012, SMALL(IF(DATA!$T$14:$T$1012=1, ROW(DATA!C$14:C$1012)-ROW(DATA!C$14)+1), ROW(C43))), "")</f>
        <v>5720.003.GENRAL.0034</v>
      </c>
      <c r="D43" s="37">
        <f t="array" ref="D43">IFERROR(INDEX(DATA!D$14:D$1012, SMALL(IF(DATA!$T$14:$T$1012=1, ROW(DATA!D$14:D$1012)-ROW(DATA!D$14)+1), ROW(D43))), "")</f>
        <v>0</v>
      </c>
      <c r="E43" s="37" t="str">
        <f t="array" ref="E43">IFERROR(INDEX(DATA!E$14:E$1012, SMALL(IF(DATA!$T$14:$T$1012=1, ROW(DATA!E$14:E$1012)-ROW(DATA!E$14)+1), ROW(E43))), "")</f>
        <v>COPPER CLAD, POINTED SECTIONAL
GROUND ROD - 3/4 INCH X 10 FEET PRODUCT
ABB TYPE 7510S , ABB STAMPED ON ROD</v>
      </c>
      <c r="F43" s="37" t="str">
        <f t="array" ref="F43">IFERROR(INDEX(DATA!F$14:F$1012, SMALL(IF(DATA!$T$14:$T$1012=1, ROW(DATA!F$14:F$1012)-ROW(DATA!F$14)+1), ROW(F43))), "")</f>
        <v>25R000461</v>
      </c>
      <c r="G43" s="39">
        <f t="array" ref="G43">IFERROR(INDEX(DATA!G$14:G$1012, SMALL(IF(DATA!$T$14:$T$1012=1, ROW(DATA!G$14:G$1012)-ROW(DATA!G$14)+1), ROW(G43))), "")</f>
        <v>45670</v>
      </c>
      <c r="H43" s="37">
        <f t="array" ref="H43">IFERROR(INDEX(DATA!H$14:H$1012, SMALL(IF(DATA!$T$14:$T$1012=1, ROW(DATA!H$14:H$1012)-ROW(DATA!H$14)+1), ROW(H43))), "")</f>
        <v>4</v>
      </c>
      <c r="I43" s="37">
        <f t="array" ref="I43">IFERROR(INDEX(DATA!I$14:I$1012, SMALL(IF(DATA!$T$14:$T$1012=1, ROW(DATA!I$14:I$1012)-ROW(DATA!I$14)+1), ROW(I43))), "")</f>
        <v>825</v>
      </c>
      <c r="J43" s="40">
        <f t="array" ref="J43">IFERROR(INDEX(DATA!J$14:J$1012, SMALL(IF(DATA!$T$14:$T$1012=1, ROW(DATA!J$14:J$1012)-ROW(DATA!J$14)+1), ROW(J43))), "")</f>
        <v>45676</v>
      </c>
      <c r="K43" s="37" t="str">
        <f t="array" ref="K43">IFERROR(INDEX(DATA!K$14:K$1012, SMALL(IF(DATA!$T$14:$T$1012=1, ROW(DATA!K$14:K$1012)-ROW(DATA!K$14)+1), ROW(K43))), "")</f>
        <v>ELEC</v>
      </c>
      <c r="L43" s="37">
        <f t="array" ref="L43">IFERROR(INDEX(DATA!L$14:L$1012, SMALL(IF(DATA!$T$14:$T$1012=1, ROW(DATA!L$14:L$1012)-ROW(DATA!L$14)+1), ROW(L43))), "")</f>
        <v>0</v>
      </c>
      <c r="M43" s="37">
        <f t="array" ref="M43">IFERROR(INDEX(DATA!M$14:M$1012, SMALL(IF(DATA!$T$14:$T$1012=1, ROW(DATA!M$14:M$1012)-ROW(DATA!M$14)+1), ROW(M43))), "")</f>
        <v>0</v>
      </c>
      <c r="N43" s="37">
        <f t="array" ref="N43">IFERROR(INDEX(DATA!N$14:N$1012, SMALL(IF(DATA!$T$14:$T$1012=1, ROW(DATA!N$14:N$1012)-ROW(DATA!N$14)+1), ROW(N43))), "")</f>
        <v>0</v>
      </c>
      <c r="O43" s="37" t="str">
        <f>IFERROR(INDEX(DATA!O$14:O$1012, SMALL(IF(DATA!$T$14:$T$1012=1, ROW(DATA!O$14:O$1012)-ROW(DATA!O$14)+1), ROW(#REF!))), "")</f>
        <v/>
      </c>
    </row>
    <row r="44" spans="1:15" x14ac:dyDescent="0.35">
      <c r="A44" s="37">
        <f t="array" ref="A44">IFERROR(INDEX(DATA!A$14:A$1012, SMALL(IF(DATA!$T$14:$T$1012=1, ROW(DATA!A$14:A$1012)-ROW(DATA!A$14)+1), ROW(A44))), "")</f>
        <v>147</v>
      </c>
      <c r="B44" s="37" t="str">
        <f t="array" ref="B44">IFERROR(INDEX(DATA!B$14:B$1012, SMALL(IF(DATA!$T$14:$T$1012=1, ROW(DATA!B$14:B$1012)-ROW(DATA!B$14)+1), ROW(B44))), "")</f>
        <v>EACH</v>
      </c>
      <c r="C44" s="37" t="str">
        <f t="array" ref="C44">IFERROR(INDEX(DATA!C$14:C$1012, SMALL(IF(DATA!$T$14:$T$1012=1, ROW(DATA!C$14:C$1012)-ROW(DATA!C$14)+1), ROW(C44))), "")</f>
        <v>5720.003.GENRAL.0170</v>
      </c>
      <c r="D44" s="37">
        <f t="array" ref="D44">IFERROR(INDEX(DATA!D$14:D$1012, SMALL(IF(DATA!$T$14:$T$1012=1, ROW(DATA!D$14:D$1012)-ROW(DATA!D$14)+1), ROW(D44))), "")</f>
        <v>0</v>
      </c>
      <c r="E44" s="37" t="str">
        <f t="array" ref="E44">IFERROR(INDEX(DATA!E$14:E$1012, SMALL(IF(DATA!$T$14:$T$1012=1, ROW(DATA!E$14:E$1012)-ROW(DATA!E$14)+1), ROW(E44))), "")</f>
        <v>70 MM2CABLE LUGS WITH 10 MM HOLE
DIAMETER MADE IN CHINA ( REF CODE
1001.001.USED.0047 )</v>
      </c>
      <c r="F44" s="37" t="str">
        <f t="array" ref="F44">IFERROR(INDEX(DATA!F$14:F$1012, SMALL(IF(DATA!$T$14:$T$1012=1, ROW(DATA!F$14:F$1012)-ROW(DATA!F$14)+1), ROW(F44))), "")</f>
        <v>25R000461</v>
      </c>
      <c r="G44" s="39">
        <f t="array" ref="G44">IFERROR(INDEX(DATA!G$14:G$1012, SMALL(IF(DATA!$T$14:$T$1012=1, ROW(DATA!G$14:G$1012)-ROW(DATA!G$14)+1), ROW(G44))), "")</f>
        <v>45670</v>
      </c>
      <c r="H44" s="37">
        <f t="array" ref="H44">IFERROR(INDEX(DATA!H$14:H$1012, SMALL(IF(DATA!$T$14:$T$1012=1, ROW(DATA!H$14:H$1012)-ROW(DATA!H$14)+1), ROW(H44))), "")</f>
        <v>60</v>
      </c>
      <c r="I44" s="37">
        <f t="array" ref="I44">IFERROR(INDEX(DATA!I$14:I$1012, SMALL(IF(DATA!$T$14:$T$1012=1, ROW(DATA!I$14:I$1012)-ROW(DATA!I$14)+1), ROW(I44))), "")</f>
        <v>38</v>
      </c>
      <c r="J44" s="40">
        <f t="array" ref="J44">IFERROR(INDEX(DATA!J$14:J$1012, SMALL(IF(DATA!$T$14:$T$1012=1, ROW(DATA!J$14:J$1012)-ROW(DATA!J$14)+1), ROW(J44))), "")</f>
        <v>45676</v>
      </c>
      <c r="K44" s="37" t="str">
        <f t="array" ref="K44">IFERROR(INDEX(DATA!K$14:K$1012, SMALL(IF(DATA!$T$14:$T$1012=1, ROW(DATA!K$14:K$1012)-ROW(DATA!K$14)+1), ROW(K44))), "")</f>
        <v>ELEC</v>
      </c>
      <c r="L44" s="37">
        <f t="array" ref="L44">IFERROR(INDEX(DATA!L$14:L$1012, SMALL(IF(DATA!$T$14:$T$1012=1, ROW(DATA!L$14:L$1012)-ROW(DATA!L$14)+1), ROW(L44))), "")</f>
        <v>0</v>
      </c>
      <c r="M44" s="37">
        <f t="array" ref="M44">IFERROR(INDEX(DATA!M$14:M$1012, SMALL(IF(DATA!$T$14:$T$1012=1, ROW(DATA!M$14:M$1012)-ROW(DATA!M$14)+1), ROW(M44))), "")</f>
        <v>0</v>
      </c>
      <c r="N44" s="37">
        <f t="array" ref="N44">IFERROR(INDEX(DATA!N$14:N$1012, SMALL(IF(DATA!$T$14:$T$1012=1, ROW(DATA!N$14:N$1012)-ROW(DATA!N$14)+1), ROW(N44))), "")</f>
        <v>0</v>
      </c>
      <c r="O44" s="37" t="str">
        <f>IFERROR(INDEX(DATA!O$14:O$1012, SMALL(IF(DATA!$T$14:$T$1012=1, ROW(DATA!O$14:O$1012)-ROW(DATA!O$14)+1), ROW(#REF!))), "")</f>
        <v/>
      </c>
    </row>
    <row r="45" spans="1:15" x14ac:dyDescent="0.35">
      <c r="A45" s="37">
        <f t="array" ref="A45">IFERROR(INDEX(DATA!A$14:A$1012, SMALL(IF(DATA!$T$14:$T$1012=1, ROW(DATA!A$14:A$1012)-ROW(DATA!A$14)+1), ROW(A45))), "")</f>
        <v>149</v>
      </c>
      <c r="B45" s="37" t="str">
        <f t="array" ref="B45">IFERROR(INDEX(DATA!B$14:B$1012, SMALL(IF(DATA!$T$14:$T$1012=1, ROW(DATA!B$14:B$1012)-ROW(DATA!B$14)+1), ROW(B45))), "")</f>
        <v>EACH</v>
      </c>
      <c r="C45" s="37" t="str">
        <f t="array" ref="C45">IFERROR(INDEX(DATA!C$14:C$1012, SMALL(IF(DATA!$T$14:$T$1012=1, ROW(DATA!C$14:C$1012)-ROW(DATA!C$14)+1), ROW(C45))), "")</f>
        <v>5720.003.GENRAL.0125</v>
      </c>
      <c r="D45" s="37">
        <f t="array" ref="D45">IFERROR(INDEX(DATA!D$14:D$1012, SMALL(IF(DATA!$T$14:$T$1012=1, ROW(DATA!D$14:D$1012)-ROW(DATA!D$14)+1), ROW(D45))), "")</f>
        <v>0</v>
      </c>
      <c r="E45" s="37" t="str">
        <f t="array" ref="E45">IFERROR(INDEX(DATA!E$14:E$1012, SMALL(IF(DATA!$T$14:$T$1012=1, ROW(DATA!E$14:E$1012)-ROW(DATA!E$14)+1), ROW(E45))), "")</f>
        <v>25 MM2CABLE LUGS WITH 8 MM HOLE
DIAMETER MADE IN CHINA</v>
      </c>
      <c r="F45" s="37" t="str">
        <f t="array" ref="F45">IFERROR(INDEX(DATA!F$14:F$1012, SMALL(IF(DATA!$T$14:$T$1012=1, ROW(DATA!F$14:F$1012)-ROW(DATA!F$14)+1), ROW(F45))), "")</f>
        <v>25R000461</v>
      </c>
      <c r="G45" s="39">
        <f t="array" ref="G45">IFERROR(INDEX(DATA!G$14:G$1012, SMALL(IF(DATA!$T$14:$T$1012=1, ROW(DATA!G$14:G$1012)-ROW(DATA!G$14)+1), ROW(G45))), "")</f>
        <v>45670</v>
      </c>
      <c r="H45" s="37">
        <f t="array" ref="H45">IFERROR(INDEX(DATA!H$14:H$1012, SMALL(IF(DATA!$T$14:$T$1012=1, ROW(DATA!H$14:H$1012)-ROW(DATA!H$14)+1), ROW(H45))), "")</f>
        <v>30</v>
      </c>
      <c r="I45" s="37">
        <f t="array" ref="I45">IFERROR(INDEX(DATA!I$14:I$1012, SMALL(IF(DATA!$T$14:$T$1012=1, ROW(DATA!I$14:I$1012)-ROW(DATA!I$14)+1), ROW(I45))), "")</f>
        <v>12</v>
      </c>
      <c r="J45" s="40">
        <f t="array" ref="J45">IFERROR(INDEX(DATA!J$14:J$1012, SMALL(IF(DATA!$T$14:$T$1012=1, ROW(DATA!J$14:J$1012)-ROW(DATA!J$14)+1), ROW(J45))), "")</f>
        <v>45676</v>
      </c>
      <c r="K45" s="37" t="str">
        <f t="array" ref="K45">IFERROR(INDEX(DATA!K$14:K$1012, SMALL(IF(DATA!$T$14:$T$1012=1, ROW(DATA!K$14:K$1012)-ROW(DATA!K$14)+1), ROW(K45))), "")</f>
        <v>ELEC</v>
      </c>
      <c r="L45" s="37">
        <f t="array" ref="L45">IFERROR(INDEX(DATA!L$14:L$1012, SMALL(IF(DATA!$T$14:$T$1012=1, ROW(DATA!L$14:L$1012)-ROW(DATA!L$14)+1), ROW(L45))), "")</f>
        <v>0</v>
      </c>
      <c r="M45" s="37">
        <f t="array" ref="M45">IFERROR(INDEX(DATA!M$14:M$1012, SMALL(IF(DATA!$T$14:$T$1012=1, ROW(DATA!M$14:M$1012)-ROW(DATA!M$14)+1), ROW(M45))), "")</f>
        <v>0</v>
      </c>
      <c r="N45" s="37">
        <f t="array" ref="N45">IFERROR(INDEX(DATA!N$14:N$1012, SMALL(IF(DATA!$T$14:$T$1012=1, ROW(DATA!N$14:N$1012)-ROW(DATA!N$14)+1), ROW(N45))), "")</f>
        <v>0</v>
      </c>
      <c r="O45" s="37" t="str">
        <f>IFERROR(INDEX(DATA!O$14:O$1012, SMALL(IF(DATA!$T$14:$T$1012=1, ROW(DATA!O$14:O$1012)-ROW(DATA!O$14)+1), ROW(#REF!))), "")</f>
        <v/>
      </c>
    </row>
    <row r="46" spans="1:15" x14ac:dyDescent="0.35">
      <c r="A46" s="37">
        <f t="array" ref="A46">IFERROR(INDEX(DATA!A$14:A$1012, SMALL(IF(DATA!$T$14:$T$1012=1, ROW(DATA!A$14:A$1012)-ROW(DATA!A$14)+1), ROW(A46))), "")</f>
        <v>150</v>
      </c>
      <c r="B46" s="37" t="str">
        <f t="array" ref="B46">IFERROR(INDEX(DATA!B$14:B$1012, SMALL(IF(DATA!$T$14:$T$1012=1, ROW(DATA!B$14:B$1012)-ROW(DATA!B$14)+1), ROW(B46))), "")</f>
        <v>EACH</v>
      </c>
      <c r="C46" s="37" t="str">
        <f t="array" ref="C46">IFERROR(INDEX(DATA!C$14:C$1012, SMALL(IF(DATA!$T$14:$T$1012=1, ROW(DATA!C$14:C$1012)-ROW(DATA!C$14)+1), ROW(C46))), "")</f>
        <v>5720.003.GENRAL.0110</v>
      </c>
      <c r="D46" s="37">
        <f t="array" ref="D46">IFERROR(INDEX(DATA!D$14:D$1012, SMALL(IF(DATA!$T$14:$T$1012=1, ROW(DATA!D$14:D$1012)-ROW(DATA!D$14)+1), ROW(D46))), "")</f>
        <v>0</v>
      </c>
      <c r="E46" s="37" t="str">
        <f t="array" ref="E46">IFERROR(INDEX(DATA!E$14:E$1012, SMALL(IF(DATA!$T$14:$T$1012=1, ROW(DATA!E$14:E$1012)-ROW(DATA!E$14)+1), ROW(E46))), "")</f>
        <v>10 MM2CABLE LUGS WITH 6 MM HOLE
DIAMETER MADE IN CHINA</v>
      </c>
      <c r="F46" s="37" t="str">
        <f t="array" ref="F46">IFERROR(INDEX(DATA!F$14:F$1012, SMALL(IF(DATA!$T$14:$T$1012=1, ROW(DATA!F$14:F$1012)-ROW(DATA!F$14)+1), ROW(F46))), "")</f>
        <v>25R000461</v>
      </c>
      <c r="G46" s="39">
        <f t="array" ref="G46">IFERROR(INDEX(DATA!G$14:G$1012, SMALL(IF(DATA!$T$14:$T$1012=1, ROW(DATA!G$14:G$1012)-ROW(DATA!G$14)+1), ROW(G46))), "")</f>
        <v>45670</v>
      </c>
      <c r="H46" s="37">
        <f t="array" ref="H46">IFERROR(INDEX(DATA!H$14:H$1012, SMALL(IF(DATA!$T$14:$T$1012=1, ROW(DATA!H$14:H$1012)-ROW(DATA!H$14)+1), ROW(H46))), "")</f>
        <v>30</v>
      </c>
      <c r="I46" s="37">
        <f t="array" ref="I46">IFERROR(INDEX(DATA!I$14:I$1012, SMALL(IF(DATA!$T$14:$T$1012=1, ROW(DATA!I$14:I$1012)-ROW(DATA!I$14)+1), ROW(I46))), "")</f>
        <v>11</v>
      </c>
      <c r="J46" s="40">
        <f t="array" ref="J46">IFERROR(INDEX(DATA!J$14:J$1012, SMALL(IF(DATA!$T$14:$T$1012=1, ROW(DATA!J$14:J$1012)-ROW(DATA!J$14)+1), ROW(J46))), "")</f>
        <v>45676</v>
      </c>
      <c r="K46" s="37" t="str">
        <f t="array" ref="K46">IFERROR(INDEX(DATA!K$14:K$1012, SMALL(IF(DATA!$T$14:$T$1012=1, ROW(DATA!K$14:K$1012)-ROW(DATA!K$14)+1), ROW(K46))), "")</f>
        <v>ELEC</v>
      </c>
      <c r="L46" s="37">
        <f t="array" ref="L46">IFERROR(INDEX(DATA!L$14:L$1012, SMALL(IF(DATA!$T$14:$T$1012=1, ROW(DATA!L$14:L$1012)-ROW(DATA!L$14)+1), ROW(L46))), "")</f>
        <v>0</v>
      </c>
      <c r="M46" s="37">
        <f t="array" ref="M46">IFERROR(INDEX(DATA!M$14:M$1012, SMALL(IF(DATA!$T$14:$T$1012=1, ROW(DATA!M$14:M$1012)-ROW(DATA!M$14)+1), ROW(M46))), "")</f>
        <v>0</v>
      </c>
      <c r="N46" s="37">
        <f t="array" ref="N46">IFERROR(INDEX(DATA!N$14:N$1012, SMALL(IF(DATA!$T$14:$T$1012=1, ROW(DATA!N$14:N$1012)-ROW(DATA!N$14)+1), ROW(N46))), "")</f>
        <v>0</v>
      </c>
      <c r="O46" s="37" t="str">
        <f>IFERROR(INDEX(DATA!O$14:O$1012, SMALL(IF(DATA!$T$14:$T$1012=1, ROW(DATA!O$14:O$1012)-ROW(DATA!O$14)+1), ROW(#REF!))), "")</f>
        <v/>
      </c>
    </row>
    <row r="47" spans="1:15" x14ac:dyDescent="0.35">
      <c r="A47" s="37">
        <f t="array" ref="A47">IFERROR(INDEX(DATA!A$14:A$1012, SMALL(IF(DATA!$T$14:$T$1012=1, ROW(DATA!A$14:A$1012)-ROW(DATA!A$14)+1), ROW(A47))), "")</f>
        <v>151</v>
      </c>
      <c r="B47" s="37" t="str">
        <f t="array" ref="B47">IFERROR(INDEX(DATA!B$14:B$1012, SMALL(IF(DATA!$T$14:$T$1012=1, ROW(DATA!B$14:B$1012)-ROW(DATA!B$14)+1), ROW(B47))), "")</f>
        <v>EACH</v>
      </c>
      <c r="C47" s="37" t="str">
        <f t="array" ref="C47">IFERROR(INDEX(DATA!C$14:C$1012, SMALL(IF(DATA!$T$14:$T$1012=1, ROW(DATA!C$14:C$1012)-ROW(DATA!C$14)+1), ROW(C47))), "")</f>
        <v>5720.003.GENRAL.0106</v>
      </c>
      <c r="D47" s="37">
        <f t="array" ref="D47">IFERROR(INDEX(DATA!D$14:D$1012, SMALL(IF(DATA!$T$14:$T$1012=1, ROW(DATA!D$14:D$1012)-ROW(DATA!D$14)+1), ROW(D47))), "")</f>
        <v>0</v>
      </c>
      <c r="E47" s="37" t="str">
        <f t="array" ref="E47">IFERROR(INDEX(DATA!E$14:E$1012, SMALL(IF(DATA!$T$14:$T$1012=1, ROW(DATA!E$14:E$1012)-ROW(DATA!E$14)+1), ROW(E47))), "")</f>
        <v>6 MM2CABLE LUGS WITH 6 MM HOLE
DIAMETER MADE IN CHINA</v>
      </c>
      <c r="F47" s="37" t="str">
        <f t="array" ref="F47">IFERROR(INDEX(DATA!F$14:F$1012, SMALL(IF(DATA!$T$14:$T$1012=1, ROW(DATA!F$14:F$1012)-ROW(DATA!F$14)+1), ROW(F47))), "")</f>
        <v>25R000461</v>
      </c>
      <c r="G47" s="39">
        <f t="array" ref="G47">IFERROR(INDEX(DATA!G$14:G$1012, SMALL(IF(DATA!$T$14:$T$1012=1, ROW(DATA!G$14:G$1012)-ROW(DATA!G$14)+1), ROW(G47))), "")</f>
        <v>45670</v>
      </c>
      <c r="H47" s="37">
        <f t="array" ref="H47">IFERROR(INDEX(DATA!H$14:H$1012, SMALL(IF(DATA!$T$14:$T$1012=1, ROW(DATA!H$14:H$1012)-ROW(DATA!H$14)+1), ROW(H47))), "")</f>
        <v>30</v>
      </c>
      <c r="I47" s="37">
        <f t="array" ref="I47">IFERROR(INDEX(DATA!I$14:I$1012, SMALL(IF(DATA!$T$14:$T$1012=1, ROW(DATA!I$14:I$1012)-ROW(DATA!I$14)+1), ROW(I47))), "")</f>
        <v>7</v>
      </c>
      <c r="J47" s="40">
        <f t="array" ref="J47">IFERROR(INDEX(DATA!J$14:J$1012, SMALL(IF(DATA!$T$14:$T$1012=1, ROW(DATA!J$14:J$1012)-ROW(DATA!J$14)+1), ROW(J47))), "")</f>
        <v>45676</v>
      </c>
      <c r="K47" s="37" t="str">
        <f t="array" ref="K47">IFERROR(INDEX(DATA!K$14:K$1012, SMALL(IF(DATA!$T$14:$T$1012=1, ROW(DATA!K$14:K$1012)-ROW(DATA!K$14)+1), ROW(K47))), "")</f>
        <v>ELEC</v>
      </c>
      <c r="L47" s="37">
        <f t="array" ref="L47">IFERROR(INDEX(DATA!L$14:L$1012, SMALL(IF(DATA!$T$14:$T$1012=1, ROW(DATA!L$14:L$1012)-ROW(DATA!L$14)+1), ROW(L47))), "")</f>
        <v>0</v>
      </c>
      <c r="M47" s="37">
        <f t="array" ref="M47">IFERROR(INDEX(DATA!M$14:M$1012, SMALL(IF(DATA!$T$14:$T$1012=1, ROW(DATA!M$14:M$1012)-ROW(DATA!M$14)+1), ROW(M47))), "")</f>
        <v>0</v>
      </c>
      <c r="N47" s="37">
        <f t="array" ref="N47">IFERROR(INDEX(DATA!N$14:N$1012, SMALL(IF(DATA!$T$14:$T$1012=1, ROW(DATA!N$14:N$1012)-ROW(DATA!N$14)+1), ROW(N47))), "")</f>
        <v>0</v>
      </c>
      <c r="O47" s="37" t="str">
        <f>IFERROR(INDEX(DATA!O$14:O$1012, SMALL(IF(DATA!$T$14:$T$1012=1, ROW(DATA!O$14:O$1012)-ROW(DATA!O$14)+1), ROW(#REF!))), "")</f>
        <v/>
      </c>
    </row>
    <row r="48" spans="1:15" x14ac:dyDescent="0.35">
      <c r="A48" s="37">
        <f t="array" ref="A48">IFERROR(INDEX(DATA!A$14:A$1012, SMALL(IF(DATA!$T$14:$T$1012=1, ROW(DATA!A$14:A$1012)-ROW(DATA!A$14)+1), ROW(A48))), "")</f>
        <v>152</v>
      </c>
      <c r="B48" s="37" t="str">
        <f t="array" ref="B48">IFERROR(INDEX(DATA!B$14:B$1012, SMALL(IF(DATA!$T$14:$T$1012=1, ROW(DATA!B$14:B$1012)-ROW(DATA!B$14)+1), ROW(B48))), "")</f>
        <v>METER</v>
      </c>
      <c r="C48" s="37" t="str">
        <f t="array" ref="C48">IFERROR(INDEX(DATA!C$14:C$1012, SMALL(IF(DATA!$T$14:$T$1012=1, ROW(DATA!C$14:C$1012)-ROW(DATA!C$14)+1), ROW(C48))), "")</f>
        <v>5720.003.GENRAL.0006</v>
      </c>
      <c r="D48" s="37">
        <f t="array" ref="D48">IFERROR(INDEX(DATA!D$14:D$1012, SMALL(IF(DATA!$T$14:$T$1012=1, ROW(DATA!D$14:D$1012)-ROW(DATA!D$14)+1), ROW(D48))), "")</f>
        <v>0</v>
      </c>
      <c r="E48" s="37" t="str">
        <f t="array" ref="E48">IFERROR(INDEX(DATA!E$14:E$1012, SMALL(IF(DATA!$T$14:$T$1012=1, ROW(DATA!E$14:E$1012)-ROW(DATA!E$14)+1), ROW(E48))), "")</f>
        <v>THERMAL SOFT STRANDED WIRE 6 SQ. MM</v>
      </c>
      <c r="F48" s="37" t="str">
        <f t="array" ref="F48">IFERROR(INDEX(DATA!F$14:F$1012, SMALL(IF(DATA!$T$14:$T$1012=1, ROW(DATA!F$14:F$1012)-ROW(DATA!F$14)+1), ROW(F48))), "")</f>
        <v>25R000461</v>
      </c>
      <c r="G48" s="39">
        <f t="array" ref="G48">IFERROR(INDEX(DATA!G$14:G$1012, SMALL(IF(DATA!$T$14:$T$1012=1, ROW(DATA!G$14:G$1012)-ROW(DATA!G$14)+1), ROW(G48))), "")</f>
        <v>45670</v>
      </c>
      <c r="H48" s="37">
        <f t="array" ref="H48">IFERROR(INDEX(DATA!H$14:H$1012, SMALL(IF(DATA!$T$14:$T$1012=1, ROW(DATA!H$14:H$1012)-ROW(DATA!H$14)+1), ROW(H48))), "")</f>
        <v>30</v>
      </c>
      <c r="I48" s="37">
        <f t="array" ref="I48">IFERROR(INDEX(DATA!I$14:I$1012, SMALL(IF(DATA!$T$14:$T$1012=1, ROW(DATA!I$14:I$1012)-ROW(DATA!I$14)+1), ROW(I48))), "")</f>
        <v>100</v>
      </c>
      <c r="J48" s="40">
        <f t="array" ref="J48">IFERROR(INDEX(DATA!J$14:J$1012, SMALL(IF(DATA!$T$14:$T$1012=1, ROW(DATA!J$14:J$1012)-ROW(DATA!J$14)+1), ROW(J48))), "")</f>
        <v>45676</v>
      </c>
      <c r="K48" s="37" t="str">
        <f t="array" ref="K48">IFERROR(INDEX(DATA!K$14:K$1012, SMALL(IF(DATA!$T$14:$T$1012=1, ROW(DATA!K$14:K$1012)-ROW(DATA!K$14)+1), ROW(K48))), "")</f>
        <v>ELEC</v>
      </c>
      <c r="L48" s="37">
        <f t="array" ref="L48">IFERROR(INDEX(DATA!L$14:L$1012, SMALL(IF(DATA!$T$14:$T$1012=1, ROW(DATA!L$14:L$1012)-ROW(DATA!L$14)+1), ROW(L48))), "")</f>
        <v>0</v>
      </c>
      <c r="M48" s="37">
        <f t="array" ref="M48">IFERROR(INDEX(DATA!M$14:M$1012, SMALL(IF(DATA!$T$14:$T$1012=1, ROW(DATA!M$14:M$1012)-ROW(DATA!M$14)+1), ROW(M48))), "")</f>
        <v>0</v>
      </c>
      <c r="N48" s="37">
        <f t="array" ref="N48">IFERROR(INDEX(DATA!N$14:N$1012, SMALL(IF(DATA!$T$14:$T$1012=1, ROW(DATA!N$14:N$1012)-ROW(DATA!N$14)+1), ROW(N48))), "")</f>
        <v>0</v>
      </c>
      <c r="O48" s="37" t="str">
        <f>IFERROR(INDEX(DATA!O$14:O$1012, SMALL(IF(DATA!$T$14:$T$1012=1, ROW(DATA!O$14:O$1012)-ROW(DATA!O$14)+1), ROW(#REF!))), "")</f>
        <v/>
      </c>
    </row>
    <row r="49" spans="1:15" x14ac:dyDescent="0.35">
      <c r="A49" s="37">
        <f t="array" ref="A49">IFERROR(INDEX(DATA!A$14:A$1012, SMALL(IF(DATA!$T$14:$T$1012=1, ROW(DATA!A$14:A$1012)-ROW(DATA!A$14)+1), ROW(A49))), "")</f>
        <v>154</v>
      </c>
      <c r="B49" s="37" t="str">
        <f t="array" ref="B49">IFERROR(INDEX(DATA!B$14:B$1012, SMALL(IF(DATA!$T$14:$T$1012=1, ROW(DATA!B$14:B$1012)-ROW(DATA!B$14)+1), ROW(B49))), "")</f>
        <v>METER</v>
      </c>
      <c r="C49" s="37" t="str">
        <f t="array" ref="C49">IFERROR(INDEX(DATA!C$14:C$1012, SMALL(IF(DATA!$T$14:$T$1012=1, ROW(DATA!C$14:C$1012)-ROW(DATA!C$14)+1), ROW(C49))), "")</f>
        <v>5720.003.GENRAL.0025</v>
      </c>
      <c r="D49" s="37">
        <f t="array" ref="D49">IFERROR(INDEX(DATA!D$14:D$1012, SMALL(IF(DATA!$T$14:$T$1012=1, ROW(DATA!D$14:D$1012)-ROW(DATA!D$14)+1), ROW(D49))), "")</f>
        <v>0</v>
      </c>
      <c r="E49" s="37" t="str">
        <f t="array" ref="E49">IFERROR(INDEX(DATA!E$14:E$1012, SMALL(IF(DATA!$T$14:$T$1012=1, ROW(DATA!E$14:E$1012)-ROW(DATA!E$14)+1), ROW(E49))), "")</f>
        <v>1 CONDUCTOR X 25 SQUERE MM
YELLOW/GREEN SOFT ( ELSEWEDY )</v>
      </c>
      <c r="F49" s="37" t="str">
        <f t="array" ref="F49">IFERROR(INDEX(DATA!F$14:F$1012, SMALL(IF(DATA!$T$14:$T$1012=1, ROW(DATA!F$14:F$1012)-ROW(DATA!F$14)+1), ROW(F49))), "")</f>
        <v>25R000461</v>
      </c>
      <c r="G49" s="39">
        <f t="array" ref="G49">IFERROR(INDEX(DATA!G$14:G$1012, SMALL(IF(DATA!$T$14:$T$1012=1, ROW(DATA!G$14:G$1012)-ROW(DATA!G$14)+1), ROW(G49))), "")</f>
        <v>45670</v>
      </c>
      <c r="H49" s="37">
        <f t="array" ref="H49">IFERROR(INDEX(DATA!H$14:H$1012, SMALL(IF(DATA!$T$14:$T$1012=1, ROW(DATA!H$14:H$1012)-ROW(DATA!H$14)+1), ROW(H49))), "")</f>
        <v>50</v>
      </c>
      <c r="I49" s="37">
        <f t="array" ref="I49">IFERROR(INDEX(DATA!I$14:I$1012, SMALL(IF(DATA!$T$14:$T$1012=1, ROW(DATA!I$14:I$1012)-ROW(DATA!I$14)+1), ROW(I49))), "")</f>
        <v>225</v>
      </c>
      <c r="J49" s="40">
        <f t="array" ref="J49">IFERROR(INDEX(DATA!J$14:J$1012, SMALL(IF(DATA!$T$14:$T$1012=1, ROW(DATA!J$14:J$1012)-ROW(DATA!J$14)+1), ROW(J49))), "")</f>
        <v>45676</v>
      </c>
      <c r="K49" s="37" t="str">
        <f t="array" ref="K49">IFERROR(INDEX(DATA!K$14:K$1012, SMALL(IF(DATA!$T$14:$T$1012=1, ROW(DATA!K$14:K$1012)-ROW(DATA!K$14)+1), ROW(K49))), "")</f>
        <v>ELEC</v>
      </c>
      <c r="L49" s="37">
        <f t="array" ref="L49">IFERROR(INDEX(DATA!L$14:L$1012, SMALL(IF(DATA!$T$14:$T$1012=1, ROW(DATA!L$14:L$1012)-ROW(DATA!L$14)+1), ROW(L49))), "")</f>
        <v>0</v>
      </c>
      <c r="M49" s="37">
        <f t="array" ref="M49">IFERROR(INDEX(DATA!M$14:M$1012, SMALL(IF(DATA!$T$14:$T$1012=1, ROW(DATA!M$14:M$1012)-ROW(DATA!M$14)+1), ROW(M49))), "")</f>
        <v>0</v>
      </c>
      <c r="N49" s="37">
        <f t="array" ref="N49">IFERROR(INDEX(DATA!N$14:N$1012, SMALL(IF(DATA!$T$14:$T$1012=1, ROW(DATA!N$14:N$1012)-ROW(DATA!N$14)+1), ROW(N49))), "")</f>
        <v>0</v>
      </c>
      <c r="O49" s="37" t="str">
        <f>IFERROR(INDEX(DATA!O$14:O$1012, SMALL(IF(DATA!$T$14:$T$1012=1, ROW(DATA!O$14:O$1012)-ROW(DATA!O$14)+1), ROW(#REF!))), "")</f>
        <v/>
      </c>
    </row>
    <row r="50" spans="1:15" x14ac:dyDescent="0.35">
      <c r="A50" s="37">
        <f t="array" ref="A50">IFERROR(INDEX(DATA!A$14:A$1012, SMALL(IF(DATA!$T$14:$T$1012=1, ROW(DATA!A$14:A$1012)-ROW(DATA!A$14)+1), ROW(A50))), "")</f>
        <v>155</v>
      </c>
      <c r="B50" s="37" t="str">
        <f t="array" ref="B50">IFERROR(INDEX(DATA!B$14:B$1012, SMALL(IF(DATA!$T$14:$T$1012=1, ROW(DATA!B$14:B$1012)-ROW(DATA!B$14)+1), ROW(B50))), "")</f>
        <v>METER</v>
      </c>
      <c r="C50" s="37" t="str">
        <f t="array" ref="C50">IFERROR(INDEX(DATA!C$14:C$1012, SMALL(IF(DATA!$T$14:$T$1012=1, ROW(DATA!C$14:C$1012)-ROW(DATA!C$14)+1), ROW(C50))), "")</f>
        <v>5720.003.GENRAL.0050</v>
      </c>
      <c r="D50" s="37">
        <f t="array" ref="D50">IFERROR(INDEX(DATA!D$14:D$1012, SMALL(IF(DATA!$T$14:$T$1012=1, ROW(DATA!D$14:D$1012)-ROW(DATA!D$14)+1), ROW(D50))), "")</f>
        <v>0</v>
      </c>
      <c r="E50" s="37" t="str">
        <f t="array" ref="E50">IFERROR(INDEX(DATA!E$14:E$1012, SMALL(IF(DATA!$T$14:$T$1012=1, ROW(DATA!E$14:E$1012)-ROW(DATA!E$14)+1), ROW(E50))), "")</f>
        <v>1 CONDUCTOR X 50 SQUERE MM
YELLOW/GREEN SOFT ( ELSEWEDY )</v>
      </c>
      <c r="F50" s="37" t="str">
        <f t="array" ref="F50">IFERROR(INDEX(DATA!F$14:F$1012, SMALL(IF(DATA!$T$14:$T$1012=1, ROW(DATA!F$14:F$1012)-ROW(DATA!F$14)+1), ROW(F50))), "")</f>
        <v>25R000461</v>
      </c>
      <c r="G50" s="39">
        <f t="array" ref="G50">IFERROR(INDEX(DATA!G$14:G$1012, SMALL(IF(DATA!$T$14:$T$1012=1, ROW(DATA!G$14:G$1012)-ROW(DATA!G$14)+1), ROW(G50))), "")</f>
        <v>45670</v>
      </c>
      <c r="H50" s="37">
        <f t="array" ref="H50">IFERROR(INDEX(DATA!H$14:H$1012, SMALL(IF(DATA!$T$14:$T$1012=1, ROW(DATA!H$14:H$1012)-ROW(DATA!H$14)+1), ROW(H50))), "")</f>
        <v>100</v>
      </c>
      <c r="I50" s="37">
        <f t="array" ref="I50">IFERROR(INDEX(DATA!I$14:I$1012, SMALL(IF(DATA!$T$14:$T$1012=1, ROW(DATA!I$14:I$1012)-ROW(DATA!I$14)+1), ROW(I50))), "")</f>
        <v>385</v>
      </c>
      <c r="J50" s="40">
        <f t="array" ref="J50">IFERROR(INDEX(DATA!J$14:J$1012, SMALL(IF(DATA!$T$14:$T$1012=1, ROW(DATA!J$14:J$1012)-ROW(DATA!J$14)+1), ROW(J50))), "")</f>
        <v>45676</v>
      </c>
      <c r="K50" s="37" t="str">
        <f t="array" ref="K50">IFERROR(INDEX(DATA!K$14:K$1012, SMALL(IF(DATA!$T$14:$T$1012=1, ROW(DATA!K$14:K$1012)-ROW(DATA!K$14)+1), ROW(K50))), "")</f>
        <v>ELEC</v>
      </c>
      <c r="L50" s="37">
        <f t="array" ref="L50">IFERROR(INDEX(DATA!L$14:L$1012, SMALL(IF(DATA!$T$14:$T$1012=1, ROW(DATA!L$14:L$1012)-ROW(DATA!L$14)+1), ROW(L50))), "")</f>
        <v>0</v>
      </c>
      <c r="M50" s="37">
        <f t="array" ref="M50">IFERROR(INDEX(DATA!M$14:M$1012, SMALL(IF(DATA!$T$14:$T$1012=1, ROW(DATA!M$14:M$1012)-ROW(DATA!M$14)+1), ROW(M50))), "")</f>
        <v>0</v>
      </c>
      <c r="N50" s="37">
        <f t="array" ref="N50">IFERROR(INDEX(DATA!N$14:N$1012, SMALL(IF(DATA!$T$14:$T$1012=1, ROW(DATA!N$14:N$1012)-ROW(DATA!N$14)+1), ROW(N50))), "")</f>
        <v>0</v>
      </c>
      <c r="O50" s="37" t="str">
        <f>IFERROR(INDEX(DATA!O$14:O$1012, SMALL(IF(DATA!$T$14:$T$1012=1, ROW(DATA!O$14:O$1012)-ROW(DATA!O$14)+1), ROW(#REF!))), "")</f>
        <v/>
      </c>
    </row>
    <row r="51" spans="1:15" x14ac:dyDescent="0.35">
      <c r="A51" s="37">
        <f t="array" ref="A51">IFERROR(INDEX(DATA!A$14:A$1012, SMALL(IF(DATA!$T$14:$T$1012=1, ROW(DATA!A$14:A$1012)-ROW(DATA!A$14)+1), ROW(A51))), "")</f>
        <v>157</v>
      </c>
      <c r="B51" s="37" t="str">
        <f t="array" ref="B51">IFERROR(INDEX(DATA!B$14:B$1012, SMALL(IF(DATA!$T$14:$T$1012=1, ROW(DATA!B$14:B$1012)-ROW(DATA!B$14)+1), ROW(B51))), "")</f>
        <v>EACH</v>
      </c>
      <c r="C51" s="37" t="str">
        <f t="array" ref="C51">IFERROR(INDEX(DATA!C$14:C$1012, SMALL(IF(DATA!$T$14:$T$1012=1, ROW(DATA!C$14:C$1012)-ROW(DATA!C$14)+1), ROW(C51))), "")</f>
        <v>5720.003.
GENRAL.0125</v>
      </c>
      <c r="D51" s="37">
        <f t="array" ref="D51">IFERROR(INDEX(DATA!D$14:D$1012, SMALL(IF(DATA!$T$14:$T$1012=1, ROW(DATA!D$14:D$1012)-ROW(DATA!D$14)+1), ROW(D51))), "")</f>
        <v>0</v>
      </c>
      <c r="E51" s="37" t="str">
        <f t="array" ref="E51">IFERROR(INDEX(DATA!E$14:E$1012, SMALL(IF(DATA!$T$14:$T$1012=1, ROW(DATA!E$14:E$1012)-ROW(DATA!E$14)+1), ROW(E51))), "")</f>
        <v>25 MM2CABLE LUGS WITH 8 MM HOLE
DIAMETER MADE IN CHINA</v>
      </c>
      <c r="F51" s="37" t="str">
        <f t="array" ref="F51">IFERROR(INDEX(DATA!F$14:F$1012, SMALL(IF(DATA!$T$14:$T$1012=1, ROW(DATA!F$14:F$1012)-ROW(DATA!F$14)+1), ROW(F51))), "")</f>
        <v>25R000462</v>
      </c>
      <c r="G51" s="39">
        <f t="array" ref="G51">IFERROR(INDEX(DATA!G$14:G$1012, SMALL(IF(DATA!$T$14:$T$1012=1, ROW(DATA!G$14:G$1012)-ROW(DATA!G$14)+1), ROW(G51))), "")</f>
        <v>45670</v>
      </c>
      <c r="H51" s="37">
        <f t="array" ref="H51">IFERROR(INDEX(DATA!H$14:H$1012, SMALL(IF(DATA!$T$14:$T$1012=1, ROW(DATA!H$14:H$1012)-ROW(DATA!H$14)+1), ROW(H51))), "")</f>
        <v>50</v>
      </c>
      <c r="I51" s="37">
        <f t="array" ref="I51">IFERROR(INDEX(DATA!I$14:I$1012, SMALL(IF(DATA!$T$14:$T$1012=1, ROW(DATA!I$14:I$1012)-ROW(DATA!I$14)+1), ROW(I51))), "")</f>
        <v>12</v>
      </c>
      <c r="J51" s="40">
        <f t="array" ref="J51">IFERROR(INDEX(DATA!J$14:J$1012, SMALL(IF(DATA!$T$14:$T$1012=1, ROW(DATA!J$14:J$1012)-ROW(DATA!J$14)+1), ROW(J51))), "")</f>
        <v>45677</v>
      </c>
      <c r="K51" s="37" t="str">
        <f t="array" ref="K51">IFERROR(INDEX(DATA!K$14:K$1012, SMALL(IF(DATA!$T$14:$T$1012=1, ROW(DATA!K$14:K$1012)-ROW(DATA!K$14)+1), ROW(K51))), "")</f>
        <v>ELEC</v>
      </c>
      <c r="L51" s="37">
        <f t="array" ref="L51">IFERROR(INDEX(DATA!L$14:L$1012, SMALL(IF(DATA!$T$14:$T$1012=1, ROW(DATA!L$14:L$1012)-ROW(DATA!L$14)+1), ROW(L51))), "")</f>
        <v>0</v>
      </c>
      <c r="M51" s="37">
        <f t="array" ref="M51">IFERROR(INDEX(DATA!M$14:M$1012, SMALL(IF(DATA!$T$14:$T$1012=1, ROW(DATA!M$14:M$1012)-ROW(DATA!M$14)+1), ROW(M51))), "")</f>
        <v>0</v>
      </c>
      <c r="N51" s="37">
        <f t="array" ref="N51">IFERROR(INDEX(DATA!N$14:N$1012, SMALL(IF(DATA!$T$14:$T$1012=1, ROW(DATA!N$14:N$1012)-ROW(DATA!N$14)+1), ROW(N51))), "")</f>
        <v>0</v>
      </c>
      <c r="O51" s="37" t="str">
        <f>IFERROR(INDEX(DATA!O$14:O$1012, SMALL(IF(DATA!$T$14:$T$1012=1, ROW(DATA!O$14:O$1012)-ROW(DATA!O$14)+1), ROW(#REF!))), "")</f>
        <v/>
      </c>
    </row>
    <row r="52" spans="1:15" x14ac:dyDescent="0.35">
      <c r="A52" s="37">
        <f t="array" ref="A52">IFERROR(INDEX(DATA!A$14:A$1012, SMALL(IF(DATA!$T$14:$T$1012=1, ROW(DATA!A$14:A$1012)-ROW(DATA!A$14)+1), ROW(A52))), "")</f>
        <v>158</v>
      </c>
      <c r="B52" s="37" t="str">
        <f t="array" ref="B52">IFERROR(INDEX(DATA!B$14:B$1012, SMALL(IF(DATA!$T$14:$T$1012=1, ROW(DATA!B$14:B$1012)-ROW(DATA!B$14)+1), ROW(B52))), "")</f>
        <v>EACH</v>
      </c>
      <c r="C52" s="37" t="str">
        <f t="array" ref="C52">IFERROR(INDEX(DATA!C$14:C$1012, SMALL(IF(DATA!$T$14:$T$1012=1, ROW(DATA!C$14:C$1012)-ROW(DATA!C$14)+1), ROW(C52))), "")</f>
        <v>5720.003.
GENRAL.0
110</v>
      </c>
      <c r="D52" s="37">
        <f t="array" ref="D52">IFERROR(INDEX(DATA!D$14:D$1012, SMALL(IF(DATA!$T$14:$T$1012=1, ROW(DATA!D$14:D$1012)-ROW(DATA!D$14)+1), ROW(D52))), "")</f>
        <v>0</v>
      </c>
      <c r="E52" s="37" t="str">
        <f t="array" ref="E52">IFERROR(INDEX(DATA!E$14:E$1012, SMALL(IF(DATA!$T$14:$T$1012=1, ROW(DATA!E$14:E$1012)-ROW(DATA!E$14)+1), ROW(E52))), "")</f>
        <v>10 MM2CABLE LUGS WITH 6 MM HOLE
DIAMETER MADE IN CHINA</v>
      </c>
      <c r="F52" s="37" t="str">
        <f t="array" ref="F52">IFERROR(INDEX(DATA!F$14:F$1012, SMALL(IF(DATA!$T$14:$T$1012=1, ROW(DATA!F$14:F$1012)-ROW(DATA!F$14)+1), ROW(F52))), "")</f>
        <v>25R000462</v>
      </c>
      <c r="G52" s="39">
        <f t="array" ref="G52">IFERROR(INDEX(DATA!G$14:G$1012, SMALL(IF(DATA!$T$14:$T$1012=1, ROW(DATA!G$14:G$1012)-ROW(DATA!G$14)+1), ROW(G52))), "")</f>
        <v>45670</v>
      </c>
      <c r="H52" s="37">
        <f t="array" ref="H52">IFERROR(INDEX(DATA!H$14:H$1012, SMALL(IF(DATA!$T$14:$T$1012=1, ROW(DATA!H$14:H$1012)-ROW(DATA!H$14)+1), ROW(H52))), "")</f>
        <v>50</v>
      </c>
      <c r="I52" s="37">
        <f t="array" ref="I52">IFERROR(INDEX(DATA!I$14:I$1012, SMALL(IF(DATA!$T$14:$T$1012=1, ROW(DATA!I$14:I$1012)-ROW(DATA!I$14)+1), ROW(I52))), "")</f>
        <v>11</v>
      </c>
      <c r="J52" s="40">
        <f t="array" ref="J52">IFERROR(INDEX(DATA!J$14:J$1012, SMALL(IF(DATA!$T$14:$T$1012=1, ROW(DATA!J$14:J$1012)-ROW(DATA!J$14)+1), ROW(J52))), "")</f>
        <v>45677</v>
      </c>
      <c r="K52" s="37" t="str">
        <f t="array" ref="K52">IFERROR(INDEX(DATA!K$14:K$1012, SMALL(IF(DATA!$T$14:$T$1012=1, ROW(DATA!K$14:K$1012)-ROW(DATA!K$14)+1), ROW(K52))), "")</f>
        <v>ELEC</v>
      </c>
      <c r="L52" s="37">
        <f t="array" ref="L52">IFERROR(INDEX(DATA!L$14:L$1012, SMALL(IF(DATA!$T$14:$T$1012=1, ROW(DATA!L$14:L$1012)-ROW(DATA!L$14)+1), ROW(L52))), "")</f>
        <v>0</v>
      </c>
      <c r="M52" s="37">
        <f t="array" ref="M52">IFERROR(INDEX(DATA!M$14:M$1012, SMALL(IF(DATA!$T$14:$T$1012=1, ROW(DATA!M$14:M$1012)-ROW(DATA!M$14)+1), ROW(M52))), "")</f>
        <v>0</v>
      </c>
      <c r="N52" s="37">
        <f t="array" ref="N52">IFERROR(INDEX(DATA!N$14:N$1012, SMALL(IF(DATA!$T$14:$T$1012=1, ROW(DATA!N$14:N$1012)-ROW(DATA!N$14)+1), ROW(N52))), "")</f>
        <v>0</v>
      </c>
      <c r="O52" s="37" t="str">
        <f>IFERROR(INDEX(DATA!O$14:O$1012, SMALL(IF(DATA!$T$14:$T$1012=1, ROW(DATA!O$14:O$1012)-ROW(DATA!O$14)+1), ROW(#REF!))), "")</f>
        <v/>
      </c>
    </row>
    <row r="53" spans="1:15" x14ac:dyDescent="0.35">
      <c r="A53" s="37">
        <f t="array" ref="A53">IFERROR(INDEX(DATA!A$14:A$1012, SMALL(IF(DATA!$T$14:$T$1012=1, ROW(DATA!A$14:A$1012)-ROW(DATA!A$14)+1), ROW(A53))), "")</f>
        <v>159</v>
      </c>
      <c r="B53" s="37" t="str">
        <f t="array" ref="B53">IFERROR(INDEX(DATA!B$14:B$1012, SMALL(IF(DATA!$T$14:$T$1012=1, ROW(DATA!B$14:B$1012)-ROW(DATA!B$14)+1), ROW(B53))), "")</f>
        <v>EACH</v>
      </c>
      <c r="C53" s="37" t="str">
        <f t="array" ref="C53">IFERROR(INDEX(DATA!C$14:C$1012, SMALL(IF(DATA!$T$14:$T$1012=1, ROW(DATA!C$14:C$1012)-ROW(DATA!C$14)+1), ROW(C53))), "")</f>
        <v>5720.003.GENRAL.0106</v>
      </c>
      <c r="D53" s="37">
        <f t="array" ref="D53">IFERROR(INDEX(DATA!D$14:D$1012, SMALL(IF(DATA!$T$14:$T$1012=1, ROW(DATA!D$14:D$1012)-ROW(DATA!D$14)+1), ROW(D53))), "")</f>
        <v>0</v>
      </c>
      <c r="E53" s="37" t="str">
        <f t="array" ref="E53">IFERROR(INDEX(DATA!E$14:E$1012, SMALL(IF(DATA!$T$14:$T$1012=1, ROW(DATA!E$14:E$1012)-ROW(DATA!E$14)+1), ROW(E53))), "")</f>
        <v xml:space="preserve">6 MM2CABLE LUGS WITH 6 MM HOLE
DIAMETER MADE IN CHINA
</v>
      </c>
      <c r="F53" s="37" t="str">
        <f t="array" ref="F53">IFERROR(INDEX(DATA!F$14:F$1012, SMALL(IF(DATA!$T$14:$T$1012=1, ROW(DATA!F$14:F$1012)-ROW(DATA!F$14)+1), ROW(F53))), "")</f>
        <v>25R000462</v>
      </c>
      <c r="G53" s="39">
        <f t="array" ref="G53">IFERROR(INDEX(DATA!G$14:G$1012, SMALL(IF(DATA!$T$14:$T$1012=1, ROW(DATA!G$14:G$1012)-ROW(DATA!G$14)+1), ROW(G53))), "")</f>
        <v>45670</v>
      </c>
      <c r="H53" s="37">
        <f t="array" ref="H53">IFERROR(INDEX(DATA!H$14:H$1012, SMALL(IF(DATA!$T$14:$T$1012=1, ROW(DATA!H$14:H$1012)-ROW(DATA!H$14)+1), ROW(H53))), "")</f>
        <v>50</v>
      </c>
      <c r="I53" s="37">
        <f t="array" ref="I53">IFERROR(INDEX(DATA!I$14:I$1012, SMALL(IF(DATA!$T$14:$T$1012=1, ROW(DATA!I$14:I$1012)-ROW(DATA!I$14)+1), ROW(I53))), "")</f>
        <v>7</v>
      </c>
      <c r="J53" s="40">
        <f t="array" ref="J53">IFERROR(INDEX(DATA!J$14:J$1012, SMALL(IF(DATA!$T$14:$T$1012=1, ROW(DATA!J$14:J$1012)-ROW(DATA!J$14)+1), ROW(J53))), "")</f>
        <v>45677</v>
      </c>
      <c r="K53" s="37" t="str">
        <f t="array" ref="K53">IFERROR(INDEX(DATA!K$14:K$1012, SMALL(IF(DATA!$T$14:$T$1012=1, ROW(DATA!K$14:K$1012)-ROW(DATA!K$14)+1), ROW(K53))), "")</f>
        <v>ELEC</v>
      </c>
      <c r="L53" s="37">
        <f t="array" ref="L53">IFERROR(INDEX(DATA!L$14:L$1012, SMALL(IF(DATA!$T$14:$T$1012=1, ROW(DATA!L$14:L$1012)-ROW(DATA!L$14)+1), ROW(L53))), "")</f>
        <v>0</v>
      </c>
      <c r="M53" s="37">
        <f t="array" ref="M53">IFERROR(INDEX(DATA!M$14:M$1012, SMALL(IF(DATA!$T$14:$T$1012=1, ROW(DATA!M$14:M$1012)-ROW(DATA!M$14)+1), ROW(M53))), "")</f>
        <v>0</v>
      </c>
      <c r="N53" s="37">
        <f t="array" ref="N53">IFERROR(INDEX(DATA!N$14:N$1012, SMALL(IF(DATA!$T$14:$T$1012=1, ROW(DATA!N$14:N$1012)-ROW(DATA!N$14)+1), ROW(N53))), "")</f>
        <v>0</v>
      </c>
      <c r="O53" s="37" t="str">
        <f>IFERROR(INDEX(DATA!O$14:O$1012, SMALL(IF(DATA!$T$14:$T$1012=1, ROW(DATA!O$14:O$1012)-ROW(DATA!O$14)+1), ROW(#REF!))), "")</f>
        <v/>
      </c>
    </row>
    <row r="54" spans="1:15" x14ac:dyDescent="0.35">
      <c r="A54" s="37">
        <f t="array" ref="A54">IFERROR(INDEX(DATA!A$14:A$1012, SMALL(IF(DATA!$T$14:$T$1012=1, ROW(DATA!A$14:A$1012)-ROW(DATA!A$14)+1), ROW(A54))), "")</f>
        <v>160</v>
      </c>
      <c r="B54" s="37" t="str">
        <f t="array" ref="B54">IFERROR(INDEX(DATA!B$14:B$1012, SMALL(IF(DATA!$T$14:$T$1012=1, ROW(DATA!B$14:B$1012)-ROW(DATA!B$14)+1), ROW(B54))), "")</f>
        <v>EACH</v>
      </c>
      <c r="C54" s="37" t="str">
        <f t="array" ref="C54">IFERROR(INDEX(DATA!C$14:C$1012, SMALL(IF(DATA!$T$14:$T$1012=1, ROW(DATA!C$14:C$1012)-ROW(DATA!C$14)+1), ROW(C54))), "")</f>
        <v>5720.003.GENRAL.0034</v>
      </c>
      <c r="D54" s="37">
        <f t="array" ref="D54">IFERROR(INDEX(DATA!D$14:D$1012, SMALL(IF(DATA!$T$14:$T$1012=1, ROW(DATA!D$14:D$1012)-ROW(DATA!D$14)+1), ROW(D54))), "")</f>
        <v>0</v>
      </c>
      <c r="E54" s="37" t="str">
        <f t="array" ref="E54">IFERROR(INDEX(DATA!E$14:E$1012, SMALL(IF(DATA!$T$14:$T$1012=1, ROW(DATA!E$14:E$1012)-ROW(DATA!E$14)+1), ROW(E54))), "")</f>
        <v>COPPER CLAD, POINTED SECTIONAL
GROUND ROD - 3/4 INCH X 10 FEET PRODUCT
ABB TYPE 7510S , ABB STAMPED ON ROD</v>
      </c>
      <c r="F54" s="37" t="str">
        <f t="array" ref="F54">IFERROR(INDEX(DATA!F$14:F$1012, SMALL(IF(DATA!$T$14:$T$1012=1, ROW(DATA!F$14:F$1012)-ROW(DATA!F$14)+1), ROW(F54))), "")</f>
        <v>25R000462</v>
      </c>
      <c r="G54" s="39">
        <f t="array" ref="G54">IFERROR(INDEX(DATA!G$14:G$1012, SMALL(IF(DATA!$T$14:$T$1012=1, ROW(DATA!G$14:G$1012)-ROW(DATA!G$14)+1), ROW(G54))), "")</f>
        <v>45670</v>
      </c>
      <c r="H54" s="37">
        <f t="array" ref="H54">IFERROR(INDEX(DATA!H$14:H$1012, SMALL(IF(DATA!$T$14:$T$1012=1, ROW(DATA!H$14:H$1012)-ROW(DATA!H$14)+1), ROW(H54))), "")</f>
        <v>5</v>
      </c>
      <c r="I54" s="37">
        <f t="array" ref="I54">IFERROR(INDEX(DATA!I$14:I$1012, SMALL(IF(DATA!$T$14:$T$1012=1, ROW(DATA!I$14:I$1012)-ROW(DATA!I$14)+1), ROW(I54))), "")</f>
        <v>825</v>
      </c>
      <c r="J54" s="40">
        <f t="array" ref="J54">IFERROR(INDEX(DATA!J$14:J$1012, SMALL(IF(DATA!$T$14:$T$1012=1, ROW(DATA!J$14:J$1012)-ROW(DATA!J$14)+1), ROW(J54))), "")</f>
        <v>45677</v>
      </c>
      <c r="K54" s="37" t="str">
        <f t="array" ref="K54">IFERROR(INDEX(DATA!K$14:K$1012, SMALL(IF(DATA!$T$14:$T$1012=1, ROW(DATA!K$14:K$1012)-ROW(DATA!K$14)+1), ROW(K54))), "")</f>
        <v>ELEC</v>
      </c>
      <c r="L54" s="37">
        <f t="array" ref="L54">IFERROR(INDEX(DATA!L$14:L$1012, SMALL(IF(DATA!$T$14:$T$1012=1, ROW(DATA!L$14:L$1012)-ROW(DATA!L$14)+1), ROW(L54))), "")</f>
        <v>0</v>
      </c>
      <c r="M54" s="37">
        <f t="array" ref="M54">IFERROR(INDEX(DATA!M$14:M$1012, SMALL(IF(DATA!$T$14:$T$1012=1, ROW(DATA!M$14:M$1012)-ROW(DATA!M$14)+1), ROW(M54))), "")</f>
        <v>0</v>
      </c>
      <c r="N54" s="37">
        <f t="array" ref="N54">IFERROR(INDEX(DATA!N$14:N$1012, SMALL(IF(DATA!$T$14:$T$1012=1, ROW(DATA!N$14:N$1012)-ROW(DATA!N$14)+1), ROW(N54))), "")</f>
        <v>0</v>
      </c>
      <c r="O54" s="37" t="str">
        <f>IFERROR(INDEX(DATA!O$14:O$1012, SMALL(IF(DATA!$T$14:$T$1012=1, ROW(DATA!O$14:O$1012)-ROW(DATA!O$14)+1), ROW(#REF!))), "")</f>
        <v/>
      </c>
    </row>
    <row r="55" spans="1:15" x14ac:dyDescent="0.35">
      <c r="A55" s="37">
        <f t="array" ref="A55">IFERROR(INDEX(DATA!A$14:A$1012, SMALL(IF(DATA!$T$14:$T$1012=1, ROW(DATA!A$14:A$1012)-ROW(DATA!A$14)+1), ROW(A55))), "")</f>
        <v>161</v>
      </c>
      <c r="B55" s="37" t="str">
        <f t="array" ref="B55">IFERROR(INDEX(DATA!B$14:B$1012, SMALL(IF(DATA!$T$14:$T$1012=1, ROW(DATA!B$14:B$1012)-ROW(DATA!B$14)+1), ROW(B55))), "")</f>
        <v>Metre</v>
      </c>
      <c r="C55" s="37" t="str">
        <f t="array" ref="C55">IFERROR(INDEX(DATA!C$14:C$1012, SMALL(IF(DATA!$T$14:$T$1012=1, ROW(DATA!C$14:C$1012)-ROW(DATA!C$14)+1), ROW(C55))), "")</f>
        <v>5720.003.GENRAL.0050</v>
      </c>
      <c r="D55" s="37">
        <f t="array" ref="D55">IFERROR(INDEX(DATA!D$14:D$1012, SMALL(IF(DATA!$T$14:$T$1012=1, ROW(DATA!D$14:D$1012)-ROW(DATA!D$14)+1), ROW(D55))), "")</f>
        <v>0</v>
      </c>
      <c r="E55" s="37" t="str">
        <f t="array" ref="E55">IFERROR(INDEX(DATA!E$14:E$1012, SMALL(IF(DATA!$T$14:$T$1012=1, ROW(DATA!E$14:E$1012)-ROW(DATA!E$14)+1), ROW(E55))), "")</f>
        <v>1 CONDUCTOR X 50 SQUERE MM
YELLOW/GREEN SOFT ( ELSEWEDY )</v>
      </c>
      <c r="F55" s="37" t="str">
        <f t="array" ref="F55">IFERROR(INDEX(DATA!F$14:F$1012, SMALL(IF(DATA!$T$14:$T$1012=1, ROW(DATA!F$14:F$1012)-ROW(DATA!F$14)+1), ROW(F55))), "")</f>
        <v>25R000462</v>
      </c>
      <c r="G55" s="39">
        <f t="array" ref="G55">IFERROR(INDEX(DATA!G$14:G$1012, SMALL(IF(DATA!$T$14:$T$1012=1, ROW(DATA!G$14:G$1012)-ROW(DATA!G$14)+1), ROW(G55))), "")</f>
        <v>45670</v>
      </c>
      <c r="H55" s="37">
        <f t="array" ref="H55">IFERROR(INDEX(DATA!H$14:H$1012, SMALL(IF(DATA!$T$14:$T$1012=1, ROW(DATA!H$14:H$1012)-ROW(DATA!H$14)+1), ROW(H55))), "")</f>
        <v>100</v>
      </c>
      <c r="I55" s="37">
        <f t="array" ref="I55">IFERROR(INDEX(DATA!I$14:I$1012, SMALL(IF(DATA!$T$14:$T$1012=1, ROW(DATA!I$14:I$1012)-ROW(DATA!I$14)+1), ROW(I55))), "")</f>
        <v>385</v>
      </c>
      <c r="J55" s="40">
        <f t="array" ref="J55">IFERROR(INDEX(DATA!J$14:J$1012, SMALL(IF(DATA!$T$14:$T$1012=1, ROW(DATA!J$14:J$1012)-ROW(DATA!J$14)+1), ROW(J55))), "")</f>
        <v>45677</v>
      </c>
      <c r="K55" s="37" t="str">
        <f t="array" ref="K55">IFERROR(INDEX(DATA!K$14:K$1012, SMALL(IF(DATA!$T$14:$T$1012=1, ROW(DATA!K$14:K$1012)-ROW(DATA!K$14)+1), ROW(K55))), "")</f>
        <v>ELEC</v>
      </c>
      <c r="L55" s="37">
        <f t="array" ref="L55">IFERROR(INDEX(DATA!L$14:L$1012, SMALL(IF(DATA!$T$14:$T$1012=1, ROW(DATA!L$14:L$1012)-ROW(DATA!L$14)+1), ROW(L55))), "")</f>
        <v>0</v>
      </c>
      <c r="M55" s="37">
        <f t="array" ref="M55">IFERROR(INDEX(DATA!M$14:M$1012, SMALL(IF(DATA!$T$14:$T$1012=1, ROW(DATA!M$14:M$1012)-ROW(DATA!M$14)+1), ROW(M55))), "")</f>
        <v>0</v>
      </c>
      <c r="N55" s="37">
        <f t="array" ref="N55">IFERROR(INDEX(DATA!N$14:N$1012, SMALL(IF(DATA!$T$14:$T$1012=1, ROW(DATA!N$14:N$1012)-ROW(DATA!N$14)+1), ROW(N55))), "")</f>
        <v>0</v>
      </c>
      <c r="O55" s="37" t="str">
        <f>IFERROR(INDEX(DATA!O$14:O$1012, SMALL(IF(DATA!$T$14:$T$1012=1, ROW(DATA!O$14:O$1012)-ROW(DATA!O$14)+1), ROW(#REF!))), "")</f>
        <v/>
      </c>
    </row>
    <row r="56" spans="1:15" x14ac:dyDescent="0.35">
      <c r="A56" s="37">
        <f t="array" ref="A56">IFERROR(INDEX(DATA!A$14:A$1012, SMALL(IF(DATA!$T$14:$T$1012=1, ROW(DATA!A$14:A$1012)-ROW(DATA!A$14)+1), ROW(A56))), "")</f>
        <v>162</v>
      </c>
      <c r="B56" s="37" t="str">
        <f t="array" ref="B56">IFERROR(INDEX(DATA!B$14:B$1012, SMALL(IF(DATA!$T$14:$T$1012=1, ROW(DATA!B$14:B$1012)-ROW(DATA!B$14)+1), ROW(B56))), "")</f>
        <v>METER</v>
      </c>
      <c r="C56" s="37" t="str">
        <f t="array" ref="C56">IFERROR(INDEX(DATA!C$14:C$1012, SMALL(IF(DATA!$T$14:$T$1012=1, ROW(DATA!C$14:C$1012)-ROW(DATA!C$14)+1), ROW(C56))), "")</f>
        <v>5720.003.GENRAL.0070</v>
      </c>
      <c r="D56" s="37">
        <f t="array" ref="D56">IFERROR(INDEX(DATA!D$14:D$1012, SMALL(IF(DATA!$T$14:$T$1012=1, ROW(DATA!D$14:D$1012)-ROW(DATA!D$14)+1), ROW(D56))), "")</f>
        <v>0</v>
      </c>
      <c r="E56" s="37" t="str">
        <f t="array" ref="E56">IFERROR(INDEX(DATA!E$14:E$1012, SMALL(IF(DATA!$T$14:$T$1012=1, ROW(DATA!E$14:E$1012)-ROW(DATA!E$14)+1), ROW(E56))), "")</f>
        <v>1 CONDUCTOR X 70 SQUERE MM
YELLOW/GREEN SOFT ( ELSEWEDY )</v>
      </c>
      <c r="F56" s="37" t="str">
        <f t="array" ref="F56">IFERROR(INDEX(DATA!F$14:F$1012, SMALL(IF(DATA!$T$14:$T$1012=1, ROW(DATA!F$14:F$1012)-ROW(DATA!F$14)+1), ROW(F56))), "")</f>
        <v>25R000462</v>
      </c>
      <c r="G56" s="39">
        <f t="array" ref="G56">IFERROR(INDEX(DATA!G$14:G$1012, SMALL(IF(DATA!$T$14:$T$1012=1, ROW(DATA!G$14:G$1012)-ROW(DATA!G$14)+1), ROW(G56))), "")</f>
        <v>45670</v>
      </c>
      <c r="H56" s="37">
        <f t="array" ref="H56">IFERROR(INDEX(DATA!H$14:H$1012, SMALL(IF(DATA!$T$14:$T$1012=1, ROW(DATA!H$14:H$1012)-ROW(DATA!H$14)+1), ROW(H56))), "")</f>
        <v>100</v>
      </c>
      <c r="I56" s="37">
        <f t="array" ref="I56">IFERROR(INDEX(DATA!I$14:I$1012, SMALL(IF(DATA!$T$14:$T$1012=1, ROW(DATA!I$14:I$1012)-ROW(DATA!I$14)+1), ROW(I56))), "")</f>
        <v>505</v>
      </c>
      <c r="J56" s="40">
        <f t="array" ref="J56">IFERROR(INDEX(DATA!J$14:J$1012, SMALL(IF(DATA!$T$14:$T$1012=1, ROW(DATA!J$14:J$1012)-ROW(DATA!J$14)+1), ROW(J56))), "")</f>
        <v>45677</v>
      </c>
      <c r="K56" s="37" t="str">
        <f t="array" ref="K56">IFERROR(INDEX(DATA!K$14:K$1012, SMALL(IF(DATA!$T$14:$T$1012=1, ROW(DATA!K$14:K$1012)-ROW(DATA!K$14)+1), ROW(K56))), "")</f>
        <v>ELEC</v>
      </c>
      <c r="L56" s="37">
        <f t="array" ref="L56">IFERROR(INDEX(DATA!L$14:L$1012, SMALL(IF(DATA!$T$14:$T$1012=1, ROW(DATA!L$14:L$1012)-ROW(DATA!L$14)+1), ROW(L56))), "")</f>
        <v>0</v>
      </c>
      <c r="M56" s="37">
        <f t="array" ref="M56">IFERROR(INDEX(DATA!M$14:M$1012, SMALL(IF(DATA!$T$14:$T$1012=1, ROW(DATA!M$14:M$1012)-ROW(DATA!M$14)+1), ROW(M56))), "")</f>
        <v>0</v>
      </c>
      <c r="N56" s="37">
        <f t="array" ref="N56">IFERROR(INDEX(DATA!N$14:N$1012, SMALL(IF(DATA!$T$14:$T$1012=1, ROW(DATA!N$14:N$1012)-ROW(DATA!N$14)+1), ROW(N56))), "")</f>
        <v>0</v>
      </c>
      <c r="O56" s="37" t="str">
        <f>IFERROR(INDEX(DATA!O$14:O$1012, SMALL(IF(DATA!$T$14:$T$1012=1, ROW(DATA!O$14:O$1012)-ROW(DATA!O$14)+1), ROW(#REF!))), "")</f>
        <v/>
      </c>
    </row>
    <row r="57" spans="1:15" x14ac:dyDescent="0.35">
      <c r="A57" s="37">
        <f t="array" ref="A57">IFERROR(INDEX(DATA!A$14:A$1012, SMALL(IF(DATA!$T$14:$T$1012=1, ROW(DATA!A$14:A$1012)-ROW(DATA!A$14)+1), ROW(A57))), "")</f>
        <v>165</v>
      </c>
      <c r="B57" s="37" t="str">
        <f t="array" ref="B57">IFERROR(INDEX(DATA!B$14:B$1012, SMALL(IF(DATA!$T$14:$T$1012=1, ROW(DATA!B$14:B$1012)-ROW(DATA!B$14)+1), ROW(B57))), "")</f>
        <v>EACH</v>
      </c>
      <c r="C57" s="37" t="str">
        <f t="array" ref="C57">IFERROR(INDEX(DATA!C$14:C$1012, SMALL(IF(DATA!$T$14:$T$1012=1, ROW(DATA!C$14:C$1012)-ROW(DATA!C$14)+1), ROW(C57))), "")</f>
        <v>5720.003.GENRAL.0034</v>
      </c>
      <c r="D57" s="37">
        <f t="array" ref="D57">IFERROR(INDEX(DATA!D$14:D$1012, SMALL(IF(DATA!$T$14:$T$1012=1, ROW(DATA!D$14:D$1012)-ROW(DATA!D$14)+1), ROW(D57))), "")</f>
        <v>0</v>
      </c>
      <c r="E57" s="37" t="str">
        <f t="array" ref="E57">IFERROR(INDEX(DATA!E$14:E$1012, SMALL(IF(DATA!$T$14:$T$1012=1, ROW(DATA!E$14:E$1012)-ROW(DATA!E$14)+1), ROW(E57))), "")</f>
        <v>COPPER CLAD, POINTED SECTIONAL
GROUND ROD - 3/4 INCH X 10 FEET PRODUCT
ABB TYPE 7510S , ABB STAMPED ON ROD</v>
      </c>
      <c r="F57" s="37" t="str">
        <f t="array" ref="F57">IFERROR(INDEX(DATA!F$14:F$1012, SMALL(IF(DATA!$T$14:$T$1012=1, ROW(DATA!F$14:F$1012)-ROW(DATA!F$14)+1), ROW(F57))), "")</f>
        <v>25R000462</v>
      </c>
      <c r="G57" s="39">
        <f t="array" ref="G57">IFERROR(INDEX(DATA!G$14:G$1012, SMALL(IF(DATA!$T$14:$T$1012=1, ROW(DATA!G$14:G$1012)-ROW(DATA!G$14)+1), ROW(G57))), "")</f>
        <v>45670</v>
      </c>
      <c r="H57" s="37">
        <f t="array" ref="H57">IFERROR(INDEX(DATA!H$14:H$1012, SMALL(IF(DATA!$T$14:$T$1012=1, ROW(DATA!H$14:H$1012)-ROW(DATA!H$14)+1), ROW(H57))), "")</f>
        <v>5</v>
      </c>
      <c r="I57" s="37">
        <f t="array" ref="I57">IFERROR(INDEX(DATA!I$14:I$1012, SMALL(IF(DATA!$T$14:$T$1012=1, ROW(DATA!I$14:I$1012)-ROW(DATA!I$14)+1), ROW(I57))), "")</f>
        <v>825</v>
      </c>
      <c r="J57" s="40">
        <f t="array" ref="J57">IFERROR(INDEX(DATA!J$14:J$1012, SMALL(IF(DATA!$T$14:$T$1012=1, ROW(DATA!J$14:J$1012)-ROW(DATA!J$14)+1), ROW(J57))), "")</f>
        <v>45677</v>
      </c>
      <c r="K57" s="37" t="str">
        <f t="array" ref="K57">IFERROR(INDEX(DATA!K$14:K$1012, SMALL(IF(DATA!$T$14:$T$1012=1, ROW(DATA!K$14:K$1012)-ROW(DATA!K$14)+1), ROW(K57))), "")</f>
        <v>ELEC</v>
      </c>
      <c r="L57" s="37">
        <f t="array" ref="L57">IFERROR(INDEX(DATA!L$14:L$1012, SMALL(IF(DATA!$T$14:$T$1012=1, ROW(DATA!L$14:L$1012)-ROW(DATA!L$14)+1), ROW(L57))), "")</f>
        <v>0</v>
      </c>
      <c r="M57" s="37">
        <f t="array" ref="M57">IFERROR(INDEX(DATA!M$14:M$1012, SMALL(IF(DATA!$T$14:$T$1012=1, ROW(DATA!M$14:M$1012)-ROW(DATA!M$14)+1), ROW(M57))), "")</f>
        <v>0</v>
      </c>
      <c r="N57" s="37">
        <f t="array" ref="N57">IFERROR(INDEX(DATA!N$14:N$1012, SMALL(IF(DATA!$T$14:$T$1012=1, ROW(DATA!N$14:N$1012)-ROW(DATA!N$14)+1), ROW(N57))), "")</f>
        <v>0</v>
      </c>
      <c r="O57" s="37" t="str">
        <f>IFERROR(INDEX(DATA!O$14:O$1012, SMALL(IF(DATA!$T$14:$T$1012=1, ROW(DATA!O$14:O$1012)-ROW(DATA!O$14)+1), ROW(#REF!))), "")</f>
        <v/>
      </c>
    </row>
    <row r="58" spans="1:15" x14ac:dyDescent="0.35">
      <c r="A58" s="37">
        <f t="array" ref="A58">IFERROR(INDEX(DATA!A$14:A$1012, SMALL(IF(DATA!$T$14:$T$1012=1, ROW(DATA!A$14:A$1012)-ROW(DATA!A$14)+1), ROW(A58))), "")</f>
        <v>166</v>
      </c>
      <c r="B58" s="37" t="str">
        <f t="array" ref="B58">IFERROR(INDEX(DATA!B$14:B$1012, SMALL(IF(DATA!$T$14:$T$1012=1, ROW(DATA!B$14:B$1012)-ROW(DATA!B$14)+1), ROW(B58))), "")</f>
        <v>Metre</v>
      </c>
      <c r="C58" s="37" t="str">
        <f t="array" ref="C58">IFERROR(INDEX(DATA!C$14:C$1012, SMALL(IF(DATA!$T$14:$T$1012=1, ROW(DATA!C$14:C$1012)-ROW(DATA!C$14)+1), ROW(C58))), "")</f>
        <v>5720.003.GENRAL.0050</v>
      </c>
      <c r="D58" s="37">
        <f t="array" ref="D58">IFERROR(INDEX(DATA!D$14:D$1012, SMALL(IF(DATA!$T$14:$T$1012=1, ROW(DATA!D$14:D$1012)-ROW(DATA!D$14)+1), ROW(D58))), "")</f>
        <v>0</v>
      </c>
      <c r="E58" s="37" t="str">
        <f t="array" ref="E58">IFERROR(INDEX(DATA!E$14:E$1012, SMALL(IF(DATA!$T$14:$T$1012=1, ROW(DATA!E$14:E$1012)-ROW(DATA!E$14)+1), ROW(E58))), "")</f>
        <v>1 CONDUCTOR X 50 SQUERE MM
YELLOW/GREEN SOFT ( ELSEWEDY )</v>
      </c>
      <c r="F58" s="37" t="str">
        <f t="array" ref="F58">IFERROR(INDEX(DATA!F$14:F$1012, SMALL(IF(DATA!$T$14:$T$1012=1, ROW(DATA!F$14:F$1012)-ROW(DATA!F$14)+1), ROW(F58))), "")</f>
        <v>25R000462</v>
      </c>
      <c r="G58" s="39">
        <f t="array" ref="G58">IFERROR(INDEX(DATA!G$14:G$1012, SMALL(IF(DATA!$T$14:$T$1012=1, ROW(DATA!G$14:G$1012)-ROW(DATA!G$14)+1), ROW(G58))), "")</f>
        <v>45670</v>
      </c>
      <c r="H58" s="37">
        <f t="array" ref="H58">IFERROR(INDEX(DATA!H$14:H$1012, SMALL(IF(DATA!$T$14:$T$1012=1, ROW(DATA!H$14:H$1012)-ROW(DATA!H$14)+1), ROW(H58))), "")</f>
        <v>100</v>
      </c>
      <c r="I58" s="37">
        <f t="array" ref="I58">IFERROR(INDEX(DATA!I$14:I$1012, SMALL(IF(DATA!$T$14:$T$1012=1, ROW(DATA!I$14:I$1012)-ROW(DATA!I$14)+1), ROW(I58))), "")</f>
        <v>385</v>
      </c>
      <c r="J58" s="40">
        <f t="array" ref="J58">IFERROR(INDEX(DATA!J$14:J$1012, SMALL(IF(DATA!$T$14:$T$1012=1, ROW(DATA!J$14:J$1012)-ROW(DATA!J$14)+1), ROW(J58))), "")</f>
        <v>45677</v>
      </c>
      <c r="K58" s="37" t="str">
        <f t="array" ref="K58">IFERROR(INDEX(DATA!K$14:K$1012, SMALL(IF(DATA!$T$14:$T$1012=1, ROW(DATA!K$14:K$1012)-ROW(DATA!K$14)+1), ROW(K58))), "")</f>
        <v>ELEC</v>
      </c>
      <c r="L58" s="37">
        <f t="array" ref="L58">IFERROR(INDEX(DATA!L$14:L$1012, SMALL(IF(DATA!$T$14:$T$1012=1, ROW(DATA!L$14:L$1012)-ROW(DATA!L$14)+1), ROW(L58))), "")</f>
        <v>0</v>
      </c>
      <c r="M58" s="37">
        <f t="array" ref="M58">IFERROR(INDEX(DATA!M$14:M$1012, SMALL(IF(DATA!$T$14:$T$1012=1, ROW(DATA!M$14:M$1012)-ROW(DATA!M$14)+1), ROW(M58))), "")</f>
        <v>0</v>
      </c>
      <c r="N58" s="37">
        <f t="array" ref="N58">IFERROR(INDEX(DATA!N$14:N$1012, SMALL(IF(DATA!$T$14:$T$1012=1, ROW(DATA!N$14:N$1012)-ROW(DATA!N$14)+1), ROW(N58))), "")</f>
        <v>0</v>
      </c>
      <c r="O58" s="37" t="str">
        <f>IFERROR(INDEX(DATA!O$14:O$1012, SMALL(IF(DATA!$T$14:$T$1012=1, ROW(DATA!O$14:O$1012)-ROW(DATA!O$14)+1), ROW(#REF!))), "")</f>
        <v/>
      </c>
    </row>
    <row r="59" spans="1:15" x14ac:dyDescent="0.35">
      <c r="A59" s="37">
        <f t="array" ref="A59">IFERROR(INDEX(DATA!A$14:A$1012, SMALL(IF(DATA!$T$14:$T$1012=1, ROW(DATA!A$14:A$1012)-ROW(DATA!A$14)+1), ROW(A59))), "")</f>
        <v>167</v>
      </c>
      <c r="B59" s="37" t="str">
        <f t="array" ref="B59">IFERROR(INDEX(DATA!B$14:B$1012, SMALL(IF(DATA!$T$14:$T$1012=1, ROW(DATA!B$14:B$1012)-ROW(DATA!B$14)+1), ROW(B59))), "")</f>
        <v>METER</v>
      </c>
      <c r="C59" s="37" t="str">
        <f t="array" ref="C59">IFERROR(INDEX(DATA!C$14:C$1012, SMALL(IF(DATA!$T$14:$T$1012=1, ROW(DATA!C$14:C$1012)-ROW(DATA!C$14)+1), ROW(C59))), "")</f>
        <v>5720.003.GENRAL.0070</v>
      </c>
      <c r="D59" s="37">
        <f t="array" ref="D59">IFERROR(INDEX(DATA!D$14:D$1012, SMALL(IF(DATA!$T$14:$T$1012=1, ROW(DATA!D$14:D$1012)-ROW(DATA!D$14)+1), ROW(D59))), "")</f>
        <v>0</v>
      </c>
      <c r="E59" s="37" t="str">
        <f t="array" ref="E59">IFERROR(INDEX(DATA!E$14:E$1012, SMALL(IF(DATA!$T$14:$T$1012=1, ROW(DATA!E$14:E$1012)-ROW(DATA!E$14)+1), ROW(E59))), "")</f>
        <v>1 CONDUCTOR X 70 SQUERE MM
YELLOW/GREEN SOFT ( ELSEWEDY )</v>
      </c>
      <c r="F59" s="37" t="str">
        <f t="array" ref="F59">IFERROR(INDEX(DATA!F$14:F$1012, SMALL(IF(DATA!$T$14:$T$1012=1, ROW(DATA!F$14:F$1012)-ROW(DATA!F$14)+1), ROW(F59))), "")</f>
        <v>25R000462</v>
      </c>
      <c r="G59" s="39">
        <f t="array" ref="G59">IFERROR(INDEX(DATA!G$14:G$1012, SMALL(IF(DATA!$T$14:$T$1012=1, ROW(DATA!G$14:G$1012)-ROW(DATA!G$14)+1), ROW(G59))), "")</f>
        <v>45670</v>
      </c>
      <c r="H59" s="37">
        <f t="array" ref="H59">IFERROR(INDEX(DATA!H$14:H$1012, SMALL(IF(DATA!$T$14:$T$1012=1, ROW(DATA!H$14:H$1012)-ROW(DATA!H$14)+1), ROW(H59))), "")</f>
        <v>100</v>
      </c>
      <c r="I59" s="37">
        <f t="array" ref="I59">IFERROR(INDEX(DATA!I$14:I$1012, SMALL(IF(DATA!$T$14:$T$1012=1, ROW(DATA!I$14:I$1012)-ROW(DATA!I$14)+1), ROW(I59))), "")</f>
        <v>505</v>
      </c>
      <c r="J59" s="40">
        <f t="array" ref="J59">IFERROR(INDEX(DATA!J$14:J$1012, SMALL(IF(DATA!$T$14:$T$1012=1, ROW(DATA!J$14:J$1012)-ROW(DATA!J$14)+1), ROW(J59))), "")</f>
        <v>45677</v>
      </c>
      <c r="K59" s="37" t="str">
        <f t="array" ref="K59">IFERROR(INDEX(DATA!K$14:K$1012, SMALL(IF(DATA!$T$14:$T$1012=1, ROW(DATA!K$14:K$1012)-ROW(DATA!K$14)+1), ROW(K59))), "")</f>
        <v>ELEC</v>
      </c>
      <c r="L59" s="37">
        <f t="array" ref="L59">IFERROR(INDEX(DATA!L$14:L$1012, SMALL(IF(DATA!$T$14:$T$1012=1, ROW(DATA!L$14:L$1012)-ROW(DATA!L$14)+1), ROW(L59))), "")</f>
        <v>0</v>
      </c>
      <c r="M59" s="37">
        <f t="array" ref="M59">IFERROR(INDEX(DATA!M$14:M$1012, SMALL(IF(DATA!$T$14:$T$1012=1, ROW(DATA!M$14:M$1012)-ROW(DATA!M$14)+1), ROW(M59))), "")</f>
        <v>0</v>
      </c>
      <c r="N59" s="37">
        <f t="array" ref="N59">IFERROR(INDEX(DATA!N$14:N$1012, SMALL(IF(DATA!$T$14:$T$1012=1, ROW(DATA!N$14:N$1012)-ROW(DATA!N$14)+1), ROW(N59))), "")</f>
        <v>0</v>
      </c>
      <c r="O59" s="37" t="str">
        <f>IFERROR(INDEX(DATA!O$14:O$1012, SMALL(IF(DATA!$T$14:$T$1012=1, ROW(DATA!O$14:O$1012)-ROW(DATA!O$14)+1), ROW(#REF!))), "")</f>
        <v/>
      </c>
    </row>
    <row r="60" spans="1:15" x14ac:dyDescent="0.35">
      <c r="A60" s="37">
        <f t="array" ref="A60">IFERROR(INDEX(DATA!A$14:A$1012, SMALL(IF(DATA!$T$14:$T$1012=1, ROW(DATA!A$14:A$1012)-ROW(DATA!A$14)+1), ROW(A60))), "")</f>
        <v>170</v>
      </c>
      <c r="B60" s="37" t="str">
        <f t="array" ref="B60">IFERROR(INDEX(DATA!B$14:B$1012, SMALL(IF(DATA!$T$14:$T$1012=1, ROW(DATA!B$14:B$1012)-ROW(DATA!B$14)+1), ROW(B60))), "")</f>
        <v>EACH</v>
      </c>
      <c r="C60" s="37" t="str">
        <f t="array" ref="C60">IFERROR(INDEX(DATA!C$14:C$1012, SMALL(IF(DATA!$T$14:$T$1012=1, ROW(DATA!C$14:C$1012)-ROW(DATA!C$14)+1), ROW(C60))), "")</f>
        <v xml:space="preserve">5720.003.
GENRAL.0025
</v>
      </c>
      <c r="D60" s="37">
        <f t="array" ref="D60">IFERROR(INDEX(DATA!D$14:D$1012, SMALL(IF(DATA!$T$14:$T$1012=1, ROW(DATA!D$14:D$1012)-ROW(DATA!D$14)+1), ROW(D60))), "")</f>
        <v>0</v>
      </c>
      <c r="E60" s="37" t="str">
        <f t="array" ref="E60">IFERROR(INDEX(DATA!E$14:E$1012, SMALL(IF(DATA!$T$14:$T$1012=1, ROW(DATA!E$14:E$1012)-ROW(DATA!E$14)+1), ROW(E60))), "")</f>
        <v>1 CONDUCTOR X 25 SQUERE MM
YELLOW/GREEN SOFT ( ELSEWEDY )</v>
      </c>
      <c r="F60" s="37" t="str">
        <f t="array" ref="F60">IFERROR(INDEX(DATA!F$14:F$1012, SMALL(IF(DATA!$T$14:$T$1012=1, ROW(DATA!F$14:F$1012)-ROW(DATA!F$14)+1), ROW(F60))), "")</f>
        <v>25R000462</v>
      </c>
      <c r="G60" s="39">
        <f t="array" ref="G60">IFERROR(INDEX(DATA!G$14:G$1012, SMALL(IF(DATA!$T$14:$T$1012=1, ROW(DATA!G$14:G$1012)-ROW(DATA!G$14)+1), ROW(G60))), "")</f>
        <v>45670</v>
      </c>
      <c r="H60" s="37">
        <f t="array" ref="H60">IFERROR(INDEX(DATA!H$14:H$1012, SMALL(IF(DATA!$T$14:$T$1012=1, ROW(DATA!H$14:H$1012)-ROW(DATA!H$14)+1), ROW(H60))), "")</f>
        <v>100</v>
      </c>
      <c r="I60" s="37">
        <f t="array" ref="I60">IFERROR(INDEX(DATA!I$14:I$1012, SMALL(IF(DATA!$T$14:$T$1012=1, ROW(DATA!I$14:I$1012)-ROW(DATA!I$14)+1), ROW(I60))), "")</f>
        <v>225</v>
      </c>
      <c r="J60" s="40">
        <f t="array" ref="J60">IFERROR(INDEX(DATA!J$14:J$1012, SMALL(IF(DATA!$T$14:$T$1012=1, ROW(DATA!J$14:J$1012)-ROW(DATA!J$14)+1), ROW(J60))), "")</f>
        <v>45677</v>
      </c>
      <c r="K60" s="37" t="str">
        <f t="array" ref="K60">IFERROR(INDEX(DATA!K$14:K$1012, SMALL(IF(DATA!$T$14:$T$1012=1, ROW(DATA!K$14:K$1012)-ROW(DATA!K$14)+1), ROW(K60))), "")</f>
        <v>ELEC</v>
      </c>
      <c r="L60" s="37">
        <f t="array" ref="L60">IFERROR(INDEX(DATA!L$14:L$1012, SMALL(IF(DATA!$T$14:$T$1012=1, ROW(DATA!L$14:L$1012)-ROW(DATA!L$14)+1), ROW(L60))), "")</f>
        <v>0</v>
      </c>
      <c r="M60" s="37">
        <f t="array" ref="M60">IFERROR(INDEX(DATA!M$14:M$1012, SMALL(IF(DATA!$T$14:$T$1012=1, ROW(DATA!M$14:M$1012)-ROW(DATA!M$14)+1), ROW(M60))), "")</f>
        <v>0</v>
      </c>
      <c r="N60" s="37">
        <f t="array" ref="N60">IFERROR(INDEX(DATA!N$14:N$1012, SMALL(IF(DATA!$T$14:$T$1012=1, ROW(DATA!N$14:N$1012)-ROW(DATA!N$14)+1), ROW(N60))), "")</f>
        <v>0</v>
      </c>
      <c r="O60" s="37" t="str">
        <f>IFERROR(INDEX(DATA!O$14:O$1012, SMALL(IF(DATA!$T$14:$T$1012=1, ROW(DATA!O$14:O$1012)-ROW(DATA!O$14)+1), ROW(#REF!))), "")</f>
        <v/>
      </c>
    </row>
    <row r="61" spans="1:15" x14ac:dyDescent="0.35">
      <c r="A61" s="37">
        <f t="array" ref="A61">IFERROR(INDEX(DATA!A$14:A$1012, SMALL(IF(DATA!$T$14:$T$1012=1, ROW(DATA!A$14:A$1012)-ROW(DATA!A$14)+1), ROW(A61))), "")</f>
        <v>172</v>
      </c>
      <c r="B61" s="37" t="str">
        <f t="array" ref="B61">IFERROR(INDEX(DATA!B$14:B$1012, SMALL(IF(DATA!$T$14:$T$1012=1, ROW(DATA!B$14:B$1012)-ROW(DATA!B$14)+1), ROW(B61))), "")</f>
        <v>EACH</v>
      </c>
      <c r="C61" s="37" t="str">
        <f t="array" ref="C61">IFERROR(INDEX(DATA!C$14:C$1012, SMALL(IF(DATA!$T$14:$T$1012=1, ROW(DATA!C$14:C$1012)-ROW(DATA!C$14)+1), ROW(C61))), "")</f>
        <v>5720.011.GENRAL.7040</v>
      </c>
      <c r="D61" s="37" t="str">
        <f t="array" ref="D61">IFERROR(INDEX(DATA!D$14:D$1012, SMALL(IF(DATA!$T$14:$T$1012=1, ROW(DATA!D$14:D$1012)-ROW(DATA!D$14)+1), ROW(D61))), "")</f>
        <v>WITH 4
OUTLET</v>
      </c>
      <c r="E61" s="37" t="str">
        <f t="array" ref="E61">IFERROR(INDEX(DATA!E$14:E$1012, SMALL(IF(DATA!$T$14:$T$1012=1, ROW(DATA!E$14:E$1012)-ROW(DATA!E$14)+1), ROW(E61))), "")</f>
        <v>BRENNENSTUHL CORD REEL WITH 50 MTR
ELECTRIC CABLE WITH 4 OUTLET</v>
      </c>
      <c r="F61" s="37" t="str">
        <f t="array" ref="F61">IFERROR(INDEX(DATA!F$14:F$1012, SMALL(IF(DATA!$T$14:$T$1012=1, ROW(DATA!F$14:F$1012)-ROW(DATA!F$14)+1), ROW(F61))), "")</f>
        <v>25R000462</v>
      </c>
      <c r="G61" s="39">
        <f t="array" ref="G61">IFERROR(INDEX(DATA!G$14:G$1012, SMALL(IF(DATA!$T$14:$T$1012=1, ROW(DATA!G$14:G$1012)-ROW(DATA!G$14)+1), ROW(G61))), "")</f>
        <v>45670</v>
      </c>
      <c r="H61" s="37">
        <f t="array" ref="H61">IFERROR(INDEX(DATA!H$14:H$1012, SMALL(IF(DATA!$T$14:$T$1012=1, ROW(DATA!H$14:H$1012)-ROW(DATA!H$14)+1), ROW(H61))), "")</f>
        <v>10</v>
      </c>
      <c r="I61" s="37">
        <f t="array" ref="I61">IFERROR(INDEX(DATA!I$14:I$1012, SMALL(IF(DATA!$T$14:$T$1012=1, ROW(DATA!I$14:I$1012)-ROW(DATA!I$14)+1), ROW(I61))), "")</f>
        <v>4900</v>
      </c>
      <c r="J61" s="40">
        <f t="array" ref="J61">IFERROR(INDEX(DATA!J$14:J$1012, SMALL(IF(DATA!$T$14:$T$1012=1, ROW(DATA!J$14:J$1012)-ROW(DATA!J$14)+1), ROW(J61))), "")</f>
        <v>45677</v>
      </c>
      <c r="K61" s="37" t="str">
        <f t="array" ref="K61">IFERROR(INDEX(DATA!K$14:K$1012, SMALL(IF(DATA!$T$14:$T$1012=1, ROW(DATA!K$14:K$1012)-ROW(DATA!K$14)+1), ROW(K61))), "")</f>
        <v>ELEC</v>
      </c>
      <c r="L61" s="37">
        <f t="array" ref="L61">IFERROR(INDEX(DATA!L$14:L$1012, SMALL(IF(DATA!$T$14:$T$1012=1, ROW(DATA!L$14:L$1012)-ROW(DATA!L$14)+1), ROW(L61))), "")</f>
        <v>0</v>
      </c>
      <c r="M61" s="37">
        <f t="array" ref="M61">IFERROR(INDEX(DATA!M$14:M$1012, SMALL(IF(DATA!$T$14:$T$1012=1, ROW(DATA!M$14:M$1012)-ROW(DATA!M$14)+1), ROW(M61))), "")</f>
        <v>0</v>
      </c>
      <c r="N61" s="37">
        <f t="array" ref="N61">IFERROR(INDEX(DATA!N$14:N$1012, SMALL(IF(DATA!$T$14:$T$1012=1, ROW(DATA!N$14:N$1012)-ROW(DATA!N$14)+1), ROW(N61))), "")</f>
        <v>0</v>
      </c>
      <c r="O61" s="37" t="str">
        <f>IFERROR(INDEX(DATA!O$14:O$1012, SMALL(IF(DATA!$T$14:$T$1012=1, ROW(DATA!O$14:O$1012)-ROW(DATA!O$14)+1), ROW(#REF!))), "")</f>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10"/>
  <sheetViews>
    <sheetView rightToLeft="1" view="pageBreakPreview" zoomScale="60" zoomScaleNormal="90" workbookViewId="0">
      <selection activeCell="L11" sqref="L11"/>
    </sheetView>
  </sheetViews>
  <sheetFormatPr defaultColWidth="8.7265625" defaultRowHeight="14" x14ac:dyDescent="0.3"/>
  <cols>
    <col min="1" max="1" width="15.26953125" style="19" customWidth="1"/>
    <col min="2" max="2" width="11.7265625" style="20" customWidth="1"/>
    <col min="3" max="5" width="8.7265625" style="19"/>
    <col min="6" max="6" width="11.1796875" style="20" customWidth="1"/>
    <col min="7" max="9" width="8.7265625" style="19"/>
    <col min="10" max="10" width="11.1796875" style="19" customWidth="1"/>
    <col min="11" max="11" width="13.453125" style="19" customWidth="1"/>
    <col min="12" max="19" width="8.7265625" style="19"/>
    <col min="20" max="20" width="16" style="19" customWidth="1"/>
    <col min="21" max="29" width="8.7265625" style="19"/>
    <col min="30" max="30" width="11.1796875" style="19" customWidth="1"/>
    <col min="31" max="16384" width="8.7265625" style="19"/>
  </cols>
  <sheetData>
    <row r="1" spans="1:30" s="18" customFormat="1" ht="100.5" customHeight="1" thickBot="1" x14ac:dyDescent="0.4">
      <c r="A1" s="106" t="s">
        <v>1225</v>
      </c>
      <c r="B1" s="107"/>
      <c r="C1" s="107"/>
      <c r="D1" s="107"/>
      <c r="E1" s="107"/>
      <c r="F1" s="107"/>
      <c r="G1" s="107"/>
      <c r="H1" s="107"/>
      <c r="I1" s="107"/>
      <c r="J1" s="107"/>
      <c r="K1" s="107"/>
      <c r="L1" s="107"/>
      <c r="M1" s="107"/>
      <c r="N1" s="107"/>
      <c r="O1" s="107"/>
      <c r="P1" s="107"/>
      <c r="Q1" s="107"/>
      <c r="R1" s="107"/>
      <c r="S1" s="107"/>
      <c r="T1" s="107"/>
    </row>
    <row r="2" spans="1:30" s="24" customFormat="1" ht="37" customHeight="1" x14ac:dyDescent="0.5">
      <c r="A2" s="98" t="s">
        <v>1226</v>
      </c>
      <c r="B2" s="82" t="s">
        <v>5</v>
      </c>
      <c r="C2" s="83"/>
      <c r="D2" s="83"/>
      <c r="E2" s="84"/>
      <c r="F2" s="82" t="s">
        <v>8</v>
      </c>
      <c r="G2" s="83"/>
      <c r="H2" s="83"/>
      <c r="I2" s="83"/>
      <c r="J2" s="84"/>
      <c r="K2" s="94" t="s">
        <v>1227</v>
      </c>
      <c r="L2" s="82" t="s">
        <v>5</v>
      </c>
      <c r="M2" s="83"/>
      <c r="N2" s="83"/>
      <c r="O2" s="84"/>
      <c r="P2" s="82" t="s">
        <v>8</v>
      </c>
      <c r="Q2" s="83"/>
      <c r="R2" s="83"/>
      <c r="S2" s="83"/>
      <c r="T2" s="84"/>
      <c r="U2" s="79" t="s">
        <v>1267</v>
      </c>
      <c r="V2" s="82" t="s">
        <v>5</v>
      </c>
      <c r="W2" s="83"/>
      <c r="X2" s="83"/>
      <c r="Y2" s="84"/>
      <c r="Z2" s="82" t="s">
        <v>8</v>
      </c>
      <c r="AA2" s="83"/>
      <c r="AB2" s="83"/>
      <c r="AC2" s="83"/>
      <c r="AD2" s="84"/>
    </row>
    <row r="3" spans="1:30" s="23" customFormat="1" ht="34.5" customHeight="1" thickBot="1" x14ac:dyDescent="0.55000000000000004">
      <c r="A3" s="99"/>
      <c r="B3" s="85">
        <f ca="1">TODAY()</f>
        <v>45869</v>
      </c>
      <c r="C3" s="96"/>
      <c r="D3" s="96"/>
      <c r="E3" s="97"/>
      <c r="F3" s="100">
        <f ca="1">TODAY()</f>
        <v>45869</v>
      </c>
      <c r="G3" s="101"/>
      <c r="H3" s="101"/>
      <c r="I3" s="101"/>
      <c r="J3" s="102"/>
      <c r="K3" s="95"/>
      <c r="L3" s="85" t="str">
        <f ca="1">TEXT(TODAY(),"mmmm yyyy")</f>
        <v>July 2025</v>
      </c>
      <c r="M3" s="96"/>
      <c r="N3" s="96"/>
      <c r="O3" s="97"/>
      <c r="P3" s="103" t="str">
        <f ca="1">TEXT(TODAY(),"mmmm yyyy")</f>
        <v>July 2025</v>
      </c>
      <c r="Q3" s="104"/>
      <c r="R3" s="104"/>
      <c r="S3" s="104"/>
      <c r="T3" s="105"/>
      <c r="U3" s="80"/>
      <c r="V3" s="85">
        <v>45658</v>
      </c>
      <c r="W3" s="86"/>
      <c r="X3" s="86"/>
      <c r="Y3" s="87"/>
      <c r="Z3" s="85">
        <v>45658</v>
      </c>
      <c r="AA3" s="86"/>
      <c r="AB3" s="86"/>
      <c r="AC3" s="86"/>
      <c r="AD3" s="88"/>
    </row>
    <row r="4" spans="1:30" s="22" customFormat="1" ht="55.5" customHeight="1" thickBot="1" x14ac:dyDescent="0.45">
      <c r="A4" s="99"/>
      <c r="B4" s="89" t="s">
        <v>1229</v>
      </c>
      <c r="C4" s="90"/>
      <c r="D4" s="91" t="s">
        <v>1230</v>
      </c>
      <c r="E4" s="92"/>
      <c r="F4" s="89" t="s">
        <v>1229</v>
      </c>
      <c r="G4" s="90"/>
      <c r="H4" s="91" t="s">
        <v>1230</v>
      </c>
      <c r="I4" s="92"/>
      <c r="J4" s="25" t="s">
        <v>1231</v>
      </c>
      <c r="K4" s="95"/>
      <c r="L4" s="89" t="s">
        <v>1229</v>
      </c>
      <c r="M4" s="90"/>
      <c r="N4" s="91" t="s">
        <v>1230</v>
      </c>
      <c r="O4" s="92"/>
      <c r="P4" s="89" t="s">
        <v>1229</v>
      </c>
      <c r="Q4" s="90"/>
      <c r="R4" s="91" t="s">
        <v>1230</v>
      </c>
      <c r="S4" s="92"/>
      <c r="T4" s="25" t="s">
        <v>1231</v>
      </c>
      <c r="U4" s="80"/>
      <c r="V4" s="89" t="s">
        <v>1229</v>
      </c>
      <c r="W4" s="90"/>
      <c r="X4" s="91" t="s">
        <v>1230</v>
      </c>
      <c r="Y4" s="92"/>
      <c r="Z4" s="89" t="s">
        <v>1229</v>
      </c>
      <c r="AA4" s="90"/>
      <c r="AB4" s="91" t="s">
        <v>1230</v>
      </c>
      <c r="AC4" s="91"/>
      <c r="AD4" s="25" t="s">
        <v>1231</v>
      </c>
    </row>
    <row r="5" spans="1:30" s="21" customFormat="1" ht="24.65" customHeight="1" thickBot="1" x14ac:dyDescent="0.45">
      <c r="A5" s="99"/>
      <c r="B5" s="78" t="s">
        <v>1228</v>
      </c>
      <c r="C5" s="78"/>
      <c r="D5" s="78">
        <f ca="1">COUNTIF(DATA!G:G, TODAY())</f>
        <v>0</v>
      </c>
      <c r="E5" s="78"/>
      <c r="F5" s="78" t="s">
        <v>1228</v>
      </c>
      <c r="G5" s="78"/>
      <c r="H5" s="93">
        <f ca="1">COUNTIF(DATA!M:M, TODAY())</f>
        <v>0</v>
      </c>
      <c r="I5" s="93"/>
      <c r="J5" s="26">
        <f ca="1">SUMIFS(DATA!P2:P1043, DATA!M2:M1043, TODAY())</f>
        <v>0</v>
      </c>
      <c r="K5" s="80"/>
      <c r="L5" s="78" t="s">
        <v>1228</v>
      </c>
      <c r="M5" s="78"/>
      <c r="N5" s="78">
        <f ca="1">COUNTIFS(DATA!G:G, "&gt;="&amp;EOMONTH(TODAY(), -1)+1, DATA!G:G, "&lt;="&amp;EOMONTH(TODAY(), 0))</f>
        <v>500</v>
      </c>
      <c r="O5" s="78"/>
      <c r="P5" s="78" t="s">
        <v>1228</v>
      </c>
      <c r="Q5" s="78"/>
      <c r="R5" s="78">
        <f ca="1">COUNTIF(DATA!M2:M1043, "&gt;" &amp; EOMONTH(TODAY(), -1)) - COUNTIF(DATA!M2:M1043, "&gt;" &amp; EOMONTH(TODAY(), 0))</f>
        <v>1</v>
      </c>
      <c r="S5" s="78"/>
      <c r="T5" s="26">
        <f ca="1">SUMIFS(DATA!P2:P1043, DATA!M2:M1043, "&gt;="&amp;EOMONTH(TODAY(), -1)+1, DATA!M2:M1043, "&lt;="&amp;EOMONTH(TODAY(), 0))</f>
        <v>11000</v>
      </c>
      <c r="U5" s="80"/>
      <c r="V5" s="78" t="s">
        <v>1228</v>
      </c>
      <c r="W5" s="78"/>
      <c r="X5" s="78">
        <f>COUNTIFS(DATA!G:G, "&gt;="&amp;EOMONTH(V3, -1)+1, DATA!G:G, "&lt;="&amp;EOMONTH(V3, 0))</f>
        <v>893</v>
      </c>
      <c r="Y5" s="78"/>
      <c r="Z5" s="78" t="s">
        <v>1228</v>
      </c>
      <c r="AA5" s="78"/>
      <c r="AB5" s="78">
        <f>COUNTIF(DATA!M2:M1043, "&gt;" &amp; EOMONTH(Z3, -1)) - COUNTIF(DATA!M2:M1043, "&gt;" &amp; EOMONTH(Z3, 0))</f>
        <v>28</v>
      </c>
      <c r="AC5" s="78"/>
      <c r="AD5" s="27">
        <f>SUMIFS(DATA!P2:P1043, DATA!M2:M1043, "&gt;="&amp;EOMONTH(Z3, -1)+1, DATA!M2:M1043, "&lt;="&amp;EOMONTH(Z3, 0))</f>
        <v>220295</v>
      </c>
    </row>
    <row r="6" spans="1:30" s="21" customFormat="1" ht="24.65" customHeight="1" thickBot="1" x14ac:dyDescent="0.45">
      <c r="A6" s="99"/>
      <c r="B6" s="78" t="s">
        <v>1074</v>
      </c>
      <c r="C6" s="78"/>
      <c r="D6" s="78">
        <f ca="1">COUNTIFS(DATA!G:G, TODAY(), DATA!K:K, "Elec")</f>
        <v>0</v>
      </c>
      <c r="E6" s="78"/>
      <c r="F6" s="78" t="s">
        <v>1074</v>
      </c>
      <c r="G6" s="78"/>
      <c r="H6" s="78">
        <f ca="1">COUNTIFS(DATA!M:M, TODAY(), DATA!K:K, "Elec")</f>
        <v>0</v>
      </c>
      <c r="I6" s="78"/>
      <c r="J6" s="26">
        <f ca="1">SUMIFS(DATA!P2:P1043, DATA!M2:M1043, TODAY(), DATA!K2:K1043, "Elec")</f>
        <v>0</v>
      </c>
      <c r="K6" s="80"/>
      <c r="L6" s="78" t="s">
        <v>1074</v>
      </c>
      <c r="M6" s="78"/>
      <c r="N6" s="78">
        <f ca="1">COUNTIFS(DATA!G:G, "&gt;="&amp;EOMONTH(TODAY(), -1)+1, DATA!G:G, "&lt;="&amp;EOMONTH(TODAY(), 0), DATA!K:K, "Elec")</f>
        <v>0</v>
      </c>
      <c r="O6" s="78"/>
      <c r="P6" s="78" t="s">
        <v>1074</v>
      </c>
      <c r="Q6" s="78"/>
      <c r="R6" s="78">
        <f ca="1">COUNTIFS(DATA!M2:M1043, "&gt;" &amp; EOMONTH(TODAY(), -1), DATA!M2:M1043, "&lt;=" &amp; EOMONTH(TODAY(), 0), DATA!K2:K1043, "Elec")</f>
        <v>1</v>
      </c>
      <c r="S6" s="78"/>
      <c r="T6" s="26">
        <f ca="1">SUMIFS(DATA!P2:P1043, DATA!M2:M1043, "&gt;="&amp;EOMONTH(TODAY(), -1)+1, DATA!M2:M1043, "&lt;="&amp;EOMONTH(TODAY(), 0), DATA!K2:K1043, "Elec")</f>
        <v>11000</v>
      </c>
      <c r="U6" s="80"/>
      <c r="V6" s="78" t="s">
        <v>1074</v>
      </c>
      <c r="W6" s="78"/>
      <c r="X6" s="78">
        <f>COUNTIFS(DATA!G:G, "&gt;="&amp;EOMONTH(V3, -1)+1, DATA!G:G, "&lt;="&amp;EOMONTH(V3, 0), DATA!K:K, "Elec")</f>
        <v>387</v>
      </c>
      <c r="Y6" s="78"/>
      <c r="Z6" s="78" t="s">
        <v>1074</v>
      </c>
      <c r="AA6" s="78"/>
      <c r="AB6" s="78">
        <f>COUNTIFS(DATA!M2:M1043, "&gt;" &amp; EOMONTH(Z3, -1), DATA!M2:M1043, "&lt;=" &amp; EOMONTH(Z3, 0), DATA!K2:K1043, "Elec")</f>
        <v>9</v>
      </c>
      <c r="AC6" s="78"/>
      <c r="AD6" s="26">
        <f>SUMIFS(DATA!P2:P1043, DATA!M2:M1043, "&gt;="&amp;EOMONTH(Z3, -1)+1, DATA!M2:M1043, "&lt;="&amp;EOMONTH(Z3, 0), DATA!K2:K1043, "Elec")</f>
        <v>20000</v>
      </c>
    </row>
    <row r="7" spans="1:30" s="21" customFormat="1" ht="24.65" customHeight="1" thickBot="1" x14ac:dyDescent="0.45">
      <c r="A7" s="99"/>
      <c r="B7" s="78" t="s">
        <v>1075</v>
      </c>
      <c r="C7" s="78"/>
      <c r="D7" s="78">
        <f ca="1">COUNTIFS(DATA!G:G, TODAY(), DATA!K:K, "MECH")</f>
        <v>0</v>
      </c>
      <c r="E7" s="78"/>
      <c r="F7" s="78" t="s">
        <v>1075</v>
      </c>
      <c r="G7" s="78"/>
      <c r="H7" s="78">
        <f ca="1">COUNTIFS(DATA!M:M, TODAY(), DATA!K:K, "MECH")</f>
        <v>0</v>
      </c>
      <c r="I7" s="78"/>
      <c r="J7" s="26">
        <f ca="1">SUMIFS(DATA!P2:P1043, DATA!M2:M1043, TODAY(), DATA!K2:K1043, "MECH")</f>
        <v>0</v>
      </c>
      <c r="K7" s="80"/>
      <c r="L7" s="78" t="s">
        <v>1075</v>
      </c>
      <c r="M7" s="78"/>
      <c r="N7" s="78">
        <f ca="1">COUNTIFS(DATA!G:G, "&gt;="&amp;EOMONTH(TODAY(), -1)+1, DATA!G:G, "&lt;="&amp;EOMONTH(TODAY(), 0), DATA!K:K, "MECH")</f>
        <v>0</v>
      </c>
      <c r="O7" s="78"/>
      <c r="P7" s="78" t="s">
        <v>1075</v>
      </c>
      <c r="Q7" s="78"/>
      <c r="R7" s="78">
        <f ca="1">COUNTIFS(DATA!M2:M1043, "&gt;" &amp; EOMONTH(TODAY(), -1), DATA!M2:M1043, "&lt;=" &amp; EOMONTH(TODAY(), 0), DATA!K2:K1043, "MECH")</f>
        <v>0</v>
      </c>
      <c r="S7" s="78"/>
      <c r="T7" s="26">
        <f ca="1">SUMIFS(DATA!P2:P1043, DATA!M2:M1043, "&gt;="&amp;EOMONTH(TODAY(), -1)+1, DATA!M2:M1043, "&lt;="&amp;EOMONTH(TODAY(), 0), DATA!K2:K1043, "MECH")</f>
        <v>0</v>
      </c>
      <c r="U7" s="80"/>
      <c r="V7" s="78" t="s">
        <v>1075</v>
      </c>
      <c r="W7" s="78"/>
      <c r="X7" s="78">
        <f>COUNTIFS(DATA!G:G, "&gt;="&amp;EOMONTH(V3, -1)+1, DATA!G:G, "&lt;="&amp;EOMONTH(V3, 0), DATA!K:K, "MECH")</f>
        <v>44</v>
      </c>
      <c r="Y7" s="78"/>
      <c r="Z7" s="78" t="s">
        <v>1075</v>
      </c>
      <c r="AA7" s="78"/>
      <c r="AB7" s="78">
        <f>COUNTIFS(DATA!M2:M1043, "&gt;" &amp; EOMONTH(Z3, -1), DATA!M2:M1043, "&lt;=" &amp; EOMONTH(Z3, 0), DATA!K2:K1043, "MECH")</f>
        <v>2</v>
      </c>
      <c r="AC7" s="78"/>
      <c r="AD7" s="26">
        <f>SUMIFS(DATA!P2:P1043, DATA!M2:M1043, "&gt;="&amp;EOMONTH(Z3, -1)+1, DATA!M2:M1043, "&lt;="&amp;EOMONTH(Z3, 0), DATA!K2:K1043, "MECH")</f>
        <v>59800</v>
      </c>
    </row>
    <row r="8" spans="1:30" s="21" customFormat="1" ht="24.65" customHeight="1" thickBot="1" x14ac:dyDescent="0.45">
      <c r="A8" s="99"/>
      <c r="B8" s="78" t="s">
        <v>1076</v>
      </c>
      <c r="C8" s="78"/>
      <c r="D8" s="78">
        <f ca="1">COUNTIFS(DATA!G:G, TODAY(), DATA!K:K, "HEAT")</f>
        <v>0</v>
      </c>
      <c r="E8" s="78"/>
      <c r="F8" s="78" t="s">
        <v>1076</v>
      </c>
      <c r="G8" s="78"/>
      <c r="H8" s="78">
        <f ca="1">COUNTIFS(DATA!M:M, TODAY(), DATA!K:K, "HEAT")</f>
        <v>0</v>
      </c>
      <c r="I8" s="78"/>
      <c r="J8" s="26">
        <f ca="1">SUMIFS(DATA!P2:P1043, DATA!M2:M1043, TODAY(), DATA!K2:K1043, "HEAT")</f>
        <v>0</v>
      </c>
      <c r="K8" s="80"/>
      <c r="L8" s="78" t="s">
        <v>1076</v>
      </c>
      <c r="M8" s="78"/>
      <c r="N8" s="78">
        <f ca="1">COUNTIFS(DATA!G:G, "&gt;="&amp;EOMONTH(TODAY(), -1)+1, DATA!G:G, "&lt;="&amp;EOMONTH(TODAY(), 0), DATA!K:K, "HEAT")</f>
        <v>0</v>
      </c>
      <c r="O8" s="78"/>
      <c r="P8" s="78" t="s">
        <v>1076</v>
      </c>
      <c r="Q8" s="78"/>
      <c r="R8" s="78">
        <f ca="1">COUNTIFS(DATA!M2:M1043, "&gt;" &amp; EOMONTH(TODAY(), -1), DATA!M2:M1043, "&lt;=" &amp; EOMONTH(TODAY(), 0), DATA!K2:K1043, "HEAT")</f>
        <v>0</v>
      </c>
      <c r="S8" s="78"/>
      <c r="T8" s="26">
        <f ca="1">SUMIFS(DATA!P2:P1043, DATA!M2:M1043, "&gt;="&amp;EOMONTH(TODAY(), -1)+1, DATA!M2:M1043, "&lt;="&amp;EOMONTH(TODAY(), 0), DATA!K2:K1043, "HEAT")</f>
        <v>0</v>
      </c>
      <c r="U8" s="80"/>
      <c r="V8" s="78" t="s">
        <v>1076</v>
      </c>
      <c r="W8" s="78"/>
      <c r="X8" s="78">
        <f>COUNTIFS(DATA!G:G, "&gt;="&amp;EOMONTH(V3, -1)+1, DATA!G:G, "&lt;="&amp;EOMONTH(V3, 0), DATA!K:K, "HEAT")</f>
        <v>204</v>
      </c>
      <c r="Y8" s="78"/>
      <c r="Z8" s="78" t="s">
        <v>1076</v>
      </c>
      <c r="AA8" s="78"/>
      <c r="AB8" s="78">
        <f>COUNTIFS(DATA!M2:M1043, "&gt;" &amp; EOMONTH(Z3, -1), DATA!M2:M1043, "&lt;=" &amp; EOMONTH(Z3, 0), DATA!K2:K1043, "HEAT")</f>
        <v>12</v>
      </c>
      <c r="AC8" s="78"/>
      <c r="AD8" s="26">
        <f>SUMIFS(DATA!P2:P1043, DATA!M2:M1043, "&gt;="&amp;EOMONTH(Z3, -1)+1, DATA!M2:M1043, "&lt;="&amp;EOMONTH(Z3, 0), DATA!K2:K1043, "HEAT")</f>
        <v>104195</v>
      </c>
    </row>
    <row r="9" spans="1:30" s="21" customFormat="1" ht="24.65" customHeight="1" thickBot="1" x14ac:dyDescent="0.45">
      <c r="A9" s="99"/>
      <c r="B9" s="78" t="s">
        <v>1077</v>
      </c>
      <c r="C9" s="78"/>
      <c r="D9" s="78">
        <f ca="1">COUNTIFS(DATA!G:G, TODAY(), DATA!K:K, "GENRAL")</f>
        <v>0</v>
      </c>
      <c r="E9" s="78"/>
      <c r="F9" s="78" t="s">
        <v>1077</v>
      </c>
      <c r="G9" s="78"/>
      <c r="H9" s="78">
        <f ca="1">COUNTIFS(DATA!M:M, TODAY(), DATA!K:K, "GENRAL")</f>
        <v>0</v>
      </c>
      <c r="I9" s="78"/>
      <c r="J9" s="26">
        <f ca="1">SUMIFS(DATA!P2:P1043, DATA!M2:M1043, TODAY(), DATA!K2:K1043, "GENRAL")</f>
        <v>0</v>
      </c>
      <c r="K9" s="80"/>
      <c r="L9" s="78" t="s">
        <v>1077</v>
      </c>
      <c r="M9" s="78"/>
      <c r="N9" s="78">
        <f ca="1">COUNTIFS(DATA!G:G, "&gt;="&amp;EOMONTH(TODAY(), -1)+1, DATA!G:G, "&lt;="&amp;EOMONTH(TODAY(), 0), DATA!K:K, "GENRAL")</f>
        <v>0</v>
      </c>
      <c r="O9" s="78"/>
      <c r="P9" s="78" t="s">
        <v>1077</v>
      </c>
      <c r="Q9" s="78"/>
      <c r="R9" s="78">
        <f ca="1">COUNTIFS(DATA!M2:M1043, "&gt;" &amp; EOMONTH(TODAY(), -1), DATA!M2:M1043, "&lt;=" &amp; EOMONTH(TODAY(), 0), DATA!K2:K1043, "GENRAL")</f>
        <v>0</v>
      </c>
      <c r="S9" s="78"/>
      <c r="T9" s="26">
        <f ca="1">SUMIFS(DATA!P2:P1043, DATA!M2:M1043, "&gt;="&amp;EOMONTH(TODAY(), -1)+1, DATA!M2:M1043, "&lt;="&amp;EOMONTH(TODAY(), 0), DATA!K2:K1043, "GENRAL")</f>
        <v>0</v>
      </c>
      <c r="U9" s="80"/>
      <c r="V9" s="78" t="s">
        <v>1077</v>
      </c>
      <c r="W9" s="78"/>
      <c r="X9" s="78">
        <f>COUNTIFS(DATA!G:G, "&gt;="&amp;EOMONTH(V3, -1)+1, DATA!G:G, "&lt;="&amp;EOMONTH(V3, 0), DATA!K:K, "GENRAL")</f>
        <v>227</v>
      </c>
      <c r="Y9" s="78"/>
      <c r="Z9" s="78" t="s">
        <v>1077</v>
      </c>
      <c r="AA9" s="78"/>
      <c r="AB9" s="78">
        <f>COUNTIFS(DATA!M2:M1043, "&gt;" &amp; EOMONTH(Z3, -1), DATA!M2:M1043, "&lt;=" &amp; EOMONTH(Z3, 0), DATA!K2:K1043, "GENRAL")</f>
        <v>5</v>
      </c>
      <c r="AC9" s="78"/>
      <c r="AD9" s="26">
        <f>SUMIFS(DATA!P2:P1043, DATA!M2:M1043, "&gt;="&amp;EOMONTH(Z3, -1)+1, DATA!M2:M1043, "&lt;="&amp;EOMONTH(Z3, 0), DATA!K2:K1043, "GENRAL")</f>
        <v>36300</v>
      </c>
    </row>
    <row r="10" spans="1:30" s="21" customFormat="1" ht="24.65" customHeight="1" thickBot="1" x14ac:dyDescent="0.45">
      <c r="A10" s="99"/>
      <c r="B10" s="78" t="s">
        <v>1078</v>
      </c>
      <c r="C10" s="78"/>
      <c r="D10" s="78">
        <f ca="1">COUNTIFS(DATA!G:G, TODAY(), DATA!K:K, "PVC")</f>
        <v>0</v>
      </c>
      <c r="E10" s="78"/>
      <c r="F10" s="78" t="s">
        <v>1078</v>
      </c>
      <c r="G10" s="78"/>
      <c r="H10" s="78">
        <f ca="1">COUNTIFS(DATA!M:M, TODAY(), DATA!K:K, "PVC")</f>
        <v>0</v>
      </c>
      <c r="I10" s="78"/>
      <c r="J10" s="26">
        <f ca="1">SUMIFS(DATA!P2:P1043, DATA!M2:M1043, TODAY(), DATA!K2:K1043, "PVC")</f>
        <v>0</v>
      </c>
      <c r="K10" s="80"/>
      <c r="L10" s="78" t="s">
        <v>1078</v>
      </c>
      <c r="M10" s="78"/>
      <c r="N10" s="78">
        <f ca="1">COUNTIFS(DATA!G:G, "&gt;="&amp;EOMONTH(TODAY(), -1)+1, DATA!G:G, "&lt;="&amp;EOMONTH(TODAY(), 0), DATA!K:K, "PVC")</f>
        <v>0</v>
      </c>
      <c r="O10" s="78"/>
      <c r="P10" s="78" t="s">
        <v>1078</v>
      </c>
      <c r="Q10" s="78"/>
      <c r="R10" s="78">
        <f ca="1">COUNTIFS(DATA!M2:M1043, "&gt;" &amp; EOMONTH(TODAY(), -1), DATA!M2:M1043, "&lt;=" &amp; EOMONTH(TODAY(), 0), DATA!K2:K1043, "pvc")</f>
        <v>0</v>
      </c>
      <c r="S10" s="78"/>
      <c r="T10" s="26">
        <f ca="1">SUMIFS(DATA!P2:P1043, DATA!M2:M1043, "&gt;="&amp;EOMONTH(TODAY(), -1)+1, DATA!M2:M1043, "&lt;="&amp;EOMONTH(TODAY(), 0), DATA!K2:K1043, "PVC")</f>
        <v>0</v>
      </c>
      <c r="U10" s="81"/>
      <c r="V10" s="78" t="s">
        <v>1078</v>
      </c>
      <c r="W10" s="78"/>
      <c r="X10" s="78">
        <f>COUNTIFS(DATA!G:G, "&gt;="&amp;EOMONTH(V3, -1)+1, DATA!G:G, "&lt;="&amp;EOMONTH(V3, 0), DATA!K:K, "PVC")</f>
        <v>31</v>
      </c>
      <c r="Y10" s="78"/>
      <c r="Z10" s="78" t="s">
        <v>1078</v>
      </c>
      <c r="AA10" s="78"/>
      <c r="AB10" s="78">
        <f>COUNTIFS(DATA!M2:M1043, "&gt;" &amp; EOMONTH(Z3, -1), DATA!M2:M1043, "&lt;=" &amp; EOMONTH(Z3, 0), DATA!K2:K1043, "PVC")</f>
        <v>0</v>
      </c>
      <c r="AC10" s="78"/>
      <c r="AD10" s="26">
        <f>SUMIFS(DATA!P2:P1043, DATA!M2:M1043, "&gt;="&amp;EOMONTH(Z3, -1)+1, DATA!M2:M1043, "&lt;="&amp;EOMONTH(Z3, 0), DATA!K2:K1043, "PVC")</f>
        <v>0</v>
      </c>
    </row>
  </sheetData>
  <mergeCells count="100">
    <mergeCell ref="A1:T1"/>
    <mergeCell ref="F4:G4"/>
    <mergeCell ref="H4:I4"/>
    <mergeCell ref="L4:M4"/>
    <mergeCell ref="N4:O4"/>
    <mergeCell ref="P4:Q4"/>
    <mergeCell ref="R4:S4"/>
    <mergeCell ref="B2:E2"/>
    <mergeCell ref="B3:E3"/>
    <mergeCell ref="P10:Q10"/>
    <mergeCell ref="R10:S10"/>
    <mergeCell ref="A2:A10"/>
    <mergeCell ref="F2:J2"/>
    <mergeCell ref="F3:J3"/>
    <mergeCell ref="B4:C4"/>
    <mergeCell ref="D4:E4"/>
    <mergeCell ref="L8:M8"/>
    <mergeCell ref="N8:O8"/>
    <mergeCell ref="P8:Q8"/>
    <mergeCell ref="R8:S8"/>
    <mergeCell ref="L9:M9"/>
    <mergeCell ref="N9:O9"/>
    <mergeCell ref="P9:Q9"/>
    <mergeCell ref="P2:T2"/>
    <mergeCell ref="P3:T3"/>
    <mergeCell ref="R9:S9"/>
    <mergeCell ref="L6:M6"/>
    <mergeCell ref="N6:O6"/>
    <mergeCell ref="P6:Q6"/>
    <mergeCell ref="R6:S6"/>
    <mergeCell ref="L7:M7"/>
    <mergeCell ref="N7:O7"/>
    <mergeCell ref="P7:Q7"/>
    <mergeCell ref="R7:S7"/>
    <mergeCell ref="H10:I10"/>
    <mergeCell ref="K2:K10"/>
    <mergeCell ref="L2:O2"/>
    <mergeCell ref="L3:O3"/>
    <mergeCell ref="L5:M5"/>
    <mergeCell ref="N5:O5"/>
    <mergeCell ref="L10:M10"/>
    <mergeCell ref="N10:O10"/>
    <mergeCell ref="H9:I9"/>
    <mergeCell ref="P5:Q5"/>
    <mergeCell ref="R5:S5"/>
    <mergeCell ref="D6:E6"/>
    <mergeCell ref="D7:E7"/>
    <mergeCell ref="D8:E8"/>
    <mergeCell ref="H5:I5"/>
    <mergeCell ref="H6:I6"/>
    <mergeCell ref="H7:I7"/>
    <mergeCell ref="H8:I8"/>
    <mergeCell ref="B8:C8"/>
    <mergeCell ref="B9:C9"/>
    <mergeCell ref="B10:C10"/>
    <mergeCell ref="F5:G5"/>
    <mergeCell ref="F6:G6"/>
    <mergeCell ref="F7:G7"/>
    <mergeCell ref="F8:G8"/>
    <mergeCell ref="F9:G9"/>
    <mergeCell ref="F10:G10"/>
    <mergeCell ref="D5:E5"/>
    <mergeCell ref="B5:C5"/>
    <mergeCell ref="B6:C6"/>
    <mergeCell ref="B7:C7"/>
    <mergeCell ref="D9:E9"/>
    <mergeCell ref="D10:E10"/>
    <mergeCell ref="U2:U10"/>
    <mergeCell ref="V2:Y2"/>
    <mergeCell ref="Z2:AD2"/>
    <mergeCell ref="V3:Y3"/>
    <mergeCell ref="Z3:AD3"/>
    <mergeCell ref="V4:W4"/>
    <mergeCell ref="X4:Y4"/>
    <mergeCell ref="Z4:AA4"/>
    <mergeCell ref="AB4:AC4"/>
    <mergeCell ref="V5:W5"/>
    <mergeCell ref="X5:Y5"/>
    <mergeCell ref="Z5:AA5"/>
    <mergeCell ref="AB5:AC5"/>
    <mergeCell ref="V6:W6"/>
    <mergeCell ref="X6:Y6"/>
    <mergeCell ref="Z6:AA6"/>
    <mergeCell ref="AB6:AC6"/>
    <mergeCell ref="V7:W7"/>
    <mergeCell ref="X7:Y7"/>
    <mergeCell ref="Z7:AA7"/>
    <mergeCell ref="AB7:AC7"/>
    <mergeCell ref="V10:W10"/>
    <mergeCell ref="X10:Y10"/>
    <mergeCell ref="Z10:AA10"/>
    <mergeCell ref="AB10:AC10"/>
    <mergeCell ref="V8:W8"/>
    <mergeCell ref="X8:Y8"/>
    <mergeCell ref="Z8:AA8"/>
    <mergeCell ref="AB8:AC8"/>
    <mergeCell ref="V9:W9"/>
    <mergeCell ref="X9:Y9"/>
    <mergeCell ref="Z9:AA9"/>
    <mergeCell ref="AB9:AC9"/>
  </mergeCells>
  <pageMargins left="0.25" right="0.25" top="0.75" bottom="0.75" header="0.3" footer="0.3"/>
  <pageSetup paperSize="9" scale="71"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07"/>
  <sheetViews>
    <sheetView rightToLeft="1" zoomScale="70" zoomScaleNormal="70" workbookViewId="0">
      <pane ySplit="1" topLeftCell="A131" activePane="bottomLeft" state="frozen"/>
      <selection pane="bottomLeft" activeCell="A139" sqref="A139"/>
    </sheetView>
  </sheetViews>
  <sheetFormatPr defaultColWidth="8.7265625" defaultRowHeight="14.5" x14ac:dyDescent="0.35"/>
  <cols>
    <col min="1" max="1" width="22.81640625" style="30" bestFit="1" customWidth="1"/>
    <col min="2" max="2" width="32.54296875" style="30" customWidth="1"/>
    <col min="3" max="3" width="96.7265625" style="31" customWidth="1"/>
    <col min="4" max="16384" width="8.7265625" style="30"/>
  </cols>
  <sheetData>
    <row r="1" spans="1:3" ht="23.5" thickBot="1" x14ac:dyDescent="0.4">
      <c r="A1" s="32" t="s">
        <v>3</v>
      </c>
      <c r="B1" s="32" t="s">
        <v>2</v>
      </c>
      <c r="C1" s="33" t="s">
        <v>4</v>
      </c>
    </row>
    <row r="2" spans="1:3" x14ac:dyDescent="0.35">
      <c r="A2" s="30" t="s">
        <v>33</v>
      </c>
      <c r="B2" s="30" t="s">
        <v>17</v>
      </c>
      <c r="C2" s="31" t="s">
        <v>18</v>
      </c>
    </row>
    <row r="3" spans="1:3" x14ac:dyDescent="0.35">
      <c r="A3" s="30" t="s">
        <v>32</v>
      </c>
      <c r="B3" s="30" t="s">
        <v>19</v>
      </c>
      <c r="C3" s="31" t="s">
        <v>20</v>
      </c>
    </row>
    <row r="4" spans="1:3" x14ac:dyDescent="0.35">
      <c r="A4" s="30" t="s">
        <v>32</v>
      </c>
      <c r="B4" s="30" t="s">
        <v>19</v>
      </c>
      <c r="C4" s="31" t="s">
        <v>20</v>
      </c>
    </row>
    <row r="5" spans="1:3" ht="29" x14ac:dyDescent="0.35">
      <c r="A5" s="30" t="s">
        <v>31</v>
      </c>
      <c r="B5" s="30" t="s">
        <v>23</v>
      </c>
      <c r="C5" s="31" t="s">
        <v>24</v>
      </c>
    </row>
    <row r="6" spans="1:3" ht="29" x14ac:dyDescent="0.35">
      <c r="A6" s="30" t="s">
        <v>31</v>
      </c>
      <c r="B6" s="30" t="s">
        <v>23</v>
      </c>
      <c r="C6" s="31" t="s">
        <v>24</v>
      </c>
    </row>
    <row r="7" spans="1:3" x14ac:dyDescent="0.35">
      <c r="A7" s="30" t="s">
        <v>36</v>
      </c>
      <c r="C7" s="31" t="s">
        <v>26</v>
      </c>
    </row>
    <row r="8" spans="1:3" x14ac:dyDescent="0.35">
      <c r="A8" s="30" t="s">
        <v>35</v>
      </c>
      <c r="B8" s="30">
        <v>2101220</v>
      </c>
      <c r="C8" s="31" t="s">
        <v>28</v>
      </c>
    </row>
    <row r="9" spans="1:3" ht="29" x14ac:dyDescent="0.35">
      <c r="A9" s="30" t="s">
        <v>34</v>
      </c>
      <c r="B9" s="30" t="s">
        <v>29</v>
      </c>
      <c r="C9" s="31" t="s">
        <v>41</v>
      </c>
    </row>
    <row r="10" spans="1:3" x14ac:dyDescent="0.35">
      <c r="A10" s="30" t="s">
        <v>37</v>
      </c>
      <c r="B10" s="30">
        <v>5713</v>
      </c>
      <c r="C10" s="31" t="s">
        <v>39</v>
      </c>
    </row>
    <row r="11" spans="1:3" ht="29" x14ac:dyDescent="0.35">
      <c r="A11" s="30" t="s">
        <v>40</v>
      </c>
      <c r="B11" s="30">
        <v>2102043</v>
      </c>
      <c r="C11" s="31" t="s">
        <v>38</v>
      </c>
    </row>
    <row r="12" spans="1:3" x14ac:dyDescent="0.35">
      <c r="A12" s="30" t="s">
        <v>47</v>
      </c>
      <c r="B12" s="30" t="s">
        <v>42</v>
      </c>
      <c r="C12" s="31" t="s">
        <v>44</v>
      </c>
    </row>
    <row r="13" spans="1:3" x14ac:dyDescent="0.35">
      <c r="A13" s="30" t="s">
        <v>47</v>
      </c>
      <c r="B13" s="30" t="s">
        <v>42</v>
      </c>
      <c r="C13" s="31" t="s">
        <v>44</v>
      </c>
    </row>
    <row r="14" spans="1:3" x14ac:dyDescent="0.35">
      <c r="A14" s="30" t="s">
        <v>48</v>
      </c>
      <c r="B14" s="30" t="s">
        <v>45</v>
      </c>
      <c r="C14" s="31" t="s">
        <v>46</v>
      </c>
    </row>
    <row r="15" spans="1:3" x14ac:dyDescent="0.35">
      <c r="A15" s="30" t="s">
        <v>47</v>
      </c>
      <c r="B15" s="30" t="s">
        <v>42</v>
      </c>
      <c r="C15" s="31" t="s">
        <v>44</v>
      </c>
    </row>
    <row r="16" spans="1:3" x14ac:dyDescent="0.35">
      <c r="A16" s="30" t="s">
        <v>50</v>
      </c>
      <c r="B16" s="30" t="s">
        <v>49</v>
      </c>
      <c r="C16" s="31" t="s">
        <v>51</v>
      </c>
    </row>
    <row r="17" spans="1:3" x14ac:dyDescent="0.35">
      <c r="A17" s="30" t="s">
        <v>48</v>
      </c>
      <c r="B17" s="30" t="s">
        <v>45</v>
      </c>
      <c r="C17" s="31" t="s">
        <v>46</v>
      </c>
    </row>
    <row r="18" spans="1:3" x14ac:dyDescent="0.35">
      <c r="A18" s="30" t="s">
        <v>47</v>
      </c>
      <c r="B18" s="30" t="s">
        <v>42</v>
      </c>
      <c r="C18" s="31" t="s">
        <v>44</v>
      </c>
    </row>
    <row r="19" spans="1:3" ht="29" x14ac:dyDescent="0.35">
      <c r="A19" s="30" t="s">
        <v>54</v>
      </c>
      <c r="B19" s="30" t="s">
        <v>53</v>
      </c>
      <c r="C19" s="31" t="s">
        <v>55</v>
      </c>
    </row>
    <row r="20" spans="1:3" ht="29" x14ac:dyDescent="0.35">
      <c r="A20" s="30" t="s">
        <v>58</v>
      </c>
      <c r="B20" s="30" t="s">
        <v>57</v>
      </c>
      <c r="C20" s="31" t="s">
        <v>62</v>
      </c>
    </row>
    <row r="21" spans="1:3" x14ac:dyDescent="0.35">
      <c r="A21" s="30" t="s">
        <v>60</v>
      </c>
      <c r="B21" s="30" t="s">
        <v>59</v>
      </c>
      <c r="C21" s="31" t="s">
        <v>61</v>
      </c>
    </row>
    <row r="22" spans="1:3" x14ac:dyDescent="0.35">
      <c r="A22" s="30" t="s">
        <v>63</v>
      </c>
      <c r="C22" s="31" t="s">
        <v>64</v>
      </c>
    </row>
    <row r="23" spans="1:3" x14ac:dyDescent="0.35">
      <c r="A23" s="30" t="s">
        <v>65</v>
      </c>
      <c r="C23" s="31" t="s">
        <v>66</v>
      </c>
    </row>
    <row r="24" spans="1:3" x14ac:dyDescent="0.35">
      <c r="A24" s="30" t="s">
        <v>67</v>
      </c>
      <c r="B24" s="30" t="s">
        <v>69</v>
      </c>
      <c r="C24" s="31" t="s">
        <v>68</v>
      </c>
    </row>
    <row r="25" spans="1:3" x14ac:dyDescent="0.35">
      <c r="A25" s="30" t="s">
        <v>70</v>
      </c>
      <c r="C25" s="31" t="s">
        <v>71</v>
      </c>
    </row>
    <row r="26" spans="1:3" x14ac:dyDescent="0.35">
      <c r="A26" s="30" t="s">
        <v>73</v>
      </c>
      <c r="C26" s="31" t="s">
        <v>74</v>
      </c>
    </row>
    <row r="27" spans="1:3" x14ac:dyDescent="0.35">
      <c r="A27" s="30" t="s">
        <v>75</v>
      </c>
      <c r="C27" s="31" t="s">
        <v>76</v>
      </c>
    </row>
    <row r="28" spans="1:3" x14ac:dyDescent="0.35">
      <c r="A28" s="30" t="s">
        <v>77</v>
      </c>
      <c r="C28" s="31" t="s">
        <v>78</v>
      </c>
    </row>
    <row r="29" spans="1:3" x14ac:dyDescent="0.35">
      <c r="A29" s="30" t="s">
        <v>75</v>
      </c>
      <c r="C29" s="31" t="s">
        <v>76</v>
      </c>
    </row>
    <row r="30" spans="1:3" x14ac:dyDescent="0.35">
      <c r="A30" s="30" t="s">
        <v>79</v>
      </c>
      <c r="C30" s="31" t="s">
        <v>80</v>
      </c>
    </row>
    <row r="31" spans="1:3" x14ac:dyDescent="0.35">
      <c r="A31" s="30" t="s">
        <v>81</v>
      </c>
      <c r="C31" s="31" t="s">
        <v>82</v>
      </c>
    </row>
    <row r="32" spans="1:3" x14ac:dyDescent="0.35">
      <c r="A32" s="30" t="s">
        <v>83</v>
      </c>
      <c r="C32" s="31" t="s">
        <v>71</v>
      </c>
    </row>
    <row r="33" spans="1:3" x14ac:dyDescent="0.35">
      <c r="A33" s="30" t="s">
        <v>83</v>
      </c>
      <c r="C33" s="31" t="s">
        <v>71</v>
      </c>
    </row>
    <row r="34" spans="1:3" x14ac:dyDescent="0.35">
      <c r="A34" s="30" t="s">
        <v>73</v>
      </c>
      <c r="C34" s="31" t="s">
        <v>74</v>
      </c>
    </row>
    <row r="35" spans="1:3" x14ac:dyDescent="0.35">
      <c r="A35" s="30" t="s">
        <v>75</v>
      </c>
      <c r="C35" s="31" t="s">
        <v>76</v>
      </c>
    </row>
    <row r="36" spans="1:3" x14ac:dyDescent="0.35">
      <c r="A36" s="30" t="s">
        <v>84</v>
      </c>
      <c r="C36" s="31" t="s">
        <v>85</v>
      </c>
    </row>
    <row r="37" spans="1:3" x14ac:dyDescent="0.35">
      <c r="A37" s="30" t="s">
        <v>75</v>
      </c>
      <c r="C37" s="31" t="s">
        <v>76</v>
      </c>
    </row>
    <row r="38" spans="1:3" x14ac:dyDescent="0.35">
      <c r="A38" s="30" t="s">
        <v>77</v>
      </c>
      <c r="C38" s="31" t="s">
        <v>78</v>
      </c>
    </row>
    <row r="39" spans="1:3" x14ac:dyDescent="0.35">
      <c r="A39" s="30" t="s">
        <v>83</v>
      </c>
      <c r="C39" s="31" t="s">
        <v>71</v>
      </c>
    </row>
    <row r="40" spans="1:3" x14ac:dyDescent="0.35">
      <c r="A40" s="30" t="s">
        <v>73</v>
      </c>
      <c r="C40" s="31" t="s">
        <v>74</v>
      </c>
    </row>
    <row r="41" spans="1:3" x14ac:dyDescent="0.35">
      <c r="A41" s="30" t="s">
        <v>75</v>
      </c>
      <c r="C41" s="31" t="s">
        <v>76</v>
      </c>
    </row>
    <row r="42" spans="1:3" x14ac:dyDescent="0.35">
      <c r="A42" s="30" t="s">
        <v>79</v>
      </c>
      <c r="C42" s="31" t="s">
        <v>80</v>
      </c>
    </row>
    <row r="43" spans="1:3" x14ac:dyDescent="0.35">
      <c r="A43" s="30" t="s">
        <v>77</v>
      </c>
      <c r="C43" s="31" t="s">
        <v>78</v>
      </c>
    </row>
    <row r="44" spans="1:3" x14ac:dyDescent="0.35">
      <c r="A44" s="30" t="s">
        <v>83</v>
      </c>
      <c r="C44" s="31" t="s">
        <v>71</v>
      </c>
    </row>
    <row r="45" spans="1:3" x14ac:dyDescent="0.35">
      <c r="A45" s="30" t="s">
        <v>75</v>
      </c>
      <c r="C45" s="31" t="s">
        <v>76</v>
      </c>
    </row>
    <row r="46" spans="1:3" x14ac:dyDescent="0.35">
      <c r="A46" s="30" t="s">
        <v>79</v>
      </c>
      <c r="C46" s="31" t="s">
        <v>80</v>
      </c>
    </row>
    <row r="47" spans="1:3" x14ac:dyDescent="0.35">
      <c r="A47" s="30" t="s">
        <v>86</v>
      </c>
      <c r="C47" s="31" t="s">
        <v>87</v>
      </c>
    </row>
    <row r="48" spans="1:3" x14ac:dyDescent="0.35">
      <c r="A48" s="30" t="s">
        <v>88</v>
      </c>
      <c r="C48" s="31" t="s">
        <v>89</v>
      </c>
    </row>
    <row r="49" spans="1:3" x14ac:dyDescent="0.35">
      <c r="A49" s="30" t="s">
        <v>91</v>
      </c>
      <c r="C49" s="31" t="s">
        <v>92</v>
      </c>
    </row>
    <row r="50" spans="1:3" x14ac:dyDescent="0.35">
      <c r="A50" s="30" t="s">
        <v>93</v>
      </c>
      <c r="C50" s="31" t="s">
        <v>94</v>
      </c>
    </row>
    <row r="51" spans="1:3" x14ac:dyDescent="0.35">
      <c r="A51" s="30" t="s">
        <v>93</v>
      </c>
      <c r="C51" s="31" t="s">
        <v>94</v>
      </c>
    </row>
    <row r="52" spans="1:3" x14ac:dyDescent="0.35">
      <c r="A52" s="30" t="s">
        <v>91</v>
      </c>
      <c r="C52" s="31" t="s">
        <v>92</v>
      </c>
    </row>
    <row r="53" spans="1:3" x14ac:dyDescent="0.35">
      <c r="A53" s="30" t="s">
        <v>91</v>
      </c>
      <c r="C53" s="31" t="s">
        <v>92</v>
      </c>
    </row>
    <row r="54" spans="1:3" x14ac:dyDescent="0.35">
      <c r="A54" s="30" t="s">
        <v>91</v>
      </c>
      <c r="C54" s="31" t="s">
        <v>92</v>
      </c>
    </row>
    <row r="55" spans="1:3" x14ac:dyDescent="0.35">
      <c r="A55" s="30" t="s">
        <v>95</v>
      </c>
      <c r="C55" s="31" t="s">
        <v>96</v>
      </c>
    </row>
    <row r="56" spans="1:3" x14ac:dyDescent="0.35">
      <c r="A56" s="30" t="s">
        <v>97</v>
      </c>
      <c r="C56" s="31" t="s">
        <v>98</v>
      </c>
    </row>
    <row r="57" spans="1:3" x14ac:dyDescent="0.35">
      <c r="A57" s="30" t="s">
        <v>36</v>
      </c>
      <c r="C57" s="31" t="s">
        <v>26</v>
      </c>
    </row>
    <row r="58" spans="1:3" ht="29" x14ac:dyDescent="0.35">
      <c r="A58" s="30" t="s">
        <v>101</v>
      </c>
      <c r="B58" s="30" t="s">
        <v>100</v>
      </c>
      <c r="C58" s="31" t="s">
        <v>102</v>
      </c>
    </row>
    <row r="59" spans="1:3" ht="29" x14ac:dyDescent="0.35">
      <c r="A59" s="30" t="s">
        <v>110</v>
      </c>
      <c r="B59" s="30">
        <v>56384</v>
      </c>
      <c r="C59" s="31" t="s">
        <v>103</v>
      </c>
    </row>
    <row r="60" spans="1:3" x14ac:dyDescent="0.35">
      <c r="A60" s="30" t="s">
        <v>36</v>
      </c>
      <c r="C60" s="31" t="s">
        <v>26</v>
      </c>
    </row>
    <row r="61" spans="1:3" x14ac:dyDescent="0.35">
      <c r="A61" s="30" t="s">
        <v>97</v>
      </c>
      <c r="C61" s="31" t="s">
        <v>98</v>
      </c>
    </row>
    <row r="62" spans="1:3" x14ac:dyDescent="0.35">
      <c r="A62" s="30" t="s">
        <v>104</v>
      </c>
      <c r="B62" s="30">
        <v>2102030</v>
      </c>
      <c r="C62" s="31" t="s">
        <v>105</v>
      </c>
    </row>
    <row r="63" spans="1:3" x14ac:dyDescent="0.35">
      <c r="A63" s="30" t="s">
        <v>106</v>
      </c>
      <c r="B63" s="30">
        <v>56945</v>
      </c>
      <c r="C63" s="31" t="s">
        <v>107</v>
      </c>
    </row>
    <row r="64" spans="1:3" x14ac:dyDescent="0.35">
      <c r="A64" s="30" t="s">
        <v>108</v>
      </c>
      <c r="C64" s="31" t="s">
        <v>109</v>
      </c>
    </row>
    <row r="65" spans="1:3" ht="29" x14ac:dyDescent="0.35">
      <c r="A65" s="30" t="s">
        <v>34</v>
      </c>
      <c r="B65" s="30" t="s">
        <v>29</v>
      </c>
      <c r="C65" s="31" t="s">
        <v>41</v>
      </c>
    </row>
    <row r="66" spans="1:3" x14ac:dyDescent="0.35">
      <c r="A66" s="30" t="s">
        <v>36</v>
      </c>
      <c r="C66" s="31" t="s">
        <v>26</v>
      </c>
    </row>
    <row r="67" spans="1:3" x14ac:dyDescent="0.35">
      <c r="A67" s="30" t="s">
        <v>111</v>
      </c>
      <c r="C67" s="31" t="s">
        <v>112</v>
      </c>
    </row>
    <row r="68" spans="1:3" x14ac:dyDescent="0.35">
      <c r="A68" s="30" t="s">
        <v>115</v>
      </c>
      <c r="C68" s="31" t="s">
        <v>114</v>
      </c>
    </row>
    <row r="69" spans="1:3" x14ac:dyDescent="0.35">
      <c r="A69" s="30" t="s">
        <v>118</v>
      </c>
      <c r="B69" s="30" t="s">
        <v>117</v>
      </c>
      <c r="C69" s="31" t="s">
        <v>119</v>
      </c>
    </row>
    <row r="70" spans="1:3" x14ac:dyDescent="0.35">
      <c r="A70" s="30" t="s">
        <v>118</v>
      </c>
      <c r="B70" s="30" t="s">
        <v>117</v>
      </c>
      <c r="C70" s="31" t="s">
        <v>119</v>
      </c>
    </row>
    <row r="71" spans="1:3" x14ac:dyDescent="0.35">
      <c r="A71" s="30" t="s">
        <v>118</v>
      </c>
      <c r="B71" s="30" t="s">
        <v>117</v>
      </c>
      <c r="C71" s="31" t="s">
        <v>119</v>
      </c>
    </row>
    <row r="72" spans="1:3" x14ac:dyDescent="0.35">
      <c r="A72" s="30" t="s">
        <v>124</v>
      </c>
      <c r="C72" s="31" t="s">
        <v>135</v>
      </c>
    </row>
    <row r="73" spans="1:3" x14ac:dyDescent="0.35">
      <c r="A73" s="30" t="s">
        <v>124</v>
      </c>
      <c r="C73" s="31" t="s">
        <v>135</v>
      </c>
    </row>
    <row r="74" spans="1:3" x14ac:dyDescent="0.35">
      <c r="A74" s="30" t="s">
        <v>124</v>
      </c>
      <c r="C74" s="31" t="s">
        <v>135</v>
      </c>
    </row>
    <row r="75" spans="1:3" x14ac:dyDescent="0.35">
      <c r="A75" s="30" t="s">
        <v>118</v>
      </c>
      <c r="B75" s="30" t="s">
        <v>117</v>
      </c>
      <c r="C75" s="31" t="s">
        <v>119</v>
      </c>
    </row>
    <row r="76" spans="1:3" x14ac:dyDescent="0.35">
      <c r="A76" s="30" t="s">
        <v>118</v>
      </c>
      <c r="B76" s="30" t="s">
        <v>117</v>
      </c>
      <c r="C76" s="31" t="s">
        <v>119</v>
      </c>
    </row>
    <row r="77" spans="1:3" x14ac:dyDescent="0.35">
      <c r="A77" s="30" t="s">
        <v>118</v>
      </c>
      <c r="B77" s="30" t="s">
        <v>117</v>
      </c>
      <c r="C77" s="31" t="s">
        <v>119</v>
      </c>
    </row>
    <row r="78" spans="1:3" x14ac:dyDescent="0.35">
      <c r="A78" s="30" t="s">
        <v>127</v>
      </c>
      <c r="C78" s="31" t="s">
        <v>128</v>
      </c>
    </row>
    <row r="79" spans="1:3" x14ac:dyDescent="0.35">
      <c r="A79" s="30" t="s">
        <v>127</v>
      </c>
      <c r="C79" s="31" t="s">
        <v>128</v>
      </c>
    </row>
    <row r="80" spans="1:3" x14ac:dyDescent="0.35">
      <c r="A80" s="30" t="s">
        <v>124</v>
      </c>
      <c r="C80" s="31" t="s">
        <v>135</v>
      </c>
    </row>
    <row r="81" spans="1:3" x14ac:dyDescent="0.35">
      <c r="A81" s="30" t="s">
        <v>124</v>
      </c>
      <c r="C81" s="31" t="s">
        <v>135</v>
      </c>
    </row>
    <row r="82" spans="1:3" x14ac:dyDescent="0.35">
      <c r="A82" s="30" t="s">
        <v>124</v>
      </c>
      <c r="C82" s="31" t="s">
        <v>135</v>
      </c>
    </row>
    <row r="83" spans="1:3" x14ac:dyDescent="0.35">
      <c r="A83" s="30" t="s">
        <v>118</v>
      </c>
      <c r="B83" s="30" t="s">
        <v>117</v>
      </c>
      <c r="C83" s="31" t="s">
        <v>119</v>
      </c>
    </row>
    <row r="84" spans="1:3" x14ac:dyDescent="0.35">
      <c r="A84" s="30" t="s">
        <v>118</v>
      </c>
      <c r="B84" s="30" t="s">
        <v>117</v>
      </c>
      <c r="C84" s="31" t="s">
        <v>119</v>
      </c>
    </row>
    <row r="85" spans="1:3" x14ac:dyDescent="0.35">
      <c r="A85" s="30" t="s">
        <v>118</v>
      </c>
      <c r="B85" s="30" t="s">
        <v>117</v>
      </c>
      <c r="C85" s="31" t="s">
        <v>119</v>
      </c>
    </row>
    <row r="86" spans="1:3" x14ac:dyDescent="0.35">
      <c r="A86" s="30" t="s">
        <v>124</v>
      </c>
      <c r="C86" s="31" t="s">
        <v>135</v>
      </c>
    </row>
    <row r="87" spans="1:3" x14ac:dyDescent="0.35">
      <c r="A87" s="30" t="s">
        <v>124</v>
      </c>
      <c r="C87" s="31" t="s">
        <v>135</v>
      </c>
    </row>
    <row r="88" spans="1:3" x14ac:dyDescent="0.35">
      <c r="A88" s="30" t="s">
        <v>124</v>
      </c>
      <c r="C88" s="31" t="s">
        <v>135</v>
      </c>
    </row>
    <row r="89" spans="1:3" x14ac:dyDescent="0.35">
      <c r="A89" s="30" t="s">
        <v>124</v>
      </c>
      <c r="C89" s="31" t="s">
        <v>135</v>
      </c>
    </row>
    <row r="90" spans="1:3" x14ac:dyDescent="0.35">
      <c r="A90" s="30" t="s">
        <v>124</v>
      </c>
      <c r="C90" s="31" t="s">
        <v>135</v>
      </c>
    </row>
    <row r="91" spans="1:3" x14ac:dyDescent="0.35">
      <c r="A91" s="30" t="s">
        <v>124</v>
      </c>
      <c r="C91" s="31" t="s">
        <v>135</v>
      </c>
    </row>
    <row r="92" spans="1:3" x14ac:dyDescent="0.35">
      <c r="A92" s="30" t="s">
        <v>118</v>
      </c>
      <c r="B92" s="30" t="s">
        <v>117</v>
      </c>
      <c r="C92" s="31" t="s">
        <v>119</v>
      </c>
    </row>
    <row r="93" spans="1:3" x14ac:dyDescent="0.35">
      <c r="A93" s="30" t="s">
        <v>118</v>
      </c>
      <c r="B93" s="30" t="s">
        <v>117</v>
      </c>
      <c r="C93" s="31" t="s">
        <v>119</v>
      </c>
    </row>
    <row r="94" spans="1:3" x14ac:dyDescent="0.35">
      <c r="A94" s="30" t="s">
        <v>118</v>
      </c>
      <c r="B94" s="30" t="s">
        <v>117</v>
      </c>
      <c r="C94" s="31" t="s">
        <v>119</v>
      </c>
    </row>
    <row r="95" spans="1:3" x14ac:dyDescent="0.35">
      <c r="A95" s="30" t="s">
        <v>133</v>
      </c>
      <c r="B95" s="30" t="s">
        <v>132</v>
      </c>
      <c r="C95" s="31" t="s">
        <v>134</v>
      </c>
    </row>
    <row r="96" spans="1:3" x14ac:dyDescent="0.35">
      <c r="A96" s="30" t="s">
        <v>133</v>
      </c>
      <c r="B96" s="30" t="s">
        <v>132</v>
      </c>
      <c r="C96" s="31" t="s">
        <v>134</v>
      </c>
    </row>
    <row r="97" spans="1:3" x14ac:dyDescent="0.35">
      <c r="A97" s="30" t="s">
        <v>133</v>
      </c>
      <c r="B97" s="30" t="s">
        <v>132</v>
      </c>
      <c r="C97" s="31" t="s">
        <v>134</v>
      </c>
    </row>
    <row r="98" spans="1:3" x14ac:dyDescent="0.35">
      <c r="A98" s="30" t="s">
        <v>124</v>
      </c>
      <c r="C98" s="31" t="s">
        <v>135</v>
      </c>
    </row>
    <row r="99" spans="1:3" x14ac:dyDescent="0.35">
      <c r="A99" s="30" t="s">
        <v>124</v>
      </c>
      <c r="C99" s="31" t="s">
        <v>135</v>
      </c>
    </row>
    <row r="100" spans="1:3" x14ac:dyDescent="0.35">
      <c r="A100" s="30" t="s">
        <v>124</v>
      </c>
      <c r="C100" s="31" t="s">
        <v>135</v>
      </c>
    </row>
    <row r="101" spans="1:3" x14ac:dyDescent="0.35">
      <c r="A101" s="30" t="s">
        <v>137</v>
      </c>
      <c r="C101" s="31" t="s">
        <v>138</v>
      </c>
    </row>
    <row r="102" spans="1:3" x14ac:dyDescent="0.35">
      <c r="A102" s="30" t="s">
        <v>137</v>
      </c>
      <c r="C102" s="31" t="s">
        <v>138</v>
      </c>
    </row>
    <row r="103" spans="1:3" x14ac:dyDescent="0.35">
      <c r="A103" s="30" t="s">
        <v>137</v>
      </c>
      <c r="C103" s="31" t="s">
        <v>138</v>
      </c>
    </row>
    <row r="104" spans="1:3" x14ac:dyDescent="0.35">
      <c r="A104" s="30" t="s">
        <v>124</v>
      </c>
      <c r="C104" s="31" t="s">
        <v>135</v>
      </c>
    </row>
    <row r="105" spans="1:3" x14ac:dyDescent="0.35">
      <c r="A105" s="30" t="s">
        <v>124</v>
      </c>
      <c r="C105" s="31" t="s">
        <v>135</v>
      </c>
    </row>
    <row r="106" spans="1:3" x14ac:dyDescent="0.35">
      <c r="A106" s="30" t="s">
        <v>124</v>
      </c>
      <c r="C106" s="31" t="s">
        <v>135</v>
      </c>
    </row>
    <row r="107" spans="1:3" x14ac:dyDescent="0.35">
      <c r="A107" s="30" t="s">
        <v>118</v>
      </c>
      <c r="B107" s="30" t="s">
        <v>117</v>
      </c>
      <c r="C107" s="31" t="s">
        <v>119</v>
      </c>
    </row>
    <row r="108" spans="1:3" x14ac:dyDescent="0.35">
      <c r="A108" s="30" t="s">
        <v>118</v>
      </c>
      <c r="B108" s="30" t="s">
        <v>117</v>
      </c>
      <c r="C108" s="31" t="s">
        <v>119</v>
      </c>
    </row>
    <row r="109" spans="1:3" x14ac:dyDescent="0.35">
      <c r="A109" s="30" t="s">
        <v>118</v>
      </c>
      <c r="B109" s="30" t="s">
        <v>117</v>
      </c>
      <c r="C109" s="31" t="s">
        <v>119</v>
      </c>
    </row>
    <row r="110" spans="1:3" x14ac:dyDescent="0.35">
      <c r="A110" s="30" t="s">
        <v>133</v>
      </c>
      <c r="B110" s="30" t="s">
        <v>132</v>
      </c>
      <c r="C110" s="31" t="s">
        <v>134</v>
      </c>
    </row>
    <row r="111" spans="1:3" x14ac:dyDescent="0.35">
      <c r="A111" s="30" t="s">
        <v>133</v>
      </c>
      <c r="B111" s="30" t="s">
        <v>132</v>
      </c>
      <c r="C111" s="31" t="s">
        <v>134</v>
      </c>
    </row>
    <row r="112" spans="1:3" x14ac:dyDescent="0.35">
      <c r="A112" s="30" t="s">
        <v>133</v>
      </c>
      <c r="B112" s="30" t="s">
        <v>132</v>
      </c>
      <c r="C112" s="31" t="s">
        <v>134</v>
      </c>
    </row>
    <row r="113" spans="1:3" ht="29" x14ac:dyDescent="0.35">
      <c r="A113" s="30" t="s">
        <v>139</v>
      </c>
      <c r="B113" s="30">
        <v>23047</v>
      </c>
      <c r="C113" s="31" t="s">
        <v>143</v>
      </c>
    </row>
    <row r="114" spans="1:3" ht="29" x14ac:dyDescent="0.35">
      <c r="A114" s="30" t="s">
        <v>142</v>
      </c>
      <c r="B114" s="30" t="s">
        <v>141</v>
      </c>
      <c r="C114" s="31" t="s">
        <v>144</v>
      </c>
    </row>
    <row r="115" spans="1:3" x14ac:dyDescent="0.35">
      <c r="A115" s="30" t="s">
        <v>146</v>
      </c>
      <c r="B115" s="30" t="s">
        <v>145</v>
      </c>
      <c r="C115" s="31" t="s">
        <v>147</v>
      </c>
    </row>
    <row r="116" spans="1:3" x14ac:dyDescent="0.35">
      <c r="A116" s="30" t="s">
        <v>149</v>
      </c>
      <c r="C116" s="31" t="s">
        <v>150</v>
      </c>
    </row>
    <row r="117" spans="1:3" ht="29" x14ac:dyDescent="0.35">
      <c r="A117" s="30" t="s">
        <v>142</v>
      </c>
      <c r="B117" s="30" t="s">
        <v>141</v>
      </c>
      <c r="C117" s="31" t="s">
        <v>157</v>
      </c>
    </row>
    <row r="118" spans="1:3" x14ac:dyDescent="0.35">
      <c r="A118" s="30" t="s">
        <v>152</v>
      </c>
      <c r="C118" s="31" t="s">
        <v>156</v>
      </c>
    </row>
    <row r="119" spans="1:3" ht="29" x14ac:dyDescent="0.35">
      <c r="A119" s="30" t="s">
        <v>154</v>
      </c>
      <c r="B119" s="30" t="s">
        <v>153</v>
      </c>
      <c r="C119" s="31" t="s">
        <v>155</v>
      </c>
    </row>
    <row r="120" spans="1:3" ht="29" x14ac:dyDescent="0.35">
      <c r="A120" s="30" t="s">
        <v>142</v>
      </c>
      <c r="B120" s="30" t="s">
        <v>141</v>
      </c>
      <c r="C120" s="31" t="s">
        <v>144</v>
      </c>
    </row>
    <row r="121" spans="1:3" ht="29" x14ac:dyDescent="0.35">
      <c r="A121" s="30" t="s">
        <v>139</v>
      </c>
      <c r="B121" s="30">
        <v>23047</v>
      </c>
      <c r="C121" s="31" t="s">
        <v>143</v>
      </c>
    </row>
    <row r="122" spans="1:3" ht="29" x14ac:dyDescent="0.35">
      <c r="A122" s="30" t="s">
        <v>142</v>
      </c>
      <c r="B122" s="30" t="s">
        <v>141</v>
      </c>
      <c r="C122" s="31" t="s">
        <v>144</v>
      </c>
    </row>
    <row r="123" spans="1:3" ht="43.5" x14ac:dyDescent="0.35">
      <c r="A123" s="30" t="s">
        <v>159</v>
      </c>
      <c r="C123" s="31" t="s">
        <v>165</v>
      </c>
    </row>
    <row r="124" spans="1:3" x14ac:dyDescent="0.35">
      <c r="A124" s="30" t="s">
        <v>161</v>
      </c>
      <c r="B124" s="30" t="s">
        <v>166</v>
      </c>
      <c r="C124" s="31" t="s">
        <v>162</v>
      </c>
    </row>
    <row r="125" spans="1:3" ht="29" x14ac:dyDescent="0.35">
      <c r="A125" s="30" t="s">
        <v>164</v>
      </c>
      <c r="B125" s="30" t="s">
        <v>167</v>
      </c>
      <c r="C125" s="31" t="s">
        <v>168</v>
      </c>
    </row>
    <row r="126" spans="1:3" ht="43.5" x14ac:dyDescent="0.35">
      <c r="A126" s="30" t="s">
        <v>159</v>
      </c>
      <c r="C126" s="31" t="s">
        <v>165</v>
      </c>
    </row>
    <row r="127" spans="1:3" ht="43.5" x14ac:dyDescent="0.35">
      <c r="A127" s="30" t="s">
        <v>159</v>
      </c>
      <c r="C127" s="31" t="s">
        <v>165</v>
      </c>
    </row>
    <row r="128" spans="1:3" ht="29" x14ac:dyDescent="0.35">
      <c r="A128" s="30" t="s">
        <v>169</v>
      </c>
      <c r="C128" s="31" t="s">
        <v>170</v>
      </c>
    </row>
    <row r="129" spans="1:3" ht="43.5" x14ac:dyDescent="0.35">
      <c r="A129" s="30" t="s">
        <v>172</v>
      </c>
      <c r="B129" s="30">
        <v>430559</v>
      </c>
      <c r="C129" s="31" t="s">
        <v>173</v>
      </c>
    </row>
    <row r="130" spans="1:3" ht="87" x14ac:dyDescent="0.35">
      <c r="A130" s="30" t="s">
        <v>175</v>
      </c>
      <c r="B130" s="30" t="s">
        <v>174</v>
      </c>
      <c r="C130" s="31" t="s">
        <v>176</v>
      </c>
    </row>
    <row r="131" spans="1:3" ht="87" x14ac:dyDescent="0.35">
      <c r="A131" s="30" t="s">
        <v>178</v>
      </c>
      <c r="B131" s="30" t="s">
        <v>177</v>
      </c>
      <c r="C131" s="31" t="s">
        <v>179</v>
      </c>
    </row>
    <row r="132" spans="1:3" ht="43.5" x14ac:dyDescent="0.35">
      <c r="A132" s="30" t="s">
        <v>172</v>
      </c>
      <c r="B132" s="30">
        <v>430559</v>
      </c>
      <c r="C132" s="31" t="s">
        <v>173</v>
      </c>
    </row>
    <row r="133" spans="1:3" ht="72.5" x14ac:dyDescent="0.35">
      <c r="A133" s="30" t="s">
        <v>181</v>
      </c>
      <c r="B133" s="30" t="s">
        <v>180</v>
      </c>
      <c r="C133" s="31" t="s">
        <v>182</v>
      </c>
    </row>
    <row r="134" spans="1:3" ht="29" x14ac:dyDescent="0.35">
      <c r="A134" s="30" t="s">
        <v>903</v>
      </c>
      <c r="B134" s="30" t="s">
        <v>2089</v>
      </c>
      <c r="C134" s="31" t="s">
        <v>184</v>
      </c>
    </row>
    <row r="135" spans="1:3" ht="43.5" x14ac:dyDescent="0.35">
      <c r="A135" s="30" t="s">
        <v>2091</v>
      </c>
      <c r="B135" s="30" t="s">
        <v>2088</v>
      </c>
      <c r="C135" s="31" t="s">
        <v>185</v>
      </c>
    </row>
    <row r="136" spans="1:3" x14ac:dyDescent="0.35">
      <c r="A136" s="30" t="s">
        <v>2090</v>
      </c>
      <c r="B136" s="30" t="s">
        <v>186</v>
      </c>
      <c r="C136" s="31" t="s">
        <v>187</v>
      </c>
    </row>
    <row r="137" spans="1:3" ht="43.5" x14ac:dyDescent="0.35">
      <c r="A137" s="30" t="s">
        <v>887</v>
      </c>
      <c r="C137" s="31" t="s">
        <v>188</v>
      </c>
    </row>
    <row r="138" spans="1:3" x14ac:dyDescent="0.35">
      <c r="A138" s="30" t="s">
        <v>861</v>
      </c>
      <c r="B138" s="30" t="s">
        <v>189</v>
      </c>
      <c r="C138" s="31" t="s">
        <v>190</v>
      </c>
    </row>
    <row r="139" spans="1:3" ht="43.5" x14ac:dyDescent="0.35">
      <c r="A139" s="30" t="s">
        <v>887</v>
      </c>
      <c r="C139" s="31" t="s">
        <v>188</v>
      </c>
    </row>
    <row r="140" spans="1:3" ht="43.5" x14ac:dyDescent="0.35">
      <c r="A140" s="30" t="s">
        <v>877</v>
      </c>
      <c r="C140" s="31" t="s">
        <v>191</v>
      </c>
    </row>
    <row r="141" spans="1:3" x14ac:dyDescent="0.35">
      <c r="A141" s="30" t="s">
        <v>878</v>
      </c>
      <c r="C141" s="31" t="s">
        <v>192</v>
      </c>
    </row>
    <row r="142" spans="1:3" ht="29" x14ac:dyDescent="0.35">
      <c r="A142" s="30" t="s">
        <v>882</v>
      </c>
      <c r="C142" s="31" t="s">
        <v>194</v>
      </c>
    </row>
    <row r="143" spans="1:3" ht="29" x14ac:dyDescent="0.35">
      <c r="A143" s="30" t="s">
        <v>879</v>
      </c>
      <c r="C143" s="31" t="s">
        <v>195</v>
      </c>
    </row>
    <row r="144" spans="1:3" ht="29" x14ac:dyDescent="0.35">
      <c r="A144" s="30" t="s">
        <v>880</v>
      </c>
      <c r="C144" s="31" t="s">
        <v>197</v>
      </c>
    </row>
    <row r="145" spans="1:3" x14ac:dyDescent="0.35">
      <c r="A145" s="30" t="s">
        <v>2092</v>
      </c>
      <c r="C145" s="31" t="s">
        <v>198</v>
      </c>
    </row>
    <row r="146" spans="1:3" x14ac:dyDescent="0.35">
      <c r="A146" s="30" t="s">
        <v>2093</v>
      </c>
      <c r="C146" s="31" t="s">
        <v>199</v>
      </c>
    </row>
    <row r="147" spans="1:3" ht="29" x14ac:dyDescent="0.35">
      <c r="A147" s="30" t="s">
        <v>1405</v>
      </c>
      <c r="C147" s="31" t="s">
        <v>201</v>
      </c>
    </row>
    <row r="148" spans="1:3" ht="29" x14ac:dyDescent="0.35">
      <c r="A148" s="30" t="s">
        <v>872</v>
      </c>
      <c r="C148" s="31" t="s">
        <v>202</v>
      </c>
    </row>
    <row r="149" spans="1:3" ht="29" x14ac:dyDescent="0.35">
      <c r="A149" s="30" t="s">
        <v>888</v>
      </c>
      <c r="C149" s="31" t="s">
        <v>203</v>
      </c>
    </row>
    <row r="150" spans="1:3" ht="29" x14ac:dyDescent="0.35">
      <c r="A150" s="30" t="s">
        <v>193</v>
      </c>
      <c r="C150" s="31" t="s">
        <v>194</v>
      </c>
    </row>
    <row r="151" spans="1:3" ht="29" x14ac:dyDescent="0.35">
      <c r="A151" s="30" t="s">
        <v>205</v>
      </c>
      <c r="C151" s="31" t="s">
        <v>195</v>
      </c>
    </row>
    <row r="152" spans="1:3" ht="43.5" x14ac:dyDescent="0.35">
      <c r="A152" s="30" t="s">
        <v>196</v>
      </c>
      <c r="C152" s="31" t="s">
        <v>206</v>
      </c>
    </row>
    <row r="153" spans="1:3" ht="43.5" x14ac:dyDescent="0.35">
      <c r="A153" s="30" t="s">
        <v>887</v>
      </c>
      <c r="C153" s="31" t="s">
        <v>188</v>
      </c>
    </row>
    <row r="154" spans="1:3" ht="29" x14ac:dyDescent="0.35">
      <c r="A154" s="30" t="s">
        <v>872</v>
      </c>
      <c r="C154" s="31" t="s">
        <v>202</v>
      </c>
    </row>
    <row r="155" spans="1:3" ht="29" x14ac:dyDescent="0.35">
      <c r="A155" s="30" t="s">
        <v>888</v>
      </c>
      <c r="C155" s="31" t="s">
        <v>203</v>
      </c>
    </row>
    <row r="156" spans="1:3" ht="29" x14ac:dyDescent="0.35">
      <c r="A156" s="30" t="s">
        <v>881</v>
      </c>
      <c r="C156" s="31" t="s">
        <v>208</v>
      </c>
    </row>
    <row r="157" spans="1:3" ht="43.5" x14ac:dyDescent="0.35">
      <c r="A157" s="30" t="s">
        <v>2239</v>
      </c>
      <c r="C157" s="31" t="s">
        <v>209</v>
      </c>
    </row>
    <row r="158" spans="1:3" ht="43.5" x14ac:dyDescent="0.35">
      <c r="A158" s="30" t="s">
        <v>887</v>
      </c>
      <c r="C158" s="31" t="s">
        <v>188</v>
      </c>
    </row>
    <row r="159" spans="1:3" ht="29" x14ac:dyDescent="0.35">
      <c r="A159" s="30" t="s">
        <v>872</v>
      </c>
      <c r="C159" s="31" t="s">
        <v>202</v>
      </c>
    </row>
    <row r="160" spans="1:3" ht="29" x14ac:dyDescent="0.35">
      <c r="A160" s="30" t="s">
        <v>888</v>
      </c>
      <c r="C160" s="31" t="s">
        <v>203</v>
      </c>
    </row>
    <row r="161" spans="1:3" ht="29" x14ac:dyDescent="0.35">
      <c r="A161" s="30" t="s">
        <v>881</v>
      </c>
      <c r="C161" s="31" t="s">
        <v>208</v>
      </c>
    </row>
    <row r="162" spans="1:3" x14ac:dyDescent="0.35">
      <c r="A162" s="30" t="s">
        <v>2239</v>
      </c>
      <c r="C162" s="31" t="s">
        <v>210</v>
      </c>
    </row>
    <row r="163" spans="1:3" ht="29" x14ac:dyDescent="0.35">
      <c r="A163" s="30" t="s">
        <v>211</v>
      </c>
      <c r="C163" s="31" t="s">
        <v>201</v>
      </c>
    </row>
    <row r="164" spans="1:3" ht="29" x14ac:dyDescent="0.35">
      <c r="A164" s="30" t="s">
        <v>213</v>
      </c>
      <c r="B164" s="30" t="s">
        <v>212</v>
      </c>
      <c r="C164" s="31" t="s">
        <v>214</v>
      </c>
    </row>
    <row r="165" spans="1:3" ht="29" x14ac:dyDescent="0.35">
      <c r="A165" s="30" t="s">
        <v>861</v>
      </c>
      <c r="B165" s="30" t="s">
        <v>215</v>
      </c>
      <c r="C165" s="31" t="s">
        <v>216</v>
      </c>
    </row>
    <row r="166" spans="1:3" ht="29" x14ac:dyDescent="0.35">
      <c r="A166" s="30" t="s">
        <v>888</v>
      </c>
      <c r="C166" s="31" t="s">
        <v>203</v>
      </c>
    </row>
    <row r="167" spans="1:3" ht="29" x14ac:dyDescent="0.35">
      <c r="A167" s="30" t="s">
        <v>872</v>
      </c>
      <c r="C167" s="31" t="s">
        <v>202</v>
      </c>
    </row>
    <row r="168" spans="1:3" ht="29" x14ac:dyDescent="0.35">
      <c r="A168" s="30" t="s">
        <v>872</v>
      </c>
      <c r="C168" s="31" t="s">
        <v>202</v>
      </c>
    </row>
    <row r="169" spans="1:3" ht="29" x14ac:dyDescent="0.35">
      <c r="A169" s="30" t="s">
        <v>888</v>
      </c>
      <c r="C169" s="31" t="s">
        <v>203</v>
      </c>
    </row>
    <row r="170" spans="1:3" x14ac:dyDescent="0.35">
      <c r="A170" s="30" t="s">
        <v>1405</v>
      </c>
      <c r="C170" s="31" t="s">
        <v>218</v>
      </c>
    </row>
    <row r="171" spans="1:3" ht="29" x14ac:dyDescent="0.35">
      <c r="A171" s="30" t="s">
        <v>872</v>
      </c>
      <c r="C171" s="31" t="s">
        <v>202</v>
      </c>
    </row>
    <row r="172" spans="1:3" ht="43.5" x14ac:dyDescent="0.35">
      <c r="A172" s="30" t="s">
        <v>897</v>
      </c>
      <c r="C172" s="31" t="s">
        <v>219</v>
      </c>
    </row>
    <row r="173" spans="1:3" ht="29" x14ac:dyDescent="0.35">
      <c r="A173" s="30" t="s">
        <v>901</v>
      </c>
      <c r="C173" s="31" t="s">
        <v>221</v>
      </c>
    </row>
    <row r="174" spans="1:3" ht="29" x14ac:dyDescent="0.35">
      <c r="A174" s="30" t="s">
        <v>877</v>
      </c>
      <c r="C174" s="31" t="s">
        <v>222</v>
      </c>
    </row>
    <row r="175" spans="1:3" ht="29" x14ac:dyDescent="0.35">
      <c r="A175" s="30" t="s">
        <v>878</v>
      </c>
      <c r="C175" s="31" t="s">
        <v>223</v>
      </c>
    </row>
    <row r="176" spans="1:3" ht="43.5" x14ac:dyDescent="0.35">
      <c r="A176" s="30" t="s">
        <v>887</v>
      </c>
      <c r="C176" s="31" t="s">
        <v>224</v>
      </c>
    </row>
    <row r="177" spans="1:3" x14ac:dyDescent="0.35">
      <c r="A177" s="30" t="s">
        <v>881</v>
      </c>
      <c r="C177" s="31" t="s">
        <v>225</v>
      </c>
    </row>
    <row r="178" spans="1:3" ht="43.5" x14ac:dyDescent="0.35">
      <c r="A178" s="30" t="s">
        <v>897</v>
      </c>
      <c r="C178" s="31" t="s">
        <v>226</v>
      </c>
    </row>
    <row r="179" spans="1:3" ht="43.5" x14ac:dyDescent="0.35">
      <c r="A179" s="30" t="s">
        <v>883</v>
      </c>
      <c r="C179" s="31" t="s">
        <v>228</v>
      </c>
    </row>
    <row r="180" spans="1:3" x14ac:dyDescent="0.35">
      <c r="A180" s="30" t="s">
        <v>885</v>
      </c>
      <c r="C180" s="31" t="s">
        <v>229</v>
      </c>
    </row>
    <row r="181" spans="1:3" ht="29" x14ac:dyDescent="0.35">
      <c r="A181" s="30" t="s">
        <v>901</v>
      </c>
      <c r="C181" s="31" t="s">
        <v>221</v>
      </c>
    </row>
    <row r="182" spans="1:3" ht="29" x14ac:dyDescent="0.35">
      <c r="A182" s="30" t="s">
        <v>863</v>
      </c>
      <c r="C182" s="31" t="s">
        <v>230</v>
      </c>
    </row>
    <row r="183" spans="1:3" ht="43.5" x14ac:dyDescent="0.35">
      <c r="A183" s="30" t="s">
        <v>1255</v>
      </c>
      <c r="C183" s="31" t="s">
        <v>231</v>
      </c>
    </row>
    <row r="184" spans="1:3" x14ac:dyDescent="0.35">
      <c r="A184" s="30" t="s">
        <v>757</v>
      </c>
      <c r="B184" s="30" t="s">
        <v>232</v>
      </c>
      <c r="C184" s="31" t="s">
        <v>233</v>
      </c>
    </row>
    <row r="185" spans="1:3" ht="29" x14ac:dyDescent="0.35">
      <c r="A185" s="30" t="s">
        <v>1253</v>
      </c>
      <c r="C185" s="31" t="s">
        <v>234</v>
      </c>
    </row>
    <row r="186" spans="1:3" ht="29" x14ac:dyDescent="0.35">
      <c r="A186" s="30" t="s">
        <v>1254</v>
      </c>
      <c r="C186" s="31" t="s">
        <v>235</v>
      </c>
    </row>
    <row r="187" spans="1:3" x14ac:dyDescent="0.35">
      <c r="A187" s="30" t="s">
        <v>237</v>
      </c>
      <c r="C187" s="31" t="s">
        <v>238</v>
      </c>
    </row>
    <row r="188" spans="1:3" x14ac:dyDescent="0.35">
      <c r="A188" s="30" t="s">
        <v>453</v>
      </c>
      <c r="C188" s="31" t="s">
        <v>240</v>
      </c>
    </row>
    <row r="189" spans="1:3" ht="29" x14ac:dyDescent="0.35">
      <c r="A189" s="30" t="s">
        <v>241</v>
      </c>
      <c r="C189" s="31" t="s">
        <v>242</v>
      </c>
    </row>
    <row r="190" spans="1:3" ht="29" x14ac:dyDescent="0.35">
      <c r="A190" s="30" t="s">
        <v>243</v>
      </c>
      <c r="C190" s="31" t="s">
        <v>244</v>
      </c>
    </row>
    <row r="191" spans="1:3" ht="29" x14ac:dyDescent="0.35">
      <c r="A191" s="30" t="s">
        <v>245</v>
      </c>
      <c r="C191" s="31" t="s">
        <v>246</v>
      </c>
    </row>
    <row r="192" spans="1:3" ht="29" x14ac:dyDescent="0.35">
      <c r="A192" s="30" t="s">
        <v>888</v>
      </c>
      <c r="C192" s="31" t="s">
        <v>247</v>
      </c>
    </row>
    <row r="193" spans="1:3" ht="43.5" x14ac:dyDescent="0.35">
      <c r="A193" s="30" t="s">
        <v>872</v>
      </c>
      <c r="C193" s="31" t="s">
        <v>248</v>
      </c>
    </row>
    <row r="194" spans="1:3" ht="58" x14ac:dyDescent="0.35">
      <c r="A194" s="30" t="s">
        <v>250</v>
      </c>
      <c r="B194" s="30" t="s">
        <v>249</v>
      </c>
      <c r="C194" s="31" t="s">
        <v>251</v>
      </c>
    </row>
    <row r="195" spans="1:3" ht="29" x14ac:dyDescent="0.35">
      <c r="A195" s="30" t="s">
        <v>881</v>
      </c>
      <c r="C195" s="31" t="s">
        <v>252</v>
      </c>
    </row>
    <row r="196" spans="1:3" ht="29" x14ac:dyDescent="0.35">
      <c r="A196" s="30" t="s">
        <v>253</v>
      </c>
      <c r="C196" s="31" t="s">
        <v>254</v>
      </c>
    </row>
    <row r="197" spans="1:3" ht="58" x14ac:dyDescent="0.35">
      <c r="A197" s="30" t="s">
        <v>877</v>
      </c>
      <c r="C197" s="31" t="s">
        <v>255</v>
      </c>
    </row>
    <row r="198" spans="1:3" ht="29" x14ac:dyDescent="0.35">
      <c r="A198" s="30" t="s">
        <v>878</v>
      </c>
      <c r="C198" s="31" t="s">
        <v>256</v>
      </c>
    </row>
    <row r="199" spans="1:3" x14ac:dyDescent="0.35">
      <c r="A199" s="30" t="s">
        <v>879</v>
      </c>
      <c r="C199" s="31" t="s">
        <v>257</v>
      </c>
    </row>
    <row r="200" spans="1:3" ht="29" x14ac:dyDescent="0.35">
      <c r="A200" s="30" t="s">
        <v>196</v>
      </c>
      <c r="C200" s="31" t="s">
        <v>258</v>
      </c>
    </row>
    <row r="201" spans="1:3" ht="58" x14ac:dyDescent="0.35">
      <c r="A201" s="30" t="s">
        <v>887</v>
      </c>
      <c r="C201" s="31" t="s">
        <v>259</v>
      </c>
    </row>
    <row r="202" spans="1:3" ht="43.5" x14ac:dyDescent="0.35">
      <c r="A202" s="30" t="s">
        <v>888</v>
      </c>
      <c r="C202" s="31" t="s">
        <v>260</v>
      </c>
    </row>
    <row r="203" spans="1:3" ht="29" x14ac:dyDescent="0.35">
      <c r="A203" s="30" t="s">
        <v>261</v>
      </c>
      <c r="B203" s="30">
        <v>28209</v>
      </c>
      <c r="C203" s="31" t="s">
        <v>262</v>
      </c>
    </row>
    <row r="204" spans="1:3" ht="29" x14ac:dyDescent="0.35">
      <c r="A204" s="30" t="s">
        <v>264</v>
      </c>
      <c r="B204" s="30" t="s">
        <v>263</v>
      </c>
      <c r="C204" s="31" t="s">
        <v>265</v>
      </c>
    </row>
    <row r="205" spans="1:3" ht="29" x14ac:dyDescent="0.35">
      <c r="A205" s="30" t="s">
        <v>888</v>
      </c>
      <c r="C205" s="31" t="s">
        <v>247</v>
      </c>
    </row>
    <row r="206" spans="1:3" ht="29" x14ac:dyDescent="0.35">
      <c r="A206" s="30" t="s">
        <v>881</v>
      </c>
      <c r="C206" s="31" t="s">
        <v>252</v>
      </c>
    </row>
    <row r="207" spans="1:3" ht="29" x14ac:dyDescent="0.35">
      <c r="A207" s="30" t="s">
        <v>267</v>
      </c>
      <c r="C207" s="31" t="s">
        <v>268</v>
      </c>
    </row>
    <row r="208" spans="1:3" ht="58" x14ac:dyDescent="0.35">
      <c r="A208" s="30" t="s">
        <v>269</v>
      </c>
      <c r="C208" s="31" t="s">
        <v>270</v>
      </c>
    </row>
    <row r="209" spans="1:3" ht="29" x14ac:dyDescent="0.35">
      <c r="A209" s="30" t="s">
        <v>271</v>
      </c>
      <c r="C209" s="31" t="s">
        <v>272</v>
      </c>
    </row>
    <row r="210" spans="1:3" ht="58" x14ac:dyDescent="0.35">
      <c r="A210" s="30" t="s">
        <v>1442</v>
      </c>
      <c r="B210" s="30" t="s">
        <v>273</v>
      </c>
      <c r="C210" s="31" t="s">
        <v>274</v>
      </c>
    </row>
    <row r="211" spans="1:3" ht="43.5" x14ac:dyDescent="0.35">
      <c r="A211" s="30" t="s">
        <v>1599</v>
      </c>
      <c r="B211" s="30" t="s">
        <v>275</v>
      </c>
      <c r="C211" s="31" t="s">
        <v>276</v>
      </c>
    </row>
    <row r="212" spans="1:3" ht="72.5" x14ac:dyDescent="0.35">
      <c r="A212" s="30" t="s">
        <v>1550</v>
      </c>
      <c r="B212" s="30" t="s">
        <v>277</v>
      </c>
      <c r="C212" s="31" t="s">
        <v>278</v>
      </c>
    </row>
    <row r="213" spans="1:3" ht="29" x14ac:dyDescent="0.35">
      <c r="A213" s="30" t="s">
        <v>279</v>
      </c>
      <c r="C213" s="31" t="s">
        <v>280</v>
      </c>
    </row>
    <row r="214" spans="1:3" ht="43.5" x14ac:dyDescent="0.35">
      <c r="A214" s="30" t="s">
        <v>282</v>
      </c>
      <c r="B214" s="30" t="s">
        <v>281</v>
      </c>
      <c r="C214" s="31" t="s">
        <v>283</v>
      </c>
    </row>
    <row r="215" spans="1:3" ht="29" x14ac:dyDescent="0.35">
      <c r="A215" s="30" t="s">
        <v>1600</v>
      </c>
      <c r="B215" s="30" t="s">
        <v>284</v>
      </c>
      <c r="C215" s="31" t="s">
        <v>285</v>
      </c>
    </row>
    <row r="216" spans="1:3" ht="87" x14ac:dyDescent="0.35">
      <c r="A216" s="30" t="s">
        <v>287</v>
      </c>
      <c r="B216" s="30" t="s">
        <v>286</v>
      </c>
      <c r="C216" s="31" t="s">
        <v>288</v>
      </c>
    </row>
    <row r="217" spans="1:3" ht="43.5" x14ac:dyDescent="0.35">
      <c r="A217" s="30" t="s">
        <v>290</v>
      </c>
      <c r="B217" s="30" t="s">
        <v>289</v>
      </c>
      <c r="C217" s="31" t="s">
        <v>291</v>
      </c>
    </row>
    <row r="218" spans="1:3" ht="58" x14ac:dyDescent="0.35">
      <c r="A218" s="30" t="s">
        <v>519</v>
      </c>
      <c r="B218" s="30" t="s">
        <v>292</v>
      </c>
      <c r="C218" s="31" t="s">
        <v>293</v>
      </c>
    </row>
    <row r="219" spans="1:3" ht="43.5" x14ac:dyDescent="0.35">
      <c r="A219" s="30" t="s">
        <v>294</v>
      </c>
      <c r="C219" s="31" t="s">
        <v>295</v>
      </c>
    </row>
    <row r="220" spans="1:3" ht="29" x14ac:dyDescent="0.35">
      <c r="A220" s="30" t="s">
        <v>297</v>
      </c>
      <c r="C220" s="31" t="s">
        <v>298</v>
      </c>
    </row>
    <row r="221" spans="1:3" ht="29" x14ac:dyDescent="0.35">
      <c r="A221" s="30" t="s">
        <v>301</v>
      </c>
      <c r="B221" s="30" t="s">
        <v>300</v>
      </c>
      <c r="C221" s="31" t="s">
        <v>302</v>
      </c>
    </row>
    <row r="222" spans="1:3" ht="43.5" x14ac:dyDescent="0.35">
      <c r="A222" s="30" t="s">
        <v>887</v>
      </c>
      <c r="C222" s="31" t="s">
        <v>303</v>
      </c>
    </row>
    <row r="223" spans="1:3" ht="29" x14ac:dyDescent="0.35">
      <c r="A223" s="30" t="s">
        <v>872</v>
      </c>
      <c r="C223" s="31" t="s">
        <v>304</v>
      </c>
    </row>
    <row r="224" spans="1:3" ht="29" x14ac:dyDescent="0.35">
      <c r="A224" s="30" t="s">
        <v>305</v>
      </c>
      <c r="B224" s="30">
        <v>1104181</v>
      </c>
      <c r="C224" s="31" t="s">
        <v>306</v>
      </c>
    </row>
    <row r="225" spans="1:3" ht="29" x14ac:dyDescent="0.35">
      <c r="A225" s="30" t="s">
        <v>861</v>
      </c>
      <c r="B225" s="30" t="s">
        <v>1431</v>
      </c>
      <c r="C225" s="31" t="s">
        <v>307</v>
      </c>
    </row>
    <row r="226" spans="1:3" ht="43.5" x14ac:dyDescent="0.35">
      <c r="A226" s="30" t="s">
        <v>309</v>
      </c>
      <c r="B226" s="30" t="s">
        <v>308</v>
      </c>
      <c r="C226" s="31" t="s">
        <v>310</v>
      </c>
    </row>
    <row r="227" spans="1:3" ht="43.5" x14ac:dyDescent="0.35">
      <c r="A227" s="30" t="s">
        <v>2624</v>
      </c>
      <c r="B227" s="30" t="s">
        <v>312</v>
      </c>
      <c r="C227" s="31" t="s">
        <v>313</v>
      </c>
    </row>
    <row r="228" spans="1:3" ht="72.5" x14ac:dyDescent="0.35">
      <c r="A228" s="30" t="s">
        <v>315</v>
      </c>
      <c r="B228" s="30">
        <v>3505060</v>
      </c>
      <c r="C228" s="31" t="s">
        <v>316</v>
      </c>
    </row>
    <row r="229" spans="1:3" ht="43.5" x14ac:dyDescent="0.35">
      <c r="A229" s="30" t="s">
        <v>883</v>
      </c>
      <c r="C229" s="31" t="s">
        <v>318</v>
      </c>
    </row>
    <row r="230" spans="1:3" ht="43.5" x14ac:dyDescent="0.35">
      <c r="A230" s="30" t="s">
        <v>885</v>
      </c>
      <c r="C230" s="31" t="s">
        <v>320</v>
      </c>
    </row>
    <row r="231" spans="1:3" ht="58" x14ac:dyDescent="0.35">
      <c r="A231" s="30" t="s">
        <v>883</v>
      </c>
      <c r="C231" s="31" t="s">
        <v>321</v>
      </c>
    </row>
    <row r="232" spans="1:3" ht="58" x14ac:dyDescent="0.35">
      <c r="A232" s="30" t="s">
        <v>1247</v>
      </c>
      <c r="C232" s="31" t="s">
        <v>270</v>
      </c>
    </row>
    <row r="233" spans="1:3" ht="58" x14ac:dyDescent="0.35">
      <c r="A233" s="30" t="s">
        <v>1248</v>
      </c>
      <c r="C233" s="31" t="s">
        <v>322</v>
      </c>
    </row>
    <row r="234" spans="1:3" ht="58" x14ac:dyDescent="0.35">
      <c r="A234" s="30" t="s">
        <v>1249</v>
      </c>
      <c r="C234" s="31" t="s">
        <v>323</v>
      </c>
    </row>
    <row r="235" spans="1:3" ht="29" x14ac:dyDescent="0.35">
      <c r="A235" s="30" t="s">
        <v>1250</v>
      </c>
      <c r="B235" s="30" t="s">
        <v>1252</v>
      </c>
      <c r="C235" s="31" t="s">
        <v>324</v>
      </c>
    </row>
    <row r="236" spans="1:3" ht="58" x14ac:dyDescent="0.35">
      <c r="A236" s="30" t="s">
        <v>1251</v>
      </c>
      <c r="C236" s="31" t="s">
        <v>325</v>
      </c>
    </row>
    <row r="237" spans="1:3" ht="43.5" x14ac:dyDescent="0.35">
      <c r="A237" s="30" t="s">
        <v>326</v>
      </c>
      <c r="C237" s="31" t="s">
        <v>327</v>
      </c>
    </row>
    <row r="238" spans="1:3" ht="29" x14ac:dyDescent="0.35">
      <c r="A238" s="30" t="s">
        <v>329</v>
      </c>
      <c r="C238" s="31" t="s">
        <v>330</v>
      </c>
    </row>
    <row r="239" spans="1:3" ht="29" x14ac:dyDescent="0.35">
      <c r="A239" s="30" t="s">
        <v>331</v>
      </c>
      <c r="C239" s="31" t="s">
        <v>332</v>
      </c>
    </row>
    <row r="240" spans="1:3" ht="29" x14ac:dyDescent="0.35">
      <c r="A240" s="30" t="s">
        <v>333</v>
      </c>
      <c r="C240" s="31" t="s">
        <v>334</v>
      </c>
    </row>
    <row r="241" spans="1:3" ht="29" x14ac:dyDescent="0.35">
      <c r="A241" s="30" t="s">
        <v>335</v>
      </c>
      <c r="C241" s="31" t="s">
        <v>336</v>
      </c>
    </row>
    <row r="242" spans="1:3" ht="29" x14ac:dyDescent="0.35">
      <c r="A242" s="30" t="s">
        <v>337</v>
      </c>
      <c r="C242" s="31" t="s">
        <v>338</v>
      </c>
    </row>
    <row r="243" spans="1:3" ht="29" x14ac:dyDescent="0.35">
      <c r="A243" s="30" t="s">
        <v>339</v>
      </c>
      <c r="C243" s="31" t="s">
        <v>340</v>
      </c>
    </row>
    <row r="244" spans="1:3" ht="29" x14ac:dyDescent="0.35">
      <c r="A244" s="30" t="s">
        <v>341</v>
      </c>
      <c r="C244" s="31" t="s">
        <v>342</v>
      </c>
    </row>
    <row r="245" spans="1:3" ht="29" x14ac:dyDescent="0.35">
      <c r="A245" s="30" t="s">
        <v>343</v>
      </c>
      <c r="C245" s="31" t="s">
        <v>344</v>
      </c>
    </row>
    <row r="246" spans="1:3" ht="29" x14ac:dyDescent="0.35">
      <c r="A246" s="30" t="s">
        <v>345</v>
      </c>
      <c r="C246" s="31" t="s">
        <v>346</v>
      </c>
    </row>
    <row r="247" spans="1:3" ht="29" x14ac:dyDescent="0.35">
      <c r="A247" s="30" t="s">
        <v>347</v>
      </c>
      <c r="C247" s="31" t="s">
        <v>348</v>
      </c>
    </row>
    <row r="248" spans="1:3" ht="29" x14ac:dyDescent="0.35">
      <c r="A248" s="30" t="s">
        <v>888</v>
      </c>
      <c r="C248" s="31" t="s">
        <v>247</v>
      </c>
    </row>
    <row r="249" spans="1:3" ht="43.5" x14ac:dyDescent="0.35">
      <c r="A249" s="30" t="s">
        <v>877</v>
      </c>
      <c r="C249" s="31" t="s">
        <v>350</v>
      </c>
    </row>
    <row r="250" spans="1:3" ht="29" x14ac:dyDescent="0.35">
      <c r="A250" s="30" t="s">
        <v>193</v>
      </c>
      <c r="C250" s="31" t="s">
        <v>351</v>
      </c>
    </row>
    <row r="251" spans="1:3" ht="43.5" x14ac:dyDescent="0.35">
      <c r="A251" s="30" t="s">
        <v>200</v>
      </c>
      <c r="C251" s="31" t="s">
        <v>352</v>
      </c>
    </row>
    <row r="252" spans="1:3" ht="29" x14ac:dyDescent="0.35">
      <c r="A252" s="30" t="s">
        <v>888</v>
      </c>
      <c r="C252" s="31" t="s">
        <v>247</v>
      </c>
    </row>
    <row r="253" spans="1:3" ht="29" x14ac:dyDescent="0.35">
      <c r="A253" s="30" t="s">
        <v>861</v>
      </c>
      <c r="B253" s="30" t="s">
        <v>189</v>
      </c>
      <c r="C253" s="31" t="s">
        <v>307</v>
      </c>
    </row>
    <row r="254" spans="1:3" ht="29" x14ac:dyDescent="0.35">
      <c r="A254" s="30" t="s">
        <v>354</v>
      </c>
      <c r="B254" s="30" t="s">
        <v>353</v>
      </c>
      <c r="C254" s="31" t="s">
        <v>355</v>
      </c>
    </row>
    <row r="255" spans="1:3" x14ac:dyDescent="0.35">
      <c r="A255" s="30" t="s">
        <v>237</v>
      </c>
      <c r="C255" s="31" t="s">
        <v>238</v>
      </c>
    </row>
    <row r="256" spans="1:3" x14ac:dyDescent="0.35">
      <c r="A256" s="30" t="s">
        <v>453</v>
      </c>
      <c r="C256" s="31" t="s">
        <v>240</v>
      </c>
    </row>
    <row r="257" spans="1:3" x14ac:dyDescent="0.35">
      <c r="A257" s="30" t="s">
        <v>733</v>
      </c>
      <c r="C257" s="31" t="s">
        <v>356</v>
      </c>
    </row>
    <row r="258" spans="1:3" ht="29" x14ac:dyDescent="0.35">
      <c r="A258" s="30" t="s">
        <v>357</v>
      </c>
      <c r="C258" s="31" t="s">
        <v>358</v>
      </c>
    </row>
    <row r="259" spans="1:3" ht="43.5" x14ac:dyDescent="0.35">
      <c r="A259" s="30" t="s">
        <v>1601</v>
      </c>
      <c r="B259" s="30" t="s">
        <v>359</v>
      </c>
      <c r="C259" s="31" t="s">
        <v>360</v>
      </c>
    </row>
    <row r="260" spans="1:3" ht="29" x14ac:dyDescent="0.35">
      <c r="A260" s="30" t="s">
        <v>243</v>
      </c>
      <c r="C260" s="31" t="s">
        <v>361</v>
      </c>
    </row>
    <row r="261" spans="1:3" x14ac:dyDescent="0.35">
      <c r="A261" s="30" t="s">
        <v>985</v>
      </c>
      <c r="C261" s="31" t="s">
        <v>362</v>
      </c>
    </row>
    <row r="262" spans="1:3" x14ac:dyDescent="0.35">
      <c r="A262" s="30" t="s">
        <v>364</v>
      </c>
      <c r="B262" s="30">
        <v>562302</v>
      </c>
      <c r="C262" s="31" t="s">
        <v>365</v>
      </c>
    </row>
    <row r="263" spans="1:3" ht="43.5" x14ac:dyDescent="0.35">
      <c r="A263" s="30" t="s">
        <v>368</v>
      </c>
      <c r="C263" s="31" t="s">
        <v>369</v>
      </c>
    </row>
    <row r="264" spans="1:3" ht="29" x14ac:dyDescent="0.35">
      <c r="A264" s="30" t="s">
        <v>370</v>
      </c>
      <c r="C264" s="31" t="s">
        <v>371</v>
      </c>
    </row>
    <row r="265" spans="1:3" ht="43.5" x14ac:dyDescent="0.35">
      <c r="A265" s="30" t="s">
        <v>368</v>
      </c>
      <c r="C265" s="31" t="s">
        <v>369</v>
      </c>
    </row>
    <row r="266" spans="1:3" ht="43.5" x14ac:dyDescent="0.35">
      <c r="A266" s="30" t="s">
        <v>373</v>
      </c>
      <c r="C266" s="31" t="s">
        <v>372</v>
      </c>
    </row>
    <row r="267" spans="1:3" x14ac:dyDescent="0.35">
      <c r="A267" s="30" t="s">
        <v>375</v>
      </c>
      <c r="C267" s="31" t="s">
        <v>376</v>
      </c>
    </row>
    <row r="268" spans="1:3" ht="29" x14ac:dyDescent="0.35">
      <c r="A268" s="30" t="s">
        <v>378</v>
      </c>
      <c r="C268" s="31" t="s">
        <v>377</v>
      </c>
    </row>
    <row r="269" spans="1:3" x14ac:dyDescent="0.35">
      <c r="A269" s="30" t="s">
        <v>91</v>
      </c>
      <c r="C269" s="31" t="s">
        <v>92</v>
      </c>
    </row>
    <row r="270" spans="1:3" x14ac:dyDescent="0.35">
      <c r="A270" s="30" t="s">
        <v>91</v>
      </c>
      <c r="C270" s="31" t="s">
        <v>92</v>
      </c>
    </row>
    <row r="271" spans="1:3" ht="29" x14ac:dyDescent="0.35">
      <c r="A271" s="30" t="s">
        <v>380</v>
      </c>
      <c r="C271" s="31" t="s">
        <v>381</v>
      </c>
    </row>
    <row r="272" spans="1:3" x14ac:dyDescent="0.35">
      <c r="A272" s="30" t="s">
        <v>91</v>
      </c>
      <c r="C272" s="31" t="s">
        <v>92</v>
      </c>
    </row>
    <row r="273" spans="1:3" x14ac:dyDescent="0.35">
      <c r="A273" s="30" t="s">
        <v>91</v>
      </c>
      <c r="C273" s="31" t="s">
        <v>92</v>
      </c>
    </row>
    <row r="274" spans="1:3" ht="29" x14ac:dyDescent="0.35">
      <c r="A274" s="30" t="s">
        <v>382</v>
      </c>
      <c r="C274" s="31" t="s">
        <v>383</v>
      </c>
    </row>
    <row r="275" spans="1:3" ht="29" x14ac:dyDescent="0.35">
      <c r="A275" s="30" t="s">
        <v>382</v>
      </c>
      <c r="C275" s="31" t="s">
        <v>383</v>
      </c>
    </row>
    <row r="276" spans="1:3" x14ac:dyDescent="0.35">
      <c r="A276" s="30" t="s">
        <v>91</v>
      </c>
      <c r="C276" s="31" t="s">
        <v>92</v>
      </c>
    </row>
    <row r="277" spans="1:3" ht="29" x14ac:dyDescent="0.35">
      <c r="A277" s="30" t="s">
        <v>380</v>
      </c>
      <c r="C277" s="31" t="s">
        <v>381</v>
      </c>
    </row>
    <row r="278" spans="1:3" x14ac:dyDescent="0.35">
      <c r="A278" s="30" t="s">
        <v>91</v>
      </c>
      <c r="C278" s="31" t="s">
        <v>92</v>
      </c>
    </row>
    <row r="279" spans="1:3" x14ac:dyDescent="0.35">
      <c r="A279" s="30" t="s">
        <v>91</v>
      </c>
      <c r="C279" s="31" t="s">
        <v>92</v>
      </c>
    </row>
    <row r="280" spans="1:3" ht="29" x14ac:dyDescent="0.35">
      <c r="A280" s="30" t="s">
        <v>93</v>
      </c>
      <c r="C280" s="31" t="s">
        <v>384</v>
      </c>
    </row>
    <row r="281" spans="1:3" ht="29" x14ac:dyDescent="0.35">
      <c r="A281" s="30" t="s">
        <v>93</v>
      </c>
      <c r="C281" s="31" t="s">
        <v>384</v>
      </c>
    </row>
    <row r="282" spans="1:3" x14ac:dyDescent="0.35">
      <c r="A282" s="30" t="s">
        <v>91</v>
      </c>
      <c r="C282" s="31" t="s">
        <v>92</v>
      </c>
    </row>
    <row r="283" spans="1:3" x14ac:dyDescent="0.35">
      <c r="A283" s="30" t="s">
        <v>91</v>
      </c>
      <c r="C283" s="31" t="s">
        <v>92</v>
      </c>
    </row>
    <row r="284" spans="1:3" x14ac:dyDescent="0.35">
      <c r="A284" s="30" t="s">
        <v>88</v>
      </c>
      <c r="C284" s="31" t="s">
        <v>89</v>
      </c>
    </row>
    <row r="285" spans="1:3" ht="58" x14ac:dyDescent="0.35">
      <c r="A285" s="30" t="s">
        <v>386</v>
      </c>
      <c r="B285" s="30" t="s">
        <v>387</v>
      </c>
      <c r="C285" s="31" t="s">
        <v>388</v>
      </c>
    </row>
    <row r="286" spans="1:3" x14ac:dyDescent="0.35">
      <c r="A286" s="30" t="s">
        <v>390</v>
      </c>
      <c r="C286" s="31" t="s">
        <v>391</v>
      </c>
    </row>
    <row r="287" spans="1:3" ht="29" x14ac:dyDescent="0.35">
      <c r="A287" s="30" t="s">
        <v>392</v>
      </c>
      <c r="C287" s="31" t="s">
        <v>393</v>
      </c>
    </row>
    <row r="288" spans="1:3" x14ac:dyDescent="0.35">
      <c r="A288" s="30" t="s">
        <v>75</v>
      </c>
      <c r="C288" s="31" t="s">
        <v>394</v>
      </c>
    </row>
    <row r="289" spans="1:3" x14ac:dyDescent="0.35">
      <c r="A289" s="30" t="s">
        <v>390</v>
      </c>
      <c r="C289" s="31" t="s">
        <v>391</v>
      </c>
    </row>
    <row r="290" spans="1:3" ht="29" x14ac:dyDescent="0.35">
      <c r="A290" s="30" t="s">
        <v>392</v>
      </c>
      <c r="C290" s="31" t="s">
        <v>393</v>
      </c>
    </row>
    <row r="291" spans="1:3" x14ac:dyDescent="0.35">
      <c r="A291" s="30" t="s">
        <v>79</v>
      </c>
      <c r="C291" s="31" t="s">
        <v>395</v>
      </c>
    </row>
    <row r="292" spans="1:3" x14ac:dyDescent="0.35">
      <c r="A292" s="30" t="s">
        <v>83</v>
      </c>
      <c r="C292" s="31" t="s">
        <v>396</v>
      </c>
    </row>
    <row r="293" spans="1:3" x14ac:dyDescent="0.35">
      <c r="A293" s="30" t="s">
        <v>73</v>
      </c>
      <c r="C293" s="31" t="s">
        <v>397</v>
      </c>
    </row>
    <row r="294" spans="1:3" x14ac:dyDescent="0.35">
      <c r="A294" s="30" t="s">
        <v>83</v>
      </c>
      <c r="C294" s="31" t="s">
        <v>396</v>
      </c>
    </row>
    <row r="295" spans="1:3" x14ac:dyDescent="0.35">
      <c r="A295" s="30" t="s">
        <v>75</v>
      </c>
      <c r="C295" s="31" t="s">
        <v>394</v>
      </c>
    </row>
    <row r="296" spans="1:3" x14ac:dyDescent="0.35">
      <c r="A296" s="30" t="s">
        <v>75</v>
      </c>
      <c r="C296" s="31" t="s">
        <v>394</v>
      </c>
    </row>
    <row r="297" spans="1:3" x14ac:dyDescent="0.35">
      <c r="A297" s="30" t="s">
        <v>390</v>
      </c>
      <c r="C297" s="31" t="s">
        <v>391</v>
      </c>
    </row>
    <row r="298" spans="1:3" ht="29" x14ac:dyDescent="0.35">
      <c r="A298" s="30" t="s">
        <v>392</v>
      </c>
      <c r="C298" s="31" t="s">
        <v>393</v>
      </c>
    </row>
    <row r="299" spans="1:3" x14ac:dyDescent="0.35">
      <c r="A299" s="30" t="s">
        <v>83</v>
      </c>
      <c r="C299" s="31" t="s">
        <v>396</v>
      </c>
    </row>
    <row r="300" spans="1:3" ht="29" x14ac:dyDescent="0.35">
      <c r="A300" s="30" t="s">
        <v>398</v>
      </c>
      <c r="C300" s="31" t="s">
        <v>399</v>
      </c>
    </row>
    <row r="301" spans="1:3" x14ac:dyDescent="0.35">
      <c r="A301" s="30" t="s">
        <v>79</v>
      </c>
      <c r="C301" s="31" t="s">
        <v>395</v>
      </c>
    </row>
    <row r="302" spans="1:3" x14ac:dyDescent="0.35">
      <c r="A302" s="30" t="s">
        <v>75</v>
      </c>
      <c r="C302" s="31" t="s">
        <v>394</v>
      </c>
    </row>
    <row r="303" spans="1:3" x14ac:dyDescent="0.35">
      <c r="A303" s="30" t="s">
        <v>390</v>
      </c>
      <c r="C303" s="31" t="s">
        <v>391</v>
      </c>
    </row>
    <row r="304" spans="1:3" x14ac:dyDescent="0.35">
      <c r="A304" s="30" t="s">
        <v>83</v>
      </c>
      <c r="C304" s="31" t="s">
        <v>396</v>
      </c>
    </row>
    <row r="305" spans="1:3" ht="29" x14ac:dyDescent="0.35">
      <c r="A305" s="30" t="s">
        <v>392</v>
      </c>
      <c r="C305" s="31" t="s">
        <v>393</v>
      </c>
    </row>
    <row r="306" spans="1:3" x14ac:dyDescent="0.35">
      <c r="A306" s="30" t="s">
        <v>79</v>
      </c>
      <c r="C306" s="31" t="s">
        <v>395</v>
      </c>
    </row>
    <row r="307" spans="1:3" ht="29" x14ac:dyDescent="0.35">
      <c r="A307" s="30" t="s">
        <v>73</v>
      </c>
      <c r="C307" s="31" t="s">
        <v>400</v>
      </c>
    </row>
    <row r="308" spans="1:3" ht="29" x14ac:dyDescent="0.35">
      <c r="A308" s="30" t="s">
        <v>115</v>
      </c>
      <c r="C308" s="31" t="s">
        <v>401</v>
      </c>
    </row>
    <row r="309" spans="1:3" ht="43.5" x14ac:dyDescent="0.35">
      <c r="A309" s="30" t="s">
        <v>402</v>
      </c>
      <c r="C309" s="31" t="s">
        <v>403</v>
      </c>
    </row>
    <row r="310" spans="1:3" ht="29" x14ac:dyDescent="0.35">
      <c r="A310" s="30" t="s">
        <v>86</v>
      </c>
      <c r="C310" s="31" t="s">
        <v>404</v>
      </c>
    </row>
    <row r="311" spans="1:3" x14ac:dyDescent="0.35">
      <c r="A311" s="30" t="s">
        <v>75</v>
      </c>
      <c r="C311" s="31" t="s">
        <v>394</v>
      </c>
    </row>
    <row r="312" spans="1:3" x14ac:dyDescent="0.35">
      <c r="A312" s="30" t="s">
        <v>390</v>
      </c>
      <c r="C312" s="31" t="s">
        <v>391</v>
      </c>
    </row>
    <row r="313" spans="1:3" ht="43.5" x14ac:dyDescent="0.35">
      <c r="A313" s="30" t="s">
        <v>392</v>
      </c>
      <c r="C313" s="31" t="s">
        <v>405</v>
      </c>
    </row>
    <row r="314" spans="1:3" x14ac:dyDescent="0.35">
      <c r="A314" s="30" t="s">
        <v>79</v>
      </c>
      <c r="C314" s="31" t="s">
        <v>395</v>
      </c>
    </row>
    <row r="315" spans="1:3" x14ac:dyDescent="0.35">
      <c r="A315" s="30" t="s">
        <v>390</v>
      </c>
      <c r="C315" s="31" t="s">
        <v>391</v>
      </c>
    </row>
    <row r="316" spans="1:3" ht="43.5" x14ac:dyDescent="0.35">
      <c r="A316" s="30" t="s">
        <v>392</v>
      </c>
      <c r="C316" s="31" t="s">
        <v>405</v>
      </c>
    </row>
    <row r="317" spans="1:3" x14ac:dyDescent="0.35">
      <c r="A317" s="30" t="s">
        <v>83</v>
      </c>
      <c r="C317" s="31" t="s">
        <v>396</v>
      </c>
    </row>
    <row r="318" spans="1:3" ht="29" x14ac:dyDescent="0.35">
      <c r="A318" s="30" t="s">
        <v>73</v>
      </c>
      <c r="C318" s="31" t="s">
        <v>400</v>
      </c>
    </row>
    <row r="319" spans="1:3" ht="43.5" x14ac:dyDescent="0.35">
      <c r="A319" s="30" t="s">
        <v>406</v>
      </c>
      <c r="C319" s="31" t="s">
        <v>407</v>
      </c>
    </row>
    <row r="320" spans="1:3" ht="29" x14ac:dyDescent="0.35">
      <c r="A320" s="30" t="s">
        <v>408</v>
      </c>
      <c r="C320" s="31" t="s">
        <v>409</v>
      </c>
    </row>
    <row r="321" spans="1:3" ht="29" x14ac:dyDescent="0.35">
      <c r="A321" s="30" t="s">
        <v>77</v>
      </c>
      <c r="C321" s="31" t="s">
        <v>410</v>
      </c>
    </row>
    <row r="322" spans="1:3" ht="29" x14ac:dyDescent="0.35">
      <c r="A322" s="30" t="s">
        <v>392</v>
      </c>
      <c r="C322" s="31" t="s">
        <v>393</v>
      </c>
    </row>
    <row r="323" spans="1:3" x14ac:dyDescent="0.35">
      <c r="A323" s="30" t="s">
        <v>390</v>
      </c>
      <c r="C323" s="31" t="s">
        <v>391</v>
      </c>
    </row>
    <row r="324" spans="1:3" x14ac:dyDescent="0.35">
      <c r="A324" s="30" t="s">
        <v>390</v>
      </c>
      <c r="C324" s="31" t="s">
        <v>391</v>
      </c>
    </row>
    <row r="325" spans="1:3" ht="43.5" x14ac:dyDescent="0.35">
      <c r="A325" s="30" t="s">
        <v>411</v>
      </c>
      <c r="C325" s="31" t="s">
        <v>412</v>
      </c>
    </row>
    <row r="326" spans="1:3" x14ac:dyDescent="0.35">
      <c r="A326" s="30" t="s">
        <v>75</v>
      </c>
      <c r="C326" s="31" t="s">
        <v>394</v>
      </c>
    </row>
    <row r="327" spans="1:3" x14ac:dyDescent="0.35">
      <c r="A327" s="30" t="s">
        <v>390</v>
      </c>
      <c r="C327" s="31" t="s">
        <v>391</v>
      </c>
    </row>
    <row r="328" spans="1:3" ht="43.5" x14ac:dyDescent="0.35">
      <c r="A328" s="30" t="s">
        <v>406</v>
      </c>
      <c r="C328" s="31" t="s">
        <v>407</v>
      </c>
    </row>
    <row r="329" spans="1:3" ht="29" x14ac:dyDescent="0.35">
      <c r="A329" s="30" t="s">
        <v>115</v>
      </c>
      <c r="C329" s="31" t="s">
        <v>401</v>
      </c>
    </row>
    <row r="330" spans="1:3" ht="29" x14ac:dyDescent="0.35">
      <c r="A330" s="30" t="s">
        <v>65</v>
      </c>
      <c r="C330" s="31" t="s">
        <v>414</v>
      </c>
    </row>
    <row r="331" spans="1:3" ht="29" x14ac:dyDescent="0.35">
      <c r="A331" s="30" t="s">
        <v>415</v>
      </c>
      <c r="C331" s="31" t="s">
        <v>416</v>
      </c>
    </row>
    <row r="332" spans="1:3" ht="29" x14ac:dyDescent="0.35">
      <c r="A332" s="30" t="s">
        <v>418</v>
      </c>
      <c r="B332" s="30" t="s">
        <v>417</v>
      </c>
      <c r="C332" s="31" t="s">
        <v>419</v>
      </c>
    </row>
    <row r="333" spans="1:3" ht="29" x14ac:dyDescent="0.35">
      <c r="A333" s="30" t="s">
        <v>421</v>
      </c>
      <c r="C333" s="31" t="s">
        <v>422</v>
      </c>
    </row>
    <row r="334" spans="1:3" ht="29" x14ac:dyDescent="0.35">
      <c r="A334" s="30" t="s">
        <v>111</v>
      </c>
      <c r="C334" s="31" t="s">
        <v>423</v>
      </c>
    </row>
    <row r="335" spans="1:3" ht="43.5" x14ac:dyDescent="0.35">
      <c r="A335" s="30" t="s">
        <v>424</v>
      </c>
      <c r="C335" s="31" t="s">
        <v>425</v>
      </c>
    </row>
    <row r="336" spans="1:3" ht="43.5" x14ac:dyDescent="0.35">
      <c r="A336" s="30" t="s">
        <v>428</v>
      </c>
      <c r="B336" s="30" t="s">
        <v>427</v>
      </c>
      <c r="C336" s="31" t="s">
        <v>429</v>
      </c>
    </row>
    <row r="337" spans="1:3" ht="43.5" x14ac:dyDescent="0.35">
      <c r="A337" s="30" t="s">
        <v>430</v>
      </c>
      <c r="B337" s="30" t="s">
        <v>432</v>
      </c>
      <c r="C337" s="31" t="s">
        <v>431</v>
      </c>
    </row>
    <row r="338" spans="1:3" ht="29" x14ac:dyDescent="0.35">
      <c r="A338" s="30" t="s">
        <v>434</v>
      </c>
      <c r="B338" s="30" t="s">
        <v>433</v>
      </c>
      <c r="C338" s="31" t="s">
        <v>435</v>
      </c>
    </row>
    <row r="339" spans="1:3" ht="29" x14ac:dyDescent="0.35">
      <c r="A339" s="30" t="s">
        <v>437</v>
      </c>
      <c r="B339" s="30">
        <v>472991314</v>
      </c>
      <c r="C339" s="31" t="s">
        <v>438</v>
      </c>
    </row>
    <row r="340" spans="1:3" ht="29" x14ac:dyDescent="0.35">
      <c r="A340" s="30" t="s">
        <v>159</v>
      </c>
      <c r="C340" s="31" t="s">
        <v>439</v>
      </c>
    </row>
    <row r="341" spans="1:3" ht="43.5" x14ac:dyDescent="0.35">
      <c r="A341" s="30" t="s">
        <v>441</v>
      </c>
      <c r="B341" s="30" t="s">
        <v>440</v>
      </c>
      <c r="C341" s="31" t="s">
        <v>442</v>
      </c>
    </row>
    <row r="342" spans="1:3" ht="29" x14ac:dyDescent="0.35">
      <c r="A342" s="30" t="s">
        <v>443</v>
      </c>
      <c r="B342" s="30">
        <v>49856</v>
      </c>
      <c r="C342" s="31" t="s">
        <v>444</v>
      </c>
    </row>
    <row r="343" spans="1:3" ht="43.5" x14ac:dyDescent="0.35">
      <c r="A343" s="30" t="s">
        <v>445</v>
      </c>
      <c r="C343" s="31" t="s">
        <v>446</v>
      </c>
    </row>
    <row r="344" spans="1:3" ht="43.5" x14ac:dyDescent="0.35">
      <c r="A344" s="30" t="s">
        <v>447</v>
      </c>
      <c r="C344" s="31" t="s">
        <v>448</v>
      </c>
    </row>
    <row r="345" spans="1:3" ht="29" x14ac:dyDescent="0.35">
      <c r="A345" s="30" t="s">
        <v>443</v>
      </c>
      <c r="B345" s="30">
        <v>49856</v>
      </c>
      <c r="C345" s="31" t="s">
        <v>444</v>
      </c>
    </row>
    <row r="346" spans="1:3" ht="58" x14ac:dyDescent="0.35">
      <c r="A346" s="30" t="s">
        <v>449</v>
      </c>
      <c r="B346" s="30">
        <v>33596</v>
      </c>
      <c r="C346" s="31" t="s">
        <v>450</v>
      </c>
    </row>
    <row r="347" spans="1:3" x14ac:dyDescent="0.35">
      <c r="A347" s="30" t="s">
        <v>452</v>
      </c>
      <c r="C347" s="31" t="s">
        <v>238</v>
      </c>
    </row>
    <row r="348" spans="1:3" x14ac:dyDescent="0.35">
      <c r="A348" s="30" t="s">
        <v>453</v>
      </c>
      <c r="C348" s="31" t="s">
        <v>240</v>
      </c>
    </row>
    <row r="349" spans="1:3" ht="29" x14ac:dyDescent="0.35">
      <c r="A349" s="30" t="s">
        <v>455</v>
      </c>
      <c r="C349" s="31" t="s">
        <v>454</v>
      </c>
    </row>
    <row r="350" spans="1:3" x14ac:dyDescent="0.35">
      <c r="A350" s="30" t="s">
        <v>456</v>
      </c>
      <c r="C350" s="31" t="s">
        <v>457</v>
      </c>
    </row>
    <row r="351" spans="1:3" x14ac:dyDescent="0.35">
      <c r="A351" s="30" t="s">
        <v>461</v>
      </c>
      <c r="C351" s="31" t="s">
        <v>458</v>
      </c>
    </row>
    <row r="352" spans="1:3" ht="43.5" x14ac:dyDescent="0.35">
      <c r="A352" s="30" t="s">
        <v>460</v>
      </c>
      <c r="B352" s="30" t="s">
        <v>459</v>
      </c>
      <c r="C352" s="31" t="s">
        <v>462</v>
      </c>
    </row>
    <row r="353" spans="1:3" ht="58" x14ac:dyDescent="0.35">
      <c r="A353" s="30" t="s">
        <v>464</v>
      </c>
      <c r="B353" s="30" t="s">
        <v>463</v>
      </c>
      <c r="C353" s="31" t="s">
        <v>465</v>
      </c>
    </row>
    <row r="354" spans="1:3" ht="43.5" x14ac:dyDescent="0.35">
      <c r="A354" s="30" t="s">
        <v>468</v>
      </c>
      <c r="B354" s="30" t="s">
        <v>467</v>
      </c>
      <c r="C354" s="31" t="s">
        <v>469</v>
      </c>
    </row>
    <row r="355" spans="1:3" ht="43.5" x14ac:dyDescent="0.35">
      <c r="A355" s="30" t="s">
        <v>142</v>
      </c>
      <c r="B355" s="30" t="s">
        <v>471</v>
      </c>
      <c r="C355" s="31" t="s">
        <v>470</v>
      </c>
    </row>
    <row r="356" spans="1:3" x14ac:dyDescent="0.35">
      <c r="A356" s="30" t="s">
        <v>473</v>
      </c>
      <c r="C356" s="31" t="s">
        <v>474</v>
      </c>
    </row>
    <row r="357" spans="1:3" x14ac:dyDescent="0.35">
      <c r="A357" s="30" t="s">
        <v>475</v>
      </c>
      <c r="C357" s="31" t="s">
        <v>476</v>
      </c>
    </row>
    <row r="358" spans="1:3" x14ac:dyDescent="0.35">
      <c r="A358" s="30" t="s">
        <v>452</v>
      </c>
      <c r="C358" s="31" t="s">
        <v>238</v>
      </c>
    </row>
    <row r="359" spans="1:3" x14ac:dyDescent="0.35">
      <c r="A359" s="30" t="s">
        <v>453</v>
      </c>
      <c r="C359" s="31" t="s">
        <v>240</v>
      </c>
    </row>
    <row r="360" spans="1:3" x14ac:dyDescent="0.35">
      <c r="A360" s="30" t="s">
        <v>477</v>
      </c>
      <c r="C360" s="31" t="s">
        <v>356</v>
      </c>
    </row>
    <row r="361" spans="1:3" ht="29" x14ac:dyDescent="0.35">
      <c r="A361" s="30" t="s">
        <v>478</v>
      </c>
      <c r="C361" s="31" t="s">
        <v>479</v>
      </c>
    </row>
    <row r="362" spans="1:3" ht="29" x14ac:dyDescent="0.35">
      <c r="A362" s="30" t="s">
        <v>480</v>
      </c>
      <c r="C362" s="31" t="s">
        <v>481</v>
      </c>
    </row>
    <row r="363" spans="1:3" ht="29" x14ac:dyDescent="0.35">
      <c r="A363" s="30" t="s">
        <v>482</v>
      </c>
      <c r="C363" s="31" t="s">
        <v>483</v>
      </c>
    </row>
    <row r="364" spans="1:3" ht="43.5" x14ac:dyDescent="0.35">
      <c r="A364" s="30" t="s">
        <v>485</v>
      </c>
      <c r="B364" s="30" t="s">
        <v>484</v>
      </c>
      <c r="C364" s="31" t="s">
        <v>486</v>
      </c>
    </row>
    <row r="365" spans="1:3" ht="43.5" x14ac:dyDescent="0.35">
      <c r="A365" s="30" t="s">
        <v>487</v>
      </c>
      <c r="C365" s="31" t="s">
        <v>488</v>
      </c>
    </row>
    <row r="366" spans="1:3" x14ac:dyDescent="0.35">
      <c r="A366" s="30" t="s">
        <v>490</v>
      </c>
      <c r="C366" s="31" t="s">
        <v>491</v>
      </c>
    </row>
    <row r="367" spans="1:3" ht="58" x14ac:dyDescent="0.35">
      <c r="A367" s="30" t="s">
        <v>493</v>
      </c>
      <c r="C367" s="31" t="s">
        <v>492</v>
      </c>
    </row>
    <row r="368" spans="1:3" ht="43.5" x14ac:dyDescent="0.35">
      <c r="A368" s="30" t="s">
        <v>495</v>
      </c>
      <c r="B368" s="30" t="s">
        <v>494</v>
      </c>
      <c r="C368" s="31" t="s">
        <v>496</v>
      </c>
    </row>
    <row r="369" spans="1:3" ht="58" x14ac:dyDescent="0.35">
      <c r="A369" s="30" t="s">
        <v>498</v>
      </c>
      <c r="B369" s="30" t="s">
        <v>497</v>
      </c>
      <c r="C369" s="31" t="s">
        <v>499</v>
      </c>
    </row>
    <row r="370" spans="1:3" ht="43.5" x14ac:dyDescent="0.35">
      <c r="A370" s="30" t="s">
        <v>501</v>
      </c>
      <c r="B370" s="30" t="s">
        <v>500</v>
      </c>
      <c r="C370" s="31" t="s">
        <v>502</v>
      </c>
    </row>
    <row r="371" spans="1:3" ht="29" x14ac:dyDescent="0.35">
      <c r="A371" s="30" t="s">
        <v>504</v>
      </c>
      <c r="C371" s="31" t="s">
        <v>503</v>
      </c>
    </row>
    <row r="372" spans="1:3" ht="43.5" x14ac:dyDescent="0.35">
      <c r="A372" s="30" t="s">
        <v>495</v>
      </c>
      <c r="B372" s="30" t="s">
        <v>505</v>
      </c>
      <c r="C372" s="31" t="s">
        <v>496</v>
      </c>
    </row>
    <row r="373" spans="1:3" ht="43.5" x14ac:dyDescent="0.35">
      <c r="A373" s="30" t="s">
        <v>487</v>
      </c>
      <c r="C373" s="31" t="s">
        <v>488</v>
      </c>
    </row>
    <row r="374" spans="1:3" x14ac:dyDescent="0.35">
      <c r="A374" s="30" t="s">
        <v>507</v>
      </c>
      <c r="B374" s="30" t="s">
        <v>506</v>
      </c>
      <c r="C374" s="31" t="s">
        <v>508</v>
      </c>
    </row>
    <row r="375" spans="1:3" ht="43.5" x14ac:dyDescent="0.35">
      <c r="A375" s="30" t="s">
        <v>512</v>
      </c>
      <c r="B375" s="30" t="s">
        <v>511</v>
      </c>
      <c r="C375" s="31" t="s">
        <v>510</v>
      </c>
    </row>
    <row r="376" spans="1:3" ht="43.5" x14ac:dyDescent="0.35">
      <c r="A376" s="30" t="s">
        <v>514</v>
      </c>
      <c r="C376" s="31" t="s">
        <v>515</v>
      </c>
    </row>
    <row r="377" spans="1:3" ht="43.5" x14ac:dyDescent="0.35">
      <c r="A377" s="30" t="s">
        <v>516</v>
      </c>
      <c r="B377" s="30" t="s">
        <v>517</v>
      </c>
      <c r="C377" s="31" t="s">
        <v>518</v>
      </c>
    </row>
    <row r="378" spans="1:3" ht="43.5" x14ac:dyDescent="0.35">
      <c r="A378" s="30" t="s">
        <v>519</v>
      </c>
      <c r="B378" s="30" t="s">
        <v>292</v>
      </c>
      <c r="C378" s="31" t="s">
        <v>520</v>
      </c>
    </row>
    <row r="379" spans="1:3" ht="43.5" x14ac:dyDescent="0.35">
      <c r="A379" s="30" t="s">
        <v>142</v>
      </c>
      <c r="B379" s="30" t="s">
        <v>471</v>
      </c>
      <c r="C379" s="31" t="s">
        <v>470</v>
      </c>
    </row>
    <row r="380" spans="1:3" ht="29" x14ac:dyDescent="0.35">
      <c r="A380" s="30" t="s">
        <v>522</v>
      </c>
      <c r="B380" s="30" t="s">
        <v>521</v>
      </c>
      <c r="C380" s="31" t="s">
        <v>523</v>
      </c>
    </row>
    <row r="381" spans="1:3" ht="43.5" x14ac:dyDescent="0.35">
      <c r="A381" s="30" t="s">
        <v>526</v>
      </c>
      <c r="B381" s="30" t="s">
        <v>525</v>
      </c>
      <c r="C381" s="31" t="s">
        <v>527</v>
      </c>
    </row>
    <row r="382" spans="1:3" ht="101.5" x14ac:dyDescent="0.35">
      <c r="A382" s="30" t="s">
        <v>529</v>
      </c>
      <c r="C382" s="31" t="s">
        <v>528</v>
      </c>
    </row>
    <row r="383" spans="1:3" ht="101.5" x14ac:dyDescent="0.35">
      <c r="A383" s="30" t="s">
        <v>530</v>
      </c>
      <c r="C383" s="31" t="s">
        <v>531</v>
      </c>
    </row>
    <row r="384" spans="1:3" ht="43.5" x14ac:dyDescent="0.35">
      <c r="A384" s="30" t="s">
        <v>526</v>
      </c>
      <c r="C384" s="31" t="s">
        <v>532</v>
      </c>
    </row>
    <row r="385" spans="1:3" ht="87" x14ac:dyDescent="0.35">
      <c r="A385" s="30" t="s">
        <v>529</v>
      </c>
      <c r="C385" s="31" t="s">
        <v>533</v>
      </c>
    </row>
    <row r="386" spans="1:3" ht="58" x14ac:dyDescent="0.35">
      <c r="A386" s="30" t="s">
        <v>534</v>
      </c>
      <c r="C386" s="31" t="s">
        <v>535</v>
      </c>
    </row>
    <row r="387" spans="1:3" ht="58" x14ac:dyDescent="0.35">
      <c r="A387" s="30" t="s">
        <v>534</v>
      </c>
      <c r="C387" s="31" t="s">
        <v>535</v>
      </c>
    </row>
    <row r="388" spans="1:3" ht="58" x14ac:dyDescent="0.35">
      <c r="A388" s="30" t="s">
        <v>534</v>
      </c>
      <c r="C388" s="31" t="s">
        <v>535</v>
      </c>
    </row>
    <row r="389" spans="1:3" ht="43.5" x14ac:dyDescent="0.35">
      <c r="A389" s="30" t="s">
        <v>536</v>
      </c>
      <c r="B389" s="30" t="s">
        <v>537</v>
      </c>
      <c r="C389" s="31" t="s">
        <v>538</v>
      </c>
    </row>
    <row r="390" spans="1:3" ht="58" x14ac:dyDescent="0.35">
      <c r="A390" s="30" t="s">
        <v>101</v>
      </c>
      <c r="B390" s="30" t="s">
        <v>541</v>
      </c>
      <c r="C390" s="31" t="s">
        <v>542</v>
      </c>
    </row>
    <row r="391" spans="1:3" ht="72.5" x14ac:dyDescent="0.35">
      <c r="A391" s="30" t="s">
        <v>34</v>
      </c>
      <c r="B391" s="30" t="s">
        <v>29</v>
      </c>
      <c r="C391" s="31" t="s">
        <v>543</v>
      </c>
    </row>
    <row r="392" spans="1:3" ht="72.5" x14ac:dyDescent="0.35">
      <c r="A392" s="30" t="s">
        <v>34</v>
      </c>
      <c r="B392" s="30" t="s">
        <v>29</v>
      </c>
      <c r="C392" s="31" t="s">
        <v>543</v>
      </c>
    </row>
    <row r="393" spans="1:3" ht="43.5" x14ac:dyDescent="0.35">
      <c r="A393" s="30" t="s">
        <v>40</v>
      </c>
      <c r="B393" s="30">
        <v>2102043</v>
      </c>
      <c r="C393" s="31" t="s">
        <v>544</v>
      </c>
    </row>
    <row r="394" spans="1:3" ht="58" x14ac:dyDescent="0.35">
      <c r="A394" s="30" t="s">
        <v>545</v>
      </c>
      <c r="B394" s="30">
        <v>2101020</v>
      </c>
      <c r="C394" s="31" t="s">
        <v>546</v>
      </c>
    </row>
    <row r="395" spans="1:3" ht="72.5" x14ac:dyDescent="0.35">
      <c r="A395" s="30" t="s">
        <v>547</v>
      </c>
      <c r="B395" s="30">
        <v>243133040311</v>
      </c>
      <c r="C395" s="31" t="s">
        <v>548</v>
      </c>
    </row>
    <row r="396" spans="1:3" ht="58" x14ac:dyDescent="0.35">
      <c r="A396" s="30" t="s">
        <v>101</v>
      </c>
      <c r="B396" s="30" t="s">
        <v>549</v>
      </c>
      <c r="C396" s="31" t="s">
        <v>542</v>
      </c>
    </row>
    <row r="397" spans="1:3" ht="43.5" x14ac:dyDescent="0.35">
      <c r="A397" s="30" t="s">
        <v>551</v>
      </c>
      <c r="B397" s="30" t="s">
        <v>550</v>
      </c>
      <c r="C397" s="31" t="s">
        <v>552</v>
      </c>
    </row>
    <row r="398" spans="1:3" ht="43.5" x14ac:dyDescent="0.35">
      <c r="A398" s="30" t="s">
        <v>553</v>
      </c>
      <c r="B398" s="30">
        <v>2102190</v>
      </c>
      <c r="C398" s="31" t="s">
        <v>554</v>
      </c>
    </row>
    <row r="399" spans="1:3" ht="29" x14ac:dyDescent="0.35">
      <c r="A399" s="30" t="s">
        <v>555</v>
      </c>
      <c r="B399" s="30">
        <v>2102037</v>
      </c>
      <c r="C399" s="31" t="s">
        <v>556</v>
      </c>
    </row>
    <row r="400" spans="1:3" ht="43.5" x14ac:dyDescent="0.35">
      <c r="A400" s="30" t="s">
        <v>40</v>
      </c>
      <c r="B400" s="30">
        <v>2102043</v>
      </c>
      <c r="C400" s="31" t="s">
        <v>544</v>
      </c>
    </row>
    <row r="401" spans="1:3" ht="72.5" x14ac:dyDescent="0.35">
      <c r="A401" s="30" t="s">
        <v>558</v>
      </c>
      <c r="B401" s="30" t="s">
        <v>557</v>
      </c>
      <c r="C401" s="31" t="s">
        <v>559</v>
      </c>
    </row>
    <row r="402" spans="1:3" ht="58" x14ac:dyDescent="0.35">
      <c r="A402" s="30" t="s">
        <v>561</v>
      </c>
      <c r="B402" s="30" t="s">
        <v>560</v>
      </c>
      <c r="C402" s="31" t="s">
        <v>562</v>
      </c>
    </row>
    <row r="403" spans="1:3" ht="43.5" x14ac:dyDescent="0.35">
      <c r="A403" s="30" t="s">
        <v>564</v>
      </c>
      <c r="B403" s="30">
        <v>2730</v>
      </c>
      <c r="C403" s="31" t="s">
        <v>563</v>
      </c>
    </row>
    <row r="404" spans="1:3" ht="43.5" x14ac:dyDescent="0.35">
      <c r="A404" s="30" t="s">
        <v>40</v>
      </c>
      <c r="B404" s="30">
        <v>2102043</v>
      </c>
      <c r="C404" s="31" t="s">
        <v>544</v>
      </c>
    </row>
    <row r="405" spans="1:3" ht="58" x14ac:dyDescent="0.35">
      <c r="A405" s="30" t="s">
        <v>101</v>
      </c>
      <c r="B405" s="30" t="s">
        <v>100</v>
      </c>
      <c r="C405" s="31" t="s">
        <v>542</v>
      </c>
    </row>
    <row r="406" spans="1:3" ht="43.5" x14ac:dyDescent="0.35">
      <c r="A406" s="30" t="s">
        <v>551</v>
      </c>
      <c r="B406" s="30" t="s">
        <v>565</v>
      </c>
      <c r="C406" s="31" t="s">
        <v>552</v>
      </c>
    </row>
    <row r="407" spans="1:3" ht="43.5" x14ac:dyDescent="0.35">
      <c r="A407" s="30" t="s">
        <v>567</v>
      </c>
      <c r="B407" s="30" t="s">
        <v>566</v>
      </c>
      <c r="C407" s="31" t="s">
        <v>568</v>
      </c>
    </row>
    <row r="408" spans="1:3" ht="72.5" x14ac:dyDescent="0.35">
      <c r="A408" s="30" t="s">
        <v>34</v>
      </c>
      <c r="B408" s="30" t="s">
        <v>29</v>
      </c>
      <c r="C408" s="31" t="s">
        <v>543</v>
      </c>
    </row>
    <row r="409" spans="1:3" ht="43.5" x14ac:dyDescent="0.35">
      <c r="A409" s="30" t="s">
        <v>570</v>
      </c>
      <c r="B409" s="30" t="s">
        <v>569</v>
      </c>
      <c r="C409" s="31" t="s">
        <v>571</v>
      </c>
    </row>
    <row r="410" spans="1:3" ht="43.5" x14ac:dyDescent="0.35">
      <c r="A410" s="30" t="s">
        <v>572</v>
      </c>
      <c r="C410" s="31" t="s">
        <v>573</v>
      </c>
    </row>
    <row r="411" spans="1:3" ht="72.5" x14ac:dyDescent="0.35">
      <c r="A411" s="30" t="s">
        <v>34</v>
      </c>
      <c r="B411" s="30" t="s">
        <v>29</v>
      </c>
      <c r="C411" s="31" t="s">
        <v>543</v>
      </c>
    </row>
    <row r="412" spans="1:3" ht="43.5" x14ac:dyDescent="0.35">
      <c r="A412" s="30" t="s">
        <v>564</v>
      </c>
      <c r="B412" s="30">
        <v>2730</v>
      </c>
      <c r="C412" s="31" t="s">
        <v>563</v>
      </c>
    </row>
    <row r="413" spans="1:3" ht="58" x14ac:dyDescent="0.35">
      <c r="A413" s="30" t="s">
        <v>101</v>
      </c>
      <c r="B413" s="30" t="s">
        <v>549</v>
      </c>
      <c r="C413" s="31" t="s">
        <v>542</v>
      </c>
    </row>
    <row r="414" spans="1:3" ht="58" x14ac:dyDescent="0.35">
      <c r="A414" s="30" t="s">
        <v>561</v>
      </c>
      <c r="B414" s="30" t="s">
        <v>560</v>
      </c>
      <c r="C414" s="31" t="s">
        <v>562</v>
      </c>
    </row>
    <row r="415" spans="1:3" ht="29" x14ac:dyDescent="0.35">
      <c r="A415" s="30" t="s">
        <v>575</v>
      </c>
      <c r="B415" s="30" t="s">
        <v>574</v>
      </c>
      <c r="C415" s="31" t="s">
        <v>576</v>
      </c>
    </row>
    <row r="416" spans="1:3" ht="43.5" x14ac:dyDescent="0.35">
      <c r="A416" s="30" t="s">
        <v>40</v>
      </c>
      <c r="B416" s="30">
        <v>2102043</v>
      </c>
      <c r="C416" s="31" t="s">
        <v>544</v>
      </c>
    </row>
    <row r="417" spans="1:3" ht="72.5" x14ac:dyDescent="0.35">
      <c r="A417" s="30" t="s">
        <v>558</v>
      </c>
      <c r="B417" s="30" t="s">
        <v>557</v>
      </c>
      <c r="C417" s="31" t="s">
        <v>559</v>
      </c>
    </row>
    <row r="418" spans="1:3" ht="43.5" x14ac:dyDescent="0.35">
      <c r="A418" s="30" t="s">
        <v>578</v>
      </c>
      <c r="B418" s="30" t="s">
        <v>577</v>
      </c>
      <c r="C418" s="31" t="s">
        <v>579</v>
      </c>
    </row>
    <row r="419" spans="1:3" ht="43.5" x14ac:dyDescent="0.35">
      <c r="A419" s="30" t="s">
        <v>570</v>
      </c>
      <c r="B419" s="30" t="s">
        <v>569</v>
      </c>
      <c r="C419" s="31" t="s">
        <v>571</v>
      </c>
    </row>
    <row r="420" spans="1:3" ht="29" x14ac:dyDescent="0.35">
      <c r="A420" s="30" t="s">
        <v>572</v>
      </c>
      <c r="C420" s="31" t="s">
        <v>580</v>
      </c>
    </row>
    <row r="421" spans="1:3" ht="43.5" x14ac:dyDescent="0.35">
      <c r="A421" s="30" t="s">
        <v>40</v>
      </c>
      <c r="B421" s="30">
        <v>2102043</v>
      </c>
      <c r="C421" s="31" t="s">
        <v>544</v>
      </c>
    </row>
    <row r="422" spans="1:3" ht="43.5" x14ac:dyDescent="0.35">
      <c r="A422" s="30" t="s">
        <v>101</v>
      </c>
      <c r="B422" s="30" t="s">
        <v>549</v>
      </c>
      <c r="C422" s="31" t="s">
        <v>581</v>
      </c>
    </row>
    <row r="423" spans="1:3" ht="72.5" x14ac:dyDescent="0.35">
      <c r="A423" s="30" t="s">
        <v>558</v>
      </c>
      <c r="B423" s="30" t="s">
        <v>582</v>
      </c>
      <c r="C423" s="31" t="s">
        <v>559</v>
      </c>
    </row>
    <row r="424" spans="1:3" ht="43.5" x14ac:dyDescent="0.35">
      <c r="A424" s="30" t="s">
        <v>551</v>
      </c>
      <c r="B424" s="30" t="s">
        <v>550</v>
      </c>
      <c r="C424" s="31" t="s">
        <v>552</v>
      </c>
    </row>
    <row r="425" spans="1:3" ht="58" x14ac:dyDescent="0.35">
      <c r="A425" s="30" t="s">
        <v>561</v>
      </c>
      <c r="B425" s="30" t="s">
        <v>560</v>
      </c>
      <c r="C425" s="31" t="s">
        <v>562</v>
      </c>
    </row>
    <row r="426" spans="1:3" ht="58" x14ac:dyDescent="0.35">
      <c r="A426" s="30" t="s">
        <v>584</v>
      </c>
      <c r="B426" s="30" t="s">
        <v>583</v>
      </c>
      <c r="C426" s="31" t="s">
        <v>585</v>
      </c>
    </row>
    <row r="427" spans="1:3" ht="43.5" x14ac:dyDescent="0.35">
      <c r="A427" s="30" t="s">
        <v>587</v>
      </c>
      <c r="B427" s="30" t="s">
        <v>586</v>
      </c>
      <c r="C427" s="31" t="s">
        <v>588</v>
      </c>
    </row>
    <row r="428" spans="1:3" ht="43.5" x14ac:dyDescent="0.35">
      <c r="A428" s="30" t="s">
        <v>590</v>
      </c>
      <c r="B428" s="30" t="s">
        <v>589</v>
      </c>
      <c r="C428" s="31" t="s">
        <v>591</v>
      </c>
    </row>
    <row r="429" spans="1:3" ht="58" x14ac:dyDescent="0.35">
      <c r="A429" s="30" t="s">
        <v>54</v>
      </c>
      <c r="B429" s="30" t="s">
        <v>599</v>
      </c>
      <c r="C429" s="31" t="s">
        <v>600</v>
      </c>
    </row>
    <row r="430" spans="1:3" ht="29" x14ac:dyDescent="0.35">
      <c r="A430" s="30" t="s">
        <v>601</v>
      </c>
      <c r="C430" s="31" t="s">
        <v>602</v>
      </c>
    </row>
    <row r="431" spans="1:3" ht="29" x14ac:dyDescent="0.35">
      <c r="A431" s="30" t="s">
        <v>603</v>
      </c>
      <c r="C431" s="31" t="s">
        <v>604</v>
      </c>
    </row>
    <row r="432" spans="1:3" ht="29" x14ac:dyDescent="0.35">
      <c r="A432" s="30" t="s">
        <v>605</v>
      </c>
      <c r="C432" s="31" t="s">
        <v>606</v>
      </c>
    </row>
    <row r="433" spans="1:3" ht="72.5" x14ac:dyDescent="0.35">
      <c r="A433" s="30" t="s">
        <v>58</v>
      </c>
      <c r="B433" s="30" t="s">
        <v>607</v>
      </c>
      <c r="C433" s="31" t="s">
        <v>608</v>
      </c>
    </row>
    <row r="434" spans="1:3" ht="43.5" x14ac:dyDescent="0.35">
      <c r="A434" s="30" t="s">
        <v>609</v>
      </c>
      <c r="B434" s="30">
        <v>48235</v>
      </c>
      <c r="C434" s="31" t="s">
        <v>610</v>
      </c>
    </row>
    <row r="435" spans="1:3" ht="29" x14ac:dyDescent="0.35">
      <c r="A435" s="30" t="s">
        <v>612</v>
      </c>
      <c r="B435" s="30" t="s">
        <v>611</v>
      </c>
      <c r="C435" s="31" t="s">
        <v>613</v>
      </c>
    </row>
    <row r="436" spans="1:3" ht="29" x14ac:dyDescent="0.35">
      <c r="A436" s="30" t="s">
        <v>615</v>
      </c>
      <c r="B436" s="30" t="s">
        <v>614</v>
      </c>
      <c r="C436" s="31" t="s">
        <v>616</v>
      </c>
    </row>
    <row r="437" spans="1:3" ht="58" x14ac:dyDescent="0.35">
      <c r="A437" s="30" t="s">
        <v>31</v>
      </c>
      <c r="B437" s="30" t="s">
        <v>617</v>
      </c>
      <c r="C437" s="31" t="s">
        <v>618</v>
      </c>
    </row>
    <row r="438" spans="1:3" ht="43.5" x14ac:dyDescent="0.35">
      <c r="A438" s="30" t="s">
        <v>619</v>
      </c>
      <c r="B438" s="30">
        <v>2114071</v>
      </c>
      <c r="C438" s="31" t="s">
        <v>620</v>
      </c>
    </row>
    <row r="439" spans="1:3" ht="43.5" x14ac:dyDescent="0.35">
      <c r="A439" s="30" t="s">
        <v>621</v>
      </c>
      <c r="B439" s="30">
        <v>3680</v>
      </c>
      <c r="C439" s="31" t="s">
        <v>622</v>
      </c>
    </row>
    <row r="440" spans="1:3" ht="29" x14ac:dyDescent="0.35">
      <c r="A440" s="30" t="s">
        <v>624</v>
      </c>
      <c r="B440" s="30" t="s">
        <v>623</v>
      </c>
      <c r="C440" s="31" t="s">
        <v>625</v>
      </c>
    </row>
    <row r="441" spans="1:3" ht="29" x14ac:dyDescent="0.35">
      <c r="A441" s="30" t="s">
        <v>627</v>
      </c>
      <c r="B441" s="30" t="s">
        <v>626</v>
      </c>
      <c r="C441" s="31" t="s">
        <v>628</v>
      </c>
    </row>
    <row r="442" spans="1:3" ht="29" x14ac:dyDescent="0.35">
      <c r="A442" s="30" t="s">
        <v>624</v>
      </c>
      <c r="B442" s="30" t="s">
        <v>623</v>
      </c>
      <c r="C442" s="31" t="s">
        <v>625</v>
      </c>
    </row>
    <row r="443" spans="1:3" ht="29" x14ac:dyDescent="0.35">
      <c r="A443" s="30" t="s">
        <v>627</v>
      </c>
      <c r="B443" s="30" t="s">
        <v>626</v>
      </c>
      <c r="C443" s="31" t="s">
        <v>628</v>
      </c>
    </row>
    <row r="444" spans="1:3" ht="58" x14ac:dyDescent="0.35">
      <c r="A444" s="30" t="s">
        <v>629</v>
      </c>
      <c r="B444" s="30">
        <v>2102049</v>
      </c>
      <c r="C444" s="31" t="s">
        <v>630</v>
      </c>
    </row>
    <row r="445" spans="1:3" ht="58" x14ac:dyDescent="0.35">
      <c r="A445" s="30" t="s">
        <v>632</v>
      </c>
      <c r="B445" s="30" t="s">
        <v>631</v>
      </c>
      <c r="C445" s="31" t="s">
        <v>633</v>
      </c>
    </row>
    <row r="446" spans="1:3" ht="43.5" x14ac:dyDescent="0.35">
      <c r="A446" s="30" t="s">
        <v>634</v>
      </c>
      <c r="B446" s="30">
        <v>2108005</v>
      </c>
      <c r="C446" s="31" t="s">
        <v>635</v>
      </c>
    </row>
    <row r="447" spans="1:3" ht="58" x14ac:dyDescent="0.35">
      <c r="A447" s="30" t="s">
        <v>54</v>
      </c>
      <c r="B447" s="30" t="s">
        <v>599</v>
      </c>
      <c r="C447" s="31" t="s">
        <v>600</v>
      </c>
    </row>
    <row r="448" spans="1:3" ht="72.5" x14ac:dyDescent="0.35">
      <c r="A448" s="30" t="s">
        <v>636</v>
      </c>
      <c r="B448" s="30">
        <v>2101039</v>
      </c>
      <c r="C448" s="31" t="s">
        <v>637</v>
      </c>
    </row>
    <row r="449" spans="1:3" ht="58" x14ac:dyDescent="0.35">
      <c r="A449" s="30" t="s">
        <v>638</v>
      </c>
      <c r="B449" s="30">
        <v>3963328010</v>
      </c>
      <c r="C449" s="31" t="s">
        <v>639</v>
      </c>
    </row>
    <row r="450" spans="1:3" ht="29" x14ac:dyDescent="0.35">
      <c r="A450" s="30" t="s">
        <v>641</v>
      </c>
      <c r="B450" s="30" t="s">
        <v>640</v>
      </c>
      <c r="C450" s="31" t="s">
        <v>642</v>
      </c>
    </row>
    <row r="451" spans="1:3" ht="58" x14ac:dyDescent="0.35">
      <c r="A451" s="30" t="s">
        <v>54</v>
      </c>
      <c r="B451" s="30" t="s">
        <v>599</v>
      </c>
      <c r="C451" s="31" t="s">
        <v>600</v>
      </c>
    </row>
    <row r="452" spans="1:3" ht="72.5" x14ac:dyDescent="0.35">
      <c r="A452" s="30" t="s">
        <v>58</v>
      </c>
      <c r="B452" s="30" t="s">
        <v>607</v>
      </c>
      <c r="C452" s="31" t="s">
        <v>608</v>
      </c>
    </row>
    <row r="453" spans="1:3" ht="58" x14ac:dyDescent="0.35">
      <c r="A453" s="30" t="s">
        <v>629</v>
      </c>
      <c r="B453" s="30">
        <v>2102049</v>
      </c>
      <c r="C453" s="31" t="s">
        <v>630</v>
      </c>
    </row>
    <row r="454" spans="1:3" ht="43.5" x14ac:dyDescent="0.35">
      <c r="A454" s="30" t="s">
        <v>644</v>
      </c>
      <c r="B454" s="30">
        <v>2101041</v>
      </c>
      <c r="C454" s="31" t="s">
        <v>643</v>
      </c>
    </row>
    <row r="455" spans="1:3" ht="58" x14ac:dyDescent="0.35">
      <c r="A455" s="30" t="s">
        <v>646</v>
      </c>
      <c r="B455" s="30" t="s">
        <v>645</v>
      </c>
      <c r="C455" s="31" t="s">
        <v>647</v>
      </c>
    </row>
    <row r="456" spans="1:3" ht="29" x14ac:dyDescent="0.35">
      <c r="A456" s="30" t="s">
        <v>627</v>
      </c>
      <c r="B456" s="30" t="s">
        <v>648</v>
      </c>
      <c r="C456" s="31" t="s">
        <v>628</v>
      </c>
    </row>
    <row r="457" spans="1:3" ht="43.5" x14ac:dyDescent="0.35">
      <c r="A457" s="30" t="s">
        <v>31</v>
      </c>
      <c r="B457" s="30" t="s">
        <v>617</v>
      </c>
      <c r="C457" s="31" t="s">
        <v>649</v>
      </c>
    </row>
    <row r="458" spans="1:3" ht="58" x14ac:dyDescent="0.35">
      <c r="A458" s="30" t="s">
        <v>54</v>
      </c>
      <c r="B458" s="30" t="s">
        <v>599</v>
      </c>
      <c r="C458" s="31" t="s">
        <v>600</v>
      </c>
    </row>
    <row r="459" spans="1:3" ht="58" x14ac:dyDescent="0.35">
      <c r="A459" s="30" t="s">
        <v>651</v>
      </c>
      <c r="B459" s="30" t="s">
        <v>650</v>
      </c>
      <c r="C459" s="31" t="s">
        <v>652</v>
      </c>
    </row>
    <row r="460" spans="1:3" ht="43.5" x14ac:dyDescent="0.35">
      <c r="A460" s="30" t="s">
        <v>653</v>
      </c>
      <c r="B460" s="30">
        <v>2102179</v>
      </c>
      <c r="C460" s="31" t="s">
        <v>654</v>
      </c>
    </row>
    <row r="461" spans="1:3" ht="58" x14ac:dyDescent="0.35">
      <c r="A461" s="30" t="s">
        <v>646</v>
      </c>
      <c r="B461" s="30" t="s">
        <v>645</v>
      </c>
      <c r="C461" s="31" t="s">
        <v>647</v>
      </c>
    </row>
    <row r="462" spans="1:3" ht="58" x14ac:dyDescent="0.35">
      <c r="A462" s="30" t="s">
        <v>651</v>
      </c>
      <c r="B462" s="30" t="s">
        <v>650</v>
      </c>
      <c r="C462" s="31" t="s">
        <v>652</v>
      </c>
    </row>
    <row r="463" spans="1:3" ht="29" x14ac:dyDescent="0.35">
      <c r="A463" s="30" t="s">
        <v>612</v>
      </c>
      <c r="B463" s="30" t="s">
        <v>611</v>
      </c>
      <c r="C463" s="31" t="s">
        <v>613</v>
      </c>
    </row>
    <row r="464" spans="1:3" ht="29" x14ac:dyDescent="0.35">
      <c r="A464" s="30" t="s">
        <v>656</v>
      </c>
      <c r="B464" s="30" t="s">
        <v>655</v>
      </c>
      <c r="C464" s="31" t="s">
        <v>657</v>
      </c>
    </row>
    <row r="465" spans="1:3" ht="29" x14ac:dyDescent="0.35">
      <c r="A465" s="30" t="s">
        <v>659</v>
      </c>
      <c r="B465" s="30" t="s">
        <v>658</v>
      </c>
      <c r="C465" s="31" t="s">
        <v>660</v>
      </c>
    </row>
    <row r="466" spans="1:3" ht="43.5" x14ac:dyDescent="0.35">
      <c r="A466" s="30" t="s">
        <v>662</v>
      </c>
      <c r="B466" s="30" t="s">
        <v>661</v>
      </c>
      <c r="C466" s="31" t="s">
        <v>663</v>
      </c>
    </row>
    <row r="467" spans="1:3" x14ac:dyDescent="0.35">
      <c r="A467" s="30" t="s">
        <v>664</v>
      </c>
      <c r="B467" s="30">
        <v>3680</v>
      </c>
      <c r="C467" s="31" t="s">
        <v>665</v>
      </c>
    </row>
    <row r="468" spans="1:3" ht="72.5" x14ac:dyDescent="0.35">
      <c r="A468" s="30" t="s">
        <v>636</v>
      </c>
      <c r="B468" s="30">
        <v>2101039</v>
      </c>
      <c r="C468" s="31" t="s">
        <v>637</v>
      </c>
    </row>
    <row r="469" spans="1:3" ht="58" x14ac:dyDescent="0.35">
      <c r="A469" s="30" t="s">
        <v>54</v>
      </c>
      <c r="B469" s="30" t="s">
        <v>599</v>
      </c>
      <c r="C469" s="31" t="s">
        <v>600</v>
      </c>
    </row>
    <row r="470" spans="1:3" ht="43.5" x14ac:dyDescent="0.35">
      <c r="A470" s="30" t="s">
        <v>653</v>
      </c>
      <c r="B470" s="30">
        <v>2102179</v>
      </c>
      <c r="C470" s="31" t="s">
        <v>666</v>
      </c>
    </row>
    <row r="471" spans="1:3" ht="58" x14ac:dyDescent="0.35">
      <c r="A471" s="30" t="s">
        <v>31</v>
      </c>
      <c r="B471" s="30" t="s">
        <v>617</v>
      </c>
      <c r="C471" s="31" t="s">
        <v>618</v>
      </c>
    </row>
    <row r="472" spans="1:3" ht="58" x14ac:dyDescent="0.35">
      <c r="A472" s="30" t="s">
        <v>31</v>
      </c>
      <c r="B472" s="30" t="s">
        <v>617</v>
      </c>
      <c r="C472" s="31" t="s">
        <v>618</v>
      </c>
    </row>
    <row r="473" spans="1:3" ht="58" x14ac:dyDescent="0.35">
      <c r="A473" s="30" t="s">
        <v>651</v>
      </c>
      <c r="B473" s="30" t="s">
        <v>650</v>
      </c>
      <c r="C473" s="31" t="s">
        <v>652</v>
      </c>
    </row>
    <row r="474" spans="1:3" ht="72.5" x14ac:dyDescent="0.35">
      <c r="A474" s="30" t="s">
        <v>58</v>
      </c>
      <c r="B474" s="30" t="s">
        <v>607</v>
      </c>
      <c r="C474" s="31" t="s">
        <v>608</v>
      </c>
    </row>
    <row r="475" spans="1:3" ht="58" x14ac:dyDescent="0.35">
      <c r="A475" s="30" t="s">
        <v>629</v>
      </c>
      <c r="B475" s="30">
        <v>2102049</v>
      </c>
      <c r="C475" s="31" t="s">
        <v>630</v>
      </c>
    </row>
    <row r="476" spans="1:3" ht="87" x14ac:dyDescent="0.35">
      <c r="A476" s="30" t="s">
        <v>668</v>
      </c>
      <c r="B476" s="30" t="s">
        <v>667</v>
      </c>
      <c r="C476" s="31" t="s">
        <v>669</v>
      </c>
    </row>
    <row r="477" spans="1:3" ht="29" x14ac:dyDescent="0.35">
      <c r="A477" s="30" t="s">
        <v>670</v>
      </c>
      <c r="B477" s="30">
        <v>2106021</v>
      </c>
      <c r="C477" s="31" t="s">
        <v>671</v>
      </c>
    </row>
    <row r="478" spans="1:3" x14ac:dyDescent="0.35">
      <c r="A478" s="30" t="s">
        <v>673</v>
      </c>
      <c r="C478" s="31" t="s">
        <v>674</v>
      </c>
    </row>
    <row r="479" spans="1:3" ht="43.5" x14ac:dyDescent="0.35">
      <c r="A479" s="30" t="s">
        <v>675</v>
      </c>
      <c r="C479" s="31" t="s">
        <v>676</v>
      </c>
    </row>
    <row r="480" spans="1:3" ht="58" x14ac:dyDescent="0.35">
      <c r="A480" s="30" t="s">
        <v>678</v>
      </c>
      <c r="B480" s="30" t="s">
        <v>677</v>
      </c>
      <c r="C480" s="31" t="s">
        <v>679</v>
      </c>
    </row>
    <row r="481" spans="1:3" ht="87" x14ac:dyDescent="0.35">
      <c r="A481" s="30" t="s">
        <v>680</v>
      </c>
      <c r="C481" s="31" t="s">
        <v>681</v>
      </c>
    </row>
    <row r="482" spans="1:3" ht="43.5" x14ac:dyDescent="0.35">
      <c r="A482" s="30" t="s">
        <v>682</v>
      </c>
      <c r="C482" s="31" t="s">
        <v>683</v>
      </c>
    </row>
    <row r="483" spans="1:3" ht="43.5" x14ac:dyDescent="0.35">
      <c r="A483" s="30" t="s">
        <v>682</v>
      </c>
      <c r="C483" s="31" t="s">
        <v>683</v>
      </c>
    </row>
    <row r="484" spans="1:3" x14ac:dyDescent="0.35">
      <c r="A484" s="30" t="s">
        <v>684</v>
      </c>
      <c r="C484" s="31" t="s">
        <v>685</v>
      </c>
    </row>
    <row r="485" spans="1:3" x14ac:dyDescent="0.35">
      <c r="A485" s="30" t="s">
        <v>684</v>
      </c>
      <c r="C485" s="31" t="s">
        <v>685</v>
      </c>
    </row>
    <row r="486" spans="1:3" ht="29" x14ac:dyDescent="0.35">
      <c r="A486" s="30" t="s">
        <v>36</v>
      </c>
      <c r="C486" s="31" t="s">
        <v>687</v>
      </c>
    </row>
    <row r="487" spans="1:3" ht="29" x14ac:dyDescent="0.35">
      <c r="A487" s="30" t="s">
        <v>36</v>
      </c>
      <c r="C487" s="31" t="s">
        <v>687</v>
      </c>
    </row>
    <row r="488" spans="1:3" ht="43.5" x14ac:dyDescent="0.35">
      <c r="A488" s="30" t="s">
        <v>97</v>
      </c>
      <c r="B488" s="30">
        <v>2102018</v>
      </c>
      <c r="C488" s="31" t="s">
        <v>688</v>
      </c>
    </row>
    <row r="489" spans="1:3" ht="29" x14ac:dyDescent="0.35">
      <c r="A489" s="30" t="s">
        <v>104</v>
      </c>
      <c r="B489" s="30">
        <v>2102030</v>
      </c>
      <c r="C489" s="31" t="s">
        <v>689</v>
      </c>
    </row>
    <row r="490" spans="1:3" ht="43.5" x14ac:dyDescent="0.35">
      <c r="A490" s="30" t="s">
        <v>108</v>
      </c>
      <c r="C490" s="31" t="s">
        <v>690</v>
      </c>
    </row>
    <row r="491" spans="1:3" ht="29" x14ac:dyDescent="0.35">
      <c r="A491" s="30" t="s">
        <v>691</v>
      </c>
      <c r="C491" s="31" t="s">
        <v>692</v>
      </c>
    </row>
    <row r="492" spans="1:3" ht="29" x14ac:dyDescent="0.35">
      <c r="A492" s="30" t="s">
        <v>36</v>
      </c>
      <c r="C492" s="31" t="s">
        <v>687</v>
      </c>
    </row>
    <row r="493" spans="1:3" ht="29" x14ac:dyDescent="0.35">
      <c r="A493" s="30" t="s">
        <v>693</v>
      </c>
      <c r="C493" s="31" t="s">
        <v>694</v>
      </c>
    </row>
    <row r="494" spans="1:3" ht="29" x14ac:dyDescent="0.35">
      <c r="A494" s="30" t="s">
        <v>695</v>
      </c>
      <c r="B494" s="30">
        <v>2102025</v>
      </c>
      <c r="C494" s="31" t="s">
        <v>696</v>
      </c>
    </row>
    <row r="495" spans="1:3" ht="43.5" x14ac:dyDescent="0.35">
      <c r="A495" s="30" t="s">
        <v>33</v>
      </c>
      <c r="B495" s="30" t="s">
        <v>697</v>
      </c>
      <c r="C495" s="31" t="s">
        <v>698</v>
      </c>
    </row>
    <row r="496" spans="1:3" ht="29" x14ac:dyDescent="0.35">
      <c r="A496" s="30" t="s">
        <v>36</v>
      </c>
      <c r="C496" s="31" t="s">
        <v>687</v>
      </c>
    </row>
    <row r="497" spans="1:3" ht="43.5" x14ac:dyDescent="0.35">
      <c r="A497" s="30" t="s">
        <v>108</v>
      </c>
      <c r="C497" s="31" t="s">
        <v>690</v>
      </c>
    </row>
    <row r="498" spans="1:3" ht="43.5" x14ac:dyDescent="0.35">
      <c r="A498" s="30" t="s">
        <v>700</v>
      </c>
      <c r="B498" s="30" t="s">
        <v>699</v>
      </c>
      <c r="C498" s="31" t="s">
        <v>701</v>
      </c>
    </row>
    <row r="499" spans="1:3" ht="29" x14ac:dyDescent="0.35">
      <c r="A499" s="30" t="s">
        <v>36</v>
      </c>
      <c r="C499" s="31" t="s">
        <v>687</v>
      </c>
    </row>
    <row r="500" spans="1:3" ht="29" x14ac:dyDescent="0.35">
      <c r="A500" s="30" t="s">
        <v>36</v>
      </c>
      <c r="C500" s="31" t="s">
        <v>687</v>
      </c>
    </row>
    <row r="501" spans="1:3" ht="29" x14ac:dyDescent="0.35">
      <c r="A501" s="30" t="s">
        <v>106</v>
      </c>
      <c r="B501" s="30">
        <v>56945</v>
      </c>
      <c r="C501" s="31" t="s">
        <v>702</v>
      </c>
    </row>
    <row r="502" spans="1:3" ht="29" x14ac:dyDescent="0.35">
      <c r="A502" s="30" t="s">
        <v>104</v>
      </c>
      <c r="B502" s="30">
        <v>2102030</v>
      </c>
      <c r="C502" s="31" t="s">
        <v>689</v>
      </c>
    </row>
    <row r="503" spans="1:3" ht="58" x14ac:dyDescent="0.35">
      <c r="A503" s="30" t="s">
        <v>704</v>
      </c>
      <c r="B503" s="30" t="s">
        <v>703</v>
      </c>
      <c r="C503" s="31" t="s">
        <v>705</v>
      </c>
    </row>
    <row r="504" spans="1:3" ht="43.5" x14ac:dyDescent="0.35">
      <c r="A504" s="30" t="s">
        <v>108</v>
      </c>
      <c r="C504" s="31" t="s">
        <v>690</v>
      </c>
    </row>
    <row r="505" spans="1:3" ht="58" x14ac:dyDescent="0.35">
      <c r="A505" s="30" t="s">
        <v>704</v>
      </c>
      <c r="B505" s="30" t="s">
        <v>703</v>
      </c>
      <c r="C505" s="31" t="s">
        <v>705</v>
      </c>
    </row>
    <row r="506" spans="1:3" ht="29" x14ac:dyDescent="0.35">
      <c r="A506" s="30" t="s">
        <v>707</v>
      </c>
      <c r="B506" s="30" t="s">
        <v>706</v>
      </c>
      <c r="C506" s="31" t="s">
        <v>708</v>
      </c>
    </row>
    <row r="507" spans="1:3" ht="43.5" x14ac:dyDescent="0.35">
      <c r="A507" s="30" t="s">
        <v>97</v>
      </c>
      <c r="B507" s="30">
        <v>2102018</v>
      </c>
      <c r="C507" s="31" t="s">
        <v>688</v>
      </c>
    </row>
    <row r="508" spans="1:3" ht="29" x14ac:dyDescent="0.35">
      <c r="A508" s="30" t="s">
        <v>106</v>
      </c>
      <c r="B508" s="30">
        <v>56945</v>
      </c>
      <c r="C508" s="31" t="s">
        <v>702</v>
      </c>
    </row>
    <row r="509" spans="1:3" ht="29" x14ac:dyDescent="0.35">
      <c r="A509" s="30" t="s">
        <v>36</v>
      </c>
      <c r="C509" s="31" t="s">
        <v>687</v>
      </c>
    </row>
    <row r="510" spans="1:3" ht="43.5" x14ac:dyDescent="0.35">
      <c r="A510" s="30" t="s">
        <v>709</v>
      </c>
      <c r="B510" s="30">
        <v>2101072</v>
      </c>
      <c r="C510" s="31" t="s">
        <v>710</v>
      </c>
    </row>
    <row r="511" spans="1:3" ht="43.5" x14ac:dyDescent="0.35">
      <c r="A511" s="30" t="s">
        <v>693</v>
      </c>
      <c r="C511" s="31" t="s">
        <v>711</v>
      </c>
    </row>
    <row r="512" spans="1:3" ht="29" x14ac:dyDescent="0.35">
      <c r="A512" s="30" t="s">
        <v>712</v>
      </c>
      <c r="B512" s="30">
        <v>1104162</v>
      </c>
      <c r="C512" s="31" t="s">
        <v>713</v>
      </c>
    </row>
    <row r="513" spans="1:3" ht="29" x14ac:dyDescent="0.35">
      <c r="A513" s="30" t="s">
        <v>36</v>
      </c>
      <c r="C513" s="31" t="s">
        <v>687</v>
      </c>
    </row>
    <row r="514" spans="1:3" ht="43.5" x14ac:dyDescent="0.35">
      <c r="A514" s="30" t="s">
        <v>709</v>
      </c>
      <c r="B514" s="30">
        <v>2101072</v>
      </c>
      <c r="C514" s="31" t="s">
        <v>710</v>
      </c>
    </row>
    <row r="515" spans="1:3" ht="43.5" x14ac:dyDescent="0.35">
      <c r="A515" s="30" t="s">
        <v>108</v>
      </c>
      <c r="C515" s="31" t="s">
        <v>690</v>
      </c>
    </row>
    <row r="516" spans="1:3" x14ac:dyDescent="0.35">
      <c r="A516" s="30" t="s">
        <v>712</v>
      </c>
      <c r="B516" s="30">
        <v>1104162</v>
      </c>
      <c r="C516" s="31" t="s">
        <v>714</v>
      </c>
    </row>
    <row r="517" spans="1:3" ht="87" x14ac:dyDescent="0.35">
      <c r="A517" s="30" t="s">
        <v>715</v>
      </c>
      <c r="C517" s="31" t="s">
        <v>716</v>
      </c>
    </row>
    <row r="518" spans="1:3" ht="43.5" x14ac:dyDescent="0.35">
      <c r="A518" s="30" t="s">
        <v>717</v>
      </c>
      <c r="B518" s="30">
        <v>2102169</v>
      </c>
      <c r="C518" s="31" t="s">
        <v>718</v>
      </c>
    </row>
    <row r="519" spans="1:3" ht="29" x14ac:dyDescent="0.35">
      <c r="A519" s="30" t="s">
        <v>720</v>
      </c>
      <c r="B519" s="30" t="s">
        <v>719</v>
      </c>
      <c r="C519" s="31" t="s">
        <v>721</v>
      </c>
    </row>
    <row r="520" spans="1:3" ht="29" x14ac:dyDescent="0.35">
      <c r="A520" s="30" t="s">
        <v>36</v>
      </c>
      <c r="C520" s="31" t="s">
        <v>687</v>
      </c>
    </row>
    <row r="521" spans="1:3" ht="29" x14ac:dyDescent="0.35">
      <c r="A521" s="30" t="s">
        <v>723</v>
      </c>
      <c r="B521" s="30" t="s">
        <v>722</v>
      </c>
      <c r="C521" s="31" t="s">
        <v>724</v>
      </c>
    </row>
    <row r="522" spans="1:3" ht="58" x14ac:dyDescent="0.35">
      <c r="A522" s="30" t="s">
        <v>726</v>
      </c>
      <c r="B522" s="30" t="s">
        <v>725</v>
      </c>
      <c r="C522" s="31" t="s">
        <v>727</v>
      </c>
    </row>
    <row r="523" spans="1:3" ht="29" x14ac:dyDescent="0.35">
      <c r="A523" s="30" t="s">
        <v>36</v>
      </c>
      <c r="C523" s="31" t="s">
        <v>687</v>
      </c>
    </row>
    <row r="524" spans="1:3" ht="29" x14ac:dyDescent="0.35">
      <c r="A524" s="30" t="s">
        <v>106</v>
      </c>
      <c r="B524" s="30">
        <v>56945</v>
      </c>
      <c r="C524" s="31" t="s">
        <v>702</v>
      </c>
    </row>
    <row r="525" spans="1:3" ht="43.5" x14ac:dyDescent="0.35">
      <c r="A525" s="30" t="s">
        <v>730</v>
      </c>
      <c r="B525" s="30" t="s">
        <v>728</v>
      </c>
      <c r="C525" s="31" t="s">
        <v>729</v>
      </c>
    </row>
    <row r="526" spans="1:3" ht="29" x14ac:dyDescent="0.35">
      <c r="A526" s="30" t="s">
        <v>36</v>
      </c>
      <c r="C526" s="31" t="s">
        <v>687</v>
      </c>
    </row>
    <row r="527" spans="1:3" ht="29" x14ac:dyDescent="0.35">
      <c r="A527" s="30" t="s">
        <v>36</v>
      </c>
      <c r="C527" s="31" t="s">
        <v>687</v>
      </c>
    </row>
    <row r="528" spans="1:3" ht="43.5" x14ac:dyDescent="0.35">
      <c r="A528" s="30" t="s">
        <v>97</v>
      </c>
      <c r="B528" s="30">
        <v>2102018</v>
      </c>
      <c r="C528" s="31" t="s">
        <v>688</v>
      </c>
    </row>
    <row r="529" spans="1:3" ht="29" x14ac:dyDescent="0.35">
      <c r="A529" s="30" t="s">
        <v>104</v>
      </c>
      <c r="B529" s="30">
        <v>2102030</v>
      </c>
      <c r="C529" s="31" t="s">
        <v>689</v>
      </c>
    </row>
    <row r="530" spans="1:3" ht="58" x14ac:dyDescent="0.35">
      <c r="A530" s="30" t="s">
        <v>704</v>
      </c>
      <c r="B530" s="30" t="s">
        <v>703</v>
      </c>
      <c r="C530" s="31" t="s">
        <v>705</v>
      </c>
    </row>
    <row r="531" spans="1:3" ht="43.5" x14ac:dyDescent="0.35">
      <c r="A531" s="30" t="s">
        <v>108</v>
      </c>
      <c r="C531" s="31" t="s">
        <v>690</v>
      </c>
    </row>
    <row r="532" spans="1:3" ht="43.5" x14ac:dyDescent="0.35">
      <c r="A532" s="30" t="s">
        <v>717</v>
      </c>
      <c r="B532" s="30">
        <v>2102169</v>
      </c>
      <c r="C532" s="31" t="s">
        <v>718</v>
      </c>
    </row>
    <row r="533" spans="1:3" ht="43.5" x14ac:dyDescent="0.35">
      <c r="A533" s="30" t="s">
        <v>731</v>
      </c>
      <c r="B533" s="30">
        <v>2102024</v>
      </c>
      <c r="C533" s="31" t="s">
        <v>732</v>
      </c>
    </row>
    <row r="534" spans="1:3" ht="58" x14ac:dyDescent="0.35">
      <c r="A534" s="30" t="s">
        <v>735</v>
      </c>
      <c r="C534" s="31" t="s">
        <v>736</v>
      </c>
    </row>
    <row r="535" spans="1:3" ht="58" x14ac:dyDescent="0.35">
      <c r="A535" s="30" t="s">
        <v>938</v>
      </c>
      <c r="C535" s="31" t="s">
        <v>738</v>
      </c>
    </row>
    <row r="536" spans="1:3" ht="43.5" x14ac:dyDescent="0.35">
      <c r="A536" s="30" t="s">
        <v>939</v>
      </c>
      <c r="C536" s="31" t="s">
        <v>739</v>
      </c>
    </row>
    <row r="537" spans="1:3" ht="29" x14ac:dyDescent="0.35">
      <c r="A537" s="30" t="s">
        <v>940</v>
      </c>
      <c r="C537" s="31" t="s">
        <v>740</v>
      </c>
    </row>
    <row r="538" spans="1:3" ht="29" x14ac:dyDescent="0.35">
      <c r="A538" s="30" t="s">
        <v>741</v>
      </c>
      <c r="C538" s="31" t="s">
        <v>742</v>
      </c>
    </row>
    <row r="539" spans="1:3" ht="29" x14ac:dyDescent="0.35">
      <c r="A539" s="30" t="s">
        <v>743</v>
      </c>
      <c r="C539" s="31" t="s">
        <v>744</v>
      </c>
    </row>
    <row r="540" spans="1:3" ht="72.5" x14ac:dyDescent="0.35">
      <c r="A540" s="30" t="s">
        <v>745</v>
      </c>
      <c r="C540" s="31" t="s">
        <v>746</v>
      </c>
    </row>
    <row r="541" spans="1:3" ht="72.5" x14ac:dyDescent="0.35">
      <c r="A541" s="30" t="s">
        <v>747</v>
      </c>
      <c r="C541" s="31" t="s">
        <v>748</v>
      </c>
    </row>
    <row r="542" spans="1:3" ht="72.5" x14ac:dyDescent="0.35">
      <c r="A542" s="30" t="s">
        <v>749</v>
      </c>
      <c r="C542" s="31" t="s">
        <v>750</v>
      </c>
    </row>
    <row r="543" spans="1:3" ht="58" x14ac:dyDescent="0.35">
      <c r="A543" s="30" t="s">
        <v>751</v>
      </c>
      <c r="C543" s="31" t="s">
        <v>752</v>
      </c>
    </row>
    <row r="544" spans="1:3" ht="29" x14ac:dyDescent="0.35">
      <c r="A544" s="30" t="s">
        <v>753</v>
      </c>
      <c r="C544" s="31" t="s">
        <v>754</v>
      </c>
    </row>
    <row r="545" spans="1:3" x14ac:dyDescent="0.35">
      <c r="A545" s="30" t="s">
        <v>755</v>
      </c>
      <c r="C545" s="31" t="s">
        <v>756</v>
      </c>
    </row>
    <row r="546" spans="1:3" x14ac:dyDescent="0.35">
      <c r="A546" s="30" t="s">
        <v>755</v>
      </c>
      <c r="C546" s="31" t="s">
        <v>756</v>
      </c>
    </row>
    <row r="547" spans="1:3" x14ac:dyDescent="0.35">
      <c r="A547" s="30" t="s">
        <v>757</v>
      </c>
      <c r="B547" s="30" t="s">
        <v>232</v>
      </c>
      <c r="C547" s="31" t="s">
        <v>233</v>
      </c>
    </row>
    <row r="548" spans="1:3" ht="43.5" x14ac:dyDescent="0.35">
      <c r="A548" s="30" t="s">
        <v>758</v>
      </c>
      <c r="C548" s="31" t="s">
        <v>759</v>
      </c>
    </row>
    <row r="549" spans="1:3" ht="29" x14ac:dyDescent="0.35">
      <c r="A549" s="30" t="s">
        <v>760</v>
      </c>
      <c r="C549" s="31" t="s">
        <v>761</v>
      </c>
    </row>
    <row r="550" spans="1:3" x14ac:dyDescent="0.35">
      <c r="A550" s="30" t="s">
        <v>762</v>
      </c>
      <c r="C550" s="31" t="s">
        <v>763</v>
      </c>
    </row>
    <row r="551" spans="1:3" ht="43.5" x14ac:dyDescent="0.35">
      <c r="A551" s="30" t="s">
        <v>764</v>
      </c>
      <c r="C551" s="31" t="s">
        <v>765</v>
      </c>
    </row>
    <row r="552" spans="1:3" ht="43.5" x14ac:dyDescent="0.35">
      <c r="A552" s="30" t="s">
        <v>766</v>
      </c>
      <c r="C552" s="31" t="s">
        <v>767</v>
      </c>
    </row>
    <row r="553" spans="1:3" x14ac:dyDescent="0.35">
      <c r="A553" s="30" t="s">
        <v>768</v>
      </c>
      <c r="C553" s="31" t="s">
        <v>769</v>
      </c>
    </row>
    <row r="554" spans="1:3" ht="58" x14ac:dyDescent="0.35">
      <c r="A554" s="30" t="s">
        <v>771</v>
      </c>
      <c r="B554" s="30" t="s">
        <v>770</v>
      </c>
      <c r="C554" s="31" t="s">
        <v>772</v>
      </c>
    </row>
    <row r="555" spans="1:3" ht="29" x14ac:dyDescent="0.35">
      <c r="A555" s="30" t="s">
        <v>774</v>
      </c>
      <c r="C555" s="31" t="s">
        <v>775</v>
      </c>
    </row>
    <row r="556" spans="1:3" ht="29" x14ac:dyDescent="0.35">
      <c r="A556" s="30" t="s">
        <v>776</v>
      </c>
      <c r="C556" s="31" t="s">
        <v>777</v>
      </c>
    </row>
    <row r="557" spans="1:3" ht="29" x14ac:dyDescent="0.35">
      <c r="A557" s="30" t="s">
        <v>779</v>
      </c>
      <c r="B557" s="30" t="s">
        <v>778</v>
      </c>
      <c r="C557" s="31" t="s">
        <v>780</v>
      </c>
    </row>
    <row r="558" spans="1:3" ht="87" x14ac:dyDescent="0.35">
      <c r="A558" s="30" t="s">
        <v>781</v>
      </c>
      <c r="C558" s="31" t="s">
        <v>782</v>
      </c>
    </row>
    <row r="559" spans="1:3" ht="87" x14ac:dyDescent="0.35">
      <c r="A559" s="30" t="s">
        <v>781</v>
      </c>
      <c r="C559" s="31" t="s">
        <v>782</v>
      </c>
    </row>
    <row r="560" spans="1:3" ht="29" x14ac:dyDescent="0.35">
      <c r="A560" s="30" t="s">
        <v>784</v>
      </c>
      <c r="B560" s="30" t="s">
        <v>783</v>
      </c>
      <c r="C560" s="31" t="s">
        <v>785</v>
      </c>
    </row>
    <row r="561" spans="1:3" ht="29" x14ac:dyDescent="0.35">
      <c r="A561" s="30" t="s">
        <v>788</v>
      </c>
      <c r="B561" s="30" t="s">
        <v>787</v>
      </c>
      <c r="C561" s="31" t="s">
        <v>789</v>
      </c>
    </row>
    <row r="562" spans="1:3" ht="72.5" x14ac:dyDescent="0.35">
      <c r="A562" s="30" t="s">
        <v>790</v>
      </c>
      <c r="C562" s="31" t="s">
        <v>791</v>
      </c>
    </row>
    <row r="563" spans="1:3" ht="29" x14ac:dyDescent="0.35">
      <c r="A563" s="30" t="s">
        <v>784</v>
      </c>
      <c r="B563" s="30" t="s">
        <v>792</v>
      </c>
      <c r="C563" s="31" t="s">
        <v>785</v>
      </c>
    </row>
    <row r="564" spans="1:3" ht="43.5" x14ac:dyDescent="0.35">
      <c r="A564" s="30" t="s">
        <v>788</v>
      </c>
      <c r="B564" s="30" t="s">
        <v>787</v>
      </c>
      <c r="C564" s="31" t="s">
        <v>793</v>
      </c>
    </row>
    <row r="565" spans="1:3" ht="29" x14ac:dyDescent="0.35">
      <c r="A565" s="30" t="s">
        <v>784</v>
      </c>
      <c r="B565" s="30" t="s">
        <v>783</v>
      </c>
      <c r="C565" s="31" t="s">
        <v>785</v>
      </c>
    </row>
    <row r="566" spans="1:3" ht="29" x14ac:dyDescent="0.35">
      <c r="A566" s="30" t="s">
        <v>784</v>
      </c>
      <c r="B566" s="30" t="s">
        <v>783</v>
      </c>
      <c r="C566" s="31" t="s">
        <v>785</v>
      </c>
    </row>
    <row r="567" spans="1:3" ht="43.5" x14ac:dyDescent="0.35">
      <c r="A567" s="30" t="s">
        <v>788</v>
      </c>
      <c r="B567" s="30" t="s">
        <v>794</v>
      </c>
      <c r="C567" s="31" t="s">
        <v>793</v>
      </c>
    </row>
    <row r="568" spans="1:3" ht="29" x14ac:dyDescent="0.35">
      <c r="A568" s="30" t="s">
        <v>784</v>
      </c>
      <c r="B568" s="30" t="s">
        <v>792</v>
      </c>
      <c r="C568" s="31" t="s">
        <v>785</v>
      </c>
    </row>
    <row r="569" spans="1:3" ht="29" x14ac:dyDescent="0.35">
      <c r="A569" s="30" t="s">
        <v>784</v>
      </c>
      <c r="B569" s="30" t="s">
        <v>792</v>
      </c>
      <c r="C569" s="31" t="s">
        <v>785</v>
      </c>
    </row>
    <row r="570" spans="1:3" ht="43.5" x14ac:dyDescent="0.35">
      <c r="A570" s="30" t="s">
        <v>796</v>
      </c>
      <c r="B570" s="30" t="s">
        <v>795</v>
      </c>
      <c r="C570" s="31" t="s">
        <v>797</v>
      </c>
    </row>
    <row r="571" spans="1:3" ht="43.5" x14ac:dyDescent="0.35">
      <c r="A571" s="30" t="s">
        <v>800</v>
      </c>
      <c r="B571" s="30" t="s">
        <v>799</v>
      </c>
      <c r="C571" s="31" t="s">
        <v>801</v>
      </c>
    </row>
    <row r="572" spans="1:3" ht="29" x14ac:dyDescent="0.35">
      <c r="A572" s="30" t="s">
        <v>803</v>
      </c>
      <c r="B572" s="30" t="s">
        <v>802</v>
      </c>
      <c r="C572" s="31" t="s">
        <v>804</v>
      </c>
    </row>
    <row r="573" spans="1:3" ht="29" x14ac:dyDescent="0.35">
      <c r="A573" s="30" t="s">
        <v>806</v>
      </c>
      <c r="B573" s="30" t="s">
        <v>805</v>
      </c>
      <c r="C573" s="31" t="s">
        <v>807</v>
      </c>
    </row>
    <row r="574" spans="1:3" x14ac:dyDescent="0.35">
      <c r="A574" s="30" t="s">
        <v>808</v>
      </c>
      <c r="C574" s="31" t="s">
        <v>809</v>
      </c>
    </row>
    <row r="575" spans="1:3" x14ac:dyDescent="0.35">
      <c r="A575" s="30" t="s">
        <v>811</v>
      </c>
      <c r="C575" s="31" t="s">
        <v>812</v>
      </c>
    </row>
    <row r="576" spans="1:3" x14ac:dyDescent="0.35">
      <c r="A576" s="30" t="s">
        <v>813</v>
      </c>
      <c r="C576" s="31" t="s">
        <v>814</v>
      </c>
    </row>
    <row r="577" spans="1:3" ht="29" x14ac:dyDescent="0.35">
      <c r="A577" s="30" t="s">
        <v>815</v>
      </c>
      <c r="C577" s="31" t="s">
        <v>816</v>
      </c>
    </row>
    <row r="578" spans="1:3" ht="29" x14ac:dyDescent="0.35">
      <c r="A578" s="30" t="s">
        <v>817</v>
      </c>
      <c r="C578" s="31" t="s">
        <v>818</v>
      </c>
    </row>
    <row r="579" spans="1:3" ht="43.5" x14ac:dyDescent="0.35">
      <c r="A579" s="30" t="s">
        <v>820</v>
      </c>
      <c r="B579" s="30" t="s">
        <v>819</v>
      </c>
      <c r="C579" s="31" t="s">
        <v>821</v>
      </c>
    </row>
    <row r="580" spans="1:3" ht="29" x14ac:dyDescent="0.35">
      <c r="A580" s="30" t="s">
        <v>133</v>
      </c>
      <c r="B580" s="30" t="s">
        <v>132</v>
      </c>
      <c r="C580" s="31" t="s">
        <v>822</v>
      </c>
    </row>
    <row r="581" spans="1:3" x14ac:dyDescent="0.35">
      <c r="A581" s="30" t="s">
        <v>124</v>
      </c>
      <c r="C581" s="31" t="s">
        <v>824</v>
      </c>
    </row>
    <row r="582" spans="1:3" ht="29" x14ac:dyDescent="0.35">
      <c r="A582" s="30" t="s">
        <v>133</v>
      </c>
      <c r="B582" s="30" t="s">
        <v>132</v>
      </c>
      <c r="C582" s="31" t="s">
        <v>822</v>
      </c>
    </row>
    <row r="583" spans="1:3" x14ac:dyDescent="0.35">
      <c r="A583" s="30" t="s">
        <v>118</v>
      </c>
      <c r="B583" s="30" t="s">
        <v>825</v>
      </c>
      <c r="C583" s="31" t="s">
        <v>826</v>
      </c>
    </row>
    <row r="584" spans="1:3" x14ac:dyDescent="0.35">
      <c r="A584" s="30" t="s">
        <v>124</v>
      </c>
      <c r="C584" s="31" t="s">
        <v>824</v>
      </c>
    </row>
    <row r="585" spans="1:3" ht="29" x14ac:dyDescent="0.35">
      <c r="A585" s="30" t="s">
        <v>133</v>
      </c>
      <c r="B585" s="30" t="s">
        <v>827</v>
      </c>
      <c r="C585" s="31" t="s">
        <v>822</v>
      </c>
    </row>
    <row r="586" spans="1:3" x14ac:dyDescent="0.35">
      <c r="A586" s="30" t="s">
        <v>124</v>
      </c>
      <c r="C586" s="31" t="s">
        <v>824</v>
      </c>
    </row>
    <row r="587" spans="1:3" x14ac:dyDescent="0.35">
      <c r="A587" s="30" t="s">
        <v>133</v>
      </c>
      <c r="B587" s="30" t="s">
        <v>827</v>
      </c>
      <c r="C587" s="31" t="s">
        <v>134</v>
      </c>
    </row>
    <row r="588" spans="1:3" x14ac:dyDescent="0.35">
      <c r="A588" s="30" t="s">
        <v>124</v>
      </c>
      <c r="C588" s="31" t="s">
        <v>824</v>
      </c>
    </row>
    <row r="589" spans="1:3" ht="29" x14ac:dyDescent="0.35">
      <c r="A589" s="30" t="s">
        <v>133</v>
      </c>
      <c r="B589" s="30" t="s">
        <v>827</v>
      </c>
      <c r="C589" s="31" t="s">
        <v>822</v>
      </c>
    </row>
    <row r="590" spans="1:3" x14ac:dyDescent="0.35">
      <c r="A590" s="30" t="s">
        <v>118</v>
      </c>
      <c r="B590" s="30" t="s">
        <v>117</v>
      </c>
      <c r="C590" s="31" t="s">
        <v>826</v>
      </c>
    </row>
    <row r="591" spans="1:3" x14ac:dyDescent="0.35">
      <c r="A591" s="30" t="s">
        <v>137</v>
      </c>
      <c r="C591" s="31" t="s">
        <v>828</v>
      </c>
    </row>
    <row r="592" spans="1:3" ht="29" x14ac:dyDescent="0.35">
      <c r="A592" s="30" t="s">
        <v>133</v>
      </c>
      <c r="B592" s="30" t="s">
        <v>132</v>
      </c>
      <c r="C592" s="31" t="s">
        <v>822</v>
      </c>
    </row>
    <row r="593" spans="1:3" ht="43.5" x14ac:dyDescent="0.35">
      <c r="A593" s="30" t="s">
        <v>830</v>
      </c>
      <c r="B593" s="30" t="s">
        <v>829</v>
      </c>
      <c r="C593" s="31" t="s">
        <v>831</v>
      </c>
    </row>
    <row r="594" spans="1:3" ht="29" x14ac:dyDescent="0.35">
      <c r="A594" s="30" t="s">
        <v>834</v>
      </c>
      <c r="B594" s="30" t="s">
        <v>833</v>
      </c>
      <c r="C594" s="31" t="s">
        <v>835</v>
      </c>
    </row>
    <row r="595" spans="1:3" ht="72.5" x14ac:dyDescent="0.35">
      <c r="A595" s="30" t="s">
        <v>836</v>
      </c>
      <c r="B595" s="30">
        <v>2101064</v>
      </c>
      <c r="C595" s="31" t="s">
        <v>837</v>
      </c>
    </row>
    <row r="596" spans="1:3" ht="43.5" x14ac:dyDescent="0.35">
      <c r="A596" s="30" t="s">
        <v>838</v>
      </c>
      <c r="C596" s="31" t="s">
        <v>839</v>
      </c>
    </row>
    <row r="597" spans="1:3" ht="29" x14ac:dyDescent="0.35">
      <c r="A597" s="30" t="s">
        <v>127</v>
      </c>
      <c r="C597" s="31" t="s">
        <v>973</v>
      </c>
    </row>
    <row r="598" spans="1:3" ht="29" x14ac:dyDescent="0.35">
      <c r="A598" s="30" t="s">
        <v>840</v>
      </c>
      <c r="C598" s="31" t="s">
        <v>841</v>
      </c>
    </row>
    <row r="599" spans="1:3" ht="43.5" x14ac:dyDescent="0.35">
      <c r="A599" s="30" t="s">
        <v>844</v>
      </c>
      <c r="B599" s="30" t="s">
        <v>843</v>
      </c>
      <c r="C599" s="31" t="s">
        <v>845</v>
      </c>
    </row>
    <row r="600" spans="1:3" ht="58" x14ac:dyDescent="0.35">
      <c r="A600" s="30" t="s">
        <v>847</v>
      </c>
      <c r="B600" s="30" t="s">
        <v>846</v>
      </c>
      <c r="C600" s="31" t="s">
        <v>848</v>
      </c>
    </row>
    <row r="601" spans="1:3" ht="43.5" x14ac:dyDescent="0.35">
      <c r="A601" s="30" t="s">
        <v>850</v>
      </c>
      <c r="B601" s="30" t="s">
        <v>849</v>
      </c>
      <c r="C601" s="31" t="s">
        <v>851</v>
      </c>
    </row>
    <row r="602" spans="1:3" ht="29" x14ac:dyDescent="0.35">
      <c r="A602" s="30" t="s">
        <v>852</v>
      </c>
      <c r="C602" s="31" t="s">
        <v>853</v>
      </c>
    </row>
    <row r="603" spans="1:3" ht="29" x14ac:dyDescent="0.35">
      <c r="A603" s="30" t="s">
        <v>854</v>
      </c>
      <c r="C603" s="31" t="s">
        <v>855</v>
      </c>
    </row>
    <row r="604" spans="1:3" ht="58" x14ac:dyDescent="0.35">
      <c r="A604" s="30" t="s">
        <v>857</v>
      </c>
      <c r="B604" s="30" t="s">
        <v>856</v>
      </c>
      <c r="C604" s="31" t="s">
        <v>858</v>
      </c>
    </row>
    <row r="605" spans="1:3" ht="29" x14ac:dyDescent="0.35">
      <c r="A605" s="30" t="s">
        <v>859</v>
      </c>
      <c r="B605" s="30">
        <v>26225</v>
      </c>
      <c r="C605" s="31" t="s">
        <v>860</v>
      </c>
    </row>
    <row r="606" spans="1:3" ht="29" x14ac:dyDescent="0.35">
      <c r="A606" s="30" t="s">
        <v>861</v>
      </c>
      <c r="B606" s="30" t="s">
        <v>189</v>
      </c>
      <c r="C606" s="31" t="s">
        <v>216</v>
      </c>
    </row>
    <row r="607" spans="1:3" ht="29" x14ac:dyDescent="0.35">
      <c r="A607" s="30" t="s">
        <v>863</v>
      </c>
      <c r="C607" s="31" t="s">
        <v>230</v>
      </c>
    </row>
    <row r="608" spans="1:3" ht="29" x14ac:dyDescent="0.35">
      <c r="A608" s="30" t="s">
        <v>864</v>
      </c>
      <c r="C608" s="31" t="s">
        <v>865</v>
      </c>
    </row>
    <row r="609" spans="1:3" ht="43.5" x14ac:dyDescent="0.35">
      <c r="A609" s="30" t="s">
        <v>866</v>
      </c>
      <c r="C609" s="31" t="s">
        <v>867</v>
      </c>
    </row>
    <row r="610" spans="1:3" ht="43.5" x14ac:dyDescent="0.35">
      <c r="A610" s="30" t="s">
        <v>868</v>
      </c>
      <c r="C610" s="31" t="s">
        <v>869</v>
      </c>
    </row>
    <row r="611" spans="1:3" ht="29" x14ac:dyDescent="0.35">
      <c r="A611" s="30" t="s">
        <v>861</v>
      </c>
      <c r="B611" s="30" t="s">
        <v>189</v>
      </c>
      <c r="C611" s="31" t="s">
        <v>216</v>
      </c>
    </row>
    <row r="612" spans="1:3" ht="29" x14ac:dyDescent="0.35">
      <c r="A612" s="30" t="s">
        <v>870</v>
      </c>
      <c r="C612" s="31" t="s">
        <v>871</v>
      </c>
    </row>
    <row r="613" spans="1:3" ht="29" x14ac:dyDescent="0.35">
      <c r="A613" s="30" t="s">
        <v>872</v>
      </c>
      <c r="C613" s="31" t="s">
        <v>202</v>
      </c>
    </row>
    <row r="614" spans="1:3" ht="43.5" x14ac:dyDescent="0.35">
      <c r="A614" s="30" t="s">
        <v>874</v>
      </c>
      <c r="B614" s="30" t="s">
        <v>873</v>
      </c>
      <c r="C614" s="31" t="s">
        <v>875</v>
      </c>
    </row>
    <row r="615" spans="1:3" ht="43.5" x14ac:dyDescent="0.35">
      <c r="A615" s="30" t="s">
        <v>877</v>
      </c>
      <c r="C615" s="31" t="s">
        <v>191</v>
      </c>
    </row>
    <row r="616" spans="1:3" ht="29" x14ac:dyDescent="0.35">
      <c r="A616" s="30" t="s">
        <v>878</v>
      </c>
      <c r="C616" s="31" t="s">
        <v>223</v>
      </c>
    </row>
    <row r="617" spans="1:3" ht="29" x14ac:dyDescent="0.35">
      <c r="A617" s="30" t="s">
        <v>879</v>
      </c>
      <c r="C617" s="31" t="s">
        <v>195</v>
      </c>
    </row>
    <row r="618" spans="1:3" ht="29" x14ac:dyDescent="0.35">
      <c r="A618" s="30" t="s">
        <v>880</v>
      </c>
      <c r="C618" s="31" t="s">
        <v>197</v>
      </c>
    </row>
    <row r="619" spans="1:3" ht="29" x14ac:dyDescent="0.35">
      <c r="A619" s="30" t="s">
        <v>881</v>
      </c>
      <c r="C619" s="31" t="s">
        <v>208</v>
      </c>
    </row>
    <row r="620" spans="1:3" ht="29" x14ac:dyDescent="0.35">
      <c r="A620" s="30" t="s">
        <v>882</v>
      </c>
      <c r="C620" s="31" t="s">
        <v>194</v>
      </c>
    </row>
    <row r="621" spans="1:3" ht="29" x14ac:dyDescent="0.35">
      <c r="A621" s="30" t="s">
        <v>872</v>
      </c>
      <c r="C621" s="31" t="s">
        <v>202</v>
      </c>
    </row>
    <row r="622" spans="1:3" ht="43.5" x14ac:dyDescent="0.35">
      <c r="A622" s="30" t="s">
        <v>883</v>
      </c>
      <c r="C622" s="31" t="s">
        <v>228</v>
      </c>
    </row>
    <row r="623" spans="1:3" ht="43.5" x14ac:dyDescent="0.35">
      <c r="A623" s="30" t="s">
        <v>885</v>
      </c>
      <c r="C623" s="31" t="s">
        <v>886</v>
      </c>
    </row>
    <row r="624" spans="1:3" ht="43.5" x14ac:dyDescent="0.35">
      <c r="A624" s="30" t="s">
        <v>885</v>
      </c>
      <c r="C624" s="31" t="s">
        <v>886</v>
      </c>
    </row>
    <row r="625" spans="1:3" ht="43.5" x14ac:dyDescent="0.35">
      <c r="A625" s="30" t="s">
        <v>887</v>
      </c>
      <c r="C625" s="31" t="s">
        <v>188</v>
      </c>
    </row>
    <row r="626" spans="1:3" ht="29" x14ac:dyDescent="0.35">
      <c r="A626" s="30" t="s">
        <v>888</v>
      </c>
      <c r="C626" s="31" t="s">
        <v>203</v>
      </c>
    </row>
    <row r="627" spans="1:3" ht="58" x14ac:dyDescent="0.35">
      <c r="A627" s="30" t="s">
        <v>890</v>
      </c>
      <c r="B627" s="30" t="s">
        <v>889</v>
      </c>
      <c r="C627" s="31" t="s">
        <v>891</v>
      </c>
    </row>
    <row r="628" spans="1:3" ht="43.5" x14ac:dyDescent="0.35">
      <c r="A628" s="30" t="s">
        <v>874</v>
      </c>
      <c r="B628" s="30" t="s">
        <v>892</v>
      </c>
      <c r="C628" s="31" t="s">
        <v>875</v>
      </c>
    </row>
    <row r="629" spans="1:3" ht="29" x14ac:dyDescent="0.35">
      <c r="A629" s="30" t="s">
        <v>861</v>
      </c>
      <c r="B629" s="30" t="s">
        <v>189</v>
      </c>
      <c r="C629" s="31" t="s">
        <v>216</v>
      </c>
    </row>
    <row r="630" spans="1:3" ht="29" x14ac:dyDescent="0.35">
      <c r="A630" s="30" t="s">
        <v>881</v>
      </c>
      <c r="C630" s="31" t="s">
        <v>208</v>
      </c>
    </row>
    <row r="631" spans="1:3" ht="29" x14ac:dyDescent="0.35">
      <c r="A631" s="30" t="s">
        <v>893</v>
      </c>
      <c r="B631" s="30">
        <v>415.12567000000001</v>
      </c>
      <c r="C631" s="31" t="s">
        <v>894</v>
      </c>
    </row>
    <row r="632" spans="1:3" ht="43.5" x14ac:dyDescent="0.35">
      <c r="A632" s="30" t="s">
        <v>861</v>
      </c>
      <c r="B632" s="30" t="s">
        <v>189</v>
      </c>
      <c r="C632" s="31" t="s">
        <v>895</v>
      </c>
    </row>
    <row r="633" spans="1:3" ht="29" x14ac:dyDescent="0.35">
      <c r="A633" s="30" t="s">
        <v>872</v>
      </c>
      <c r="C633" s="31" t="s">
        <v>202</v>
      </c>
    </row>
    <row r="634" spans="1:3" ht="43.5" x14ac:dyDescent="0.35">
      <c r="A634" s="30" t="s">
        <v>897</v>
      </c>
      <c r="C634" s="31" t="s">
        <v>226</v>
      </c>
    </row>
    <row r="635" spans="1:3" ht="43.5" x14ac:dyDescent="0.35">
      <c r="A635" s="30" t="s">
        <v>885</v>
      </c>
      <c r="C635" s="31" t="s">
        <v>886</v>
      </c>
    </row>
    <row r="636" spans="1:3" ht="29" x14ac:dyDescent="0.35">
      <c r="A636" s="30" t="s">
        <v>863</v>
      </c>
      <c r="C636" s="31" t="s">
        <v>230</v>
      </c>
    </row>
    <row r="637" spans="1:3" ht="58" x14ac:dyDescent="0.35">
      <c r="A637" s="30" t="s">
        <v>885</v>
      </c>
      <c r="C637" s="31" t="s">
        <v>899</v>
      </c>
    </row>
    <row r="638" spans="1:3" ht="58" x14ac:dyDescent="0.35">
      <c r="A638" s="30" t="s">
        <v>883</v>
      </c>
      <c r="C638" s="31" t="s">
        <v>900</v>
      </c>
    </row>
    <row r="639" spans="1:3" ht="43.5" x14ac:dyDescent="0.35">
      <c r="A639" s="30" t="s">
        <v>901</v>
      </c>
      <c r="C639" s="31" t="s">
        <v>902</v>
      </c>
    </row>
    <row r="640" spans="1:3" ht="43.5" x14ac:dyDescent="0.35">
      <c r="A640" s="30" t="s">
        <v>903</v>
      </c>
      <c r="C640" s="31" t="s">
        <v>904</v>
      </c>
    </row>
    <row r="641" spans="1:3" ht="43.5" x14ac:dyDescent="0.35">
      <c r="A641" s="30" t="s">
        <v>863</v>
      </c>
      <c r="C641" s="31" t="s">
        <v>905</v>
      </c>
    </row>
    <row r="642" spans="1:3" ht="43.5" x14ac:dyDescent="0.35">
      <c r="A642" s="30" t="s">
        <v>885</v>
      </c>
      <c r="C642" s="31" t="s">
        <v>886</v>
      </c>
    </row>
    <row r="643" spans="1:3" ht="43.5" x14ac:dyDescent="0.35">
      <c r="A643" s="30" t="s">
        <v>901</v>
      </c>
      <c r="C643" s="31" t="s">
        <v>902</v>
      </c>
    </row>
    <row r="644" spans="1:3" ht="58" x14ac:dyDescent="0.35">
      <c r="A644" s="30" t="s">
        <v>907</v>
      </c>
      <c r="B644" s="30" t="s">
        <v>906</v>
      </c>
      <c r="C644" s="31" t="s">
        <v>908</v>
      </c>
    </row>
    <row r="645" spans="1:3" ht="43.5" x14ac:dyDescent="0.35">
      <c r="A645" s="30" t="s">
        <v>910</v>
      </c>
      <c r="B645" s="30" t="s">
        <v>909</v>
      </c>
      <c r="C645" s="31" t="s">
        <v>911</v>
      </c>
    </row>
    <row r="646" spans="1:3" ht="29" x14ac:dyDescent="0.35">
      <c r="A646" s="30" t="s">
        <v>913</v>
      </c>
      <c r="B646" s="30" t="s">
        <v>912</v>
      </c>
      <c r="C646" s="31" t="s">
        <v>914</v>
      </c>
    </row>
    <row r="647" spans="1:3" ht="29" x14ac:dyDescent="0.35">
      <c r="A647" s="30" t="s">
        <v>916</v>
      </c>
      <c r="B647" s="30" t="s">
        <v>915</v>
      </c>
      <c r="C647" s="31" t="s">
        <v>917</v>
      </c>
    </row>
    <row r="648" spans="1:3" ht="29" x14ac:dyDescent="0.35">
      <c r="A648" s="30" t="s">
        <v>918</v>
      </c>
      <c r="C648" s="31" t="s">
        <v>919</v>
      </c>
    </row>
    <row r="649" spans="1:3" ht="29" x14ac:dyDescent="0.35">
      <c r="A649" s="30" t="s">
        <v>920</v>
      </c>
      <c r="C649" s="31" t="s">
        <v>921</v>
      </c>
    </row>
    <row r="650" spans="1:3" ht="29" x14ac:dyDescent="0.35">
      <c r="A650" s="30" t="s">
        <v>888</v>
      </c>
      <c r="C650" s="31" t="s">
        <v>203</v>
      </c>
    </row>
    <row r="651" spans="1:3" ht="58" x14ac:dyDescent="0.35">
      <c r="A651" s="30" t="s">
        <v>923</v>
      </c>
      <c r="B651" s="30" t="s">
        <v>922</v>
      </c>
      <c r="C651" s="31" t="s">
        <v>924</v>
      </c>
    </row>
    <row r="652" spans="1:3" ht="29" x14ac:dyDescent="0.35">
      <c r="A652" s="30" t="s">
        <v>926</v>
      </c>
      <c r="C652" s="31" t="s">
        <v>927</v>
      </c>
    </row>
    <row r="653" spans="1:3" x14ac:dyDescent="0.35">
      <c r="A653" s="30" t="s">
        <v>928</v>
      </c>
      <c r="C653" s="31" t="s">
        <v>929</v>
      </c>
    </row>
    <row r="654" spans="1:3" ht="29" x14ac:dyDescent="0.35">
      <c r="A654" s="30" t="s">
        <v>931</v>
      </c>
      <c r="B654" s="30" t="s">
        <v>930</v>
      </c>
      <c r="C654" s="31" t="s">
        <v>932</v>
      </c>
    </row>
    <row r="655" spans="1:3" ht="43.5" x14ac:dyDescent="0.35">
      <c r="A655" s="30" t="s">
        <v>934</v>
      </c>
      <c r="B655" s="30" t="s">
        <v>933</v>
      </c>
      <c r="C655" s="31" t="s">
        <v>935</v>
      </c>
    </row>
    <row r="656" spans="1:3" ht="29" x14ac:dyDescent="0.35">
      <c r="A656" s="30" t="s">
        <v>861</v>
      </c>
      <c r="B656" s="30" t="s">
        <v>189</v>
      </c>
      <c r="C656" s="31" t="s">
        <v>216</v>
      </c>
    </row>
    <row r="657" spans="1:3" ht="58" x14ac:dyDescent="0.35">
      <c r="A657" s="30" t="s">
        <v>850</v>
      </c>
      <c r="B657" s="30" t="s">
        <v>936</v>
      </c>
      <c r="C657" s="31" t="s">
        <v>937</v>
      </c>
    </row>
    <row r="658" spans="1:3" ht="29" x14ac:dyDescent="0.35">
      <c r="A658" s="30" t="s">
        <v>870</v>
      </c>
      <c r="C658" s="31" t="s">
        <v>871</v>
      </c>
    </row>
    <row r="659" spans="1:3" ht="29" x14ac:dyDescent="0.35">
      <c r="A659" s="30" t="s">
        <v>942</v>
      </c>
      <c r="C659" s="31" t="s">
        <v>943</v>
      </c>
    </row>
    <row r="660" spans="1:3" ht="29" x14ac:dyDescent="0.35">
      <c r="A660" s="30" t="s">
        <v>944</v>
      </c>
      <c r="C660" s="31" t="s">
        <v>945</v>
      </c>
    </row>
    <row r="661" spans="1:3" ht="58" x14ac:dyDescent="0.35">
      <c r="A661" s="30" t="s">
        <v>947</v>
      </c>
      <c r="C661" s="31" t="s">
        <v>946</v>
      </c>
    </row>
    <row r="662" spans="1:3" ht="43.5" x14ac:dyDescent="0.35">
      <c r="A662" s="30" t="s">
        <v>885</v>
      </c>
      <c r="C662" s="31" t="s">
        <v>886</v>
      </c>
    </row>
    <row r="663" spans="1:3" ht="43.5" x14ac:dyDescent="0.35">
      <c r="A663" s="30" t="s">
        <v>901</v>
      </c>
      <c r="C663" s="31" t="s">
        <v>902</v>
      </c>
    </row>
    <row r="664" spans="1:3" ht="29" x14ac:dyDescent="0.35">
      <c r="A664" s="30" t="s">
        <v>913</v>
      </c>
      <c r="B664" s="30" t="s">
        <v>912</v>
      </c>
      <c r="C664" s="31" t="s">
        <v>948</v>
      </c>
    </row>
    <row r="665" spans="1:3" ht="29" x14ac:dyDescent="0.35">
      <c r="A665" s="30" t="s">
        <v>916</v>
      </c>
      <c r="B665" s="30" t="s">
        <v>915</v>
      </c>
      <c r="C665" s="31" t="s">
        <v>917</v>
      </c>
    </row>
    <row r="666" spans="1:3" ht="29" x14ac:dyDescent="0.35">
      <c r="A666" s="30" t="s">
        <v>950</v>
      </c>
      <c r="B666" s="30" t="s">
        <v>949</v>
      </c>
      <c r="C666" s="31" t="s">
        <v>951</v>
      </c>
    </row>
    <row r="667" spans="1:3" ht="29" x14ac:dyDescent="0.35">
      <c r="A667" s="30" t="s">
        <v>863</v>
      </c>
      <c r="C667" s="31" t="s">
        <v>230</v>
      </c>
    </row>
    <row r="668" spans="1:3" ht="29" x14ac:dyDescent="0.35">
      <c r="A668" s="30" t="s">
        <v>888</v>
      </c>
      <c r="C668" s="31" t="s">
        <v>203</v>
      </c>
    </row>
    <row r="669" spans="1:3" ht="29" x14ac:dyDescent="0.35">
      <c r="A669" s="30" t="s">
        <v>878</v>
      </c>
      <c r="C669" s="31" t="s">
        <v>223</v>
      </c>
    </row>
    <row r="670" spans="1:3" ht="29" x14ac:dyDescent="0.35">
      <c r="A670" s="30" t="s">
        <v>882</v>
      </c>
      <c r="C670" s="31" t="s">
        <v>194</v>
      </c>
    </row>
    <row r="671" spans="1:3" ht="29" x14ac:dyDescent="0.35">
      <c r="A671" s="30" t="s">
        <v>879</v>
      </c>
      <c r="C671" s="31" t="s">
        <v>195</v>
      </c>
    </row>
    <row r="672" spans="1:3" ht="29" x14ac:dyDescent="0.35">
      <c r="A672" s="30" t="s">
        <v>872</v>
      </c>
      <c r="C672" s="31" t="s">
        <v>202</v>
      </c>
    </row>
    <row r="673" spans="1:3" ht="29" x14ac:dyDescent="0.35">
      <c r="A673" s="30" t="s">
        <v>881</v>
      </c>
      <c r="C673" s="31" t="s">
        <v>208</v>
      </c>
    </row>
    <row r="674" spans="1:3" ht="43.5" x14ac:dyDescent="0.35">
      <c r="A674" s="30" t="s">
        <v>868</v>
      </c>
      <c r="C674" s="31" t="s">
        <v>869</v>
      </c>
    </row>
    <row r="675" spans="1:3" ht="43.5" x14ac:dyDescent="0.35">
      <c r="A675" s="30" t="s">
        <v>953</v>
      </c>
      <c r="C675" s="31" t="s">
        <v>954</v>
      </c>
    </row>
    <row r="676" spans="1:3" ht="29" x14ac:dyDescent="0.35">
      <c r="A676" s="30" t="s">
        <v>888</v>
      </c>
      <c r="C676" s="31" t="s">
        <v>203</v>
      </c>
    </row>
    <row r="677" spans="1:3" ht="43.5" x14ac:dyDescent="0.35">
      <c r="A677" s="30" t="s">
        <v>897</v>
      </c>
      <c r="C677" s="31" t="s">
        <v>226</v>
      </c>
    </row>
    <row r="678" spans="1:3" ht="43.5" x14ac:dyDescent="0.35">
      <c r="A678" s="30" t="s">
        <v>883</v>
      </c>
      <c r="C678" s="31" t="s">
        <v>228</v>
      </c>
    </row>
    <row r="679" spans="1:3" ht="43.5" x14ac:dyDescent="0.35">
      <c r="A679" s="30" t="s">
        <v>885</v>
      </c>
      <c r="C679" s="31" t="s">
        <v>886</v>
      </c>
    </row>
    <row r="680" spans="1:3" ht="43.5" x14ac:dyDescent="0.35">
      <c r="A680" s="30" t="s">
        <v>901</v>
      </c>
      <c r="C680" s="31" t="s">
        <v>902</v>
      </c>
    </row>
    <row r="681" spans="1:3" ht="29" x14ac:dyDescent="0.35">
      <c r="A681" s="30" t="s">
        <v>913</v>
      </c>
      <c r="B681" s="30" t="s">
        <v>955</v>
      </c>
      <c r="C681" s="31" t="s">
        <v>914</v>
      </c>
    </row>
    <row r="682" spans="1:3" ht="29" x14ac:dyDescent="0.35">
      <c r="A682" s="30" t="s">
        <v>916</v>
      </c>
      <c r="B682" s="30" t="s">
        <v>956</v>
      </c>
      <c r="C682" s="31" t="s">
        <v>917</v>
      </c>
    </row>
    <row r="683" spans="1:3" ht="29" x14ac:dyDescent="0.35">
      <c r="A683" s="30" t="s">
        <v>950</v>
      </c>
      <c r="B683" s="30" t="s">
        <v>949</v>
      </c>
      <c r="C683" s="31" t="s">
        <v>951</v>
      </c>
    </row>
    <row r="684" spans="1:3" ht="29" x14ac:dyDescent="0.35">
      <c r="A684" s="30" t="s">
        <v>863</v>
      </c>
      <c r="C684" s="31" t="s">
        <v>230</v>
      </c>
    </row>
    <row r="685" spans="1:3" ht="29" x14ac:dyDescent="0.35">
      <c r="A685" s="30" t="s">
        <v>957</v>
      </c>
      <c r="C685" s="31" t="s">
        <v>958</v>
      </c>
    </row>
    <row r="686" spans="1:3" ht="29" x14ac:dyDescent="0.35">
      <c r="A686" s="30" t="s">
        <v>959</v>
      </c>
      <c r="B686" s="30">
        <v>1104181</v>
      </c>
      <c r="C686" s="31" t="s">
        <v>306</v>
      </c>
    </row>
    <row r="687" spans="1:3" ht="29" x14ac:dyDescent="0.35">
      <c r="A687" s="30" t="s">
        <v>960</v>
      </c>
      <c r="C687" s="31" t="s">
        <v>961</v>
      </c>
    </row>
    <row r="688" spans="1:3" ht="29" x14ac:dyDescent="0.35">
      <c r="A688" s="30" t="s">
        <v>964</v>
      </c>
      <c r="C688" s="31" t="s">
        <v>962</v>
      </c>
    </row>
    <row r="689" spans="1:3" x14ac:dyDescent="0.35">
      <c r="A689" s="30" t="s">
        <v>965</v>
      </c>
      <c r="C689" s="31" t="s">
        <v>966</v>
      </c>
    </row>
    <row r="690" spans="1:3" ht="29" x14ac:dyDescent="0.35">
      <c r="A690" s="30" t="s">
        <v>968</v>
      </c>
      <c r="B690" s="30" t="s">
        <v>967</v>
      </c>
      <c r="C690" s="31" t="s">
        <v>969</v>
      </c>
    </row>
    <row r="691" spans="1:3" x14ac:dyDescent="0.35">
      <c r="A691" s="30" t="s">
        <v>755</v>
      </c>
      <c r="C691" s="31" t="s">
        <v>756</v>
      </c>
    </row>
    <row r="692" spans="1:3" x14ac:dyDescent="0.35">
      <c r="A692" s="30" t="s">
        <v>755</v>
      </c>
      <c r="C692" s="31" t="s">
        <v>756</v>
      </c>
    </row>
    <row r="693" spans="1:3" ht="29" x14ac:dyDescent="0.35">
      <c r="A693" s="30" t="s">
        <v>971</v>
      </c>
      <c r="C693" s="31" t="s">
        <v>972</v>
      </c>
    </row>
    <row r="694" spans="1:3" ht="29" x14ac:dyDescent="0.35">
      <c r="A694" s="30" t="s">
        <v>753</v>
      </c>
      <c r="C694" s="31" t="s">
        <v>754</v>
      </c>
    </row>
    <row r="695" spans="1:3" ht="29" x14ac:dyDescent="0.35">
      <c r="A695" s="30" t="s">
        <v>975</v>
      </c>
      <c r="C695" s="31" t="s">
        <v>976</v>
      </c>
    </row>
    <row r="696" spans="1:3" ht="43.5" x14ac:dyDescent="0.35">
      <c r="A696" s="30" t="s">
        <v>979</v>
      </c>
      <c r="B696" s="30" t="s">
        <v>978</v>
      </c>
      <c r="C696" s="31" t="s">
        <v>980</v>
      </c>
    </row>
    <row r="697" spans="1:3" ht="29" x14ac:dyDescent="0.35">
      <c r="A697" s="30" t="s">
        <v>981</v>
      </c>
      <c r="C697" s="31" t="s">
        <v>982</v>
      </c>
    </row>
    <row r="698" spans="1:3" ht="29" x14ac:dyDescent="0.35">
      <c r="A698" s="30" t="s">
        <v>983</v>
      </c>
      <c r="C698" s="31" t="s">
        <v>984</v>
      </c>
    </row>
    <row r="699" spans="1:3" x14ac:dyDescent="0.35">
      <c r="A699" s="30" t="s">
        <v>985</v>
      </c>
      <c r="C699" s="31" t="s">
        <v>986</v>
      </c>
    </row>
    <row r="700" spans="1:3" x14ac:dyDescent="0.35">
      <c r="A700" s="30" t="s">
        <v>987</v>
      </c>
      <c r="B700" s="30">
        <v>50342</v>
      </c>
      <c r="C700" s="31" t="s">
        <v>988</v>
      </c>
    </row>
    <row r="701" spans="1:3" x14ac:dyDescent="0.35">
      <c r="A701" s="30" t="s">
        <v>989</v>
      </c>
      <c r="C701" s="31" t="s">
        <v>990</v>
      </c>
    </row>
    <row r="702" spans="1:3" ht="29" x14ac:dyDescent="0.35">
      <c r="A702" s="30" t="s">
        <v>991</v>
      </c>
      <c r="B702" s="30">
        <v>620</v>
      </c>
      <c r="C702" s="31" t="s">
        <v>992</v>
      </c>
    </row>
    <row r="703" spans="1:3" ht="43.5" x14ac:dyDescent="0.35">
      <c r="A703" s="30" t="s">
        <v>994</v>
      </c>
      <c r="B703" s="30" t="s">
        <v>993</v>
      </c>
      <c r="C703" s="31" t="s">
        <v>995</v>
      </c>
    </row>
    <row r="704" spans="1:3" ht="58" x14ac:dyDescent="0.35">
      <c r="A704" s="30" t="s">
        <v>997</v>
      </c>
      <c r="C704" s="31" t="s">
        <v>998</v>
      </c>
    </row>
    <row r="705" spans="1:3" x14ac:dyDescent="0.35">
      <c r="A705" s="30" t="s">
        <v>989</v>
      </c>
      <c r="C705" s="31" t="s">
        <v>999</v>
      </c>
    </row>
    <row r="706" spans="1:3" x14ac:dyDescent="0.35">
      <c r="A706" s="30" t="s">
        <v>473</v>
      </c>
      <c r="C706" s="31" t="s">
        <v>474</v>
      </c>
    </row>
    <row r="707" spans="1:3" ht="29" x14ac:dyDescent="0.35">
      <c r="A707" s="30" t="s">
        <v>453</v>
      </c>
      <c r="C707" s="31" t="s">
        <v>1001</v>
      </c>
    </row>
    <row r="708" spans="1:3" x14ac:dyDescent="0.35">
      <c r="A708" s="30" t="s">
        <v>1002</v>
      </c>
      <c r="C708" s="31" t="s">
        <v>1003</v>
      </c>
    </row>
    <row r="709" spans="1:3" ht="29" x14ac:dyDescent="0.35">
      <c r="A709" s="30" t="s">
        <v>1004</v>
      </c>
      <c r="C709" s="31" t="s">
        <v>1005</v>
      </c>
    </row>
    <row r="710" spans="1:3" x14ac:dyDescent="0.35">
      <c r="A710" s="30" t="s">
        <v>1006</v>
      </c>
      <c r="C710" s="31" t="s">
        <v>1007</v>
      </c>
    </row>
    <row r="711" spans="1:3" x14ac:dyDescent="0.35">
      <c r="A711" s="30" t="s">
        <v>477</v>
      </c>
      <c r="C711" s="31" t="s">
        <v>356</v>
      </c>
    </row>
    <row r="712" spans="1:3" ht="43.5" x14ac:dyDescent="0.35">
      <c r="A712" s="30" t="s">
        <v>1010</v>
      </c>
      <c r="B712" s="30" t="s">
        <v>1009</v>
      </c>
      <c r="C712" s="31" t="s">
        <v>1011</v>
      </c>
    </row>
    <row r="713" spans="1:3" x14ac:dyDescent="0.35">
      <c r="A713" s="30" t="s">
        <v>473</v>
      </c>
      <c r="C713" s="31" t="s">
        <v>474</v>
      </c>
    </row>
    <row r="714" spans="1:3" x14ac:dyDescent="0.35">
      <c r="A714" s="30" t="s">
        <v>452</v>
      </c>
      <c r="C714" s="31" t="s">
        <v>238</v>
      </c>
    </row>
    <row r="715" spans="1:3" x14ac:dyDescent="0.35">
      <c r="A715" s="30" t="s">
        <v>453</v>
      </c>
      <c r="C715" s="31" t="s">
        <v>240</v>
      </c>
    </row>
    <row r="716" spans="1:3" x14ac:dyDescent="0.35">
      <c r="A716" s="30" t="s">
        <v>1002</v>
      </c>
      <c r="C716" s="31" t="s">
        <v>1003</v>
      </c>
    </row>
    <row r="717" spans="1:3" ht="72.5" x14ac:dyDescent="0.35">
      <c r="A717" s="30" t="s">
        <v>1015</v>
      </c>
      <c r="B717" s="30" t="s">
        <v>1014</v>
      </c>
      <c r="C717" s="31" t="s">
        <v>1016</v>
      </c>
    </row>
    <row r="718" spans="1:3" ht="43.5" x14ac:dyDescent="0.35">
      <c r="A718" s="30" t="s">
        <v>1019</v>
      </c>
      <c r="B718" s="30" t="s">
        <v>1018</v>
      </c>
      <c r="C718" s="31" t="s">
        <v>1020</v>
      </c>
    </row>
    <row r="719" spans="1:3" ht="72.5" x14ac:dyDescent="0.35">
      <c r="A719" s="30" t="s">
        <v>1022</v>
      </c>
      <c r="B719" s="30" t="s">
        <v>1021</v>
      </c>
      <c r="C719" s="31" t="s">
        <v>1023</v>
      </c>
    </row>
    <row r="720" spans="1:3" x14ac:dyDescent="0.35">
      <c r="A720" s="30" t="s">
        <v>1025</v>
      </c>
      <c r="C720" s="31" t="s">
        <v>1026</v>
      </c>
    </row>
    <row r="721" spans="1:3" ht="29" x14ac:dyDescent="0.35">
      <c r="A721" s="30" t="s">
        <v>1027</v>
      </c>
      <c r="C721" s="31" t="s">
        <v>1028</v>
      </c>
    </row>
    <row r="722" spans="1:3" ht="43.5" x14ac:dyDescent="0.35">
      <c r="A722" s="30" t="s">
        <v>1030</v>
      </c>
      <c r="B722" s="30" t="s">
        <v>1029</v>
      </c>
      <c r="C722" s="31" t="s">
        <v>1031</v>
      </c>
    </row>
    <row r="723" spans="1:3" ht="72.5" x14ac:dyDescent="0.35">
      <c r="A723" s="30" t="s">
        <v>1033</v>
      </c>
      <c r="B723" s="30" t="s">
        <v>1032</v>
      </c>
      <c r="C723" s="31" t="s">
        <v>1034</v>
      </c>
    </row>
    <row r="724" spans="1:3" ht="58" x14ac:dyDescent="0.35">
      <c r="A724" s="30" t="s">
        <v>1036</v>
      </c>
      <c r="B724" s="30" t="s">
        <v>1035</v>
      </c>
      <c r="C724" s="31" t="s">
        <v>1037</v>
      </c>
    </row>
    <row r="725" spans="1:3" ht="58" x14ac:dyDescent="0.35">
      <c r="A725" s="30" t="s">
        <v>1038</v>
      </c>
      <c r="C725" s="31" t="s">
        <v>1039</v>
      </c>
    </row>
    <row r="726" spans="1:3" ht="43.5" x14ac:dyDescent="0.35">
      <c r="A726" s="30" t="s">
        <v>1041</v>
      </c>
      <c r="B726" s="30">
        <v>47100215</v>
      </c>
      <c r="C726" s="31" t="s">
        <v>1042</v>
      </c>
    </row>
    <row r="727" spans="1:3" ht="43.5" x14ac:dyDescent="0.35">
      <c r="A727" s="30" t="s">
        <v>1044</v>
      </c>
      <c r="B727" s="30" t="s">
        <v>1043</v>
      </c>
      <c r="C727" s="31" t="s">
        <v>1045</v>
      </c>
    </row>
    <row r="728" spans="1:3" ht="58" x14ac:dyDescent="0.35">
      <c r="A728" s="30" t="s">
        <v>519</v>
      </c>
      <c r="B728" s="30" t="s">
        <v>292</v>
      </c>
      <c r="C728" s="31" t="s">
        <v>1046</v>
      </c>
    </row>
    <row r="729" spans="1:3" ht="43.5" x14ac:dyDescent="0.35">
      <c r="A729" s="30" t="s">
        <v>1048</v>
      </c>
      <c r="B729" s="30" t="s">
        <v>1047</v>
      </c>
      <c r="C729" s="31" t="s">
        <v>1049</v>
      </c>
    </row>
    <row r="730" spans="1:3" ht="29" x14ac:dyDescent="0.35">
      <c r="A730" s="30" t="s">
        <v>1053</v>
      </c>
      <c r="B730" s="30" t="s">
        <v>1052</v>
      </c>
      <c r="C730" s="31" t="s">
        <v>1054</v>
      </c>
    </row>
    <row r="731" spans="1:3" ht="29" x14ac:dyDescent="0.35">
      <c r="A731" s="30" t="s">
        <v>36</v>
      </c>
      <c r="C731" s="31" t="s">
        <v>687</v>
      </c>
    </row>
    <row r="732" spans="1:3" ht="43.5" x14ac:dyDescent="0.35">
      <c r="A732" s="30" t="s">
        <v>40</v>
      </c>
      <c r="B732" s="30">
        <v>2102043</v>
      </c>
      <c r="C732" s="31" t="s">
        <v>544</v>
      </c>
    </row>
    <row r="733" spans="1:3" ht="58" x14ac:dyDescent="0.35">
      <c r="A733" s="30" t="s">
        <v>704</v>
      </c>
      <c r="B733" s="30" t="s">
        <v>1060</v>
      </c>
      <c r="C733" s="31" t="s">
        <v>705</v>
      </c>
    </row>
    <row r="734" spans="1:3" ht="58" x14ac:dyDescent="0.35">
      <c r="A734" s="30" t="s">
        <v>101</v>
      </c>
      <c r="B734" s="30" t="s">
        <v>100</v>
      </c>
      <c r="C734" s="31" t="s">
        <v>542</v>
      </c>
    </row>
    <row r="735" spans="1:3" ht="29" x14ac:dyDescent="0.35">
      <c r="A735" s="30" t="s">
        <v>1061</v>
      </c>
      <c r="B735" s="30">
        <v>22262600</v>
      </c>
      <c r="C735" s="31" t="s">
        <v>1062</v>
      </c>
    </row>
    <row r="736" spans="1:3" x14ac:dyDescent="0.35">
      <c r="A736" s="30" t="s">
        <v>1064</v>
      </c>
      <c r="B736" s="30" t="s">
        <v>1063</v>
      </c>
      <c r="C736" s="31" t="s">
        <v>1066</v>
      </c>
    </row>
    <row r="737" spans="1:3" ht="29" x14ac:dyDescent="0.35">
      <c r="A737" s="30" t="s">
        <v>1070</v>
      </c>
      <c r="B737" s="30" t="s">
        <v>1069</v>
      </c>
      <c r="C737" s="31" t="s">
        <v>1071</v>
      </c>
    </row>
    <row r="738" spans="1:3" x14ac:dyDescent="0.35">
      <c r="A738" s="30" t="s">
        <v>1006</v>
      </c>
      <c r="C738" s="31" t="s">
        <v>1007</v>
      </c>
    </row>
    <row r="739" spans="1:3" x14ac:dyDescent="0.35">
      <c r="A739" s="30" t="s">
        <v>477</v>
      </c>
      <c r="C739" s="31" t="s">
        <v>356</v>
      </c>
    </row>
    <row r="740" spans="1:3" x14ac:dyDescent="0.35">
      <c r="A740" s="30" t="s">
        <v>1081</v>
      </c>
      <c r="C740" s="31" t="s">
        <v>1082</v>
      </c>
    </row>
    <row r="741" spans="1:3" x14ac:dyDescent="0.35">
      <c r="A741" s="30" t="s">
        <v>1083</v>
      </c>
      <c r="C741" s="31" t="s">
        <v>1084</v>
      </c>
    </row>
    <row r="742" spans="1:3" x14ac:dyDescent="0.35">
      <c r="A742" s="30" t="s">
        <v>1085</v>
      </c>
      <c r="C742" s="31" t="s">
        <v>1086</v>
      </c>
    </row>
    <row r="743" spans="1:3" x14ac:dyDescent="0.35">
      <c r="A743" s="30" t="s">
        <v>1087</v>
      </c>
      <c r="C743" s="31" t="s">
        <v>1088</v>
      </c>
    </row>
    <row r="744" spans="1:3" x14ac:dyDescent="0.35">
      <c r="A744" s="30" t="s">
        <v>1089</v>
      </c>
      <c r="C744" s="31" t="s">
        <v>1090</v>
      </c>
    </row>
    <row r="745" spans="1:3" ht="72.5" x14ac:dyDescent="0.35">
      <c r="A745" s="30" t="s">
        <v>1091</v>
      </c>
      <c r="C745" s="31" t="s">
        <v>1092</v>
      </c>
    </row>
    <row r="746" spans="1:3" ht="72.5" x14ac:dyDescent="0.35">
      <c r="A746" s="30" t="s">
        <v>1093</v>
      </c>
      <c r="C746" s="31" t="s">
        <v>1094</v>
      </c>
    </row>
    <row r="747" spans="1:3" x14ac:dyDescent="0.35">
      <c r="A747" s="30" t="s">
        <v>1081</v>
      </c>
      <c r="C747" s="31" t="s">
        <v>1082</v>
      </c>
    </row>
    <row r="748" spans="1:3" x14ac:dyDescent="0.35">
      <c r="A748" s="30" t="s">
        <v>1083</v>
      </c>
      <c r="C748" s="31" t="s">
        <v>1084</v>
      </c>
    </row>
    <row r="749" spans="1:3" x14ac:dyDescent="0.35">
      <c r="A749" s="30" t="s">
        <v>1095</v>
      </c>
      <c r="C749" s="31" t="s">
        <v>1096</v>
      </c>
    </row>
    <row r="750" spans="1:3" x14ac:dyDescent="0.35">
      <c r="A750" s="30" t="s">
        <v>1085</v>
      </c>
      <c r="C750" s="31" t="s">
        <v>1086</v>
      </c>
    </row>
    <row r="751" spans="1:3" x14ac:dyDescent="0.35">
      <c r="A751" s="30" t="s">
        <v>1087</v>
      </c>
      <c r="C751" s="31" t="s">
        <v>1088</v>
      </c>
    </row>
    <row r="752" spans="1:3" x14ac:dyDescent="0.35">
      <c r="A752" s="30" t="s">
        <v>1089</v>
      </c>
      <c r="C752" s="31" t="s">
        <v>1090</v>
      </c>
    </row>
    <row r="753" spans="1:3" x14ac:dyDescent="0.35">
      <c r="A753" s="30" t="s">
        <v>1097</v>
      </c>
      <c r="C753" s="31" t="s">
        <v>1098</v>
      </c>
    </row>
    <row r="754" spans="1:3" x14ac:dyDescent="0.35">
      <c r="A754" s="30" t="s">
        <v>1099</v>
      </c>
      <c r="C754" s="31" t="s">
        <v>1100</v>
      </c>
    </row>
    <row r="755" spans="1:3" x14ac:dyDescent="0.35">
      <c r="A755" s="30" t="s">
        <v>1081</v>
      </c>
      <c r="C755" s="31" t="s">
        <v>1082</v>
      </c>
    </row>
    <row r="756" spans="1:3" x14ac:dyDescent="0.35">
      <c r="A756" s="30" t="s">
        <v>1085</v>
      </c>
      <c r="C756" s="31" t="s">
        <v>1086</v>
      </c>
    </row>
    <row r="757" spans="1:3" x14ac:dyDescent="0.35">
      <c r="A757" s="30" t="s">
        <v>1089</v>
      </c>
      <c r="C757" s="31" t="s">
        <v>1090</v>
      </c>
    </row>
    <row r="758" spans="1:3" x14ac:dyDescent="0.35">
      <c r="A758" s="30" t="s">
        <v>1081</v>
      </c>
      <c r="C758" s="31" t="s">
        <v>1082</v>
      </c>
    </row>
    <row r="759" spans="1:3" x14ac:dyDescent="0.35">
      <c r="A759" s="30" t="s">
        <v>1083</v>
      </c>
      <c r="C759" s="31" t="s">
        <v>1084</v>
      </c>
    </row>
    <row r="760" spans="1:3" x14ac:dyDescent="0.35">
      <c r="A760" s="30" t="s">
        <v>1095</v>
      </c>
      <c r="C760" s="31" t="s">
        <v>1096</v>
      </c>
    </row>
    <row r="761" spans="1:3" x14ac:dyDescent="0.35">
      <c r="A761" s="30" t="s">
        <v>1085</v>
      </c>
      <c r="C761" s="31" t="s">
        <v>1086</v>
      </c>
    </row>
    <row r="762" spans="1:3" x14ac:dyDescent="0.35">
      <c r="A762" s="30" t="s">
        <v>1087</v>
      </c>
      <c r="C762" s="31" t="s">
        <v>1088</v>
      </c>
    </row>
    <row r="763" spans="1:3" x14ac:dyDescent="0.35">
      <c r="A763" s="30" t="s">
        <v>1089</v>
      </c>
      <c r="C763" s="31" t="s">
        <v>1090</v>
      </c>
    </row>
    <row r="764" spans="1:3" x14ac:dyDescent="0.35">
      <c r="A764" s="30" t="s">
        <v>1097</v>
      </c>
      <c r="C764" s="31" t="s">
        <v>1098</v>
      </c>
    </row>
    <row r="765" spans="1:3" x14ac:dyDescent="0.35">
      <c r="A765" s="30" t="s">
        <v>1099</v>
      </c>
      <c r="C765" s="31" t="s">
        <v>1100</v>
      </c>
    </row>
    <row r="766" spans="1:3" x14ac:dyDescent="0.35">
      <c r="A766" s="30" t="s">
        <v>1081</v>
      </c>
      <c r="C766" s="31" t="s">
        <v>1082</v>
      </c>
    </row>
    <row r="767" spans="1:3" x14ac:dyDescent="0.35">
      <c r="A767" s="30" t="s">
        <v>1083</v>
      </c>
      <c r="C767" s="31" t="s">
        <v>1084</v>
      </c>
    </row>
    <row r="768" spans="1:3" x14ac:dyDescent="0.35">
      <c r="A768" s="30" t="s">
        <v>1095</v>
      </c>
      <c r="C768" s="31" t="s">
        <v>1096</v>
      </c>
    </row>
    <row r="769" spans="1:3" x14ac:dyDescent="0.35">
      <c r="A769" s="30" t="s">
        <v>1085</v>
      </c>
      <c r="C769" s="31" t="s">
        <v>1086</v>
      </c>
    </row>
    <row r="770" spans="1:3" x14ac:dyDescent="0.35">
      <c r="A770" s="30" t="s">
        <v>1087</v>
      </c>
      <c r="C770" s="31" t="s">
        <v>1088</v>
      </c>
    </row>
    <row r="771" spans="1:3" x14ac:dyDescent="0.35">
      <c r="A771" s="30" t="s">
        <v>1089</v>
      </c>
      <c r="C771" s="31" t="s">
        <v>1090</v>
      </c>
    </row>
    <row r="772" spans="1:3" x14ac:dyDescent="0.35">
      <c r="A772" s="30" t="s">
        <v>1097</v>
      </c>
      <c r="C772" s="31" t="s">
        <v>1098</v>
      </c>
    </row>
    <row r="773" spans="1:3" x14ac:dyDescent="0.35">
      <c r="A773" s="30" t="s">
        <v>1099</v>
      </c>
      <c r="C773" s="31" t="s">
        <v>1100</v>
      </c>
    </row>
    <row r="774" spans="1:3" x14ac:dyDescent="0.35">
      <c r="A774" s="30" t="s">
        <v>1101</v>
      </c>
      <c r="C774" s="31" t="s">
        <v>1102</v>
      </c>
    </row>
    <row r="775" spans="1:3" x14ac:dyDescent="0.35">
      <c r="A775" s="30" t="s">
        <v>1103</v>
      </c>
      <c r="C775" s="31" t="s">
        <v>1104</v>
      </c>
    </row>
    <row r="776" spans="1:3" x14ac:dyDescent="0.35">
      <c r="A776" s="30" t="s">
        <v>1081</v>
      </c>
      <c r="C776" s="31" t="s">
        <v>1082</v>
      </c>
    </row>
    <row r="777" spans="1:3" x14ac:dyDescent="0.35">
      <c r="A777" s="30" t="s">
        <v>1085</v>
      </c>
      <c r="C777" s="31" t="s">
        <v>1086</v>
      </c>
    </row>
    <row r="778" spans="1:3" x14ac:dyDescent="0.35">
      <c r="A778" s="30" t="s">
        <v>1087</v>
      </c>
      <c r="C778" s="31" t="s">
        <v>1088</v>
      </c>
    </row>
    <row r="779" spans="1:3" x14ac:dyDescent="0.35">
      <c r="A779" s="30" t="s">
        <v>1089</v>
      </c>
      <c r="C779" s="31" t="s">
        <v>1090</v>
      </c>
    </row>
    <row r="780" spans="1:3" x14ac:dyDescent="0.35">
      <c r="A780" s="30" t="s">
        <v>1097</v>
      </c>
      <c r="C780" s="31" t="s">
        <v>1098</v>
      </c>
    </row>
    <row r="781" spans="1:3" x14ac:dyDescent="0.35">
      <c r="A781" s="30" t="s">
        <v>1099</v>
      </c>
      <c r="C781" s="31" t="s">
        <v>1100</v>
      </c>
    </row>
    <row r="782" spans="1:3" x14ac:dyDescent="0.35">
      <c r="A782" s="30" t="s">
        <v>1081</v>
      </c>
      <c r="C782" s="31" t="s">
        <v>1082</v>
      </c>
    </row>
    <row r="783" spans="1:3" x14ac:dyDescent="0.35">
      <c r="A783" s="30" t="s">
        <v>1083</v>
      </c>
      <c r="C783" s="31" t="s">
        <v>1084</v>
      </c>
    </row>
    <row r="784" spans="1:3" x14ac:dyDescent="0.35">
      <c r="A784" s="30" t="s">
        <v>1095</v>
      </c>
      <c r="C784" s="31" t="s">
        <v>1096</v>
      </c>
    </row>
    <row r="785" spans="1:3" x14ac:dyDescent="0.35">
      <c r="A785" s="30" t="s">
        <v>1085</v>
      </c>
      <c r="C785" s="31" t="s">
        <v>1086</v>
      </c>
    </row>
    <row r="786" spans="1:3" x14ac:dyDescent="0.35">
      <c r="A786" s="30" t="s">
        <v>1087</v>
      </c>
      <c r="C786" s="31" t="s">
        <v>1088</v>
      </c>
    </row>
    <row r="787" spans="1:3" x14ac:dyDescent="0.35">
      <c r="A787" s="30" t="s">
        <v>1097</v>
      </c>
      <c r="C787" s="31" t="s">
        <v>1098</v>
      </c>
    </row>
    <row r="788" spans="1:3" x14ac:dyDescent="0.35">
      <c r="A788" s="30" t="s">
        <v>1099</v>
      </c>
      <c r="C788" s="31" t="s">
        <v>1100</v>
      </c>
    </row>
    <row r="789" spans="1:3" x14ac:dyDescent="0.35">
      <c r="A789" s="30" t="s">
        <v>1101</v>
      </c>
      <c r="C789" s="31" t="s">
        <v>1102</v>
      </c>
    </row>
    <row r="790" spans="1:3" x14ac:dyDescent="0.35">
      <c r="A790" s="30" t="s">
        <v>1081</v>
      </c>
      <c r="C790" s="31" t="s">
        <v>1082</v>
      </c>
    </row>
    <row r="791" spans="1:3" x14ac:dyDescent="0.35">
      <c r="A791" s="30" t="s">
        <v>1083</v>
      </c>
      <c r="C791" s="31" t="s">
        <v>1084</v>
      </c>
    </row>
    <row r="792" spans="1:3" x14ac:dyDescent="0.35">
      <c r="A792" s="30" t="s">
        <v>1095</v>
      </c>
      <c r="C792" s="31" t="s">
        <v>1096</v>
      </c>
    </row>
    <row r="793" spans="1:3" x14ac:dyDescent="0.35">
      <c r="A793" s="30" t="s">
        <v>1085</v>
      </c>
      <c r="C793" s="31" t="s">
        <v>1086</v>
      </c>
    </row>
    <row r="794" spans="1:3" x14ac:dyDescent="0.35">
      <c r="A794" s="30" t="s">
        <v>1087</v>
      </c>
      <c r="C794" s="31" t="s">
        <v>1088</v>
      </c>
    </row>
    <row r="795" spans="1:3" x14ac:dyDescent="0.35">
      <c r="A795" s="30" t="s">
        <v>1089</v>
      </c>
      <c r="C795" s="31" t="s">
        <v>1090</v>
      </c>
    </row>
    <row r="796" spans="1:3" x14ac:dyDescent="0.35">
      <c r="A796" s="30" t="s">
        <v>1097</v>
      </c>
      <c r="C796" s="31" t="s">
        <v>1098</v>
      </c>
    </row>
    <row r="797" spans="1:3" x14ac:dyDescent="0.35">
      <c r="A797" s="30" t="s">
        <v>1099</v>
      </c>
      <c r="C797" s="31" t="s">
        <v>1100</v>
      </c>
    </row>
    <row r="798" spans="1:3" x14ac:dyDescent="0.35">
      <c r="A798" s="30" t="s">
        <v>1101</v>
      </c>
      <c r="C798" s="31" t="s">
        <v>1102</v>
      </c>
    </row>
    <row r="799" spans="1:3" ht="43.5" x14ac:dyDescent="0.35">
      <c r="A799" s="30" t="s">
        <v>1108</v>
      </c>
      <c r="B799" s="30" t="s">
        <v>1107</v>
      </c>
      <c r="C799" s="31" t="s">
        <v>1109</v>
      </c>
    </row>
    <row r="800" spans="1:3" ht="87" x14ac:dyDescent="0.35">
      <c r="A800" s="30" t="s">
        <v>1111</v>
      </c>
      <c r="C800" s="31" t="s">
        <v>1112</v>
      </c>
    </row>
    <row r="801" spans="1:3" ht="43.5" x14ac:dyDescent="0.35">
      <c r="A801" s="30" t="s">
        <v>428</v>
      </c>
      <c r="B801" s="30" t="s">
        <v>427</v>
      </c>
      <c r="C801" s="31" t="s">
        <v>429</v>
      </c>
    </row>
    <row r="802" spans="1:3" x14ac:dyDescent="0.35">
      <c r="A802" s="30" t="s">
        <v>473</v>
      </c>
      <c r="C802" s="31" t="s">
        <v>474</v>
      </c>
    </row>
    <row r="803" spans="1:3" x14ac:dyDescent="0.35">
      <c r="A803" s="30" t="s">
        <v>452</v>
      </c>
      <c r="C803" s="31" t="s">
        <v>238</v>
      </c>
    </row>
    <row r="804" spans="1:3" x14ac:dyDescent="0.35">
      <c r="A804" s="30" t="s">
        <v>453</v>
      </c>
      <c r="C804" s="31" t="s">
        <v>240</v>
      </c>
    </row>
    <row r="805" spans="1:3" x14ac:dyDescent="0.35">
      <c r="A805" s="30" t="s">
        <v>1006</v>
      </c>
      <c r="C805" s="31" t="s">
        <v>1007</v>
      </c>
    </row>
    <row r="806" spans="1:3" x14ac:dyDescent="0.35">
      <c r="A806" s="30" t="s">
        <v>1117</v>
      </c>
      <c r="C806" s="31" t="s">
        <v>1118</v>
      </c>
    </row>
    <row r="807" spans="1:3" x14ac:dyDescent="0.35">
      <c r="A807" s="30" t="s">
        <v>456</v>
      </c>
      <c r="C807" s="31" t="s">
        <v>457</v>
      </c>
    </row>
    <row r="808" spans="1:3" x14ac:dyDescent="0.35">
      <c r="A808" s="30" t="s">
        <v>461</v>
      </c>
      <c r="C808" s="31" t="s">
        <v>458</v>
      </c>
    </row>
    <row r="809" spans="1:3" ht="58" x14ac:dyDescent="0.35">
      <c r="A809" s="30" t="s">
        <v>1120</v>
      </c>
      <c r="B809" s="30" t="s">
        <v>1119</v>
      </c>
      <c r="C809" s="31" t="s">
        <v>1121</v>
      </c>
    </row>
    <row r="810" spans="1:3" ht="43.5" x14ac:dyDescent="0.35">
      <c r="A810" s="30" t="s">
        <v>1123</v>
      </c>
      <c r="B810" s="30" t="s">
        <v>1122</v>
      </c>
      <c r="C810" s="31" t="s">
        <v>1124</v>
      </c>
    </row>
    <row r="811" spans="1:3" ht="43.5" x14ac:dyDescent="0.35">
      <c r="A811" s="30" t="s">
        <v>1126</v>
      </c>
      <c r="B811" s="30" t="s">
        <v>1125</v>
      </c>
      <c r="C811" s="31" t="s">
        <v>1127</v>
      </c>
    </row>
    <row r="812" spans="1:3" ht="29" x14ac:dyDescent="0.35">
      <c r="A812" s="30" t="s">
        <v>1128</v>
      </c>
      <c r="C812" s="31" t="s">
        <v>1129</v>
      </c>
    </row>
    <row r="813" spans="1:3" ht="29" x14ac:dyDescent="0.35">
      <c r="A813" s="30" t="s">
        <v>1131</v>
      </c>
      <c r="C813" s="31" t="s">
        <v>1132</v>
      </c>
    </row>
    <row r="814" spans="1:3" ht="29" x14ac:dyDescent="0.35">
      <c r="A814" s="30" t="s">
        <v>1133</v>
      </c>
      <c r="C814" s="31" t="s">
        <v>1134</v>
      </c>
    </row>
    <row r="815" spans="1:3" ht="29" x14ac:dyDescent="0.35">
      <c r="A815" s="30" t="s">
        <v>1135</v>
      </c>
      <c r="C815" s="31" t="s">
        <v>1136</v>
      </c>
    </row>
    <row r="816" spans="1:3" ht="29" x14ac:dyDescent="0.35">
      <c r="A816" s="30" t="s">
        <v>1137</v>
      </c>
      <c r="C816" s="31" t="s">
        <v>1138</v>
      </c>
    </row>
    <row r="817" spans="1:3" ht="29" x14ac:dyDescent="0.35">
      <c r="A817" s="30" t="s">
        <v>1139</v>
      </c>
      <c r="C817" s="31" t="s">
        <v>1140</v>
      </c>
    </row>
    <row r="818" spans="1:3" ht="29" x14ac:dyDescent="0.35">
      <c r="A818" s="30" t="s">
        <v>1141</v>
      </c>
      <c r="C818" s="31" t="s">
        <v>1142</v>
      </c>
    </row>
    <row r="819" spans="1:3" ht="29" x14ac:dyDescent="0.35">
      <c r="A819" s="30" t="s">
        <v>1143</v>
      </c>
      <c r="C819" s="31" t="s">
        <v>1144</v>
      </c>
    </row>
    <row r="820" spans="1:3" ht="29" x14ac:dyDescent="0.35">
      <c r="A820" s="30" t="s">
        <v>1145</v>
      </c>
      <c r="C820" s="31" t="s">
        <v>1146</v>
      </c>
    </row>
    <row r="821" spans="1:3" ht="29" x14ac:dyDescent="0.35">
      <c r="A821" s="30" t="s">
        <v>1147</v>
      </c>
      <c r="C821" s="31" t="s">
        <v>1148</v>
      </c>
    </row>
    <row r="822" spans="1:3" ht="58" x14ac:dyDescent="0.35">
      <c r="A822" s="30" t="s">
        <v>1150</v>
      </c>
      <c r="B822" s="30" t="s">
        <v>1151</v>
      </c>
      <c r="C822" s="31" t="s">
        <v>1152</v>
      </c>
    </row>
    <row r="823" spans="1:3" x14ac:dyDescent="0.35">
      <c r="A823" s="30" t="s">
        <v>473</v>
      </c>
      <c r="C823" s="31" t="s">
        <v>474</v>
      </c>
    </row>
    <row r="824" spans="1:3" x14ac:dyDescent="0.35">
      <c r="A824" s="30" t="s">
        <v>452</v>
      </c>
      <c r="C824" s="31" t="s">
        <v>238</v>
      </c>
    </row>
    <row r="825" spans="1:3" x14ac:dyDescent="0.35">
      <c r="A825" s="30" t="s">
        <v>453</v>
      </c>
      <c r="C825" s="31" t="s">
        <v>240</v>
      </c>
    </row>
    <row r="826" spans="1:3" x14ac:dyDescent="0.35">
      <c r="A826" s="30" t="s">
        <v>1002</v>
      </c>
      <c r="C826" s="31" t="s">
        <v>1003</v>
      </c>
    </row>
    <row r="827" spans="1:3" x14ac:dyDescent="0.35">
      <c r="A827" s="30" t="s">
        <v>477</v>
      </c>
      <c r="C827" s="31" t="s">
        <v>356</v>
      </c>
    </row>
    <row r="828" spans="1:3" ht="29" x14ac:dyDescent="0.35">
      <c r="A828" s="30" t="s">
        <v>1156</v>
      </c>
      <c r="C828" s="31" t="s">
        <v>1157</v>
      </c>
    </row>
    <row r="829" spans="1:3" ht="29" x14ac:dyDescent="0.35">
      <c r="A829" s="30" t="s">
        <v>1158</v>
      </c>
      <c r="C829" s="31" t="s">
        <v>1159</v>
      </c>
    </row>
    <row r="830" spans="1:3" ht="43.5" x14ac:dyDescent="0.35">
      <c r="A830" s="30" t="s">
        <v>519</v>
      </c>
      <c r="B830" s="30" t="s">
        <v>292</v>
      </c>
      <c r="C830" s="31" t="s">
        <v>520</v>
      </c>
    </row>
    <row r="831" spans="1:3" ht="29" x14ac:dyDescent="0.35">
      <c r="A831" s="30" t="s">
        <v>1161</v>
      </c>
      <c r="C831" s="31" t="s">
        <v>1162</v>
      </c>
    </row>
    <row r="832" spans="1:3" ht="43.5" x14ac:dyDescent="0.35">
      <c r="A832" s="30" t="s">
        <v>485</v>
      </c>
      <c r="C832" s="31" t="s">
        <v>486</v>
      </c>
    </row>
    <row r="833" spans="1:3" ht="43.5" x14ac:dyDescent="0.35">
      <c r="A833" s="30" t="s">
        <v>487</v>
      </c>
      <c r="C833" s="31" t="s">
        <v>488</v>
      </c>
    </row>
    <row r="834" spans="1:3" ht="43.5" x14ac:dyDescent="0.35">
      <c r="A834" s="30" t="s">
        <v>142</v>
      </c>
      <c r="B834" s="30" t="s">
        <v>141</v>
      </c>
      <c r="C834" s="31" t="s">
        <v>470</v>
      </c>
    </row>
    <row r="835" spans="1:3" ht="43.5" x14ac:dyDescent="0.35">
      <c r="A835" s="30" t="s">
        <v>1166</v>
      </c>
      <c r="B835" s="30" t="s">
        <v>1165</v>
      </c>
      <c r="C835" s="31" t="s">
        <v>1167</v>
      </c>
    </row>
    <row r="836" spans="1:3" ht="58" x14ac:dyDescent="0.35">
      <c r="A836" s="30" t="s">
        <v>1168</v>
      </c>
      <c r="C836" s="31" t="s">
        <v>1169</v>
      </c>
    </row>
    <row r="837" spans="1:3" ht="43.5" x14ac:dyDescent="0.35">
      <c r="A837" s="30" t="s">
        <v>487</v>
      </c>
      <c r="C837" s="31" t="s">
        <v>488</v>
      </c>
    </row>
    <row r="838" spans="1:3" ht="72.5" x14ac:dyDescent="0.35">
      <c r="A838" s="30" t="s">
        <v>1174</v>
      </c>
      <c r="C838" s="31" t="s">
        <v>1172</v>
      </c>
    </row>
    <row r="839" spans="1:3" ht="72.5" x14ac:dyDescent="0.35">
      <c r="A839" s="30" t="s">
        <v>1175</v>
      </c>
      <c r="C839" s="31" t="s">
        <v>1173</v>
      </c>
    </row>
    <row r="840" spans="1:3" x14ac:dyDescent="0.35">
      <c r="A840" s="30" t="s">
        <v>1177</v>
      </c>
      <c r="C840" s="31" t="s">
        <v>1178</v>
      </c>
    </row>
    <row r="841" spans="1:3" x14ac:dyDescent="0.35">
      <c r="A841" s="30" t="s">
        <v>985</v>
      </c>
      <c r="C841" s="31" t="s">
        <v>362</v>
      </c>
    </row>
    <row r="842" spans="1:3" x14ac:dyDescent="0.35">
      <c r="A842" s="30" t="s">
        <v>1006</v>
      </c>
      <c r="C842" s="31" t="s">
        <v>1007</v>
      </c>
    </row>
    <row r="843" spans="1:3" x14ac:dyDescent="0.35">
      <c r="A843" s="30" t="s">
        <v>477</v>
      </c>
      <c r="C843" s="31" t="s">
        <v>356</v>
      </c>
    </row>
    <row r="844" spans="1:3" ht="29" x14ac:dyDescent="0.35">
      <c r="A844" s="30" t="s">
        <v>981</v>
      </c>
      <c r="C844" s="31" t="s">
        <v>982</v>
      </c>
    </row>
    <row r="845" spans="1:3" ht="29" x14ac:dyDescent="0.35">
      <c r="A845" s="30" t="s">
        <v>983</v>
      </c>
      <c r="C845" s="31" t="s">
        <v>984</v>
      </c>
    </row>
    <row r="846" spans="1:3" ht="43.5" x14ac:dyDescent="0.35">
      <c r="A846" s="30" t="s">
        <v>1038</v>
      </c>
      <c r="C846" s="31" t="s">
        <v>1182</v>
      </c>
    </row>
    <row r="847" spans="1:3" ht="43.5" x14ac:dyDescent="0.35">
      <c r="A847" s="30" t="s">
        <v>1041</v>
      </c>
      <c r="B847" s="30">
        <v>47100215</v>
      </c>
      <c r="C847" s="31" t="s">
        <v>1042</v>
      </c>
    </row>
    <row r="848" spans="1:3" ht="43.5" x14ac:dyDescent="0.35">
      <c r="A848" s="30" t="s">
        <v>1044</v>
      </c>
      <c r="B848" s="30" t="s">
        <v>1183</v>
      </c>
      <c r="C848" s="31" t="s">
        <v>1045</v>
      </c>
    </row>
    <row r="849" spans="1:3" ht="58" x14ac:dyDescent="0.35">
      <c r="A849" s="30" t="s">
        <v>1185</v>
      </c>
      <c r="C849" s="31" t="s">
        <v>1186</v>
      </c>
    </row>
    <row r="850" spans="1:3" ht="29" x14ac:dyDescent="0.35">
      <c r="A850" s="30" t="s">
        <v>1189</v>
      </c>
      <c r="B850" s="30" t="s">
        <v>1188</v>
      </c>
      <c r="C850" s="31" t="s">
        <v>1190</v>
      </c>
    </row>
    <row r="851" spans="1:3" ht="29" x14ac:dyDescent="0.35">
      <c r="A851" s="30" t="s">
        <v>1192</v>
      </c>
      <c r="B851" s="30" t="s">
        <v>1191</v>
      </c>
      <c r="C851" s="31" t="s">
        <v>1193</v>
      </c>
    </row>
    <row r="852" spans="1:3" ht="29" x14ac:dyDescent="0.35">
      <c r="A852" s="30" t="s">
        <v>1195</v>
      </c>
      <c r="B852" s="30" t="s">
        <v>1194</v>
      </c>
      <c r="C852" s="31" t="s">
        <v>1196</v>
      </c>
    </row>
    <row r="853" spans="1:3" ht="29" x14ac:dyDescent="0.35">
      <c r="A853" s="30" t="s">
        <v>1198</v>
      </c>
      <c r="B853" s="30" t="s">
        <v>1197</v>
      </c>
      <c r="C853" s="31" t="s">
        <v>1199</v>
      </c>
    </row>
    <row r="854" spans="1:3" ht="43.5" x14ac:dyDescent="0.35">
      <c r="A854" s="30" t="s">
        <v>838</v>
      </c>
      <c r="C854" s="31" t="s">
        <v>839</v>
      </c>
    </row>
    <row r="855" spans="1:3" x14ac:dyDescent="0.35">
      <c r="A855" s="30" t="s">
        <v>1207</v>
      </c>
      <c r="B855" s="30" t="s">
        <v>1206</v>
      </c>
      <c r="C855" s="31" t="s">
        <v>1208</v>
      </c>
    </row>
    <row r="856" spans="1:3" x14ac:dyDescent="0.35">
      <c r="A856" s="30" t="s">
        <v>1210</v>
      </c>
      <c r="B856" s="30" t="s">
        <v>1209</v>
      </c>
      <c r="C856" s="31" t="s">
        <v>1211</v>
      </c>
    </row>
    <row r="857" spans="1:3" x14ac:dyDescent="0.35">
      <c r="A857" s="30" t="s">
        <v>1213</v>
      </c>
      <c r="B857" s="30" t="s">
        <v>1212</v>
      </c>
      <c r="C857" s="31" t="s">
        <v>1214</v>
      </c>
    </row>
    <row r="858" spans="1:3" ht="116" x14ac:dyDescent="0.35">
      <c r="A858" s="30" t="s">
        <v>1217</v>
      </c>
      <c r="B858" s="30" t="s">
        <v>1216</v>
      </c>
      <c r="C858" s="31" t="s">
        <v>1218</v>
      </c>
    </row>
    <row r="859" spans="1:3" ht="43.5" x14ac:dyDescent="0.35">
      <c r="A859" s="30" t="s">
        <v>1220</v>
      </c>
      <c r="B859" s="30" t="s">
        <v>1219</v>
      </c>
      <c r="C859" s="31" t="s">
        <v>1221</v>
      </c>
    </row>
    <row r="860" spans="1:3" ht="43.5" x14ac:dyDescent="0.35">
      <c r="A860" s="30" t="s">
        <v>1223</v>
      </c>
      <c r="B860" s="30" t="s">
        <v>1222</v>
      </c>
      <c r="C860" s="31" t="s">
        <v>1224</v>
      </c>
    </row>
    <row r="861" spans="1:3" ht="43.5" x14ac:dyDescent="0.35">
      <c r="A861" s="30" t="s">
        <v>514</v>
      </c>
      <c r="C861" s="31" t="s">
        <v>515</v>
      </c>
    </row>
    <row r="862" spans="1:3" ht="43.5" x14ac:dyDescent="0.35">
      <c r="A862" s="30" t="s">
        <v>516</v>
      </c>
      <c r="B862" s="30" t="s">
        <v>1234</v>
      </c>
      <c r="C862" s="31" t="s">
        <v>518</v>
      </c>
    </row>
    <row r="863" spans="1:3" ht="43.5" x14ac:dyDescent="0.35">
      <c r="A863" s="30" t="s">
        <v>1236</v>
      </c>
      <c r="B863" s="30">
        <v>330612</v>
      </c>
      <c r="C863" s="31" t="s">
        <v>1237</v>
      </c>
    </row>
    <row r="864" spans="1:3" ht="58" x14ac:dyDescent="0.35">
      <c r="A864" s="30" t="s">
        <v>498</v>
      </c>
      <c r="B864" s="30" t="s">
        <v>1239</v>
      </c>
      <c r="C864" s="31" t="s">
        <v>499</v>
      </c>
    </row>
    <row r="865" spans="1:3" ht="87" x14ac:dyDescent="0.35">
      <c r="A865" s="30" t="s">
        <v>680</v>
      </c>
      <c r="C865" s="31" t="s">
        <v>681</v>
      </c>
    </row>
    <row r="866" spans="1:3" ht="87" x14ac:dyDescent="0.35">
      <c r="A866" s="30" t="s">
        <v>680</v>
      </c>
      <c r="C866" s="31" t="s">
        <v>681</v>
      </c>
    </row>
    <row r="867" spans="1:3" ht="29" x14ac:dyDescent="0.35">
      <c r="A867" s="30" t="s">
        <v>1243</v>
      </c>
      <c r="C867" s="31" t="s">
        <v>1242</v>
      </c>
    </row>
    <row r="868" spans="1:3" x14ac:dyDescent="0.35">
      <c r="A868" s="30" t="s">
        <v>452</v>
      </c>
      <c r="C868" s="31" t="s">
        <v>238</v>
      </c>
    </row>
    <row r="869" spans="1:3" x14ac:dyDescent="0.35">
      <c r="A869" s="30" t="s">
        <v>453</v>
      </c>
      <c r="C869" s="31" t="s">
        <v>240</v>
      </c>
    </row>
    <row r="870" spans="1:3" ht="72.5" x14ac:dyDescent="0.35">
      <c r="A870" s="30" t="s">
        <v>790</v>
      </c>
      <c r="C870" s="31" t="s">
        <v>791</v>
      </c>
    </row>
    <row r="871" spans="1:3" ht="29" x14ac:dyDescent="0.35">
      <c r="A871" s="30" t="s">
        <v>991</v>
      </c>
      <c r="B871" s="30">
        <v>620</v>
      </c>
      <c r="C871" s="31" t="s">
        <v>992</v>
      </c>
    </row>
    <row r="872" spans="1:3" ht="29" x14ac:dyDescent="0.35">
      <c r="A872" s="30" t="s">
        <v>1262</v>
      </c>
      <c r="B872" s="30" t="s">
        <v>1261</v>
      </c>
      <c r="C872" s="31" t="s">
        <v>1263</v>
      </c>
    </row>
    <row r="873" spans="1:3" ht="58" x14ac:dyDescent="0.35">
      <c r="A873" s="30" t="s">
        <v>1265</v>
      </c>
      <c r="B873" s="30">
        <v>1000108319</v>
      </c>
      <c r="C873" s="31" t="s">
        <v>1266</v>
      </c>
    </row>
    <row r="874" spans="1:3" ht="29" x14ac:dyDescent="0.35">
      <c r="A874" s="30" t="s">
        <v>1269</v>
      </c>
      <c r="B874" s="30">
        <v>2400379</v>
      </c>
      <c r="C874" s="31" t="s">
        <v>1270</v>
      </c>
    </row>
    <row r="875" spans="1:3" ht="43.5" x14ac:dyDescent="0.35">
      <c r="A875" s="30" t="s">
        <v>1272</v>
      </c>
      <c r="B875" s="30" t="s">
        <v>1271</v>
      </c>
      <c r="C875" s="31" t="s">
        <v>1273</v>
      </c>
    </row>
    <row r="876" spans="1:3" ht="29" x14ac:dyDescent="0.35">
      <c r="A876" s="30" t="s">
        <v>1274</v>
      </c>
      <c r="B876" s="30">
        <v>2508809</v>
      </c>
      <c r="C876" s="31" t="s">
        <v>1275</v>
      </c>
    </row>
    <row r="877" spans="1:3" ht="72.5" x14ac:dyDescent="0.35">
      <c r="A877" s="30" t="s">
        <v>1277</v>
      </c>
      <c r="B877" s="30" t="s">
        <v>1276</v>
      </c>
      <c r="C877" s="31" t="s">
        <v>1278</v>
      </c>
    </row>
    <row r="878" spans="1:3" x14ac:dyDescent="0.35">
      <c r="A878" s="30" t="s">
        <v>118</v>
      </c>
      <c r="B878" s="30" t="s">
        <v>825</v>
      </c>
      <c r="C878" s="31" t="s">
        <v>826</v>
      </c>
    </row>
    <row r="879" spans="1:3" x14ac:dyDescent="0.35">
      <c r="A879" s="30" t="s">
        <v>118</v>
      </c>
      <c r="B879" s="30" t="s">
        <v>825</v>
      </c>
      <c r="C879" s="31" t="s">
        <v>826</v>
      </c>
    </row>
    <row r="880" spans="1:3" x14ac:dyDescent="0.35">
      <c r="A880" s="30" t="s">
        <v>124</v>
      </c>
      <c r="C880" s="31" t="s">
        <v>824</v>
      </c>
    </row>
    <row r="881" spans="1:3" ht="29" x14ac:dyDescent="0.35">
      <c r="A881" s="30" t="s">
        <v>133</v>
      </c>
      <c r="B881" s="30" t="s">
        <v>132</v>
      </c>
      <c r="C881" s="31" t="s">
        <v>822</v>
      </c>
    </row>
    <row r="882" spans="1:3" ht="29" x14ac:dyDescent="0.35">
      <c r="A882" s="30" t="s">
        <v>127</v>
      </c>
      <c r="C882" s="31" t="s">
        <v>973</v>
      </c>
    </row>
    <row r="883" spans="1:3" x14ac:dyDescent="0.35">
      <c r="A883" s="30" t="s">
        <v>1280</v>
      </c>
      <c r="C883" s="31" t="s">
        <v>1281</v>
      </c>
    </row>
    <row r="884" spans="1:3" x14ac:dyDescent="0.35">
      <c r="A884" s="30" t="s">
        <v>124</v>
      </c>
      <c r="C884" s="31" t="s">
        <v>824</v>
      </c>
    </row>
    <row r="885" spans="1:3" ht="29" x14ac:dyDescent="0.35">
      <c r="A885" s="30" t="s">
        <v>784</v>
      </c>
      <c r="B885" s="30" t="s">
        <v>783</v>
      </c>
      <c r="C885" s="31" t="s">
        <v>785</v>
      </c>
    </row>
    <row r="886" spans="1:3" ht="29" x14ac:dyDescent="0.35">
      <c r="A886" s="30" t="s">
        <v>784</v>
      </c>
      <c r="B886" s="30" t="s">
        <v>783</v>
      </c>
      <c r="C886" s="31" t="s">
        <v>785</v>
      </c>
    </row>
    <row r="887" spans="1:3" ht="29" x14ac:dyDescent="0.35">
      <c r="A887" s="30" t="s">
        <v>784</v>
      </c>
      <c r="B887" s="30" t="s">
        <v>783</v>
      </c>
      <c r="C887" s="31" t="s">
        <v>785</v>
      </c>
    </row>
    <row r="888" spans="1:3" ht="29" x14ac:dyDescent="0.35">
      <c r="A888" s="30" t="s">
        <v>784</v>
      </c>
      <c r="B888" s="30" t="s">
        <v>783</v>
      </c>
      <c r="C888" s="31" t="s">
        <v>785</v>
      </c>
    </row>
    <row r="889" spans="1:3" ht="29" x14ac:dyDescent="0.35">
      <c r="A889" s="30" t="s">
        <v>784</v>
      </c>
      <c r="B889" s="30" t="s">
        <v>783</v>
      </c>
      <c r="C889" s="31" t="s">
        <v>785</v>
      </c>
    </row>
    <row r="890" spans="1:3" ht="29" x14ac:dyDescent="0.35">
      <c r="A890" s="30" t="s">
        <v>784</v>
      </c>
      <c r="B890" s="30" t="s">
        <v>783</v>
      </c>
      <c r="C890" s="31" t="s">
        <v>785</v>
      </c>
    </row>
    <row r="891" spans="1:3" ht="43.5" x14ac:dyDescent="0.35">
      <c r="A891" s="30" t="s">
        <v>1284</v>
      </c>
      <c r="B891" s="30" t="s">
        <v>1283</v>
      </c>
      <c r="C891" s="31" t="s">
        <v>1285</v>
      </c>
    </row>
    <row r="892" spans="1:3" ht="29" x14ac:dyDescent="0.35">
      <c r="A892" s="30" t="s">
        <v>788</v>
      </c>
      <c r="B892" s="30" t="s">
        <v>794</v>
      </c>
      <c r="C892" s="31" t="s">
        <v>789</v>
      </c>
    </row>
    <row r="893" spans="1:3" ht="29" x14ac:dyDescent="0.35">
      <c r="A893" s="30" t="s">
        <v>784</v>
      </c>
      <c r="B893" s="30" t="s">
        <v>783</v>
      </c>
      <c r="C893" s="31" t="s">
        <v>785</v>
      </c>
    </row>
    <row r="894" spans="1:3" ht="58" x14ac:dyDescent="0.35">
      <c r="A894" s="30" t="s">
        <v>1288</v>
      </c>
      <c r="B894" s="30" t="s">
        <v>1287</v>
      </c>
      <c r="C894" s="31" t="s">
        <v>1289</v>
      </c>
    </row>
    <row r="895" spans="1:3" ht="58" x14ac:dyDescent="0.35">
      <c r="A895" s="30" t="s">
        <v>1291</v>
      </c>
      <c r="B895" s="30" t="s">
        <v>1290</v>
      </c>
      <c r="C895" s="31" t="s">
        <v>1292</v>
      </c>
    </row>
    <row r="896" spans="1:3" ht="29" x14ac:dyDescent="0.35">
      <c r="A896" s="30" t="s">
        <v>1294</v>
      </c>
      <c r="B896" s="30" t="s">
        <v>1293</v>
      </c>
      <c r="C896" s="31" t="s">
        <v>1295</v>
      </c>
    </row>
    <row r="897" spans="1:3" ht="43.5" x14ac:dyDescent="0.35">
      <c r="A897" s="30" t="s">
        <v>1297</v>
      </c>
      <c r="B897" s="30" t="s">
        <v>1296</v>
      </c>
      <c r="C897" s="31" t="s">
        <v>1298</v>
      </c>
    </row>
    <row r="898" spans="1:3" ht="43.5" x14ac:dyDescent="0.35">
      <c r="A898" s="30" t="s">
        <v>1300</v>
      </c>
      <c r="B898" s="30" t="s">
        <v>1299</v>
      </c>
      <c r="C898" s="31" t="s">
        <v>1301</v>
      </c>
    </row>
    <row r="899" spans="1:3" ht="29" x14ac:dyDescent="0.35">
      <c r="A899" s="30" t="s">
        <v>1303</v>
      </c>
      <c r="B899" s="30" t="s">
        <v>1302</v>
      </c>
      <c r="C899" s="31" t="s">
        <v>1304</v>
      </c>
    </row>
    <row r="900" spans="1:3" ht="29" x14ac:dyDescent="0.35">
      <c r="A900" s="30" t="s">
        <v>1305</v>
      </c>
      <c r="C900" s="31" t="s">
        <v>1306</v>
      </c>
    </row>
    <row r="901" spans="1:3" ht="72.5" x14ac:dyDescent="0.35">
      <c r="A901" s="30" t="s">
        <v>1309</v>
      </c>
      <c r="B901" s="30" t="s">
        <v>1308</v>
      </c>
      <c r="C901" s="31" t="s">
        <v>1310</v>
      </c>
    </row>
    <row r="902" spans="1:3" ht="29" x14ac:dyDescent="0.35">
      <c r="A902" s="30" t="s">
        <v>1312</v>
      </c>
      <c r="B902" s="30" t="s">
        <v>1311</v>
      </c>
      <c r="C902" s="31" t="s">
        <v>1313</v>
      </c>
    </row>
    <row r="903" spans="1:3" ht="29" x14ac:dyDescent="0.35">
      <c r="A903" s="30" t="s">
        <v>1315</v>
      </c>
      <c r="B903" s="30" t="s">
        <v>1314</v>
      </c>
      <c r="C903" s="31" t="s">
        <v>1316</v>
      </c>
    </row>
    <row r="904" spans="1:3" ht="29" x14ac:dyDescent="0.35">
      <c r="A904" s="30" t="s">
        <v>1318</v>
      </c>
      <c r="B904" s="30" t="s">
        <v>1317</v>
      </c>
      <c r="C904" s="31" t="s">
        <v>1319</v>
      </c>
    </row>
    <row r="905" spans="1:3" x14ac:dyDescent="0.35">
      <c r="A905" s="30" t="s">
        <v>1320</v>
      </c>
      <c r="C905" s="31" t="s">
        <v>1321</v>
      </c>
    </row>
    <row r="906" spans="1:3" ht="29" x14ac:dyDescent="0.35">
      <c r="A906" s="30" t="s">
        <v>1322</v>
      </c>
      <c r="C906" s="31" t="s">
        <v>1323</v>
      </c>
    </row>
    <row r="907" spans="1:3" x14ac:dyDescent="0.35">
      <c r="A907" s="30" t="s">
        <v>1324</v>
      </c>
      <c r="C907" s="31" t="s">
        <v>1325</v>
      </c>
    </row>
    <row r="908" spans="1:3" ht="43.5" x14ac:dyDescent="0.35">
      <c r="A908" s="30" t="s">
        <v>1326</v>
      </c>
      <c r="C908" s="31" t="s">
        <v>1327</v>
      </c>
    </row>
    <row r="909" spans="1:3" x14ac:dyDescent="0.35">
      <c r="A909" s="30" t="s">
        <v>1328</v>
      </c>
      <c r="C909" s="31" t="s">
        <v>1329</v>
      </c>
    </row>
    <row r="910" spans="1:3" ht="29" x14ac:dyDescent="0.35">
      <c r="A910" s="30" t="s">
        <v>1330</v>
      </c>
      <c r="C910" s="31" t="s">
        <v>1331</v>
      </c>
    </row>
    <row r="911" spans="1:3" ht="29" x14ac:dyDescent="0.35">
      <c r="A911" s="30" t="s">
        <v>1332</v>
      </c>
      <c r="C911" s="31" t="s">
        <v>1333</v>
      </c>
    </row>
    <row r="912" spans="1:3" ht="29" x14ac:dyDescent="0.35">
      <c r="A912" s="30" t="s">
        <v>1334</v>
      </c>
      <c r="C912" s="31" t="s">
        <v>1335</v>
      </c>
    </row>
    <row r="913" spans="1:3" ht="29" x14ac:dyDescent="0.35">
      <c r="A913" s="30" t="s">
        <v>1336</v>
      </c>
      <c r="C913" s="31" t="s">
        <v>1337</v>
      </c>
    </row>
    <row r="914" spans="1:3" ht="29" x14ac:dyDescent="0.35">
      <c r="A914" s="30" t="s">
        <v>1338</v>
      </c>
      <c r="C914" s="31" t="s">
        <v>1339</v>
      </c>
    </row>
    <row r="915" spans="1:3" ht="29" x14ac:dyDescent="0.35">
      <c r="A915" s="30" t="s">
        <v>1340</v>
      </c>
      <c r="C915" s="31" t="s">
        <v>1341</v>
      </c>
    </row>
    <row r="916" spans="1:3" ht="29" x14ac:dyDescent="0.35">
      <c r="A916" s="30" t="s">
        <v>1342</v>
      </c>
      <c r="B916" s="30">
        <v>4032316</v>
      </c>
      <c r="C916" s="31" t="s">
        <v>1343</v>
      </c>
    </row>
    <row r="917" spans="1:3" ht="43.5" x14ac:dyDescent="0.35">
      <c r="A917" s="30" t="s">
        <v>1344</v>
      </c>
      <c r="B917" s="30">
        <v>412812</v>
      </c>
      <c r="C917" s="31" t="s">
        <v>1345</v>
      </c>
    </row>
    <row r="918" spans="1:3" ht="29" x14ac:dyDescent="0.35">
      <c r="A918" s="30" t="s">
        <v>1330</v>
      </c>
      <c r="C918" s="31" t="s">
        <v>1331</v>
      </c>
    </row>
    <row r="919" spans="1:3" ht="43.5" x14ac:dyDescent="0.35">
      <c r="A919" s="30" t="s">
        <v>1326</v>
      </c>
      <c r="C919" s="31" t="s">
        <v>1327</v>
      </c>
    </row>
    <row r="920" spans="1:3" ht="29" x14ac:dyDescent="0.35">
      <c r="A920" s="30" t="s">
        <v>1346</v>
      </c>
      <c r="C920" s="31" t="s">
        <v>1347</v>
      </c>
    </row>
    <row r="921" spans="1:3" ht="29" x14ac:dyDescent="0.35">
      <c r="A921" s="30" t="s">
        <v>1348</v>
      </c>
      <c r="C921" s="31" t="s">
        <v>1349</v>
      </c>
    </row>
    <row r="922" spans="1:3" ht="29" x14ac:dyDescent="0.35">
      <c r="A922" s="30" t="s">
        <v>1352</v>
      </c>
      <c r="B922" s="30" t="s">
        <v>1351</v>
      </c>
      <c r="C922" s="31" t="s">
        <v>1353</v>
      </c>
    </row>
    <row r="923" spans="1:3" ht="29" x14ac:dyDescent="0.35">
      <c r="A923" s="30" t="s">
        <v>1355</v>
      </c>
      <c r="B923" s="30" t="s">
        <v>1354</v>
      </c>
      <c r="C923" s="31" t="s">
        <v>1356</v>
      </c>
    </row>
    <row r="924" spans="1:3" ht="116" x14ac:dyDescent="0.35">
      <c r="A924" s="30" t="s">
        <v>1358</v>
      </c>
      <c r="B924" s="30" t="s">
        <v>1357</v>
      </c>
      <c r="C924" s="31" t="s">
        <v>1359</v>
      </c>
    </row>
    <row r="925" spans="1:3" ht="116" x14ac:dyDescent="0.35">
      <c r="A925" s="30" t="s">
        <v>1361</v>
      </c>
      <c r="B925" s="30" t="s">
        <v>1360</v>
      </c>
      <c r="C925" s="31" t="s">
        <v>1362</v>
      </c>
    </row>
    <row r="926" spans="1:3" ht="58" x14ac:dyDescent="0.35">
      <c r="A926" s="30" t="s">
        <v>1364</v>
      </c>
      <c r="B926" s="30" t="s">
        <v>1363</v>
      </c>
      <c r="C926" s="31" t="s">
        <v>1365</v>
      </c>
    </row>
    <row r="927" spans="1:3" ht="43.5" x14ac:dyDescent="0.35">
      <c r="A927" s="30" t="s">
        <v>1367</v>
      </c>
      <c r="B927" s="30" t="s">
        <v>1366</v>
      </c>
      <c r="C927" s="31" t="s">
        <v>1368</v>
      </c>
    </row>
    <row r="928" spans="1:3" ht="29" x14ac:dyDescent="0.35">
      <c r="A928" s="30" t="s">
        <v>1370</v>
      </c>
      <c r="B928" s="30" t="s">
        <v>1369</v>
      </c>
      <c r="C928" s="31" t="s">
        <v>1371</v>
      </c>
    </row>
    <row r="929" spans="1:3" ht="29" x14ac:dyDescent="0.35">
      <c r="A929" s="30" t="s">
        <v>1352</v>
      </c>
      <c r="B929" s="30" t="s">
        <v>1372</v>
      </c>
      <c r="C929" s="31" t="s">
        <v>1353</v>
      </c>
    </row>
    <row r="930" spans="1:3" ht="29" x14ac:dyDescent="0.35">
      <c r="A930" s="30" t="s">
        <v>1355</v>
      </c>
      <c r="B930" s="30" t="s">
        <v>1373</v>
      </c>
      <c r="C930" s="31" t="s">
        <v>1356</v>
      </c>
    </row>
    <row r="931" spans="1:3" ht="29" x14ac:dyDescent="0.35">
      <c r="A931" s="30" t="s">
        <v>1375</v>
      </c>
      <c r="B931" s="30" t="s">
        <v>1374</v>
      </c>
      <c r="C931" s="31" t="s">
        <v>1376</v>
      </c>
    </row>
    <row r="932" spans="1:3" ht="116" x14ac:dyDescent="0.35">
      <c r="A932" s="30" t="s">
        <v>1358</v>
      </c>
      <c r="B932" s="30" t="s">
        <v>1357</v>
      </c>
      <c r="C932" s="31" t="s">
        <v>1359</v>
      </c>
    </row>
    <row r="933" spans="1:3" ht="116" x14ac:dyDescent="0.35">
      <c r="A933" s="30" t="s">
        <v>1361</v>
      </c>
      <c r="B933" s="30" t="s">
        <v>1377</v>
      </c>
      <c r="C933" s="31" t="s">
        <v>1362</v>
      </c>
    </row>
    <row r="934" spans="1:3" ht="58" x14ac:dyDescent="0.35">
      <c r="A934" s="30" t="s">
        <v>1364</v>
      </c>
      <c r="B934" s="30" t="s">
        <v>1378</v>
      </c>
      <c r="C934" s="31" t="s">
        <v>1365</v>
      </c>
    </row>
    <row r="935" spans="1:3" ht="43.5" x14ac:dyDescent="0.35">
      <c r="A935" s="30" t="s">
        <v>1367</v>
      </c>
      <c r="B935" s="30" t="s">
        <v>1379</v>
      </c>
      <c r="C935" s="31" t="s">
        <v>1368</v>
      </c>
    </row>
    <row r="936" spans="1:3" ht="29" x14ac:dyDescent="0.35">
      <c r="A936" s="30" t="s">
        <v>1370</v>
      </c>
      <c r="B936" s="30" t="s">
        <v>1380</v>
      </c>
      <c r="C936" s="31" t="s">
        <v>1371</v>
      </c>
    </row>
    <row r="937" spans="1:3" ht="58" x14ac:dyDescent="0.35">
      <c r="A937" s="30" t="s">
        <v>1383</v>
      </c>
      <c r="B937" s="30" t="s">
        <v>1382</v>
      </c>
      <c r="C937" s="31" t="s">
        <v>1384</v>
      </c>
    </row>
    <row r="938" spans="1:3" ht="72.5" x14ac:dyDescent="0.35">
      <c r="A938" s="30" t="s">
        <v>1386</v>
      </c>
      <c r="B938" s="30" t="s">
        <v>1385</v>
      </c>
      <c r="C938" s="31" t="s">
        <v>1387</v>
      </c>
    </row>
    <row r="939" spans="1:3" ht="29" x14ac:dyDescent="0.35">
      <c r="A939" s="30" t="s">
        <v>1388</v>
      </c>
      <c r="C939" s="31" t="s">
        <v>1389</v>
      </c>
    </row>
    <row r="940" spans="1:3" x14ac:dyDescent="0.35">
      <c r="A940" s="30" t="s">
        <v>1390</v>
      </c>
      <c r="C940" s="31" t="s">
        <v>1391</v>
      </c>
    </row>
    <row r="941" spans="1:3" ht="29" x14ac:dyDescent="0.35">
      <c r="A941" s="30" t="s">
        <v>1393</v>
      </c>
      <c r="C941" s="31" t="s">
        <v>1392</v>
      </c>
    </row>
    <row r="942" spans="1:3" ht="29" x14ac:dyDescent="0.35">
      <c r="A942" s="30" t="s">
        <v>1394</v>
      </c>
      <c r="C942" s="31" t="s">
        <v>1395</v>
      </c>
    </row>
    <row r="943" spans="1:3" ht="29" x14ac:dyDescent="0.35">
      <c r="A943" s="30" t="s">
        <v>1396</v>
      </c>
      <c r="C943" s="31" t="s">
        <v>1397</v>
      </c>
    </row>
    <row r="944" spans="1:3" ht="29" x14ac:dyDescent="0.35">
      <c r="A944" s="30" t="s">
        <v>1398</v>
      </c>
      <c r="C944" s="31" t="s">
        <v>1399</v>
      </c>
    </row>
    <row r="945" spans="1:3" ht="29" x14ac:dyDescent="0.35">
      <c r="A945" s="30" t="s">
        <v>1348</v>
      </c>
      <c r="C945" s="31" t="s">
        <v>1349</v>
      </c>
    </row>
    <row r="946" spans="1:3" ht="29" x14ac:dyDescent="0.35">
      <c r="A946" s="30" t="s">
        <v>1330</v>
      </c>
      <c r="C946" s="31" t="s">
        <v>1331</v>
      </c>
    </row>
    <row r="947" spans="1:3" ht="29" x14ac:dyDescent="0.35">
      <c r="A947" s="30" t="s">
        <v>1332</v>
      </c>
      <c r="C947" s="31" t="s">
        <v>1333</v>
      </c>
    </row>
    <row r="948" spans="1:3" ht="72.5" x14ac:dyDescent="0.35">
      <c r="A948" s="30" t="s">
        <v>1401</v>
      </c>
      <c r="C948" s="31" t="s">
        <v>1402</v>
      </c>
    </row>
    <row r="949" spans="1:3" ht="43.5" x14ac:dyDescent="0.35">
      <c r="A949" s="30" t="s">
        <v>877</v>
      </c>
      <c r="C949" s="31" t="s">
        <v>191</v>
      </c>
    </row>
    <row r="950" spans="1:3" ht="29" x14ac:dyDescent="0.35">
      <c r="A950" s="30" t="s">
        <v>878</v>
      </c>
      <c r="C950" s="31" t="s">
        <v>223</v>
      </c>
    </row>
    <row r="951" spans="1:3" ht="29" x14ac:dyDescent="0.35">
      <c r="A951" s="30" t="s">
        <v>882</v>
      </c>
      <c r="C951" s="31" t="s">
        <v>194</v>
      </c>
    </row>
    <row r="952" spans="1:3" ht="29" x14ac:dyDescent="0.35">
      <c r="A952" s="30" t="s">
        <v>1405</v>
      </c>
      <c r="C952" s="31" t="s">
        <v>201</v>
      </c>
    </row>
    <row r="953" spans="1:3" ht="29" x14ac:dyDescent="0.35">
      <c r="A953" s="30" t="s">
        <v>872</v>
      </c>
      <c r="C953" s="31" t="s">
        <v>202</v>
      </c>
    </row>
    <row r="954" spans="1:3" ht="29" x14ac:dyDescent="0.35">
      <c r="A954" s="30" t="s">
        <v>888</v>
      </c>
      <c r="C954" s="31" t="s">
        <v>203</v>
      </c>
    </row>
    <row r="955" spans="1:3" ht="43.5" x14ac:dyDescent="0.35">
      <c r="A955" s="30" t="s">
        <v>868</v>
      </c>
      <c r="C955" s="31" t="s">
        <v>869</v>
      </c>
    </row>
    <row r="956" spans="1:3" ht="43.5" x14ac:dyDescent="0.35">
      <c r="A956" s="30" t="s">
        <v>953</v>
      </c>
      <c r="C956" s="31" t="s">
        <v>954</v>
      </c>
    </row>
    <row r="957" spans="1:3" ht="58" x14ac:dyDescent="0.35">
      <c r="A957" s="30" t="s">
        <v>1408</v>
      </c>
      <c r="B957" s="30" t="s">
        <v>1407</v>
      </c>
      <c r="C957" s="31" t="s">
        <v>1409</v>
      </c>
    </row>
    <row r="958" spans="1:3" ht="58" x14ac:dyDescent="0.35">
      <c r="A958" s="30" t="s">
        <v>1408</v>
      </c>
      <c r="B958" s="30" t="s">
        <v>1410</v>
      </c>
      <c r="C958" s="31" t="s">
        <v>1409</v>
      </c>
    </row>
    <row r="959" spans="1:3" ht="58" x14ac:dyDescent="0.35">
      <c r="A959" s="30" t="s">
        <v>1408</v>
      </c>
      <c r="B959" s="30" t="s">
        <v>1410</v>
      </c>
      <c r="C959" s="31" t="s">
        <v>1409</v>
      </c>
    </row>
    <row r="960" spans="1:3" ht="87" x14ac:dyDescent="0.35">
      <c r="A960" s="30" t="s">
        <v>1412</v>
      </c>
      <c r="C960" s="31" t="s">
        <v>1413</v>
      </c>
    </row>
    <row r="961" spans="1:3" ht="87" x14ac:dyDescent="0.35">
      <c r="A961" s="30" t="s">
        <v>1412</v>
      </c>
      <c r="C961" s="31" t="s">
        <v>1413</v>
      </c>
    </row>
    <row r="962" spans="1:3" ht="43.5" x14ac:dyDescent="0.35">
      <c r="A962" s="30" t="s">
        <v>1416</v>
      </c>
      <c r="C962" s="31" t="s">
        <v>1417</v>
      </c>
    </row>
    <row r="963" spans="1:3" ht="29" x14ac:dyDescent="0.35">
      <c r="A963" s="30" t="s">
        <v>1158</v>
      </c>
      <c r="C963" s="31" t="s">
        <v>1159</v>
      </c>
    </row>
    <row r="964" spans="1:3" x14ac:dyDescent="0.35">
      <c r="A964" s="30" t="s">
        <v>473</v>
      </c>
      <c r="C964" s="31" t="s">
        <v>474</v>
      </c>
    </row>
    <row r="965" spans="1:3" x14ac:dyDescent="0.35">
      <c r="A965" s="30" t="s">
        <v>452</v>
      </c>
      <c r="C965" s="31" t="s">
        <v>238</v>
      </c>
    </row>
    <row r="966" spans="1:3" x14ac:dyDescent="0.35">
      <c r="A966" s="30" t="s">
        <v>453</v>
      </c>
      <c r="C966" s="31" t="s">
        <v>240</v>
      </c>
    </row>
    <row r="967" spans="1:3" ht="29" x14ac:dyDescent="0.35">
      <c r="A967" s="30" t="s">
        <v>981</v>
      </c>
      <c r="C967" s="31" t="s">
        <v>982</v>
      </c>
    </row>
    <row r="968" spans="1:3" ht="29" x14ac:dyDescent="0.35">
      <c r="A968" s="30" t="s">
        <v>983</v>
      </c>
      <c r="C968" s="31" t="s">
        <v>984</v>
      </c>
    </row>
    <row r="969" spans="1:3" ht="43.5" x14ac:dyDescent="0.35">
      <c r="A969" s="30" t="s">
        <v>487</v>
      </c>
      <c r="C969" s="31" t="s">
        <v>488</v>
      </c>
    </row>
    <row r="970" spans="1:3" ht="58" x14ac:dyDescent="0.35">
      <c r="A970" s="30" t="s">
        <v>1422</v>
      </c>
      <c r="B970" s="30" t="s">
        <v>1421</v>
      </c>
      <c r="C970" s="31" t="s">
        <v>1423</v>
      </c>
    </row>
    <row r="971" spans="1:3" ht="58" x14ac:dyDescent="0.35">
      <c r="A971" s="30" t="s">
        <v>1426</v>
      </c>
      <c r="B971" s="30" t="s">
        <v>1425</v>
      </c>
      <c r="C971" s="31" t="s">
        <v>1427</v>
      </c>
    </row>
    <row r="972" spans="1:3" x14ac:dyDescent="0.35">
      <c r="A972" s="30" t="s">
        <v>985</v>
      </c>
      <c r="C972" s="31" t="s">
        <v>362</v>
      </c>
    </row>
    <row r="973" spans="1:3" ht="29" x14ac:dyDescent="0.35">
      <c r="A973" s="30" t="s">
        <v>1429</v>
      </c>
      <c r="C973" s="31" t="s">
        <v>1430</v>
      </c>
    </row>
    <row r="974" spans="1:3" ht="43.5" x14ac:dyDescent="0.35">
      <c r="A974" s="30" t="s">
        <v>1038</v>
      </c>
      <c r="C974" s="31" t="s">
        <v>1182</v>
      </c>
    </row>
    <row r="975" spans="1:3" ht="43.5" x14ac:dyDescent="0.35">
      <c r="A975" s="30" t="s">
        <v>1041</v>
      </c>
      <c r="B975" s="30">
        <v>47100215</v>
      </c>
      <c r="C975" s="31" t="s">
        <v>1042</v>
      </c>
    </row>
    <row r="976" spans="1:3" ht="43.5" x14ac:dyDescent="0.35">
      <c r="A976" s="30" t="s">
        <v>1044</v>
      </c>
      <c r="B976" s="30" t="s">
        <v>1183</v>
      </c>
      <c r="C976" s="31" t="s">
        <v>1045</v>
      </c>
    </row>
    <row r="977" spans="1:3" ht="43.5" x14ac:dyDescent="0.35">
      <c r="A977" s="30" t="s">
        <v>519</v>
      </c>
      <c r="B977" s="30" t="s">
        <v>292</v>
      </c>
      <c r="C977" s="31" t="s">
        <v>520</v>
      </c>
    </row>
    <row r="978" spans="1:3" ht="29" x14ac:dyDescent="0.35">
      <c r="A978" s="30" t="s">
        <v>1435</v>
      </c>
      <c r="B978" s="30" t="s">
        <v>1434</v>
      </c>
      <c r="C978" s="31" t="s">
        <v>1436</v>
      </c>
    </row>
    <row r="979" spans="1:3" ht="43.5" x14ac:dyDescent="0.35">
      <c r="A979" s="30" t="s">
        <v>1441</v>
      </c>
      <c r="B979" s="30" t="s">
        <v>1438</v>
      </c>
      <c r="C979" s="31" t="s">
        <v>1439</v>
      </c>
    </row>
    <row r="980" spans="1:3" ht="43.5" x14ac:dyDescent="0.35">
      <c r="A980" s="30" t="s">
        <v>142</v>
      </c>
      <c r="B980" s="30" t="s">
        <v>141</v>
      </c>
      <c r="C980" s="31" t="s">
        <v>470</v>
      </c>
    </row>
    <row r="981" spans="1:3" ht="58" x14ac:dyDescent="0.35">
      <c r="A981" s="30" t="s">
        <v>1442</v>
      </c>
      <c r="B981" s="30" t="s">
        <v>273</v>
      </c>
      <c r="C981" s="31" t="s">
        <v>1440</v>
      </c>
    </row>
    <row r="982" spans="1:3" ht="58" x14ac:dyDescent="0.35">
      <c r="A982" s="30" t="s">
        <v>1288</v>
      </c>
      <c r="B982" s="30" t="s">
        <v>1287</v>
      </c>
      <c r="C982" s="31" t="s">
        <v>1289</v>
      </c>
    </row>
    <row r="983" spans="1:3" ht="58" x14ac:dyDescent="0.35">
      <c r="A983" s="30" t="s">
        <v>1291</v>
      </c>
      <c r="B983" s="30" t="s">
        <v>1290</v>
      </c>
      <c r="C983" s="31" t="s">
        <v>1292</v>
      </c>
    </row>
    <row r="984" spans="1:3" ht="29" x14ac:dyDescent="0.35">
      <c r="A984" s="30" t="s">
        <v>1294</v>
      </c>
      <c r="B984" s="30" t="s">
        <v>1443</v>
      </c>
      <c r="C984" s="31" t="s">
        <v>1295</v>
      </c>
    </row>
    <row r="985" spans="1:3" ht="43.5" x14ac:dyDescent="0.35">
      <c r="A985" s="30" t="s">
        <v>1297</v>
      </c>
      <c r="B985" s="30" t="s">
        <v>1296</v>
      </c>
      <c r="C985" s="31" t="s">
        <v>1298</v>
      </c>
    </row>
    <row r="986" spans="1:3" ht="43.5" x14ac:dyDescent="0.35">
      <c r="A986" s="30" t="s">
        <v>1300</v>
      </c>
      <c r="B986" s="30" t="s">
        <v>1444</v>
      </c>
      <c r="C986" s="31" t="s">
        <v>1301</v>
      </c>
    </row>
    <row r="987" spans="1:3" ht="29" x14ac:dyDescent="0.35">
      <c r="A987" s="30" t="s">
        <v>1303</v>
      </c>
      <c r="B987" s="30" t="s">
        <v>1302</v>
      </c>
      <c r="C987" s="31" t="s">
        <v>1445</v>
      </c>
    </row>
    <row r="988" spans="1:3" ht="29" x14ac:dyDescent="0.35">
      <c r="A988" s="30" t="s">
        <v>1305</v>
      </c>
      <c r="C988" s="31" t="s">
        <v>1306</v>
      </c>
    </row>
    <row r="989" spans="1:3" ht="29" x14ac:dyDescent="0.35">
      <c r="A989" s="30" t="s">
        <v>1447</v>
      </c>
      <c r="C989" s="31" t="s">
        <v>1448</v>
      </c>
    </row>
    <row r="990" spans="1:3" x14ac:dyDescent="0.35">
      <c r="A990" s="30" t="s">
        <v>1177</v>
      </c>
      <c r="C990" s="31" t="s">
        <v>1178</v>
      </c>
    </row>
    <row r="991" spans="1:3" ht="43.5" x14ac:dyDescent="0.35">
      <c r="A991" s="30" t="s">
        <v>1452</v>
      </c>
      <c r="C991" s="31" t="s">
        <v>1451</v>
      </c>
    </row>
    <row r="992" spans="1:3" x14ac:dyDescent="0.35">
      <c r="A992" s="30" t="s">
        <v>985</v>
      </c>
      <c r="C992" s="31" t="s">
        <v>362</v>
      </c>
    </row>
    <row r="993" spans="1:3" ht="29" x14ac:dyDescent="0.35">
      <c r="A993" s="30" t="s">
        <v>1456</v>
      </c>
      <c r="B993" s="30" t="s">
        <v>1455</v>
      </c>
      <c r="C993" s="31" t="s">
        <v>1457</v>
      </c>
    </row>
    <row r="994" spans="1:3" ht="43.5" x14ac:dyDescent="0.35">
      <c r="A994" s="30" t="s">
        <v>1459</v>
      </c>
      <c r="B994" s="30" t="s">
        <v>1458</v>
      </c>
      <c r="C994" s="31" t="s">
        <v>1460</v>
      </c>
    </row>
    <row r="995" spans="1:3" ht="29" x14ac:dyDescent="0.35">
      <c r="A995" s="30" t="s">
        <v>1462</v>
      </c>
      <c r="B995" s="30" t="s">
        <v>1461</v>
      </c>
      <c r="C995" s="31" t="s">
        <v>1463</v>
      </c>
    </row>
    <row r="996" spans="1:3" ht="29" x14ac:dyDescent="0.35">
      <c r="A996" s="30" t="s">
        <v>1465</v>
      </c>
      <c r="B996" s="30" t="s">
        <v>1464</v>
      </c>
      <c r="C996" s="31" t="s">
        <v>1466</v>
      </c>
    </row>
    <row r="997" spans="1:3" ht="29" x14ac:dyDescent="0.35">
      <c r="A997" s="30" t="s">
        <v>1468</v>
      </c>
      <c r="B997" s="30" t="s">
        <v>1467</v>
      </c>
      <c r="C997" s="31" t="s">
        <v>1469</v>
      </c>
    </row>
    <row r="998" spans="1:3" x14ac:dyDescent="0.35">
      <c r="A998" s="30" t="s">
        <v>1471</v>
      </c>
      <c r="C998" s="31" t="s">
        <v>1472</v>
      </c>
    </row>
    <row r="999" spans="1:3" x14ac:dyDescent="0.35">
      <c r="A999" s="30" t="s">
        <v>1473</v>
      </c>
      <c r="C999" s="31" t="s">
        <v>1474</v>
      </c>
    </row>
    <row r="1000" spans="1:3" x14ac:dyDescent="0.35">
      <c r="A1000" s="30" t="s">
        <v>1475</v>
      </c>
      <c r="C1000" s="31" t="s">
        <v>1476</v>
      </c>
    </row>
    <row r="1001" spans="1:3" x14ac:dyDescent="0.35">
      <c r="A1001" s="30" t="s">
        <v>1477</v>
      </c>
      <c r="C1001" s="31" t="s">
        <v>1478</v>
      </c>
    </row>
    <row r="1002" spans="1:3" ht="29" x14ac:dyDescent="0.35">
      <c r="A1002" s="30" t="s">
        <v>1479</v>
      </c>
      <c r="C1002" s="31" t="s">
        <v>1480</v>
      </c>
    </row>
    <row r="1003" spans="1:3" ht="29" x14ac:dyDescent="0.35">
      <c r="A1003" s="30" t="s">
        <v>1481</v>
      </c>
      <c r="C1003" s="31" t="s">
        <v>1482</v>
      </c>
    </row>
    <row r="1004" spans="1:3" ht="29" x14ac:dyDescent="0.35">
      <c r="A1004" s="30" t="s">
        <v>1483</v>
      </c>
      <c r="C1004" s="31" t="s">
        <v>1484</v>
      </c>
    </row>
    <row r="1005" spans="1:3" ht="29" x14ac:dyDescent="0.35">
      <c r="A1005" s="30" t="s">
        <v>1485</v>
      </c>
      <c r="C1005" s="31" t="s">
        <v>1486</v>
      </c>
    </row>
    <row r="1006" spans="1:3" ht="29" x14ac:dyDescent="0.35">
      <c r="A1006" s="30" t="s">
        <v>1487</v>
      </c>
      <c r="C1006" s="31" t="s">
        <v>1488</v>
      </c>
    </row>
    <row r="1007" spans="1:3" x14ac:dyDescent="0.35">
      <c r="A1007" s="30" t="s">
        <v>1489</v>
      </c>
      <c r="C1007" s="31" t="s">
        <v>1490</v>
      </c>
    </row>
    <row r="1008" spans="1:3" x14ac:dyDescent="0.35">
      <c r="A1008" s="30" t="s">
        <v>1491</v>
      </c>
      <c r="C1008" s="31" t="s">
        <v>1492</v>
      </c>
    </row>
    <row r="1009" spans="1:3" ht="43.5" x14ac:dyDescent="0.35">
      <c r="A1009" s="30" t="s">
        <v>1495</v>
      </c>
      <c r="B1009" s="30" t="s">
        <v>1494</v>
      </c>
      <c r="C1009" s="31" t="s">
        <v>1496</v>
      </c>
    </row>
    <row r="1010" spans="1:3" ht="29" x14ac:dyDescent="0.35">
      <c r="A1010" s="30" t="s">
        <v>1498</v>
      </c>
      <c r="C1010" s="31" t="s">
        <v>1500</v>
      </c>
    </row>
    <row r="1011" spans="1:3" ht="29" x14ac:dyDescent="0.35">
      <c r="A1011" s="30" t="s">
        <v>1499</v>
      </c>
      <c r="C1011" s="31" t="s">
        <v>1501</v>
      </c>
    </row>
    <row r="1012" spans="1:3" ht="29" x14ac:dyDescent="0.35">
      <c r="A1012" s="30" t="s">
        <v>863</v>
      </c>
      <c r="C1012" s="31" t="s">
        <v>230</v>
      </c>
    </row>
    <row r="1013" spans="1:3" ht="29" x14ac:dyDescent="0.35">
      <c r="A1013" s="30" t="s">
        <v>861</v>
      </c>
      <c r="C1013" s="31" t="s">
        <v>216</v>
      </c>
    </row>
    <row r="1014" spans="1:3" ht="43.5" x14ac:dyDescent="0.35">
      <c r="A1014" s="30" t="s">
        <v>1505</v>
      </c>
      <c r="C1014" s="31" t="s">
        <v>1506</v>
      </c>
    </row>
    <row r="1015" spans="1:3" ht="58" x14ac:dyDescent="0.35">
      <c r="A1015" s="30" t="s">
        <v>1507</v>
      </c>
      <c r="C1015" s="31" t="s">
        <v>1508</v>
      </c>
    </row>
    <row r="1016" spans="1:3" ht="43.5" x14ac:dyDescent="0.35">
      <c r="A1016" s="30" t="s">
        <v>1505</v>
      </c>
      <c r="C1016" s="31" t="s">
        <v>1506</v>
      </c>
    </row>
    <row r="1017" spans="1:3" ht="58" x14ac:dyDescent="0.35">
      <c r="A1017" s="30" t="s">
        <v>1507</v>
      </c>
      <c r="C1017" s="31" t="s">
        <v>1508</v>
      </c>
    </row>
    <row r="1018" spans="1:3" ht="29" x14ac:dyDescent="0.35">
      <c r="A1018" s="30" t="s">
        <v>1511</v>
      </c>
      <c r="B1018" s="30">
        <v>2997208900</v>
      </c>
      <c r="C1018" s="31" t="s">
        <v>1510</v>
      </c>
    </row>
    <row r="1019" spans="1:3" ht="29" x14ac:dyDescent="0.35">
      <c r="A1019" s="30" t="s">
        <v>1513</v>
      </c>
      <c r="C1019" s="31" t="s">
        <v>1514</v>
      </c>
    </row>
    <row r="1020" spans="1:3" ht="29" x14ac:dyDescent="0.35">
      <c r="A1020" s="30" t="s">
        <v>161</v>
      </c>
      <c r="B1020" s="30" t="s">
        <v>1515</v>
      </c>
      <c r="C1020" s="31" t="s">
        <v>1516</v>
      </c>
    </row>
    <row r="1021" spans="1:3" ht="29" x14ac:dyDescent="0.35">
      <c r="A1021" s="30" t="s">
        <v>164</v>
      </c>
      <c r="B1021" s="30" t="s">
        <v>1517</v>
      </c>
      <c r="C1021" s="31" t="s">
        <v>1518</v>
      </c>
    </row>
    <row r="1022" spans="1:3" ht="29" x14ac:dyDescent="0.35">
      <c r="A1022" s="30" t="s">
        <v>161</v>
      </c>
      <c r="B1022" s="30" t="s">
        <v>1515</v>
      </c>
      <c r="C1022" s="31" t="s">
        <v>1516</v>
      </c>
    </row>
    <row r="1023" spans="1:3" ht="29" x14ac:dyDescent="0.35">
      <c r="A1023" s="30" t="s">
        <v>164</v>
      </c>
      <c r="B1023" s="30" t="s">
        <v>1517</v>
      </c>
      <c r="C1023" s="31" t="s">
        <v>1518</v>
      </c>
    </row>
    <row r="1024" spans="1:3" ht="43.5" x14ac:dyDescent="0.35">
      <c r="A1024" s="30" t="s">
        <v>1519</v>
      </c>
      <c r="C1024" s="31" t="s">
        <v>1520</v>
      </c>
    </row>
    <row r="1025" spans="1:3" ht="43.5" x14ac:dyDescent="0.35">
      <c r="A1025" s="30" t="s">
        <v>1519</v>
      </c>
      <c r="C1025" s="31" t="s">
        <v>1520</v>
      </c>
    </row>
    <row r="1026" spans="1:3" ht="43.5" x14ac:dyDescent="0.35">
      <c r="A1026" s="30" t="s">
        <v>1522</v>
      </c>
      <c r="B1026" s="30" t="s">
        <v>1521</v>
      </c>
      <c r="C1026" s="31" t="s">
        <v>1523</v>
      </c>
    </row>
    <row r="1027" spans="1:3" ht="43.5" x14ac:dyDescent="0.35">
      <c r="A1027" s="30" t="s">
        <v>1522</v>
      </c>
      <c r="B1027" s="30" t="s">
        <v>1521</v>
      </c>
      <c r="C1027" s="31" t="s">
        <v>1523</v>
      </c>
    </row>
    <row r="1028" spans="1:3" ht="43.5" x14ac:dyDescent="0.35">
      <c r="A1028" s="30" t="s">
        <v>682</v>
      </c>
      <c r="C1028" s="31" t="s">
        <v>683</v>
      </c>
    </row>
    <row r="1029" spans="1:3" ht="29" x14ac:dyDescent="0.35">
      <c r="A1029" s="30" t="s">
        <v>1524</v>
      </c>
      <c r="C1029" s="31" t="s">
        <v>1525</v>
      </c>
    </row>
    <row r="1030" spans="1:3" ht="29" x14ac:dyDescent="0.35">
      <c r="A1030" s="30" t="s">
        <v>1524</v>
      </c>
      <c r="C1030" s="31" t="s">
        <v>1525</v>
      </c>
    </row>
    <row r="1031" spans="1:3" ht="43.5" x14ac:dyDescent="0.35">
      <c r="A1031" s="30" t="s">
        <v>1519</v>
      </c>
      <c r="C1031" s="31" t="s">
        <v>1520</v>
      </c>
    </row>
    <row r="1032" spans="1:3" ht="43.5" x14ac:dyDescent="0.35">
      <c r="A1032" s="30" t="s">
        <v>411</v>
      </c>
      <c r="C1032" s="31" t="s">
        <v>412</v>
      </c>
    </row>
    <row r="1033" spans="1:3" ht="29" x14ac:dyDescent="0.35">
      <c r="A1033" s="30" t="s">
        <v>1526</v>
      </c>
      <c r="C1033" s="31" t="s">
        <v>1527</v>
      </c>
    </row>
    <row r="1034" spans="1:3" x14ac:dyDescent="0.35">
      <c r="A1034" s="30" t="s">
        <v>1002</v>
      </c>
      <c r="C1034" s="31" t="s">
        <v>1003</v>
      </c>
    </row>
    <row r="1035" spans="1:3" ht="72.5" x14ac:dyDescent="0.35">
      <c r="A1035" s="30" t="s">
        <v>1529</v>
      </c>
      <c r="B1035" s="30">
        <v>23047</v>
      </c>
      <c r="C1035" s="31" t="s">
        <v>1530</v>
      </c>
    </row>
    <row r="1036" spans="1:3" ht="72.5" x14ac:dyDescent="0.35">
      <c r="A1036" s="30" t="s">
        <v>1531</v>
      </c>
      <c r="B1036" s="30">
        <v>56173</v>
      </c>
      <c r="C1036" s="31" t="s">
        <v>1532</v>
      </c>
    </row>
    <row r="1037" spans="1:3" ht="29" x14ac:dyDescent="0.35">
      <c r="A1037" s="30" t="s">
        <v>1534</v>
      </c>
      <c r="B1037" s="30" t="s">
        <v>1533</v>
      </c>
      <c r="C1037" s="31" t="s">
        <v>1535</v>
      </c>
    </row>
    <row r="1038" spans="1:3" ht="43.5" x14ac:dyDescent="0.35">
      <c r="A1038" s="30" t="s">
        <v>1536</v>
      </c>
      <c r="B1038" s="30">
        <v>16791</v>
      </c>
      <c r="C1038" s="31" t="s">
        <v>1537</v>
      </c>
    </row>
    <row r="1039" spans="1:3" ht="58" x14ac:dyDescent="0.35">
      <c r="A1039" s="30" t="s">
        <v>1539</v>
      </c>
      <c r="B1039" s="30" t="s">
        <v>1538</v>
      </c>
      <c r="C1039" s="31" t="s">
        <v>1540</v>
      </c>
    </row>
    <row r="1040" spans="1:3" ht="58" x14ac:dyDescent="0.35">
      <c r="A1040" s="30" t="s">
        <v>1542</v>
      </c>
      <c r="B1040" s="30" t="s">
        <v>1541</v>
      </c>
      <c r="C1040" s="31" t="s">
        <v>1543</v>
      </c>
    </row>
    <row r="1041" spans="1:3" ht="29" x14ac:dyDescent="0.35">
      <c r="A1041" s="30" t="s">
        <v>1545</v>
      </c>
      <c r="B1041" s="30" t="s">
        <v>1544</v>
      </c>
      <c r="C1041" s="31" t="s">
        <v>1546</v>
      </c>
    </row>
    <row r="1042" spans="1:3" ht="58" x14ac:dyDescent="0.35">
      <c r="A1042" s="30" t="s">
        <v>1548</v>
      </c>
      <c r="B1042" s="30" t="s">
        <v>1547</v>
      </c>
      <c r="C1042" s="31" t="s">
        <v>1549</v>
      </c>
    </row>
    <row r="1043" spans="1:3" ht="72.5" x14ac:dyDescent="0.35">
      <c r="A1043" s="30" t="s">
        <v>1550</v>
      </c>
      <c r="B1043" s="30" t="s">
        <v>277</v>
      </c>
      <c r="C1043" s="31" t="s">
        <v>1551</v>
      </c>
    </row>
    <row r="1044" spans="1:3" ht="29" x14ac:dyDescent="0.35">
      <c r="A1044" s="30" t="s">
        <v>1352</v>
      </c>
      <c r="B1044" s="30" t="s">
        <v>1372</v>
      </c>
      <c r="C1044" s="31" t="s">
        <v>1353</v>
      </c>
    </row>
    <row r="1045" spans="1:3" x14ac:dyDescent="0.35">
      <c r="A1045" s="30" t="s">
        <v>768</v>
      </c>
      <c r="C1045" s="31" t="s">
        <v>769</v>
      </c>
    </row>
    <row r="1046" spans="1:3" ht="43.5" x14ac:dyDescent="0.35">
      <c r="A1046" s="30" t="s">
        <v>1554</v>
      </c>
      <c r="C1046" s="31" t="s">
        <v>1553</v>
      </c>
    </row>
    <row r="1047" spans="1:3" ht="43.5" x14ac:dyDescent="0.35">
      <c r="A1047" s="30" t="s">
        <v>1556</v>
      </c>
      <c r="B1047" s="30" t="s">
        <v>1555</v>
      </c>
      <c r="C1047" s="31" t="s">
        <v>1557</v>
      </c>
    </row>
    <row r="1048" spans="1:3" ht="43.5" x14ac:dyDescent="0.35">
      <c r="A1048" s="30" t="s">
        <v>146</v>
      </c>
      <c r="B1048" s="30" t="s">
        <v>1558</v>
      </c>
      <c r="C1048" s="31" t="s">
        <v>1559</v>
      </c>
    </row>
    <row r="1049" spans="1:3" x14ac:dyDescent="0.35">
      <c r="A1049" s="30" t="s">
        <v>1560</v>
      </c>
      <c r="C1049" s="31" t="s">
        <v>1561</v>
      </c>
    </row>
    <row r="1050" spans="1:3" ht="43.5" x14ac:dyDescent="0.35">
      <c r="A1050" s="30" t="s">
        <v>1563</v>
      </c>
      <c r="B1050" s="30" t="s">
        <v>1562</v>
      </c>
      <c r="C1050" s="31" t="s">
        <v>1564</v>
      </c>
    </row>
    <row r="1051" spans="1:3" ht="43.5" x14ac:dyDescent="0.35">
      <c r="A1051" s="30" t="s">
        <v>1566</v>
      </c>
      <c r="B1051" s="30" t="s">
        <v>1565</v>
      </c>
      <c r="C1051" s="31" t="s">
        <v>1567</v>
      </c>
    </row>
    <row r="1052" spans="1:3" ht="43.5" x14ac:dyDescent="0.35">
      <c r="A1052" s="30" t="s">
        <v>1569</v>
      </c>
      <c r="B1052" s="30" t="s">
        <v>1570</v>
      </c>
      <c r="C1052" s="31" t="s">
        <v>1568</v>
      </c>
    </row>
    <row r="1053" spans="1:3" ht="29" x14ac:dyDescent="0.35">
      <c r="A1053" s="30" t="s">
        <v>1554</v>
      </c>
      <c r="C1053" s="31" t="s">
        <v>1571</v>
      </c>
    </row>
    <row r="1054" spans="1:3" ht="29" x14ac:dyDescent="0.35">
      <c r="A1054" s="30" t="s">
        <v>1572</v>
      </c>
      <c r="C1054" s="31" t="s">
        <v>1573</v>
      </c>
    </row>
    <row r="1055" spans="1:3" ht="29" x14ac:dyDescent="0.35">
      <c r="A1055" s="30" t="s">
        <v>1574</v>
      </c>
      <c r="B1055" s="30">
        <v>945105411</v>
      </c>
      <c r="C1055" s="31" t="s">
        <v>1575</v>
      </c>
    </row>
    <row r="1056" spans="1:3" ht="29" x14ac:dyDescent="0.35">
      <c r="A1056" s="30" t="s">
        <v>1579</v>
      </c>
      <c r="B1056" s="30" t="s">
        <v>1577</v>
      </c>
      <c r="C1056" s="31" t="s">
        <v>1578</v>
      </c>
    </row>
    <row r="1057" spans="1:3" ht="43.5" x14ac:dyDescent="0.35">
      <c r="A1057" s="30" t="s">
        <v>1581</v>
      </c>
      <c r="B1057" s="30" t="s">
        <v>1580</v>
      </c>
      <c r="C1057" s="31" t="s">
        <v>1582</v>
      </c>
    </row>
    <row r="1058" spans="1:3" ht="29" x14ac:dyDescent="0.35">
      <c r="A1058" s="30" t="s">
        <v>1585</v>
      </c>
      <c r="C1058" s="31" t="s">
        <v>1584</v>
      </c>
    </row>
    <row r="1059" spans="1:3" ht="29" x14ac:dyDescent="0.35">
      <c r="A1059" s="30" t="s">
        <v>1586</v>
      </c>
      <c r="C1059" s="31" t="s">
        <v>1587</v>
      </c>
    </row>
    <row r="1060" spans="1:3" ht="43.5" x14ac:dyDescent="0.35">
      <c r="A1060" s="30" t="s">
        <v>1588</v>
      </c>
      <c r="C1060" s="31" t="s">
        <v>1589</v>
      </c>
    </row>
    <row r="1061" spans="1:3" ht="58" x14ac:dyDescent="0.35">
      <c r="A1061" s="30" t="s">
        <v>1591</v>
      </c>
      <c r="B1061" s="30" t="s">
        <v>1590</v>
      </c>
      <c r="C1061" s="31" t="s">
        <v>1592</v>
      </c>
    </row>
    <row r="1062" spans="1:3" ht="43.5" x14ac:dyDescent="0.35">
      <c r="A1062" s="30" t="s">
        <v>1593</v>
      </c>
      <c r="C1062" s="31" t="s">
        <v>1594</v>
      </c>
    </row>
    <row r="1063" spans="1:3" ht="43.5" x14ac:dyDescent="0.35">
      <c r="A1063" s="30" t="s">
        <v>885</v>
      </c>
      <c r="C1063" s="31" t="s">
        <v>886</v>
      </c>
    </row>
    <row r="1064" spans="1:3" ht="43.5" x14ac:dyDescent="0.35">
      <c r="A1064" s="30" t="s">
        <v>1595</v>
      </c>
      <c r="B1064" s="30">
        <v>572118</v>
      </c>
      <c r="C1064" s="31" t="s">
        <v>1596</v>
      </c>
    </row>
    <row r="1065" spans="1:3" ht="43.5" x14ac:dyDescent="0.35">
      <c r="A1065" s="30" t="s">
        <v>1048</v>
      </c>
      <c r="B1065" s="30" t="s">
        <v>1047</v>
      </c>
      <c r="C1065" s="31" t="s">
        <v>1049</v>
      </c>
    </row>
    <row r="1066" spans="1:3" ht="58" x14ac:dyDescent="0.35">
      <c r="A1066" s="30" t="s">
        <v>997</v>
      </c>
      <c r="C1066" s="31" t="s">
        <v>998</v>
      </c>
    </row>
    <row r="1067" spans="1:3" ht="29" x14ac:dyDescent="0.35">
      <c r="A1067" s="30" t="s">
        <v>1604</v>
      </c>
      <c r="C1067" s="31" t="s">
        <v>1605</v>
      </c>
    </row>
    <row r="1068" spans="1:3" ht="29" x14ac:dyDescent="0.35">
      <c r="A1068" s="30" t="s">
        <v>1607</v>
      </c>
      <c r="C1068" s="31" t="s">
        <v>1606</v>
      </c>
    </row>
    <row r="1069" spans="1:3" ht="58" x14ac:dyDescent="0.35">
      <c r="A1069" s="30" t="s">
        <v>1608</v>
      </c>
      <c r="C1069" s="31" t="s">
        <v>1609</v>
      </c>
    </row>
    <row r="1070" spans="1:3" ht="29" x14ac:dyDescent="0.35">
      <c r="A1070" s="30" t="s">
        <v>1604</v>
      </c>
      <c r="C1070" s="31" t="s">
        <v>1605</v>
      </c>
    </row>
    <row r="1071" spans="1:3" ht="43.5" x14ac:dyDescent="0.35">
      <c r="A1071" s="30" t="s">
        <v>1601</v>
      </c>
      <c r="B1071" s="30" t="s">
        <v>359</v>
      </c>
      <c r="C1071" s="31" t="s">
        <v>1611</v>
      </c>
    </row>
    <row r="1072" spans="1:3" ht="29" x14ac:dyDescent="0.35">
      <c r="A1072" s="30" t="s">
        <v>1613</v>
      </c>
      <c r="B1072" s="30" t="s">
        <v>1612</v>
      </c>
      <c r="C1072" s="31" t="s">
        <v>1614</v>
      </c>
    </row>
    <row r="1073" spans="1:3" ht="58" x14ac:dyDescent="0.35">
      <c r="A1073" s="30" t="s">
        <v>1442</v>
      </c>
      <c r="B1073" s="30" t="s">
        <v>1615</v>
      </c>
      <c r="C1073" s="31" t="s">
        <v>1440</v>
      </c>
    </row>
    <row r="1074" spans="1:3" ht="43.5" x14ac:dyDescent="0.35">
      <c r="A1074" s="30" t="s">
        <v>1618</v>
      </c>
      <c r="B1074" s="30" t="s">
        <v>1616</v>
      </c>
      <c r="C1074" s="31" t="s">
        <v>1617</v>
      </c>
    </row>
    <row r="1075" spans="1:3" ht="29" x14ac:dyDescent="0.35">
      <c r="A1075" s="30" t="s">
        <v>1620</v>
      </c>
      <c r="B1075" s="30" t="s">
        <v>1619</v>
      </c>
      <c r="C1075" s="31" t="s">
        <v>1621</v>
      </c>
    </row>
    <row r="1076" spans="1:3" ht="43.5" x14ac:dyDescent="0.35">
      <c r="A1076" s="30" t="s">
        <v>1623</v>
      </c>
      <c r="B1076" s="30" t="s">
        <v>1622</v>
      </c>
      <c r="C1076" s="31" t="s">
        <v>1624</v>
      </c>
    </row>
    <row r="1077" spans="1:3" ht="43.5" x14ac:dyDescent="0.35">
      <c r="A1077" s="30" t="s">
        <v>1626</v>
      </c>
      <c r="B1077" s="30" t="s">
        <v>1625</v>
      </c>
      <c r="C1077" s="31" t="s">
        <v>1627</v>
      </c>
    </row>
    <row r="1078" spans="1:3" ht="43.5" x14ac:dyDescent="0.35">
      <c r="A1078" s="30" t="s">
        <v>1629</v>
      </c>
      <c r="C1078" s="31" t="s">
        <v>1630</v>
      </c>
    </row>
    <row r="1079" spans="1:3" ht="58" x14ac:dyDescent="0.35">
      <c r="A1079" s="30" t="s">
        <v>1631</v>
      </c>
      <c r="B1079" s="30" t="s">
        <v>1633</v>
      </c>
      <c r="C1079" s="31" t="s">
        <v>1632</v>
      </c>
    </row>
    <row r="1080" spans="1:3" ht="58" x14ac:dyDescent="0.35">
      <c r="A1080" s="30" t="s">
        <v>534</v>
      </c>
      <c r="C1080" s="31" t="s">
        <v>535</v>
      </c>
    </row>
    <row r="1081" spans="1:3" ht="58" x14ac:dyDescent="0.35">
      <c r="A1081" s="30" t="s">
        <v>1631</v>
      </c>
      <c r="B1081" s="30" t="s">
        <v>1633</v>
      </c>
      <c r="C1081" s="31" t="s">
        <v>1632</v>
      </c>
    </row>
    <row r="1082" spans="1:3" ht="58" x14ac:dyDescent="0.35">
      <c r="A1082" s="30" t="s">
        <v>534</v>
      </c>
      <c r="C1082" s="31" t="s">
        <v>535</v>
      </c>
    </row>
    <row r="1083" spans="1:3" ht="43.5" x14ac:dyDescent="0.35">
      <c r="A1083" s="30" t="s">
        <v>1629</v>
      </c>
      <c r="C1083" s="31" t="s">
        <v>1630</v>
      </c>
    </row>
    <row r="1084" spans="1:3" ht="29" x14ac:dyDescent="0.35">
      <c r="A1084" s="30" t="s">
        <v>1636</v>
      </c>
      <c r="B1084" s="30" t="s">
        <v>1635</v>
      </c>
      <c r="C1084" s="31" t="s">
        <v>1634</v>
      </c>
    </row>
    <row r="1085" spans="1:3" ht="43.5" x14ac:dyDescent="0.35">
      <c r="A1085" s="30" t="s">
        <v>1629</v>
      </c>
      <c r="C1085" s="31" t="s">
        <v>1630</v>
      </c>
    </row>
    <row r="1086" spans="1:3" ht="29" x14ac:dyDescent="0.35">
      <c r="A1086" s="30" t="s">
        <v>1636</v>
      </c>
      <c r="B1086" s="30" t="s">
        <v>1635</v>
      </c>
      <c r="C1086" s="31" t="s">
        <v>1634</v>
      </c>
    </row>
    <row r="1087" spans="1:3" ht="101.5" x14ac:dyDescent="0.35">
      <c r="A1087" s="30" t="s">
        <v>530</v>
      </c>
      <c r="C1087" s="31" t="s">
        <v>531</v>
      </c>
    </row>
    <row r="1088" spans="1:3" ht="43.5" x14ac:dyDescent="0.35">
      <c r="A1088" s="30" t="s">
        <v>526</v>
      </c>
      <c r="B1088" s="30" t="s">
        <v>525</v>
      </c>
      <c r="C1088" s="31" t="s">
        <v>532</v>
      </c>
    </row>
    <row r="1089" spans="1:3" ht="43.5" x14ac:dyDescent="0.35">
      <c r="A1089" s="30" t="s">
        <v>1637</v>
      </c>
      <c r="C1089" s="31" t="s">
        <v>1638</v>
      </c>
    </row>
    <row r="1090" spans="1:3" ht="101.5" x14ac:dyDescent="0.35">
      <c r="A1090" s="30" t="s">
        <v>1639</v>
      </c>
      <c r="C1090" s="31" t="s">
        <v>1640</v>
      </c>
    </row>
    <row r="1091" spans="1:3" ht="43.5" x14ac:dyDescent="0.35">
      <c r="A1091" s="30" t="s">
        <v>1641</v>
      </c>
      <c r="C1091" s="31" t="s">
        <v>1642</v>
      </c>
    </row>
    <row r="1092" spans="1:3" ht="72.5" x14ac:dyDescent="0.35">
      <c r="A1092" s="30" t="s">
        <v>1644</v>
      </c>
      <c r="C1092" s="31" t="s">
        <v>1643</v>
      </c>
    </row>
    <row r="1093" spans="1:3" ht="72.5" x14ac:dyDescent="0.35">
      <c r="A1093" s="30" t="s">
        <v>1646</v>
      </c>
      <c r="C1093" s="31" t="s">
        <v>1645</v>
      </c>
    </row>
    <row r="1094" spans="1:3" ht="87" x14ac:dyDescent="0.35">
      <c r="A1094" s="30" t="s">
        <v>1647</v>
      </c>
      <c r="C1094" s="31" t="s">
        <v>1648</v>
      </c>
    </row>
    <row r="1095" spans="1:3" ht="87" x14ac:dyDescent="0.35">
      <c r="A1095" s="30" t="s">
        <v>530</v>
      </c>
      <c r="C1095" s="31" t="s">
        <v>1649</v>
      </c>
    </row>
    <row r="1096" spans="1:3" ht="43.5" x14ac:dyDescent="0.35">
      <c r="A1096" s="30" t="s">
        <v>526</v>
      </c>
      <c r="B1096" s="30" t="s">
        <v>525</v>
      </c>
      <c r="C1096" s="31" t="s">
        <v>532</v>
      </c>
    </row>
    <row r="1097" spans="1:3" ht="43.5" x14ac:dyDescent="0.35">
      <c r="A1097" s="30" t="s">
        <v>1637</v>
      </c>
      <c r="C1097" s="31" t="s">
        <v>1638</v>
      </c>
    </row>
    <row r="1098" spans="1:3" ht="101.5" x14ac:dyDescent="0.35">
      <c r="A1098" s="30" t="s">
        <v>1639</v>
      </c>
      <c r="C1098" s="31" t="s">
        <v>1640</v>
      </c>
    </row>
    <row r="1099" spans="1:3" ht="43.5" x14ac:dyDescent="0.35">
      <c r="A1099" s="30" t="s">
        <v>1641</v>
      </c>
      <c r="C1099" s="31" t="s">
        <v>1642</v>
      </c>
    </row>
    <row r="1100" spans="1:3" ht="72.5" x14ac:dyDescent="0.35">
      <c r="A1100" s="30" t="s">
        <v>1644</v>
      </c>
      <c r="C1100" s="31" t="s">
        <v>1643</v>
      </c>
    </row>
    <row r="1101" spans="1:3" ht="72.5" x14ac:dyDescent="0.35">
      <c r="A1101" s="30" t="s">
        <v>1646</v>
      </c>
      <c r="C1101" s="31" t="s">
        <v>1645</v>
      </c>
    </row>
    <row r="1102" spans="1:3" ht="87" x14ac:dyDescent="0.35">
      <c r="A1102" s="30" t="s">
        <v>1647</v>
      </c>
      <c r="C1102" s="31" t="s">
        <v>1648</v>
      </c>
    </row>
    <row r="1103" spans="1:3" ht="87" x14ac:dyDescent="0.35">
      <c r="A1103" s="30" t="s">
        <v>1647</v>
      </c>
      <c r="C1103" s="31" t="s">
        <v>1648</v>
      </c>
    </row>
    <row r="1104" spans="1:3" ht="43.5" x14ac:dyDescent="0.35">
      <c r="A1104" s="30" t="s">
        <v>1650</v>
      </c>
      <c r="C1104" s="31" t="s">
        <v>1651</v>
      </c>
    </row>
    <row r="1105" spans="1:3" ht="29" x14ac:dyDescent="0.35">
      <c r="A1105" s="30" t="s">
        <v>1653</v>
      </c>
      <c r="C1105" s="31" t="s">
        <v>1652</v>
      </c>
    </row>
    <row r="1106" spans="1:3" ht="43.5" x14ac:dyDescent="0.35">
      <c r="A1106" s="30" t="s">
        <v>526</v>
      </c>
      <c r="B1106" s="30" t="s">
        <v>525</v>
      </c>
      <c r="C1106" s="31" t="s">
        <v>532</v>
      </c>
    </row>
    <row r="1107" spans="1:3" ht="58" x14ac:dyDescent="0.35">
      <c r="A1107" s="30" t="s">
        <v>534</v>
      </c>
      <c r="C1107" s="31" t="s">
        <v>1654</v>
      </c>
    </row>
    <row r="1108" spans="1:3" ht="87" x14ac:dyDescent="0.35">
      <c r="A1108" s="30" t="s">
        <v>1647</v>
      </c>
      <c r="C1108" s="31" t="s">
        <v>1648</v>
      </c>
    </row>
    <row r="1109" spans="1:3" ht="29" x14ac:dyDescent="0.35">
      <c r="A1109" s="30" t="s">
        <v>1636</v>
      </c>
      <c r="B1109" s="30" t="s">
        <v>1635</v>
      </c>
      <c r="C1109" s="31" t="s">
        <v>1634</v>
      </c>
    </row>
    <row r="1110" spans="1:3" x14ac:dyDescent="0.35">
      <c r="A1110" s="30" t="s">
        <v>452</v>
      </c>
      <c r="C1110" s="31" t="s">
        <v>238</v>
      </c>
    </row>
    <row r="1111" spans="1:3" x14ac:dyDescent="0.35">
      <c r="A1111" s="30" t="s">
        <v>453</v>
      </c>
      <c r="C1111" s="31" t="s">
        <v>240</v>
      </c>
    </row>
    <row r="1112" spans="1:3" ht="29" x14ac:dyDescent="0.35">
      <c r="A1112" s="30" t="s">
        <v>1657</v>
      </c>
      <c r="C1112" s="31" t="s">
        <v>1656</v>
      </c>
    </row>
    <row r="1113" spans="1:3" ht="43.5" x14ac:dyDescent="0.35">
      <c r="A1113" s="30" t="s">
        <v>1658</v>
      </c>
      <c r="C1113" s="31" t="s">
        <v>1659</v>
      </c>
    </row>
    <row r="1114" spans="1:3" ht="29" x14ac:dyDescent="0.35">
      <c r="A1114" s="30" t="s">
        <v>981</v>
      </c>
      <c r="C1114" s="31" t="s">
        <v>982</v>
      </c>
    </row>
    <row r="1115" spans="1:3" ht="29" x14ac:dyDescent="0.35">
      <c r="A1115" s="30" t="s">
        <v>983</v>
      </c>
      <c r="C1115" s="31" t="s">
        <v>984</v>
      </c>
    </row>
    <row r="1116" spans="1:3" ht="43.5" x14ac:dyDescent="0.35">
      <c r="A1116" s="30" t="s">
        <v>1661</v>
      </c>
      <c r="B1116" s="30" t="s">
        <v>1660</v>
      </c>
      <c r="C1116" s="31" t="s">
        <v>1662</v>
      </c>
    </row>
    <row r="1117" spans="1:3" ht="87" x14ac:dyDescent="0.35">
      <c r="A1117" s="30" t="s">
        <v>1663</v>
      </c>
      <c r="B1117" s="30">
        <v>60621</v>
      </c>
      <c r="C1117" s="31" t="s">
        <v>1664</v>
      </c>
    </row>
    <row r="1118" spans="1:3" ht="43.5" x14ac:dyDescent="0.35">
      <c r="A1118" s="30" t="s">
        <v>897</v>
      </c>
      <c r="C1118" s="31" t="s">
        <v>226</v>
      </c>
    </row>
    <row r="1119" spans="1:3" ht="43.5" x14ac:dyDescent="0.35">
      <c r="A1119" s="30" t="s">
        <v>883</v>
      </c>
      <c r="C1119" s="31" t="s">
        <v>228</v>
      </c>
    </row>
    <row r="1120" spans="1:3" ht="43.5" x14ac:dyDescent="0.35">
      <c r="A1120" s="30" t="s">
        <v>1667</v>
      </c>
      <c r="B1120" s="30" t="s">
        <v>1666</v>
      </c>
      <c r="C1120" s="31" t="s">
        <v>1668</v>
      </c>
    </row>
    <row r="1121" spans="1:3" ht="43.5" x14ac:dyDescent="0.35">
      <c r="A1121" s="30" t="s">
        <v>1671</v>
      </c>
      <c r="C1121" s="31" t="s">
        <v>1670</v>
      </c>
    </row>
    <row r="1122" spans="1:3" ht="43.5" x14ac:dyDescent="0.35">
      <c r="A1122" s="30" t="s">
        <v>1673</v>
      </c>
      <c r="B1122" s="30" t="s">
        <v>1672</v>
      </c>
      <c r="C1122" s="31" t="s">
        <v>1674</v>
      </c>
    </row>
    <row r="1123" spans="1:3" ht="29" x14ac:dyDescent="0.35">
      <c r="A1123" s="30" t="s">
        <v>1675</v>
      </c>
      <c r="C1123" s="31" t="s">
        <v>1676</v>
      </c>
    </row>
    <row r="1124" spans="1:3" ht="29" x14ac:dyDescent="0.35">
      <c r="A1124" s="30" t="s">
        <v>1677</v>
      </c>
      <c r="C1124" s="31" t="s">
        <v>1678</v>
      </c>
    </row>
    <row r="1125" spans="1:3" x14ac:dyDescent="0.35">
      <c r="A1125" s="30" t="s">
        <v>1680</v>
      </c>
      <c r="C1125" s="31" t="s">
        <v>1679</v>
      </c>
    </row>
    <row r="1126" spans="1:3" ht="29" x14ac:dyDescent="0.35">
      <c r="A1126" s="30" t="s">
        <v>1681</v>
      </c>
      <c r="C1126" s="31" t="s">
        <v>1682</v>
      </c>
    </row>
    <row r="1127" spans="1:3" ht="43.5" x14ac:dyDescent="0.35">
      <c r="A1127" s="30" t="s">
        <v>1685</v>
      </c>
      <c r="B1127" s="30" t="s">
        <v>1684</v>
      </c>
      <c r="C1127" s="31" t="s">
        <v>1683</v>
      </c>
    </row>
    <row r="1128" spans="1:3" ht="29" x14ac:dyDescent="0.35">
      <c r="A1128" s="30" t="s">
        <v>1686</v>
      </c>
      <c r="C1128" s="31" t="s">
        <v>1687</v>
      </c>
    </row>
    <row r="1129" spans="1:3" ht="43.5" x14ac:dyDescent="0.35">
      <c r="A1129" s="30" t="s">
        <v>1688</v>
      </c>
      <c r="C1129" s="31" t="s">
        <v>1689</v>
      </c>
    </row>
    <row r="1130" spans="1:3" ht="43.5" x14ac:dyDescent="0.35">
      <c r="A1130" s="30" t="s">
        <v>1690</v>
      </c>
      <c r="B1130" s="30">
        <v>2101210</v>
      </c>
      <c r="C1130" s="31" t="s">
        <v>1691</v>
      </c>
    </row>
    <row r="1131" spans="1:3" ht="43.5" x14ac:dyDescent="0.35">
      <c r="A1131" s="30" t="s">
        <v>1693</v>
      </c>
      <c r="C1131" s="31" t="s">
        <v>1692</v>
      </c>
    </row>
    <row r="1132" spans="1:3" ht="58" x14ac:dyDescent="0.35">
      <c r="A1132" s="30" t="s">
        <v>1695</v>
      </c>
      <c r="B1132" s="30" t="s">
        <v>1694</v>
      </c>
      <c r="C1132" s="31" t="s">
        <v>1696</v>
      </c>
    </row>
    <row r="1133" spans="1:3" ht="58" x14ac:dyDescent="0.35">
      <c r="A1133" s="30" t="s">
        <v>1698</v>
      </c>
      <c r="B1133" s="30" t="s">
        <v>1697</v>
      </c>
      <c r="C1133" s="31" t="s">
        <v>1700</v>
      </c>
    </row>
    <row r="1134" spans="1:3" ht="43.5" x14ac:dyDescent="0.35">
      <c r="A1134" s="30" t="s">
        <v>1699</v>
      </c>
      <c r="C1134" s="31" t="s">
        <v>1701</v>
      </c>
    </row>
    <row r="1135" spans="1:3" ht="43.5" x14ac:dyDescent="0.35">
      <c r="A1135" s="30" t="s">
        <v>1703</v>
      </c>
      <c r="B1135" s="30" t="s">
        <v>1702</v>
      </c>
      <c r="C1135" s="31" t="s">
        <v>1704</v>
      </c>
    </row>
    <row r="1136" spans="1:3" ht="29" x14ac:dyDescent="0.35">
      <c r="A1136" s="30" t="s">
        <v>1705</v>
      </c>
      <c r="C1136" s="31" t="s">
        <v>1706</v>
      </c>
    </row>
    <row r="1137" spans="1:3" ht="29" x14ac:dyDescent="0.35">
      <c r="A1137" s="30" t="s">
        <v>1707</v>
      </c>
      <c r="B1137" s="30">
        <v>50912</v>
      </c>
      <c r="C1137" s="31" t="s">
        <v>1708</v>
      </c>
    </row>
    <row r="1138" spans="1:3" ht="87" x14ac:dyDescent="0.35">
      <c r="A1138" s="30" t="s">
        <v>668</v>
      </c>
      <c r="B1138" s="30" t="s">
        <v>667</v>
      </c>
      <c r="C1138" s="31" t="s">
        <v>1709</v>
      </c>
    </row>
    <row r="1139" spans="1:3" ht="43.5" x14ac:dyDescent="0.35">
      <c r="A1139" s="30" t="s">
        <v>1710</v>
      </c>
      <c r="B1139" s="30">
        <v>34681</v>
      </c>
      <c r="C1139" s="31" t="s">
        <v>1711</v>
      </c>
    </row>
    <row r="1140" spans="1:3" x14ac:dyDescent="0.35">
      <c r="A1140" s="30" t="s">
        <v>1680</v>
      </c>
      <c r="C1140" s="31" t="s">
        <v>1679</v>
      </c>
    </row>
    <row r="1141" spans="1:3" ht="29" x14ac:dyDescent="0.35">
      <c r="A1141" s="30" t="s">
        <v>1713</v>
      </c>
      <c r="B1141" s="30">
        <v>1104164</v>
      </c>
      <c r="C1141" s="31" t="s">
        <v>1712</v>
      </c>
    </row>
    <row r="1142" spans="1:3" ht="58" x14ac:dyDescent="0.35">
      <c r="A1142" s="30" t="s">
        <v>1716</v>
      </c>
      <c r="B1142" s="30" t="s">
        <v>1717</v>
      </c>
      <c r="C1142" s="31" t="s">
        <v>1715</v>
      </c>
    </row>
    <row r="1143" spans="1:3" ht="58" x14ac:dyDescent="0.35">
      <c r="A1143" s="30" t="s">
        <v>1718</v>
      </c>
      <c r="B1143" s="30">
        <v>1194781</v>
      </c>
      <c r="C1143" s="31" t="s">
        <v>1719</v>
      </c>
    </row>
    <row r="1144" spans="1:3" ht="43.5" x14ac:dyDescent="0.35">
      <c r="A1144" s="30" t="s">
        <v>1720</v>
      </c>
      <c r="B1144" s="30">
        <v>1179104</v>
      </c>
      <c r="C1144" s="31" t="s">
        <v>1721</v>
      </c>
    </row>
    <row r="1145" spans="1:3" ht="43.5" x14ac:dyDescent="0.35">
      <c r="A1145" s="30" t="s">
        <v>1722</v>
      </c>
      <c r="B1145" s="30">
        <v>1175264</v>
      </c>
      <c r="C1145" s="31" t="s">
        <v>1723</v>
      </c>
    </row>
    <row r="1146" spans="1:3" ht="43.5" x14ac:dyDescent="0.35">
      <c r="A1146" s="30" t="s">
        <v>1724</v>
      </c>
      <c r="B1146" s="30">
        <v>1175146</v>
      </c>
      <c r="C1146" s="31" t="s">
        <v>1725</v>
      </c>
    </row>
    <row r="1147" spans="1:3" ht="43.5" x14ac:dyDescent="0.35">
      <c r="A1147" s="30" t="s">
        <v>1726</v>
      </c>
      <c r="B1147" s="30">
        <v>1175705</v>
      </c>
      <c r="C1147" s="31" t="s">
        <v>1727</v>
      </c>
    </row>
    <row r="1148" spans="1:3" ht="43.5" x14ac:dyDescent="0.35">
      <c r="A1148" s="30" t="s">
        <v>1728</v>
      </c>
      <c r="B1148" s="30">
        <v>1190385</v>
      </c>
      <c r="C1148" s="31" t="s">
        <v>1729</v>
      </c>
    </row>
    <row r="1149" spans="1:3" ht="58" x14ac:dyDescent="0.35">
      <c r="A1149" s="30" t="s">
        <v>1730</v>
      </c>
      <c r="B1149" s="30">
        <v>1181998</v>
      </c>
      <c r="C1149" s="31" t="s">
        <v>1731</v>
      </c>
    </row>
    <row r="1150" spans="1:3" ht="43.5" x14ac:dyDescent="0.35">
      <c r="A1150" s="30" t="s">
        <v>1732</v>
      </c>
      <c r="B1150" s="30">
        <v>1176436</v>
      </c>
      <c r="C1150" s="31" t="s">
        <v>1733</v>
      </c>
    </row>
    <row r="1151" spans="1:3" x14ac:dyDescent="0.35">
      <c r="A1151" s="30" t="s">
        <v>1734</v>
      </c>
      <c r="B1151" s="30">
        <v>48817</v>
      </c>
      <c r="C1151" s="31" t="s">
        <v>1735</v>
      </c>
    </row>
    <row r="1152" spans="1:3" ht="58" x14ac:dyDescent="0.35">
      <c r="A1152" s="30" t="s">
        <v>1716</v>
      </c>
      <c r="B1152" s="30" t="s">
        <v>1717</v>
      </c>
      <c r="C1152" s="31" t="s">
        <v>1715</v>
      </c>
    </row>
    <row r="1153" spans="1:3" ht="43.5" x14ac:dyDescent="0.35">
      <c r="A1153" s="30" t="s">
        <v>1736</v>
      </c>
      <c r="B1153" s="30">
        <v>867002</v>
      </c>
      <c r="C1153" s="31" t="s">
        <v>1737</v>
      </c>
    </row>
    <row r="1154" spans="1:3" ht="58" x14ac:dyDescent="0.35">
      <c r="A1154" s="30" t="s">
        <v>646</v>
      </c>
      <c r="B1154" s="30" t="s">
        <v>645</v>
      </c>
      <c r="C1154" s="31" t="s">
        <v>647</v>
      </c>
    </row>
    <row r="1155" spans="1:3" ht="43.5" x14ac:dyDescent="0.35">
      <c r="A1155" s="30" t="s">
        <v>1569</v>
      </c>
      <c r="B1155" s="30" t="s">
        <v>1738</v>
      </c>
      <c r="C1155" s="31" t="s">
        <v>1568</v>
      </c>
    </row>
    <row r="1156" spans="1:3" ht="58" x14ac:dyDescent="0.35">
      <c r="A1156" s="30" t="s">
        <v>1740</v>
      </c>
      <c r="B1156" s="30" t="s">
        <v>1739</v>
      </c>
      <c r="C1156" s="31" t="s">
        <v>1741</v>
      </c>
    </row>
    <row r="1157" spans="1:3" ht="58" x14ac:dyDescent="0.35">
      <c r="A1157" s="30" t="s">
        <v>1743</v>
      </c>
      <c r="B1157" s="30" t="s">
        <v>1742</v>
      </c>
      <c r="C1157" s="31" t="s">
        <v>1744</v>
      </c>
    </row>
    <row r="1158" spans="1:3" ht="58" x14ac:dyDescent="0.35">
      <c r="A1158" s="30" t="s">
        <v>1746</v>
      </c>
      <c r="B1158" s="30" t="s">
        <v>1745</v>
      </c>
      <c r="C1158" s="31" t="s">
        <v>1747</v>
      </c>
    </row>
    <row r="1159" spans="1:3" ht="58" x14ac:dyDescent="0.35">
      <c r="A1159" s="30" t="s">
        <v>1749</v>
      </c>
      <c r="B1159" s="30" t="s">
        <v>1748</v>
      </c>
      <c r="C1159" s="31" t="s">
        <v>1750</v>
      </c>
    </row>
    <row r="1160" spans="1:3" ht="29" x14ac:dyDescent="0.35">
      <c r="A1160" s="30" t="s">
        <v>1751</v>
      </c>
      <c r="B1160" s="30">
        <v>88477</v>
      </c>
      <c r="C1160" s="31" t="s">
        <v>1752</v>
      </c>
    </row>
    <row r="1161" spans="1:3" ht="43.5" x14ac:dyDescent="0.35">
      <c r="A1161" s="30" t="s">
        <v>1754</v>
      </c>
      <c r="B1161" s="30" t="s">
        <v>1753</v>
      </c>
      <c r="C1161" s="31" t="s">
        <v>1755</v>
      </c>
    </row>
    <row r="1162" spans="1:3" ht="43.5" x14ac:dyDescent="0.35">
      <c r="A1162" s="30" t="s">
        <v>1757</v>
      </c>
      <c r="B1162" s="30" t="s">
        <v>1756</v>
      </c>
      <c r="C1162" s="31" t="s">
        <v>1758</v>
      </c>
    </row>
    <row r="1163" spans="1:3" ht="29" x14ac:dyDescent="0.35">
      <c r="A1163" s="30" t="s">
        <v>1761</v>
      </c>
      <c r="B1163" s="30" t="s">
        <v>1762</v>
      </c>
      <c r="C1163" s="31" t="s">
        <v>1760</v>
      </c>
    </row>
    <row r="1164" spans="1:3" ht="43.5" x14ac:dyDescent="0.35">
      <c r="A1164" s="30" t="s">
        <v>1764</v>
      </c>
      <c r="B1164" s="30" t="s">
        <v>1763</v>
      </c>
      <c r="C1164" s="31" t="s">
        <v>1765</v>
      </c>
    </row>
    <row r="1165" spans="1:3" ht="29" x14ac:dyDescent="0.35">
      <c r="A1165" s="30" t="s">
        <v>1766</v>
      </c>
      <c r="C1165" s="31" t="s">
        <v>1767</v>
      </c>
    </row>
    <row r="1166" spans="1:3" ht="29" x14ac:dyDescent="0.35">
      <c r="A1166" s="30" t="s">
        <v>1768</v>
      </c>
      <c r="C1166" s="31" t="s">
        <v>1769</v>
      </c>
    </row>
    <row r="1167" spans="1:3" ht="29" x14ac:dyDescent="0.35">
      <c r="A1167" s="30" t="s">
        <v>1771</v>
      </c>
      <c r="C1167" s="31" t="s">
        <v>1770</v>
      </c>
    </row>
    <row r="1168" spans="1:3" ht="43.5" x14ac:dyDescent="0.35">
      <c r="A1168" s="30" t="s">
        <v>1773</v>
      </c>
      <c r="B1168" s="30" t="s">
        <v>1772</v>
      </c>
      <c r="C1168" s="31" t="s">
        <v>1774</v>
      </c>
    </row>
    <row r="1169" spans="1:3" ht="43.5" x14ac:dyDescent="0.35">
      <c r="A1169" s="30" t="s">
        <v>1776</v>
      </c>
      <c r="B1169" s="30" t="s">
        <v>1775</v>
      </c>
      <c r="C1169" s="31" t="s">
        <v>1777</v>
      </c>
    </row>
    <row r="1170" spans="1:3" ht="43.5" x14ac:dyDescent="0.35">
      <c r="A1170" s="30" t="s">
        <v>1779</v>
      </c>
      <c r="B1170" s="30" t="s">
        <v>1778</v>
      </c>
      <c r="C1170" s="31" t="s">
        <v>1780</v>
      </c>
    </row>
    <row r="1171" spans="1:3" ht="43.5" x14ac:dyDescent="0.35">
      <c r="A1171" s="30" t="s">
        <v>1781</v>
      </c>
      <c r="B1171" s="30">
        <v>6401</v>
      </c>
      <c r="C1171" s="31" t="s">
        <v>1782</v>
      </c>
    </row>
    <row r="1172" spans="1:3" ht="43.5" x14ac:dyDescent="0.35">
      <c r="A1172" s="30" t="s">
        <v>1783</v>
      </c>
      <c r="B1172" s="30">
        <v>183</v>
      </c>
      <c r="C1172" s="31" t="s">
        <v>1784</v>
      </c>
    </row>
    <row r="1173" spans="1:3" ht="43.5" x14ac:dyDescent="0.35">
      <c r="A1173" s="30" t="s">
        <v>1785</v>
      </c>
      <c r="B1173" s="30">
        <v>295</v>
      </c>
      <c r="C1173" s="31" t="s">
        <v>1786</v>
      </c>
    </row>
    <row r="1174" spans="1:3" ht="43.5" x14ac:dyDescent="0.35">
      <c r="A1174" s="30" t="s">
        <v>1787</v>
      </c>
      <c r="B1174" s="30">
        <v>179</v>
      </c>
      <c r="C1174" s="31" t="s">
        <v>1788</v>
      </c>
    </row>
    <row r="1175" spans="1:3" ht="43.5" x14ac:dyDescent="0.35">
      <c r="A1175" s="30" t="s">
        <v>1789</v>
      </c>
      <c r="B1175" s="30">
        <v>158</v>
      </c>
      <c r="C1175" s="31" t="s">
        <v>1790</v>
      </c>
    </row>
    <row r="1176" spans="1:3" ht="43.5" x14ac:dyDescent="0.35">
      <c r="A1176" s="30" t="s">
        <v>1791</v>
      </c>
      <c r="B1176" s="30">
        <v>153</v>
      </c>
      <c r="C1176" s="31" t="s">
        <v>1792</v>
      </c>
    </row>
    <row r="1177" spans="1:3" ht="29" x14ac:dyDescent="0.35">
      <c r="A1177" s="30" t="s">
        <v>1793</v>
      </c>
      <c r="B1177" s="30">
        <v>235</v>
      </c>
      <c r="C1177" s="31" t="s">
        <v>1794</v>
      </c>
    </row>
    <row r="1178" spans="1:3" ht="43.5" x14ac:dyDescent="0.35">
      <c r="A1178" s="30" t="s">
        <v>1796</v>
      </c>
      <c r="B1178" s="30" t="s">
        <v>1795</v>
      </c>
      <c r="C1178" s="31" t="s">
        <v>1797</v>
      </c>
    </row>
    <row r="1179" spans="1:3" ht="43.5" x14ac:dyDescent="0.35">
      <c r="A1179" s="30" t="s">
        <v>1799</v>
      </c>
      <c r="B1179" s="30" t="s">
        <v>1798</v>
      </c>
      <c r="C1179" s="31" t="s">
        <v>1800</v>
      </c>
    </row>
    <row r="1180" spans="1:3" ht="58" x14ac:dyDescent="0.35">
      <c r="A1180" s="30" t="s">
        <v>1804</v>
      </c>
      <c r="B1180" s="30">
        <v>16010070000</v>
      </c>
      <c r="C1180" s="31" t="s">
        <v>1803</v>
      </c>
    </row>
    <row r="1181" spans="1:3" x14ac:dyDescent="0.35">
      <c r="A1181" s="30" t="s">
        <v>1807</v>
      </c>
      <c r="C1181" s="31" t="s">
        <v>1806</v>
      </c>
    </row>
    <row r="1182" spans="1:3" ht="43.5" x14ac:dyDescent="0.35">
      <c r="A1182" s="30" t="s">
        <v>152</v>
      </c>
      <c r="C1182" s="31" t="s">
        <v>1809</v>
      </c>
    </row>
    <row r="1183" spans="1:3" ht="43.5" x14ac:dyDescent="0.35">
      <c r="A1183" s="30" t="s">
        <v>1811</v>
      </c>
      <c r="B1183" s="30" t="s">
        <v>1810</v>
      </c>
      <c r="C1183" s="31" t="s">
        <v>1812</v>
      </c>
    </row>
    <row r="1184" spans="1:3" ht="43.5" x14ac:dyDescent="0.35">
      <c r="A1184" s="30" t="s">
        <v>1600</v>
      </c>
      <c r="B1184" s="30" t="s">
        <v>1813</v>
      </c>
      <c r="C1184" s="31" t="s">
        <v>1814</v>
      </c>
    </row>
    <row r="1185" spans="1:3" ht="58" x14ac:dyDescent="0.35">
      <c r="A1185" s="30" t="s">
        <v>1422</v>
      </c>
      <c r="B1185" s="30" t="s">
        <v>1421</v>
      </c>
      <c r="C1185" s="31" t="s">
        <v>1423</v>
      </c>
    </row>
    <row r="1186" spans="1:3" ht="29" x14ac:dyDescent="0.35">
      <c r="A1186" s="30" t="s">
        <v>1818</v>
      </c>
      <c r="B1186" s="30" t="s">
        <v>1817</v>
      </c>
      <c r="C1186" s="31" t="s">
        <v>1819</v>
      </c>
    </row>
    <row r="1187" spans="1:3" ht="43.5" x14ac:dyDescent="0.35">
      <c r="A1187" s="30" t="s">
        <v>1822</v>
      </c>
      <c r="B1187" s="30" t="s">
        <v>1821</v>
      </c>
      <c r="C1187" s="31" t="s">
        <v>1823</v>
      </c>
    </row>
    <row r="1188" spans="1:3" x14ac:dyDescent="0.35">
      <c r="A1188" s="30" t="s">
        <v>1210</v>
      </c>
      <c r="B1188" s="30" t="s">
        <v>1824</v>
      </c>
      <c r="C1188" s="31" t="s">
        <v>1211</v>
      </c>
    </row>
    <row r="1189" spans="1:3" ht="29" x14ac:dyDescent="0.35">
      <c r="A1189" s="30" t="s">
        <v>1825</v>
      </c>
      <c r="C1189" s="31" t="s">
        <v>1826</v>
      </c>
    </row>
    <row r="1190" spans="1:3" ht="43.5" x14ac:dyDescent="0.35">
      <c r="A1190" s="30" t="s">
        <v>1829</v>
      </c>
      <c r="B1190" s="30" t="s">
        <v>1827</v>
      </c>
      <c r="C1190" s="31" t="s">
        <v>1828</v>
      </c>
    </row>
    <row r="1191" spans="1:3" ht="29" x14ac:dyDescent="0.35">
      <c r="A1191" s="30" t="s">
        <v>1831</v>
      </c>
      <c r="B1191" s="30" t="s">
        <v>1830</v>
      </c>
      <c r="C1191" s="31" t="s">
        <v>1832</v>
      </c>
    </row>
    <row r="1192" spans="1:3" ht="29" x14ac:dyDescent="0.35">
      <c r="A1192" s="30" t="s">
        <v>1835</v>
      </c>
      <c r="B1192" s="30" t="s">
        <v>1834</v>
      </c>
      <c r="C1192" s="31" t="s">
        <v>1836</v>
      </c>
    </row>
    <row r="1193" spans="1:3" ht="43.5" x14ac:dyDescent="0.35">
      <c r="A1193" s="30" t="s">
        <v>1838</v>
      </c>
      <c r="B1193" s="30" t="s">
        <v>1837</v>
      </c>
      <c r="C1193" s="31" t="s">
        <v>1839</v>
      </c>
    </row>
    <row r="1194" spans="1:3" x14ac:dyDescent="0.35">
      <c r="A1194" s="30" t="s">
        <v>1840</v>
      </c>
      <c r="B1194" s="30" t="s">
        <v>1841</v>
      </c>
      <c r="C1194" s="31" t="s">
        <v>1842</v>
      </c>
    </row>
    <row r="1195" spans="1:3" ht="43.5" x14ac:dyDescent="0.35">
      <c r="A1195" s="30" t="s">
        <v>1844</v>
      </c>
      <c r="B1195" s="30" t="s">
        <v>1843</v>
      </c>
      <c r="C1195" s="31" t="s">
        <v>1845</v>
      </c>
    </row>
    <row r="1196" spans="1:3" ht="58" x14ac:dyDescent="0.35">
      <c r="A1196" s="30" t="s">
        <v>1847</v>
      </c>
      <c r="B1196" s="30" t="s">
        <v>1846</v>
      </c>
      <c r="C1196" s="31" t="s">
        <v>1848</v>
      </c>
    </row>
    <row r="1197" spans="1:3" ht="43.5" x14ac:dyDescent="0.35">
      <c r="A1197" s="30" t="s">
        <v>1850</v>
      </c>
      <c r="B1197" s="30" t="s">
        <v>1849</v>
      </c>
      <c r="C1197" s="31" t="s">
        <v>1851</v>
      </c>
    </row>
    <row r="1198" spans="1:3" ht="29" x14ac:dyDescent="0.35">
      <c r="A1198" s="30" t="s">
        <v>1853</v>
      </c>
      <c r="B1198" s="30" t="s">
        <v>1852</v>
      </c>
      <c r="C1198" s="31" t="s">
        <v>1854</v>
      </c>
    </row>
    <row r="1199" spans="1:3" ht="29" x14ac:dyDescent="0.35">
      <c r="A1199" s="30" t="s">
        <v>1856</v>
      </c>
      <c r="B1199" s="30" t="s">
        <v>1855</v>
      </c>
      <c r="C1199" s="31" t="s">
        <v>1857</v>
      </c>
    </row>
    <row r="1200" spans="1:3" ht="29" x14ac:dyDescent="0.35">
      <c r="A1200" s="30" t="s">
        <v>1859</v>
      </c>
      <c r="B1200" s="30" t="s">
        <v>1858</v>
      </c>
      <c r="C1200" s="31" t="s">
        <v>1860</v>
      </c>
    </row>
    <row r="1201" spans="1:3" ht="43.5" x14ac:dyDescent="0.35">
      <c r="A1201" s="30" t="s">
        <v>1862</v>
      </c>
      <c r="B1201" s="30" t="s">
        <v>1861</v>
      </c>
      <c r="C1201" s="31" t="s">
        <v>1863</v>
      </c>
    </row>
    <row r="1202" spans="1:3" ht="29" x14ac:dyDescent="0.35">
      <c r="A1202" s="30" t="s">
        <v>1865</v>
      </c>
      <c r="B1202" s="30" t="s">
        <v>1864</v>
      </c>
      <c r="C1202" s="31" t="s">
        <v>1866</v>
      </c>
    </row>
    <row r="1203" spans="1:3" ht="29" x14ac:dyDescent="0.35">
      <c r="A1203" s="30" t="s">
        <v>1868</v>
      </c>
      <c r="B1203" s="30" t="s">
        <v>1867</v>
      </c>
      <c r="C1203" s="31" t="s">
        <v>1869</v>
      </c>
    </row>
    <row r="1204" spans="1:3" ht="29" x14ac:dyDescent="0.35">
      <c r="A1204" s="30" t="s">
        <v>1872</v>
      </c>
      <c r="B1204" s="30" t="s">
        <v>1871</v>
      </c>
      <c r="C1204" s="31" t="s">
        <v>1873</v>
      </c>
    </row>
    <row r="1205" spans="1:3" x14ac:dyDescent="0.35">
      <c r="A1205" s="30" t="s">
        <v>1875</v>
      </c>
      <c r="B1205" s="30" t="s">
        <v>1874</v>
      </c>
      <c r="C1205" s="31" t="s">
        <v>1876</v>
      </c>
    </row>
    <row r="1206" spans="1:3" ht="29" x14ac:dyDescent="0.35">
      <c r="A1206" s="30" t="s">
        <v>1878</v>
      </c>
      <c r="B1206" s="30" t="s">
        <v>1877</v>
      </c>
      <c r="C1206" s="31" t="s">
        <v>1879</v>
      </c>
    </row>
    <row r="1207" spans="1:3" ht="58" x14ac:dyDescent="0.35">
      <c r="A1207" s="30" t="s">
        <v>1881</v>
      </c>
      <c r="B1207" s="30" t="s">
        <v>1880</v>
      </c>
      <c r="C1207" s="31" t="s">
        <v>1882</v>
      </c>
    </row>
    <row r="1208" spans="1:3" x14ac:dyDescent="0.35">
      <c r="A1208" s="30" t="s">
        <v>1884</v>
      </c>
      <c r="B1208" s="30" t="s">
        <v>1883</v>
      </c>
      <c r="C1208" s="31" t="s">
        <v>1885</v>
      </c>
    </row>
    <row r="1209" spans="1:3" x14ac:dyDescent="0.35">
      <c r="A1209" s="30" t="s">
        <v>1887</v>
      </c>
      <c r="B1209" s="30" t="s">
        <v>1886</v>
      </c>
      <c r="C1209" s="31" t="s">
        <v>1888</v>
      </c>
    </row>
    <row r="1210" spans="1:3" ht="29" x14ac:dyDescent="0.35">
      <c r="A1210" s="30" t="s">
        <v>1890</v>
      </c>
      <c r="B1210" s="30" t="s">
        <v>1889</v>
      </c>
      <c r="C1210" s="31" t="s">
        <v>1891</v>
      </c>
    </row>
    <row r="1211" spans="1:3" ht="43.5" x14ac:dyDescent="0.35">
      <c r="A1211" s="30" t="s">
        <v>1892</v>
      </c>
      <c r="B1211" s="30">
        <v>216.3237</v>
      </c>
      <c r="C1211" s="31" t="s">
        <v>1893</v>
      </c>
    </row>
    <row r="1212" spans="1:3" ht="29" x14ac:dyDescent="0.35">
      <c r="A1212" s="30" t="s">
        <v>1895</v>
      </c>
      <c r="B1212" s="30" t="s">
        <v>1894</v>
      </c>
      <c r="C1212" s="31" t="s">
        <v>1896</v>
      </c>
    </row>
    <row r="1213" spans="1:3" ht="43.5" x14ac:dyDescent="0.35">
      <c r="A1213" s="30" t="s">
        <v>1898</v>
      </c>
      <c r="B1213" s="30" t="s">
        <v>1897</v>
      </c>
      <c r="C1213" s="31" t="s">
        <v>1899</v>
      </c>
    </row>
    <row r="1214" spans="1:3" ht="58" x14ac:dyDescent="0.35">
      <c r="A1214" s="30" t="s">
        <v>1901</v>
      </c>
      <c r="B1214" s="30" t="s">
        <v>1900</v>
      </c>
      <c r="C1214" s="31" t="s">
        <v>1902</v>
      </c>
    </row>
    <row r="1215" spans="1:3" ht="43.5" x14ac:dyDescent="0.35">
      <c r="A1215" s="30" t="s">
        <v>1905</v>
      </c>
      <c r="B1215" s="30" t="s">
        <v>1904</v>
      </c>
      <c r="C1215" s="31" t="s">
        <v>1906</v>
      </c>
    </row>
    <row r="1216" spans="1:3" ht="43.5" x14ac:dyDescent="0.35">
      <c r="A1216" s="30" t="s">
        <v>487</v>
      </c>
      <c r="C1216" s="31" t="s">
        <v>488</v>
      </c>
    </row>
    <row r="1217" spans="1:3" ht="29" x14ac:dyDescent="0.35">
      <c r="A1217" s="30" t="s">
        <v>1909</v>
      </c>
      <c r="B1217" s="30">
        <v>572004</v>
      </c>
      <c r="C1217" s="31" t="s">
        <v>1910</v>
      </c>
    </row>
    <row r="1218" spans="1:3" ht="29" x14ac:dyDescent="0.35">
      <c r="A1218" s="30" t="s">
        <v>1911</v>
      </c>
      <c r="B1218" s="30">
        <v>680632</v>
      </c>
      <c r="C1218" s="31" t="s">
        <v>1912</v>
      </c>
    </row>
    <row r="1219" spans="1:3" ht="29" x14ac:dyDescent="0.35">
      <c r="A1219" s="30" t="s">
        <v>1913</v>
      </c>
      <c r="B1219" s="30">
        <v>572341</v>
      </c>
      <c r="C1219" s="31" t="s">
        <v>1914</v>
      </c>
    </row>
    <row r="1220" spans="1:3" x14ac:dyDescent="0.35">
      <c r="A1220" s="30" t="s">
        <v>1915</v>
      </c>
      <c r="C1220" s="31" t="s">
        <v>1916</v>
      </c>
    </row>
    <row r="1221" spans="1:3" ht="29" x14ac:dyDescent="0.35">
      <c r="A1221" s="30" t="s">
        <v>1917</v>
      </c>
      <c r="B1221" s="30">
        <v>576040</v>
      </c>
      <c r="C1221" s="31" t="s">
        <v>1918</v>
      </c>
    </row>
    <row r="1222" spans="1:3" ht="29" x14ac:dyDescent="0.35">
      <c r="A1222" s="30" t="s">
        <v>1919</v>
      </c>
      <c r="B1222" s="30">
        <v>575010</v>
      </c>
      <c r="C1222" s="31" t="s">
        <v>1920</v>
      </c>
    </row>
    <row r="1223" spans="1:3" x14ac:dyDescent="0.35">
      <c r="A1223" s="30" t="s">
        <v>1921</v>
      </c>
      <c r="C1223" s="31" t="s">
        <v>1922</v>
      </c>
    </row>
    <row r="1224" spans="1:3" ht="29" x14ac:dyDescent="0.35">
      <c r="A1224" s="30" t="s">
        <v>1923</v>
      </c>
      <c r="B1224" s="30">
        <v>576011</v>
      </c>
      <c r="C1224" s="31" t="s">
        <v>1924</v>
      </c>
    </row>
    <row r="1225" spans="1:3" ht="29" x14ac:dyDescent="0.35">
      <c r="A1225" s="30" t="s">
        <v>1925</v>
      </c>
      <c r="B1225" s="30">
        <v>575030</v>
      </c>
      <c r="C1225" s="31" t="s">
        <v>1926</v>
      </c>
    </row>
    <row r="1226" spans="1:3" x14ac:dyDescent="0.35">
      <c r="A1226" s="30" t="s">
        <v>1927</v>
      </c>
      <c r="C1226" s="31" t="s">
        <v>1928</v>
      </c>
    </row>
    <row r="1227" spans="1:3" x14ac:dyDescent="0.35">
      <c r="A1227" s="30" t="s">
        <v>490</v>
      </c>
      <c r="C1227" s="31" t="s">
        <v>491</v>
      </c>
    </row>
    <row r="1228" spans="1:3" ht="29" x14ac:dyDescent="0.35">
      <c r="A1228" s="30" t="s">
        <v>1929</v>
      </c>
      <c r="B1228" s="30">
        <v>50342</v>
      </c>
      <c r="C1228" s="31" t="s">
        <v>1930</v>
      </c>
    </row>
    <row r="1229" spans="1:3" x14ac:dyDescent="0.35">
      <c r="A1229" s="30" t="s">
        <v>1931</v>
      </c>
      <c r="C1229" s="31" t="s">
        <v>1932</v>
      </c>
    </row>
    <row r="1230" spans="1:3" x14ac:dyDescent="0.35">
      <c r="A1230" s="30" t="s">
        <v>1933</v>
      </c>
      <c r="C1230" s="31" t="s">
        <v>1934</v>
      </c>
    </row>
    <row r="1231" spans="1:3" x14ac:dyDescent="0.35">
      <c r="A1231" s="30" t="s">
        <v>1935</v>
      </c>
      <c r="C1231" s="31" t="s">
        <v>1936</v>
      </c>
    </row>
    <row r="1232" spans="1:3" x14ac:dyDescent="0.35">
      <c r="A1232" s="30" t="s">
        <v>1937</v>
      </c>
      <c r="C1232" s="31" t="s">
        <v>1938</v>
      </c>
    </row>
    <row r="1233" spans="1:3" ht="43.5" x14ac:dyDescent="0.35">
      <c r="A1233" s="30" t="s">
        <v>1940</v>
      </c>
      <c r="C1233" s="31" t="s">
        <v>1941</v>
      </c>
    </row>
    <row r="1234" spans="1:3" ht="43.5" x14ac:dyDescent="0.35">
      <c r="A1234" s="30" t="s">
        <v>1942</v>
      </c>
      <c r="C1234" s="31" t="s">
        <v>1943</v>
      </c>
    </row>
    <row r="1235" spans="1:3" ht="43.5" x14ac:dyDescent="0.35">
      <c r="A1235" s="30" t="s">
        <v>1944</v>
      </c>
      <c r="C1235" s="31" t="s">
        <v>1945</v>
      </c>
    </row>
    <row r="1236" spans="1:3" ht="43.5" x14ac:dyDescent="0.35">
      <c r="A1236" s="30" t="s">
        <v>1038</v>
      </c>
      <c r="C1236" s="31" t="s">
        <v>1182</v>
      </c>
    </row>
    <row r="1237" spans="1:3" ht="87" x14ac:dyDescent="0.35">
      <c r="A1237" s="30" t="s">
        <v>1947</v>
      </c>
      <c r="B1237" s="30" t="s">
        <v>1948</v>
      </c>
      <c r="C1237" s="31" t="s">
        <v>1949</v>
      </c>
    </row>
    <row r="1238" spans="1:3" ht="58" x14ac:dyDescent="0.35">
      <c r="A1238" s="30" t="s">
        <v>1950</v>
      </c>
      <c r="C1238" s="31" t="s">
        <v>1951</v>
      </c>
    </row>
    <row r="1239" spans="1:3" x14ac:dyDescent="0.35">
      <c r="A1239" s="30" t="s">
        <v>1954</v>
      </c>
      <c r="B1239" s="30" t="s">
        <v>1953</v>
      </c>
      <c r="C1239" s="31" t="s">
        <v>1955</v>
      </c>
    </row>
    <row r="1240" spans="1:3" ht="29" x14ac:dyDescent="0.35">
      <c r="A1240" s="30" t="s">
        <v>1959</v>
      </c>
      <c r="B1240" s="30" t="s">
        <v>1956</v>
      </c>
      <c r="C1240" s="31" t="s">
        <v>1958</v>
      </c>
    </row>
    <row r="1241" spans="1:3" x14ac:dyDescent="0.35">
      <c r="A1241" s="30" t="s">
        <v>1960</v>
      </c>
      <c r="C1241" s="31" t="s">
        <v>1961</v>
      </c>
    </row>
    <row r="1242" spans="1:3" x14ac:dyDescent="0.35">
      <c r="A1242" s="30" t="s">
        <v>1963</v>
      </c>
      <c r="B1242" s="30" t="s">
        <v>1962</v>
      </c>
      <c r="C1242" s="31" t="s">
        <v>1964</v>
      </c>
    </row>
    <row r="1243" spans="1:3" ht="43.5" x14ac:dyDescent="0.35">
      <c r="A1243" s="30" t="s">
        <v>1967</v>
      </c>
      <c r="B1243" s="30" t="s">
        <v>1966</v>
      </c>
      <c r="C1243" s="31" t="s">
        <v>1968</v>
      </c>
    </row>
    <row r="1244" spans="1:3" ht="72.5" x14ac:dyDescent="0.35">
      <c r="A1244" s="30" t="s">
        <v>1531</v>
      </c>
      <c r="B1244" s="30">
        <v>56173</v>
      </c>
      <c r="C1244" s="31" t="s">
        <v>1532</v>
      </c>
    </row>
    <row r="1245" spans="1:3" ht="43.5" x14ac:dyDescent="0.35">
      <c r="A1245" s="30" t="s">
        <v>1971</v>
      </c>
      <c r="B1245" s="30" t="s">
        <v>1970</v>
      </c>
      <c r="C1245" s="31" t="s">
        <v>1972</v>
      </c>
    </row>
    <row r="1246" spans="1:3" ht="29" x14ac:dyDescent="0.35">
      <c r="A1246" s="30" t="s">
        <v>1128</v>
      </c>
      <c r="C1246" s="31" t="s">
        <v>1129</v>
      </c>
    </row>
    <row r="1247" spans="1:3" ht="101.5" x14ac:dyDescent="0.35">
      <c r="A1247" s="30" t="s">
        <v>1976</v>
      </c>
      <c r="B1247" s="30" t="s">
        <v>1977</v>
      </c>
      <c r="C1247" s="31" t="s">
        <v>1975</v>
      </c>
    </row>
    <row r="1248" spans="1:3" ht="43.5" x14ac:dyDescent="0.35">
      <c r="A1248" s="30" t="s">
        <v>1038</v>
      </c>
      <c r="C1248" s="31" t="s">
        <v>1182</v>
      </c>
    </row>
    <row r="1249" spans="1:3" ht="43.5" x14ac:dyDescent="0.35">
      <c r="A1249" s="30" t="s">
        <v>487</v>
      </c>
      <c r="C1249" s="31" t="s">
        <v>488</v>
      </c>
    </row>
    <row r="1250" spans="1:3" ht="43.5" x14ac:dyDescent="0.35">
      <c r="A1250" s="30" t="s">
        <v>487</v>
      </c>
      <c r="C1250" s="31" t="s">
        <v>488</v>
      </c>
    </row>
    <row r="1251" spans="1:3" x14ac:dyDescent="0.35">
      <c r="A1251" s="30" t="s">
        <v>1960</v>
      </c>
      <c r="C1251" s="31" t="s">
        <v>1961</v>
      </c>
    </row>
    <row r="1252" spans="1:3" x14ac:dyDescent="0.35">
      <c r="A1252" s="30" t="s">
        <v>473</v>
      </c>
      <c r="C1252" s="31" t="s">
        <v>474</v>
      </c>
    </row>
    <row r="1253" spans="1:3" ht="43.5" x14ac:dyDescent="0.35">
      <c r="A1253" s="30" t="s">
        <v>1983</v>
      </c>
      <c r="C1253" s="31" t="s">
        <v>1984</v>
      </c>
    </row>
    <row r="1254" spans="1:3" ht="43.5" x14ac:dyDescent="0.35">
      <c r="A1254" s="30" t="s">
        <v>1658</v>
      </c>
      <c r="C1254" s="31" t="s">
        <v>1659</v>
      </c>
    </row>
    <row r="1255" spans="1:3" ht="29" x14ac:dyDescent="0.35">
      <c r="A1255" s="30" t="s">
        <v>983</v>
      </c>
      <c r="C1255" s="31" t="s">
        <v>984</v>
      </c>
    </row>
    <row r="1256" spans="1:3" x14ac:dyDescent="0.35">
      <c r="A1256" s="30" t="s">
        <v>1177</v>
      </c>
      <c r="C1256" s="31" t="s">
        <v>1985</v>
      </c>
    </row>
    <row r="1257" spans="1:3" ht="29" x14ac:dyDescent="0.35">
      <c r="A1257" s="30" t="s">
        <v>1534</v>
      </c>
      <c r="B1257" s="30" t="s">
        <v>1986</v>
      </c>
      <c r="C1257" s="31" t="s">
        <v>1535</v>
      </c>
    </row>
    <row r="1258" spans="1:3" ht="58" x14ac:dyDescent="0.35">
      <c r="A1258" s="30" t="s">
        <v>142</v>
      </c>
      <c r="B1258" s="30" t="s">
        <v>141</v>
      </c>
      <c r="C1258" s="31" t="s">
        <v>1987</v>
      </c>
    </row>
    <row r="1259" spans="1:3" ht="43.5" x14ac:dyDescent="0.35">
      <c r="A1259" s="30" t="s">
        <v>1988</v>
      </c>
      <c r="C1259" s="31" t="s">
        <v>1989</v>
      </c>
    </row>
    <row r="1260" spans="1:3" ht="58" x14ac:dyDescent="0.35">
      <c r="A1260" s="30" t="s">
        <v>1442</v>
      </c>
      <c r="B1260" s="30" t="s">
        <v>273</v>
      </c>
      <c r="C1260" s="31" t="s">
        <v>1440</v>
      </c>
    </row>
    <row r="1261" spans="1:3" ht="58" x14ac:dyDescent="0.35">
      <c r="A1261" s="30" t="s">
        <v>1618</v>
      </c>
      <c r="B1261" s="30" t="s">
        <v>1616</v>
      </c>
      <c r="C1261" s="31" t="s">
        <v>1993</v>
      </c>
    </row>
    <row r="1262" spans="1:3" ht="43.5" x14ac:dyDescent="0.35">
      <c r="A1262" s="30" t="s">
        <v>1620</v>
      </c>
      <c r="B1262" s="30" t="s">
        <v>1619</v>
      </c>
      <c r="C1262" s="31" t="s">
        <v>1990</v>
      </c>
    </row>
    <row r="1263" spans="1:3" ht="43.5" x14ac:dyDescent="0.35">
      <c r="A1263" s="30" t="s">
        <v>1992</v>
      </c>
      <c r="B1263" s="30" t="s">
        <v>1991</v>
      </c>
      <c r="C1263" s="31" t="s">
        <v>1994</v>
      </c>
    </row>
    <row r="1264" spans="1:3" ht="58" x14ac:dyDescent="0.35">
      <c r="A1264" s="30" t="s">
        <v>1623</v>
      </c>
      <c r="B1264" s="30" t="s">
        <v>1995</v>
      </c>
      <c r="C1264" s="31" t="s">
        <v>1996</v>
      </c>
    </row>
    <row r="1265" spans="1:3" ht="43.5" x14ac:dyDescent="0.35">
      <c r="A1265" s="30" t="s">
        <v>519</v>
      </c>
      <c r="B1265" s="30" t="s">
        <v>292</v>
      </c>
      <c r="C1265" s="31" t="s">
        <v>520</v>
      </c>
    </row>
    <row r="1266" spans="1:3" x14ac:dyDescent="0.35">
      <c r="A1266" s="30" t="s">
        <v>1997</v>
      </c>
      <c r="C1266" s="31" t="s">
        <v>1998</v>
      </c>
    </row>
    <row r="1267" spans="1:3" x14ac:dyDescent="0.35">
      <c r="A1267" s="30" t="s">
        <v>473</v>
      </c>
      <c r="C1267" s="31" t="s">
        <v>474</v>
      </c>
    </row>
    <row r="1268" spans="1:3" x14ac:dyDescent="0.35">
      <c r="A1268" s="30" t="s">
        <v>452</v>
      </c>
      <c r="C1268" s="31" t="s">
        <v>238</v>
      </c>
    </row>
    <row r="1269" spans="1:3" x14ac:dyDescent="0.35">
      <c r="A1269" s="30" t="s">
        <v>453</v>
      </c>
      <c r="C1269" s="31" t="s">
        <v>240</v>
      </c>
    </row>
    <row r="1270" spans="1:3" x14ac:dyDescent="0.35">
      <c r="A1270" s="30" t="s">
        <v>1002</v>
      </c>
      <c r="C1270" s="31" t="s">
        <v>1003</v>
      </c>
    </row>
    <row r="1271" spans="1:3" ht="29" x14ac:dyDescent="0.35">
      <c r="A1271" s="30" t="s">
        <v>2002</v>
      </c>
      <c r="C1271" s="31" t="s">
        <v>2003</v>
      </c>
    </row>
    <row r="1272" spans="1:3" ht="58" x14ac:dyDescent="0.35">
      <c r="A1272" s="30" t="s">
        <v>2001</v>
      </c>
      <c r="C1272" s="31" t="s">
        <v>2004</v>
      </c>
    </row>
    <row r="1273" spans="1:3" ht="43.5" x14ac:dyDescent="0.35">
      <c r="A1273" s="30" t="s">
        <v>994</v>
      </c>
      <c r="C1273" s="31" t="s">
        <v>995</v>
      </c>
    </row>
    <row r="1274" spans="1:3" ht="43.5" x14ac:dyDescent="0.35">
      <c r="A1274" s="30" t="s">
        <v>2008</v>
      </c>
      <c r="B1274" s="30" t="s">
        <v>2007</v>
      </c>
      <c r="C1274" s="31" t="s">
        <v>2009</v>
      </c>
    </row>
    <row r="1275" spans="1:3" ht="72.5" x14ac:dyDescent="0.35">
      <c r="A1275" s="30" t="s">
        <v>1542</v>
      </c>
      <c r="B1275" s="30" t="s">
        <v>1541</v>
      </c>
      <c r="C1275" s="31" t="s">
        <v>2013</v>
      </c>
    </row>
    <row r="1276" spans="1:3" ht="43.5" x14ac:dyDescent="0.35">
      <c r="A1276" s="30" t="s">
        <v>2012</v>
      </c>
      <c r="B1276" s="30" t="s">
        <v>2011</v>
      </c>
      <c r="C1276" s="31" t="s">
        <v>2014</v>
      </c>
    </row>
    <row r="1277" spans="1:3" x14ac:dyDescent="0.35">
      <c r="A1277" s="30" t="s">
        <v>456</v>
      </c>
      <c r="C1277" s="31" t="s">
        <v>457</v>
      </c>
    </row>
    <row r="1278" spans="1:3" x14ac:dyDescent="0.35">
      <c r="A1278" s="30" t="s">
        <v>461</v>
      </c>
      <c r="C1278" s="31" t="s">
        <v>458</v>
      </c>
    </row>
    <row r="1279" spans="1:3" ht="29" x14ac:dyDescent="0.35">
      <c r="A1279" s="30" t="s">
        <v>2017</v>
      </c>
      <c r="C1279" s="31" t="s">
        <v>481</v>
      </c>
    </row>
    <row r="1280" spans="1:3" ht="43.5" x14ac:dyDescent="0.35">
      <c r="A1280" s="30" t="s">
        <v>2022</v>
      </c>
      <c r="B1280" s="30" t="s">
        <v>2019</v>
      </c>
      <c r="C1280" s="31" t="s">
        <v>2025</v>
      </c>
    </row>
    <row r="1281" spans="1:3" ht="43.5" x14ac:dyDescent="0.35">
      <c r="A1281" s="30" t="s">
        <v>2023</v>
      </c>
      <c r="B1281" s="30" t="s">
        <v>2020</v>
      </c>
      <c r="C1281" s="31" t="s">
        <v>2026</v>
      </c>
    </row>
    <row r="1282" spans="1:3" ht="43.5" x14ac:dyDescent="0.35">
      <c r="A1282" s="30" t="s">
        <v>2024</v>
      </c>
      <c r="B1282" s="30" t="s">
        <v>2021</v>
      </c>
      <c r="C1282" s="31" t="s">
        <v>2027</v>
      </c>
    </row>
    <row r="1283" spans="1:3" x14ac:dyDescent="0.35">
      <c r="A1283" s="30" t="s">
        <v>2030</v>
      </c>
      <c r="C1283" s="31" t="s">
        <v>2029</v>
      </c>
    </row>
    <row r="1284" spans="1:3" ht="43.5" x14ac:dyDescent="0.35">
      <c r="A1284" s="30" t="s">
        <v>1123</v>
      </c>
      <c r="B1284" s="30" t="s">
        <v>2032</v>
      </c>
      <c r="C1284" s="31" t="s">
        <v>1124</v>
      </c>
    </row>
    <row r="1285" spans="1:3" ht="43.5" x14ac:dyDescent="0.35">
      <c r="A1285" s="30" t="s">
        <v>1126</v>
      </c>
      <c r="B1285" s="30" t="s">
        <v>2033</v>
      </c>
      <c r="C1285" s="31" t="s">
        <v>1127</v>
      </c>
    </row>
    <row r="1286" spans="1:3" ht="43.5" x14ac:dyDescent="0.35">
      <c r="A1286" s="30" t="s">
        <v>1983</v>
      </c>
      <c r="C1286" s="31" t="s">
        <v>1984</v>
      </c>
    </row>
    <row r="1287" spans="1:3" ht="43.5" x14ac:dyDescent="0.35">
      <c r="A1287" s="30" t="s">
        <v>1658</v>
      </c>
      <c r="C1287" s="31" t="s">
        <v>1659</v>
      </c>
    </row>
    <row r="1288" spans="1:3" ht="43.5" x14ac:dyDescent="0.35">
      <c r="A1288" s="30" t="s">
        <v>2037</v>
      </c>
      <c r="C1288" s="31" t="s">
        <v>2036</v>
      </c>
    </row>
    <row r="1289" spans="1:3" x14ac:dyDescent="0.35">
      <c r="A1289" s="30" t="s">
        <v>2040</v>
      </c>
      <c r="C1289" s="31" t="s">
        <v>2039</v>
      </c>
    </row>
    <row r="1290" spans="1:3" ht="29" x14ac:dyDescent="0.35">
      <c r="A1290" s="30" t="s">
        <v>1534</v>
      </c>
      <c r="B1290" s="30" t="s">
        <v>1986</v>
      </c>
      <c r="C1290" s="31" t="s">
        <v>1535</v>
      </c>
    </row>
    <row r="1291" spans="1:3" ht="43.5" x14ac:dyDescent="0.35">
      <c r="A1291" s="30" t="s">
        <v>2043</v>
      </c>
      <c r="C1291" s="31" t="s">
        <v>2044</v>
      </c>
    </row>
    <row r="1292" spans="1:3" ht="43.5" x14ac:dyDescent="0.35">
      <c r="A1292" s="30" t="s">
        <v>1123</v>
      </c>
      <c r="B1292" s="30" t="s">
        <v>2032</v>
      </c>
      <c r="C1292" s="31" t="s">
        <v>1124</v>
      </c>
    </row>
    <row r="1293" spans="1:3" ht="43.5" x14ac:dyDescent="0.35">
      <c r="A1293" s="30" t="s">
        <v>1126</v>
      </c>
      <c r="B1293" s="30" t="s">
        <v>2033</v>
      </c>
      <c r="C1293" s="31" t="s">
        <v>1127</v>
      </c>
    </row>
    <row r="1294" spans="1:3" ht="43.5" x14ac:dyDescent="0.35">
      <c r="A1294" s="30" t="s">
        <v>2046</v>
      </c>
      <c r="B1294" s="30" t="s">
        <v>2045</v>
      </c>
      <c r="C1294" s="31" t="s">
        <v>2048</v>
      </c>
    </row>
    <row r="1295" spans="1:3" ht="43.5" x14ac:dyDescent="0.35">
      <c r="A1295" s="30" t="s">
        <v>519</v>
      </c>
      <c r="B1295" s="30" t="s">
        <v>292</v>
      </c>
      <c r="C1295" s="31" t="s">
        <v>520</v>
      </c>
    </row>
    <row r="1296" spans="1:3" ht="43.5" x14ac:dyDescent="0.35">
      <c r="A1296" s="30" t="s">
        <v>2049</v>
      </c>
      <c r="B1296" s="30">
        <v>1400037983</v>
      </c>
      <c r="C1296" s="31" t="s">
        <v>2050</v>
      </c>
    </row>
    <row r="1297" spans="1:3" ht="58" x14ac:dyDescent="0.35">
      <c r="A1297" s="30" t="s">
        <v>2053</v>
      </c>
      <c r="B1297" s="30" t="s">
        <v>2052</v>
      </c>
      <c r="C1297" s="31" t="s">
        <v>2054</v>
      </c>
    </row>
    <row r="1298" spans="1:3" ht="43.5" x14ac:dyDescent="0.35">
      <c r="A1298" s="30" t="s">
        <v>2057</v>
      </c>
      <c r="B1298" s="30" t="s">
        <v>2056</v>
      </c>
      <c r="C1298" s="31" t="s">
        <v>2058</v>
      </c>
    </row>
    <row r="1299" spans="1:3" ht="58" x14ac:dyDescent="0.35">
      <c r="A1299" s="30" t="s">
        <v>2046</v>
      </c>
      <c r="B1299" s="30" t="s">
        <v>2045</v>
      </c>
      <c r="C1299" s="31" t="s">
        <v>2047</v>
      </c>
    </row>
    <row r="1300" spans="1:3" ht="29" x14ac:dyDescent="0.35">
      <c r="A1300" s="30" t="s">
        <v>2059</v>
      </c>
      <c r="C1300" s="31" t="s">
        <v>2060</v>
      </c>
    </row>
    <row r="1301" spans="1:3" x14ac:dyDescent="0.35">
      <c r="A1301" s="30" t="s">
        <v>473</v>
      </c>
      <c r="C1301" s="31" t="s">
        <v>474</v>
      </c>
    </row>
    <row r="1302" spans="1:3" x14ac:dyDescent="0.35">
      <c r="A1302" s="30" t="s">
        <v>452</v>
      </c>
      <c r="C1302" s="31" t="s">
        <v>238</v>
      </c>
    </row>
    <row r="1303" spans="1:3" x14ac:dyDescent="0.35">
      <c r="A1303" s="30" t="s">
        <v>453</v>
      </c>
      <c r="C1303" s="31" t="s">
        <v>240</v>
      </c>
    </row>
    <row r="1304" spans="1:3" x14ac:dyDescent="0.35">
      <c r="A1304" s="30" t="s">
        <v>1002</v>
      </c>
      <c r="C1304" s="31" t="s">
        <v>1003</v>
      </c>
    </row>
    <row r="1305" spans="1:3" ht="58" x14ac:dyDescent="0.35">
      <c r="A1305" s="30" t="s">
        <v>495</v>
      </c>
      <c r="B1305" s="30" t="s">
        <v>494</v>
      </c>
      <c r="C1305" s="31" t="s">
        <v>2063</v>
      </c>
    </row>
    <row r="1306" spans="1:3" x14ac:dyDescent="0.35">
      <c r="A1306" s="30" t="s">
        <v>473</v>
      </c>
      <c r="C1306" s="31" t="s">
        <v>474</v>
      </c>
    </row>
    <row r="1307" spans="1:3" x14ac:dyDescent="0.35">
      <c r="A1307" s="30" t="s">
        <v>452</v>
      </c>
      <c r="C1307" s="31" t="s">
        <v>238</v>
      </c>
    </row>
    <row r="1308" spans="1:3" x14ac:dyDescent="0.35">
      <c r="A1308" s="30" t="s">
        <v>453</v>
      </c>
      <c r="C1308" s="31" t="s">
        <v>240</v>
      </c>
    </row>
    <row r="1309" spans="1:3" x14ac:dyDescent="0.35">
      <c r="A1309" s="30" t="s">
        <v>989</v>
      </c>
      <c r="C1309" s="31" t="s">
        <v>999</v>
      </c>
    </row>
    <row r="1310" spans="1:3" x14ac:dyDescent="0.35">
      <c r="A1310" s="30" t="s">
        <v>473</v>
      </c>
      <c r="C1310" s="31" t="s">
        <v>474</v>
      </c>
    </row>
    <row r="1311" spans="1:3" x14ac:dyDescent="0.35">
      <c r="A1311" s="30" t="s">
        <v>452</v>
      </c>
      <c r="C1311" s="31" t="s">
        <v>238</v>
      </c>
    </row>
    <row r="1312" spans="1:3" x14ac:dyDescent="0.35">
      <c r="A1312" s="30" t="s">
        <v>453</v>
      </c>
      <c r="C1312" s="31" t="s">
        <v>240</v>
      </c>
    </row>
    <row r="1313" spans="1:3" x14ac:dyDescent="0.35">
      <c r="A1313" s="30" t="s">
        <v>1002</v>
      </c>
      <c r="C1313" s="31" t="s">
        <v>1003</v>
      </c>
    </row>
    <row r="1314" spans="1:3" ht="29" x14ac:dyDescent="0.35">
      <c r="A1314" s="30" t="s">
        <v>981</v>
      </c>
      <c r="C1314" s="31" t="s">
        <v>982</v>
      </c>
    </row>
    <row r="1315" spans="1:3" ht="29" x14ac:dyDescent="0.35">
      <c r="A1315" s="30" t="s">
        <v>981</v>
      </c>
      <c r="C1315" s="31" t="s">
        <v>982</v>
      </c>
    </row>
    <row r="1316" spans="1:3" x14ac:dyDescent="0.35">
      <c r="A1316" s="30" t="s">
        <v>452</v>
      </c>
      <c r="C1316" s="31" t="s">
        <v>238</v>
      </c>
    </row>
    <row r="1317" spans="1:3" x14ac:dyDescent="0.35">
      <c r="A1317" s="30" t="s">
        <v>453</v>
      </c>
      <c r="C1317" s="31" t="s">
        <v>240</v>
      </c>
    </row>
    <row r="1318" spans="1:3" ht="29" x14ac:dyDescent="0.35">
      <c r="A1318" s="30" t="s">
        <v>1657</v>
      </c>
      <c r="B1318" s="30" t="s">
        <v>2067</v>
      </c>
      <c r="C1318" s="31" t="s">
        <v>1656</v>
      </c>
    </row>
    <row r="1319" spans="1:3" ht="43.5" x14ac:dyDescent="0.35">
      <c r="A1319" s="30" t="s">
        <v>1658</v>
      </c>
      <c r="C1319" s="31" t="s">
        <v>1659</v>
      </c>
    </row>
    <row r="1320" spans="1:3" ht="29" x14ac:dyDescent="0.35">
      <c r="A1320" s="30" t="s">
        <v>981</v>
      </c>
      <c r="C1320" s="31" t="s">
        <v>982</v>
      </c>
    </row>
    <row r="1321" spans="1:3" ht="29" x14ac:dyDescent="0.35">
      <c r="A1321" s="30" t="s">
        <v>983</v>
      </c>
      <c r="C1321" s="31" t="s">
        <v>984</v>
      </c>
    </row>
    <row r="1322" spans="1:3" ht="43.5" x14ac:dyDescent="0.35">
      <c r="A1322" s="30" t="s">
        <v>1661</v>
      </c>
      <c r="B1322" s="30" t="s">
        <v>1660</v>
      </c>
      <c r="C1322" s="31" t="s">
        <v>1662</v>
      </c>
    </row>
    <row r="1323" spans="1:3" x14ac:dyDescent="0.35">
      <c r="A1323" s="30" t="s">
        <v>473</v>
      </c>
      <c r="C1323" s="31" t="s">
        <v>474</v>
      </c>
    </row>
    <row r="1324" spans="1:3" ht="58" x14ac:dyDescent="0.35">
      <c r="A1324" s="30" t="s">
        <v>997</v>
      </c>
      <c r="C1324" s="31" t="s">
        <v>998</v>
      </c>
    </row>
    <row r="1325" spans="1:3" x14ac:dyDescent="0.35">
      <c r="A1325" s="30" t="s">
        <v>477</v>
      </c>
      <c r="C1325" s="31" t="s">
        <v>356</v>
      </c>
    </row>
    <row r="1326" spans="1:3" x14ac:dyDescent="0.35">
      <c r="A1326" s="30" t="s">
        <v>477</v>
      </c>
      <c r="C1326" s="31" t="s">
        <v>356</v>
      </c>
    </row>
    <row r="1327" spans="1:3" ht="29" x14ac:dyDescent="0.35">
      <c r="A1327" s="30" t="s">
        <v>2073</v>
      </c>
      <c r="B1327" s="30" t="s">
        <v>2072</v>
      </c>
      <c r="C1327" s="31" t="s">
        <v>2074</v>
      </c>
    </row>
    <row r="1328" spans="1:3" ht="29" x14ac:dyDescent="0.35">
      <c r="A1328" s="30" t="s">
        <v>2077</v>
      </c>
      <c r="C1328" s="31" t="s">
        <v>2076</v>
      </c>
    </row>
    <row r="1329" spans="1:3" x14ac:dyDescent="0.35">
      <c r="A1329" s="30" t="s">
        <v>2080</v>
      </c>
      <c r="C1329" s="31" t="s">
        <v>2081</v>
      </c>
    </row>
    <row r="1330" spans="1:3" ht="29" x14ac:dyDescent="0.35">
      <c r="A1330" s="30" t="s">
        <v>2059</v>
      </c>
      <c r="C1330" s="31" t="s">
        <v>2060</v>
      </c>
    </row>
    <row r="1331" spans="1:3" ht="29" x14ac:dyDescent="0.35">
      <c r="A1331" s="30" t="s">
        <v>981</v>
      </c>
      <c r="C1331" s="31" t="s">
        <v>982</v>
      </c>
    </row>
    <row r="1332" spans="1:3" ht="29" x14ac:dyDescent="0.35">
      <c r="A1332" s="30" t="s">
        <v>983</v>
      </c>
      <c r="C1332" s="31" t="s">
        <v>984</v>
      </c>
    </row>
    <row r="1333" spans="1:3" ht="72.5" x14ac:dyDescent="0.35">
      <c r="A1333" s="30" t="s">
        <v>2099</v>
      </c>
      <c r="B1333" s="30" t="s">
        <v>2100</v>
      </c>
      <c r="C1333" s="31" t="s">
        <v>2098</v>
      </c>
    </row>
    <row r="1334" spans="1:3" ht="43.5" x14ac:dyDescent="0.35">
      <c r="A1334" s="30" t="s">
        <v>2104</v>
      </c>
      <c r="B1334" s="30">
        <v>101860310</v>
      </c>
      <c r="C1334" s="31" t="s">
        <v>2103</v>
      </c>
    </row>
    <row r="1335" spans="1:3" ht="43.5" x14ac:dyDescent="0.35">
      <c r="A1335" s="30" t="s">
        <v>887</v>
      </c>
      <c r="C1335" s="31" t="s">
        <v>188</v>
      </c>
    </row>
    <row r="1336" spans="1:3" ht="29" x14ac:dyDescent="0.35">
      <c r="A1336" s="30" t="s">
        <v>861</v>
      </c>
      <c r="B1336" s="30" t="s">
        <v>189</v>
      </c>
      <c r="C1336" s="31" t="s">
        <v>216</v>
      </c>
    </row>
    <row r="1337" spans="1:3" ht="29" x14ac:dyDescent="0.35">
      <c r="A1337" s="30" t="s">
        <v>863</v>
      </c>
      <c r="C1337" s="31" t="s">
        <v>230</v>
      </c>
    </row>
    <row r="1338" spans="1:3" ht="43.5" x14ac:dyDescent="0.35">
      <c r="A1338" s="30" t="s">
        <v>2106</v>
      </c>
      <c r="B1338" s="30">
        <v>20265083</v>
      </c>
      <c r="C1338" s="31" t="s">
        <v>2107</v>
      </c>
    </row>
    <row r="1339" spans="1:3" ht="43.5" x14ac:dyDescent="0.35">
      <c r="A1339" s="30" t="s">
        <v>2109</v>
      </c>
      <c r="B1339" s="30" t="s">
        <v>2108</v>
      </c>
      <c r="C1339" s="31" t="s">
        <v>2110</v>
      </c>
    </row>
    <row r="1340" spans="1:3" ht="29" x14ac:dyDescent="0.35">
      <c r="A1340" s="30" t="s">
        <v>2111</v>
      </c>
      <c r="C1340" s="31" t="s">
        <v>2112</v>
      </c>
    </row>
    <row r="1341" spans="1:3" ht="29" x14ac:dyDescent="0.35">
      <c r="A1341" s="30" t="s">
        <v>2115</v>
      </c>
      <c r="B1341" s="30" t="s">
        <v>2114</v>
      </c>
      <c r="C1341" s="31" t="s">
        <v>2116</v>
      </c>
    </row>
    <row r="1342" spans="1:3" ht="43.5" x14ac:dyDescent="0.35">
      <c r="A1342" s="30" t="s">
        <v>953</v>
      </c>
      <c r="C1342" s="31" t="s">
        <v>954</v>
      </c>
    </row>
    <row r="1343" spans="1:3" ht="29" x14ac:dyDescent="0.35">
      <c r="A1343" s="30" t="s">
        <v>2118</v>
      </c>
      <c r="B1343" s="30" t="s">
        <v>2117</v>
      </c>
      <c r="C1343" s="31" t="s">
        <v>2119</v>
      </c>
    </row>
    <row r="1344" spans="1:3" ht="43.5" x14ac:dyDescent="0.35">
      <c r="A1344" s="30" t="s">
        <v>485</v>
      </c>
      <c r="B1344" s="30" t="s">
        <v>2121</v>
      </c>
      <c r="C1344" s="31" t="s">
        <v>486</v>
      </c>
    </row>
    <row r="1345" spans="1:3" ht="43.5" x14ac:dyDescent="0.35">
      <c r="A1345" s="30" t="s">
        <v>2124</v>
      </c>
      <c r="B1345" s="30" t="s">
        <v>2123</v>
      </c>
      <c r="C1345" s="31" t="s">
        <v>2125</v>
      </c>
    </row>
    <row r="1346" spans="1:3" ht="72.5" x14ac:dyDescent="0.35">
      <c r="A1346" s="30" t="s">
        <v>2127</v>
      </c>
      <c r="B1346" s="30" t="s">
        <v>2126</v>
      </c>
      <c r="C1346" s="31" t="s">
        <v>2128</v>
      </c>
    </row>
    <row r="1347" spans="1:3" ht="58" x14ac:dyDescent="0.35">
      <c r="A1347" s="30" t="s">
        <v>2130</v>
      </c>
      <c r="B1347" s="30" t="s">
        <v>2129</v>
      </c>
      <c r="C1347" s="31" t="s">
        <v>2131</v>
      </c>
    </row>
    <row r="1348" spans="1:3" ht="58" x14ac:dyDescent="0.35">
      <c r="A1348" s="30" t="s">
        <v>2133</v>
      </c>
      <c r="B1348" s="30" t="s">
        <v>2132</v>
      </c>
      <c r="C1348" s="31" t="s">
        <v>2134</v>
      </c>
    </row>
    <row r="1349" spans="1:3" ht="43.5" x14ac:dyDescent="0.35">
      <c r="A1349" s="30" t="s">
        <v>2137</v>
      </c>
      <c r="B1349" s="30" t="s">
        <v>2138</v>
      </c>
      <c r="C1349" s="31" t="s">
        <v>2136</v>
      </c>
    </row>
    <row r="1350" spans="1:3" ht="43.5" x14ac:dyDescent="0.35">
      <c r="A1350" s="30" t="s">
        <v>2140</v>
      </c>
      <c r="B1350" s="30" t="s">
        <v>2139</v>
      </c>
      <c r="C1350" s="31" t="s">
        <v>2141</v>
      </c>
    </row>
    <row r="1351" spans="1:3" ht="43.5" x14ac:dyDescent="0.35">
      <c r="A1351" s="30" t="s">
        <v>2142</v>
      </c>
      <c r="B1351" s="30" t="s">
        <v>2144</v>
      </c>
      <c r="C1351" s="31" t="s">
        <v>2143</v>
      </c>
    </row>
    <row r="1352" spans="1:3" ht="43.5" x14ac:dyDescent="0.35">
      <c r="A1352" s="30" t="s">
        <v>2146</v>
      </c>
      <c r="B1352" s="30" t="s">
        <v>2145</v>
      </c>
      <c r="C1352" s="31" t="s">
        <v>2147</v>
      </c>
    </row>
    <row r="1353" spans="1:3" ht="29" x14ac:dyDescent="0.35">
      <c r="A1353" s="30" t="s">
        <v>1352</v>
      </c>
      <c r="B1353" s="30" t="s">
        <v>1351</v>
      </c>
      <c r="C1353" s="31" t="s">
        <v>1353</v>
      </c>
    </row>
    <row r="1354" spans="1:3" x14ac:dyDescent="0.35">
      <c r="A1354" s="30" t="s">
        <v>755</v>
      </c>
      <c r="C1354" s="31" t="s">
        <v>756</v>
      </c>
    </row>
    <row r="1355" spans="1:3" x14ac:dyDescent="0.35">
      <c r="A1355" s="30" t="s">
        <v>2148</v>
      </c>
      <c r="C1355" s="31" t="s">
        <v>2149</v>
      </c>
    </row>
    <row r="1356" spans="1:3" x14ac:dyDescent="0.35">
      <c r="A1356" s="30" t="s">
        <v>2150</v>
      </c>
      <c r="C1356" s="31" t="s">
        <v>2151</v>
      </c>
    </row>
    <row r="1357" spans="1:3" ht="43.5" x14ac:dyDescent="0.35">
      <c r="A1357" s="30" t="s">
        <v>1626</v>
      </c>
      <c r="B1357" s="30" t="s">
        <v>1625</v>
      </c>
      <c r="C1357" s="31" t="s">
        <v>1627</v>
      </c>
    </row>
    <row r="1358" spans="1:3" ht="58" x14ac:dyDescent="0.35">
      <c r="A1358" s="30" t="s">
        <v>1247</v>
      </c>
      <c r="C1358" s="31" t="s">
        <v>2153</v>
      </c>
    </row>
    <row r="1359" spans="1:3" ht="58" x14ac:dyDescent="0.35">
      <c r="A1359" s="30" t="s">
        <v>1248</v>
      </c>
      <c r="C1359" s="31" t="s">
        <v>2154</v>
      </c>
    </row>
    <row r="1360" spans="1:3" ht="58" x14ac:dyDescent="0.35">
      <c r="A1360" s="30" t="s">
        <v>1249</v>
      </c>
      <c r="C1360" s="31" t="s">
        <v>2155</v>
      </c>
    </row>
    <row r="1361" spans="1:3" ht="29" x14ac:dyDescent="0.35">
      <c r="A1361" s="30" t="s">
        <v>2156</v>
      </c>
      <c r="C1361" s="31" t="s">
        <v>2157</v>
      </c>
    </row>
    <row r="1362" spans="1:3" ht="43.5" x14ac:dyDescent="0.35">
      <c r="A1362" s="30" t="s">
        <v>1626</v>
      </c>
      <c r="B1362" s="30" t="s">
        <v>1625</v>
      </c>
      <c r="C1362" s="31" t="s">
        <v>1627</v>
      </c>
    </row>
    <row r="1363" spans="1:3" ht="43.5" x14ac:dyDescent="0.35">
      <c r="A1363" s="30" t="s">
        <v>877</v>
      </c>
      <c r="C1363" s="31" t="s">
        <v>191</v>
      </c>
    </row>
    <row r="1364" spans="1:3" ht="29" x14ac:dyDescent="0.35">
      <c r="A1364" s="30" t="s">
        <v>878</v>
      </c>
      <c r="C1364" s="31" t="s">
        <v>223</v>
      </c>
    </row>
    <row r="1365" spans="1:3" ht="29" x14ac:dyDescent="0.35">
      <c r="A1365" s="30" t="s">
        <v>879</v>
      </c>
      <c r="C1365" s="31" t="s">
        <v>195</v>
      </c>
    </row>
    <row r="1366" spans="1:3" ht="29" x14ac:dyDescent="0.35">
      <c r="A1366" s="30" t="s">
        <v>872</v>
      </c>
      <c r="C1366" s="31" t="s">
        <v>202</v>
      </c>
    </row>
    <row r="1367" spans="1:3" ht="29" x14ac:dyDescent="0.35">
      <c r="A1367" s="30" t="s">
        <v>888</v>
      </c>
      <c r="C1367" s="31" t="s">
        <v>203</v>
      </c>
    </row>
    <row r="1368" spans="1:3" ht="29" x14ac:dyDescent="0.35">
      <c r="A1368" s="30" t="s">
        <v>881</v>
      </c>
      <c r="C1368" s="31" t="s">
        <v>208</v>
      </c>
    </row>
    <row r="1369" spans="1:3" ht="29" x14ac:dyDescent="0.35">
      <c r="A1369" s="30" t="s">
        <v>2158</v>
      </c>
      <c r="C1369" s="31" t="s">
        <v>2159</v>
      </c>
    </row>
    <row r="1370" spans="1:3" ht="43.5" x14ac:dyDescent="0.35">
      <c r="A1370" s="30" t="s">
        <v>897</v>
      </c>
      <c r="C1370" s="31" t="s">
        <v>226</v>
      </c>
    </row>
    <row r="1371" spans="1:3" ht="43.5" x14ac:dyDescent="0.35">
      <c r="A1371" s="30" t="s">
        <v>883</v>
      </c>
      <c r="C1371" s="31" t="s">
        <v>228</v>
      </c>
    </row>
    <row r="1372" spans="1:3" ht="43.5" x14ac:dyDescent="0.35">
      <c r="A1372" s="30" t="s">
        <v>887</v>
      </c>
      <c r="C1372" s="31" t="s">
        <v>188</v>
      </c>
    </row>
    <row r="1373" spans="1:3" ht="29" x14ac:dyDescent="0.35">
      <c r="A1373" s="30" t="s">
        <v>872</v>
      </c>
      <c r="C1373" s="31" t="s">
        <v>202</v>
      </c>
    </row>
    <row r="1374" spans="1:3" ht="29" x14ac:dyDescent="0.35">
      <c r="A1374" s="30" t="s">
        <v>888</v>
      </c>
      <c r="C1374" s="31" t="s">
        <v>203</v>
      </c>
    </row>
    <row r="1375" spans="1:3" ht="29" x14ac:dyDescent="0.35">
      <c r="A1375" s="30" t="s">
        <v>881</v>
      </c>
      <c r="C1375" s="31" t="s">
        <v>208</v>
      </c>
    </row>
    <row r="1376" spans="1:3" ht="29" x14ac:dyDescent="0.35">
      <c r="A1376" s="30" t="s">
        <v>2158</v>
      </c>
      <c r="C1376" s="31" t="s">
        <v>2159</v>
      </c>
    </row>
    <row r="1377" spans="1:3" ht="29" x14ac:dyDescent="0.35">
      <c r="A1377" s="30" t="s">
        <v>863</v>
      </c>
      <c r="C1377" s="31" t="s">
        <v>230</v>
      </c>
    </row>
    <row r="1378" spans="1:3" ht="29" x14ac:dyDescent="0.35">
      <c r="A1378" s="30" t="s">
        <v>1405</v>
      </c>
      <c r="C1378" s="31" t="s">
        <v>201</v>
      </c>
    </row>
    <row r="1379" spans="1:3" ht="43.5" x14ac:dyDescent="0.35">
      <c r="A1379" s="30" t="s">
        <v>2161</v>
      </c>
      <c r="C1379" s="31" t="s">
        <v>2162</v>
      </c>
    </row>
    <row r="1380" spans="1:3" ht="43.5" x14ac:dyDescent="0.35">
      <c r="A1380" s="30" t="s">
        <v>1595</v>
      </c>
      <c r="B1380" s="30">
        <v>572118</v>
      </c>
      <c r="C1380" s="31" t="s">
        <v>1596</v>
      </c>
    </row>
    <row r="1381" spans="1:3" ht="29" x14ac:dyDescent="0.35">
      <c r="A1381" s="30" t="s">
        <v>2164</v>
      </c>
      <c r="B1381" s="30" t="s">
        <v>2163</v>
      </c>
      <c r="C1381" s="31" t="s">
        <v>2165</v>
      </c>
    </row>
    <row r="1382" spans="1:3" ht="43.5" x14ac:dyDescent="0.35">
      <c r="A1382" s="30" t="s">
        <v>883</v>
      </c>
      <c r="C1382" s="31" t="s">
        <v>228</v>
      </c>
    </row>
    <row r="1383" spans="1:3" ht="43.5" x14ac:dyDescent="0.35">
      <c r="A1383" s="30" t="s">
        <v>2166</v>
      </c>
      <c r="C1383" s="31" t="s">
        <v>2167</v>
      </c>
    </row>
    <row r="1384" spans="1:3" ht="29" x14ac:dyDescent="0.35">
      <c r="A1384" s="30" t="s">
        <v>957</v>
      </c>
      <c r="C1384" s="31" t="s">
        <v>958</v>
      </c>
    </row>
    <row r="1385" spans="1:3" ht="29" x14ac:dyDescent="0.35">
      <c r="A1385" s="30" t="s">
        <v>959</v>
      </c>
      <c r="B1385" s="30">
        <v>1104181</v>
      </c>
      <c r="C1385" s="31" t="s">
        <v>306</v>
      </c>
    </row>
    <row r="1386" spans="1:3" ht="29" x14ac:dyDescent="0.35">
      <c r="A1386" s="30" t="s">
        <v>960</v>
      </c>
      <c r="C1386" s="31" t="s">
        <v>961</v>
      </c>
    </row>
    <row r="1387" spans="1:3" ht="29" x14ac:dyDescent="0.35">
      <c r="A1387" s="30" t="s">
        <v>964</v>
      </c>
      <c r="C1387" s="31" t="s">
        <v>962</v>
      </c>
    </row>
    <row r="1388" spans="1:3" ht="29" x14ac:dyDescent="0.35">
      <c r="A1388" s="30" t="s">
        <v>957</v>
      </c>
      <c r="C1388" s="31" t="s">
        <v>958</v>
      </c>
    </row>
    <row r="1389" spans="1:3" ht="29" x14ac:dyDescent="0.35">
      <c r="A1389" s="30" t="s">
        <v>964</v>
      </c>
      <c r="C1389" s="31" t="s">
        <v>962</v>
      </c>
    </row>
    <row r="1390" spans="1:3" ht="29" x14ac:dyDescent="0.35">
      <c r="A1390" s="30" t="s">
        <v>1607</v>
      </c>
      <c r="C1390" s="31" t="s">
        <v>1606</v>
      </c>
    </row>
    <row r="1391" spans="1:3" ht="29" x14ac:dyDescent="0.35">
      <c r="A1391" s="30" t="s">
        <v>897</v>
      </c>
      <c r="C1391" s="31" t="s">
        <v>2169</v>
      </c>
    </row>
    <row r="1392" spans="1:3" ht="43.5" x14ac:dyDescent="0.35">
      <c r="A1392" s="30" t="s">
        <v>883</v>
      </c>
      <c r="C1392" s="31" t="s">
        <v>228</v>
      </c>
    </row>
    <row r="1393" spans="1:3" ht="43.5" x14ac:dyDescent="0.35">
      <c r="A1393" s="30" t="s">
        <v>885</v>
      </c>
      <c r="C1393" s="31" t="s">
        <v>886</v>
      </c>
    </row>
    <row r="1394" spans="1:3" ht="43.5" x14ac:dyDescent="0.35">
      <c r="A1394" s="30" t="s">
        <v>903</v>
      </c>
      <c r="C1394" s="31" t="s">
        <v>904</v>
      </c>
    </row>
    <row r="1395" spans="1:3" ht="29" x14ac:dyDescent="0.35">
      <c r="A1395" s="30" t="s">
        <v>1318</v>
      </c>
      <c r="B1395" s="30" t="s">
        <v>2171</v>
      </c>
      <c r="C1395" s="31" t="s">
        <v>1319</v>
      </c>
    </row>
    <row r="1396" spans="1:3" ht="29" x14ac:dyDescent="0.35">
      <c r="A1396" s="30" t="s">
        <v>1348</v>
      </c>
      <c r="C1396" s="31" t="s">
        <v>1349</v>
      </c>
    </row>
    <row r="1397" spans="1:3" ht="29" x14ac:dyDescent="0.35">
      <c r="A1397" s="30" t="s">
        <v>1388</v>
      </c>
      <c r="C1397" s="31" t="s">
        <v>1389</v>
      </c>
    </row>
    <row r="1398" spans="1:3" ht="72.5" x14ac:dyDescent="0.35">
      <c r="A1398" s="30" t="s">
        <v>1309</v>
      </c>
      <c r="B1398" s="30" t="s">
        <v>1308</v>
      </c>
      <c r="C1398" s="31" t="s">
        <v>1310</v>
      </c>
    </row>
    <row r="1399" spans="1:3" ht="29" x14ac:dyDescent="0.35">
      <c r="A1399" s="30" t="s">
        <v>1312</v>
      </c>
      <c r="B1399" s="30" t="s">
        <v>1311</v>
      </c>
      <c r="C1399" s="31" t="s">
        <v>1313</v>
      </c>
    </row>
    <row r="1400" spans="1:3" ht="29" x14ac:dyDescent="0.35">
      <c r="A1400" s="30" t="s">
        <v>1315</v>
      </c>
      <c r="B1400" s="30" t="s">
        <v>1314</v>
      </c>
      <c r="C1400" s="31" t="s">
        <v>1316</v>
      </c>
    </row>
    <row r="1401" spans="1:3" ht="29" x14ac:dyDescent="0.35">
      <c r="A1401" s="30" t="s">
        <v>1318</v>
      </c>
      <c r="B1401" s="30" t="s">
        <v>2171</v>
      </c>
      <c r="C1401" s="31" t="s">
        <v>1319</v>
      </c>
    </row>
    <row r="1402" spans="1:3" x14ac:dyDescent="0.35">
      <c r="A1402" s="30" t="s">
        <v>1320</v>
      </c>
      <c r="C1402" s="31" t="s">
        <v>1321</v>
      </c>
    </row>
    <row r="1403" spans="1:3" ht="29" x14ac:dyDescent="0.35">
      <c r="A1403" s="30" t="s">
        <v>1322</v>
      </c>
      <c r="C1403" s="31" t="s">
        <v>1323</v>
      </c>
    </row>
    <row r="1404" spans="1:3" x14ac:dyDescent="0.35">
      <c r="A1404" s="30" t="s">
        <v>1324</v>
      </c>
      <c r="C1404" s="31" t="s">
        <v>1325</v>
      </c>
    </row>
    <row r="1405" spans="1:3" ht="43.5" x14ac:dyDescent="0.35">
      <c r="A1405" s="30" t="s">
        <v>1326</v>
      </c>
      <c r="C1405" s="31" t="s">
        <v>1327</v>
      </c>
    </row>
    <row r="1406" spans="1:3" x14ac:dyDescent="0.35">
      <c r="A1406" s="30" t="s">
        <v>1328</v>
      </c>
      <c r="C1406" s="31" t="s">
        <v>1329</v>
      </c>
    </row>
    <row r="1407" spans="1:3" ht="29" x14ac:dyDescent="0.35">
      <c r="A1407" s="30" t="s">
        <v>1330</v>
      </c>
      <c r="C1407" s="31" t="s">
        <v>1331</v>
      </c>
    </row>
    <row r="1408" spans="1:3" ht="29" x14ac:dyDescent="0.35">
      <c r="A1408" s="30" t="s">
        <v>1332</v>
      </c>
      <c r="C1408" s="31" t="s">
        <v>1333</v>
      </c>
    </row>
    <row r="1409" spans="1:3" ht="29" x14ac:dyDescent="0.35">
      <c r="A1409" s="30" t="s">
        <v>1334</v>
      </c>
      <c r="C1409" s="31" t="s">
        <v>1335</v>
      </c>
    </row>
    <row r="1410" spans="1:3" ht="29" x14ac:dyDescent="0.35">
      <c r="A1410" s="30" t="s">
        <v>1336</v>
      </c>
      <c r="C1410" s="31" t="s">
        <v>1337</v>
      </c>
    </row>
    <row r="1411" spans="1:3" ht="29" x14ac:dyDescent="0.35">
      <c r="A1411" s="30" t="s">
        <v>1338</v>
      </c>
      <c r="C1411" s="31" t="s">
        <v>1339</v>
      </c>
    </row>
    <row r="1412" spans="1:3" ht="29" x14ac:dyDescent="0.35">
      <c r="A1412" s="30" t="s">
        <v>1340</v>
      </c>
      <c r="C1412" s="31" t="s">
        <v>1341</v>
      </c>
    </row>
    <row r="1413" spans="1:3" ht="29" x14ac:dyDescent="0.35">
      <c r="A1413" s="30" t="s">
        <v>1342</v>
      </c>
      <c r="B1413" s="30">
        <v>4032316</v>
      </c>
      <c r="C1413" s="31" t="s">
        <v>1343</v>
      </c>
    </row>
    <row r="1414" spans="1:3" ht="43.5" x14ac:dyDescent="0.35">
      <c r="A1414" s="30" t="s">
        <v>1344</v>
      </c>
      <c r="B1414" s="30">
        <v>412812</v>
      </c>
      <c r="C1414" s="31" t="s">
        <v>1345</v>
      </c>
    </row>
    <row r="1415" spans="1:3" ht="29" x14ac:dyDescent="0.35">
      <c r="A1415" s="30" t="s">
        <v>1330</v>
      </c>
      <c r="C1415" s="31" t="s">
        <v>1331</v>
      </c>
    </row>
    <row r="1416" spans="1:3" ht="43.5" x14ac:dyDescent="0.35">
      <c r="A1416" s="30" t="s">
        <v>1326</v>
      </c>
      <c r="C1416" s="31" t="s">
        <v>1327</v>
      </c>
    </row>
    <row r="1417" spans="1:3" ht="29" x14ac:dyDescent="0.35">
      <c r="A1417" s="30" t="s">
        <v>1346</v>
      </c>
      <c r="C1417" s="31" t="s">
        <v>1347</v>
      </c>
    </row>
    <row r="1418" spans="1:3" ht="29" x14ac:dyDescent="0.35">
      <c r="A1418" s="30" t="s">
        <v>1348</v>
      </c>
      <c r="C1418" s="31" t="s">
        <v>1349</v>
      </c>
    </row>
    <row r="1419" spans="1:3" ht="43.5" x14ac:dyDescent="0.35">
      <c r="A1419" s="30" t="s">
        <v>411</v>
      </c>
      <c r="C1419" s="31" t="s">
        <v>412</v>
      </c>
    </row>
    <row r="1420" spans="1:3" ht="43.5" x14ac:dyDescent="0.35">
      <c r="A1420" s="30" t="s">
        <v>1554</v>
      </c>
      <c r="C1420" s="31" t="s">
        <v>1553</v>
      </c>
    </row>
    <row r="1421" spans="1:3" ht="29" x14ac:dyDescent="0.35">
      <c r="A1421" s="30" t="s">
        <v>641</v>
      </c>
      <c r="B1421" s="30" t="s">
        <v>640</v>
      </c>
      <c r="C1421" s="31" t="s">
        <v>642</v>
      </c>
    </row>
    <row r="1422" spans="1:3" ht="29" x14ac:dyDescent="0.35">
      <c r="A1422" s="30" t="s">
        <v>2177</v>
      </c>
      <c r="B1422" s="30">
        <v>10055627</v>
      </c>
      <c r="C1422" s="31" t="s">
        <v>2176</v>
      </c>
    </row>
    <row r="1423" spans="1:3" ht="43.5" x14ac:dyDescent="0.35">
      <c r="A1423" s="30" t="s">
        <v>1556</v>
      </c>
      <c r="B1423" s="30" t="s">
        <v>1555</v>
      </c>
      <c r="C1423" s="31" t="s">
        <v>1557</v>
      </c>
    </row>
    <row r="1424" spans="1:3" ht="43.5" x14ac:dyDescent="0.35">
      <c r="A1424" s="30" t="s">
        <v>146</v>
      </c>
      <c r="B1424" s="30" t="s">
        <v>145</v>
      </c>
      <c r="C1424" s="31" t="s">
        <v>1559</v>
      </c>
    </row>
    <row r="1425" spans="1:3" ht="43.5" x14ac:dyDescent="0.35">
      <c r="A1425" s="30" t="s">
        <v>1554</v>
      </c>
      <c r="C1425" s="31" t="s">
        <v>1553</v>
      </c>
    </row>
    <row r="1426" spans="1:3" x14ac:dyDescent="0.35">
      <c r="A1426" s="30" t="s">
        <v>1560</v>
      </c>
      <c r="C1426" s="31" t="s">
        <v>1561</v>
      </c>
    </row>
    <row r="1427" spans="1:3" ht="72.5" x14ac:dyDescent="0.35">
      <c r="A1427" s="30" t="s">
        <v>636</v>
      </c>
      <c r="B1427" s="30">
        <v>2101039</v>
      </c>
      <c r="C1427" s="31" t="s">
        <v>637</v>
      </c>
    </row>
    <row r="1428" spans="1:3" ht="58" x14ac:dyDescent="0.35">
      <c r="A1428" s="30" t="s">
        <v>638</v>
      </c>
      <c r="B1428" s="30">
        <v>3963328010</v>
      </c>
      <c r="C1428" s="31" t="s">
        <v>639</v>
      </c>
    </row>
    <row r="1429" spans="1:3" ht="29" x14ac:dyDescent="0.35">
      <c r="A1429" s="30" t="s">
        <v>161</v>
      </c>
      <c r="B1429" s="30" t="s">
        <v>1515</v>
      </c>
      <c r="C1429" s="31" t="s">
        <v>1516</v>
      </c>
    </row>
    <row r="1430" spans="1:3" ht="29" x14ac:dyDescent="0.35">
      <c r="A1430" s="30" t="s">
        <v>164</v>
      </c>
      <c r="B1430" s="30" t="s">
        <v>1517</v>
      </c>
      <c r="C1430" s="31" t="s">
        <v>1518</v>
      </c>
    </row>
    <row r="1431" spans="1:3" ht="29" x14ac:dyDescent="0.35">
      <c r="A1431" s="30" t="s">
        <v>575</v>
      </c>
      <c r="B1431" s="30" t="s">
        <v>2182</v>
      </c>
      <c r="C1431" s="31" t="s">
        <v>576</v>
      </c>
    </row>
    <row r="1432" spans="1:3" ht="29" x14ac:dyDescent="0.35">
      <c r="A1432" s="30" t="s">
        <v>656</v>
      </c>
      <c r="B1432" s="30" t="s">
        <v>2183</v>
      </c>
      <c r="C1432" s="31" t="s">
        <v>657</v>
      </c>
    </row>
    <row r="1433" spans="1:3" ht="29" x14ac:dyDescent="0.35">
      <c r="A1433" s="30" t="s">
        <v>659</v>
      </c>
      <c r="B1433" s="30" t="s">
        <v>2187</v>
      </c>
      <c r="C1433" s="31" t="s">
        <v>660</v>
      </c>
    </row>
    <row r="1434" spans="1:3" ht="29" x14ac:dyDescent="0.35">
      <c r="A1434" s="30" t="s">
        <v>720</v>
      </c>
      <c r="B1434" s="30" t="s">
        <v>2186</v>
      </c>
      <c r="C1434" s="31" t="s">
        <v>721</v>
      </c>
    </row>
    <row r="1435" spans="1:3" ht="29" x14ac:dyDescent="0.35">
      <c r="A1435" s="30" t="s">
        <v>612</v>
      </c>
      <c r="B1435" s="30" t="s">
        <v>2185</v>
      </c>
      <c r="C1435" s="31" t="s">
        <v>613</v>
      </c>
    </row>
    <row r="1436" spans="1:3" ht="43.5" x14ac:dyDescent="0.35">
      <c r="A1436" s="30" t="s">
        <v>662</v>
      </c>
      <c r="B1436" s="30" t="s">
        <v>2184</v>
      </c>
      <c r="C1436" s="31" t="s">
        <v>663</v>
      </c>
    </row>
    <row r="1437" spans="1:3" ht="29" x14ac:dyDescent="0.35">
      <c r="A1437" s="30" t="s">
        <v>127</v>
      </c>
      <c r="C1437" s="31" t="s">
        <v>973</v>
      </c>
    </row>
    <row r="1438" spans="1:3" ht="29" x14ac:dyDescent="0.35">
      <c r="A1438" s="30" t="s">
        <v>1388</v>
      </c>
      <c r="C1438" s="31" t="s">
        <v>1389</v>
      </c>
    </row>
    <row r="1439" spans="1:3" ht="29" x14ac:dyDescent="0.35">
      <c r="A1439" s="30" t="s">
        <v>1330</v>
      </c>
      <c r="C1439" s="31" t="s">
        <v>1331</v>
      </c>
    </row>
    <row r="1440" spans="1:3" ht="29" x14ac:dyDescent="0.35">
      <c r="A1440" s="30" t="s">
        <v>1294</v>
      </c>
      <c r="B1440" s="30" t="s">
        <v>1443</v>
      </c>
      <c r="C1440" s="31" t="s">
        <v>1295</v>
      </c>
    </row>
    <row r="1441" spans="1:3" ht="43.5" x14ac:dyDescent="0.35">
      <c r="A1441" s="30" t="s">
        <v>1297</v>
      </c>
      <c r="B1441" s="30" t="s">
        <v>1296</v>
      </c>
      <c r="C1441" s="31" t="s">
        <v>1298</v>
      </c>
    </row>
    <row r="1442" spans="1:3" ht="58" x14ac:dyDescent="0.35">
      <c r="A1442" s="30" t="s">
        <v>1291</v>
      </c>
      <c r="B1442" s="30" t="s">
        <v>2192</v>
      </c>
      <c r="C1442" s="31" t="s">
        <v>1292</v>
      </c>
    </row>
    <row r="1443" spans="1:3" ht="29" x14ac:dyDescent="0.35">
      <c r="A1443" s="30" t="s">
        <v>36</v>
      </c>
      <c r="C1443" s="31" t="s">
        <v>687</v>
      </c>
    </row>
    <row r="1444" spans="1:3" ht="29" x14ac:dyDescent="0.35">
      <c r="A1444" s="30" t="s">
        <v>1318</v>
      </c>
      <c r="B1444" s="30" t="s">
        <v>2171</v>
      </c>
      <c r="C1444" s="31" t="s">
        <v>1319</v>
      </c>
    </row>
    <row r="1445" spans="1:3" ht="29" x14ac:dyDescent="0.35">
      <c r="A1445" s="30" t="s">
        <v>1388</v>
      </c>
      <c r="C1445" s="31" t="s">
        <v>1389</v>
      </c>
    </row>
    <row r="1446" spans="1:3" ht="29" x14ac:dyDescent="0.35">
      <c r="A1446" s="30" t="s">
        <v>1318</v>
      </c>
      <c r="B1446" s="30" t="s">
        <v>2171</v>
      </c>
      <c r="C1446" s="31" t="s">
        <v>1319</v>
      </c>
    </row>
    <row r="1447" spans="1:3" ht="72.5" x14ac:dyDescent="0.35">
      <c r="A1447" s="30" t="s">
        <v>1309</v>
      </c>
      <c r="B1447" s="30" t="s">
        <v>1308</v>
      </c>
      <c r="C1447" s="31" t="s">
        <v>1310</v>
      </c>
    </row>
    <row r="1448" spans="1:3" ht="29" x14ac:dyDescent="0.35">
      <c r="A1448" s="30" t="s">
        <v>1312</v>
      </c>
      <c r="B1448" s="30" t="s">
        <v>1311</v>
      </c>
      <c r="C1448" s="31" t="s">
        <v>1313</v>
      </c>
    </row>
    <row r="1449" spans="1:3" ht="29" x14ac:dyDescent="0.35">
      <c r="A1449" s="30" t="s">
        <v>1315</v>
      </c>
      <c r="B1449" s="30" t="s">
        <v>1314</v>
      </c>
      <c r="C1449" s="31" t="s">
        <v>1316</v>
      </c>
    </row>
    <row r="1450" spans="1:3" ht="29" x14ac:dyDescent="0.35">
      <c r="A1450" s="30" t="s">
        <v>1330</v>
      </c>
      <c r="C1450" s="31" t="s">
        <v>1331</v>
      </c>
    </row>
    <row r="1451" spans="1:3" ht="29" x14ac:dyDescent="0.35">
      <c r="A1451" s="30" t="s">
        <v>1332</v>
      </c>
      <c r="C1451" s="31" t="s">
        <v>1333</v>
      </c>
    </row>
    <row r="1452" spans="1:3" ht="29" x14ac:dyDescent="0.35">
      <c r="A1452" s="30" t="s">
        <v>1338</v>
      </c>
      <c r="C1452" s="31" t="s">
        <v>1339</v>
      </c>
    </row>
    <row r="1453" spans="1:3" ht="29" x14ac:dyDescent="0.35">
      <c r="A1453" s="30" t="s">
        <v>1340</v>
      </c>
      <c r="C1453" s="31" t="s">
        <v>1341</v>
      </c>
    </row>
    <row r="1454" spans="1:3" ht="43.5" x14ac:dyDescent="0.35">
      <c r="A1454" s="30" t="s">
        <v>1344</v>
      </c>
      <c r="B1454" s="30">
        <v>412812</v>
      </c>
      <c r="C1454" s="31" t="s">
        <v>1345</v>
      </c>
    </row>
    <row r="1455" spans="1:3" ht="29" x14ac:dyDescent="0.35">
      <c r="A1455" s="30" t="s">
        <v>1346</v>
      </c>
      <c r="C1455" s="31" t="s">
        <v>1347</v>
      </c>
    </row>
    <row r="1456" spans="1:3" ht="29" x14ac:dyDescent="0.35">
      <c r="A1456" s="30" t="s">
        <v>1330</v>
      </c>
      <c r="C1456" s="31" t="s">
        <v>1331</v>
      </c>
    </row>
    <row r="1457" spans="1:3" ht="29" x14ac:dyDescent="0.35">
      <c r="A1457" s="30" t="s">
        <v>2206</v>
      </c>
      <c r="B1457" s="30" t="s">
        <v>2207</v>
      </c>
      <c r="C1457" s="31" t="s">
        <v>2205</v>
      </c>
    </row>
    <row r="1458" spans="1:3" ht="43.5" x14ac:dyDescent="0.35">
      <c r="A1458" s="30" t="s">
        <v>2209</v>
      </c>
      <c r="B1458" s="30" t="s">
        <v>2208</v>
      </c>
      <c r="C1458" s="31" t="s">
        <v>2210</v>
      </c>
    </row>
    <row r="1459" spans="1:3" ht="58" x14ac:dyDescent="0.35">
      <c r="A1459" s="30" t="s">
        <v>2213</v>
      </c>
      <c r="B1459" s="30" t="s">
        <v>2212</v>
      </c>
      <c r="C1459" s="31" t="s">
        <v>2214</v>
      </c>
    </row>
    <row r="1460" spans="1:3" ht="58" x14ac:dyDescent="0.35">
      <c r="A1460" s="30" t="s">
        <v>1631</v>
      </c>
      <c r="B1460" s="30" t="s">
        <v>1633</v>
      </c>
      <c r="C1460" s="31" t="s">
        <v>1632</v>
      </c>
    </row>
    <row r="1461" spans="1:3" ht="72.5" x14ac:dyDescent="0.35">
      <c r="A1461" s="30" t="s">
        <v>534</v>
      </c>
      <c r="C1461" s="31" t="s">
        <v>2217</v>
      </c>
    </row>
    <row r="1462" spans="1:3" ht="29" x14ac:dyDescent="0.35">
      <c r="A1462" s="30" t="s">
        <v>2219</v>
      </c>
      <c r="B1462" s="30" t="s">
        <v>2220</v>
      </c>
      <c r="C1462" s="31" t="s">
        <v>2218</v>
      </c>
    </row>
    <row r="1463" spans="1:3" ht="29" x14ac:dyDescent="0.35">
      <c r="A1463" s="30" t="s">
        <v>1274</v>
      </c>
      <c r="B1463" s="30">
        <v>2508809</v>
      </c>
      <c r="C1463" s="31" t="s">
        <v>1275</v>
      </c>
    </row>
    <row r="1464" spans="1:3" ht="72.5" x14ac:dyDescent="0.35">
      <c r="A1464" s="30" t="s">
        <v>1277</v>
      </c>
      <c r="B1464" s="30" t="s">
        <v>2222</v>
      </c>
      <c r="C1464" s="31" t="s">
        <v>1278</v>
      </c>
    </row>
    <row r="1465" spans="1:3" ht="43.5" x14ac:dyDescent="0.35">
      <c r="A1465" s="30" t="s">
        <v>1284</v>
      </c>
      <c r="B1465" s="30" t="s">
        <v>1283</v>
      </c>
      <c r="C1465" s="31" t="s">
        <v>1285</v>
      </c>
    </row>
    <row r="1466" spans="1:3" ht="43.5" x14ac:dyDescent="0.35">
      <c r="A1466" s="30" t="s">
        <v>1522</v>
      </c>
      <c r="B1466" s="30" t="s">
        <v>2225</v>
      </c>
      <c r="C1466" s="31" t="s">
        <v>1523</v>
      </c>
    </row>
    <row r="1467" spans="1:3" ht="43.5" x14ac:dyDescent="0.35">
      <c r="A1467" s="30" t="s">
        <v>1629</v>
      </c>
      <c r="C1467" s="31" t="s">
        <v>1630</v>
      </c>
    </row>
    <row r="1468" spans="1:3" ht="29" x14ac:dyDescent="0.35">
      <c r="A1468" s="30" t="s">
        <v>1636</v>
      </c>
      <c r="B1468" s="30" t="s">
        <v>1635</v>
      </c>
      <c r="C1468" s="31" t="s">
        <v>1634</v>
      </c>
    </row>
    <row r="1469" spans="1:3" ht="43.5" x14ac:dyDescent="0.35">
      <c r="A1469" s="30" t="s">
        <v>1650</v>
      </c>
      <c r="C1469" s="31" t="s">
        <v>1651</v>
      </c>
    </row>
    <row r="1470" spans="1:3" ht="29" x14ac:dyDescent="0.35">
      <c r="A1470" s="30" t="s">
        <v>1653</v>
      </c>
      <c r="C1470" s="31" t="s">
        <v>1652</v>
      </c>
    </row>
    <row r="1471" spans="1:3" ht="87" x14ac:dyDescent="0.35">
      <c r="A1471" s="30" t="s">
        <v>1647</v>
      </c>
      <c r="C1471" s="31" t="s">
        <v>1648</v>
      </c>
    </row>
    <row r="1472" spans="1:3" ht="29" x14ac:dyDescent="0.35">
      <c r="A1472" s="30" t="s">
        <v>104</v>
      </c>
      <c r="B1472" s="30">
        <v>2102030</v>
      </c>
      <c r="C1472" s="31" t="s">
        <v>689</v>
      </c>
    </row>
    <row r="1473" spans="1:3" ht="43.5" x14ac:dyDescent="0.35">
      <c r="A1473" s="30" t="s">
        <v>2230</v>
      </c>
      <c r="B1473" s="30">
        <v>2102011</v>
      </c>
      <c r="C1473" s="31" t="s">
        <v>2232</v>
      </c>
    </row>
    <row r="1474" spans="1:3" ht="43.5" x14ac:dyDescent="0.35">
      <c r="A1474" s="30" t="s">
        <v>717</v>
      </c>
      <c r="B1474" s="30">
        <v>2102169</v>
      </c>
      <c r="C1474" s="31" t="s">
        <v>718</v>
      </c>
    </row>
    <row r="1475" spans="1:3" ht="29" x14ac:dyDescent="0.35">
      <c r="A1475" s="30" t="s">
        <v>2231</v>
      </c>
      <c r="B1475" s="30" t="s">
        <v>2229</v>
      </c>
      <c r="C1475" s="31" t="s">
        <v>2233</v>
      </c>
    </row>
    <row r="1476" spans="1:3" ht="101.5" x14ac:dyDescent="0.35">
      <c r="A1476" s="30" t="s">
        <v>530</v>
      </c>
      <c r="C1476" s="31" t="s">
        <v>531</v>
      </c>
    </row>
    <row r="1477" spans="1:3" ht="43.5" x14ac:dyDescent="0.35">
      <c r="A1477" s="30" t="s">
        <v>526</v>
      </c>
      <c r="B1477" s="30" t="s">
        <v>525</v>
      </c>
      <c r="C1477" s="31" t="s">
        <v>532</v>
      </c>
    </row>
    <row r="1478" spans="1:3" ht="43.5" x14ac:dyDescent="0.35">
      <c r="A1478" s="30" t="s">
        <v>1637</v>
      </c>
      <c r="C1478" s="31" t="s">
        <v>1638</v>
      </c>
    </row>
    <row r="1479" spans="1:3" ht="101.5" x14ac:dyDescent="0.35">
      <c r="A1479" s="30" t="s">
        <v>1639</v>
      </c>
      <c r="C1479" s="31" t="s">
        <v>1640</v>
      </c>
    </row>
    <row r="1480" spans="1:3" ht="43.5" x14ac:dyDescent="0.35">
      <c r="A1480" s="30" t="s">
        <v>1641</v>
      </c>
      <c r="C1480" s="31" t="s">
        <v>1642</v>
      </c>
    </row>
    <row r="1481" spans="1:3" ht="72.5" x14ac:dyDescent="0.35">
      <c r="A1481" s="30" t="s">
        <v>1644</v>
      </c>
      <c r="C1481" s="31" t="s">
        <v>1643</v>
      </c>
    </row>
    <row r="1482" spans="1:3" ht="72.5" x14ac:dyDescent="0.35">
      <c r="A1482" s="30" t="s">
        <v>1646</v>
      </c>
      <c r="C1482" s="31" t="s">
        <v>1645</v>
      </c>
    </row>
    <row r="1483" spans="1:3" ht="72.5" x14ac:dyDescent="0.35">
      <c r="A1483" s="30" t="s">
        <v>1647</v>
      </c>
      <c r="C1483" s="31" t="s">
        <v>2235</v>
      </c>
    </row>
    <row r="1484" spans="1:3" ht="72.5" x14ac:dyDescent="0.35">
      <c r="A1484" s="30" t="s">
        <v>2238</v>
      </c>
      <c r="C1484" s="31" t="s">
        <v>2237</v>
      </c>
    </row>
    <row r="1485" spans="1:3" ht="43.5" x14ac:dyDescent="0.35">
      <c r="A1485" s="30" t="s">
        <v>159</v>
      </c>
      <c r="C1485" s="31" t="s">
        <v>2242</v>
      </c>
    </row>
    <row r="1486" spans="1:3" ht="43.5" x14ac:dyDescent="0.35">
      <c r="A1486" s="30" t="s">
        <v>2245</v>
      </c>
      <c r="B1486" s="30" t="s">
        <v>2246</v>
      </c>
      <c r="C1486" s="31" t="s">
        <v>2244</v>
      </c>
    </row>
    <row r="1487" spans="1:3" ht="29" x14ac:dyDescent="0.35">
      <c r="A1487" s="30" t="s">
        <v>774</v>
      </c>
      <c r="C1487" s="31" t="s">
        <v>775</v>
      </c>
    </row>
    <row r="1488" spans="1:3" ht="29" x14ac:dyDescent="0.35">
      <c r="A1488" s="30" t="s">
        <v>776</v>
      </c>
      <c r="C1488" s="31" t="s">
        <v>777</v>
      </c>
    </row>
    <row r="1489" spans="1:3" ht="29" x14ac:dyDescent="0.35">
      <c r="A1489" s="30" t="s">
        <v>1131</v>
      </c>
      <c r="C1489" s="31" t="s">
        <v>1132</v>
      </c>
    </row>
    <row r="1490" spans="1:3" ht="29" x14ac:dyDescent="0.35">
      <c r="A1490" s="30" t="s">
        <v>1133</v>
      </c>
      <c r="C1490" s="31" t="s">
        <v>1134</v>
      </c>
    </row>
    <row r="1491" spans="1:3" ht="29" x14ac:dyDescent="0.35">
      <c r="A1491" s="30" t="s">
        <v>1135</v>
      </c>
      <c r="C1491" s="31" t="s">
        <v>1136</v>
      </c>
    </row>
    <row r="1492" spans="1:3" ht="29" x14ac:dyDescent="0.35">
      <c r="A1492" s="30" t="s">
        <v>1137</v>
      </c>
      <c r="C1492" s="31" t="s">
        <v>1138</v>
      </c>
    </row>
    <row r="1493" spans="1:3" ht="29" x14ac:dyDescent="0.35">
      <c r="A1493" s="30" t="s">
        <v>2249</v>
      </c>
      <c r="C1493" s="31" t="s">
        <v>2250</v>
      </c>
    </row>
    <row r="1494" spans="1:3" ht="29" x14ac:dyDescent="0.35">
      <c r="A1494" s="30" t="s">
        <v>2251</v>
      </c>
      <c r="C1494" s="31" t="s">
        <v>2252</v>
      </c>
    </row>
    <row r="1495" spans="1:3" ht="29" x14ac:dyDescent="0.35">
      <c r="A1495" s="30" t="s">
        <v>1139</v>
      </c>
      <c r="C1495" s="31" t="s">
        <v>1140</v>
      </c>
    </row>
    <row r="1496" spans="1:3" ht="29" x14ac:dyDescent="0.35">
      <c r="A1496" s="30" t="s">
        <v>1141</v>
      </c>
      <c r="C1496" s="31" t="s">
        <v>1142</v>
      </c>
    </row>
    <row r="1497" spans="1:3" ht="29" x14ac:dyDescent="0.35">
      <c r="A1497" s="30" t="s">
        <v>1143</v>
      </c>
      <c r="C1497" s="31" t="s">
        <v>1144</v>
      </c>
    </row>
    <row r="1498" spans="1:3" ht="29" x14ac:dyDescent="0.35">
      <c r="A1498" s="30" t="s">
        <v>1145</v>
      </c>
      <c r="C1498" s="31" t="s">
        <v>1146</v>
      </c>
    </row>
    <row r="1499" spans="1:3" ht="29" x14ac:dyDescent="0.35">
      <c r="A1499" s="30" t="s">
        <v>1825</v>
      </c>
      <c r="C1499" s="31" t="s">
        <v>1826</v>
      </c>
    </row>
    <row r="1500" spans="1:3" ht="58" x14ac:dyDescent="0.35">
      <c r="A1500" s="30" t="s">
        <v>2256</v>
      </c>
      <c r="B1500" s="30" t="s">
        <v>2255</v>
      </c>
      <c r="C1500" s="31" t="s">
        <v>2257</v>
      </c>
    </row>
    <row r="1501" spans="1:3" ht="58" x14ac:dyDescent="0.35">
      <c r="A1501" s="30" t="s">
        <v>2259</v>
      </c>
      <c r="B1501" s="30" t="s">
        <v>2258</v>
      </c>
      <c r="C1501" s="31" t="s">
        <v>2260</v>
      </c>
    </row>
    <row r="1502" spans="1:3" ht="43.5" x14ac:dyDescent="0.35">
      <c r="A1502" s="30" t="s">
        <v>1838</v>
      </c>
      <c r="B1502" s="30" t="s">
        <v>1837</v>
      </c>
      <c r="C1502" s="31" t="s">
        <v>1839</v>
      </c>
    </row>
    <row r="1503" spans="1:3" ht="43.5" x14ac:dyDescent="0.35">
      <c r="A1503" s="30" t="s">
        <v>2262</v>
      </c>
      <c r="B1503" s="30" t="s">
        <v>2261</v>
      </c>
      <c r="C1503" s="31" t="s">
        <v>2263</v>
      </c>
    </row>
    <row r="1504" spans="1:3" ht="43.5" x14ac:dyDescent="0.35">
      <c r="A1504" s="30" t="s">
        <v>2267</v>
      </c>
      <c r="B1504" s="30" t="s">
        <v>2266</v>
      </c>
      <c r="C1504" s="31" t="s">
        <v>2265</v>
      </c>
    </row>
    <row r="1505" spans="1:3" ht="43.5" x14ac:dyDescent="0.35">
      <c r="A1505" s="30" t="s">
        <v>2267</v>
      </c>
      <c r="B1505" s="30" t="s">
        <v>2266</v>
      </c>
      <c r="C1505" s="31" t="s">
        <v>2265</v>
      </c>
    </row>
    <row r="1506" spans="1:3" ht="43.5" x14ac:dyDescent="0.35">
      <c r="A1506" s="30" t="s">
        <v>2272</v>
      </c>
      <c r="C1506" s="31" t="s">
        <v>2271</v>
      </c>
    </row>
    <row r="1507" spans="1:3" ht="43.5" x14ac:dyDescent="0.35">
      <c r="A1507" s="30" t="s">
        <v>2273</v>
      </c>
      <c r="C1507" s="31" t="s">
        <v>2274</v>
      </c>
    </row>
    <row r="1508" spans="1:3" ht="58" x14ac:dyDescent="0.35">
      <c r="A1508" s="30" t="s">
        <v>2275</v>
      </c>
      <c r="B1508" s="30">
        <v>2501438</v>
      </c>
      <c r="C1508" s="31" t="s">
        <v>2276</v>
      </c>
    </row>
    <row r="1509" spans="1:3" x14ac:dyDescent="0.35">
      <c r="A1509" s="30" t="s">
        <v>124</v>
      </c>
      <c r="C1509" s="31" t="s">
        <v>824</v>
      </c>
    </row>
    <row r="1510" spans="1:3" ht="29" x14ac:dyDescent="0.35">
      <c r="A1510" s="30" t="s">
        <v>133</v>
      </c>
      <c r="B1510" s="30" t="s">
        <v>132</v>
      </c>
      <c r="C1510" s="31" t="s">
        <v>822</v>
      </c>
    </row>
    <row r="1511" spans="1:3" ht="72.5" x14ac:dyDescent="0.35">
      <c r="A1511" s="30" t="s">
        <v>2278</v>
      </c>
      <c r="B1511" s="30" t="s">
        <v>2277</v>
      </c>
      <c r="C1511" s="31" t="s">
        <v>2279</v>
      </c>
    </row>
    <row r="1512" spans="1:3" ht="29" x14ac:dyDescent="0.35">
      <c r="A1512" s="30" t="s">
        <v>2282</v>
      </c>
      <c r="B1512" s="30" t="s">
        <v>2281</v>
      </c>
      <c r="C1512" s="31" t="s">
        <v>2283</v>
      </c>
    </row>
    <row r="1513" spans="1:3" ht="43.5" x14ac:dyDescent="0.35">
      <c r="A1513" s="30" t="s">
        <v>2286</v>
      </c>
      <c r="B1513" s="30" t="s">
        <v>2285</v>
      </c>
      <c r="C1513" s="31" t="s">
        <v>2287</v>
      </c>
    </row>
    <row r="1514" spans="1:3" ht="58" x14ac:dyDescent="0.35">
      <c r="A1514" s="30" t="s">
        <v>2289</v>
      </c>
      <c r="B1514" s="30" t="s">
        <v>2288</v>
      </c>
      <c r="C1514" s="31" t="s">
        <v>2290</v>
      </c>
    </row>
    <row r="1515" spans="1:3" ht="29" x14ac:dyDescent="0.35">
      <c r="A1515" s="30" t="s">
        <v>2292</v>
      </c>
      <c r="B1515" s="30" t="s">
        <v>2291</v>
      </c>
      <c r="C1515" s="31" t="s">
        <v>2293</v>
      </c>
    </row>
    <row r="1516" spans="1:3" ht="29" x14ac:dyDescent="0.35">
      <c r="A1516" s="30" t="s">
        <v>2295</v>
      </c>
      <c r="B1516" s="30" t="s">
        <v>2294</v>
      </c>
      <c r="C1516" s="31" t="s">
        <v>2296</v>
      </c>
    </row>
    <row r="1517" spans="1:3" ht="43.5" x14ac:dyDescent="0.35">
      <c r="A1517" s="30" t="s">
        <v>2297</v>
      </c>
      <c r="C1517" s="31" t="s">
        <v>2298</v>
      </c>
    </row>
    <row r="1518" spans="1:3" ht="43.5" x14ac:dyDescent="0.35">
      <c r="A1518" s="30" t="s">
        <v>2297</v>
      </c>
      <c r="C1518" s="31" t="s">
        <v>2298</v>
      </c>
    </row>
    <row r="1519" spans="1:3" ht="43.5" x14ac:dyDescent="0.35">
      <c r="A1519" s="30" t="s">
        <v>2297</v>
      </c>
      <c r="C1519" s="31" t="s">
        <v>2298</v>
      </c>
    </row>
    <row r="1520" spans="1:3" ht="43.5" x14ac:dyDescent="0.35">
      <c r="A1520" s="30" t="s">
        <v>2297</v>
      </c>
      <c r="C1520" s="31" t="s">
        <v>2298</v>
      </c>
    </row>
    <row r="1521" spans="1:3" ht="29" x14ac:dyDescent="0.35">
      <c r="A1521" s="30" t="s">
        <v>2299</v>
      </c>
      <c r="B1521" s="30">
        <v>2503106</v>
      </c>
      <c r="C1521" s="31" t="s">
        <v>2300</v>
      </c>
    </row>
    <row r="1522" spans="1:3" ht="29" x14ac:dyDescent="0.35">
      <c r="A1522" s="30" t="s">
        <v>2301</v>
      </c>
      <c r="B1522" s="30">
        <v>305100611</v>
      </c>
      <c r="C1522" s="31" t="s">
        <v>2302</v>
      </c>
    </row>
    <row r="1523" spans="1:3" ht="29" x14ac:dyDescent="0.35">
      <c r="A1523" s="30" t="s">
        <v>2304</v>
      </c>
      <c r="B1523" s="30" t="s">
        <v>2303</v>
      </c>
      <c r="C1523" s="31" t="s">
        <v>2305</v>
      </c>
    </row>
    <row r="1524" spans="1:3" ht="43.5" x14ac:dyDescent="0.35">
      <c r="A1524" s="30" t="s">
        <v>2307</v>
      </c>
      <c r="B1524" s="30" t="s">
        <v>2306</v>
      </c>
      <c r="C1524" s="31" t="s">
        <v>2308</v>
      </c>
    </row>
    <row r="1525" spans="1:3" x14ac:dyDescent="0.35">
      <c r="A1525" s="30" t="s">
        <v>811</v>
      </c>
      <c r="C1525" s="31" t="s">
        <v>812</v>
      </c>
    </row>
    <row r="1526" spans="1:3" ht="29" x14ac:dyDescent="0.35">
      <c r="A1526" s="30" t="s">
        <v>815</v>
      </c>
      <c r="C1526" s="31" t="s">
        <v>816</v>
      </c>
    </row>
    <row r="1527" spans="1:3" ht="29" x14ac:dyDescent="0.35">
      <c r="A1527" s="30" t="s">
        <v>2310</v>
      </c>
      <c r="B1527" s="30" t="s">
        <v>2309</v>
      </c>
      <c r="C1527" s="31" t="s">
        <v>2311</v>
      </c>
    </row>
    <row r="1528" spans="1:3" ht="29" x14ac:dyDescent="0.35">
      <c r="A1528" s="30" t="s">
        <v>2315</v>
      </c>
      <c r="C1528" s="31" t="s">
        <v>2314</v>
      </c>
    </row>
    <row r="1529" spans="1:3" ht="29" x14ac:dyDescent="0.35">
      <c r="A1529" s="30" t="s">
        <v>2315</v>
      </c>
      <c r="C1529" s="31" t="s">
        <v>2314</v>
      </c>
    </row>
    <row r="1530" spans="1:3" ht="29" x14ac:dyDescent="0.35">
      <c r="A1530" s="30" t="s">
        <v>2316</v>
      </c>
      <c r="C1530" s="31" t="s">
        <v>2317</v>
      </c>
    </row>
    <row r="1531" spans="1:3" x14ac:dyDescent="0.35">
      <c r="A1531" s="30" t="s">
        <v>2318</v>
      </c>
      <c r="C1531" s="31" t="s">
        <v>2319</v>
      </c>
    </row>
    <row r="1532" spans="1:3" ht="29" x14ac:dyDescent="0.35">
      <c r="A1532" s="30" t="s">
        <v>2320</v>
      </c>
      <c r="C1532" s="31" t="s">
        <v>2321</v>
      </c>
    </row>
    <row r="1533" spans="1:3" ht="29" x14ac:dyDescent="0.35">
      <c r="A1533" s="30" t="s">
        <v>2323</v>
      </c>
      <c r="C1533" s="31" t="s">
        <v>2324</v>
      </c>
    </row>
    <row r="1534" spans="1:3" ht="29" x14ac:dyDescent="0.35">
      <c r="A1534" s="30" t="s">
        <v>93</v>
      </c>
      <c r="C1534" s="31" t="s">
        <v>384</v>
      </c>
    </row>
    <row r="1535" spans="1:3" ht="58" x14ac:dyDescent="0.35">
      <c r="A1535" s="30" t="s">
        <v>2256</v>
      </c>
      <c r="B1535" s="30" t="s">
        <v>2255</v>
      </c>
      <c r="C1535" s="31" t="s">
        <v>2257</v>
      </c>
    </row>
    <row r="1536" spans="1:3" ht="58" x14ac:dyDescent="0.35">
      <c r="A1536" s="30" t="s">
        <v>2259</v>
      </c>
      <c r="B1536" s="30" t="s">
        <v>2258</v>
      </c>
      <c r="C1536" s="31" t="s">
        <v>2260</v>
      </c>
    </row>
    <row r="1537" spans="1:3" ht="43.5" x14ac:dyDescent="0.35">
      <c r="A1537" s="30" t="s">
        <v>1838</v>
      </c>
      <c r="B1537" s="30" t="s">
        <v>1837</v>
      </c>
      <c r="C1537" s="31" t="s">
        <v>1839</v>
      </c>
    </row>
    <row r="1538" spans="1:3" ht="43.5" x14ac:dyDescent="0.35">
      <c r="A1538" s="30" t="s">
        <v>2262</v>
      </c>
      <c r="B1538" s="30" t="s">
        <v>2261</v>
      </c>
      <c r="C1538" s="31" t="s">
        <v>2263</v>
      </c>
    </row>
    <row r="1539" spans="1:3" ht="29" x14ac:dyDescent="0.35">
      <c r="A1539" s="30" t="s">
        <v>104</v>
      </c>
      <c r="B1539" s="30">
        <v>2102030</v>
      </c>
      <c r="C1539" s="31" t="s">
        <v>689</v>
      </c>
    </row>
    <row r="1540" spans="1:3" ht="43.5" x14ac:dyDescent="0.35">
      <c r="A1540" s="30" t="s">
        <v>2230</v>
      </c>
      <c r="B1540" s="30">
        <v>2102011</v>
      </c>
      <c r="C1540" s="31" t="s">
        <v>2232</v>
      </c>
    </row>
    <row r="1541" spans="1:3" ht="43.5" x14ac:dyDescent="0.35">
      <c r="A1541" s="30" t="s">
        <v>717</v>
      </c>
      <c r="B1541" s="30">
        <v>2102169</v>
      </c>
      <c r="C1541" s="31" t="s">
        <v>718</v>
      </c>
    </row>
    <row r="1542" spans="1:3" ht="29" x14ac:dyDescent="0.35">
      <c r="A1542" s="30" t="s">
        <v>2231</v>
      </c>
      <c r="B1542" s="30" t="s">
        <v>2229</v>
      </c>
      <c r="C1542" s="31" t="s">
        <v>2233</v>
      </c>
    </row>
    <row r="1543" spans="1:3" ht="58" x14ac:dyDescent="0.35">
      <c r="A1543" s="30" t="s">
        <v>31</v>
      </c>
      <c r="B1543" s="30" t="s">
        <v>23</v>
      </c>
      <c r="C1543" s="31" t="s">
        <v>618</v>
      </c>
    </row>
    <row r="1544" spans="1:3" ht="29" x14ac:dyDescent="0.35">
      <c r="A1544" s="30" t="s">
        <v>2343</v>
      </c>
      <c r="B1544" s="30" t="s">
        <v>2345</v>
      </c>
      <c r="C1544" s="31" t="s">
        <v>2341</v>
      </c>
    </row>
    <row r="1545" spans="1:3" ht="43.5" x14ac:dyDescent="0.35">
      <c r="A1545" s="30" t="s">
        <v>2344</v>
      </c>
      <c r="B1545" s="30" t="s">
        <v>2346</v>
      </c>
      <c r="C1545" s="31" t="s">
        <v>2342</v>
      </c>
    </row>
    <row r="1546" spans="1:3" ht="43.5" x14ac:dyDescent="0.35">
      <c r="A1546" s="30" t="s">
        <v>1650</v>
      </c>
      <c r="C1546" s="31" t="s">
        <v>1651</v>
      </c>
    </row>
    <row r="1547" spans="1:3" ht="29" x14ac:dyDescent="0.35">
      <c r="A1547" s="30" t="s">
        <v>1653</v>
      </c>
      <c r="C1547" s="31" t="s">
        <v>1652</v>
      </c>
    </row>
    <row r="1548" spans="1:3" ht="58" x14ac:dyDescent="0.35">
      <c r="A1548" s="30" t="s">
        <v>31</v>
      </c>
      <c r="B1548" s="30" t="s">
        <v>23</v>
      </c>
      <c r="C1548" s="31" t="s">
        <v>618</v>
      </c>
    </row>
    <row r="1549" spans="1:3" ht="43.5" x14ac:dyDescent="0.35">
      <c r="A1549" s="30" t="s">
        <v>97</v>
      </c>
      <c r="B1549" s="30">
        <v>2102018</v>
      </c>
      <c r="C1549" s="31" t="s">
        <v>688</v>
      </c>
    </row>
    <row r="1550" spans="1:3" ht="43.5" x14ac:dyDescent="0.35">
      <c r="A1550" s="30" t="s">
        <v>108</v>
      </c>
      <c r="C1550" s="31" t="s">
        <v>690</v>
      </c>
    </row>
    <row r="1551" spans="1:3" ht="43.5" x14ac:dyDescent="0.35">
      <c r="A1551" s="30" t="s">
        <v>1629</v>
      </c>
      <c r="C1551" s="31" t="s">
        <v>1630</v>
      </c>
    </row>
    <row r="1552" spans="1:3" ht="29" x14ac:dyDescent="0.35">
      <c r="A1552" s="30" t="s">
        <v>36</v>
      </c>
      <c r="C1552" s="31" t="s">
        <v>687</v>
      </c>
    </row>
    <row r="1553" spans="1:3" ht="43.5" x14ac:dyDescent="0.35">
      <c r="A1553" s="30" t="s">
        <v>564</v>
      </c>
      <c r="B1553" s="30">
        <v>2730</v>
      </c>
      <c r="C1553" s="31" t="s">
        <v>563</v>
      </c>
    </row>
    <row r="1554" spans="1:3" ht="58" x14ac:dyDescent="0.35">
      <c r="A1554" s="30" t="s">
        <v>2353</v>
      </c>
      <c r="B1554" s="30">
        <v>2188475</v>
      </c>
      <c r="C1554" s="31" t="s">
        <v>2352</v>
      </c>
    </row>
    <row r="1555" spans="1:3" ht="58" x14ac:dyDescent="0.35">
      <c r="A1555" s="30" t="s">
        <v>1288</v>
      </c>
      <c r="B1555" s="30" t="s">
        <v>1287</v>
      </c>
      <c r="C1555" s="31" t="s">
        <v>1289</v>
      </c>
    </row>
    <row r="1556" spans="1:3" ht="43.5" x14ac:dyDescent="0.35">
      <c r="A1556" s="30" t="s">
        <v>97</v>
      </c>
      <c r="B1556" s="30">
        <v>2102018</v>
      </c>
      <c r="C1556" s="31" t="s">
        <v>688</v>
      </c>
    </row>
    <row r="1557" spans="1:3" ht="72.5" x14ac:dyDescent="0.35">
      <c r="A1557" s="30" t="s">
        <v>34</v>
      </c>
      <c r="B1557" s="30" t="s">
        <v>29</v>
      </c>
      <c r="C1557" s="31" t="s">
        <v>543</v>
      </c>
    </row>
    <row r="1558" spans="1:3" ht="43.5" x14ac:dyDescent="0.35">
      <c r="A1558" s="30" t="s">
        <v>2358</v>
      </c>
      <c r="B1558" s="30">
        <v>851801604</v>
      </c>
      <c r="C1558" s="31" t="s">
        <v>2359</v>
      </c>
    </row>
    <row r="1559" spans="1:3" ht="29" x14ac:dyDescent="0.35">
      <c r="A1559" s="30" t="s">
        <v>2361</v>
      </c>
      <c r="B1559" s="30">
        <v>1104182</v>
      </c>
      <c r="C1559" s="31" t="s">
        <v>2362</v>
      </c>
    </row>
    <row r="1560" spans="1:3" x14ac:dyDescent="0.35">
      <c r="A1560" s="30" t="s">
        <v>2364</v>
      </c>
      <c r="C1560" s="31" t="s">
        <v>2365</v>
      </c>
    </row>
    <row r="1561" spans="1:3" ht="58" x14ac:dyDescent="0.35">
      <c r="A1561" s="30" t="s">
        <v>629</v>
      </c>
      <c r="B1561" s="30">
        <v>2102049</v>
      </c>
      <c r="C1561" s="31" t="s">
        <v>630</v>
      </c>
    </row>
    <row r="1562" spans="1:3" ht="29" x14ac:dyDescent="0.35">
      <c r="A1562" s="30" t="s">
        <v>36</v>
      </c>
      <c r="C1562" s="31" t="s">
        <v>687</v>
      </c>
    </row>
    <row r="1563" spans="1:3" ht="58" x14ac:dyDescent="0.35">
      <c r="A1563" s="30" t="s">
        <v>101</v>
      </c>
      <c r="B1563" s="30" t="s">
        <v>100</v>
      </c>
      <c r="C1563" s="31" t="s">
        <v>542</v>
      </c>
    </row>
    <row r="1564" spans="1:3" ht="101.5" x14ac:dyDescent="0.35">
      <c r="A1564" s="30" t="s">
        <v>529</v>
      </c>
      <c r="C1564" s="31" t="s">
        <v>528</v>
      </c>
    </row>
    <row r="1565" spans="1:3" ht="58" x14ac:dyDescent="0.35">
      <c r="A1565" s="30" t="s">
        <v>1631</v>
      </c>
      <c r="B1565" s="30" t="s">
        <v>1633</v>
      </c>
      <c r="C1565" s="31" t="s">
        <v>1632</v>
      </c>
    </row>
    <row r="1566" spans="1:3" ht="29" x14ac:dyDescent="0.35">
      <c r="A1566" s="30" t="s">
        <v>1657</v>
      </c>
      <c r="B1566" s="30" t="s">
        <v>2067</v>
      </c>
      <c r="C1566" s="31" t="s">
        <v>1656</v>
      </c>
    </row>
    <row r="1567" spans="1:3" ht="43.5" x14ac:dyDescent="0.35">
      <c r="A1567" s="30" t="s">
        <v>1661</v>
      </c>
      <c r="B1567" s="30" t="s">
        <v>1660</v>
      </c>
      <c r="C1567" s="31" t="s">
        <v>1662</v>
      </c>
    </row>
    <row r="1568" spans="1:3" ht="29" x14ac:dyDescent="0.35">
      <c r="A1568" s="30" t="s">
        <v>36</v>
      </c>
      <c r="C1568" s="31" t="s">
        <v>687</v>
      </c>
    </row>
    <row r="1569" spans="1:3" ht="43.5" x14ac:dyDescent="0.35">
      <c r="A1569" s="30" t="s">
        <v>40</v>
      </c>
      <c r="B1569" s="30">
        <v>2102043</v>
      </c>
      <c r="C1569" s="31" t="s">
        <v>544</v>
      </c>
    </row>
    <row r="1570" spans="1:3" ht="43.5" x14ac:dyDescent="0.35">
      <c r="A1570" s="30" t="s">
        <v>551</v>
      </c>
      <c r="B1570" s="30" t="s">
        <v>565</v>
      </c>
      <c r="C1570" s="31" t="s">
        <v>552</v>
      </c>
    </row>
    <row r="1571" spans="1:3" ht="58" x14ac:dyDescent="0.35">
      <c r="A1571" s="30" t="s">
        <v>101</v>
      </c>
      <c r="B1571" s="30" t="s">
        <v>100</v>
      </c>
      <c r="C1571" s="31" t="s">
        <v>542</v>
      </c>
    </row>
    <row r="1572" spans="1:3" ht="29" x14ac:dyDescent="0.35">
      <c r="A1572" s="30" t="s">
        <v>2373</v>
      </c>
      <c r="B1572" s="30">
        <v>23222</v>
      </c>
      <c r="C1572" s="31" t="s">
        <v>2374</v>
      </c>
    </row>
    <row r="1573" spans="1:3" ht="29" x14ac:dyDescent="0.35">
      <c r="A1573" s="30" t="s">
        <v>36</v>
      </c>
      <c r="C1573" s="31" t="s">
        <v>687</v>
      </c>
    </row>
    <row r="1574" spans="1:3" ht="29" x14ac:dyDescent="0.35">
      <c r="A1574" s="30" t="s">
        <v>36</v>
      </c>
      <c r="C1574" s="31" t="s">
        <v>687</v>
      </c>
    </row>
    <row r="1575" spans="1:3" ht="58" x14ac:dyDescent="0.35">
      <c r="A1575" s="30" t="s">
        <v>2353</v>
      </c>
      <c r="B1575" s="30">
        <v>2188475</v>
      </c>
      <c r="C1575" s="31" t="s">
        <v>2352</v>
      </c>
    </row>
    <row r="1576" spans="1:3" ht="29" x14ac:dyDescent="0.35">
      <c r="A1576" s="30" t="s">
        <v>36</v>
      </c>
      <c r="C1576" s="31" t="s">
        <v>687</v>
      </c>
    </row>
    <row r="1577" spans="1:3" ht="43.5" x14ac:dyDescent="0.35">
      <c r="A1577" s="30" t="s">
        <v>717</v>
      </c>
      <c r="B1577" s="30">
        <v>2102169</v>
      </c>
      <c r="C1577" s="31" t="s">
        <v>718</v>
      </c>
    </row>
    <row r="1578" spans="1:3" ht="58" x14ac:dyDescent="0.35">
      <c r="A1578" s="30" t="s">
        <v>2213</v>
      </c>
      <c r="B1578" s="30" t="s">
        <v>2212</v>
      </c>
      <c r="C1578" s="31" t="s">
        <v>2214</v>
      </c>
    </row>
    <row r="1579" spans="1:3" ht="58" x14ac:dyDescent="0.35">
      <c r="A1579" s="30" t="s">
        <v>31</v>
      </c>
      <c r="B1579" s="30" t="s">
        <v>23</v>
      </c>
      <c r="C1579" s="31" t="s">
        <v>618</v>
      </c>
    </row>
    <row r="1580" spans="1:3" ht="43.5" x14ac:dyDescent="0.35">
      <c r="A1580" s="30" t="s">
        <v>97</v>
      </c>
      <c r="B1580" s="30">
        <v>2102018</v>
      </c>
      <c r="C1580" s="31" t="s">
        <v>688</v>
      </c>
    </row>
    <row r="1581" spans="1:3" ht="72.5" x14ac:dyDescent="0.35">
      <c r="A1581" s="30" t="s">
        <v>34</v>
      </c>
      <c r="B1581" s="30" t="s">
        <v>29</v>
      </c>
      <c r="C1581" s="31" t="s">
        <v>543</v>
      </c>
    </row>
    <row r="1582" spans="1:3" ht="29" x14ac:dyDescent="0.35">
      <c r="A1582" s="30" t="s">
        <v>104</v>
      </c>
      <c r="B1582" s="30">
        <v>2102030</v>
      </c>
      <c r="C1582" s="31" t="s">
        <v>689</v>
      </c>
    </row>
    <row r="1583" spans="1:3" ht="58" x14ac:dyDescent="0.35">
      <c r="A1583" s="30" t="s">
        <v>646</v>
      </c>
      <c r="B1583" s="30" t="s">
        <v>645</v>
      </c>
      <c r="C1583" s="31" t="s">
        <v>647</v>
      </c>
    </row>
    <row r="1584" spans="1:3" ht="29" x14ac:dyDescent="0.35">
      <c r="A1584" s="30" t="s">
        <v>2382</v>
      </c>
      <c r="B1584" s="30">
        <v>524.05799999999999</v>
      </c>
      <c r="C1584" s="31" t="s">
        <v>2381</v>
      </c>
    </row>
    <row r="1585" spans="1:3" ht="29" x14ac:dyDescent="0.35">
      <c r="A1585" s="30" t="s">
        <v>695</v>
      </c>
      <c r="B1585" s="30">
        <v>2102025</v>
      </c>
      <c r="C1585" s="31" t="s">
        <v>696</v>
      </c>
    </row>
    <row r="1586" spans="1:3" ht="43.5" x14ac:dyDescent="0.35">
      <c r="A1586" s="30" t="s">
        <v>108</v>
      </c>
      <c r="C1586" s="31" t="s">
        <v>690</v>
      </c>
    </row>
    <row r="1587" spans="1:3" ht="43.5" x14ac:dyDescent="0.35">
      <c r="A1587" s="30" t="s">
        <v>570</v>
      </c>
      <c r="B1587" s="30" t="s">
        <v>569</v>
      </c>
      <c r="C1587" s="31" t="s">
        <v>571</v>
      </c>
    </row>
    <row r="1588" spans="1:3" ht="43.5" x14ac:dyDescent="0.35">
      <c r="A1588" s="30" t="s">
        <v>1629</v>
      </c>
      <c r="C1588" s="31" t="s">
        <v>1630</v>
      </c>
    </row>
    <row r="1589" spans="1:3" ht="43.5" x14ac:dyDescent="0.35">
      <c r="A1589" s="30" t="s">
        <v>2385</v>
      </c>
      <c r="B1589" s="30" t="s">
        <v>577</v>
      </c>
      <c r="C1589" s="31" t="s">
        <v>579</v>
      </c>
    </row>
    <row r="1590" spans="1:3" ht="72.5" x14ac:dyDescent="0.35">
      <c r="A1590" s="30" t="s">
        <v>558</v>
      </c>
      <c r="B1590" s="30" t="s">
        <v>582</v>
      </c>
      <c r="C1590" s="31" t="s">
        <v>559</v>
      </c>
    </row>
    <row r="1591" spans="1:3" ht="58" x14ac:dyDescent="0.35">
      <c r="A1591" s="30" t="s">
        <v>704</v>
      </c>
      <c r="B1591" s="30" t="s">
        <v>1060</v>
      </c>
      <c r="C1591" s="31" t="s">
        <v>705</v>
      </c>
    </row>
    <row r="1592" spans="1:3" ht="58" x14ac:dyDescent="0.35">
      <c r="A1592" s="30" t="s">
        <v>561</v>
      </c>
      <c r="B1592" s="30" t="s">
        <v>2387</v>
      </c>
      <c r="C1592" s="31" t="s">
        <v>562</v>
      </c>
    </row>
    <row r="1593" spans="1:3" ht="43.5" x14ac:dyDescent="0.35">
      <c r="A1593" s="30" t="s">
        <v>621</v>
      </c>
      <c r="B1593" s="30">
        <v>3680</v>
      </c>
      <c r="C1593" s="31" t="s">
        <v>622</v>
      </c>
    </row>
    <row r="1594" spans="1:3" ht="29" x14ac:dyDescent="0.35">
      <c r="A1594" s="30" t="s">
        <v>104</v>
      </c>
      <c r="B1594" s="30">
        <v>2102030</v>
      </c>
      <c r="C1594" s="31" t="s">
        <v>689</v>
      </c>
    </row>
    <row r="1595" spans="1:3" ht="29" x14ac:dyDescent="0.35">
      <c r="A1595" s="30" t="s">
        <v>36</v>
      </c>
      <c r="C1595" s="31" t="s">
        <v>687</v>
      </c>
    </row>
    <row r="1596" spans="1:3" ht="43.5" x14ac:dyDescent="0.35">
      <c r="A1596" s="30" t="s">
        <v>40</v>
      </c>
      <c r="B1596" s="30">
        <v>2102043</v>
      </c>
      <c r="C1596" s="31" t="s">
        <v>544</v>
      </c>
    </row>
    <row r="1597" spans="1:3" ht="58" x14ac:dyDescent="0.35">
      <c r="A1597" s="30" t="s">
        <v>584</v>
      </c>
      <c r="B1597" s="30" t="s">
        <v>2389</v>
      </c>
      <c r="C1597" s="31" t="s">
        <v>585</v>
      </c>
    </row>
    <row r="1598" spans="1:3" ht="29" x14ac:dyDescent="0.35">
      <c r="A1598" s="30" t="s">
        <v>106</v>
      </c>
      <c r="B1598" s="30">
        <v>56945</v>
      </c>
      <c r="C1598" s="31" t="s">
        <v>702</v>
      </c>
    </row>
    <row r="1599" spans="1:3" ht="43.5" x14ac:dyDescent="0.35">
      <c r="A1599" s="30" t="s">
        <v>731</v>
      </c>
      <c r="B1599" s="30">
        <v>2102024</v>
      </c>
      <c r="C1599" s="31" t="s">
        <v>732</v>
      </c>
    </row>
    <row r="1600" spans="1:3" ht="72.5" x14ac:dyDescent="0.35">
      <c r="A1600" s="30" t="s">
        <v>632</v>
      </c>
      <c r="B1600" s="30" t="s">
        <v>631</v>
      </c>
      <c r="C1600" s="31" t="s">
        <v>2390</v>
      </c>
    </row>
    <row r="1601" spans="1:3" ht="29" x14ac:dyDescent="0.35">
      <c r="A1601" s="30" t="s">
        <v>2391</v>
      </c>
      <c r="C1601" s="31" t="s">
        <v>2392</v>
      </c>
    </row>
    <row r="1602" spans="1:3" ht="58" x14ac:dyDescent="0.35">
      <c r="A1602" s="30" t="s">
        <v>54</v>
      </c>
      <c r="B1602" s="30" t="s">
        <v>2394</v>
      </c>
      <c r="C1602" s="31" t="s">
        <v>600</v>
      </c>
    </row>
    <row r="1603" spans="1:3" ht="72.5" x14ac:dyDescent="0.35">
      <c r="A1603" s="30" t="s">
        <v>58</v>
      </c>
      <c r="B1603" s="30" t="s">
        <v>2395</v>
      </c>
      <c r="C1603" s="31" t="s">
        <v>608</v>
      </c>
    </row>
    <row r="1604" spans="1:3" ht="29" x14ac:dyDescent="0.35">
      <c r="A1604" s="30" t="s">
        <v>1734</v>
      </c>
      <c r="B1604" s="30">
        <v>48817</v>
      </c>
      <c r="C1604" s="31" t="s">
        <v>2397</v>
      </c>
    </row>
    <row r="1605" spans="1:3" ht="58" x14ac:dyDescent="0.35">
      <c r="A1605" s="30" t="s">
        <v>2353</v>
      </c>
      <c r="B1605" s="30">
        <v>2188475</v>
      </c>
      <c r="C1605" s="31" t="s">
        <v>2352</v>
      </c>
    </row>
    <row r="1606" spans="1:3" ht="58" x14ac:dyDescent="0.35">
      <c r="A1606" s="30" t="s">
        <v>2353</v>
      </c>
      <c r="B1606" s="30">
        <v>2188475</v>
      </c>
      <c r="C1606" s="31" t="s">
        <v>2352</v>
      </c>
    </row>
    <row r="1607" spans="1:3" ht="58" x14ac:dyDescent="0.35">
      <c r="A1607" s="30" t="s">
        <v>31</v>
      </c>
      <c r="B1607" s="30" t="s">
        <v>23</v>
      </c>
      <c r="C1607" s="31" t="s">
        <v>618</v>
      </c>
    </row>
    <row r="1608" spans="1:3" ht="72.5" x14ac:dyDescent="0.35">
      <c r="A1608" s="30" t="s">
        <v>558</v>
      </c>
      <c r="B1608" s="30" t="s">
        <v>582</v>
      </c>
      <c r="C1608" s="31" t="s">
        <v>559</v>
      </c>
    </row>
    <row r="1609" spans="1:3" ht="72.5" x14ac:dyDescent="0.35">
      <c r="A1609" s="30" t="s">
        <v>34</v>
      </c>
      <c r="B1609" s="30" t="s">
        <v>29</v>
      </c>
      <c r="C1609" s="31" t="s">
        <v>543</v>
      </c>
    </row>
    <row r="1610" spans="1:3" ht="29" x14ac:dyDescent="0.35">
      <c r="A1610" s="30" t="s">
        <v>36</v>
      </c>
      <c r="C1610" s="31" t="s">
        <v>687</v>
      </c>
    </row>
    <row r="1611" spans="1:3" ht="43.5" x14ac:dyDescent="0.35">
      <c r="A1611" s="30" t="s">
        <v>40</v>
      </c>
      <c r="B1611" s="30">
        <v>2102043</v>
      </c>
      <c r="C1611" s="31" t="s">
        <v>544</v>
      </c>
    </row>
    <row r="1612" spans="1:3" ht="43.5" x14ac:dyDescent="0.35">
      <c r="A1612" s="30" t="s">
        <v>551</v>
      </c>
      <c r="B1612" s="30" t="s">
        <v>565</v>
      </c>
      <c r="C1612" s="31" t="s">
        <v>552</v>
      </c>
    </row>
    <row r="1613" spans="1:3" ht="58" x14ac:dyDescent="0.35">
      <c r="A1613" s="30" t="s">
        <v>101</v>
      </c>
      <c r="B1613" s="30" t="s">
        <v>100</v>
      </c>
      <c r="C1613" s="31" t="s">
        <v>542</v>
      </c>
    </row>
    <row r="1614" spans="1:3" ht="72.5" x14ac:dyDescent="0.35">
      <c r="A1614" s="30" t="s">
        <v>58</v>
      </c>
      <c r="B1614" s="30" t="s">
        <v>2395</v>
      </c>
      <c r="C1614" s="31" t="s">
        <v>608</v>
      </c>
    </row>
    <row r="1615" spans="1:3" ht="58" x14ac:dyDescent="0.35">
      <c r="A1615" s="30" t="s">
        <v>629</v>
      </c>
      <c r="B1615" s="30">
        <v>2102049</v>
      </c>
      <c r="C1615" s="31" t="s">
        <v>630</v>
      </c>
    </row>
    <row r="1616" spans="1:3" ht="43.5" x14ac:dyDescent="0.35">
      <c r="A1616" s="30" t="s">
        <v>2404</v>
      </c>
      <c r="C1616" s="31" t="s">
        <v>2405</v>
      </c>
    </row>
    <row r="1617" spans="1:3" ht="58" x14ac:dyDescent="0.35">
      <c r="A1617" s="30" t="s">
        <v>2406</v>
      </c>
      <c r="C1617" s="31" t="s">
        <v>2407</v>
      </c>
    </row>
    <row r="1618" spans="1:3" ht="43.5" x14ac:dyDescent="0.35">
      <c r="A1618" s="30" t="s">
        <v>2409</v>
      </c>
      <c r="B1618" s="30" t="s">
        <v>2408</v>
      </c>
      <c r="C1618" s="31" t="s">
        <v>2410</v>
      </c>
    </row>
    <row r="1619" spans="1:3" ht="43.5" x14ac:dyDescent="0.35">
      <c r="A1619" s="30" t="s">
        <v>2411</v>
      </c>
      <c r="C1619" s="31" t="s">
        <v>2412</v>
      </c>
    </row>
    <row r="1620" spans="1:3" ht="58" x14ac:dyDescent="0.35">
      <c r="A1620" s="30" t="s">
        <v>2414</v>
      </c>
      <c r="C1620" s="31" t="s">
        <v>2413</v>
      </c>
    </row>
    <row r="1621" spans="1:3" ht="29" x14ac:dyDescent="0.35">
      <c r="A1621" s="30" t="s">
        <v>601</v>
      </c>
      <c r="C1621" s="31" t="s">
        <v>602</v>
      </c>
    </row>
    <row r="1622" spans="1:3" ht="43.5" x14ac:dyDescent="0.35">
      <c r="A1622" s="30" t="s">
        <v>526</v>
      </c>
      <c r="B1622" s="30" t="s">
        <v>2417</v>
      </c>
      <c r="C1622" s="31" t="s">
        <v>532</v>
      </c>
    </row>
    <row r="1623" spans="1:3" ht="72.5" x14ac:dyDescent="0.35">
      <c r="A1623" s="30" t="s">
        <v>1695</v>
      </c>
      <c r="B1623" s="30" t="s">
        <v>2419</v>
      </c>
      <c r="C1623" s="31" t="s">
        <v>2420</v>
      </c>
    </row>
    <row r="1624" spans="1:3" x14ac:dyDescent="0.35">
      <c r="A1624" s="30" t="s">
        <v>2364</v>
      </c>
      <c r="C1624" s="31" t="s">
        <v>2365</v>
      </c>
    </row>
    <row r="1625" spans="1:3" ht="58" x14ac:dyDescent="0.35">
      <c r="A1625" s="30" t="s">
        <v>1265</v>
      </c>
      <c r="B1625" s="30">
        <v>1000108319</v>
      </c>
      <c r="C1625" s="31" t="s">
        <v>1266</v>
      </c>
    </row>
    <row r="1626" spans="1:3" ht="58" x14ac:dyDescent="0.35">
      <c r="A1626" s="30" t="s">
        <v>31</v>
      </c>
      <c r="B1626" s="30" t="s">
        <v>23</v>
      </c>
      <c r="C1626" s="31" t="s">
        <v>618</v>
      </c>
    </row>
    <row r="1627" spans="1:3" ht="58" x14ac:dyDescent="0.35">
      <c r="A1627" s="30" t="s">
        <v>704</v>
      </c>
      <c r="B1627" s="30" t="s">
        <v>1060</v>
      </c>
      <c r="C1627" s="31" t="s">
        <v>705</v>
      </c>
    </row>
    <row r="1628" spans="1:3" ht="58" x14ac:dyDescent="0.35">
      <c r="A1628" s="30" t="s">
        <v>561</v>
      </c>
      <c r="B1628" s="30" t="s">
        <v>2387</v>
      </c>
      <c r="C1628" s="31" t="s">
        <v>562</v>
      </c>
    </row>
    <row r="1629" spans="1:3" ht="43.5" x14ac:dyDescent="0.35">
      <c r="A1629" s="30" t="s">
        <v>97</v>
      </c>
      <c r="B1629" s="30">
        <v>2102018</v>
      </c>
      <c r="C1629" s="31" t="s">
        <v>688</v>
      </c>
    </row>
    <row r="1630" spans="1:3" ht="43.5" x14ac:dyDescent="0.35">
      <c r="A1630" s="30" t="s">
        <v>551</v>
      </c>
      <c r="B1630" s="30" t="s">
        <v>565</v>
      </c>
      <c r="C1630" s="31" t="s">
        <v>552</v>
      </c>
    </row>
    <row r="1631" spans="1:3" ht="58" x14ac:dyDescent="0.35">
      <c r="A1631" s="30" t="s">
        <v>584</v>
      </c>
      <c r="B1631" s="30" t="s">
        <v>2389</v>
      </c>
      <c r="C1631" s="31" t="s">
        <v>585</v>
      </c>
    </row>
    <row r="1632" spans="1:3" ht="43.5" x14ac:dyDescent="0.35">
      <c r="A1632" s="30" t="s">
        <v>108</v>
      </c>
      <c r="C1632" s="31" t="s">
        <v>690</v>
      </c>
    </row>
    <row r="1633" spans="1:3" ht="101.5" x14ac:dyDescent="0.35">
      <c r="A1633" s="30" t="s">
        <v>530</v>
      </c>
      <c r="C1633" s="31" t="s">
        <v>531</v>
      </c>
    </row>
    <row r="1634" spans="1:3" ht="101.5" x14ac:dyDescent="0.35">
      <c r="A1634" s="30" t="s">
        <v>530</v>
      </c>
      <c r="C1634" s="31" t="s">
        <v>531</v>
      </c>
    </row>
    <row r="1635" spans="1:3" ht="58" x14ac:dyDescent="0.35">
      <c r="A1635" s="30" t="s">
        <v>31</v>
      </c>
      <c r="B1635" s="30" t="s">
        <v>23</v>
      </c>
      <c r="C1635" s="31" t="s">
        <v>618</v>
      </c>
    </row>
    <row r="1636" spans="1:3" ht="29" x14ac:dyDescent="0.35">
      <c r="A1636" s="30" t="s">
        <v>670</v>
      </c>
      <c r="B1636" s="30">
        <v>2106021</v>
      </c>
      <c r="C1636" s="31" t="s">
        <v>671</v>
      </c>
    </row>
    <row r="1637" spans="1:3" ht="43.5" x14ac:dyDescent="0.35">
      <c r="A1637" s="30" t="s">
        <v>866</v>
      </c>
      <c r="C1637" s="31" t="s">
        <v>867</v>
      </c>
    </row>
    <row r="1638" spans="1:3" ht="43.5" x14ac:dyDescent="0.35">
      <c r="A1638" s="30" t="s">
        <v>868</v>
      </c>
      <c r="C1638" s="31" t="s">
        <v>2431</v>
      </c>
    </row>
    <row r="1639" spans="1:3" x14ac:dyDescent="0.35">
      <c r="A1639" s="30" t="s">
        <v>2437</v>
      </c>
      <c r="C1639" s="31" t="s">
        <v>2433</v>
      </c>
    </row>
    <row r="1640" spans="1:3" ht="58" x14ac:dyDescent="0.35">
      <c r="A1640" s="30" t="s">
        <v>2439</v>
      </c>
      <c r="B1640" s="30" t="s">
        <v>2438</v>
      </c>
      <c r="C1640" s="31" t="s">
        <v>2434</v>
      </c>
    </row>
    <row r="1641" spans="1:3" ht="29" x14ac:dyDescent="0.35">
      <c r="A1641" s="30" t="s">
        <v>2441</v>
      </c>
      <c r="B1641" s="30" t="s">
        <v>2440</v>
      </c>
      <c r="C1641" s="31" t="s">
        <v>2435</v>
      </c>
    </row>
    <row r="1642" spans="1:3" ht="29" x14ac:dyDescent="0.35">
      <c r="A1642" s="30" t="s">
        <v>1435</v>
      </c>
      <c r="B1642" s="30" t="s">
        <v>1434</v>
      </c>
      <c r="C1642" s="31" t="s">
        <v>1436</v>
      </c>
    </row>
    <row r="1643" spans="1:3" ht="29" x14ac:dyDescent="0.35">
      <c r="A1643" s="30" t="s">
        <v>2442</v>
      </c>
      <c r="B1643" s="30" t="s">
        <v>1434</v>
      </c>
      <c r="C1643" s="31" t="s">
        <v>2436</v>
      </c>
    </row>
    <row r="1644" spans="1:3" ht="43.5" x14ac:dyDescent="0.35">
      <c r="A1644" s="30" t="s">
        <v>1988</v>
      </c>
      <c r="C1644" s="31" t="s">
        <v>1989</v>
      </c>
    </row>
    <row r="1645" spans="1:3" ht="43.5" x14ac:dyDescent="0.35">
      <c r="A1645" s="30" t="s">
        <v>1452</v>
      </c>
      <c r="C1645" s="31" t="s">
        <v>1451</v>
      </c>
    </row>
    <row r="1646" spans="1:3" ht="43.5" x14ac:dyDescent="0.35">
      <c r="A1646" s="30" t="s">
        <v>2445</v>
      </c>
      <c r="C1646" s="31" t="s">
        <v>2446</v>
      </c>
    </row>
    <row r="1647" spans="1:3" ht="43.5" x14ac:dyDescent="0.35">
      <c r="A1647" s="30" t="s">
        <v>2444</v>
      </c>
      <c r="C1647" s="31" t="s">
        <v>2447</v>
      </c>
    </row>
    <row r="1648" spans="1:3" ht="43.5" x14ac:dyDescent="0.35">
      <c r="A1648" s="30" t="s">
        <v>65</v>
      </c>
      <c r="C1648" s="31" t="s">
        <v>2449</v>
      </c>
    </row>
    <row r="1649" spans="1:3" ht="43.5" x14ac:dyDescent="0.35">
      <c r="A1649" s="30" t="s">
        <v>115</v>
      </c>
      <c r="C1649" s="31" t="s">
        <v>2450</v>
      </c>
    </row>
    <row r="1650" spans="1:3" ht="43.5" x14ac:dyDescent="0.35">
      <c r="A1650" s="30" t="s">
        <v>1967</v>
      </c>
      <c r="B1650" s="30" t="s">
        <v>1966</v>
      </c>
      <c r="C1650" s="31" t="s">
        <v>1968</v>
      </c>
    </row>
    <row r="1651" spans="1:3" ht="43.5" x14ac:dyDescent="0.35">
      <c r="A1651" s="30" t="s">
        <v>2454</v>
      </c>
      <c r="B1651" s="30" t="s">
        <v>2452</v>
      </c>
      <c r="C1651" s="31" t="s">
        <v>2453</v>
      </c>
    </row>
    <row r="1652" spans="1:3" ht="58" x14ac:dyDescent="0.35">
      <c r="A1652" s="30" t="s">
        <v>2457</v>
      </c>
      <c r="B1652" s="30" t="s">
        <v>2456</v>
      </c>
      <c r="C1652" s="31" t="s">
        <v>2458</v>
      </c>
    </row>
    <row r="1653" spans="1:3" ht="29" x14ac:dyDescent="0.35">
      <c r="A1653" s="30" t="s">
        <v>93</v>
      </c>
      <c r="C1653" s="31" t="s">
        <v>384</v>
      </c>
    </row>
    <row r="1654" spans="1:3" x14ac:dyDescent="0.35">
      <c r="A1654" s="30" t="s">
        <v>95</v>
      </c>
      <c r="C1654" s="31" t="s">
        <v>96</v>
      </c>
    </row>
    <row r="1655" spans="1:3" ht="29" x14ac:dyDescent="0.35">
      <c r="A1655" s="30" t="s">
        <v>684</v>
      </c>
      <c r="C1655" s="31" t="s">
        <v>2462</v>
      </c>
    </row>
    <row r="1656" spans="1:3" ht="43.5" x14ac:dyDescent="0.35">
      <c r="A1656" s="30" t="s">
        <v>65</v>
      </c>
      <c r="C1656" s="31" t="s">
        <v>2449</v>
      </c>
    </row>
    <row r="1657" spans="1:3" ht="43.5" x14ac:dyDescent="0.35">
      <c r="A1657" s="30" t="s">
        <v>115</v>
      </c>
      <c r="C1657" s="31" t="s">
        <v>2450</v>
      </c>
    </row>
    <row r="1658" spans="1:3" ht="29" x14ac:dyDescent="0.35">
      <c r="A1658" s="30" t="s">
        <v>84</v>
      </c>
      <c r="C1658" s="31" t="s">
        <v>2464</v>
      </c>
    </row>
    <row r="1659" spans="1:3" ht="43.5" x14ac:dyDescent="0.35">
      <c r="A1659" s="30" t="s">
        <v>2471</v>
      </c>
      <c r="B1659" s="30" t="s">
        <v>2467</v>
      </c>
      <c r="C1659" s="31" t="s">
        <v>2469</v>
      </c>
    </row>
    <row r="1660" spans="1:3" ht="43.5" x14ac:dyDescent="0.35">
      <c r="A1660" s="30" t="s">
        <v>2472</v>
      </c>
      <c r="B1660" s="30" t="s">
        <v>2468</v>
      </c>
      <c r="C1660" s="31" t="s">
        <v>2470</v>
      </c>
    </row>
    <row r="1661" spans="1:3" x14ac:dyDescent="0.35">
      <c r="A1661" s="30" t="s">
        <v>91</v>
      </c>
      <c r="C1661" s="31" t="s">
        <v>92</v>
      </c>
    </row>
    <row r="1662" spans="1:3" x14ac:dyDescent="0.35">
      <c r="A1662" s="30" t="s">
        <v>95</v>
      </c>
      <c r="C1662" s="31" t="s">
        <v>96</v>
      </c>
    </row>
    <row r="1663" spans="1:3" x14ac:dyDescent="0.35">
      <c r="A1663" s="30" t="s">
        <v>81</v>
      </c>
      <c r="C1663" s="31" t="s">
        <v>82</v>
      </c>
    </row>
    <row r="1664" spans="1:3" ht="43.5" x14ac:dyDescent="0.35">
      <c r="A1664" s="30" t="s">
        <v>2476</v>
      </c>
      <c r="C1664" s="31" t="s">
        <v>2474</v>
      </c>
    </row>
    <row r="1665" spans="1:3" ht="43.5" x14ac:dyDescent="0.35">
      <c r="A1665" s="30" t="s">
        <v>411</v>
      </c>
      <c r="C1665" s="31" t="s">
        <v>412</v>
      </c>
    </row>
    <row r="1666" spans="1:3" ht="29" x14ac:dyDescent="0.35">
      <c r="A1666" s="30" t="s">
        <v>63</v>
      </c>
      <c r="C1666" s="31" t="s">
        <v>2475</v>
      </c>
    </row>
    <row r="1667" spans="1:3" x14ac:dyDescent="0.35">
      <c r="A1667" s="30" t="s">
        <v>2478</v>
      </c>
      <c r="C1667" s="31" t="s">
        <v>2479</v>
      </c>
    </row>
    <row r="1668" spans="1:3" ht="101.5" x14ac:dyDescent="0.35">
      <c r="A1668" s="30" t="s">
        <v>2485</v>
      </c>
      <c r="B1668" s="30" t="s">
        <v>2480</v>
      </c>
      <c r="C1668" s="31" t="s">
        <v>2481</v>
      </c>
    </row>
    <row r="1669" spans="1:3" ht="43.5" x14ac:dyDescent="0.35">
      <c r="A1669" s="30" t="s">
        <v>1811</v>
      </c>
      <c r="B1669" s="30" t="s">
        <v>1810</v>
      </c>
      <c r="C1669" s="31" t="s">
        <v>1812</v>
      </c>
    </row>
    <row r="1670" spans="1:3" ht="29" x14ac:dyDescent="0.35">
      <c r="A1670" s="30" t="s">
        <v>2484</v>
      </c>
      <c r="B1670" s="30" t="s">
        <v>2482</v>
      </c>
      <c r="C1670" s="31" t="s">
        <v>2483</v>
      </c>
    </row>
    <row r="1671" spans="1:3" ht="72.5" x14ac:dyDescent="0.35">
      <c r="A1671" s="30" t="s">
        <v>1542</v>
      </c>
      <c r="B1671" s="30" t="s">
        <v>1541</v>
      </c>
      <c r="C1671" s="31" t="s">
        <v>2013</v>
      </c>
    </row>
    <row r="1672" spans="1:3" ht="29" x14ac:dyDescent="0.35">
      <c r="A1672" s="30" t="s">
        <v>684</v>
      </c>
      <c r="C1672" s="31" t="s">
        <v>2462</v>
      </c>
    </row>
    <row r="1673" spans="1:3" ht="29" x14ac:dyDescent="0.35">
      <c r="A1673" s="30" t="s">
        <v>418</v>
      </c>
      <c r="B1673" s="30" t="s">
        <v>2488</v>
      </c>
      <c r="C1673" s="31" t="s">
        <v>419</v>
      </c>
    </row>
    <row r="1674" spans="1:3" ht="29" x14ac:dyDescent="0.35">
      <c r="A1674" s="30" t="s">
        <v>2491</v>
      </c>
      <c r="C1674" s="31" t="s">
        <v>2492</v>
      </c>
    </row>
    <row r="1675" spans="1:3" ht="43.5" x14ac:dyDescent="0.35">
      <c r="A1675" s="30" t="s">
        <v>2490</v>
      </c>
      <c r="C1675" s="31" t="s">
        <v>2493</v>
      </c>
    </row>
    <row r="1676" spans="1:3" ht="43.5" x14ac:dyDescent="0.35">
      <c r="A1676" s="30" t="s">
        <v>1593</v>
      </c>
      <c r="C1676" s="31" t="s">
        <v>1594</v>
      </c>
    </row>
    <row r="1677" spans="1:3" ht="43.5" x14ac:dyDescent="0.35">
      <c r="A1677" s="30" t="s">
        <v>885</v>
      </c>
      <c r="C1677" s="31" t="s">
        <v>886</v>
      </c>
    </row>
    <row r="1678" spans="1:3" ht="58" x14ac:dyDescent="0.35">
      <c r="A1678" s="30" t="s">
        <v>2496</v>
      </c>
      <c r="C1678" s="31" t="s">
        <v>2495</v>
      </c>
    </row>
    <row r="1679" spans="1:3" ht="43.5" x14ac:dyDescent="0.35">
      <c r="A1679" s="30" t="s">
        <v>1626</v>
      </c>
      <c r="B1679" s="30" t="s">
        <v>1625</v>
      </c>
      <c r="C1679" s="31" t="s">
        <v>1627</v>
      </c>
    </row>
    <row r="1680" spans="1:3" ht="43.5" x14ac:dyDescent="0.35">
      <c r="A1680" s="30" t="s">
        <v>2498</v>
      </c>
      <c r="B1680" s="30" t="s">
        <v>2497</v>
      </c>
      <c r="C1680" s="31" t="s">
        <v>2499</v>
      </c>
    </row>
    <row r="1681" spans="1:3" ht="58" x14ac:dyDescent="0.35">
      <c r="A1681" s="30" t="s">
        <v>2500</v>
      </c>
      <c r="B1681" s="30" t="s">
        <v>2502</v>
      </c>
      <c r="C1681" s="31" t="s">
        <v>2501</v>
      </c>
    </row>
    <row r="1682" spans="1:3" ht="43.5" x14ac:dyDescent="0.35">
      <c r="A1682" s="30" t="s">
        <v>1626</v>
      </c>
      <c r="B1682" s="30" t="s">
        <v>1625</v>
      </c>
      <c r="C1682" s="31" t="s">
        <v>1627</v>
      </c>
    </row>
    <row r="1683" spans="1:3" ht="29" x14ac:dyDescent="0.35">
      <c r="A1683" s="30" t="s">
        <v>2503</v>
      </c>
      <c r="C1683" s="31" t="s">
        <v>2504</v>
      </c>
    </row>
    <row r="1684" spans="1:3" ht="29" x14ac:dyDescent="0.35">
      <c r="A1684" s="30" t="s">
        <v>684</v>
      </c>
      <c r="C1684" s="31" t="s">
        <v>2462</v>
      </c>
    </row>
    <row r="1685" spans="1:3" ht="43.5" x14ac:dyDescent="0.35">
      <c r="A1685" s="30" t="s">
        <v>2508</v>
      </c>
      <c r="B1685" s="30" t="s">
        <v>2507</v>
      </c>
      <c r="C1685" s="31" t="s">
        <v>2509</v>
      </c>
    </row>
    <row r="1686" spans="1:3" x14ac:dyDescent="0.35">
      <c r="A1686" s="30" t="s">
        <v>95</v>
      </c>
      <c r="C1686" s="31" t="s">
        <v>96</v>
      </c>
    </row>
    <row r="1687" spans="1:3" ht="43.5" x14ac:dyDescent="0.35">
      <c r="A1687" s="30" t="s">
        <v>887</v>
      </c>
      <c r="C1687" s="31" t="s">
        <v>188</v>
      </c>
    </row>
    <row r="1688" spans="1:3" ht="29" x14ac:dyDescent="0.35">
      <c r="A1688" s="30" t="s">
        <v>870</v>
      </c>
      <c r="C1688" s="31" t="s">
        <v>871</v>
      </c>
    </row>
    <row r="1689" spans="1:3" ht="58" x14ac:dyDescent="0.35">
      <c r="A1689" s="30" t="s">
        <v>2500</v>
      </c>
      <c r="B1689" s="30" t="s">
        <v>2502</v>
      </c>
      <c r="C1689" s="31" t="s">
        <v>2501</v>
      </c>
    </row>
    <row r="1690" spans="1:3" ht="43.5" x14ac:dyDescent="0.35">
      <c r="A1690" s="30" t="s">
        <v>2512</v>
      </c>
      <c r="C1690" s="31" t="s">
        <v>2513</v>
      </c>
    </row>
    <row r="1691" spans="1:3" ht="72.5" x14ac:dyDescent="0.35">
      <c r="A1691" s="30" t="s">
        <v>2515</v>
      </c>
      <c r="B1691" s="30" t="s">
        <v>2514</v>
      </c>
      <c r="C1691" s="31" t="s">
        <v>2516</v>
      </c>
    </row>
    <row r="1692" spans="1:3" x14ac:dyDescent="0.35">
      <c r="A1692" s="30" t="s">
        <v>95</v>
      </c>
      <c r="C1692" s="31" t="s">
        <v>96</v>
      </c>
    </row>
    <row r="1693" spans="1:3" ht="43.5" x14ac:dyDescent="0.35">
      <c r="A1693" s="30" t="s">
        <v>2525</v>
      </c>
      <c r="B1693" s="30" t="s">
        <v>2519</v>
      </c>
      <c r="C1693" s="31" t="s">
        <v>2520</v>
      </c>
    </row>
    <row r="1694" spans="1:3" ht="58" x14ac:dyDescent="0.35">
      <c r="A1694" s="30" t="s">
        <v>2524</v>
      </c>
      <c r="B1694" s="30" t="s">
        <v>2521</v>
      </c>
      <c r="C1694" s="31" t="s">
        <v>2522</v>
      </c>
    </row>
    <row r="1695" spans="1:3" ht="58" x14ac:dyDescent="0.35">
      <c r="A1695" s="30" t="s">
        <v>2526</v>
      </c>
      <c r="B1695" s="30" t="s">
        <v>2523</v>
      </c>
      <c r="C1695" s="31" t="s">
        <v>2529</v>
      </c>
    </row>
    <row r="1696" spans="1:3" ht="29" x14ac:dyDescent="0.35">
      <c r="A1696" s="30" t="s">
        <v>2527</v>
      </c>
      <c r="C1696" s="31" t="s">
        <v>2528</v>
      </c>
    </row>
    <row r="1697" spans="1:3" x14ac:dyDescent="0.35">
      <c r="A1697" s="30" t="s">
        <v>91</v>
      </c>
      <c r="C1697" s="31" t="s">
        <v>92</v>
      </c>
    </row>
    <row r="1698" spans="1:3" ht="29" x14ac:dyDescent="0.35">
      <c r="A1698" s="30" t="s">
        <v>115</v>
      </c>
      <c r="C1698" s="31" t="s">
        <v>2531</v>
      </c>
    </row>
    <row r="1699" spans="1:3" ht="43.5" x14ac:dyDescent="0.35">
      <c r="A1699" s="30" t="s">
        <v>2476</v>
      </c>
      <c r="C1699" s="31" t="s">
        <v>2474</v>
      </c>
    </row>
    <row r="1700" spans="1:3" ht="43.5" x14ac:dyDescent="0.35">
      <c r="A1700" s="30" t="s">
        <v>2536</v>
      </c>
      <c r="B1700" s="30" t="s">
        <v>2535</v>
      </c>
      <c r="C1700" s="31" t="s">
        <v>2534</v>
      </c>
    </row>
    <row r="1701" spans="1:3" ht="43.5" x14ac:dyDescent="0.35">
      <c r="A1701" s="30" t="s">
        <v>2476</v>
      </c>
      <c r="C1701" s="31" t="s">
        <v>2474</v>
      </c>
    </row>
    <row r="1702" spans="1:3" ht="43.5" x14ac:dyDescent="0.35">
      <c r="A1702" s="30" t="s">
        <v>682</v>
      </c>
      <c r="C1702" s="31" t="s">
        <v>683</v>
      </c>
    </row>
    <row r="1703" spans="1:3" ht="43.5" x14ac:dyDescent="0.35">
      <c r="A1703" s="30" t="s">
        <v>2541</v>
      </c>
      <c r="B1703" s="30">
        <v>2616</v>
      </c>
      <c r="C1703" s="31" t="s">
        <v>2540</v>
      </c>
    </row>
    <row r="1704" spans="1:3" x14ac:dyDescent="0.35">
      <c r="A1704" s="30" t="s">
        <v>91</v>
      </c>
      <c r="C1704" s="31" t="s">
        <v>92</v>
      </c>
    </row>
    <row r="1705" spans="1:3" x14ac:dyDescent="0.35">
      <c r="A1705" s="30" t="s">
        <v>91</v>
      </c>
      <c r="C1705" s="31" t="s">
        <v>92</v>
      </c>
    </row>
    <row r="1706" spans="1:3" x14ac:dyDescent="0.35">
      <c r="A1706" s="30" t="s">
        <v>91</v>
      </c>
      <c r="C1706" s="31" t="s">
        <v>92</v>
      </c>
    </row>
    <row r="1707" spans="1:3" ht="29" x14ac:dyDescent="0.35">
      <c r="A1707" s="30" t="s">
        <v>2548</v>
      </c>
      <c r="B1707" s="30" t="s">
        <v>2547</v>
      </c>
      <c r="C1707" s="31" t="s">
        <v>2549</v>
      </c>
    </row>
    <row r="1708" spans="1:3" x14ac:dyDescent="0.35">
      <c r="A1708" s="30" t="s">
        <v>2552</v>
      </c>
      <c r="B1708" s="30" t="s">
        <v>2551</v>
      </c>
      <c r="C1708" s="31" t="s">
        <v>2553</v>
      </c>
    </row>
    <row r="1709" spans="1:3" x14ac:dyDescent="0.35">
      <c r="A1709" s="30" t="s">
        <v>490</v>
      </c>
      <c r="C1709" s="31" t="s">
        <v>491</v>
      </c>
    </row>
    <row r="1710" spans="1:3" ht="43.5" x14ac:dyDescent="0.35">
      <c r="A1710" s="30" t="s">
        <v>2557</v>
      </c>
      <c r="B1710" s="30" t="s">
        <v>2556</v>
      </c>
      <c r="C1710" s="31" t="s">
        <v>2558</v>
      </c>
    </row>
    <row r="1711" spans="1:3" ht="29" x14ac:dyDescent="0.35">
      <c r="A1711" s="30" t="s">
        <v>2560</v>
      </c>
      <c r="C1711" s="31" t="s">
        <v>2562</v>
      </c>
    </row>
    <row r="1712" spans="1:3" ht="29" x14ac:dyDescent="0.35">
      <c r="A1712" s="30" t="s">
        <v>2561</v>
      </c>
      <c r="C1712" s="31" t="s">
        <v>2563</v>
      </c>
    </row>
    <row r="1713" spans="1:3" ht="58" x14ac:dyDescent="0.35">
      <c r="A1713" s="30" t="s">
        <v>997</v>
      </c>
      <c r="C1713" s="31" t="s">
        <v>998</v>
      </c>
    </row>
    <row r="1714" spans="1:3" ht="58" x14ac:dyDescent="0.35">
      <c r="A1714" s="30" t="s">
        <v>2569</v>
      </c>
      <c r="B1714" s="30" t="s">
        <v>2566</v>
      </c>
      <c r="C1714" s="31" t="s">
        <v>2570</v>
      </c>
    </row>
    <row r="1715" spans="1:3" ht="58" x14ac:dyDescent="0.35">
      <c r="A1715" s="30" t="s">
        <v>2568</v>
      </c>
      <c r="B1715" s="30" t="s">
        <v>2567</v>
      </c>
      <c r="C1715" s="31" t="s">
        <v>2571</v>
      </c>
    </row>
    <row r="1716" spans="1:3" ht="29" x14ac:dyDescent="0.35">
      <c r="A1716" s="30" t="s">
        <v>1274</v>
      </c>
      <c r="B1716" s="30">
        <v>2508809</v>
      </c>
      <c r="C1716" s="31" t="s">
        <v>1275</v>
      </c>
    </row>
    <row r="1717" spans="1:3" ht="29" x14ac:dyDescent="0.35">
      <c r="A1717" s="30" t="s">
        <v>2575</v>
      </c>
      <c r="B1717" s="30">
        <v>91605</v>
      </c>
      <c r="C1717" s="31" t="s">
        <v>2576</v>
      </c>
    </row>
    <row r="1718" spans="1:3" ht="43.5" x14ac:dyDescent="0.35">
      <c r="A1718" s="30" t="s">
        <v>2579</v>
      </c>
      <c r="B1718" s="30" t="s">
        <v>2578</v>
      </c>
      <c r="C1718" s="31" t="s">
        <v>2580</v>
      </c>
    </row>
    <row r="1719" spans="1:3" ht="58" x14ac:dyDescent="0.35">
      <c r="A1719" s="30" t="s">
        <v>1288</v>
      </c>
      <c r="B1719" s="30" t="s">
        <v>1287</v>
      </c>
      <c r="C1719" s="31" t="s">
        <v>1289</v>
      </c>
    </row>
    <row r="1720" spans="1:3" ht="29" x14ac:dyDescent="0.35">
      <c r="A1720" s="30" t="s">
        <v>2282</v>
      </c>
      <c r="B1720" s="30" t="s">
        <v>2581</v>
      </c>
      <c r="C1720" s="31" t="s">
        <v>2283</v>
      </c>
    </row>
    <row r="1721" spans="1:3" ht="72.5" x14ac:dyDescent="0.35">
      <c r="A1721" s="30" t="s">
        <v>2594</v>
      </c>
      <c r="B1721" s="30" t="s">
        <v>2583</v>
      </c>
      <c r="C1721" s="31" t="s">
        <v>2587</v>
      </c>
    </row>
    <row r="1722" spans="1:3" ht="72.5" x14ac:dyDescent="0.35">
      <c r="A1722" s="30" t="s">
        <v>2593</v>
      </c>
      <c r="B1722" s="30" t="s">
        <v>2584</v>
      </c>
      <c r="C1722" s="31" t="s">
        <v>2588</v>
      </c>
    </row>
    <row r="1723" spans="1:3" ht="72.5" x14ac:dyDescent="0.35">
      <c r="A1723" s="30" t="s">
        <v>2592</v>
      </c>
      <c r="B1723" s="30" t="s">
        <v>2585</v>
      </c>
      <c r="C1723" s="31" t="s">
        <v>2589</v>
      </c>
    </row>
    <row r="1724" spans="1:3" ht="72.5" x14ac:dyDescent="0.35">
      <c r="A1724" s="30" t="s">
        <v>2591</v>
      </c>
      <c r="B1724" s="30" t="s">
        <v>2586</v>
      </c>
      <c r="C1724" s="31" t="s">
        <v>2590</v>
      </c>
    </row>
    <row r="1725" spans="1:3" ht="43.5" x14ac:dyDescent="0.35">
      <c r="A1725" s="30" t="s">
        <v>2008</v>
      </c>
      <c r="B1725" s="30" t="s">
        <v>2007</v>
      </c>
      <c r="C1725" s="31" t="s">
        <v>2009</v>
      </c>
    </row>
    <row r="1726" spans="1:3" ht="29" x14ac:dyDescent="0.35">
      <c r="A1726" s="30" t="s">
        <v>2596</v>
      </c>
      <c r="B1726" s="30" t="s">
        <v>2332</v>
      </c>
      <c r="C1726" s="31" t="s">
        <v>2597</v>
      </c>
    </row>
    <row r="1727" spans="1:3" ht="29" x14ac:dyDescent="0.35">
      <c r="A1727" s="30" t="s">
        <v>2599</v>
      </c>
      <c r="B1727" s="30" t="s">
        <v>2598</v>
      </c>
      <c r="C1727" s="31" t="s">
        <v>2600</v>
      </c>
    </row>
    <row r="1728" spans="1:3" ht="72.5" x14ac:dyDescent="0.35">
      <c r="A1728" s="30" t="s">
        <v>2603</v>
      </c>
      <c r="B1728" s="30" t="s">
        <v>2602</v>
      </c>
      <c r="C1728" s="31" t="s">
        <v>2604</v>
      </c>
    </row>
    <row r="1729" spans="1:3" ht="43.5" x14ac:dyDescent="0.35">
      <c r="A1729" s="30" t="s">
        <v>2607</v>
      </c>
      <c r="B1729" s="30" t="s">
        <v>2606</v>
      </c>
      <c r="C1729" s="31" t="s">
        <v>2608</v>
      </c>
    </row>
    <row r="1730" spans="1:3" ht="58" x14ac:dyDescent="0.35">
      <c r="A1730" s="30" t="s">
        <v>2611</v>
      </c>
      <c r="B1730" s="30" t="s">
        <v>2610</v>
      </c>
      <c r="C1730" s="31" t="s">
        <v>2612</v>
      </c>
    </row>
    <row r="1731" spans="1:3" ht="29" x14ac:dyDescent="0.35">
      <c r="A1731" s="30" t="s">
        <v>1713</v>
      </c>
      <c r="B1731" s="30">
        <v>1104164</v>
      </c>
      <c r="C1731" s="31" t="s">
        <v>1712</v>
      </c>
    </row>
    <row r="1732" spans="1:3" ht="72.5" x14ac:dyDescent="0.35">
      <c r="A1732" s="30" t="s">
        <v>534</v>
      </c>
      <c r="C1732" s="31" t="s">
        <v>2217</v>
      </c>
    </row>
    <row r="1733" spans="1:3" ht="72.5" x14ac:dyDescent="0.35">
      <c r="A1733" s="30" t="s">
        <v>534</v>
      </c>
      <c r="C1733" s="31" t="s">
        <v>2217</v>
      </c>
    </row>
    <row r="1734" spans="1:3" ht="72.5" x14ac:dyDescent="0.35">
      <c r="A1734" s="30" t="s">
        <v>534</v>
      </c>
      <c r="C1734" s="31" t="s">
        <v>2217</v>
      </c>
    </row>
    <row r="1735" spans="1:3" ht="43.5" x14ac:dyDescent="0.35">
      <c r="A1735" s="30" t="s">
        <v>2471</v>
      </c>
      <c r="B1735" s="30" t="s">
        <v>2467</v>
      </c>
      <c r="C1735" s="31" t="s">
        <v>2469</v>
      </c>
    </row>
    <row r="1736" spans="1:3" ht="43.5" x14ac:dyDescent="0.35">
      <c r="A1736" s="30" t="s">
        <v>2472</v>
      </c>
      <c r="B1736" s="30" t="s">
        <v>2468</v>
      </c>
      <c r="C1736" s="31" t="s">
        <v>2470</v>
      </c>
    </row>
    <row r="1737" spans="1:3" ht="29" x14ac:dyDescent="0.35">
      <c r="A1737" s="30" t="s">
        <v>480</v>
      </c>
      <c r="C1737" s="31" t="s">
        <v>481</v>
      </c>
    </row>
    <row r="1738" spans="1:3" ht="43.5" x14ac:dyDescent="0.35">
      <c r="A1738" s="30" t="s">
        <v>2579</v>
      </c>
      <c r="B1738" s="30" t="s">
        <v>2578</v>
      </c>
      <c r="C1738" s="31" t="s">
        <v>2580</v>
      </c>
    </row>
    <row r="1739" spans="1:3" ht="87" x14ac:dyDescent="0.35">
      <c r="A1739" s="30" t="s">
        <v>680</v>
      </c>
      <c r="C1739" s="31" t="s">
        <v>2621</v>
      </c>
    </row>
    <row r="1740" spans="1:3" ht="87" x14ac:dyDescent="0.35">
      <c r="A1740" s="30" t="s">
        <v>680</v>
      </c>
      <c r="C1740" s="31" t="s">
        <v>2621</v>
      </c>
    </row>
    <row r="1741" spans="1:3" ht="87" x14ac:dyDescent="0.35">
      <c r="A1741" s="30" t="s">
        <v>680</v>
      </c>
      <c r="C1741" s="31" t="s">
        <v>2621</v>
      </c>
    </row>
    <row r="1742" spans="1:3" ht="29" x14ac:dyDescent="0.35">
      <c r="A1742" s="30" t="s">
        <v>161</v>
      </c>
      <c r="B1742" s="30" t="s">
        <v>1515</v>
      </c>
      <c r="C1742" s="31" t="s">
        <v>1516</v>
      </c>
    </row>
    <row r="1743" spans="1:3" ht="29" x14ac:dyDescent="0.35">
      <c r="A1743" s="30" t="s">
        <v>164</v>
      </c>
      <c r="B1743" s="30" t="s">
        <v>1517</v>
      </c>
      <c r="C1743" s="31" t="s">
        <v>1518</v>
      </c>
    </row>
    <row r="1744" spans="1:3" ht="72.5" x14ac:dyDescent="0.35">
      <c r="A1744" s="30" t="s">
        <v>2628</v>
      </c>
      <c r="B1744" s="30" t="s">
        <v>2627</v>
      </c>
      <c r="C1744" s="31" t="s">
        <v>2629</v>
      </c>
    </row>
    <row r="1745" spans="1:3" ht="72.5" x14ac:dyDescent="0.35">
      <c r="A1745" s="30" t="s">
        <v>636</v>
      </c>
      <c r="B1745" s="30">
        <v>2101039</v>
      </c>
      <c r="C1745" s="31" t="s">
        <v>637</v>
      </c>
    </row>
    <row r="1746" spans="1:3" ht="58" x14ac:dyDescent="0.35">
      <c r="A1746" s="30" t="s">
        <v>638</v>
      </c>
      <c r="B1746" s="30">
        <v>3963328010</v>
      </c>
      <c r="C1746" s="31" t="s">
        <v>639</v>
      </c>
    </row>
    <row r="1747" spans="1:3" ht="43.5" x14ac:dyDescent="0.35">
      <c r="A1747" s="30" t="s">
        <v>1554</v>
      </c>
      <c r="C1747" s="31" t="s">
        <v>1553</v>
      </c>
    </row>
    <row r="1748" spans="1:3" ht="43.5" x14ac:dyDescent="0.35">
      <c r="A1748" s="30" t="str">
        <f>DATA!C1835</f>
        <v>1531.032.GENRAL.7086</v>
      </c>
      <c r="B1748" s="30" t="str">
        <f>DATA!D1835</f>
        <v>JX58LHS5-KC</v>
      </c>
      <c r="C1748" s="31" t="str">
        <f>DATA!E1835</f>
        <v>P/N : JX58LHS5-KC , COMPRESSOR 1/6 HP.,
220-240 VOLT , 50 HZ. R134A 1362106300
THEMALLY PROTECTED FOR 5 FEET FRIDGE</v>
      </c>
    </row>
    <row r="1749" spans="1:3" ht="58" x14ac:dyDescent="0.35">
      <c r="A1749" s="30" t="str">
        <f>DATA!C1836</f>
        <v>1854.002.CARIER.7547</v>
      </c>
      <c r="B1749" s="30" t="str">
        <f>DATA!D1836</f>
        <v>YKT-40-6-220</v>
      </c>
      <c r="C1749" s="31" t="str">
        <f>DATA!E1836</f>
        <v>P/N : YKT-40-6-220, OUTDOOR FAN MOTOR
50 HZ. , 220 VOLT. ,1 PH ., 38 AMP. , 40 W. , 3
MICRO FRAD. , RPM 910, 1 SPEED WITH ITS
FAN WITH ITS BLADE FOR CARRIER OPTIMAX</v>
      </c>
    </row>
    <row r="1750" spans="1:3" ht="29" x14ac:dyDescent="0.35">
      <c r="A1750" s="30" t="str">
        <f>DATA!C1837</f>
        <v>1854.002.CARIER.7549</v>
      </c>
      <c r="B1750" s="30" t="str">
        <f>DATA!D1837</f>
        <v>CACE-KFR53G/AB</v>
      </c>
      <c r="C1750" s="31" t="str">
        <f>DATA!E1837</f>
        <v>P/N : CACE-KFR53G/AB, INDOOR CONTROL
UNIT ( ROHS) FOR CARRIER OPTIMAX</v>
      </c>
    </row>
    <row r="1751" spans="1:3" ht="29" x14ac:dyDescent="0.35">
      <c r="A1751" s="30" t="str">
        <f>DATA!C1838</f>
        <v>1854.002.CARIER.7550</v>
      </c>
      <c r="B1751" s="30" t="str">
        <f>DATA!D1838</f>
        <v>EU-KFR70G/N1Y</v>
      </c>
      <c r="C1751" s="31" t="str">
        <f>DATA!E1838</f>
        <v>P/N : EU-KFR70G/N1Y, RECEVIER UNIT-A
(ROHS) FOR CARRIER OPTIMAX</v>
      </c>
    </row>
    <row r="1752" spans="1:3" ht="29" x14ac:dyDescent="0.35">
      <c r="A1752" s="30" t="str">
        <f>DATA!C1839</f>
        <v>1854.002.CARIER.0770</v>
      </c>
      <c r="B1752" s="30">
        <f>DATA!D1839</f>
        <v>2503106</v>
      </c>
      <c r="C1752" s="31" t="str">
        <f>DATA!E1839</f>
        <v>P/N : 2503106, QPC REMOTE , FOR CARRIER
A/C</v>
      </c>
    </row>
    <row r="1753" spans="1:3" ht="29" x14ac:dyDescent="0.35">
      <c r="A1753" s="30" t="str">
        <f>DATA!C1840</f>
        <v>1854.002.CARIER.0798</v>
      </c>
      <c r="B1753" s="30">
        <f>DATA!D1840</f>
        <v>305100611</v>
      </c>
      <c r="C1753" s="31" t="str">
        <f>DATA!E1840</f>
        <v>P/N : 305100611, K56122 REMOTE
CONTROLLER FOR YORK A C</v>
      </c>
    </row>
    <row r="1754" spans="1:3" ht="29" x14ac:dyDescent="0.35">
      <c r="A1754" s="30" t="str">
        <f>DATA!C1841</f>
        <v>1854.002.CARIER.0786</v>
      </c>
      <c r="B1754" s="30" t="str">
        <f>DATA!D1841</f>
        <v>B033466X01</v>
      </c>
      <c r="C1754" s="31" t="str">
        <f>DATA!E1841</f>
        <v>P/N : B033466X01, VMC REMOTE FOR
CARRIER A/C</v>
      </c>
    </row>
    <row r="1755" spans="1:3" ht="29" x14ac:dyDescent="0.35">
      <c r="A1755" s="30" t="str">
        <f>DATA!C1842</f>
        <v>1854.002.CARIER.7504</v>
      </c>
      <c r="B1755" s="30" t="str">
        <f>DATA!D1842</f>
        <v>97F9839</v>
      </c>
      <c r="C1755" s="31" t="str">
        <f>DATA!E1842</f>
        <v>P/N : 97F9839, 5:EA :CAPACITOR 50/5
MF,440V,DUAL RUN, ROUND TYPE</v>
      </c>
    </row>
    <row r="1756" spans="1:3" ht="43.5" x14ac:dyDescent="0.35">
      <c r="A1756" s="30" t="str">
        <f>DATA!C1843</f>
        <v>1854.002.CARIER.7527</v>
      </c>
      <c r="B1756" s="30">
        <f>DATA!D1843</f>
        <v>0</v>
      </c>
      <c r="C1756" s="31" t="str">
        <f>DATA!E1843</f>
        <v>REMOTE CONTROL FOR INDOOR UNIT
MODEL: CARRIER 42QPC18-H FOR 42VMC18-
H CARRIER</v>
      </c>
    </row>
    <row r="1757" spans="1:3" ht="43.5" x14ac:dyDescent="0.35">
      <c r="A1757" s="30" t="str">
        <f>DATA!C1844</f>
        <v>2211.008.GENRAL.0133</v>
      </c>
      <c r="B1757" s="30" t="str">
        <f>DATA!D1844</f>
        <v>A9D32740</v>
      </c>
      <c r="C1757" s="31" t="str">
        <f>DATA!E1844</f>
        <v>P/N : A9D32740 , ACTI 9 DPN N VIGI - RCBO -
3P+N - 40A - C CURVE - 6000A - 30MA - TYPE A
( SCHNIDER CAT.)</v>
      </c>
    </row>
    <row r="1758" spans="1:3" ht="58" x14ac:dyDescent="0.35">
      <c r="A1758" s="30" t="str">
        <f>DATA!C1845</f>
        <v>1854.002.CARIER.7583</v>
      </c>
      <c r="B1758" s="30">
        <f>DATA!D1845</f>
        <v>2501438</v>
      </c>
      <c r="C1758" s="31" t="str">
        <f>DATA!E1845</f>
        <v>P/N : 02501438 , REMOTE CONTROLLER (20 -
28 DEGREE) FOR OPTIMAX SPLIT AIR
CONDITIONER INDOOR UNIT FOR CARRIER
AIR CONDITIONER 42QHCT18-708J</v>
      </c>
    </row>
    <row r="1759" spans="1:3" ht="29" x14ac:dyDescent="0.35">
      <c r="A1759" s="30" t="str">
        <f>DATA!C1846</f>
        <v>6666.001.GENRAL.0149</v>
      </c>
      <c r="B1759" s="30">
        <f>DATA!D1846</f>
        <v>0</v>
      </c>
      <c r="C1759" s="31" t="str">
        <f>DATA!E1846</f>
        <v>TORNADO AUTOMATIC TURKISH COFFEE
MAKER 330ML, 735 WATT, TCME-100 RG.</v>
      </c>
    </row>
    <row r="1760" spans="1:3" ht="58" x14ac:dyDescent="0.35">
      <c r="A1760" s="30" t="str">
        <f>DATA!C1847</f>
        <v>1531.032.GENRAL.7513</v>
      </c>
      <c r="B1760" s="30" t="str">
        <f>DATA!D1847</f>
        <v>LC1D 32M7</v>
      </c>
      <c r="C1760" s="31" t="str">
        <f>DATA!E1847</f>
        <v>P/N : LC1D 32 M7 , SCHNIEDER CONTACTOR
FRANCE TELEMECANIQUE 220V 50/60HZ ITH
50A - 15 KW - 400V , REF. PN/ 2102034 FOR
ELECTRIC GRILL &amp; DEEP FAT FRYER</v>
      </c>
    </row>
    <row r="1761" spans="1:3" ht="58" x14ac:dyDescent="0.35">
      <c r="A1761" s="30" t="str">
        <f>DATA!C1848</f>
        <v>1531.032.GENRAL.7513</v>
      </c>
      <c r="B1761" s="30" t="str">
        <f>DATA!D1848</f>
        <v>LC1D 32M7</v>
      </c>
      <c r="C1761" s="31" t="str">
        <f>DATA!E1848</f>
        <v>P/N : LC1D 32 M7 , SCHNIEDER CONTACTOR
FRANCE TELEMECANIQUE 220V 50/60HZ ITH
50A - 15 KW - 400V , REF. PN/ 2102034 FOR
ELECTRIC GRILL &amp; DEEP FAT FRYER</v>
      </c>
    </row>
    <row r="1762" spans="1:3" ht="72.5" x14ac:dyDescent="0.35">
      <c r="A1762" s="30" t="str">
        <f>DATA!C1849</f>
        <v>1521.009.COPLND.0224</v>
      </c>
      <c r="B1762" s="30" t="str">
        <f>DATA!D1849</f>
        <v>YSDM1901208011</v>
      </c>
      <c r="C1762" s="31" t="str">
        <f>DATA!E1849</f>
        <v>P/N : YSDM1901208011 , COMPRESSOR FOR
KRATON JIANGSU KETENG AIR
CONDITIONING, R-134A, 460 V AT 60 HZ, 3
PHASE, 5.5 KW COOLING CAPACITY (
COPELAND CAT.)</v>
      </c>
    </row>
    <row r="1763" spans="1:3" ht="29" x14ac:dyDescent="0.35">
      <c r="A1763" s="30" t="str">
        <f>DATA!C1850</f>
        <v>0666.001.GENRAL.3013</v>
      </c>
      <c r="B1763" s="30">
        <f>DATA!D1850</f>
        <v>0</v>
      </c>
      <c r="C1763" s="31" t="str">
        <f>DATA!E1850</f>
        <v>PHILIPS POWERLIFE STEAM IRON 2400W
(VOLTAGE AC220-240 V ) ( 50/60 HZ )</v>
      </c>
    </row>
    <row r="1764" spans="1:3" ht="43.5" x14ac:dyDescent="0.35">
      <c r="A1764" s="30" t="str">
        <f>DATA!C1851</f>
        <v>0666.001.GENRAL.0165</v>
      </c>
      <c r="B1764" s="30">
        <f>DATA!D1851</f>
        <v>0</v>
      </c>
      <c r="C1764" s="31" t="str">
        <f>DATA!E1851</f>
        <v>BLENDER: HEAVY-DUTY, 48 OZ CAPACITY, 1
HP, 2 SPEEDS ( REF. P/N : 55MY35 GRAINGER
CAT.)</v>
      </c>
    </row>
    <row r="1765" spans="1:3" ht="29" x14ac:dyDescent="0.35">
      <c r="A1765" s="30" t="str">
        <f>DATA!C1852</f>
        <v>1531.032.GENRAL.7551</v>
      </c>
      <c r="B1765" s="30">
        <f>DATA!D1852</f>
        <v>0</v>
      </c>
      <c r="C1765" s="31" t="str">
        <f>DATA!E1852</f>
        <v>RUBBER DOOR GASKET SIZE 32X52X32 NO
REF. 2101098 FOR ELECTRIC COOKER</v>
      </c>
    </row>
    <row r="1766" spans="1:3" ht="29" x14ac:dyDescent="0.35">
      <c r="A1766" s="30" t="str">
        <f>DATA!C1853</f>
        <v>1531.032.GENRAL.7019</v>
      </c>
      <c r="B1766" s="30">
        <f>DATA!D1853</f>
        <v>56945</v>
      </c>
      <c r="C1766" s="31" t="str">
        <f>DATA!E1853</f>
        <v>HEATER TURKEY TOASTER 2500W ? 230V ,
FOR CONVECTION OVEN 6 GN 1/1</v>
      </c>
    </row>
    <row r="1767" spans="1:3" ht="29" x14ac:dyDescent="0.35">
      <c r="A1767" s="30" t="str">
        <f>DATA!C1854</f>
        <v>1531.032.GENRAL.7551</v>
      </c>
      <c r="B1767" s="30">
        <f>DATA!D1854</f>
        <v>0</v>
      </c>
      <c r="C1767" s="31" t="str">
        <f>DATA!E1854</f>
        <v>RUBBER DOOR GASKET SIZE 32X52X32 NO
REF. 2101098 FOR ELECTRIC COOKER</v>
      </c>
    </row>
    <row r="1768" spans="1:3" ht="58" x14ac:dyDescent="0.35">
      <c r="A1768" s="30" t="str">
        <f>DATA!C1855</f>
        <v>1854.021.GOODM.7000</v>
      </c>
      <c r="B1768" s="30" t="str">
        <f>DATA!D1855</f>
        <v>B9266657</v>
      </c>
      <c r="C1768" s="31" t="str">
        <f>DATA!E1855</f>
        <v>P/N : B9266657, COMPRESSOR ,COPELAND
SCROLL , 460V, 60HZ, 3 PHASE , MODEL :
ZR57KC-TFD-230, FOR SCR AIR CONDITION
CK 60-4</v>
      </c>
    </row>
    <row r="1769" spans="1:3" ht="43.5" x14ac:dyDescent="0.35">
      <c r="A1769" s="30" t="str">
        <f>DATA!C1856</f>
        <v>0666.001.THERMR.0001</v>
      </c>
      <c r="B1769" s="30">
        <f>DATA!D1856</f>
        <v>0</v>
      </c>
      <c r="C1769" s="31" t="str">
        <f>DATA!E1856</f>
        <v>WATER HEATER 150 LTR, 2200W ,220V,
VERTICAL WALL MOUNTED, MAKER :
THERMOR</v>
      </c>
    </row>
    <row r="1770" spans="1:3" ht="43.5" x14ac:dyDescent="0.35">
      <c r="A1770" s="30" t="str">
        <f>DATA!C1857</f>
        <v>0666.001.THERMR.0001</v>
      </c>
      <c r="B1770" s="30">
        <f>DATA!D1857</f>
        <v>0</v>
      </c>
      <c r="C1770" s="31" t="str">
        <f>DATA!E1857</f>
        <v>WATER HEATER 150 LTR, 2200W ,220V,
VERTICAL WALL MOUNTED, MAKER :
THERMOR</v>
      </c>
    </row>
    <row r="1771" spans="1:3" ht="43.5" x14ac:dyDescent="0.35">
      <c r="A1771" s="30" t="str">
        <f>DATA!C1858</f>
        <v>0666.001.THERMR.0001</v>
      </c>
      <c r="B1771" s="30">
        <f>DATA!D1858</f>
        <v>0</v>
      </c>
      <c r="C1771" s="31" t="str">
        <f>DATA!E1858</f>
        <v>WATER HEATER 150 LTR, 2200W ,220V,
VERTICAL WALL MOUNTED, MAKER :
THERMOR</v>
      </c>
    </row>
    <row r="1772" spans="1:3" ht="43.5" x14ac:dyDescent="0.35">
      <c r="A1772" s="30" t="str">
        <f>DATA!C1859</f>
        <v>0666.001.THERMR.0001</v>
      </c>
      <c r="B1772" s="30">
        <f>DATA!D1859</f>
        <v>0</v>
      </c>
      <c r="C1772" s="31" t="str">
        <f>DATA!E1859</f>
        <v>WATER HEATER 150 LTR, 2200W ,220V,
VERTICAL WALL MOUNTED, MAKER :
THERMOR</v>
      </c>
    </row>
    <row r="1773" spans="1:3" ht="43.5" x14ac:dyDescent="0.35">
      <c r="A1773" s="30" t="str">
        <f>DATA!C1860</f>
        <v>1531.022.ELCTLX.7501</v>
      </c>
      <c r="B1773" s="30">
        <f>DATA!D1860</f>
        <v>851801604</v>
      </c>
      <c r="C1773" s="31" t="str">
        <f>DATA!E1860</f>
        <v>P/N : 0851801604, COMPLET DOOR OVEN
WITH HINGES AND GASKET FOR
ELECTROLUX BAKERY OVEN FCF/E6-0</v>
      </c>
    </row>
    <row r="1774" spans="1:3" ht="29" x14ac:dyDescent="0.35">
      <c r="A1774" s="30" t="str">
        <f>DATA!C1861</f>
        <v>5720.011.GENRAL.3297</v>
      </c>
      <c r="B1774" s="30" t="str">
        <f>DATA!D1861</f>
        <v>ZREK-1012-355SNW\O Grase</v>
      </c>
      <c r="C1774" s="31" t="str">
        <f>DATA!E1861</f>
        <v>PYLE NAT'L INLINE #16/2PR SPLICES ( ZREK-
1012-355SN) (EA=SET) Without Grease</v>
      </c>
    </row>
    <row r="1775" spans="1:3" ht="29" x14ac:dyDescent="0.35">
      <c r="A1775" s="30" t="str">
        <f>DATA!C1862</f>
        <v>5720.011.GENRAL.3972</v>
      </c>
      <c r="B1775" s="30" t="str">
        <f>DATA!D1862</f>
        <v>ZPEK-1012-355PN</v>
      </c>
      <c r="C1775" s="31" t="str">
        <f>DATA!E1862</f>
        <v>ZPEK-1012-355 PN STRAIGHT PLUG MALE
CRIMP TERMINALS</v>
      </c>
    </row>
    <row r="1776" spans="1:3" ht="58" x14ac:dyDescent="0.35">
      <c r="A1776" s="30" t="str">
        <f>DATA!C1863</f>
        <v>5720.011.GENRAL.0041</v>
      </c>
      <c r="B1776" s="30">
        <f>DATA!D1863</f>
        <v>1017034372</v>
      </c>
      <c r="C1776" s="31" t="str">
        <f>DATA!E1863</f>
        <v>P/N : 1017034372 , 220 V ROTARY SWITCH
IP44-55 INSERT SOCKET WITH 2-POLE
SWITCH 2-POLE WITH EARTH ( LAURITZ
KNUDSEN CAT.)</v>
      </c>
    </row>
    <row r="1777" spans="1:3" ht="29" x14ac:dyDescent="0.35">
      <c r="A1777" s="30" t="str">
        <f>DATA!C1864</f>
        <v>2214.072.HONGHU.0195</v>
      </c>
      <c r="B1777" s="30" t="str">
        <f>DATA!D1864</f>
        <v>NS160H/NSX160H,MA150,3P</v>
      </c>
      <c r="C1777" s="31" t="str">
        <f>DATA!E1864</f>
        <v>CIRCUIT BREAKER EPHH :
NS160H/NSX160H,MA150,3P</v>
      </c>
    </row>
    <row r="1778" spans="1:3" ht="43.5" x14ac:dyDescent="0.35">
      <c r="A1778" s="30" t="str">
        <f>DATA!C1865</f>
        <v>2211.099.GENRAL.7567</v>
      </c>
      <c r="B1778" s="30" t="str">
        <f>DATA!D1865</f>
        <v>SCL-0003</v>
      </c>
      <c r="C1778" s="31" t="str">
        <f>DATA!E1865</f>
        <v>P/N : SCL-003 , SO4 (18-980041) MOTOR
SIREN, 24V, 116 DB / 1M, 900 HZ, IP 55 , FOR
ENGINE ALARM ( KLAXON CAT.)</v>
      </c>
    </row>
    <row r="1779" spans="1:3" ht="43.5" x14ac:dyDescent="0.35">
      <c r="A1779" s="30" t="str">
        <f>DATA!C1866</f>
        <v>1531.033.GENRAL.7182</v>
      </c>
      <c r="B1779" s="30">
        <f>DATA!D1866</f>
        <v>6401</v>
      </c>
      <c r="C1779" s="31" t="str">
        <f>DATA!E1866</f>
        <v>P/N : 6401 , THERMOSTAT (LIQUID 1127) ,FOR
COFRIMELL DRINK DESPENSER COLDREAM
2M</v>
      </c>
    </row>
    <row r="1780" spans="1:3" ht="29" x14ac:dyDescent="0.35">
      <c r="A1780" s="30" t="str">
        <f>DATA!C1867</f>
        <v>1531.032.GENRAL.7526</v>
      </c>
      <c r="B1780" s="30">
        <f>DATA!D1867</f>
        <v>2106021</v>
      </c>
      <c r="C1780" s="31" t="str">
        <f>DATA!E1867</f>
        <v>STAINLESS STEEL BASKET SIZE 36?24?12 CM
, REF. PN/ 2106021 FOR DEEP FAT FRYER</v>
      </c>
    </row>
    <row r="1781" spans="1:3" ht="43.5" x14ac:dyDescent="0.35">
      <c r="A1781" s="30" t="str">
        <f>DATA!C1868</f>
        <v>2215.004.GENRAL.7038</v>
      </c>
      <c r="B1781" s="30" t="str">
        <f>DATA!D1868</f>
        <v>4C8</v>
      </c>
      <c r="C1781" s="31" t="str">
        <f>DATA!E1868</f>
        <v>P/N : 4C8, EXANE 125 OIL AND MUD
RESISTANT CABLE 4 CONDUCTORS X 8 AWG
( EA = FEET )</v>
      </c>
    </row>
    <row r="1782" spans="1:3" ht="29" x14ac:dyDescent="0.35">
      <c r="A1782" s="30" t="str">
        <f>DATA!C1869</f>
        <v>2215.004.GENRAL.7157</v>
      </c>
      <c r="B1782" s="30">
        <f>DATA!D1869</f>
        <v>37102412</v>
      </c>
      <c r="C1782" s="31" t="str">
        <f>DATA!E1869</f>
        <v>P/N : 37102412, POWER CABLE, 4C X 4 AWG
FROM AMRICABLE</v>
      </c>
    </row>
    <row r="1783" spans="1:3" ht="43.5" x14ac:dyDescent="0.35">
      <c r="A1783" s="30" t="str">
        <f>DATA!C1870</f>
        <v>2215.004.GENRAL.0133</v>
      </c>
      <c r="B1783" s="30">
        <f>DATA!D1870</f>
        <v>26243</v>
      </c>
      <c r="C1783" s="31" t="str">
        <f>DATA!E1870</f>
        <v>P/N : 026243 , 4C10 OIL AND MUD RESISTANT
CABLE 4 CONDUCTORS X 10 AWG .( EA = 1 FT
) ( BOSTRIG CAT.)</v>
      </c>
    </row>
    <row r="1784" spans="1:3" ht="43.5" x14ac:dyDescent="0.35">
      <c r="A1784" s="30" t="str">
        <f>DATA!C1871</f>
        <v>2215.004.GENRAL.0134</v>
      </c>
      <c r="B1784" s="30" t="str">
        <f>DATA!D1871</f>
        <v>T26214</v>
      </c>
      <c r="C1784" s="31" t="str">
        <f>DATA!E1871</f>
        <v>P/N : T26214 , 10C14 OIL AND MUD
RESISTANT CABLE 10 CONDUCTORS X 14
AWG ( EA = 1 FT ) ( BOSTRIG CAT.)</v>
      </c>
    </row>
    <row r="1785" spans="1:3" ht="43.5" x14ac:dyDescent="0.35">
      <c r="A1785" s="30" t="str">
        <f>DATA!C1872</f>
        <v>2215.004.GENRAL.0135</v>
      </c>
      <c r="B1785" s="30">
        <f>DATA!D1872</f>
        <v>26225</v>
      </c>
      <c r="C1785" s="31" t="str">
        <f>DATA!E1872</f>
        <v>P/N : 026225 , 3C12 OIL AND MUD RESISTANT
CABLE 3 CONDUCTORS X 12 AWG ( EA = 1 FT
) ( BOSTRIG CAT./ AMERCABLE # 37-102-516 )</v>
      </c>
    </row>
    <row r="1786" spans="1:3" ht="43.5" x14ac:dyDescent="0.35">
      <c r="A1786" s="30" t="str">
        <f>DATA!C1873</f>
        <v>2215.004.GENRAL.0136</v>
      </c>
      <c r="B1786" s="30">
        <f>DATA!D1873</f>
        <v>26226</v>
      </c>
      <c r="C1786" s="31" t="str">
        <f>DATA!E1873</f>
        <v>P/N : 026226 , 4C12 OIL AND MUD RESISTANT
CABLE 4 CONDUCTORS X 12 AWG ( EA = 1 FT
) ( BOSTRIG CAT.) Manufacture TMC</v>
      </c>
    </row>
    <row r="1787" spans="1:3" ht="43.5" x14ac:dyDescent="0.35">
      <c r="A1787" s="30" t="str">
        <f>DATA!C1874</f>
        <v>2215.004.GENRAL.0137</v>
      </c>
      <c r="B1787" s="30" t="str">
        <f>DATA!D1874</f>
        <v>T26080</v>
      </c>
      <c r="C1787" s="31" t="str">
        <f>DATA!E1874</f>
        <v>P/N : T26080 , 4C06 OIL AND MUD RESISTANT
CABLE 4 CONDUCTORS X 06 AWG ( EA = 1 FT
) ( BOSTRIG CAT.) Manufacture TMC</v>
      </c>
    </row>
    <row r="1788" spans="1:3" ht="58" x14ac:dyDescent="0.35">
      <c r="A1788" s="30" t="str">
        <f>DATA!C1875</f>
        <v>2215.004.GENRAL.7527</v>
      </c>
      <c r="B1788" s="30" t="str">
        <f>DATA!D1875</f>
        <v>5C12</v>
      </c>
      <c r="C1788" s="31" t="str">
        <f>DATA!E1875</f>
        <v>P/N : 5C12, EXANE 125 OIL AND MUD
RESISTANT CABLE 5 CONDUCTORS X 12
AWG FOR DRAKA - HOU CABLE CONNECTOR
EXANE 128</v>
      </c>
    </row>
    <row r="1789" spans="1:3" ht="58" x14ac:dyDescent="0.35">
      <c r="A1789" s="30" t="str">
        <f>DATA!C1876</f>
        <v>1531.033.GENRAL.7497</v>
      </c>
      <c r="B1789" s="30">
        <f>DATA!D1876</f>
        <v>3963328010</v>
      </c>
      <c r="C1789" s="31" t="str">
        <f>DATA!E1876</f>
        <v>P/N : 3963328010 , EVAPORATOR FAN MOTOR
220V/60HZ IS-4420DWSL-S FORDAEWOO
KITCHEN FREZZER AND REFRIGERATOR
MODEL FD-650F</v>
      </c>
    </row>
    <row r="1790" spans="1:3" ht="29" x14ac:dyDescent="0.35">
      <c r="A1790" s="30" t="str">
        <f>DATA!C1877</f>
        <v>0666.001.GENRAL.0214</v>
      </c>
      <c r="B1790" s="30" t="str">
        <f>DATA!D1877</f>
        <v xml:space="preserve">HRES03-450 </v>
      </c>
      <c r="C1790" s="31" t="str">
        <f>DATA!E1877</f>
        <v>P/N : HRES03-450 , SUCTION FAN FOR
GALLEY ( ROSENBERG CAT.)</v>
      </c>
    </row>
    <row r="1791" spans="1:3" ht="29" x14ac:dyDescent="0.35">
      <c r="A1791" s="30" t="str">
        <f>DATA!C1878</f>
        <v>0666.001.GENRAL.0215</v>
      </c>
      <c r="B1791" s="30" t="str">
        <f>DATA!D1878</f>
        <v xml:space="preserve">UNO-67-500-4D </v>
      </c>
      <c r="C1791" s="31" t="str">
        <f>DATA!E1878</f>
        <v>P/N : UNO-67-500-4D , FRESH AIR FAN FOR
GALLEY ( ROSENBERG CAT.)</v>
      </c>
    </row>
    <row r="1792" spans="1:3" ht="87" x14ac:dyDescent="0.35">
      <c r="A1792" s="30" t="str">
        <f>DATA!C1879</f>
        <v>1531.032.GENRAL.7514</v>
      </c>
      <c r="B1792" s="30" t="str">
        <f>DATA!D1879</f>
        <v>100-E26KN00</v>
      </c>
      <c r="C1792" s="31" t="str">
        <f>DATA!E1879</f>
        <v>P/N : 100-E26KN00 , CONTACTOR, IEC, 26 A,
250-500V 50-60 HZ/250-500V DC, 3 NO POLES,
0 NO 0 NC AUXILIARY CONTACTS, SCREW
TERMINALS , REF. PN/ 2102047 FOR
ELECTRIC COOKER &amp; WATER BOILER &amp; BAIN
MARIE ( OLD P/N : 100-C23KF00 )</v>
      </c>
    </row>
    <row r="1793" spans="1:3" ht="43.5" x14ac:dyDescent="0.35">
      <c r="A1793" s="30" t="str">
        <f>DATA!C1880</f>
        <v>1531.032.GENRAL.7086</v>
      </c>
      <c r="B1793" s="30" t="str">
        <f>DATA!D1880</f>
        <v>JX58LHS5-KC</v>
      </c>
      <c r="C1793" s="31" t="str">
        <f>DATA!E1880</f>
        <v>P/N : JX58LHS5-KC , COMPRESSOR 1/6 HP.,
220-240 VOLT , 50 HZ. R134A 1362106300
THEMALLY PROTECTED FOR 5 FEET FRIDGE</v>
      </c>
    </row>
    <row r="1794" spans="1:3" ht="58" x14ac:dyDescent="0.35">
      <c r="A1794" s="30" t="str">
        <f>DATA!C1881</f>
        <v>1854.002.CARIER.7547</v>
      </c>
      <c r="B1794" s="30" t="str">
        <f>DATA!D1881</f>
        <v>YKT-40-6-220</v>
      </c>
      <c r="C1794" s="31" t="str">
        <f>DATA!E1881</f>
        <v>P/N : YKT-40-6-220, OUTDOOR FAN MOTOR
50 HZ. , 220 VOLT. ,1 PH ., 38 AMP. , 40 W. , 3
MICRO FRAD. , RPM 910, 1 SPEED WITH ITS
FAN WITH ITS BLADE FOR CARRIER OPTIMAX</v>
      </c>
    </row>
    <row r="1795" spans="1:3" ht="29" x14ac:dyDescent="0.35">
      <c r="A1795" s="30" t="str">
        <f>DATA!C1882</f>
        <v>1854.002.CARIER.7549</v>
      </c>
      <c r="B1795" s="30" t="str">
        <f>DATA!D1882</f>
        <v>CACE-KFR53G/AB</v>
      </c>
      <c r="C1795" s="31" t="str">
        <f>DATA!E1882</f>
        <v>P/N : CACE-KFR53G/AB, INDOOR CONTROL
UNIT ( ROHS) FOR CARRIER OPTIMAX</v>
      </c>
    </row>
    <row r="1796" spans="1:3" ht="29" x14ac:dyDescent="0.35">
      <c r="A1796" s="30" t="str">
        <f>DATA!C1884</f>
        <v>1854.002.CARIER.7550</v>
      </c>
      <c r="B1796" s="30" t="str">
        <f>DATA!D1884</f>
        <v>EU-KFR70G/N1Y</v>
      </c>
      <c r="C1796" s="31" t="str">
        <f>DATA!E1884</f>
        <v>P/N : EU-KFR70G/N1Y, RECEVIER UNIT-A
(ROHS) FOR CARRIER OPTIMAX</v>
      </c>
    </row>
    <row r="1797" spans="1:3" ht="43.5" x14ac:dyDescent="0.35">
      <c r="A1797" s="30" t="str">
        <f>DATA!C1885</f>
        <v>2211.012.GENRAL.7506</v>
      </c>
      <c r="B1797" s="30">
        <f>DATA!D1885</f>
        <v>0</v>
      </c>
      <c r="C1797" s="31" t="str">
        <f>DATA!E1885</f>
        <v>LED FLOOD LIGHT,100 WATT, FOR CAMP
CARAVAN ( OUT DOOR AREA) WEATHER
PROOF IP66 WITH GLAND</v>
      </c>
    </row>
    <row r="1798" spans="1:3" ht="58" x14ac:dyDescent="0.35">
      <c r="A1798" s="30" t="str">
        <f>DATA!C1886</f>
        <v>2211.008.GENRAL.7565</v>
      </c>
      <c r="B1798" s="30" t="str">
        <f>DATA!D1886</f>
        <v>A9R81440</v>
      </c>
      <c r="C1798" s="31" t="str">
        <f>DATA!E1886</f>
        <v>P/N : A9R41440 , RESIDUAL CURRENT
CIRCUIT BREAKER EARTH LEAKAGE40
A,ACTI 9 IID-RCCB-4P-40A-30MA-TYPE AC-
400VAC (SCHNIDER CAT.)</v>
      </c>
    </row>
    <row r="1799" spans="1:3" ht="43.5" x14ac:dyDescent="0.35">
      <c r="A1799" s="30" t="str">
        <f>DATA!C1887</f>
        <v>2211.010.GENRAL.7564</v>
      </c>
      <c r="B1799" s="30" t="str">
        <f>DATA!D1887</f>
        <v>QP0233</v>
      </c>
      <c r="C1799" s="31" t="str">
        <f>DATA!E1887</f>
        <v>PN: QP0233 , UNIVERSAL 3PINS QP2-33
REFRIGERATOR FREEZER PTC 33?
COMPRESSOR MOTOR START RELAY</v>
      </c>
    </row>
    <row r="1800" spans="1:3" ht="58" x14ac:dyDescent="0.35">
      <c r="A1800" s="30" t="str">
        <f>DATA!C1888</f>
        <v>2211.007.GENRAL.7557</v>
      </c>
      <c r="B1800" s="30">
        <f>DATA!D1888</f>
        <v>0</v>
      </c>
      <c r="C1800" s="31" t="str">
        <f>DATA!E1888</f>
        <v>P/N : 11-11110-00 , LIMIT SWITCH 10 SERIES
GO SWITCH SIDE SENDING CSA/FM
CERTIFIED TERMINAL BLOCK SIDE OUTLET,
SPDT 10 AMP CONTACTS</v>
      </c>
    </row>
    <row r="1801" spans="1:3" ht="58" x14ac:dyDescent="0.35">
      <c r="A1801" s="30" t="str">
        <f>DATA!C1889</f>
        <v>2215.004.GENRAL.7528</v>
      </c>
      <c r="B1801" s="30">
        <f>DATA!D1889</f>
        <v>67830</v>
      </c>
      <c r="C1801" s="31" t="str">
        <f>DATA!E1889</f>
        <v>P/N : 67830, (FLEX FLAME BFOU (I) 1 TRIP
1.5MM2 S3/S7 GREY ) CABLE FOR SENSORS
FOR DRAKA GAS DETECTION SYSTEM, OLD
PN : 20110647</v>
      </c>
    </row>
    <row r="1802" spans="1:3" ht="58" x14ac:dyDescent="0.35">
      <c r="A1802" s="30" t="str">
        <f>DATA!C1890</f>
        <v>2215.004.GENRAL.7528</v>
      </c>
      <c r="B1802" s="30">
        <f>DATA!D1890</f>
        <v>67830</v>
      </c>
      <c r="C1802" s="31" t="str">
        <f>DATA!E1890</f>
        <v>P/N : 67830, (FLEX FLAME BFOU (I) 1 TRIP
1.5MM2 S3/S7 GREY ) CABLE FOR SENSORS
FOR DRAKA GAS DETECTION SYSTEM, OLD
PN : 20110647</v>
      </c>
    </row>
    <row r="1803" spans="1:3" ht="43.5" x14ac:dyDescent="0.35">
      <c r="A1803" s="30" t="str">
        <f>DATA!C1891</f>
        <v>5720.011.GENRAL.7553</v>
      </c>
      <c r="B1803" s="30" t="str">
        <f>DATA!D1891</f>
        <v>ZREK-1212-333SN</v>
      </c>
      <c r="C1803" s="31" t="str">
        <f>DATA!E1891</f>
        <v>P/N : ZREK-1212-333SN , STAR-LINE FEMALE
PLUG 4 CONTACTS X 16 AWG FOR HOUSTON
GAS DETECTION SYSTEM ( AMPHENOL CAT.)</v>
      </c>
    </row>
    <row r="1804" spans="1:3" ht="43.5" x14ac:dyDescent="0.35">
      <c r="A1804" s="30" t="str">
        <f>DATA!C1892</f>
        <v>5720.011.GENRAL.7553</v>
      </c>
      <c r="B1804" s="30" t="str">
        <f>DATA!D1892</f>
        <v>ZREK-1212-333SN</v>
      </c>
      <c r="C1804" s="31" t="str">
        <f>DATA!E1892</f>
        <v>P/N : ZREK-1212-333SN , STAR-LINE FEMALE
PLUG 4 CONTACTS X 16 AWG FOR HOUSTON
GAS DETECTION SYSTEM ( AMPHENOL CAT.)</v>
      </c>
    </row>
    <row r="1805" spans="1:3" ht="43.5" x14ac:dyDescent="0.35">
      <c r="A1805" s="30" t="str">
        <f>DATA!C1893</f>
        <v>5720.011.GENRAL.7550</v>
      </c>
      <c r="B1805" s="30" t="str">
        <f>DATA!D1893</f>
        <v>EX-13-3-A1-12-333-PN</v>
      </c>
      <c r="C1805" s="31" t="str">
        <f>DATA!E1893</f>
        <v>P/N : EX-13-3-A1-12-333-PN, STAR-LINE MALE
PLUG 4 CONTACTS X 16 AWG FOR HOUSTON
GAS DETECTION SYSTEM ( AMPHENOL CAT.)</v>
      </c>
    </row>
    <row r="1806" spans="1:3" ht="58" x14ac:dyDescent="0.35">
      <c r="A1806" s="30" t="str">
        <f>DATA!C1894</f>
        <v>5720.011.GENRAL.7551</v>
      </c>
      <c r="B1806" s="30" t="str">
        <f>DATA!D1894</f>
        <v>EX-15-3-A-12-333-SN</v>
      </c>
      <c r="C1806" s="31" t="str">
        <f>DATA!E1894</f>
        <v>P/N : EX-15-3-A-12-333-SN, STAR-LINE
FEMALE RECEPTACLE 4 CONTACTS X 16
AWG FOR HOUSTON GAS DETECTION
SYSTEM ( AMPHENOL CAT.)</v>
      </c>
    </row>
    <row r="1807" spans="1:3" ht="29" x14ac:dyDescent="0.35">
      <c r="A1807" s="30" t="str">
        <f>DATA!C1895</f>
        <v>5610.050.GENRAL.1550</v>
      </c>
      <c r="B1807" s="30" t="str">
        <f>DATA!D1895</f>
        <v>WD40-10111</v>
      </c>
      <c r="C1807" s="31" t="str">
        <f>DATA!E1895</f>
        <v>SPRAY,RUST STOP WD-40 WD40-10111 , 330
ML</v>
      </c>
    </row>
    <row r="1808" spans="1:3" ht="58" x14ac:dyDescent="0.35">
      <c r="A1808" s="30" t="str">
        <f>DATA!C1896</f>
        <v>2211.010.GENRAL.7550</v>
      </c>
      <c r="B1808" s="30" t="str">
        <f>DATA!D1896</f>
        <v>60.12.9.024.0040</v>
      </c>
      <c r="C1808" s="31" t="str">
        <f>DATA!E1896</f>
        <v>FINDER 60.12.9.024.0040 24V RELAY OCTAL
BASE FITTING DPDT COMPLETE WITH BASE
MODEL: FINDER 90.26SMA DIN RELAY
SOCKETS (8-PIN)</v>
      </c>
    </row>
    <row r="1809" spans="1:3" ht="43.5" x14ac:dyDescent="0.35">
      <c r="A1809" s="30" t="str">
        <f>DATA!C1897</f>
        <v>5720.001.GENRAL.7532</v>
      </c>
      <c r="B1809" s="30">
        <f>DATA!D1897</f>
        <v>0</v>
      </c>
      <c r="C1809" s="31" t="str">
        <f>DATA!E1897</f>
        <v>BATTERY CHARGER MODEL: A46-30-24V-A1
I/P 120 ACV O/P 24 DCV 30 AMP 12 CELL TYPE
L, LA MARCHE</v>
      </c>
    </row>
    <row r="1810" spans="1:3" ht="87" x14ac:dyDescent="0.35">
      <c r="A1810" s="30" t="str">
        <f>DATA!C1898</f>
        <v>2211.008.GENRAL.7601</v>
      </c>
      <c r="B1810" s="30" t="str">
        <f>DATA!D1898</f>
        <v>SHF20G220</v>
      </c>
      <c r="C1810" s="31" t="str">
        <f>DATA!E1898</f>
        <v>P/N : SHF20G220, HI BREAK CIRCUIT
BREAKER, POWER BREAK II, 2000 AMP, 600 V
AC, 3 POLE, COMPLETE WITH ENTELLIGUARD
TU TRIP UNIT, 2000A, (PN:
GB320L3XXXRXXXX), GENERAL ELECTRIC OR
ABB</v>
      </c>
    </row>
    <row r="1811" spans="1:3" ht="58" x14ac:dyDescent="0.35">
      <c r="A1811" s="30" t="str">
        <f>DATA!C1899</f>
        <v>2211.008.GENRAL.7602</v>
      </c>
      <c r="B1811" s="30" t="str">
        <f>DATA!D1899</f>
        <v>SPUV 120AC</v>
      </c>
      <c r="C1811" s="31" t="str">
        <f>DATA!E1899</f>
        <v>P/N : SPUV120AC , UNDERVOLTAGE
RELEASE MODULE, 120VAC, FOR HI BREAK
CIRCUIT BREAKER, POWER BREAK II,
GENERAL ELECTRIC OR ABB</v>
      </c>
    </row>
    <row r="1812" spans="1:3" ht="29" x14ac:dyDescent="0.35">
      <c r="A1812" s="30" t="str">
        <f>DATA!C1900</f>
        <v>1531.032.GENRAL.7037</v>
      </c>
      <c r="B1812" s="30" t="str">
        <f>DATA!D1900</f>
        <v>DHY01295</v>
      </c>
      <c r="C1812" s="31" t="str">
        <f>DATA!E1900</f>
        <v>P/N : DHY01295 , DRIER FILTER LIQUID SIZE 5
, .50 FOR FREEZER AND A/C</v>
      </c>
    </row>
    <row r="1813" spans="1:3" ht="72.5" x14ac:dyDescent="0.35">
      <c r="A1813" s="30" t="str">
        <f>DATA!C1901</f>
        <v>2211.008.GENRAL.7523</v>
      </c>
      <c r="B1813" s="30">
        <f>DATA!D1901</f>
        <v>23047</v>
      </c>
      <c r="C1813" s="31" t="str">
        <f>DATA!E1901</f>
        <v>P/N : 23047 , EARTH-LEAKAGE CIRCUIT
BREAKER ,4 POLE, 3 PHASE + NEUTRAL, 63
AMPS, DELTA CURRENT=30 MA ( MAKER :
SCHNEIDER ) ( REF CODE
1001.001.USED.0032 )</v>
      </c>
    </row>
    <row r="1814" spans="1:3" ht="72.5" x14ac:dyDescent="0.35">
      <c r="A1814" s="30" t="str">
        <f>DATA!C1902</f>
        <v>5720.001.GENRAL.7576</v>
      </c>
      <c r="B1814" s="30" t="str">
        <f>DATA!D1902</f>
        <v>PS-121000U</v>
      </c>
      <c r="C1814" s="31" t="str">
        <f>DATA!E1902</f>
        <v>P/N : PS-121000 U , SEALED RECHARGEABLE
BATTERIES , POWER SONIC LEAD ACID
BATTERY , 12 VOLT , 100.0 AMP, HR. (
POWER SONIC CAT.) ( ROSSHIL P/N : 0000-
6979-74 )</v>
      </c>
    </row>
    <row r="1815" spans="1:3" ht="29" x14ac:dyDescent="0.35">
      <c r="A1815" s="30" t="str">
        <f>DATA!C1903</f>
        <v>2211.099.GENRAL.0119</v>
      </c>
      <c r="B1815" s="30" t="str">
        <f>DATA!D1903</f>
        <v>RE22R2QEMR</v>
      </c>
      <c r="C1815" s="31" t="str">
        <f>DATA!E1903</f>
        <v>P/N : RE22R2QEMR , TIMER SCHNEIDER-24-
240 VAC.50-60 HZ-3VA ( SCHNEIDER CAT.)</v>
      </c>
    </row>
    <row r="1816" spans="1:3" ht="29" x14ac:dyDescent="0.35">
      <c r="A1816" s="30" t="str">
        <f>DATA!C1904</f>
        <v>5720.001.GENRAL.7520</v>
      </c>
      <c r="B1816" s="30">
        <f>DATA!D1904</f>
        <v>0</v>
      </c>
      <c r="C1816" s="31" t="str">
        <f>DATA!E1904</f>
        <v>Heavy Duty 12 ft. Boosting Dead Battery Booster
Cable, ( REF ONLY GRINGER P/N : 11Z390 )</v>
      </c>
    </row>
    <row r="1817" spans="1:3" ht="43.5" x14ac:dyDescent="0.35">
      <c r="A1817" s="30" t="str">
        <f>DATA!C1905</f>
        <v>5420.026.GENRAL.8264</v>
      </c>
      <c r="B1817" s="30">
        <f>DATA!D1905</f>
        <v>0</v>
      </c>
      <c r="C1817" s="31" t="str">
        <f>DATA!E1905</f>
        <v>MODULAR ADAPTER TYPE: RJ-45 RJ11 RJ12
CAT6 UTP NETWORK LAN CABLE TESTER
TOOL ( REF. P/N : 20FV31 GRAINGER CAT.)</v>
      </c>
    </row>
    <row r="1818" spans="1:3" x14ac:dyDescent="0.35">
      <c r="A1818" s="30" t="str">
        <f>DATA!C1906</f>
        <v>1421.017.VSAT.0016</v>
      </c>
      <c r="B1818" s="30">
        <f>DATA!D1906</f>
        <v>0</v>
      </c>
      <c r="C1818" s="31" t="str">
        <f>DATA!E1906</f>
        <v>RF CONNECTORS FOR VSAT</v>
      </c>
    </row>
    <row r="1819" spans="1:3" x14ac:dyDescent="0.35">
      <c r="A1819" s="30" t="str">
        <f>DATA!C1907</f>
        <v>2281.004.GAITRO.7020</v>
      </c>
      <c r="B1819" s="30" t="str">
        <f>DATA!D1907</f>
        <v>726-101</v>
      </c>
      <c r="C1819" s="31" t="str">
        <f>DATA!E1907</f>
        <v>P/N : 726-101, Desk top single party subset</v>
      </c>
    </row>
    <row r="1820" spans="1:3" ht="29" x14ac:dyDescent="0.35">
      <c r="A1820" s="30" t="str">
        <f>DATA!C1908</f>
        <v>2281.004.GAITRO.7021</v>
      </c>
      <c r="B1820" s="30" t="str">
        <f>DATA!D1908</f>
        <v>12511-011</v>
      </c>
      <c r="C1820" s="31" t="str">
        <f>DATA!E1908</f>
        <v>P/N: 12511-011, DYNAMIC TRANSMITTER AND
CAP OLD PN : 12511-001</v>
      </c>
    </row>
    <row r="1821" spans="1:3" ht="43.5" x14ac:dyDescent="0.35">
      <c r="A1821" s="30" t="str">
        <f>DATA!C1909</f>
        <v>2281.004.GAITRO.0564</v>
      </c>
      <c r="B1821" s="30" t="str">
        <f>DATA!D1909</f>
        <v>10112-201</v>
      </c>
      <c r="C1821" s="31" t="str">
        <f>DATA!E1909</f>
        <v>P/N : 10112-201 , HANDSET ASSEMBLY FOR
MODEL 726-101 SINGLE-PARTY DESKTOP
SUBEST ( OLD P/N : 10112-101 )</v>
      </c>
    </row>
    <row r="1822" spans="1:3" ht="29" x14ac:dyDescent="0.35">
      <c r="A1822" s="30" t="str">
        <f>DATA!C1910</f>
        <v>2281.004.GAITRO.7548</v>
      </c>
      <c r="B1822" s="30" t="str">
        <f>DATA!D1910</f>
        <v>12514-007</v>
      </c>
      <c r="C1822" s="31" t="str">
        <f>DATA!E1910</f>
        <v>P/N : 12514-007 , PVC COIL CORD, 6C AND
BUSHING KIT</v>
      </c>
    </row>
    <row r="1823" spans="1:3" ht="43.5" x14ac:dyDescent="0.35">
      <c r="A1823" s="30" t="str">
        <f>DATA!C1911</f>
        <v>2281.004.GAITRO.7533</v>
      </c>
      <c r="B1823" s="30" t="str">
        <f>DATA!D1911</f>
        <v>EX133C12354PN</v>
      </c>
      <c r="C1823" s="31" t="str">
        <f>DATA!E1911</f>
        <v>P/N : EX133C12354PN , EX CABLE MALE PLUG
CRIMP TERMINAL FOR GAI-TRONICS SYSTEM
PLUGS &amp; RECEPTICALS GESCO</v>
      </c>
    </row>
    <row r="1824" spans="1:3" ht="29" x14ac:dyDescent="0.35">
      <c r="A1824" s="30" t="str">
        <f>DATA!C1912</f>
        <v>2281.004.GAITRO.7534</v>
      </c>
      <c r="B1824" s="30" t="str">
        <f>DATA!D1912</f>
        <v>EX17112354SN</v>
      </c>
      <c r="C1824" s="31" t="str">
        <f>DATA!E1912</f>
        <v>P/N : EX17112354SN , EX PANEL MOUNT
FEMALE RECEPTACLE CRIMP TERMINAL FORGAI-TRONICSSYSTEM PLUGS &amp;RECEPTICALS GESCO</v>
      </c>
    </row>
    <row r="1825" spans="1:3" ht="29" x14ac:dyDescent="0.35">
      <c r="A1825" s="30" t="str">
        <f>DATA!C1913</f>
        <v>1421.012.ATKENS.0015</v>
      </c>
      <c r="B1825" s="30" t="str">
        <f>DATA!D1913</f>
        <v>K8590236A</v>
      </c>
      <c r="C1825" s="31" t="str">
        <f>DATA!E1913</f>
        <v>KIT, POT ON/OFF LARGE VOLUME KNOB 10 K
K8590236A</v>
      </c>
    </row>
    <row r="1826" spans="1:3" ht="43.5" x14ac:dyDescent="0.35">
      <c r="A1826" s="30" t="str">
        <f>DATA!C1914</f>
        <v>2281.004.GAITRO.0564</v>
      </c>
      <c r="B1826" s="30" t="str">
        <f>DATA!D1914</f>
        <v>10112-201</v>
      </c>
      <c r="C1826" s="31" t="str">
        <f>DATA!E1914</f>
        <v>P/N : 10112-201 , HANDSET ASSEMBLY FOR
MODEL 726-101 SINGLE-PARTY DESKTOP
SUBEST ( OLD P/N : 10112-101 )</v>
      </c>
    </row>
    <row r="1827" spans="1:3" ht="58" x14ac:dyDescent="0.35">
      <c r="A1827" s="30" t="str">
        <f>DATA!C1915</f>
        <v>1421.017.GENRAL.0029</v>
      </c>
      <c r="B1827" s="30">
        <f>DATA!D1915</f>
        <v>0</v>
      </c>
      <c r="C1827" s="31" t="str">
        <f>DATA!E1915</f>
        <v>RJ45 TO RJ45 COUPLER CAT7/CAT6/CAT5E
ETHERNET CABLE EXTENDER ADAPTER
FEMALE TO FEMALE - BLACK ( AS REF. P/N :
B07NQSKXL4 )</v>
      </c>
    </row>
    <row r="1828" spans="1:3" ht="29" x14ac:dyDescent="0.35">
      <c r="A1828" s="30" t="str">
        <f>DATA!C1916</f>
        <v>1421.017.GENRAL.0014</v>
      </c>
      <c r="B1828" s="30">
        <f>DATA!D1916</f>
        <v>0</v>
      </c>
      <c r="C1828" s="31" t="str">
        <f>DATA!E1916</f>
        <v>OUTDOOR SPEAKER (HORN) 100 WATT
XPLOD AUDIO XP-H100( LOCAL MARKET )</v>
      </c>
    </row>
    <row r="1829" spans="1:3" ht="87" x14ac:dyDescent="0.35">
      <c r="A1829" s="30" t="str">
        <f>DATA!C1917</f>
        <v>1421.017.GENRAL.0035</v>
      </c>
      <c r="B1829" s="30" t="str">
        <f>DATA!D1917</f>
        <v>B08971H17Z</v>
      </c>
      <c r="C1829" s="31" t="str">
        <f>DATA!E1917</f>
        <v>P/N : B08971H17Z , GE RG6 TWIST-ON F
CONNECTORS, 100-PACK, F-TYPE COAXIAL
CONNECTORS, REPLACE BROKEN
CONNECTORS AND ASSEMBLE RG6 COAX
CABLES, NO TOOLS REQUIRED, WITH
RESEALABLE BAG, 51280</v>
      </c>
    </row>
    <row r="1830" spans="1:3" ht="29" x14ac:dyDescent="0.35">
      <c r="A1830" s="30" t="str">
        <f>DATA!C1918</f>
        <v>2215.003.GENRAL.9018</v>
      </c>
      <c r="B1830" s="30">
        <f>DATA!D1918</f>
        <v>0</v>
      </c>
      <c r="C1830" s="31" t="str">
        <f>DATA!E1918</f>
        <v>E1FW CABLE GLAND ARMORED BRASS 3/4"
NPT</v>
      </c>
    </row>
    <row r="1831" spans="1:3" ht="29" x14ac:dyDescent="0.35">
      <c r="A1831" s="30" t="str">
        <f>DATA!C1919</f>
        <v>2215.003.GENRAL.9018</v>
      </c>
      <c r="B1831" s="30">
        <f>DATA!D1919</f>
        <v>0</v>
      </c>
      <c r="C1831" s="31" t="str">
        <f>DATA!E1919</f>
        <v>E1FW CABLE GLAND ARMORED BRASS 3/4"
NPT</v>
      </c>
    </row>
    <row r="1832" spans="1:3" ht="58" x14ac:dyDescent="0.35">
      <c r="A1832" s="30" t="str">
        <f>DATA!C1920</f>
        <v>2215.004.GENRAL.9048</v>
      </c>
      <c r="B1832" s="30">
        <f>DATA!D1920</f>
        <v>0</v>
      </c>
      <c r="C1832" s="31" t="str">
        <f>DATA!E1920</f>
        <v>P/N : 24A09-06-144 ,B-LINE ALUM CABLE AND
HOSE TRAY 6" WIDE, LENGTH 144" FOR RIG
SITE CAMP ( REF. P/N : 30065T11 MCMASTER
CAT.) ( WITH COC )</v>
      </c>
    </row>
    <row r="1833" spans="1:3" ht="43.5" x14ac:dyDescent="0.35">
      <c r="A1833" s="30" t="str">
        <f>DATA!C1921</f>
        <v>1216.001.CANRIG.0096</v>
      </c>
      <c r="B1833" s="30" t="str">
        <f>DATA!D1921</f>
        <v>E12823</v>
      </c>
      <c r="C1833" s="31" t="str">
        <f>DATA!E1921</f>
        <v>P/N : E12823, POWER SUPPLY, 100-240V, 24
VDC, 10A, OLD PN : E12130 FOR POWER
CATWALK MOD.PC4000</v>
      </c>
    </row>
    <row r="1834" spans="1:3" ht="101.5" x14ac:dyDescent="0.35">
      <c r="A1834" s="30" t="str">
        <f>DATA!C1922</f>
        <v>0666.003.GENRAL.2157</v>
      </c>
      <c r="B1834" s="30">
        <f>DATA!D1922</f>
        <v>0</v>
      </c>
      <c r="C1834" s="31" t="str">
        <f>DATA!E1922</f>
        <v>GRILLIEZ STAINLESS STEEL KITCHEN TONGS
FOR COOKING &amp; GRILLING: 12" AND 16"
PREMIUM EXTRA LONG STURDY BBQ
TONGS, ANTI SLIP GRIP, BUILT IN STAND TO
KEEP OFF SURFACE, EASY LOCKING O
RING,SET OF 2 BRAND: GRILLIEZ REF
AMAZON ASIN : B07V7SM3ST)</v>
      </c>
    </row>
    <row r="1835" spans="1:3" ht="29" x14ac:dyDescent="0.35">
      <c r="A1835" s="30" t="str">
        <f>DATA!C1923</f>
        <v>0666.003.GENRAL.2165</v>
      </c>
      <c r="B1835" s="30">
        <f>DATA!D1923</f>
        <v>0</v>
      </c>
      <c r="C1835" s="31" t="str">
        <f>DATA!E1923</f>
        <v>STAINLESS STEEL KNIFE FOR VEGETABLE
AND FRUITS - BLADE LENGTH 9 CM</v>
      </c>
    </row>
    <row r="1836" spans="1:3" ht="29" x14ac:dyDescent="0.35">
      <c r="A1836" s="30" t="str">
        <f>DATA!C1924</f>
        <v>0666.003.GENRAL.2192</v>
      </c>
      <c r="B1836" s="30">
        <f>DATA!D1924</f>
        <v>0</v>
      </c>
      <c r="C1836" s="31" t="str">
        <f>DATA!E1924</f>
        <v>CERAMIC DINNER PLATE - WHITE COLOR - 10
INCHES DIAMETER - DEEP SURFACE</v>
      </c>
    </row>
    <row r="1837" spans="1:3" ht="29" x14ac:dyDescent="0.35">
      <c r="A1837" s="30" t="str">
        <f>DATA!C1925</f>
        <v>0666.003.GENRAL.2193</v>
      </c>
      <c r="B1837" s="30">
        <f>DATA!D1925</f>
        <v>0</v>
      </c>
      <c r="C1837" s="31" t="str">
        <f>DATA!E1925</f>
        <v>CERAMIC DINNER PLATE - WHITE COLOR - 10
INCHES DIAMETER - FLAT SURFACE</v>
      </c>
    </row>
    <row r="1838" spans="1:3" ht="29" x14ac:dyDescent="0.35">
      <c r="A1838" s="30" t="str">
        <f>DATA!C1926</f>
        <v>0666.003.GENRAL.2194</v>
      </c>
      <c r="B1838" s="30">
        <f>DATA!D1926</f>
        <v>0</v>
      </c>
      <c r="C1838" s="31" t="str">
        <f>DATA!E1926</f>
        <v>CERAMIC SALAD PLATE - WHITE COLOR - 8
INCHES DIAMETER</v>
      </c>
    </row>
    <row r="1839" spans="1:3" ht="29" x14ac:dyDescent="0.35">
      <c r="A1839" s="30" t="str">
        <f>DATA!C1927</f>
        <v>0666.003.GENRAL.2241</v>
      </c>
      <c r="B1839" s="30" t="str">
        <f>DATA!D1927</f>
        <v>J1324883</v>
      </c>
      <c r="C1839" s="31" t="str">
        <f>DATA!E1927</f>
        <v>P/N : J1324883 , TEFAL LES SPECIALISTES
OVEN DISH 37 X 27 CM RED ALUMINIUM</v>
      </c>
    </row>
    <row r="1840" spans="1:3" ht="29" x14ac:dyDescent="0.35">
      <c r="A1840" s="30" t="str">
        <f>DATA!C1928</f>
        <v>0666.003.GENRAL.2242</v>
      </c>
      <c r="B1840" s="30" t="str">
        <f>DATA!D1928</f>
        <v>J1325082</v>
      </c>
      <c r="C1840" s="31" t="str">
        <f>DATA!E1928</f>
        <v>P/N : J1325082 , TEFAL LES SPECIALISTES
OVEN DISH 45 X 31 CM RED ALUMINIUM</v>
      </c>
    </row>
    <row r="1841" spans="1:3" ht="29" x14ac:dyDescent="0.35">
      <c r="A1841" s="30" t="str">
        <f>DATA!C1929</f>
        <v>0666.003.GENRAL.2261</v>
      </c>
      <c r="B1841" s="30">
        <f>DATA!D1929</f>
        <v>0</v>
      </c>
      <c r="C1841" s="31" t="str">
        <f>DATA!E1929</f>
        <v>STAINLESSS STEEL POTS 29CM- DIAMETER
15 CM-DEEP</v>
      </c>
    </row>
    <row r="1842" spans="1:3" ht="29" x14ac:dyDescent="0.35">
      <c r="A1842" s="30" t="str">
        <f>DATA!C1930</f>
        <v>0666.003.GENRAL.2262</v>
      </c>
      <c r="B1842" s="30">
        <f>DATA!D1930</f>
        <v>0</v>
      </c>
      <c r="C1842" s="31" t="str">
        <f>DATA!E1930</f>
        <v>STAINLESSS STEEL POTS 35CM- DIAMETER
20 CM-DEEP</v>
      </c>
    </row>
    <row r="1843" spans="1:3" ht="29" x14ac:dyDescent="0.35">
      <c r="A1843" s="30" t="str">
        <f>DATA!C1931</f>
        <v>0666.003.GENRAL.2263</v>
      </c>
      <c r="B1843" s="30">
        <f>DATA!D1931</f>
        <v>0</v>
      </c>
      <c r="C1843" s="31" t="str">
        <f>DATA!E1931</f>
        <v>STAINLESSS STEEL POTS 38CM- DIAMETER
24 CM-DEEP</v>
      </c>
    </row>
    <row r="1844" spans="1:3" x14ac:dyDescent="0.35">
      <c r="A1844" s="30" t="str">
        <f>DATA!C1932</f>
        <v>0666.003.GENRAL.2267</v>
      </c>
      <c r="B1844" s="30">
        <f>DATA!D1932</f>
        <v>0</v>
      </c>
      <c r="C1844" s="31" t="str">
        <f>DATA!E1932</f>
        <v>NON-STICK (TEFAL) FRY PAN SIZE 36 CM</v>
      </c>
    </row>
    <row r="1845" spans="1:3" x14ac:dyDescent="0.35">
      <c r="A1845" s="30" t="str">
        <f>DATA!C1933</f>
        <v>0666.003.GENRAL.2268</v>
      </c>
      <c r="B1845" s="30">
        <f>DATA!D1933</f>
        <v>0</v>
      </c>
      <c r="C1845" s="31" t="str">
        <f>DATA!E1933</f>
        <v>NON-STICK (TEFAL) FRY PAN SIZE 30 CM</v>
      </c>
    </row>
    <row r="1846" spans="1:3" x14ac:dyDescent="0.35">
      <c r="A1846" s="30" t="str">
        <f>DATA!C1934</f>
        <v>0666.003.GENRAL.2269</v>
      </c>
      <c r="B1846" s="30">
        <f>DATA!D1934</f>
        <v>0</v>
      </c>
      <c r="C1846" s="31" t="str">
        <f>DATA!E1934</f>
        <v>NON-STICK (TEFAL) FRY PAN SIZE 28 CM</v>
      </c>
    </row>
    <row r="1847" spans="1:3" x14ac:dyDescent="0.35">
      <c r="A1847" s="30" t="str">
        <f>DATA!C1935</f>
        <v>0666.003.GENRAL.2270</v>
      </c>
      <c r="B1847" s="30">
        <f>DATA!D1935</f>
        <v>0</v>
      </c>
      <c r="C1847" s="31" t="str">
        <f>DATA!E1935</f>
        <v>NON-STICK (TEFAL) FRY PAN SIZE 22 CM</v>
      </c>
    </row>
    <row r="1848" spans="1:3" ht="29" x14ac:dyDescent="0.35">
      <c r="A1848" s="30" t="str">
        <f>DATA!C1936</f>
        <v>0666.003.GENRAL.2295</v>
      </c>
      <c r="B1848" s="30" t="str">
        <f>DATA!D1936</f>
        <v>204.393.92</v>
      </c>
      <c r="C1848" s="31" t="str">
        <f>DATA!E1936</f>
        <v>P/N : 204.393.92 , OFTAST SERVING BOWL,
WHITE, 23 CM ( BIGGEST SIZE )</v>
      </c>
    </row>
    <row r="1849" spans="1:3" ht="43.5" x14ac:dyDescent="0.35">
      <c r="A1849" s="30" t="str">
        <f>DATA!C1937</f>
        <v>0666.003.GENRAL.2297</v>
      </c>
      <c r="B1849" s="30" t="str">
        <f>DATA!D1937</f>
        <v>B002WT1G28</v>
      </c>
      <c r="C1849" s="31" t="str">
        <f>DATA!E1937</f>
        <v>P/N : B002WT1G28 , METALTEX"IMPERIAL"
SERVING SPOON OF STAINLESS STEEL,
SILVER</v>
      </c>
    </row>
    <row r="1850" spans="1:3" ht="29" x14ac:dyDescent="0.35">
      <c r="A1850" s="30" t="str">
        <f>DATA!C1938</f>
        <v>0666.003.GENRAL.2312</v>
      </c>
      <c r="B1850" s="30">
        <f>DATA!D1938</f>
        <v>0</v>
      </c>
      <c r="C1850" s="31" t="str">
        <f>DATA!E1938</f>
        <v>FOOD SERVING SPOONS -S.S WITH RUBBER
HANDLE SIZE 33 CM</v>
      </c>
    </row>
    <row r="1851" spans="1:3" ht="87" x14ac:dyDescent="0.35">
      <c r="A1851" s="30" t="str">
        <f>DATA!C1939</f>
        <v>2211.007.GENRAL.7508</v>
      </c>
      <c r="B1851" s="30" t="str">
        <f>DATA!D1939</f>
        <v>12T084</v>
      </c>
      <c r="C1851" s="31" t="str">
        <f>DATA!E1939</f>
        <v>P/N : 12T084 , PRESSURE SWITCH FROM
WATER PUMP , SQUARE D , 9013 , FSC-2 ,
1PORT , 1/4 FNPT , 10-100 PSI , ITEM #
12T084 FOR ASER FRESH WATER PUMP
SQUARE D , FOR ASER FRESH WATER
PUMPSQUARE D</v>
      </c>
    </row>
    <row r="1852" spans="1:3" ht="43.5" x14ac:dyDescent="0.35">
      <c r="A1852" s="30" t="str">
        <f>DATA!C1940</f>
        <v>1854.002.CARIER.0731</v>
      </c>
      <c r="B1852" s="30" t="str">
        <f>DATA!D1940</f>
        <v>P291-0503</v>
      </c>
      <c r="C1852" s="31" t="str">
        <f>DATA!E1940</f>
        <v>P/N : P291-0503, RUN CAPACITOR OVAL 370V
SINGLE 5MFD,FOR CARRIER AC SCR AIR
CONDITION,TYPE 50TC-A06A2A6A0A0A0</v>
      </c>
    </row>
    <row r="1853" spans="1:3" ht="29" x14ac:dyDescent="0.35">
      <c r="A1853" s="30" t="str">
        <f>DATA!C1941</f>
        <v>1854.021.GOODM.7002</v>
      </c>
      <c r="B1853" s="30" t="str">
        <f>DATA!D1941</f>
        <v>B945650</v>
      </c>
      <c r="C1853" s="31" t="str">
        <f>DATA!E1941</f>
        <v>P/N : B945650 , CAPACITOR RUN 5 MFD ,370
VAC FOR SCR AIR CONDITION CK 60-4</v>
      </c>
    </row>
    <row r="1854" spans="1:3" ht="43.5" x14ac:dyDescent="0.35">
      <c r="A1854" s="30" t="str">
        <f>DATA!C1942</f>
        <v>1854.022.TRANE.7505</v>
      </c>
      <c r="B1854" s="30" t="str">
        <f>DATA!D1942</f>
        <v>SFCAP5440</v>
      </c>
      <c r="C1854" s="31" t="str">
        <f>DATA!E1942</f>
        <v>P/N : SFCAP5440 , RUN CAPACITOR, 370 VAC,
5 MFD FOR MOT11526 AIR CONDITION SCR
2TTA0060A4000AA ( OLD P/N : 2489161 )</v>
      </c>
    </row>
    <row r="1855" spans="1:3" ht="43.5" x14ac:dyDescent="0.35">
      <c r="A1855" s="30" t="str">
        <f>DATA!C1943</f>
        <v>1854.014.CARIER.7535</v>
      </c>
      <c r="B1855" s="30" t="str">
        <f>DATA!D1943</f>
        <v>P291-0774</v>
      </c>
      <c r="C1855" s="31" t="str">
        <f>DATA!E1943</f>
        <v>P/N : P291-0774 , CAPACITOR FOR CARRIER
VFD AIR CONDITIONER 50TFF014...610 ( OLD
P/N : HC93CA011 )</v>
      </c>
    </row>
    <row r="1856" spans="1:3" ht="43.5" x14ac:dyDescent="0.35">
      <c r="A1856" s="30" t="str">
        <f>DATA!C1944</f>
        <v>1854.014.CARIER.7542</v>
      </c>
      <c r="B1856" s="30" t="str">
        <f>DATA!D1944</f>
        <v>HC-90BB-007</v>
      </c>
      <c r="C1856" s="31" t="str">
        <f>DATA!E1944</f>
        <v>P/N : HC-90BB-007, CAPACITOR 7.5 MFD,440
V,60 HZ FOR ITEM NO.1 FOR CARRIER AIR
CONDITION COOLING FAN</v>
      </c>
    </row>
    <row r="1857" spans="1:3" ht="29" x14ac:dyDescent="0.35">
      <c r="A1857" s="30" t="str">
        <f>DATA!C1945</f>
        <v>1521.009.COPLND.0208</v>
      </c>
      <c r="B1857" s="30" t="str">
        <f>DATA!D1945</f>
        <v>DLSGP40X</v>
      </c>
      <c r="C1857" s="31" t="str">
        <f>DATA!E1945</f>
        <v>P/N : DLSGP 40X, FREEZER COMPRESSOR
FOR FREEZER UNIT COPELAND 4HP Model</v>
      </c>
    </row>
    <row r="1858" spans="1:3" x14ac:dyDescent="0.35">
      <c r="A1858" s="30" t="str">
        <f>DATA!C1946</f>
        <v>5710.008.GENRAL.0010</v>
      </c>
      <c r="B1858" s="30">
        <f>DATA!D1946</f>
        <v>0</v>
      </c>
      <c r="C1858" s="31" t="str">
        <f>DATA!E1946</f>
        <v>TUBE,COPPER 1/4" SOFT (PCE=50 FT)</v>
      </c>
    </row>
    <row r="1859" spans="1:3" x14ac:dyDescent="0.35">
      <c r="A1859" s="30" t="str">
        <f>DATA!C1947</f>
        <v>5710.008.GENRAL.0012</v>
      </c>
      <c r="B1859" s="30">
        <f>DATA!D1947</f>
        <v>0</v>
      </c>
      <c r="C1859" s="31" t="str">
        <f>DATA!E1947</f>
        <v>TUBE,COPPER 3/8" SOFT (PCE=50 FT)</v>
      </c>
    </row>
    <row r="1860" spans="1:3" ht="29" x14ac:dyDescent="0.35">
      <c r="A1860" s="30" t="str">
        <f>DATA!C1948</f>
        <v>5710.008.GENRAL.0013</v>
      </c>
      <c r="B1860" s="30">
        <f>DATA!D1948</f>
        <v>0</v>
      </c>
      <c r="C1860" s="31" t="str">
        <f>DATA!E1948</f>
        <v>copper tube 1/2 , for freezer and A/C (PCE=50
FT)</v>
      </c>
    </row>
    <row r="1861" spans="1:3" ht="58" x14ac:dyDescent="0.35">
      <c r="A1861" s="30" t="str">
        <f>DATA!C1949</f>
        <v>1854.027.GENRAL.0003</v>
      </c>
      <c r="B1861" s="30" t="str">
        <f>DATA!D1949</f>
        <v>023Z4523</v>
      </c>
      <c r="C1861" s="31" t="str">
        <f>DATA!E1949</f>
        <v>P/N : 023Z4523 , HERMATIC FILTER DRIER (
HFCC/HFC/HC , DCL 164S , INLET:1/2IN
SOLDER ODF , OUTLET:1/2IN SOLDER ODF)
(MEXICO (EAC) CAT.)</v>
      </c>
    </row>
    <row r="1862" spans="1:3" ht="58" x14ac:dyDescent="0.35">
      <c r="A1862" s="30" t="str">
        <f>DATA!C1950</f>
        <v>1854.027.GENRAL.0031</v>
      </c>
      <c r="B1862" s="30">
        <f>DATA!D1950</f>
        <v>0</v>
      </c>
      <c r="C1862" s="31" t="str">
        <f>DATA!E1950</f>
        <v>LIQUID LINE FILTER DRYER, COPPER,
SOLDER CONNECTION, 1/4 CONNECTION
SIZE (IN.), FOR MINI BAR REFREGIRATORS (
REF. P/N : 6X527 GRAINGER CAT.)</v>
      </c>
    </row>
    <row r="1863" spans="1:3" ht="43.5" x14ac:dyDescent="0.35">
      <c r="A1863" s="30" t="str">
        <f>DATA!C1951</f>
        <v>2211.001.GENRAL.7036</v>
      </c>
      <c r="B1863" s="30" t="str">
        <f>DATA!D1951</f>
        <v>LC1-D32-B7</v>
      </c>
      <c r="C1863" s="31" t="str">
        <f>DATA!E1951</f>
        <v>P/N : LC1-D32-B7 , SCHNEIDER CONTACTOR
LC1-D32-B7 WITH OVER LOAD ( 9-13 AMP ) ,
FOR FREEZER AND A/C</v>
      </c>
    </row>
    <row r="1864" spans="1:3" ht="29" x14ac:dyDescent="0.35">
      <c r="A1864" s="30" t="str">
        <f>DATA!C1952</f>
        <v>1531.032.GENRAL.7151</v>
      </c>
      <c r="B1864" s="30">
        <f>DATA!D1952</f>
        <v>4032316</v>
      </c>
      <c r="C1864" s="31" t="str">
        <f>DATA!E1952</f>
        <v>P/N : 4032316 , 3/8'' FILTER WITH NUTFOR
FREEZER UNIT SDML-163</v>
      </c>
    </row>
    <row r="1865" spans="1:3" x14ac:dyDescent="0.35">
      <c r="A1865" s="30" t="str">
        <f>DATA!C1953</f>
        <v>1531.032.GENRAL.7061</v>
      </c>
      <c r="B1865" s="30">
        <f>DATA!D1953</f>
        <v>0</v>
      </c>
      <c r="C1865" s="31" t="str">
        <f>DATA!E1953</f>
        <v>COPPER ELBOW 3/4, FOR FREEZER AND A/C</v>
      </c>
    </row>
    <row r="1866" spans="1:3" ht="29" x14ac:dyDescent="0.35">
      <c r="A1866" s="30" t="str">
        <f>DATA!C1954</f>
        <v>1531.032.GENRAL.7059</v>
      </c>
      <c r="B1866" s="30">
        <f>DATA!D1954</f>
        <v>0</v>
      </c>
      <c r="C1866" s="31" t="str">
        <f>DATA!E1954</f>
        <v>COPPER ELBOW 1/2 90 FOR FREEZER AND
A/C</v>
      </c>
    </row>
    <row r="1867" spans="1:3" x14ac:dyDescent="0.35">
      <c r="A1867" s="30" t="str">
        <f>DATA!C1955</f>
        <v>1531.032.GENRAL.7060</v>
      </c>
      <c r="B1867" s="30">
        <f>DATA!D1955</f>
        <v>0</v>
      </c>
      <c r="C1867" s="31" t="str">
        <f>DATA!E1955</f>
        <v>COPPER ELBOW 5/8 FOR FREEZER AND A/C</v>
      </c>
    </row>
    <row r="1868" spans="1:3" x14ac:dyDescent="0.35">
      <c r="A1868" s="30" t="str">
        <f>DATA!C1956</f>
        <v>1531.032.GENRAL.7065</v>
      </c>
      <c r="B1868" s="30">
        <f>DATA!D1956</f>
        <v>0</v>
      </c>
      <c r="C1868" s="31" t="str">
        <f>DATA!E1956</f>
        <v>COPPER ELBOW 1/2 FOR FREEZER AND A/C</v>
      </c>
    </row>
    <row r="1869" spans="1:3" ht="29" x14ac:dyDescent="0.35">
      <c r="A1869" s="30" t="str">
        <f>DATA!C1957</f>
        <v>1531.032.GENRAL.7067</v>
      </c>
      <c r="B1869" s="30">
        <f>DATA!D1957</f>
        <v>0</v>
      </c>
      <c r="C1869" s="31" t="str">
        <f>DATA!E1957</f>
        <v>COPPER SLEEVER 1.1/8 FOR FREEZER AND
A/C</v>
      </c>
    </row>
    <row r="1870" spans="1:3" x14ac:dyDescent="0.35">
      <c r="A1870" s="30" t="str">
        <f>DATA!C1958</f>
        <v>1531.032.GENRAL.7069</v>
      </c>
      <c r="B1870" s="30">
        <f>DATA!D1958</f>
        <v>0</v>
      </c>
      <c r="C1870" s="31" t="str">
        <f>DATA!E1958</f>
        <v>COPPER ELBOW 7/8 FOR FREEZER AND A/C</v>
      </c>
    </row>
    <row r="1871" spans="1:3" ht="29" x14ac:dyDescent="0.35">
      <c r="A1871" s="30" t="str">
        <f>DATA!C1959</f>
        <v>1531.032.GENRAL.7071</v>
      </c>
      <c r="B1871" s="30">
        <f>DATA!D1959</f>
        <v>0</v>
      </c>
      <c r="C1871" s="31" t="str">
        <f>DATA!E1959</f>
        <v>COPPER ELBOW 1.3/8 ANGLE 45 FOR
FREEZER AND A/C</v>
      </c>
    </row>
    <row r="1872" spans="1:3" ht="29" x14ac:dyDescent="0.35">
      <c r="A1872" s="30" t="str">
        <f>DATA!C1960</f>
        <v>1531.032.GENRAL.7072</v>
      </c>
      <c r="B1872" s="30">
        <f>DATA!D1960</f>
        <v>0</v>
      </c>
      <c r="C1872" s="31" t="str">
        <f>DATA!E1960</f>
        <v>COPPER ELBOW 1.3/8 ANGLE 90 FOR
FREEZER AND A/C</v>
      </c>
    </row>
    <row r="1873" spans="1:3" ht="29" x14ac:dyDescent="0.35">
      <c r="A1873" s="30" t="str">
        <f>DATA!C1961</f>
        <v>1531.032.GENRAL.7073</v>
      </c>
      <c r="B1873" s="30">
        <f>DATA!D1961</f>
        <v>0</v>
      </c>
      <c r="C1873" s="31" t="str">
        <f>DATA!E1961</f>
        <v>COPPER ELBOW 3/4 ANGLE 45 FOR FREEZER
AND A/C</v>
      </c>
    </row>
    <row r="1874" spans="1:3" ht="29" x14ac:dyDescent="0.35">
      <c r="A1874" s="30" t="str">
        <f>DATA!C1962</f>
        <v>1531.032.GENRAL.7074</v>
      </c>
      <c r="B1874" s="30">
        <f>DATA!D1962</f>
        <v>0</v>
      </c>
      <c r="C1874" s="31" t="str">
        <f>DATA!E1962</f>
        <v>COPPER ELBOW 3/4 ANGLE 90 FOR FREEZER
AND A/C</v>
      </c>
    </row>
    <row r="1875" spans="1:3" ht="29" x14ac:dyDescent="0.35">
      <c r="A1875" s="30" t="str">
        <f>DATA!C1963</f>
        <v>1531.032.GENRAL.7075</v>
      </c>
      <c r="B1875" s="30">
        <f>DATA!D1963</f>
        <v>0</v>
      </c>
      <c r="C1875" s="31" t="str">
        <f>DATA!E1963</f>
        <v>COPPER ELBOW 1.1/8 ANGLE 90 FOR
FREEZER AND A/C</v>
      </c>
    </row>
    <row r="1876" spans="1:3" x14ac:dyDescent="0.35">
      <c r="A1876" s="30" t="str">
        <f>DATA!C1964</f>
        <v>1531.032.GENRAL.7076</v>
      </c>
      <c r="B1876" s="30">
        <f>DATA!D1964</f>
        <v>0</v>
      </c>
      <c r="C1876" s="31" t="str">
        <f>DATA!E1964</f>
        <v>COPPER ELBOW 3/8 ANGLE 45 FOR FREEZER AND A/C</v>
      </c>
    </row>
    <row r="1877" spans="1:3" ht="29" x14ac:dyDescent="0.35">
      <c r="A1877" s="30" t="str">
        <f>DATA!C1965</f>
        <v>1531.032.GENRAL.7077</v>
      </c>
      <c r="B1877" s="30">
        <f>DATA!D1965</f>
        <v>0</v>
      </c>
      <c r="C1877" s="31" t="str">
        <f>DATA!E1965</f>
        <v>COPPER ELBOW 3/8 ANGLE 90 FOR FREEZER
AND A/C</v>
      </c>
    </row>
    <row r="1878" spans="1:3" ht="29" x14ac:dyDescent="0.35">
      <c r="A1878" s="30" t="str">
        <f>DATA!C1966</f>
        <v>1531.032.GENRAL.7080</v>
      </c>
      <c r="B1878" s="30">
        <f>DATA!D1966</f>
        <v>0</v>
      </c>
      <c r="C1878" s="31" t="str">
        <f>DATA!E1966</f>
        <v>COPPER ELBOW 7/8 ANGLE 45 FOR FREEZER
AND A/C</v>
      </c>
    </row>
    <row r="1879" spans="1:3" ht="29" x14ac:dyDescent="0.35">
      <c r="A1879" s="30" t="str">
        <f>DATA!C1967</f>
        <v>1531.032.GENRAL.7081</v>
      </c>
      <c r="B1879" s="30">
        <f>DATA!D1967</f>
        <v>0</v>
      </c>
      <c r="C1879" s="31" t="str">
        <f>DATA!E1967</f>
        <v>COPPER ELBOW 7/8 ANGLE 90 FOR FREEZER
AND A/C</v>
      </c>
    </row>
    <row r="1880" spans="1:3" ht="29" x14ac:dyDescent="0.35">
      <c r="A1880" s="30" t="str">
        <f>DATA!C1968</f>
        <v>5710.008.GENRAL.0026</v>
      </c>
      <c r="B1880" s="30">
        <f>DATA!D1968</f>
        <v>0</v>
      </c>
      <c r="C1880" s="31" t="str">
        <f>DATA!E1968</f>
        <v>COPPER TUBE 7/8 FOR FREEZER AND A/C
(PIECE = 50 FT)</v>
      </c>
    </row>
    <row r="1881" spans="1:3" ht="43.5" x14ac:dyDescent="0.35">
      <c r="A1881" s="30" t="str">
        <f>DATA!C1969</f>
        <v>1854.002.CARIER.0888</v>
      </c>
      <c r="B1881" s="30" t="str">
        <f>DATA!D1969</f>
        <v>DCL163</v>
      </c>
      <c r="C1881" s="31" t="str">
        <f>DATA!E1969</f>
        <v>P/N : DCL163, FILTER DRYER 3/8" DANFOSS
FOR YORK AIR CONDITION # 1 SCR ROOM
HERMRTEC / E1212E</v>
      </c>
    </row>
    <row r="1882" spans="1:3" ht="43.5" x14ac:dyDescent="0.35">
      <c r="A1882" s="30" t="str">
        <f>DATA!C1970</f>
        <v>1854.002.CARIER.0888</v>
      </c>
      <c r="B1882" s="30" t="str">
        <f>DATA!D1970</f>
        <v>DCL163</v>
      </c>
      <c r="C1882" s="31" t="str">
        <f>DATA!E1970</f>
        <v>P/N : DCL163, FILTER DRYER 3/8" DANFOSS
FOR YORK AIR CONDITION # 1 SCR ROOM
HERMRTEC / E1212E</v>
      </c>
    </row>
    <row r="1883" spans="1:3" x14ac:dyDescent="0.35">
      <c r="A1883" s="30" t="str">
        <f>DATA!C1971</f>
        <v>5720.006.GENRAL.0850</v>
      </c>
      <c r="B1883" s="30">
        <f>DATA!D1971</f>
        <v>0</v>
      </c>
      <c r="C1883" s="31" t="str">
        <f>DATA!E1971</f>
        <v>DUCT TAPE</v>
      </c>
    </row>
    <row r="1884" spans="1:3" x14ac:dyDescent="0.35">
      <c r="A1884" s="30" t="str">
        <f>DATA!C1972</f>
        <v>5720.006.GENRAL.0089</v>
      </c>
      <c r="B1884" s="30">
        <f>DATA!D1972</f>
        <v>0</v>
      </c>
      <c r="C1884" s="31" t="str">
        <f>DATA!E1972</f>
        <v>TAPE,2",PVC</v>
      </c>
    </row>
    <row r="1885" spans="1:3" ht="43.5" x14ac:dyDescent="0.35">
      <c r="A1885" s="30" t="str">
        <f>DATA!C1973</f>
        <v>1816.064.APT.0001</v>
      </c>
      <c r="B1885" s="30">
        <f>DATA!D1973</f>
        <v>0</v>
      </c>
      <c r="C1885" s="31" t="str">
        <f>DATA!E1973</f>
        <v>AIR COMPRESSOR 300 LITER 3 HP APT
COPPER MODEL SGH2065 ( FOR PROJECTS
ONLY )</v>
      </c>
    </row>
    <row r="1886" spans="1:3" ht="43.5" x14ac:dyDescent="0.35">
      <c r="A1886" s="30" t="str">
        <f>DATA!C1974</f>
        <v>2219.009.APT.0001</v>
      </c>
      <c r="B1886" s="30" t="str">
        <f>DATA!D1974</f>
        <v>AVR-28.5KW</v>
      </c>
      <c r="C1886" s="31" t="str">
        <f>DATA!E1974</f>
        <v>P/N : AVR-2 8.5KW , APT DIESEL DRIVEN
GENERATOR 5KVA MODEL SDE6700TA WITH
STARTER MOTOR</v>
      </c>
    </row>
    <row r="1887" spans="1:3" ht="43.5" x14ac:dyDescent="0.35">
      <c r="A1887" s="30" t="str">
        <f>DATA!C1975</f>
        <v>2219.010.GENRAL.0005</v>
      </c>
      <c r="B1887" s="30" t="str">
        <f>DATA!D1975</f>
        <v>PEF362NA000A</v>
      </c>
      <c r="C1887" s="31" t="str">
        <f>DATA!E1975</f>
        <v>P/N : PEF362NA000A , EM15 AVR LEROY
SOMER GENERATORS PARTS ( YING LI TE
CAT.)</v>
      </c>
    </row>
    <row r="1888" spans="1:3" ht="43.5" x14ac:dyDescent="0.35">
      <c r="A1888" s="30" t="str">
        <f>DATA!C1976</f>
        <v>5720.001.GENRAL.0117</v>
      </c>
      <c r="B1888" s="30" t="str">
        <f>DATA!D1976</f>
        <v>LR44/AG13</v>
      </c>
      <c r="C1888" s="31" t="str">
        <f>DATA!E1976</f>
        <v>P/N : LR44/AG13 , BATTERY FOR MEASURING
TOOL EGA-MASTER/MULTUTOYO VERNIER
CALIPER SIZE 6,8,12 INCH</v>
      </c>
    </row>
    <row r="1889" spans="1:3" x14ac:dyDescent="0.35">
      <c r="A1889" s="30" t="str">
        <f>DATA!C1977</f>
        <v>5720.006.GENRAL.0850</v>
      </c>
      <c r="B1889" s="30">
        <f>DATA!D1977</f>
        <v>0</v>
      </c>
      <c r="C1889" s="31" t="str">
        <f>DATA!E1977</f>
        <v>DUCT TAPE</v>
      </c>
    </row>
    <row r="1890" spans="1:3" x14ac:dyDescent="0.35">
      <c r="A1890" s="30" t="str">
        <f>DATA!C1993</f>
        <v>5720.006.GENRAL.0089</v>
      </c>
      <c r="B1890" s="30">
        <f>DATA!D1993</f>
        <v>0</v>
      </c>
      <c r="C1890" s="31" t="str">
        <f>DATA!E1993</f>
        <v>TAPE,2",PVC</v>
      </c>
    </row>
    <row r="1891" spans="1:3" ht="43.5" x14ac:dyDescent="0.35">
      <c r="A1891" s="30" t="str">
        <f>DATA!C1994</f>
        <v>2281.004.GAITRO.7017</v>
      </c>
      <c r="B1891" s="30" t="str">
        <f>DATA!D1994</f>
        <v>HP15-8</v>
      </c>
      <c r="C1891" s="31" t="str">
        <f>DATA!E1994</f>
        <v>P/N : HP158 , HORN WPFW/INTEGRAL DRIVER
(OLD P/N : 15W 8OHM) PLAST ( GAITROIC
CAT. )</v>
      </c>
    </row>
    <row r="1892" spans="1:3" ht="29" x14ac:dyDescent="0.35">
      <c r="A1892" s="30" t="str">
        <f>DATA!C1995</f>
        <v>1421.017.GENRAL.0500</v>
      </c>
      <c r="B1892" s="30" t="str">
        <f>DATA!D1995</f>
        <v>TI-120TB</v>
      </c>
      <c r="C1892" s="31" t="str">
        <f>DATA!E1995</f>
        <v>P/N TI-120TB , 5 ZONE MIXER AMPLIFER 120
W ( MAKE ITC-PA )</v>
      </c>
    </row>
    <row r="1893" spans="1:3" ht="43.5" x14ac:dyDescent="0.35">
      <c r="A1893" s="30" t="str">
        <f>DATA!C1996</f>
        <v>1421.017.GENRAL.0501</v>
      </c>
      <c r="B1893" s="30" t="str">
        <f>DATA!D1996</f>
        <v>T-105U</v>
      </c>
      <c r="C1893" s="31" t="str">
        <f>DATA!E1996</f>
        <v>P/N : T-105U , 100V-70V BUILT IN CELLING
LOUDSPEAKERS SPEAKERS ( MAKE ITC-PA )
( OLD P/N T103C )</v>
      </c>
    </row>
    <row r="1894" spans="1:3" ht="29" x14ac:dyDescent="0.35">
      <c r="A1894" s="30" t="str">
        <f>DATA!C1997</f>
        <v>1421.017.GENRAL.0502</v>
      </c>
      <c r="B1894" s="30" t="str">
        <f>DATA!D1997</f>
        <v>T902-B</v>
      </c>
      <c r="C1894" s="31" t="str">
        <f>DATA!E1997</f>
        <v>P/N T902-B , CELLING STAND SPEEKER 10-
20W ( MAKE ITC-PA )</v>
      </c>
    </row>
    <row r="1895" spans="1:3" ht="29" x14ac:dyDescent="0.35">
      <c r="A1895" s="30" t="str">
        <f>DATA!C1998</f>
        <v>1421.017.GENRAL.0504</v>
      </c>
      <c r="B1895" s="30" t="str">
        <f>DATA!D1998</f>
        <v>TS-332</v>
      </c>
      <c r="C1895" s="31" t="str">
        <f>DATA!E1998</f>
        <v>P/N TS-332 , WIRED HANDHELD MICROPHONE
( MAKE ITC-PA )</v>
      </c>
    </row>
    <row r="1896" spans="1:3" ht="29" x14ac:dyDescent="0.35">
      <c r="A1896" s="30" t="str">
        <f>DATA!C1999</f>
        <v>1421.017.GENRAL.0014</v>
      </c>
      <c r="B1896" s="30">
        <f>DATA!D1999</f>
        <v>0</v>
      </c>
      <c r="C1896" s="31" t="str">
        <f>DATA!E1999</f>
        <v>OUTDOOR SPEAKER (HORN) 100 WATT
XPLOD AUDIO XP-H100( LOCAL MARKET )</v>
      </c>
    </row>
    <row r="1897" spans="1:3" ht="43.5" x14ac:dyDescent="0.35">
      <c r="A1897" s="30" t="str">
        <f>DATA!C2000</f>
        <v>1421.017.GENRAL.0015</v>
      </c>
      <c r="B1897" s="30">
        <f>DATA!D2000</f>
        <v>0</v>
      </c>
      <c r="C1897" s="31" t="str">
        <f>DATA!E2000</f>
        <v>CALL STATION PAGING MICROPHONE WITH
FLEXIBLE MICROPHONE DESK MIC XPLOD
XP-MD898 ( LOCAL MARKET )</v>
      </c>
    </row>
    <row r="1898" spans="1:3" ht="29" x14ac:dyDescent="0.35">
      <c r="A1898" s="30" t="str">
        <f>DATA!C2001</f>
        <v>1421.017.GENRAL.0013</v>
      </c>
      <c r="B1898" s="30">
        <f>DATA!D2001</f>
        <v>0</v>
      </c>
      <c r="C1898" s="31" t="str">
        <f>DATA!E2001</f>
        <v>SPEAKER AMPLIFIERS 360 WATTS,220 VOLTS
XPLOD AUDIO XP-AM360 ( LOCAL MARKET )</v>
      </c>
    </row>
    <row r="1899" spans="1:3" ht="29" x14ac:dyDescent="0.35">
      <c r="A1899" s="30" t="str">
        <f>DATA!C2002</f>
        <v>1421.017.GENRAL.0002</v>
      </c>
      <c r="B1899" s="30" t="str">
        <f>DATA!D2002</f>
        <v>M5</v>
      </c>
      <c r="C1899" s="31" t="str">
        <f>DATA!E2002</f>
        <v>P/N : M5, NANO STATION UNIT FOR INTERNET
SYSTEM (UBIQUITI NETWORKS)</v>
      </c>
    </row>
    <row r="1900" spans="1:3" ht="29" x14ac:dyDescent="0.35">
      <c r="A1900" s="30" t="str">
        <f>DATA!C2003</f>
        <v>1421.017.GENRAL.0002</v>
      </c>
      <c r="B1900" s="30" t="str">
        <f>DATA!D2003</f>
        <v>M5</v>
      </c>
      <c r="C1900" s="31" t="str">
        <f>DATA!E2003</f>
        <v>P/N : M5, NANO STATION UNIT FOR INTERNET
SYSTEM (UBIQUITI NETWORKS)</v>
      </c>
    </row>
    <row r="1901" spans="1:3" ht="87" x14ac:dyDescent="0.35">
      <c r="A1901" s="30" t="str">
        <f>DATA!C2004</f>
        <v>2211.008.GENRAL.0146</v>
      </c>
      <c r="B1901" s="30" t="str">
        <f>DATA!D2004</f>
        <v>NW16H1HHF3P2E</v>
      </c>
      <c r="C1901" s="31" t="str">
        <f>DATA!E2004</f>
        <v>SCHNEIDER 1600A CIRCUIT BREAKER
COMPLETE WITH GEAR MOTOR 110 VAC,
UNDERVOLTAGE RELEASE 24 VDC, CLOSE
COIL RELEASE 110VAC, P/N :
NW16H1HHF3P2E COMPLETE WITH BELWO
ITEM,MCH 48211,MN33668,XF 47352</v>
      </c>
    </row>
    <row r="1902" spans="1:3" ht="43.5" x14ac:dyDescent="0.35">
      <c r="A1902" s="30" t="str">
        <f>DATA!C2005</f>
        <v>2211.008.GENRAL.7556</v>
      </c>
      <c r="B1902" s="30" t="str">
        <f>DATA!D2005</f>
        <v>A9F77216</v>
      </c>
      <c r="C1902" s="31" t="str">
        <f>DATA!E2005</f>
        <v>P/N : A9F77216 , IC60N - MINIATURE CIRCUIT
BREAKER - 2P - 16A - C CURVE (SCHNIDER
CAT.)</v>
      </c>
    </row>
    <row r="1903" spans="1:3" ht="43.5" x14ac:dyDescent="0.35">
      <c r="A1903" s="30" t="str">
        <f>DATA!C2006</f>
        <v>2211.003.GENRAL.0105</v>
      </c>
      <c r="B1903" s="30" t="str">
        <f>DATA!D2006</f>
        <v>3RV2021</v>
      </c>
      <c r="C1903" s="31" t="str">
        <f>DATA!E2006</f>
        <v>SIEMENS P/N : 3RV2021-4BA10(13-20)AMP ,
SIEMENS MANUAL STARTER, 460V, 10HP, 3
PH</v>
      </c>
    </row>
    <row r="1904" spans="1:3" ht="58" x14ac:dyDescent="0.35">
      <c r="A1904" s="30" t="str">
        <f>DATA!C2007</f>
        <v>2211.008.GENRAL.7527</v>
      </c>
      <c r="B1904" s="30" t="str">
        <f>DATA!D2007</f>
        <v>LC1D50</v>
      </c>
      <c r="C1904" s="31" t="str">
        <f>DATA!E2007</f>
        <v>P/N : LC1D50, CONTACTOR KW , 460 VOLT ,
VOLT BETWEEN A1 , A2 IS 220 VOLT AC (
MAKER : SCHNEIDER ELECTRIC ) FOR
TELEMQUINC</v>
      </c>
    </row>
    <row r="1905" spans="1:3" ht="43.5" x14ac:dyDescent="0.35">
      <c r="A1905" s="30" t="str">
        <f>DATA!C2008</f>
        <v>2211.008.GENRAL.7527</v>
      </c>
      <c r="B1905" s="30" t="str">
        <f>DATA!D2008</f>
        <v>LRD340C</v>
      </c>
      <c r="C1905" s="31" t="str">
        <f>DATA!E2008</f>
        <v>P/N : LRD340C ,
LRD THERMAL OVERLOAD RELAY (
SCHNEIDER CAT.)</v>
      </c>
    </row>
    <row r="1906" spans="1:3" ht="29" x14ac:dyDescent="0.35">
      <c r="A1906" s="30" t="str">
        <f>DATA!C2009</f>
        <v>0666.001.GENRAL.0214</v>
      </c>
      <c r="B1906" s="30" t="str">
        <f>DATA!D2009</f>
        <v>HRES03-450</v>
      </c>
      <c r="C1906" s="31" t="str">
        <f>DATA!E2009</f>
        <v>P/N : HRES03-450 , SUCTION FAN FOR
GALLEY ( ROSENBERG CAT.)</v>
      </c>
    </row>
    <row r="1907" spans="1:3" ht="29" x14ac:dyDescent="0.35">
      <c r="A1907" s="30" t="str">
        <f>DATA!C2010</f>
        <v>0666.001.GENRAL.0215</v>
      </c>
      <c r="B1907" s="30" t="str">
        <f>DATA!D2010</f>
        <v>UNO-67-500-4D</v>
      </c>
      <c r="C1907" s="31" t="str">
        <f>DATA!E2010</f>
        <v>P/N : UNO-67-500-4D , FRESH AIR FAN FOR
GALLEY ( ROSENBERG CAT.)</v>
      </c>
    </row>
    <row r="1908" spans="1:3" ht="29" x14ac:dyDescent="0.35">
      <c r="A1908" s="30" t="str">
        <f>DATA!C2011</f>
        <v>1531.032.GENRAL.7551</v>
      </c>
      <c r="B1908" s="30">
        <f>DATA!D2011</f>
        <v>0</v>
      </c>
      <c r="C1908" s="31" t="str">
        <f>DATA!E2011</f>
        <v>RUBBER DOOR GASKET SIZE 32X52X32 NO
REF. 2101098 FOR ELECTRIC COOKER</v>
      </c>
    </row>
    <row r="1909" spans="1:3" ht="58" x14ac:dyDescent="0.35">
      <c r="A1909" s="30" t="str">
        <f>DATA!C2012</f>
        <v>1531.032.GENRAL.7513</v>
      </c>
      <c r="B1909" s="30" t="str">
        <f>DATA!D2012</f>
        <v>LC1D 32M7</v>
      </c>
      <c r="C1909" s="31" t="str">
        <f>DATA!E2012</f>
        <v>P/N : LC1D 32 M7 , SCHNIEDER CONTACTOR
FRANCE TELEMECANIQUE 220V 50/60HZ ITH
50A - 15 KW - 400V , REF. PN/ 2102034 FOR
ELECTRIC GRILL &amp; DEEP FAT FRYER</v>
      </c>
    </row>
    <row r="1910" spans="1:3" ht="43.5" x14ac:dyDescent="0.35">
      <c r="A1910" s="30" t="str">
        <f>DATA!C2013</f>
        <v>0666.001.GENRAL.0165</v>
      </c>
      <c r="B1910" s="30">
        <f>DATA!D2013</f>
        <v>0</v>
      </c>
      <c r="C1910" s="31" t="str">
        <f>DATA!E2013</f>
        <v>BLENDER: HEAVY-DUTY, 48 OZ CAPACITY, 1
HP, 2 SPEEDS ( REF. P/N : 55MY35 GRAINGER
CAT.)</v>
      </c>
    </row>
    <row r="1911" spans="1:3" ht="43.5" x14ac:dyDescent="0.35">
      <c r="A1911" s="30" t="str">
        <f>DATA!C2014</f>
        <v>6666.001.GENRAL.0001</v>
      </c>
      <c r="B1911" s="30">
        <f>DATA!D2014</f>
        <v>0</v>
      </c>
      <c r="C1911" s="31" t="str">
        <f>DATA!E2014</f>
        <v>BRAUN SOMMELIER WATER KETTLE WK300
1.6 LITERS 2200W 220-240V 50-60 HZ 1.85K
TO 2.2KW CHINA</v>
      </c>
    </row>
    <row r="1912" spans="1:3" x14ac:dyDescent="0.35">
      <c r="A1912" s="30" t="str">
        <f>DATA!C2015</f>
        <v>0666.001.OLYMPC.0019</v>
      </c>
      <c r="B1912" s="30">
        <f>DATA!D2015</f>
        <v>0</v>
      </c>
      <c r="C1912" s="31" t="str">
        <f>DATA!E2015</f>
        <v>OLYMPIC WATER HEATER 50 LTR 220 VOLT</v>
      </c>
    </row>
    <row r="1913" spans="1:3" ht="43.5" x14ac:dyDescent="0.35">
      <c r="A1913" s="30" t="str">
        <f>DATA!C2016</f>
        <v>0666.001.GENRAL.0030</v>
      </c>
      <c r="B1913" s="30">
        <f>DATA!D2016</f>
        <v>0</v>
      </c>
      <c r="C1913" s="31" t="str">
        <f>DATA!E2016</f>
        <v>WALL TYPE EXHAUST FAN INTERNAL DIM.
25X25 CM WITH GUARD ( OLYMPIC , TOSHIBA
)</v>
      </c>
    </row>
    <row r="1914" spans="1:3" x14ac:dyDescent="0.35">
      <c r="A1914" s="30" t="str">
        <f>DATA!C2017</f>
        <v>0666.001.GENRAL.0002</v>
      </c>
      <c r="B1914" s="30">
        <f>DATA!D2017</f>
        <v>0</v>
      </c>
      <c r="C1914" s="31" t="str">
        <f>DATA!E2017</f>
        <v>SATELLITE DISH Prefix 70</v>
      </c>
    </row>
    <row r="1915" spans="1:3" x14ac:dyDescent="0.35">
      <c r="A1915" s="30" t="str">
        <f>DATA!C2018</f>
        <v>0666.001.GENRAL.0003</v>
      </c>
      <c r="B1915" s="30">
        <f>DATA!D2018</f>
        <v>0</v>
      </c>
      <c r="C1915" s="31" t="str">
        <f>DATA!E2018</f>
        <v>ASTRA MINI SATELLITE RECIVER HD</v>
      </c>
    </row>
    <row r="1916" spans="1:3" ht="43.5" x14ac:dyDescent="0.35">
      <c r="A1916" s="30" t="str">
        <f>DATA!C2019</f>
        <v>0666.001.GENRAL.0012</v>
      </c>
      <c r="B1916" s="30">
        <f>DATA!D2019</f>
        <v>0</v>
      </c>
      <c r="C1916" s="31" t="str">
        <f>DATA!E2019</f>
        <v>RF CONNECTOR TV (RF COUPLER IS THE
CONNECTION THAT CONNECT THE CABLE TO
RECEIVER)</v>
      </c>
    </row>
    <row r="1917" spans="1:3" x14ac:dyDescent="0.35">
      <c r="A1917" s="30" t="str">
        <f>DATA!C2020</f>
        <v>0666.001.GENRAL.0013</v>
      </c>
      <c r="B1917" s="30">
        <f>DATA!D2020</f>
        <v>0</v>
      </c>
      <c r="C1917" s="31" t="str">
        <f>DATA!E2020</f>
        <v>1X8 OUTPUT LNB</v>
      </c>
    </row>
    <row r="1918" spans="1:3" x14ac:dyDescent="0.35">
      <c r="A1918" s="30" t="str">
        <f>DATA!C2021</f>
        <v>0666.001.GENRAL.0007</v>
      </c>
      <c r="B1918" s="30">
        <f>DATA!D2021</f>
        <v>0</v>
      </c>
      <c r="C1918" s="31" t="str">
        <f>DATA!E2021</f>
        <v>LNB 1/4 QUAD</v>
      </c>
    </row>
    <row r="1919" spans="1:3" ht="29" x14ac:dyDescent="0.35">
      <c r="A1919" s="30" t="str">
        <f>DATA!C2022</f>
        <v>0666.001.GENRAL.0027</v>
      </c>
      <c r="B1919" s="30">
        <f>DATA!D2022</f>
        <v>0</v>
      </c>
      <c r="C1919" s="31" t="str">
        <f>DATA!E2022</f>
        <v>ALASKA REFRIGERATOR 4.5 FT ,220 VOLT ,
50 HZ</v>
      </c>
    </row>
    <row r="1920" spans="1:3" x14ac:dyDescent="0.35">
      <c r="A1920" s="30" t="str">
        <f>DATA!C2026</f>
        <v>1531.032.GENRAL.7580</v>
      </c>
      <c r="B1920" s="30">
        <f>DATA!D2026</f>
        <v>0</v>
      </c>
      <c r="C1920" s="31" t="str">
        <f>DATA!E2026</f>
        <v>CUTTER FOR MEAT MINCER TR12C FIMAR</v>
      </c>
    </row>
    <row r="1921" spans="1:3" x14ac:dyDescent="0.35">
      <c r="A1921" s="30" t="str">
        <f>DATA!C2027</f>
        <v>0666.001.GENRAL.0003</v>
      </c>
      <c r="B1921" s="30">
        <f>DATA!D2027</f>
        <v>0</v>
      </c>
      <c r="C1921" s="31" t="str">
        <f>DATA!E2027</f>
        <v>ASTRA MINI SATELLITE RECIVER HD</v>
      </c>
    </row>
    <row r="1922" spans="1:3" x14ac:dyDescent="0.35">
      <c r="A1922" s="30" t="str">
        <f>DATA!C2028</f>
        <v>0666.001.GENRAL.0006</v>
      </c>
      <c r="B1922" s="30">
        <f>DATA!D2028</f>
        <v>0</v>
      </c>
      <c r="C1922" s="31" t="str">
        <f>DATA!E2028</f>
        <v>CO-AXIAL CABLE/METER CABLE FOR TV</v>
      </c>
    </row>
    <row r="1923" spans="1:3" ht="29" x14ac:dyDescent="0.35">
      <c r="A1923" s="30" t="str">
        <f>DATA!C2029</f>
        <v>0666.001.GENRAL.0010</v>
      </c>
      <c r="B1923" s="30">
        <f>DATA!D2029</f>
        <v>0</v>
      </c>
      <c r="C1923" s="31" t="str">
        <f>DATA!E2029</f>
        <v>AUDIO / VIDEO CABLE 3 X 3 TO CONNECT
RECIVER WITH TV</v>
      </c>
    </row>
    <row r="1924" spans="1:3" ht="43.5" x14ac:dyDescent="0.35">
      <c r="A1924" s="30" t="str">
        <f>DATA!C2030</f>
        <v>0666.001.GENRAL.0010</v>
      </c>
      <c r="B1924" s="30">
        <f>DATA!D2030</f>
        <v>0</v>
      </c>
      <c r="C1924" s="31" t="str">
        <f>DATA!E2030</f>
        <v>F-COUPLER (RF COUPLER IS THE
CONNECTION THAT IS MADE IN THE MIDDLE
BETWEEN TWO CABLES)</v>
      </c>
    </row>
    <row r="1925" spans="1:3" ht="43.5" x14ac:dyDescent="0.35">
      <c r="A1925" s="30" t="str">
        <f>DATA!C2031</f>
        <v>0666.001.GENRAL.0012</v>
      </c>
      <c r="B1925" s="30">
        <f>DATA!D2031</f>
        <v>0</v>
      </c>
      <c r="C1925" s="31" t="str">
        <f>DATA!E2031</f>
        <v>RF CONNECTOR TV (RF COUPLER IS THE
CONNECTION THAT CONNECT THE CABLE TO
RECEIVER)</v>
      </c>
    </row>
    <row r="1926" spans="1:3" ht="29" x14ac:dyDescent="0.35">
      <c r="A1926" s="30" t="str">
        <f>DATA!C2032</f>
        <v>0666.001.GENRAL.0102</v>
      </c>
      <c r="B1926" s="30">
        <f>DATA!D2032</f>
        <v>0</v>
      </c>
      <c r="C1926" s="31" t="str">
        <f>DATA!E2032</f>
        <v>AUDIO / VIDEO CABLE 3 X 1 FOR MINI
RECIVER ( ASTRA ) TO TV LENGTH 1.5 METER</v>
      </c>
    </row>
    <row r="1927" spans="1:3" x14ac:dyDescent="0.35">
      <c r="A1927" s="30" t="str">
        <f>DATA!C2033</f>
        <v>0666.001.GENRAL.0192</v>
      </c>
      <c r="B1927" s="30">
        <f>DATA!D2033</f>
        <v>0</v>
      </c>
      <c r="C1927" s="31" t="str">
        <f>DATA!E2033</f>
        <v>RECIEVER SENATOR 300 ICE</v>
      </c>
    </row>
    <row r="1928" spans="1:3" x14ac:dyDescent="0.35">
      <c r="A1928" s="30" t="str">
        <f>DATA!C2034</f>
        <v>0666.001.OLYMPC.0019</v>
      </c>
      <c r="B1928" s="30">
        <f>DATA!D2034</f>
        <v>0</v>
      </c>
      <c r="C1928" s="31" t="str">
        <f>DATA!E2034</f>
        <v>OLYMPIC WATER HEATER 50 LTR 220 VOLT</v>
      </c>
    </row>
    <row r="1929" spans="1:3" ht="29" x14ac:dyDescent="0.35">
      <c r="A1929" s="30" t="str">
        <f>DATA!C2035</f>
        <v>0666.001.GENRAL.0010</v>
      </c>
      <c r="B1929" s="30">
        <f>DATA!D2035</f>
        <v>0</v>
      </c>
      <c r="C1929" s="31" t="str">
        <f>DATA!E2035</f>
        <v>AUDIO / VIDEO CABLE 3 X 3 TO CONNECT
RECIVER WITH TV</v>
      </c>
    </row>
    <row r="1930" spans="1:3" ht="43.5" x14ac:dyDescent="0.35">
      <c r="A1930" s="30" t="str">
        <f>DATA!C2036</f>
        <v>0666.001.GENRAL.0012</v>
      </c>
      <c r="B1930" s="30">
        <f>DATA!D2036</f>
        <v>0</v>
      </c>
      <c r="C1930" s="31" t="str">
        <f>DATA!E2036</f>
        <v>RF CONNECTOR TV (RF COUPLER IS THE
CONNECTION THAT CONNECT THE CABLE TO
RECEIVER)</v>
      </c>
    </row>
    <row r="1931" spans="1:3" x14ac:dyDescent="0.35">
      <c r="A1931" s="30" t="str">
        <f>DATA!C2037</f>
        <v>0666.001.OLYMPC.0019</v>
      </c>
      <c r="B1931" s="30">
        <f>DATA!D2037</f>
        <v>0</v>
      </c>
      <c r="C1931" s="31" t="str">
        <f>DATA!E2037</f>
        <v>OLYMPIC WATER HEATER 50 LTR 220 VOLT</v>
      </c>
    </row>
    <row r="1932" spans="1:3" ht="29" x14ac:dyDescent="0.35">
      <c r="A1932" s="30" t="str">
        <f>DATA!C2038</f>
        <v>1531.033.GENRAL.7131</v>
      </c>
      <c r="B1932" s="30">
        <f>DATA!D2038</f>
        <v>0</v>
      </c>
      <c r="C1932" s="31" t="str">
        <f>DATA!E2038</f>
        <v>DOUGH HOOK FOR CHANMAG PLANETARY
MIXER CM-201</v>
      </c>
    </row>
    <row r="1933" spans="1:3" ht="29" x14ac:dyDescent="0.35">
      <c r="A1933" s="30" t="str">
        <f>DATA!C2039</f>
        <v>1531.033.GENRAL.7132</v>
      </c>
      <c r="B1933" s="30">
        <f>DATA!D2039</f>
        <v>0</v>
      </c>
      <c r="C1933" s="31" t="str">
        <f>DATA!E2039</f>
        <v>FLAT BEATER FOR CHANMAG PLANETARY
MIXER CM-201</v>
      </c>
    </row>
    <row r="1934" spans="1:3" ht="29" x14ac:dyDescent="0.35">
      <c r="A1934" s="30" t="str">
        <f>DATA!C2040</f>
        <v>1531.033.GENRAL.7133</v>
      </c>
      <c r="B1934" s="30">
        <f>DATA!D2040</f>
        <v>0</v>
      </c>
      <c r="C1934" s="31" t="str">
        <f>DATA!E2040</f>
        <v>WIRE WHIP FOR CHANMAG PLANETARY
MIXER CM-201</v>
      </c>
    </row>
    <row r="1935" spans="1:3" x14ac:dyDescent="0.35">
      <c r="A1935" s="30" t="str">
        <f>DATA!C2041</f>
        <v>0666.001.GENRAL.0003</v>
      </c>
      <c r="B1935" s="30">
        <f>DATA!D2041</f>
        <v>0</v>
      </c>
      <c r="C1935" s="31" t="str">
        <f>DATA!E2041</f>
        <v>ASTRA MINI SATELLITE RECIVER HD</v>
      </c>
    </row>
    <row r="1936" spans="1:3" x14ac:dyDescent="0.35">
      <c r="A1936" s="30" t="str">
        <f>DATA!C2042</f>
        <v>0666.001.GENRAL.0006</v>
      </c>
      <c r="B1936" s="30">
        <f>DATA!D2042</f>
        <v>0</v>
      </c>
      <c r="C1936" s="31" t="str">
        <f>DATA!E2042</f>
        <v>CO-AXIAL CABLE/METER CABLE FOR TV</v>
      </c>
    </row>
    <row r="1937" spans="1:3" x14ac:dyDescent="0.35">
      <c r="A1937" s="30" t="str">
        <f>DATA!C2043</f>
        <v>0666.001.GENRAL.0002</v>
      </c>
      <c r="B1937" s="30">
        <f>DATA!D2043</f>
        <v>0</v>
      </c>
      <c r="C1937" s="31" t="str">
        <f>DATA!E2043</f>
        <v>SATELLITE DISH Prefix 70</v>
      </c>
    </row>
    <row r="1938" spans="1:3" x14ac:dyDescent="0.35">
      <c r="A1938" s="30" t="str">
        <f>DATA!C2044</f>
        <v>0666.001.GENRAL.0006</v>
      </c>
      <c r="B1938" s="30">
        <f>DATA!D2044</f>
        <v>0</v>
      </c>
      <c r="C1938" s="31" t="str">
        <f>DATA!E2044</f>
        <v>CO-AXIAL CABLE/METER CABLE FOR TV</v>
      </c>
    </row>
    <row r="1939" spans="1:3" ht="29" x14ac:dyDescent="0.35">
      <c r="A1939" s="30" t="str">
        <f>DATA!C2045</f>
        <v>0666.001.GENRAL.0010</v>
      </c>
      <c r="B1939" s="30">
        <f>DATA!D2045</f>
        <v>0</v>
      </c>
      <c r="C1939" s="31" t="str">
        <f>DATA!E2045</f>
        <v>AUDIO / VIDEO CABLE 3 X 3 TO CONNECT
RECIVER WITH TV</v>
      </c>
    </row>
    <row r="1940" spans="1:3" ht="43.5" x14ac:dyDescent="0.35">
      <c r="A1940" s="30" t="str">
        <f>DATA!C2046</f>
        <v>0666.001.GENRAL.0012</v>
      </c>
      <c r="B1940" s="30">
        <f>DATA!D2046</f>
        <v>0</v>
      </c>
      <c r="C1940" s="31" t="str">
        <f>DATA!E2046</f>
        <v>RF CONNECTOR TV (RF COUPLER IS THE
CONNECTION THAT CONNECT THE CABLE TO
RECEIVER)</v>
      </c>
    </row>
    <row r="1941" spans="1:3" x14ac:dyDescent="0.35">
      <c r="A1941" s="30" t="str">
        <f>DATA!C2047</f>
        <v>0666.001.GENRAL.0013</v>
      </c>
      <c r="B1941" s="30">
        <f>DATA!D2047</f>
        <v>0</v>
      </c>
      <c r="C1941" s="31" t="str">
        <f>DATA!E2047</f>
        <v>1X8 OUTPUT LNB</v>
      </c>
    </row>
    <row r="1942" spans="1:3" x14ac:dyDescent="0.35">
      <c r="A1942" s="30" t="str">
        <f>DATA!C2048</f>
        <v>0666.001.GENRAL.0003</v>
      </c>
      <c r="B1942" s="30">
        <f>DATA!D2048</f>
        <v>0</v>
      </c>
      <c r="C1942" s="31" t="str">
        <f>DATA!E2048</f>
        <v>ASTRA MINI SATELLITE RECIVER HD</v>
      </c>
    </row>
    <row r="1943" spans="1:3" x14ac:dyDescent="0.35">
      <c r="A1943" s="30" t="str">
        <f>DATA!C2049</f>
        <v>0666.001.GENRAL.0002</v>
      </c>
      <c r="B1943" s="30">
        <f>DATA!D2049</f>
        <v>0</v>
      </c>
      <c r="C1943" s="31" t="str">
        <f>DATA!E2049</f>
        <v>SATELLITE DISH Prefix 70</v>
      </c>
    </row>
    <row r="1944" spans="1:3" x14ac:dyDescent="0.35">
      <c r="A1944" s="30" t="str">
        <f>DATA!C2050</f>
        <v>0666.001.GENRAL.0006</v>
      </c>
      <c r="B1944" s="30">
        <f>DATA!D2050</f>
        <v>0</v>
      </c>
      <c r="C1944" s="31" t="str">
        <f>DATA!E2050</f>
        <v>CO-AXIAL CABLE/METER CABLE FOR TV</v>
      </c>
    </row>
    <row r="1945" spans="1:3" ht="43.5" x14ac:dyDescent="0.35">
      <c r="A1945" s="30" t="str">
        <f>DATA!C2051</f>
        <v>0666.001.GENRAL.0012</v>
      </c>
      <c r="B1945" s="30">
        <f>DATA!D2051</f>
        <v>0</v>
      </c>
      <c r="C1945" s="31" t="str">
        <f>DATA!E2051</f>
        <v>RF CONNECTOR TV (RF COUPLER IS THE
CONNECTION THAT CONNECT THE CABLE TO
RECEIVER)</v>
      </c>
    </row>
    <row r="1946" spans="1:3" x14ac:dyDescent="0.35">
      <c r="A1946" s="30" t="str">
        <f>DATA!C2052</f>
        <v>0666.001.GENRAL.0013</v>
      </c>
      <c r="B1946" s="30">
        <f>DATA!D2052</f>
        <v>0</v>
      </c>
      <c r="C1946" s="31" t="str">
        <f>DATA!E2052</f>
        <v>1X8 OUTPUT LNB</v>
      </c>
    </row>
    <row r="1947" spans="1:3" x14ac:dyDescent="0.35">
      <c r="A1947" s="30" t="str">
        <f>DATA!C2053</f>
        <v>0666.001.GENRAL.0192</v>
      </c>
      <c r="B1947" s="30">
        <f>DATA!D2053</f>
        <v>0</v>
      </c>
      <c r="C1947" s="31" t="str">
        <f>DATA!E2053</f>
        <v>RECIEVER SENATOR 300 ICE</v>
      </c>
    </row>
    <row r="1948" spans="1:3" ht="29" x14ac:dyDescent="0.35">
      <c r="A1948" s="30" t="str">
        <f>DATA!C2054</f>
        <v>6666.001.GENRAL.0034</v>
      </c>
      <c r="B1948" s="30">
        <f>DATA!D2054</f>
        <v>0</v>
      </c>
      <c r="C1948" s="31" t="str">
        <f>DATA!E2054</f>
        <v>JAC MICROWAVE 25 LITER DIGITAL CONTROL
PANEL WITH GRILL</v>
      </c>
    </row>
    <row r="1949" spans="1:3" ht="43.5" x14ac:dyDescent="0.35">
      <c r="A1949" s="30" t="str">
        <f>DATA!C2055</f>
        <v>6666.001.GENRAL.0069</v>
      </c>
      <c r="B1949" s="30">
        <f>DATA!D2055</f>
        <v>0</v>
      </c>
      <c r="C1949" s="31" t="str">
        <f>DATA!E2055</f>
        <v>ARZUM OKKA AUTOMATIC 220V
TURKISH/GREEK COFFEE MACHINE ( REF.
MODEL : OK002W</v>
      </c>
    </row>
    <row r="1950" spans="1:3" ht="29" x14ac:dyDescent="0.35">
      <c r="A1950" s="30" t="str">
        <f>DATA!C2056</f>
        <v>6666.001.GENRAL.0149</v>
      </c>
      <c r="B1950" s="30">
        <f>DATA!D2056</f>
        <v>0</v>
      </c>
      <c r="C1950" s="31" t="str">
        <f>DATA!E2056</f>
        <v>TORNADO AUTOMATIC TURKISH COFFEE
MAKER 330ML, 735 WATT, TCME-100 RG.</v>
      </c>
    </row>
    <row r="1951" spans="1:3" ht="29" x14ac:dyDescent="0.35">
      <c r="A1951" s="30" t="str">
        <f>DATA!C2057</f>
        <v>6666.001.GENRAL.0034</v>
      </c>
      <c r="B1951" s="30">
        <f>DATA!D2057</f>
        <v>0</v>
      </c>
      <c r="C1951" s="31" t="str">
        <f>DATA!E2057</f>
        <v>JAC MICROWAVE 25 LITER DIGITAL CONTROL
PANEL WITH GRILL</v>
      </c>
    </row>
    <row r="1952" spans="1:3" ht="43.5" x14ac:dyDescent="0.35">
      <c r="A1952" s="30" t="str">
        <f>DATA!C2058</f>
        <v>6666.001.GENRAL.0069</v>
      </c>
      <c r="B1952" s="30">
        <f>DATA!D2058</f>
        <v>0</v>
      </c>
      <c r="C1952" s="31" t="str">
        <f>DATA!E2058</f>
        <v>ARZUM OKKA AUTOMATIC 220V
TURKISH/GREEK COFFEE MACHINE ( REF.
MODEL : OK002W</v>
      </c>
    </row>
    <row r="1953" spans="1:3" ht="29" x14ac:dyDescent="0.35">
      <c r="A1953" s="30" t="str">
        <f>DATA!C2060</f>
        <v>6666.001.GENRAL.0149</v>
      </c>
      <c r="B1953" s="30">
        <f>DATA!D2060</f>
        <v>0</v>
      </c>
      <c r="C1953" s="31" t="str">
        <f>DATA!E2060</f>
        <v>TORNADO AUTOMATIC TURKISH COFFEE
MAKER 330ML, 735 WATT, TCME-100 RG.</v>
      </c>
    </row>
    <row r="1954" spans="1:3" ht="29" x14ac:dyDescent="0.35">
      <c r="A1954" s="30" t="str">
        <f>DATA!C2061</f>
        <v>6666.001.GENRAL.0034</v>
      </c>
      <c r="B1954" s="30">
        <f>DATA!D2061</f>
        <v>0</v>
      </c>
      <c r="C1954" s="31" t="str">
        <f>DATA!E2061</f>
        <v>JAC MICROWAVE 25 LITER DIGITAL CONTROL
PANEL WITH GRILL</v>
      </c>
    </row>
    <row r="1955" spans="1:3" ht="43.5" x14ac:dyDescent="0.35">
      <c r="A1955" s="30" t="str">
        <f>DATA!C2062</f>
        <v>6666.001.GENRAL.0069</v>
      </c>
      <c r="B1955" s="30">
        <f>DATA!D2062</f>
        <v>0</v>
      </c>
      <c r="C1955" s="31" t="str">
        <f>DATA!E2062</f>
        <v>ARZUM OKKA AUTOMATIC 220V
TURKISH/GREEK COFFEE MACHINE ( REF.
MODEL : OK002W</v>
      </c>
    </row>
    <row r="1956" spans="1:3" ht="29" x14ac:dyDescent="0.35">
      <c r="A1956" s="30" t="str">
        <f>DATA!C2063</f>
        <v>6666.001.GENRAL.0149</v>
      </c>
      <c r="B1956" s="30">
        <f>DATA!D2063</f>
        <v>0</v>
      </c>
      <c r="C1956" s="31" t="str">
        <f>DATA!E2063</f>
        <v>TORNADO AUTOMATIC TURKISH COFFEE
MAKER 330ML, 735 WATT, TCME-100 RG.</v>
      </c>
    </row>
    <row r="1957" spans="1:3" ht="29" x14ac:dyDescent="0.35">
      <c r="A1957" s="30" t="str">
        <f>DATA!C2064</f>
        <v>0666.001.GENRAL.0027</v>
      </c>
      <c r="B1957" s="30">
        <f>DATA!D2064</f>
        <v>0</v>
      </c>
      <c r="C1957" s="31" t="str">
        <f>DATA!E2064</f>
        <v>ALASKA REFRIGERATOR 4.5 FT ,220 VOLT ,
50 HZ</v>
      </c>
    </row>
    <row r="1958" spans="1:3" ht="72.5" x14ac:dyDescent="0.35">
      <c r="A1958" s="30" t="str">
        <f>DATA!C2065</f>
        <v>2215.004.GENRAL.7554</v>
      </c>
      <c r="B1958" s="30" t="str">
        <f>DATA!D2065</f>
        <v>A5G0525</v>
      </c>
      <c r="C1958" s="31" t="str">
        <f>DATA!E2065</f>
        <v>P/N : A5G0525 , RUBBER FLEXIBLE CABLE, 5
CONDUCTORS X 25 MM2, ELAND CABLES,
VOLTAGE 450/750, H07RN-F, TEMP RATING -
30?C TO +60?C, INSULATION EPR, SHEATH
PCP, EA=MTR</v>
      </c>
    </row>
    <row r="1959" spans="1:3" ht="72.5" x14ac:dyDescent="0.35">
      <c r="A1959" s="30" t="str">
        <f>DATA!C2066</f>
        <v>2215.004.GENRAL.7555</v>
      </c>
      <c r="B1959" s="30" t="str">
        <f>DATA!D2066</f>
        <v>A5G05060</v>
      </c>
      <c r="C1959" s="31" t="str">
        <f>DATA!E2066</f>
        <v>P/N : A5G05060 , RUBBER FLEXIBLE CABLE, 5
CONDUCTORS X 6 MM2, ELAND CABLES,
VOLTAGE 450/750, H07RN-F, TEMP RATING -
30?C TO +60?C, INSULATION EPR, SHEATH
PCP, EA=MTR</v>
      </c>
    </row>
    <row r="1960" spans="1:3" ht="43.5" x14ac:dyDescent="0.35">
      <c r="A1960" s="30" t="str">
        <f>DATA!C2067</f>
        <v>2215.004.GENRAL.0034</v>
      </c>
      <c r="B1960" s="30">
        <f>DATA!D2067</f>
        <v>0</v>
      </c>
      <c r="C1960" s="31" t="str">
        <f>DATA!E2067</f>
        <v>3 CONDUCTORS X 1.5 SQ.MM RUBBER CABLE
( 1 EACH = 1 METER ) , EL SWEEDY OR
ITALIAN MADE</v>
      </c>
    </row>
    <row r="1961" spans="1:3" ht="29" x14ac:dyDescent="0.35">
      <c r="A1961" s="30" t="str">
        <f>DATA!C2068</f>
        <v>1531.002.GENRAL.0125</v>
      </c>
      <c r="B1961" s="30">
        <f>DATA!D2068</f>
        <v>0</v>
      </c>
      <c r="C1961" s="31" t="str">
        <f>DATA!E2068</f>
        <v>THERMOSTAT,1200W,220V,F/ARISTON
WATER HEATER 30 LTR , MADE IN ITALY</v>
      </c>
    </row>
    <row r="1962" spans="1:3" ht="29" x14ac:dyDescent="0.35">
      <c r="A1962" s="30" t="str">
        <f>DATA!C2069</f>
        <v>5720.015.GENRAL.0036</v>
      </c>
      <c r="B1962" s="30">
        <f>DATA!D2069</f>
        <v>0</v>
      </c>
      <c r="C1962" s="31" t="str">
        <f>DATA!E2069</f>
        <v>TSE TYPE ترموستات سخان اوليمبك فرنساوى
COTHERM ( FOR 40 TO 80 LITERS)</v>
      </c>
    </row>
    <row r="1963" spans="1:3" ht="43.5" x14ac:dyDescent="0.35">
      <c r="A1963" s="30" t="str">
        <f>DATA!C2070</f>
        <v>1531.003.GENRAL.0002</v>
      </c>
      <c r="B1963" s="30">
        <f>DATA!D2070</f>
        <v>33616</v>
      </c>
      <c r="C1963" s="31" t="str">
        <f>DATA!E2070</f>
        <v>P/N : 33616 , THERMOSTAT, T 105, TYPE TBS,
16A, 250V, F.72/S.80 FOR ARISTON WATER
HEATER PRO1 R 100 V EG</v>
      </c>
    </row>
    <row r="1964" spans="1:3" ht="43.5" x14ac:dyDescent="0.35">
      <c r="A1964" s="30" t="str">
        <f>DATA!C2071</f>
        <v>0666.001.GENRAL.0125</v>
      </c>
      <c r="B1964" s="30">
        <f>DATA!D2071</f>
        <v>0</v>
      </c>
      <c r="C1964" s="31" t="str">
        <f>DATA!E2071</f>
        <v>EXHAUST FAN - DIAMETER 58.5 CM X 58.5 CM
- 220 VOLT - FOR POWER HOUSE
VENTILATION ( LOCAL MARKET )</v>
      </c>
    </row>
    <row r="1965" spans="1:3" ht="29" x14ac:dyDescent="0.35">
      <c r="A1965" s="30" t="str">
        <f>DATA!C2072</f>
        <v>0666.001.GENRAL.0027</v>
      </c>
      <c r="B1965" s="30">
        <f>DATA!D2072</f>
        <v>0</v>
      </c>
      <c r="C1965" s="31" t="str">
        <f>DATA!E2072</f>
        <v>ALASKA REFRIGERATOR 4.5 FT ,220 VOLT ,
50 HZ</v>
      </c>
    </row>
    <row r="1966" spans="1:3" ht="29" x14ac:dyDescent="0.35">
      <c r="A1966" s="30" t="str">
        <f>DATA!C2073</f>
        <v>0666.001.GENRAL.0027</v>
      </c>
      <c r="B1966" s="30">
        <f>DATA!D2073</f>
        <v>0</v>
      </c>
      <c r="C1966" s="31" t="str">
        <f>DATA!E2073</f>
        <v>ALASKA REFRIGERATOR 4.5 FT ,220 VOLT ,
50 HZ</v>
      </c>
    </row>
    <row r="1967" spans="1:3" ht="29" x14ac:dyDescent="0.35">
      <c r="A1967" s="30" t="str">
        <f>DATA!C2074</f>
        <v>0666.001.GENRAL.0027</v>
      </c>
      <c r="B1967" s="30">
        <f>DATA!D2074</f>
        <v>0</v>
      </c>
      <c r="C1967" s="31" t="str">
        <f>DATA!E2074</f>
        <v>ALASKA REFRIGERATOR 4.5 FT ,220 VOLT ,
50 HZ</v>
      </c>
    </row>
    <row r="1968" spans="1:3" x14ac:dyDescent="0.35">
      <c r="A1968" s="30" t="str">
        <f>DATA!C2075</f>
        <v>0666.001.OLYMPC.0017</v>
      </c>
      <c r="B1968" s="30">
        <f>DATA!D2075</f>
        <v>0</v>
      </c>
      <c r="C1968" s="31" t="str">
        <f>DATA!E2075</f>
        <v>OLYMPIC WATER HEATER 40 LTR 220 VOLT</v>
      </c>
    </row>
    <row r="1969" spans="1:3" ht="29" x14ac:dyDescent="0.35">
      <c r="A1969" s="30" t="str">
        <f>DATA!C2076</f>
        <v>0666.001.GENRAL.0027</v>
      </c>
      <c r="B1969" s="30">
        <f>DATA!D2076</f>
        <v>0</v>
      </c>
      <c r="C1969" s="31" t="str">
        <f>DATA!E2076</f>
        <v>ALASKA REFRIGERATOR 4.5 FT ,220 VOLT ,
50 HZ</v>
      </c>
    </row>
    <row r="1970" spans="1:3" ht="43.5" x14ac:dyDescent="0.35">
      <c r="A1970" s="30" t="str">
        <f>DATA!C2077</f>
        <v>0666.001.GENRAL.0030</v>
      </c>
      <c r="B1970" s="30">
        <f>DATA!D2077</f>
        <v>0</v>
      </c>
      <c r="C1970" s="31" t="str">
        <f>DATA!E2077</f>
        <v>WALL TYPE EXHAUST FAN INTERNAL DIM.
25X25 CM WITH GUARD ( OLYMPIC , TOSHIBA
)</v>
      </c>
    </row>
    <row r="1971" spans="1:3" x14ac:dyDescent="0.35">
      <c r="A1971" s="30" t="str">
        <f>DATA!C2078</f>
        <v>0666.001.GENRAL.0002</v>
      </c>
      <c r="B1971" s="30">
        <f>DATA!D2078</f>
        <v>0</v>
      </c>
      <c r="C1971" s="31" t="str">
        <f>DATA!E2078</f>
        <v>SATELLITE DISH Prefix 70</v>
      </c>
    </row>
    <row r="1972" spans="1:3" x14ac:dyDescent="0.35">
      <c r="A1972" s="30" t="str">
        <f>DATA!C2079</f>
        <v>0666.001.GENRAL.0003</v>
      </c>
      <c r="B1972" s="30">
        <f>DATA!D2079</f>
        <v>0</v>
      </c>
      <c r="C1972" s="31" t="str">
        <f>DATA!E2079</f>
        <v>ASTRA MINI SATELLITE RECIVER HD</v>
      </c>
    </row>
    <row r="1973" spans="1:3" x14ac:dyDescent="0.35">
      <c r="A1973" s="30" t="str">
        <f>DATA!C2080</f>
        <v>0666.001.GENRAL.0006</v>
      </c>
      <c r="B1973" s="30">
        <f>DATA!D2080</f>
        <v>0</v>
      </c>
      <c r="C1973" s="31" t="str">
        <f>DATA!E2080</f>
        <v>CO-AXIAL CABLE/METER CABLE FOR TV</v>
      </c>
    </row>
    <row r="1974" spans="1:3" ht="43.5" x14ac:dyDescent="0.35">
      <c r="A1974" s="30" t="str">
        <f>DATA!C2081</f>
        <v>0666.001.GENRAL.0012</v>
      </c>
      <c r="B1974" s="30">
        <f>DATA!D2081</f>
        <v>0</v>
      </c>
      <c r="C1974" s="31" t="str">
        <f>DATA!E2081</f>
        <v>RF CONNECTOR TV (RF COUPLER IS THE
CONNECTION THAT CONNECT THE CABLE TO
RECEIVER)</v>
      </c>
    </row>
    <row r="1975" spans="1:3" x14ac:dyDescent="0.35">
      <c r="A1975" s="30" t="str">
        <f>DATA!C2082</f>
        <v>0666.001.GENRAL.0013</v>
      </c>
      <c r="B1975" s="30">
        <f>DATA!D2082</f>
        <v>0</v>
      </c>
      <c r="C1975" s="31" t="str">
        <f>DATA!E2082</f>
        <v>1X8 OUTPUT LNB</v>
      </c>
    </row>
    <row r="1976" spans="1:3" ht="72.5" x14ac:dyDescent="0.35">
      <c r="A1976" s="30" t="str">
        <f>DATA!C2083</f>
        <v>1531.032.GENRAL.7507</v>
      </c>
      <c r="B1976" s="30" t="str">
        <f>DATA!D2083</f>
        <v>XR10CX=XR10CH</v>
      </c>
      <c r="C1976" s="31" t="str">
        <f>DATA!E2083</f>
        <v>DIXELL P/N : XR10CX=XR10CH , DIGITAL
THERMOSTAT - 220V 8(3)A 250VAC ITALY
MADE REF. PN/ 2101060 FOR SALAD
REFRIGERATOR &amp; VERTICAL REFRIGERATOR
( OLD P/N : XR10CX-5N0C0 )</v>
      </c>
    </row>
    <row r="1977" spans="1:3" ht="58" x14ac:dyDescent="0.35">
      <c r="A1977" s="30" t="str">
        <f>DATA!C2084</f>
        <v>1531.011.ELCTLX.7002</v>
      </c>
      <c r="B1977" s="30">
        <f>DATA!D2084</f>
        <v>54282</v>
      </c>
      <c r="C1977" s="31" t="str">
        <f>DATA!E2084</f>
        <v>P/N : 054282, SPRING LOCK DOOR FOR
ELECTROLUX OVEN PARTS LIST S/N: 945
DOC. NR.: 3 - 01 002 FOR OVEN PARTS LIST
S/N: 945 DOC. NR.: 3 - 01 002 ELECTROLUX</v>
      </c>
    </row>
    <row r="1978" spans="1:3" ht="43.5" x14ac:dyDescent="0.35">
      <c r="A1978" s="30" t="str">
        <f>DATA!C2085</f>
        <v>1520.008.GENRAL.7006</v>
      </c>
      <c r="B1978" s="30">
        <f>DATA!D2085</f>
        <v>0</v>
      </c>
      <c r="C1978" s="31" t="str">
        <f>DATA!E2085</f>
        <v xml:space="preserve"> TEMPERATURE GAUGE FOR DISPLAY WITH
SENSOR +40 TO -40 REF. PN/ 2101213 FOR
FREEZING ROOM</v>
      </c>
    </row>
    <row r="1979" spans="1:3" ht="43.5" x14ac:dyDescent="0.35">
      <c r="A1979" s="30" t="str">
        <f>DATA!C2086</f>
        <v>1531.032.GENRAL.7097</v>
      </c>
      <c r="B1979" s="30" t="str">
        <f>DATA!D2086</f>
        <v>032F8116</v>
      </c>
      <c r="C1979" s="31" t="str">
        <f>DATA!E2086</f>
        <v>DANFOSS SOLENOID VALVE EVR3 038F8116
3/8 IN FLARE WITH COIL FOR MAIN FREEZER
UNIT (REF ONLY P/N : 032F8116 )</v>
      </c>
    </row>
    <row r="1980" spans="1:3" ht="43.5" x14ac:dyDescent="0.35">
      <c r="A1980" s="30" t="str">
        <f>DATA!C2087</f>
        <v>1531.032.GENRAL.7152</v>
      </c>
      <c r="B1980" s="30" t="str">
        <f>DATA!D2087</f>
        <v>018F6251</v>
      </c>
      <c r="C1980" s="31" t="str">
        <f>DATA!E2087</f>
        <v>P/N : 018F6251 , FREEZER/CHILLER
SOLENOID VALVE COIL, TYPE BF230AS, 230V,
60HZ FOR DANFOSS MAIN FREEZER</v>
      </c>
    </row>
    <row r="1981" spans="1:3" ht="43.5" x14ac:dyDescent="0.35">
      <c r="A1981" s="30" t="str">
        <f>DATA!C2088</f>
        <v>1531.003.GENRAL.7507</v>
      </c>
      <c r="B1981" s="30">
        <f>DATA!D2088</f>
        <v>2102018</v>
      </c>
      <c r="C1981" s="31" t="str">
        <f>DATA!E2088</f>
        <v>HEATER TURKEY UPPER OVEN 1300 WATT
220V (130CM ) , REF. PN/ 2102018 FOR
ELECTRIC COOKER</v>
      </c>
    </row>
    <row r="1982" spans="1:3" ht="43.5" x14ac:dyDescent="0.35">
      <c r="A1982" s="30" t="str">
        <f>DATA!C2089</f>
        <v>1531.003.GENRAL.7506</v>
      </c>
      <c r="B1982" s="30">
        <f>DATA!D2089</f>
        <v>0</v>
      </c>
      <c r="C1982" s="31" t="str">
        <f>DATA!E2089</f>
        <v>HEATER TURKEY LOWER OVEN 1300 WATT
220V (130CM ) NO REF. 2102018 FOR
ELECTRIC COOKER</v>
      </c>
    </row>
    <row r="1983" spans="1:3" ht="72.5" x14ac:dyDescent="0.35">
      <c r="A1983" s="30" t="str">
        <f>DATA!C2090</f>
        <v>1531.032.GENRAL.7507</v>
      </c>
      <c r="B1983" s="30" t="str">
        <f>DATA!D2090</f>
        <v>XR10CX=XR10CH</v>
      </c>
      <c r="C1983" s="31" t="str">
        <f>DATA!E2090</f>
        <v>DIXELL P/N : XR10CX=XR10CH , DIGITAL
THERMOSTAT - 220V 8(3)A 250VAC ITALY
MADE REF. PN/ 2101060 FOR SALAD
REFRIGERATOR &amp; VERTICAL REFRIGERATOR
( OLD P/N : XR10CX-5N0C0 )</v>
      </c>
    </row>
    <row r="1984" spans="1:3" ht="43.5" x14ac:dyDescent="0.35">
      <c r="A1984" s="30" t="str">
        <f>DATA!C2091</f>
        <v>1521.027.GENRAL.0009</v>
      </c>
      <c r="B1984" s="30" t="str">
        <f>DATA!D2091</f>
        <v>LRD08</v>
      </c>
      <c r="C1984" s="31" t="str">
        <f>DATA!E2091</f>
        <v>P/N : LRD08 , 2.5-4A OVERLOAD RELAY FOR
MAIN FREEZER MODEL LH114/4DES-7Y
MAKER SCHNEIDER</v>
      </c>
    </row>
    <row r="1985" spans="1:3" ht="29" x14ac:dyDescent="0.35">
      <c r="A1985" s="30" t="str">
        <f>DATA!C2092</f>
        <v>1531.032.GENRAL.7509</v>
      </c>
      <c r="B1985" s="30">
        <f>DATA!D2092</f>
        <v>0</v>
      </c>
      <c r="C1985" s="31" t="str">
        <f>DATA!E2092</f>
        <v>HEATER ITALY 1950 KW , 220V , FOR BAIN
MARIE ( REF. ONLY P/N: 2102029 )</v>
      </c>
    </row>
    <row r="1986" spans="1:3" ht="29" x14ac:dyDescent="0.35">
      <c r="A1986" s="30" t="str">
        <f>DATA!C2093</f>
        <v>1531.032.GENRAL.7574</v>
      </c>
      <c r="B1986" s="30">
        <f>DATA!D2093</f>
        <v>0</v>
      </c>
      <c r="C1986" s="31" t="str">
        <f>DATA!E2093</f>
        <v>RUBBER DOOR GASKET SIZE 5.5 MT. REF.
PN/ 2101208 FOR FREEZING ROOM</v>
      </c>
    </row>
    <row r="1987" spans="1:3" ht="43.5" x14ac:dyDescent="0.35">
      <c r="A1987" s="30" t="str">
        <f>DATA!C2094</f>
        <v>1531.032.GENRAL.7014</v>
      </c>
      <c r="B1987" s="30">
        <f>DATA!D2094</f>
        <v>3680</v>
      </c>
      <c r="C1987" s="31" t="str">
        <f>DATA!E2094</f>
        <v>ELECTROLUX P/N : 003680 GLASS DOOR
GASKET SIZE 1480 MM REF. PN/ 3680 FOR
CONVECTION OVEN 6 GN 1/1</v>
      </c>
    </row>
    <row r="1988" spans="1:3" ht="43.5" x14ac:dyDescent="0.35">
      <c r="A1988" s="30" t="str">
        <f>DATA!C2097</f>
        <v>1531.032.GENRAL.7156</v>
      </c>
      <c r="B1988" s="30">
        <f>DATA!D2097</f>
        <v>2170300000</v>
      </c>
      <c r="C1988" s="31" t="str">
        <f>DATA!E2097</f>
        <v>WEIGUANG AXIAL FAN MOTOR FOR FREEZER
OUTDOOR UNIT YWF4E-350-S-102/34-G 220V
50 HZ 0.7 A 1380 R/MIN MAD IN CHINA</v>
      </c>
    </row>
    <row r="1989" spans="1:3" ht="29" x14ac:dyDescent="0.35">
      <c r="A1989" s="30" t="str">
        <f>DATA!C2098</f>
        <v>1531.033.GENRAL.7189</v>
      </c>
      <c r="B1989" s="30">
        <f>DATA!D2098</f>
        <v>0</v>
      </c>
      <c r="C1989" s="31" t="str">
        <f>DATA!E2098</f>
        <v>P/N : 2170300000 , PINCH TUBE ,FOR BRAS
DRINK DESPENSER MAESTRALE JOLLY 12-20</v>
      </c>
    </row>
    <row r="1990" spans="1:3" ht="58" x14ac:dyDescent="0.35">
      <c r="A1990" s="30" t="str">
        <f>DATA!C2099</f>
        <v>1531.032.GENRAL.7513</v>
      </c>
      <c r="B1990" s="30" t="str">
        <f>DATA!D2099</f>
        <v>LC1D 32M7</v>
      </c>
      <c r="C1990" s="31" t="str">
        <f>DATA!E2099</f>
        <v>P/N : LC1D 32 M7 , SCHNIEDER CONTACTOR
FRANCE TELEMECANIQUE 220V 50/60HZ ITH
50A - 15 KW - 400V , REF. PN/ 2102034 FOR
ELECTRIC GRILL &amp; DEEP FAT FRYER</v>
      </c>
    </row>
    <row r="1991" spans="1:3" ht="58" x14ac:dyDescent="0.35">
      <c r="A1991" s="30" t="str">
        <f>DATA!C2102</f>
        <v>1531.003.GENRAL.7502</v>
      </c>
      <c r="B1991" s="30" t="str">
        <f>DATA!D2102</f>
        <v>11.33473.338</v>
      </c>
      <c r="C1991" s="31" t="str">
        <f>DATA!E2102</f>
        <v>EGO P/N : ( 11.33473.338) HOT PLATE ( EGO )
GERMANY PLATE 30X30 ? 3KW ? 380V WITH
ST.ST FRAME NEW MODEL FROM 2007 , REF.
PN/ 2102004 FOR ELECTRIC COOKER</v>
      </c>
    </row>
    <row r="1992" spans="1:3" ht="29" x14ac:dyDescent="0.35">
      <c r="A1992" s="30" t="str">
        <f>DATA!C2104</f>
        <v>1531.032.GENRAL.7501</v>
      </c>
      <c r="B1992" s="30">
        <f>DATA!D2104</f>
        <v>5713</v>
      </c>
      <c r="C1992" s="31" t="str">
        <f>DATA!E2104</f>
        <v>DOOR GASKET SIZE 635X430 MM , REF. PN/
5713 FOR CONVECTION OVEN 6 GN 1/1</v>
      </c>
    </row>
    <row r="1993" spans="1:3" ht="29" x14ac:dyDescent="0.35">
      <c r="A1993" s="30" t="str">
        <f>DATA!C2105</f>
        <v>1531.032.GENRAL.7502</v>
      </c>
      <c r="B1993" s="30">
        <f>DATA!D2105</f>
        <v>2102030</v>
      </c>
      <c r="C1993" s="31" t="str">
        <f>DATA!E2105</f>
        <v>HEATER TURKEY 1.8 KW -220 V , REF. PN/
2102030 FOR ELECTRIC GRILL</v>
      </c>
    </row>
    <row r="1994" spans="1:3" ht="29" x14ac:dyDescent="0.35">
      <c r="A1994" s="30" t="str">
        <f>DATA!C2106</f>
        <v>1531.032.GENRAL.7509</v>
      </c>
      <c r="B1994" s="30">
        <f>DATA!D2106</f>
        <v>0</v>
      </c>
      <c r="C1994" s="31" t="str">
        <f>DATA!E2106</f>
        <v>HEATER ITALY 1950 KW , 220V , FOR BAIN
MARIE ( REF. ONLY P/N: 2102029 )</v>
      </c>
    </row>
    <row r="1995" spans="1:3" ht="43.5" x14ac:dyDescent="0.35">
      <c r="A1995" s="30" t="str">
        <f>DATA!C2107</f>
        <v>1531.032.GENRAL.7511</v>
      </c>
      <c r="B1995" s="30">
        <f>DATA!D2107</f>
        <v>2102043</v>
      </c>
      <c r="C1995" s="31" t="str">
        <f>DATA!E2107</f>
        <v>P/N : 2102043 , THERMOSTAT ( EGO )
GERMANY 100/180OC , 1042 SINGLE PH FOR
DEEP FAT FRYER EGO P/N : ( 55.13032.140 )</v>
      </c>
    </row>
    <row r="1996" spans="1:3" ht="58" x14ac:dyDescent="0.35">
      <c r="A1996" s="30" t="str">
        <f>DATA!C2111</f>
        <v>1531.032.GENRAL.7523</v>
      </c>
      <c r="B1996" s="30" t="str">
        <f>DATA!D2111</f>
        <v>43.24232.000</v>
      </c>
      <c r="C1996" s="31" t="str">
        <f>DATA!E2111</f>
        <v>EGO P/N : ( 43.24232.000 ) SELECTOR
SWITCH ( EGO ) SELECTOR SWITCH_( EGO )
32 AMP 4 POSITIONS 32/250 - 25/400 T150 ,
REF. PN/ 210210 FOR ELECTRIC COOKER,</v>
      </c>
    </row>
    <row r="1997" spans="1:3" ht="43.5" x14ac:dyDescent="0.35">
      <c r="A1997" s="30" t="str">
        <f>DATA!C2112</f>
        <v>1531.032.GENRAL.7524</v>
      </c>
      <c r="B1997" s="30" t="str">
        <f>DATA!D2112</f>
        <v>55.34052.010</v>
      </c>
      <c r="C1997" s="31" t="str">
        <f>DATA!E2112</f>
        <v>EGO P/N : 55.34052.010 , THERMOSTAT(EGO)
50/300 OC -THREE PH , REF. PN/ 2102045 FOR
ELECTRIC COOKER ( OLD P/N : 55.34052.020 )</v>
      </c>
    </row>
    <row r="1998" spans="1:3" ht="58" x14ac:dyDescent="0.35">
      <c r="A1998" s="30" t="str">
        <f>DATA!C2113</f>
        <v>1531.032.GENRAL.7527</v>
      </c>
      <c r="B1998" s="30" t="str">
        <f>DATA!D2113</f>
        <v>55.19022.819</v>
      </c>
      <c r="C1998" s="31" t="str">
        <f>DATA!E2113</f>
        <v>EGO P/N : ( 55.19022.819 ) THERMOSTAT (
EGO ) GERMANY 30/110 OC 112OC 1041.4 ,
REF. PN/ 2102042 FOR WATER BOILER &amp; BAIN
MARIE</v>
      </c>
    </row>
    <row r="1999" spans="1:3" ht="58" x14ac:dyDescent="0.35">
      <c r="A1999" s="30" t="str">
        <f>DATA!C2115</f>
        <v>1531.032.GENRAL.7139</v>
      </c>
      <c r="B1999" s="30">
        <f>DATA!D2115</f>
        <v>2102147</v>
      </c>
      <c r="C1999" s="31" t="str">
        <f>DATA!E2115</f>
        <v>SWITCH ITALY ON/ OFF - COMELUX
16(4)A/250V T100/56 1/2 HP 125/250VAC , REF.
PN/ 2102147 FOR VERTICAL FREEZING
REFRIGERATOR</v>
      </c>
    </row>
    <row r="2000" spans="1:3" ht="43.5" x14ac:dyDescent="0.35">
      <c r="A2000" s="30" t="str">
        <f>DATA!C2116</f>
        <v>1531.032.GENRAL.7152</v>
      </c>
      <c r="B2000" s="30" t="str">
        <f>DATA!D2116</f>
        <v>018F6251</v>
      </c>
      <c r="C2000" s="31" t="str">
        <f>DATA!E2116</f>
        <v>P/N : 018F6251 , FREEZER/CHILLER
SOLENOID VALVE COIL, TYPE BF230AS, 230V,
60HZ FOR DANFOSS MAIN FREEZER</v>
      </c>
    </row>
    <row r="2001" spans="1:3" ht="29" x14ac:dyDescent="0.35">
      <c r="A2001" s="30" t="str">
        <f>DATA!C2117</f>
        <v>1531.032.GENRAL.7167</v>
      </c>
      <c r="B2001" s="30" t="str">
        <f>DATA!D2117</f>
        <v>P/N : FG4T2/2 4</v>
      </c>
      <c r="C2001" s="31" t="str">
        <f>DATA!E2117</f>
        <v>P/N : FG4T2/2 4 , THERMAL WIRE CABLE SIZE 4 MM 300-500 V MADE IN ITALY REF. PN/
2101218(ACCESSORY)</v>
      </c>
    </row>
    <row r="2002" spans="1:3" ht="29" x14ac:dyDescent="0.35">
      <c r="A2002" s="30" t="str">
        <f>DATA!C2118</f>
        <v>1531.032.GENRAL.7526</v>
      </c>
      <c r="B2002" s="30">
        <f>DATA!D2118</f>
        <v>2106021</v>
      </c>
      <c r="C2002" s="31" t="str">
        <f>DATA!E2118</f>
        <v>STAINLESS STEEL BASKET SIZE 36?24?12 CM
, REF. PN/ 2106021 FOR DEEP FAT FRYER</v>
      </c>
    </row>
    <row r="2003" spans="1:3" ht="29" x14ac:dyDescent="0.35">
      <c r="A2003" s="30" t="str">
        <f>DATA!C2119</f>
        <v>1531.032.GENRAL.7007</v>
      </c>
      <c r="B2003" s="30">
        <f>DATA!D2119</f>
        <v>2106020</v>
      </c>
      <c r="C2003" s="31" t="str">
        <f>DATA!E2119</f>
        <v>STAINLESS STEEL BASKET SIZE 34X17X15
CM , REF. PN/ 2106020 FOR DEEP FAT FRYER</v>
      </c>
    </row>
    <row r="2004" spans="1:3" ht="43.5" x14ac:dyDescent="0.35">
      <c r="A2004" s="30" t="str">
        <f>DATA!C2120</f>
        <v>1531.003.GENRAL.7507</v>
      </c>
      <c r="B2004" s="30">
        <f>DATA!D2120</f>
        <v>2102018</v>
      </c>
      <c r="C2004" s="31" t="str">
        <f>DATA!E2120</f>
        <v>HEATER TURKEY UPPER OVEN 1300 WATT
220V (130CM ) , REF. PN/ 2102018 FOR
ELECTRIC COOKER</v>
      </c>
    </row>
    <row r="2005" spans="1:3" ht="43.5" x14ac:dyDescent="0.35">
      <c r="A2005" s="30" t="str">
        <f>DATA!C2121</f>
        <v>1531.033.GENRAL.7220</v>
      </c>
      <c r="B2005" s="30" t="str">
        <f>DATA!D2121</f>
        <v>11.33454.247</v>
      </c>
      <c r="C2005" s="31" t="str">
        <f>DATA!E2121</f>
        <v>P/N : 11.33454.247 , HOT PLATE WITH FRAME
ST-STEEL 30X30 CM , 3KW, 230 VOLT ( EGO
CAT.)( MADE IN TURKEY )</v>
      </c>
    </row>
    <row r="2006" spans="1:3" ht="58" x14ac:dyDescent="0.35">
      <c r="A2006" s="30" t="str">
        <f>DATA!C2123</f>
        <v>1531.003.GENRAL.7502</v>
      </c>
      <c r="B2006" s="30" t="str">
        <f>DATA!D2123</f>
        <v>11.33473.338</v>
      </c>
      <c r="C2006" s="31" t="str">
        <f>DATA!E2123</f>
        <v>EGO P/N : ( 11.33473.338) HOT PLATE ( EGO )
GERMANY PLATE 30X30 ? 3KW ? 380V WITH
ST.ST FRAME NEW MODEL FROM 2007 , REF.
PN/ 2102004 FOR ELECTRIC COOKER</v>
      </c>
    </row>
    <row r="2007" spans="1:3" ht="58" x14ac:dyDescent="0.35">
      <c r="A2007" s="30" t="str">
        <f>DATA!C2126</f>
        <v>1531.032.GENRAL.7513</v>
      </c>
      <c r="B2007" s="30" t="str">
        <f>DATA!D2126</f>
        <v>LC1D 32M7</v>
      </c>
      <c r="C2007" s="31" t="str">
        <f>DATA!E2126</f>
        <v>P/N : LC1D 32 M7 , SCHNIEDER CONTACTOR
FRANCE TELEMECANIQUE 220V 50/60HZ ITH
50A - 15 KW - 400V , REF. PN/ 2102034 FOR
ELECTRIC GRILL &amp; DEEP FAT FRYER</v>
      </c>
    </row>
    <row r="2008" spans="1:3" ht="58" x14ac:dyDescent="0.35">
      <c r="A2008" s="30" t="str">
        <f>DATA!C2128</f>
        <v>1531.032.GENRAL.7527</v>
      </c>
      <c r="B2008" s="30" t="str">
        <f>DATA!D2128</f>
        <v>55.19022.819</v>
      </c>
      <c r="C2008" s="31" t="str">
        <f>DATA!E2128</f>
        <v>EGO P/N : ( 55.19022.819 ) THERMOSTAT (
EGO ) GERMANY 30/110 OC 112OC 1041.4 ,
REF. PN/ 2102042 FOR WATER BOILER &amp; BAIN
MARIE</v>
      </c>
    </row>
    <row r="2009" spans="1:3" ht="29" x14ac:dyDescent="0.35">
      <c r="A2009" s="30" t="str">
        <f>DATA!C2132</f>
        <v>2214.036.SIMENS.0105</v>
      </c>
      <c r="B2009" s="30" t="str">
        <f>DATA!D2132</f>
        <v>6GK1901-1BB10-2AA0</v>
      </c>
      <c r="C2009" s="31" t="str">
        <f>DATA!E2132</f>
        <v>P/N : 6GK1901-1BB10-2AA0 , PROFINET CABLE
CONNECTOR PLC S7-1500 ( SIEMENS CAT.)</v>
      </c>
    </row>
    <row r="2010" spans="1:3" ht="43.5" x14ac:dyDescent="0.35">
      <c r="A2010" s="30" t="str">
        <f>DATA!C2133</f>
        <v>1531.003.GENRAL.7507</v>
      </c>
      <c r="B2010" s="30">
        <f>DATA!D2133</f>
        <v>2102018</v>
      </c>
      <c r="C2010" s="31" t="str">
        <f>DATA!E2133</f>
        <v xml:space="preserve">  HEATER TURKEY UPPER OVEN 1300 WATT
220V (130CM ) , REF. PN/ 2102018 FOR
ELECTRIC COOKER</v>
      </c>
    </row>
    <row r="2011" spans="1:3" ht="29" x14ac:dyDescent="0.35">
      <c r="A2011" s="30" t="str">
        <f>DATA!C2134</f>
        <v>1531.032.GENRAL.7502</v>
      </c>
      <c r="B2011" s="30">
        <f>DATA!D2134</f>
        <v>2102030</v>
      </c>
      <c r="C2011" s="31" t="str">
        <f>DATA!E2134</f>
        <v xml:space="preserve">  HEATER TURKEY 1.8 KW -220 V , REF. PN/
2102030 FOR ELECTRIC GRILL</v>
      </c>
    </row>
    <row r="2012" spans="1:3" ht="43.5" x14ac:dyDescent="0.35">
      <c r="A2012" s="30" t="str">
        <f>DATA!C2135</f>
        <v>1531.032.GENRAL.7511</v>
      </c>
      <c r="B2012" s="30">
        <f>DATA!D2135</f>
        <v>2102043</v>
      </c>
      <c r="C2012" s="31" t="str">
        <f>DATA!E2135</f>
        <v xml:space="preserve"> P/N : 2102043 , THERMOSTAT ( EGO )
GERMANY 100/180OC , 1042 SINGLE PH FOR
DEEP FAT FRYER EGO P/N : ( 55.13032.140 )</v>
      </c>
    </row>
    <row r="2013" spans="1:3" ht="58" x14ac:dyDescent="0.35">
      <c r="A2013" s="30" t="str">
        <f>DATA!C2136</f>
        <v>1531.032.GENRAL.7523</v>
      </c>
      <c r="B2013" s="30" t="str">
        <f>DATA!D2136</f>
        <v xml:space="preserve">  43.24232.000</v>
      </c>
      <c r="C2013" s="31" t="str">
        <f>DATA!E2136</f>
        <v>EGO P/N : ( 43.24232.000 ) SELECTOR
SWITCH ( EGO ) SELECTOR SWITCH_( EGO )
32 AMP 4 POSITIONS 32/250 - 25/400 T150 ,
REF. PN/ 210210 FOR ELECTRIC COOKER,</v>
      </c>
    </row>
    <row r="2014" spans="1:3" ht="43.5" x14ac:dyDescent="0.35">
      <c r="A2014" s="30" t="str">
        <f>DATA!C2137</f>
        <v>1531.032.GENRAL.7524</v>
      </c>
      <c r="B2014" s="30" t="str">
        <f>DATA!D2137</f>
        <v xml:space="preserve"> 55.34052.010</v>
      </c>
      <c r="C2014" s="31" t="str">
        <f>DATA!E2137</f>
        <v>EGO P/N : 55.34052.010 , THERMOSTAT(EGO)
50/300 OC -THREE PH , REF. PN/ 2102045 FOR
ELECTRIC COOKER ( OLD P/N : 55.34052.020 )</v>
      </c>
    </row>
    <row r="2015" spans="1:3" ht="43.5" x14ac:dyDescent="0.35">
      <c r="A2015" s="30" t="str">
        <f>DATA!C2138</f>
        <v>1531.032.GENRAL.7530</v>
      </c>
      <c r="B2015" s="30">
        <f>DATA!D2138</f>
        <v>2102169</v>
      </c>
      <c r="C2015" s="31" t="str">
        <f>DATA!E2138</f>
        <v xml:space="preserve">  LEVEL SENSOR NUT WITHE ST-STEEL
ELECTROD , REF. PN/ 2102169 FOR WATER
BOILER &amp; BAIN MARIE</v>
      </c>
    </row>
    <row r="2016" spans="1:3" ht="43.5" x14ac:dyDescent="0.35">
      <c r="A2016" s="30" t="str">
        <f>DATA!C2139</f>
        <v>1531.032.GENRAL.7004</v>
      </c>
      <c r="B2016" s="30">
        <f>DATA!D2139</f>
        <v>2102024</v>
      </c>
      <c r="C2016" s="31" t="str">
        <f>DATA!E2139</f>
        <v>HEATER TURKEY 9 KW -220V THREE
ELEMENTS , REF. PN/ 2102024 FOR DEEP FAT
FRYER</v>
      </c>
    </row>
    <row r="2017" spans="1:3" ht="72.5" x14ac:dyDescent="0.35">
      <c r="A2017" s="30" t="str">
        <f>DATA!C2140</f>
        <v>1531.032.GENRAL.7140</v>
      </c>
      <c r="B2017" s="30" t="str">
        <f>DATA!D2140</f>
        <v>LC1D 25M7</v>
      </c>
      <c r="C2017" s="31" t="str">
        <f>DATA!E2140</f>
        <v>P/N : LC1D 25 M7 , SCHNIEDER CONTACTOR
FRANCE TELE-MECHANIQUE 220V 50/60HZ
ITH 40A - 11 KW - 400V , REF. PN/ 2102046
FOR ELECTRIC COOKER &amp; WATER BOILER &amp;
BAIN MARIE</v>
      </c>
    </row>
    <row r="2018" spans="1:3" ht="43.5" x14ac:dyDescent="0.35">
      <c r="A2018" s="30" t="str">
        <f>DATA!C2141</f>
        <v>1531.003.GENRAL.7506</v>
      </c>
      <c r="B2018" s="30">
        <f>DATA!D2141</f>
        <v>0</v>
      </c>
      <c r="C2018" s="31" t="str">
        <f>DATA!E2141</f>
        <v>HEATER TURKEY LOWER OVEN 1300 WATT
220V (130CM ) NO REF. 2102018 FOR
ELECTRIC COOKER</v>
      </c>
    </row>
    <row r="2019" spans="1:3" ht="29" x14ac:dyDescent="0.35">
      <c r="A2019" s="30" t="str">
        <f>DATA!C2142</f>
        <v>1531.033.GENRAL.7203</v>
      </c>
      <c r="B2019" s="30" t="str">
        <f>DATA!D2142</f>
        <v>CO0388</v>
      </c>
      <c r="C2019" s="31" t="str">
        <f>DATA!E2142</f>
        <v>P/N : CO0388 , HEATER 6000W FOR FIMAR
BAKERY OVEN MODEL TOP6M</v>
      </c>
    </row>
    <row r="2020" spans="1:3" ht="29" x14ac:dyDescent="0.35">
      <c r="A2020" s="30" t="str">
        <f>DATA!C2143</f>
        <v>1531.032.GENRAL.0076</v>
      </c>
      <c r="B2020" s="30" t="str">
        <f>DATA!D2143</f>
        <v>19.22474.040</v>
      </c>
      <c r="C2020" s="31" t="str">
        <f>DATA!E2143</f>
        <v>P/N : 19.22474.040 , HOTPLATE EGO 2.6KW,
230V, DIAMETER -220 MM ( MOG CAT.)</v>
      </c>
    </row>
    <row r="2021" spans="1:3" ht="43.5" x14ac:dyDescent="0.35">
      <c r="A2021" s="30" t="str">
        <f>DATA!C2144</f>
        <v>2215.003.GENRAL.7003</v>
      </c>
      <c r="B2021" s="30" t="str">
        <f>DATA!D2144</f>
        <v>476/R/M25/M20</v>
      </c>
      <c r="C2021" s="31" t="str">
        <f>DATA!E2144</f>
        <v>P/N : 476/R/M25/M20, Reducer - M25 Male X
M20 Female - Brass ( HAWAKE GAS DET.
SYSTEM)</v>
      </c>
    </row>
    <row r="2022" spans="1:3" ht="29" x14ac:dyDescent="0.35">
      <c r="A2022" s="30" t="str">
        <f>DATA!C2145</f>
        <v>2215.004.GENRAL.7028</v>
      </c>
      <c r="B2022" s="30">
        <f>DATA!D2145</f>
        <v>0</v>
      </c>
      <c r="C2022" s="31" t="str">
        <f>DATA!E2145</f>
        <v xml:space="preserve">  Ground Cable , 2/0 AWG , flexible Rubber 70mm
Made in Italy, EACH = 1 METER</v>
      </c>
    </row>
    <row r="2023" spans="1:3" ht="29" x14ac:dyDescent="0.35">
      <c r="A2023" s="30" t="str">
        <f>DATA!C2146</f>
        <v>5720.003.GENRAL.0004</v>
      </c>
      <c r="B2023" s="30">
        <f>DATA!D2146</f>
        <v>0</v>
      </c>
      <c r="C2023" s="31" t="str">
        <f>DATA!E2146</f>
        <v xml:space="preserve"> Yellow/green Single Core with Flexible Copper
Conductor ground cable 4mm CSA</v>
      </c>
    </row>
    <row r="2024" spans="1:3" ht="58" x14ac:dyDescent="0.35">
      <c r="A2024" s="30" t="str">
        <f>DATA!C2147</f>
        <v>5720.011.GENRAL.0450</v>
      </c>
      <c r="B2024" s="30" t="str">
        <f>DATA!D2147</f>
        <v>UGR1-2023</v>
      </c>
      <c r="C2024" s="31" t="str">
        <f>DATA!E2147</f>
        <v>PN: UGR1-2023 ,ACCEPTOR SERIES
RECEPTACLE FOR HAZARDOUS LOCATION
SINGLE GANG, DEAD END BOX WITH 1/2" HUB
SIZE, 20 AMP / 120V</v>
      </c>
    </row>
    <row r="2025" spans="1:3" ht="58" x14ac:dyDescent="0.35">
      <c r="A2025" s="30" t="str">
        <f>DATA!C2148</f>
        <v>5720.011.GENRAL.0452</v>
      </c>
      <c r="B2025" s="30" t="str">
        <f>DATA!D2148</f>
        <v>UGR7-20231</v>
      </c>
      <c r="C2025" s="31" t="str">
        <f>DATA!E2148</f>
        <v>PN: UGR7-20231 ,ACCEPTOR SERIES
RECEPTACLE FOR HAZARDOUS LOCATION
DOUBLE GANG, DEAD END BOX WITH 1/2"
HUB SIZE, 20 AMP / 125V</v>
      </c>
    </row>
    <row r="2026" spans="1:3" ht="43.5" x14ac:dyDescent="0.35">
      <c r="A2026" s="30" t="str">
        <f>DATA!C2149</f>
        <v>2215.004.GENRAL.7145</v>
      </c>
      <c r="B2026" s="30">
        <f>DATA!D2149</f>
        <v>20265083</v>
      </c>
      <c r="C2026" s="31" t="str">
        <f>DATA!E2149</f>
        <v>DRAKA P/N : 20265083 , POWER CABLE, 4C X
10 AWG FROM AMRICABLE ( OLD P/N :
37102408 )</v>
      </c>
    </row>
    <row r="2027" spans="1:3" ht="29" x14ac:dyDescent="0.35">
      <c r="A2027" s="30" t="str">
        <f>DATA!C2150</f>
        <v>2215.004.GENRAL.7148</v>
      </c>
      <c r="B2027" s="30">
        <f>DATA!D2150</f>
        <v>37102508</v>
      </c>
      <c r="C2027" s="31" t="str">
        <f>DATA!E2150</f>
        <v>P/N : 37102508, POWER CABLE, 3C X 14 AWG
FROM AMRICABLE</v>
      </c>
    </row>
    <row r="2028" spans="1:3" ht="43.5" x14ac:dyDescent="0.35">
      <c r="A2028" s="30" t="str">
        <f>DATA!C2151</f>
        <v>2215.003.GENRAL.7572</v>
      </c>
      <c r="B2028" s="30" t="str">
        <f>DATA!D2151</f>
        <v>501/453/UNIV/A/M20</v>
      </c>
      <c r="C2028" s="31" t="str">
        <f>DATA!E2151</f>
        <v>P/N : 501/453/UNIV/A-KIT, CABLE GLAND UNIV
KIT M20 BRASS C/W NW,LN,ET,SWSS L2
(MACLEAN ELECT CAT.)</v>
      </c>
    </row>
    <row r="2029" spans="1:3" ht="58" x14ac:dyDescent="0.35">
      <c r="A2029" s="30" t="str">
        <f>DATA!C2152</f>
        <v>2215.003.GENRAL.7184</v>
      </c>
      <c r="B2029" s="30" t="str">
        <f>DATA!D2152</f>
        <v>501421OM20</v>
      </c>
      <c r="C2029" s="31" t="str">
        <f>DATA!E2152</f>
        <v>P/N : 501421OM20 ,TYPE 501/421 NICKEL
PLATED BRASS INDOOR/OUTDOOR NON-
ARMOURED CABLE SINGLE SEALED GLANDS</v>
      </c>
    </row>
    <row r="2030" spans="1:3" ht="43.5" x14ac:dyDescent="0.35">
      <c r="A2030" s="30" t="str">
        <f>DATA!C2153</f>
        <v>2215.003.GENRAL.7185</v>
      </c>
      <c r="B2030" s="30" t="str">
        <f>DATA!D2153</f>
        <v>501421AM20</v>
      </c>
      <c r="C2030" s="31" t="str">
        <f>DATA!E2153</f>
        <v>P/N : 501421A/M20 , TYPE 501/421 NICKEL
PLATED BRASS INDOOR/OUTDOOR NON-
ARMOURED CABLE SINGLE SEALED GLANDS</v>
      </c>
    </row>
    <row r="2031" spans="1:3" ht="29" x14ac:dyDescent="0.35">
      <c r="A2031" s="30" t="str">
        <f>DATA!C2154</f>
        <v>2215.003.GENRAL.7186</v>
      </c>
      <c r="B2031" s="30" t="str">
        <f>DATA!D2154</f>
        <v>501421BM25</v>
      </c>
      <c r="C2031" s="31" t="str">
        <f>DATA!E2154</f>
        <v>P/N : 501421BM25 , TYPE 501/421 NICKEL
PLATED BRASS INDOOR/OUTDOOR NON-ARMOURED CABLE SINGLE SEALED GLANDS</v>
      </c>
    </row>
    <row r="2032" spans="1:3" ht="58" x14ac:dyDescent="0.35">
      <c r="A2032" s="30" t="str">
        <f>DATA!C2155</f>
        <v>2215.003.GENRAL.7170</v>
      </c>
      <c r="B2032" s="30" t="str">
        <f>DATA!D2155</f>
        <v>501421CM32</v>
      </c>
      <c r="C2032" s="31" t="str">
        <f>DATA!E2155</f>
        <v>P/N : 501421CM32 , TYPE 501/421 NICKEL
PLATED BRASS INDOOR/OUTDOOR NON-
ARMOURED CABLE SINGLE SEALED GLANDS</v>
      </c>
    </row>
    <row r="2033" spans="1:3" ht="29" x14ac:dyDescent="0.35">
      <c r="A2033" s="30" t="str">
        <f>DATA!C2156</f>
        <v>5720.011.GENRAL.0085</v>
      </c>
      <c r="B2033" s="30" t="str">
        <f>DATA!D2156</f>
        <v>BCZ8060-32A/500V/3P+PE/Z</v>
      </c>
      <c r="C2033" s="31" t="str">
        <f>DATA!E2156</f>
        <v>P/N : BCZ8060-32A/500V/3P+PE/Z , SOCKET
32A POWER SOCKET WAROM CAT.</v>
      </c>
    </row>
    <row r="2034" spans="1:3" ht="29" x14ac:dyDescent="0.35">
      <c r="A2034" s="30" t="str">
        <f>DATA!C2157</f>
        <v>5720.011.GENRAL.0086</v>
      </c>
      <c r="B2034" s="30" t="str">
        <f>DATA!D2157</f>
        <v>BCZ8060-32A/500V/3P+PE/T</v>
      </c>
      <c r="C2034" s="31" t="str">
        <f>DATA!E2157</f>
        <v>P/N : BCZ8060-32A/500V/3P+PE/T , PLUG 32A
POWER PLUG WAROM CAT.</v>
      </c>
    </row>
    <row r="2035" spans="1:3" ht="29" x14ac:dyDescent="0.35">
      <c r="A2035" s="30" t="str">
        <f>DATA!C2158</f>
        <v>5720.011.GENRAL.0087</v>
      </c>
      <c r="B2035" s="30" t="str">
        <f>DATA!D2158</f>
        <v>BCZ8060-63A/500V/3P+PE/Z</v>
      </c>
      <c r="C2035" s="31" t="str">
        <f>DATA!E2158</f>
        <v>P/N : BCZ8060-63A/500V/3P+PE/Z , SOCKET
63A POWER SOCKET WAROM CAT.</v>
      </c>
    </row>
    <row r="2036" spans="1:3" ht="29" x14ac:dyDescent="0.35">
      <c r="A2036" s="30" t="str">
        <f>DATA!C2159</f>
        <v>5720.011.GENRAL.0088</v>
      </c>
      <c r="B2036" s="30" t="str">
        <f>DATA!D2159</f>
        <v>BCZ8060-63A/500V/3P+PE/T</v>
      </c>
      <c r="C2036" s="31" t="str">
        <f>DATA!E2159</f>
        <v>P/N : BCZ8060-63A/500V/3P+PE/T , PLUG 63A
POWER PLUG WAROM CAT.</v>
      </c>
    </row>
    <row r="2037" spans="1:3" ht="29" x14ac:dyDescent="0.35">
      <c r="A2037" s="30" t="str">
        <f>DATA!C2160</f>
        <v>5720.011.GENRAL.0089</v>
      </c>
      <c r="B2037" s="30" t="str">
        <f>DATA!D2160</f>
        <v>BCZ8060-125A/500V/3P+PE/Z</v>
      </c>
      <c r="C2037" s="31" t="str">
        <f>DATA!E2160</f>
        <v>P/N : BCZ8060-125A/500V/3P+PE/Z , SOCKET
125A POWER SOCKET WAROM CAT.</v>
      </c>
    </row>
    <row r="2038" spans="1:3" ht="29" x14ac:dyDescent="0.35">
      <c r="A2038" s="30" t="str">
        <f>DATA!C2161</f>
        <v>5720.011.GENRAL.0090</v>
      </c>
      <c r="B2038" s="30" t="str">
        <f>DATA!D2161</f>
        <v>BCZ8060-125A/500V/3P+PE/T</v>
      </c>
      <c r="C2038" s="31" t="str">
        <f>DATA!E2161</f>
        <v>P/N : BCZ8060-125A/500V/3P+PE/T , PLUG
125A POWER PLUG WAROM CAT.</v>
      </c>
    </row>
    <row r="2039" spans="1:3" ht="101.5" x14ac:dyDescent="0.35">
      <c r="A2039" s="30" t="str">
        <f>DATA!C2162</f>
        <v>2215.004.GENRAL.0094</v>
      </c>
      <c r="B2039" s="30" t="str">
        <f>DATA!D2162</f>
        <v>IEC 60092-353</v>
      </c>
      <c r="C2039" s="31" t="str">
        <f>DATA!E2162</f>
        <v>P/N : IEC 60092-353 , 3*14AWG 0.6/1KV CLASS
5 TINNED CU/EPR INSULATION/SHF2 INNER
SHEATH/TINNED CU WIRE BRAIDED
ARMOURED/SHF2 RFOU SHIPBOARD POWER
CABLE IEC 60092-353 CLASS A FLAME
RETARDANT (EA=MT) ( HUADONG CABLE
GROUP )</v>
      </c>
    </row>
    <row r="2040" spans="1:3" ht="101.5" x14ac:dyDescent="0.35">
      <c r="A2040" s="30" t="str">
        <f>DATA!C2163</f>
        <v>2215.004.GENRAL.0095</v>
      </c>
      <c r="B2040" s="30" t="str">
        <f>DATA!D2163</f>
        <v>IEC 60992-376</v>
      </c>
      <c r="C2040" s="31" t="str">
        <f>DATA!E2163</f>
        <v xml:space="preserve"> P/N : IEC 60992-376 , 1*2*16AWG 150/350V
CLASS 2 COPPER/XLPE/SHF1/GALVANIZED
STEEL WIRE BRAIDED ARMOURED/SHF1
OUTER SHEATH SHIPBOARD INSTRUMENT
CABLE IEC 60992-376 CLASS A FLAME
RETARDANT (EA=MT) ( HUADONG CABLE
GROUP )</v>
      </c>
    </row>
    <row r="2041" spans="1:3" ht="29" x14ac:dyDescent="0.35">
      <c r="A2041" s="30" t="str">
        <f>DATA!C2164</f>
        <v>1531.032.GENRAL.7502</v>
      </c>
      <c r="B2041" s="30">
        <f>DATA!D2164</f>
        <v>2102030</v>
      </c>
      <c r="C2041" s="31" t="str">
        <f>DATA!E2164</f>
        <v>HEATER TURKEY 1.8 KW -220 V , REF. PN/
2102030 FOR ELECTRIC GRILL</v>
      </c>
    </row>
    <row r="2042" spans="1:3" ht="58" x14ac:dyDescent="0.35">
      <c r="A2042" s="30" t="str">
        <f>DATA!C2165</f>
        <v>1531.032.GENRAL.7542</v>
      </c>
      <c r="B2042" s="30" t="str">
        <f>DATA!D2165</f>
        <v>55.19062.800</v>
      </c>
      <c r="C2042" s="31" t="str">
        <f>DATA!E2165</f>
        <v>EGO P/N : ( 55.19062.800 ) THERMOSTAT (
EGO ) GERMANY 50/300 OC SINGLE PH , REF.
PN/ 2102044 FOR ELECTRIC COOKER &amp;
ELECTRIC GRILL</v>
      </c>
    </row>
    <row r="2043" spans="1:3" ht="43.5" x14ac:dyDescent="0.35">
      <c r="A2043" s="30" t="str">
        <f>DATA!C2166</f>
        <v>2211.003.GENRAL.0105</v>
      </c>
      <c r="B2043" s="30" t="str">
        <f>DATA!D2166</f>
        <v>3RV2021</v>
      </c>
      <c r="C2043" s="31" t="str">
        <f>DATA!E2166</f>
        <v>SIEMENS P/N : 3RV2021-4BA10(13-20)AMP ,
SIEMENS MANUAL STARTER, 460V, 10HP, 3
PH</v>
      </c>
    </row>
    <row r="2044" spans="1:3" ht="72.5" x14ac:dyDescent="0.35">
      <c r="A2044" s="30" t="str">
        <f>DATA!C2170</f>
        <v>2215.002.GENRAL.7024</v>
      </c>
      <c r="B2044" s="30">
        <f>DATA!D2170</f>
        <v>0</v>
      </c>
      <c r="C2044" s="31" t="str">
        <f>DATA!E2170</f>
        <v>STEEL GROUND STUD [CYLINDER SHAPE
INNER THREAD] DIM 20 MM X LENGTH 30 MM
COMPLETE WITH M8 STAINLESS STEEL BOLT
WITH FLAT &amp; SPRING WASHER [FOR
ELECTRICAL USE]</v>
      </c>
    </row>
    <row r="2045" spans="1:3" ht="72.5" x14ac:dyDescent="0.35">
      <c r="A2045" s="30" t="str">
        <f>DATA!C2171</f>
        <v>2215.002.GENRAL.7025</v>
      </c>
      <c r="B2045" s="30">
        <f>DATA!D2171</f>
        <v>0</v>
      </c>
      <c r="C2045" s="31" t="str">
        <f>DATA!E2171</f>
        <v>STEEL GROUND STUD [CYLINDER SHAPE
INNER THREAD] DIM 40 MM X LENGTH 30 MM
COMPLETE WITH M12 STAINLESS STEEL
BOLT WITH FLAT &amp; SPRING WASHER [FOR
ELECTRICAL USE]</v>
      </c>
    </row>
    <row r="2046" spans="1:3" ht="29" x14ac:dyDescent="0.35">
      <c r="A2046" s="30" t="str">
        <f>DATA!C2172</f>
        <v>2215.002.GENRAL.7522</v>
      </c>
      <c r="B2046" s="30">
        <f>DATA!D2172</f>
        <v>0</v>
      </c>
      <c r="C2046" s="31" t="str">
        <f>DATA!E2172</f>
        <v>GROUND CABLE CONNECTOR, MALE/FEMALE
2MPC , ( REF. P/N :1UYF5 GRAINGER CAT.)</v>
      </c>
    </row>
    <row r="2047" spans="1:3" ht="29" x14ac:dyDescent="0.35">
      <c r="A2047" s="30" t="str">
        <f>DATA!C2173</f>
        <v>5720.015.GENRAL.0045</v>
      </c>
      <c r="B2047" s="30">
        <f>DATA!D2173</f>
        <v>33011</v>
      </c>
      <c r="C2047" s="31" t="str">
        <f>DATA!E2173</f>
        <v>P/N : 33011 ,1-WAY SWITCH ARTEOR, WHITE,
16 AMP (VENUS)</v>
      </c>
    </row>
    <row r="2048" spans="1:3" ht="29" x14ac:dyDescent="0.35">
      <c r="A2048" s="30" t="str">
        <f>DATA!C2174</f>
        <v>5720.015.GENRAL.0048</v>
      </c>
      <c r="B2048" s="30">
        <f>DATA!D2174</f>
        <v>34055</v>
      </c>
      <c r="C2048" s="31" t="str">
        <f>DATA!E2174</f>
        <v>P/N : 34055 ,SOCKET ARTEOR - 16 A / 250 V -
2P + SHUTTERS - 1 MODULE -WHITE (VENUS)</v>
      </c>
    </row>
    <row r="2049" spans="1:3" ht="29" x14ac:dyDescent="0.35">
      <c r="A2049" s="30" t="str">
        <f>DATA!C2175</f>
        <v>2215.002.GENRAL.7070</v>
      </c>
      <c r="B2049" s="30">
        <f>DATA!D2175</f>
        <v>0</v>
      </c>
      <c r="C2049" s="31" t="str">
        <f>DATA!E2175</f>
        <v>TERMINAL BLOCK 4 MM , TWO WAY (10 AMP.)
( 600 V)</v>
      </c>
    </row>
    <row r="2050" spans="1:3" ht="29" x14ac:dyDescent="0.35">
      <c r="A2050" s="30" t="str">
        <f>DATA!C2176</f>
        <v>2215.002.GENRAL.7071</v>
      </c>
      <c r="B2050" s="30">
        <f>DATA!D2176</f>
        <v>0</v>
      </c>
      <c r="C2050" s="31" t="str">
        <f>DATA!E2176</f>
        <v>TERMINAL BLOCK 6 MM , TWO WAY ( 16 AMP.)
(600 V)</v>
      </c>
    </row>
    <row r="2051" spans="1:3" ht="29" x14ac:dyDescent="0.35">
      <c r="A2051" s="30" t="str">
        <f>DATA!C2177</f>
        <v>2215.002.GENRAL.7072</v>
      </c>
      <c r="B2051" s="30">
        <f>DATA!D2177</f>
        <v>0</v>
      </c>
      <c r="C2051" s="31" t="str">
        <f>DATA!E2177</f>
        <v>TERMINAL BLOCK 10 MM , TWO WAY (20
AMP.) (600 V)</v>
      </c>
    </row>
    <row r="2052" spans="1:3" ht="29" x14ac:dyDescent="0.35">
      <c r="A2052" s="30" t="str">
        <f>DATA!C2178</f>
        <v>2215.002.GENRAL.7073</v>
      </c>
      <c r="B2052" s="30">
        <f>DATA!D2178</f>
        <v>0</v>
      </c>
      <c r="C2052" s="31" t="str">
        <f>DATA!E2178</f>
        <v>TERMINAL BLOCK 16 MM , TWO WAY (32
AMP.) (600 V)</v>
      </c>
    </row>
    <row r="2053" spans="1:3" ht="29" x14ac:dyDescent="0.35">
      <c r="A2053" s="30" t="str">
        <f>DATA!C2179</f>
        <v>2215.002.GENRAL.7074</v>
      </c>
      <c r="B2053" s="30">
        <f>DATA!D2179</f>
        <v>0</v>
      </c>
      <c r="C2053" s="31" t="str">
        <f>DATA!E2179</f>
        <v>TERMINAL BLOCK 35 MM , TWO WAY (64AMP.)
(600 V)</v>
      </c>
    </row>
    <row r="2054" spans="1:3" ht="43.5" x14ac:dyDescent="0.35">
      <c r="A2054" s="30" t="str">
        <f>DATA!C2180</f>
        <v>5720.014.GENRAL.0016</v>
      </c>
      <c r="B2054" s="30" t="str">
        <f>DATA!D2180</f>
        <v>BXT8050</v>
      </c>
      <c r="C2054" s="31" t="str">
        <f>DATA!E2180</f>
        <v>P/N : BXT8050 , WAROM JUNCTION BOX
BXT8050-IV, BLACK WITH TBS INSIDE AND
GROUND PLATE ( WAROM CAT. )</v>
      </c>
    </row>
    <row r="2055" spans="1:3" ht="43.5" x14ac:dyDescent="0.35">
      <c r="A2055" s="30" t="str">
        <f>DATA!C2181</f>
        <v>1531.033.GENRAL.7120</v>
      </c>
      <c r="B2055" s="30">
        <f>DATA!D2181</f>
        <v>2101265</v>
      </c>
      <c r="C2055" s="31" t="str">
        <f>DATA!E2181</f>
        <v>P/N : 2101265 , TRAPPED PERSON ALARM
UNIT SOUND &amp; LIGHT FOR FREEZER UNIT
(MOG CAT.)</v>
      </c>
    </row>
    <row r="2056" spans="1:3" ht="29" x14ac:dyDescent="0.35">
      <c r="A2056" s="30" t="str">
        <f>DATA!C2182</f>
        <v>1531.032.GENRAL.7509</v>
      </c>
      <c r="B2056" s="30">
        <f>DATA!D2182</f>
        <v>0</v>
      </c>
      <c r="C2056" s="31" t="str">
        <f>DATA!E2182</f>
        <v>HEATER ITALY 1950 KW , 220V , FOR BAIN
MARIE ( REF. ONLY P/N: 2102029 )</v>
      </c>
    </row>
    <row r="2057" spans="1:3" ht="43.5" x14ac:dyDescent="0.35">
      <c r="A2057" s="30" t="str">
        <f>DATA!C2183</f>
        <v>2211.006.GENRAL.7503</v>
      </c>
      <c r="B2057" s="30">
        <f>DATA!D2183</f>
        <v>271086</v>
      </c>
      <c r="C2057" s="31" t="str">
        <f>DATA!E2183</f>
        <v>P/N : 271086 , HEATING ELEMENT FOR
WATER HEATER 150 LITRE THERMOR ,
2200W , 230V , CODE 271086 GB 150E</v>
      </c>
    </row>
    <row r="2058" spans="1:3" ht="43.5" x14ac:dyDescent="0.35">
      <c r="A2058" s="30" t="str">
        <f>DATA!C2184</f>
        <v>2211.006.GENRAL.7505</v>
      </c>
      <c r="B2058" s="30">
        <f>DATA!D2184</f>
        <v>0</v>
      </c>
      <c r="C2058" s="31" t="str">
        <f>DATA!E2184</f>
        <v>THERMOSTATE FOR THERMOR WATER
HEATER 150 LITRE THERMOR , 2200W , 230V ,
CODE 271086 GB 150E</v>
      </c>
    </row>
    <row r="2059" spans="1:3" ht="43.5" x14ac:dyDescent="0.35">
      <c r="A2059" s="30" t="str">
        <f>DATA!C2185</f>
        <v>1551.009.NYBORG.9002</v>
      </c>
      <c r="B2059" s="30" t="str">
        <f>DATA!D2185</f>
        <v>0L2859</v>
      </c>
      <c r="C2059" s="31" t="str">
        <f>DATA!E2185</f>
        <v>P/N : 0L2859 , RINSE PUMP ,230V / 1N / 60HZ
FOR ELECTROLUX HOOD TYPE
DISHWASHER MODEL EHT8ROW6</v>
      </c>
    </row>
    <row r="2060" spans="1:3" ht="58" x14ac:dyDescent="0.35">
      <c r="A2060" s="30" t="str">
        <f>DATA!C2186</f>
        <v>1531.003.GENRAL.7502</v>
      </c>
      <c r="B2060" s="30" t="str">
        <f>DATA!D2186</f>
        <v>11.33473.338</v>
      </c>
      <c r="C2060" s="31" t="str">
        <f>DATA!E2186</f>
        <v>EGO P/N : ( 11.33473.338) HOT PLATE ( EGO )
GERMANY PLATE 30X30 ? 3KW ? 380V WITH
ST.ST FRAME NEW MODEL FROM 2007 , REF.
PN/ 2102004 FOR ELECTRIC COOKER</v>
      </c>
    </row>
    <row r="2061" spans="1:3" ht="29" x14ac:dyDescent="0.35">
      <c r="A2061" s="30" t="str">
        <f>DATA!C2187</f>
        <v>1531.033.GENRAL.7130</v>
      </c>
      <c r="B2061" s="30">
        <f>DATA!D2187</f>
        <v>0</v>
      </c>
      <c r="C2061" s="31" t="str">
        <f>DATA!E2187</f>
        <v>20 L STAINLESS STEEL BOWLS FOR
CHANMAG PLANETARY MIXER CM-201</v>
      </c>
    </row>
    <row r="2062" spans="1:3" ht="43.5" x14ac:dyDescent="0.35">
      <c r="A2062" s="30" t="str">
        <f>DATA!C2188</f>
        <v>1531.032.GENRAL.7549</v>
      </c>
      <c r="B2062" s="30">
        <f>DATA!D2188</f>
        <v>2101210</v>
      </c>
      <c r="C2062" s="31" t="str">
        <f>DATA!E2188</f>
        <v>LOCK FOR COLDROOM HINGED DOOR -
HANDLE MTH- COMPLETE WITH KEYS REF.
PN/ 2101210 FOR FREEZING ROOM</v>
      </c>
    </row>
    <row r="2063" spans="1:3" ht="43.5" x14ac:dyDescent="0.35">
      <c r="A2063" s="30" t="str">
        <f>DATA!C2189</f>
        <v xml:space="preserve"> 1531.003.GENRAL.7507</v>
      </c>
      <c r="B2063" s="30">
        <f>DATA!D2189</f>
        <v>2102018</v>
      </c>
      <c r="C2063" s="31" t="str">
        <f>DATA!E2189</f>
        <v>HEATER TURKEY UPPER OVEN 1300 WATT
220V (130CM ) , REF. PN/ 2102018 FOR
ELECTRIC COOKER</v>
      </c>
    </row>
    <row r="2064" spans="1:3" ht="43.5" x14ac:dyDescent="0.35">
      <c r="A2064" s="30" t="str">
        <f>DATA!C2190</f>
        <v>1531.003.GENRAL.7506</v>
      </c>
      <c r="B2064" s="30">
        <f>DATA!D2190</f>
        <v>0</v>
      </c>
      <c r="C2064" s="31" t="str">
        <f>DATA!E2190</f>
        <v>HEATER TURKEY LOWER OVEN 1300 WATT
220V (130CM ) NO REF. 2102018 FOR
ELECTRIC COOKER</v>
      </c>
    </row>
    <row r="2065" spans="1:3" ht="29" x14ac:dyDescent="0.35">
      <c r="A2065" s="30" t="str">
        <f>DATA!C2191</f>
        <v>2215.002.GENRAL.7592</v>
      </c>
      <c r="B2065" s="30">
        <f>DATA!D2191</f>
        <v>1104183</v>
      </c>
      <c r="C2065" s="31" t="str">
        <f>DATA!E2191</f>
        <v>P/N : 1104183 , PLASTIC TERMINAL FOR
GALLEY (MOG CAT.)</v>
      </c>
    </row>
    <row r="2066" spans="1:3" ht="29" x14ac:dyDescent="0.35">
      <c r="A2066" s="30" t="str">
        <f>DATA!C2192</f>
        <v>1531.032.GENRAL.7012</v>
      </c>
      <c r="B2066" s="30" t="str">
        <f>DATA!D2192</f>
        <v>0F0007</v>
      </c>
      <c r="C2066" s="31" t="str">
        <f>DATA!E2192</f>
        <v>FAN MOTOR 190 W 230V 1P 50/60 HZ , REF.
PN/ 0F0007 FOR CONVECTION OVEN 6 GN 1/1</v>
      </c>
    </row>
    <row r="2067" spans="1:3" ht="29" x14ac:dyDescent="0.35">
      <c r="A2067" s="30" t="str">
        <f>DATA!C2193</f>
        <v>2215.003.GENRAL.7503</v>
      </c>
      <c r="B2067" s="30" t="str">
        <f>DATA!D2193</f>
        <v>NYLON/WASHER/M25</v>
      </c>
      <c r="C2067" s="31" t="str">
        <f>DATA!E2193</f>
        <v>P/N : NYLON/WASHER/M25 , NYLON IP
WASHER M25 FOR HAWKE NYLON WASHERS</v>
      </c>
    </row>
    <row r="2068" spans="1:3" ht="29" x14ac:dyDescent="0.35">
      <c r="A2068" s="30" t="str">
        <f>DATA!C2194</f>
        <v>1521.027.GENRAL.0028</v>
      </c>
      <c r="B2068" s="30">
        <f>DATA!D2194</f>
        <v>2101209</v>
      </c>
      <c r="C2068" s="31" t="str">
        <f>DATA!E2194</f>
        <v>PN : 2101209 , DOOR HINGES FOR FREEZING
ROOM , MOG CATALOG</v>
      </c>
    </row>
    <row r="2069" spans="1:3" ht="58" x14ac:dyDescent="0.35">
      <c r="A2069" s="30" t="str">
        <f>DATA!C2195</f>
        <v>1531.032.GENRAL.7513</v>
      </c>
      <c r="B2069" s="30" t="str">
        <f>DATA!D2195</f>
        <v>LC1D 32M7</v>
      </c>
      <c r="C2069" s="31" t="str">
        <f>DATA!E2195</f>
        <v>P/N : LC1D 32 M7 , SCHNIEDER CONTACTOR
FRANCE TELEMECANIQUE 220V 50/60HZ ITH
50A - 15 KW - 400V , REF. PN/ 2102034 FOR
ELECTRIC GRILL &amp; DEEP FAT FRYER</v>
      </c>
    </row>
    <row r="2070" spans="1:3" ht="58" x14ac:dyDescent="0.35">
      <c r="A2070" s="30" t="str">
        <f>DATA!C2196</f>
        <v>1531.032.GENRAL.7527</v>
      </c>
      <c r="B2070" s="30" t="str">
        <f>DATA!D2196</f>
        <v>55.19022.819</v>
      </c>
      <c r="C2070" s="31" t="str">
        <f>DATA!E2196</f>
        <v>EGO P/N : ( 55.19022.819 ) THERMOSTAT (
EGO ) GERMANY 30/110 OC 112OC 1041.4 ,
REF. PN/ 2102042 FOR WATER BOILER &amp; BAIN
MARIE</v>
      </c>
    </row>
    <row r="2071" spans="1:3" ht="58" x14ac:dyDescent="0.35">
      <c r="A2071" s="30" t="str">
        <f>DATA!C2197</f>
        <v>1531.032.GENRAL.7542</v>
      </c>
      <c r="B2071" s="30">
        <f>DATA!D2197</f>
        <v>0</v>
      </c>
      <c r="C2071" s="31" t="str">
        <f>DATA!E2197</f>
        <v>EGO P/N : ( 55.19062.800 ) THERMOSTAT (
EGO ) GERMANY 50/300 OC SINGLE PH , REF.
PN/ 2102044 FOR ELECTRIC COOKER &amp;
ELECTRIC GRILL</v>
      </c>
    </row>
    <row r="2072" spans="1:3" ht="72.5" x14ac:dyDescent="0.35">
      <c r="A2072" s="30" t="str">
        <f>DATA!C2198</f>
        <v>1531.032.GENRAL.7140</v>
      </c>
      <c r="B2072" s="30" t="str">
        <f>DATA!D2198</f>
        <v>LC1D 25M7</v>
      </c>
      <c r="C2072" s="31" t="str">
        <f>DATA!E2198</f>
        <v>P/N : LC1D 25 M7 , SCHNIEDER CONTACTOR
FRANCE TELE-MECHANIQUE 220V 50/60HZ
ITH 40A - 11 KW - 400V , REF. PN/ 2102046
FOR ELECTRIC COOKER &amp; WATER BOILER &amp;
BAIN MARIE</v>
      </c>
    </row>
    <row r="2073" spans="1:3" ht="29" x14ac:dyDescent="0.35">
      <c r="A2073" s="30" t="str">
        <f>DATA!C2199</f>
        <v>2211.007.GENRAL.1117</v>
      </c>
      <c r="B2073" s="30" t="str">
        <f>DATA!D2199</f>
        <v>800HNP15</v>
      </c>
      <c r="C2073" s="31" t="str">
        <f>DATA!E2199</f>
        <v>FACE,F/PUSH BUTTON 800H-2HA7 P/NO.
800H-NP15</v>
      </c>
    </row>
    <row r="2074" spans="1:3" ht="43.5" x14ac:dyDescent="0.35">
      <c r="A2074" s="30" t="str">
        <f>DATA!C2200</f>
        <v>2215.003.GENRAL.0198</v>
      </c>
      <c r="B2074" s="30" t="str">
        <f>DATA!D2200</f>
        <v>PSG/421 OM20</v>
      </c>
      <c r="C2074" s="31" t="str">
        <f>DATA!E2200</f>
        <v>P/N : PSG/421 O M20 , BRASS PUNCH TOOL
NO.1, MULTIPLE UNARMOURED CABLES
GLAND ( HAWKE CAT. )</v>
      </c>
    </row>
    <row r="2075" spans="1:3" ht="43.5" x14ac:dyDescent="0.35">
      <c r="A2075" s="30" t="str">
        <f>DATA!C2201</f>
        <v>2215.003.GENRAL.0199</v>
      </c>
      <c r="B2075" s="30" t="str">
        <f>DATA!D2201</f>
        <v>PSG/421 OM25</v>
      </c>
      <c r="C2075" s="31" t="str">
        <f>DATA!E2201</f>
        <v>P/N : PSG/421 O M25 , BRASS PUNCH TOOL
NO.2, MULTIPLE UNARMOURED CABLES
GLAND ( HAWKE CAT. )</v>
      </c>
    </row>
    <row r="2076" spans="1:3" x14ac:dyDescent="0.35">
      <c r="A2076" s="30" t="e">
        <f>DATA!#REF!</f>
        <v>#REF!</v>
      </c>
      <c r="B2076" s="30" t="e">
        <f>DATA!#REF!</f>
        <v>#REF!</v>
      </c>
      <c r="C2076" s="31" t="e">
        <f>DATA!#REF!</f>
        <v>#REF!</v>
      </c>
    </row>
    <row r="2077" spans="1:3" x14ac:dyDescent="0.35">
      <c r="A2077" s="30" t="e">
        <f>DATA!#REF!</f>
        <v>#REF!</v>
      </c>
      <c r="B2077" s="30" t="e">
        <f>DATA!#REF!</f>
        <v>#REF!</v>
      </c>
      <c r="C2077" s="31" t="e">
        <f>DATA!#REF!</f>
        <v>#REF!</v>
      </c>
    </row>
    <row r="2078" spans="1:3" x14ac:dyDescent="0.35">
      <c r="A2078" s="30" t="e">
        <f>DATA!#REF!</f>
        <v>#REF!</v>
      </c>
      <c r="B2078" s="30" t="e">
        <f>DATA!#REF!</f>
        <v>#REF!</v>
      </c>
      <c r="C2078" s="31" t="e">
        <f>DATA!#REF!</f>
        <v>#REF!</v>
      </c>
    </row>
    <row r="2079" spans="1:3" ht="58" x14ac:dyDescent="0.35">
      <c r="A2079" s="30" t="str">
        <f>DATA!C2202</f>
        <v>2215.003.GENRAL.0200</v>
      </c>
      <c r="B2079" s="30" t="str">
        <f>DATA!D2202</f>
        <v>501421A/1/2</v>
      </c>
      <c r="C2079" s="31" t="str">
        <f>DATA!E2202</f>
        <v>P/N : 501421A/1/2 , TYPE 501/421 NICKEL
PLATED BRASS INDOOR/OUTDOOR NON-
ARMOURED CABLE SINGLE SEALED GLANDS
( HAWKE CAT. )</v>
      </c>
    </row>
    <row r="2080" spans="1:3" ht="43.5" x14ac:dyDescent="0.35">
      <c r="A2080" s="30" t="str">
        <f>DATA!C2203</f>
        <v>2215.003.GENRAL.0201</v>
      </c>
      <c r="B2080" s="30" t="str">
        <f>DATA!D2203</f>
        <v>501/421,C2, M40</v>
      </c>
      <c r="C2080" s="31" t="str">
        <f>DATA!E2203</f>
        <v>P/N : 501/421, C2, M40 , EX CABLE GLAND
FLAMEPROOF, INCREASED SAFETY, BRASS (
HAWKE CAT. )</v>
      </c>
    </row>
    <row r="2081" spans="1:3" ht="43.5" x14ac:dyDescent="0.35">
      <c r="A2081" s="30" t="str">
        <f>DATA!C2204</f>
        <v>2215.003.GENRAL.0202</v>
      </c>
      <c r="B2081" s="30" t="str">
        <f>DATA!D2204</f>
        <v>501/421,C2, 1 1/2''</v>
      </c>
      <c r="C2081" s="31" t="str">
        <f>DATA!E2204</f>
        <v>P/N : 501/421, C2, 1 1/2'' , EX CABLE GLAND
FLAMEPROOF, INCREASED SAFETY, BRASS (
HAWKE CAT. )</v>
      </c>
    </row>
    <row r="2082" spans="1:3" ht="29" x14ac:dyDescent="0.35">
      <c r="A2082" s="30" t="str">
        <f>DATA!C2208</f>
        <v>2215.003.GENRAL.0206</v>
      </c>
      <c r="B2082" s="30" t="str">
        <f>DATA!D2208</f>
        <v>476/R/?''/M20</v>
      </c>
      <c r="C2082" s="31" t="str">
        <f>DATA!E2208</f>
        <v>P/N : 476/R/ ?''/M20 , ADAPTOR - ?'' MALE X
M20 FEMALE - BRASS ( HAWKE CAT. )</v>
      </c>
    </row>
    <row r="2083" spans="1:3" ht="29" x14ac:dyDescent="0.35">
      <c r="A2083" s="30" t="str">
        <f>DATA!C2209</f>
        <v>2215.003.GENRAL.0207</v>
      </c>
      <c r="B2083" s="30" t="str">
        <f>DATA!D2209</f>
        <v>476/R/M20/ ?'</v>
      </c>
      <c r="C2083" s="31" t="str">
        <f>DATA!E2209</f>
        <v>P/N : 476/R/M20/ ?' , REDUCER - M20 MALE X
?'' FEMALE - BRASS ( HAWKE CAT. )</v>
      </c>
    </row>
    <row r="2084" spans="1:3" ht="29" x14ac:dyDescent="0.35">
      <c r="A2084" s="30" t="str">
        <f>DATA!C2210</f>
        <v>2215.003.GENRAL.0208</v>
      </c>
      <c r="B2084" s="30" t="str">
        <f>DATA!D2210</f>
        <v>476/R/M25/ ?'</v>
      </c>
      <c r="C2084" s="31" t="str">
        <f>DATA!E2210</f>
        <v>P/N : 476/R/ M25/ ?' , ADAPTOR - M25 MALE X
?'' FEMALE - BRASS ( HAWKE CAT. )</v>
      </c>
    </row>
    <row r="2085" spans="1:3" ht="29" x14ac:dyDescent="0.35">
      <c r="A2085" s="30" t="str">
        <f>DATA!C2211</f>
        <v>2215.003.GENRAL.0209</v>
      </c>
      <c r="B2085" s="30" t="str">
        <f>DATA!D2211</f>
        <v>476/R/?''/m25</v>
      </c>
      <c r="C2085" s="31" t="str">
        <f>DATA!E2211</f>
        <v>P/N : 476/R/ ?''/M25 , ADAPTOR - ?'' MALE X
M25 FEMALE - BRASS ( HAWKE CAT. )</v>
      </c>
    </row>
    <row r="2086" spans="1:3" ht="29" x14ac:dyDescent="0.35">
      <c r="A2086" s="30" t="str">
        <f>DATA!C2212</f>
        <v>2215.003.GENRAL.0218</v>
      </c>
      <c r="B2086" s="30" t="str">
        <f>DATA!D2212</f>
        <v>476/R/M32/ 1'</v>
      </c>
      <c r="C2086" s="31" t="str">
        <f>DATA!E2212</f>
        <v>P/N : 476/R/ M32/ 1' , REDUCER - M32 MALE X
1'' FEMALE - BRASS ( HAWKE CAT. )</v>
      </c>
    </row>
    <row r="2087" spans="1:3" ht="29" x14ac:dyDescent="0.35">
      <c r="A2087" s="30" t="str">
        <f>DATA!C2213</f>
        <v>2215.003.GENRAL.0219</v>
      </c>
      <c r="B2087" s="30" t="str">
        <f>DATA!D2213</f>
        <v>476/R/1'' /M32</v>
      </c>
      <c r="C2087" s="31" t="str">
        <f>DATA!E2213</f>
        <v>P/N : 476/R/1'' / M32 , REDUCER - 1'' MALE X
M32FEMALE - BRASS ( HAWKE CAT. )</v>
      </c>
    </row>
    <row r="2088" spans="1:3" ht="58" x14ac:dyDescent="0.35">
      <c r="A2088" s="30" t="str">
        <f>DATA!C2214</f>
        <v>2215.003.GENRAL.0220</v>
      </c>
      <c r="B2088" s="30" t="str">
        <f>DATA!D2214</f>
        <v>487-M25</v>
      </c>
      <c r="C2088" s="31" t="str">
        <f>DATA!E2214</f>
        <v>P/N : 487-M25 , STOPPING PLUG,ATEX
APPROVED FOR HAZARDOUS AREA,ATEX
APPROVED FOR HAZRAD AREA ZONES (
HAWKE CAT. )</v>
      </c>
    </row>
    <row r="2089" spans="1:3" ht="29" x14ac:dyDescent="0.35">
      <c r="A2089" s="30" t="str">
        <f>DATA!C2215</f>
        <v>5720.001.GENRAL.7001</v>
      </c>
      <c r="B2089" s="30">
        <f>DATA!D2215</f>
        <v>620</v>
      </c>
      <c r="C2089" s="31" t="str">
        <f>DATA!E2215</f>
        <v>BATTERY CHARGER { 12/24 VDC), 230V
TELWIN MODEL: DYNAMIC START 620</v>
      </c>
    </row>
    <row r="2090" spans="1:3" ht="43.5" x14ac:dyDescent="0.35">
      <c r="A2090" s="30" t="str">
        <f>DATA!C2216</f>
        <v>2215.002.GENRAL.7068</v>
      </c>
      <c r="B2090" s="30">
        <f>DATA!D2216</f>
        <v>50</v>
      </c>
      <c r="C2090" s="31" t="str">
        <f>DATA!E2216</f>
        <v>INSULATED QUICK-DISCONNECT TERMINALS
RED VINYL PLASTIC TIN-PLATED BRASS 220?
600V ( REF. P/N : 7060K17 GRAINGER CAT.)</v>
      </c>
    </row>
    <row r="2091" spans="1:3" ht="43.5" x14ac:dyDescent="0.35">
      <c r="A2091" s="30" t="str">
        <f>DATA!C2217</f>
        <v>5420.026.GENRAL.8356</v>
      </c>
      <c r="B2091" s="30">
        <f>DATA!D2217</f>
        <v>0</v>
      </c>
      <c r="C2091" s="31" t="str">
        <f>DATA!E2217</f>
        <v>SEAL TAPE, RUBBER TAPE ADHESIVE, 2" X 30
FT., CONTINUOUS ROLL, BLACK ( REF. P/N :
4E309 GRAINGER CAT.)</v>
      </c>
    </row>
    <row r="2092" spans="1:3" ht="58" x14ac:dyDescent="0.35">
      <c r="A2092" s="30" t="str">
        <f>DATA!C2218</f>
        <v>5720.010.GENRAL.7522</v>
      </c>
      <c r="B2092" s="30" t="str">
        <f>DATA!D2218</f>
        <v>A60-13.5W-E27</v>
      </c>
      <c r="C2092" s="31" t="str">
        <f>DATA!E2218</f>
        <v>P/N : A60-13.5W-E27, VENUS LAMP ITEM NO.
A60-13.5W-E27 FOR EL ALAMIA FOR
PETROLEUM LIGHTING SYSTEM MAIN CAMP
LIGHTING ( OUT DOOR )</v>
      </c>
    </row>
    <row r="2093" spans="1:3" ht="101.5" x14ac:dyDescent="0.35">
      <c r="A2093" s="30" t="str">
        <f>DATA!C2219</f>
        <v>2211.010.GENRAL.0084</v>
      </c>
      <c r="B2093" s="30" t="str">
        <f>DATA!D2219</f>
        <v>3UG5514-1BR20</v>
      </c>
      <c r="C2093" s="31" t="str">
        <f>DATA!E2219</f>
        <v>P/N : 3UG5514-1BR20 , ANALOG MONITORING
RELAY PHASE FAILURE AND SEQUENCE
ADJUSTABLE UNDERVOLTAGE ASYMMETRY
20% FIXED 3 X 160 TO 690 V 50 TO 60 HZ AC
HYSTERESIS 5% FIXED DELAY TIME 0-20 S 2
CHANGEOVER CONTACTS SCREW TERMINAL
( SIEMENS CAT.)</v>
      </c>
    </row>
    <row r="2094" spans="1:3" ht="43.5" x14ac:dyDescent="0.35">
      <c r="A2094" s="30" t="str">
        <f>DATA!C2220</f>
        <v>0666.001.GENRAL.0074</v>
      </c>
      <c r="B2094" s="30" t="str">
        <f>DATA!D2220</f>
        <v>DS-GM7G</v>
      </c>
      <c r="C2094" s="31" t="str">
        <f>DATA!E2220</f>
        <v>REFERIGERATOR, WITH GLASS DOOR
MODEL NO: DS-GM7G, 220 VOLT, 60 HZ,700
LTR, GAS R404A (720x800x2120)</v>
      </c>
    </row>
    <row r="2095" spans="1:3" ht="43.5" x14ac:dyDescent="0.35">
      <c r="A2095" s="30" t="str">
        <f>DATA!C2221</f>
        <v>0666.001.GENRAL.0074</v>
      </c>
      <c r="B2095" s="30" t="str">
        <f>DATA!D2221</f>
        <v>DS-GM7G</v>
      </c>
      <c r="C2095" s="31" t="str">
        <f>DATA!E2221</f>
        <v>REFERIGERATOR, WITH GLASS DOOR
MODEL NO: DS-GM7G, 220 VOLT, 60 HZ,700
LTR, GAS R404A (720x800x2120)</v>
      </c>
    </row>
    <row r="2096" spans="1:3" ht="29" x14ac:dyDescent="0.35">
      <c r="A2096" s="30" t="str">
        <f>DATA!C2222</f>
        <v>5720.003.GENRAL.0004</v>
      </c>
      <c r="B2096" s="30">
        <f>DATA!D2222</f>
        <v>0</v>
      </c>
      <c r="C2096" s="31" t="str">
        <f>DATA!E2222</f>
        <v>Yellow/green Single Core with Flexible Copper
Conductor ground cable 4mm CSA</v>
      </c>
    </row>
    <row r="2097" spans="1:3" ht="43.5" x14ac:dyDescent="0.35">
      <c r="A2097" s="30" t="str">
        <f>DATA!C2223</f>
        <v>1221.015.NATION.0456</v>
      </c>
      <c r="B2097" s="30" t="str">
        <f>DATA!D2223</f>
        <v>6600-55-0044</v>
      </c>
      <c r="C2097" s="31" t="str">
        <f>DATA!E2223</f>
        <v>P/N : 6600-55-0044 , XFORMER, POWER
120/240 380 FOR NOV ELMAGCO BATTERY
CHARGER SYSTEM MODEL 6032</v>
      </c>
    </row>
    <row r="2098" spans="1:3" ht="43.5" x14ac:dyDescent="0.35">
      <c r="A2098" s="30" t="str">
        <f>DATA!C2224</f>
        <v>1221.015.NATION.0457</v>
      </c>
      <c r="B2098" s="30" t="str">
        <f>DATA!D2224</f>
        <v>6400-12-0007</v>
      </c>
      <c r="C2098" s="31" t="str">
        <f>DATA!E2224</f>
        <v>P/N : 6400-12-0007 , BATTERY LEAD CALCIUM
12V35 AH FOR NOV ELMAGCO BATTERY
CHARGER SYSTEM MODEL 6032</v>
      </c>
    </row>
    <row r="2099" spans="1:3" ht="43.5" x14ac:dyDescent="0.35">
      <c r="A2099" s="30" t="str">
        <f>DATA!C2225</f>
        <v>1521.027.GENRAL.0002</v>
      </c>
      <c r="B2099" s="30">
        <f>DATA!D2225</f>
        <v>0</v>
      </c>
      <c r="C2099" s="31" t="str">
        <f>DATA!E2225</f>
        <v>MODEL : DJ5.6/402A , COMPLETE FREEZER
INDOR UNIT COIL FRIGA-BOHN 4HP ( OLD
MODEL : SK005.C+NMP , 3C-E4165C )</v>
      </c>
    </row>
    <row r="2100" spans="1:3" ht="58" x14ac:dyDescent="0.35">
      <c r="A2100" s="30" t="str">
        <f>DATA!C2226</f>
        <v xml:space="preserve"> 5720.011.GENRAL.7042</v>
      </c>
      <c r="B2100" s="30" t="str">
        <f>DATA!D2226</f>
        <v>2601 -02821</v>
      </c>
      <c r="C2100" s="31" t="str">
        <f>DATA!E2226</f>
        <v>MODEL: 02601 - 02821 , IDE INSULATED
INDUSTRIAL PLUG AND SOCKET 16 AMPS 3
POLES IP 67 1 PHASE NEUTRAL EARTH
MADE IN SPAIN</v>
      </c>
    </row>
    <row r="2101" spans="1:3" ht="58" x14ac:dyDescent="0.35">
      <c r="A2101" s="30" t="str">
        <f>DATA!C2227</f>
        <v>5720.011.GENRAL.9424</v>
      </c>
      <c r="B2101" s="30">
        <f>DATA!D2227</f>
        <v>0</v>
      </c>
      <c r="C2101" s="31" t="str">
        <f>DATA!E2227</f>
        <v>IDE INSULATED INDUSTRIAL PLUG AND
SOCKET 32 AMPS 5 POLES IP 67 3 PHASE
NEUTRAL EARTH ( GEWISS ) MODEL: 03826 -
03606</v>
      </c>
    </row>
    <row r="2102" spans="1:3" ht="43.5" x14ac:dyDescent="0.35">
      <c r="A2102" s="30" t="str">
        <f>DATA!C2228</f>
        <v>5720.011.GENRAL.7569</v>
      </c>
      <c r="B2102" s="30">
        <f>DATA!D2228</f>
        <v>413.32670000000002</v>
      </c>
      <c r="C2102" s="31" t="str">
        <f>DATA!E2228</f>
        <v>P/N : 413.3267 , FLUSH-MOUNTING SOCKET
32A 3P+N+E 6H 346-415V 50HZ 60HZ
84X106MM SCREW TERMINALS</v>
      </c>
    </row>
    <row r="2103" spans="1:3" ht="29" x14ac:dyDescent="0.35">
      <c r="A2103" s="30" t="str">
        <f>DATA!C2229</f>
        <v>5720.011.GENRAL.7570</v>
      </c>
      <c r="B2103" s="30">
        <f>DATA!D2229</f>
        <v>213.3237</v>
      </c>
      <c r="C2103" s="31" t="str">
        <f>DATA!E2229</f>
        <v>P/N : 213.3237 , PLUG 3P+N+E IP44 32A 6H
346-415V AC SCREW TERMINALS</v>
      </c>
    </row>
    <row r="2104" spans="1:3" ht="29" x14ac:dyDescent="0.35">
      <c r="A2104" s="30" t="str">
        <f>DATA!C2230</f>
        <v>5720.011.GENRAL.0102</v>
      </c>
      <c r="B2104" s="30">
        <f>DATA!D2230</f>
        <v>0</v>
      </c>
      <c r="C2104" s="31" t="str">
        <f>DATA!E2230</f>
        <v>GEWISS PLUG AND SOCKET 32 AMPS
3P+N+E IP 67 3 PHASE NEUTRAL EARTH</v>
      </c>
    </row>
    <row r="2105" spans="1:3" ht="58" x14ac:dyDescent="0.35">
      <c r="A2105" s="30" t="str">
        <f>DATA!C2231</f>
        <v>1854.002.CARIER.7583</v>
      </c>
      <c r="B2105" s="30">
        <f>DATA!D2231</f>
        <v>2501438</v>
      </c>
      <c r="C2105" s="31" t="str">
        <f>DATA!E2231</f>
        <v>P/N : 02501438 , REMOTE CONTROLLER (20 -
28 DEGREE) FOR OPTIMAX SPLIT AIR
CONDITIONER INDOOR UNIT FOR CARRIER
AIR CONDITIONER 42QHCT18-708J</v>
      </c>
    </row>
    <row r="2106" spans="1:3" ht="87" x14ac:dyDescent="0.35">
      <c r="A2106" s="30" t="str">
        <f>DATA!C2232</f>
        <v>2211.008.GENRAL.0146</v>
      </c>
      <c r="B2106" s="30" t="str">
        <f>DATA!D2232</f>
        <v>NW16H1HHF3P2E</v>
      </c>
      <c r="C2106" s="31" t="str">
        <f>DATA!E2232</f>
        <v>SCHNEIDER 1600A CIRCUIT BREAKER
COMPLETE WITH GEAR MOTOR 110 VAC,
UNDERVOLTAGE RELEASE 24 VDC, CLOSE
COIL RELEASE 110VAC, P/N :
NW16H1HHF3P2E COMPLETE WITH BELWO
ITEM,MCH 48211,MN33668,XF 47352</v>
      </c>
    </row>
    <row r="2107" spans="1:3" x14ac:dyDescent="0.35">
      <c r="A2107" s="30" t="str">
        <f>DATA!C2233</f>
        <v>0666.001.GENRAL.0003</v>
      </c>
      <c r="B2107" s="30">
        <f>DATA!D2233</f>
        <v>0</v>
      </c>
      <c r="C2107" s="31" t="str">
        <f>DATA!E2233</f>
        <v>ASTRA MINI SATELLITE RECIVER HD</v>
      </c>
    </row>
    <row r="2108" spans="1:3" x14ac:dyDescent="0.35">
      <c r="A2108" s="30" t="str">
        <f>DATA!C2234</f>
        <v>0666.001.GENRAL.0003</v>
      </c>
      <c r="B2108" s="30">
        <f>DATA!D2234</f>
        <v>0</v>
      </c>
      <c r="C2108" s="31" t="str">
        <f>DATA!E2234</f>
        <v>ASTRA MINI SATELLITE RECIVER HD</v>
      </c>
    </row>
    <row r="2109" spans="1:3" x14ac:dyDescent="0.35">
      <c r="A2109" s="30" t="str">
        <f>DATA!C2235</f>
        <v>0666.001.OLYMPC.0018</v>
      </c>
      <c r="B2109" s="30">
        <f>DATA!D2235</f>
        <v>0</v>
      </c>
      <c r="C2109" s="31" t="str">
        <f>DATA!E2235</f>
        <v>OLYMPIC WATER HEATER 30 LTR 220 VOLT</v>
      </c>
    </row>
    <row r="2110" spans="1:3" x14ac:dyDescent="0.35">
      <c r="A2110" s="30" t="str">
        <f>DATA!C2236</f>
        <v>0666.001.GENRAL.0003</v>
      </c>
      <c r="B2110" s="30">
        <f>DATA!D2236</f>
        <v>0</v>
      </c>
      <c r="C2110" s="31" t="str">
        <f>DATA!E2236</f>
        <v>ASTRA MINI SATELLITE RECIVER HD</v>
      </c>
    </row>
    <row r="2111" spans="1:3" x14ac:dyDescent="0.35">
      <c r="A2111" s="30" t="str">
        <f>DATA!C2237</f>
        <v>0666.001.GENRAL.0006</v>
      </c>
      <c r="B2111" s="30">
        <f>DATA!D2237</f>
        <v>0</v>
      </c>
      <c r="C2111" s="31" t="str">
        <f>DATA!E2237</f>
        <v>CO-AXIAL CABLE/METER CABLE FOR TV</v>
      </c>
    </row>
    <row r="2112" spans="1:3" ht="43.5" x14ac:dyDescent="0.35">
      <c r="A2112" s="30" t="str">
        <f>DATA!C2238</f>
        <v>0666.001.GENRAL.0012</v>
      </c>
      <c r="B2112" s="30">
        <f>DATA!D2238</f>
        <v>0</v>
      </c>
      <c r="C2112" s="31" t="str">
        <f>DATA!E2238</f>
        <v>RF CONNECTOR TV (RF COUPLER IS THE
CONNECTION THAT CONNECT THE CABLE TO
RECEIVER)</v>
      </c>
    </row>
    <row r="2113" spans="1:3" x14ac:dyDescent="0.35">
      <c r="A2113" s="30" t="str">
        <f>DATA!C2239</f>
        <v>0666.001.GENRAL.0013</v>
      </c>
      <c r="B2113" s="30">
        <f>DATA!D2239</f>
        <v>0</v>
      </c>
      <c r="C2113" s="31" t="str">
        <f>DATA!E2239</f>
        <v>1X8 OUTPUT LNB</v>
      </c>
    </row>
    <row r="2114" spans="1:3" x14ac:dyDescent="0.35">
      <c r="A2114" s="30" t="str">
        <f>DATA!C2240</f>
        <v>0666.001.GENRAL.0002</v>
      </c>
      <c r="B2114" s="30">
        <f>DATA!D2240</f>
        <v>0</v>
      </c>
      <c r="C2114" s="31" t="str">
        <f>DATA!E2240</f>
        <v>SATELLITE DISH Prefix 70</v>
      </c>
    </row>
    <row r="2115" spans="1:3" x14ac:dyDescent="0.35">
      <c r="A2115" s="30" t="str">
        <f>DATA!C2241</f>
        <v>0666.001.GENRAL.0003</v>
      </c>
      <c r="B2115" s="30">
        <f>DATA!D2241</f>
        <v>0</v>
      </c>
      <c r="C2115" s="31" t="str">
        <f>DATA!E2241</f>
        <v>ASTRA MINI SATELLITE RECIVER HD</v>
      </c>
    </row>
    <row r="2116" spans="1:3" x14ac:dyDescent="0.35">
      <c r="A2116" s="30" t="str">
        <f>DATA!C2242</f>
        <v>0666.001.GENRAL.0006</v>
      </c>
      <c r="B2116" s="30">
        <f>DATA!D2242</f>
        <v>0</v>
      </c>
      <c r="C2116" s="31" t="str">
        <f>DATA!E2242</f>
        <v>CO-AXIAL CABLE/METER CABLE FOR TV</v>
      </c>
    </row>
    <row r="2117" spans="1:3" ht="43.5" x14ac:dyDescent="0.35">
      <c r="A2117" s="30" t="str">
        <f>DATA!C2243</f>
        <v>0666.001.GENRAL.0028</v>
      </c>
      <c r="B2117" s="30">
        <f>DATA!D2243</f>
        <v>0</v>
      </c>
      <c r="C2117" s="31" t="str">
        <f>DATA!E2243</f>
        <v>WALL TYPE EXHAUST FAN INTERNAL DIM.
30X30 CM WITH GUARD ( OLYMPIC ,
TOSHIBA )</v>
      </c>
    </row>
    <row r="2118" spans="1:3" ht="43.5" x14ac:dyDescent="0.35">
      <c r="A2118" s="30" t="str">
        <f>DATA!C2244</f>
        <v>0666.001.GENRAL.0030</v>
      </c>
      <c r="B2118" s="30">
        <f>DATA!D2244</f>
        <v>0</v>
      </c>
      <c r="C2118" s="31" t="str">
        <f>DATA!E2244</f>
        <v>WALL TYPE EXHAUST FAN INTERNAL DIM.
25X25 CM WITH GUARD ( OLYMPIC , TOSHIBA
)</v>
      </c>
    </row>
    <row r="2119" spans="1:3" ht="58" x14ac:dyDescent="0.35">
      <c r="A2119" s="30" t="str">
        <f>DATA!C2245</f>
        <v>1531.032.GENRAL.7510</v>
      </c>
      <c r="B2119" s="30" t="str">
        <f>DATA!D2245</f>
        <v>TX033P04</v>
      </c>
      <c r="C2119" s="31" t="str">
        <f>DATA!E2245</f>
        <v xml:space="preserve"> P/N : TX033P04 , MOTOR TX033P04 230 400V
50HZFAN FOR HEAT EXCHANGER
(XGZA9999W ZIEHL-ABEGG MOTOR TX033P04
230/400V 50HZ REF.-NO. 5001018847)</v>
      </c>
    </row>
    <row r="2120" spans="1:3" ht="43.5" x14ac:dyDescent="0.35">
      <c r="A2120" s="30" t="str">
        <f>DATA!C2246</f>
        <v>1531.033.GENRAL.7453</v>
      </c>
      <c r="B2120" s="30">
        <f>DATA!D2246</f>
        <v>1175264</v>
      </c>
      <c r="C2120" s="31" t="str">
        <f>DATA!E2246</f>
        <v>P/N : 1175264 , ELEMENT ASM. 240V FOR
SOUTHBEND ELECTRIC CONVECTION OVEN
OLYMPIC GOLD</v>
      </c>
    </row>
    <row r="2121" spans="1:3" ht="43.5" x14ac:dyDescent="0.35">
      <c r="A2121" s="30" t="str">
        <f>DATA!C2247</f>
        <v>1531.033.GENRAL.7454</v>
      </c>
      <c r="B2121" s="30">
        <f>DATA!D2247</f>
        <v>1175146</v>
      </c>
      <c r="C2121" s="31" t="str">
        <f>DATA!E2247</f>
        <v>P/N : 1175146 , BOLT, CARRIAGE, 3/8 X 3.5, SS
FOR SOUTHBEND ELECTRIC CONVECTION
OVEN OLYMPIC GOLD</v>
      </c>
    </row>
    <row r="2122" spans="1:3" ht="43.5" x14ac:dyDescent="0.35">
      <c r="A2122" s="30" t="str">
        <f>DATA!C2248</f>
        <v>1531.033.GENRAL.7455</v>
      </c>
      <c r="B2122" s="30">
        <f>DATA!D2248</f>
        <v>1175705</v>
      </c>
      <c r="C2122" s="31" t="str">
        <f>DATA!E2248</f>
        <v>P/N : 1175705 , POCKET W/A, BLOWER
MOTOR FOR SOUTHBEND ELECTRIC
CONVECTION OVEN OLYMPIC GOLD</v>
      </c>
    </row>
    <row r="2123" spans="1:3" ht="43.5" x14ac:dyDescent="0.35">
      <c r="A2123" s="30" t="str">
        <f>DATA!C2249</f>
        <v>1531.033.GENRAL.7457</v>
      </c>
      <c r="B2123" s="30">
        <f>DATA!D2249</f>
        <v>1190385</v>
      </c>
      <c r="C2123" s="31" t="str">
        <f>DATA!E2249</f>
        <v>P/N : 1190385 , SPACER, BLOWER MOTOR
FOR SOUTHBEND ELECTRIC CONVECTION
OVEN OLYMPIC GOLD ( OLD P/N : 1179710 )</v>
      </c>
    </row>
    <row r="2124" spans="1:3" x14ac:dyDescent="0.35">
      <c r="A2124" s="30" t="str">
        <f>DATA!C2250</f>
        <v>2215.003.GENRAL.0034</v>
      </c>
      <c r="B2124" s="30" t="str">
        <f>DATA!D2250</f>
        <v>30-074</v>
      </c>
      <c r="C2124" s="31" t="str">
        <f>DATA!E2250</f>
        <v>CONNECTOR,NUT WIRE30-074 , 600 VOLTS</v>
      </c>
    </row>
    <row r="2125" spans="1:3" x14ac:dyDescent="0.35">
      <c r="A2125" s="30" t="str">
        <f>DATA!C2251</f>
        <v>2215.003.GENRAL.0037</v>
      </c>
      <c r="B2125" s="30" t="str">
        <f>DATA!D2251</f>
        <v>30-452</v>
      </c>
      <c r="C2125" s="31" t="str">
        <f>DATA!E2251</f>
        <v>CONNECTOR,WING NUT30-452</v>
      </c>
    </row>
    <row r="2126" spans="1:3" ht="72.5" x14ac:dyDescent="0.35">
      <c r="A2126" s="30" t="str">
        <f>DATA!C2252</f>
        <v>2211.008.GENRAL.0092</v>
      </c>
      <c r="B2126" s="30" t="str">
        <f>DATA!D2252</f>
        <v>A9D07220</v>
      </c>
      <c r="C2126" s="31" t="str">
        <f>DATA!E2252</f>
        <v>P/N : A9D07220 , IMAGERESIDUAL CURRENT
BREAKER WITH OVERCURRENT
PROTECTION (RCBO), ACTI9 IC60, 2P, 20A, C
CURVE, 10000A/15KA, AC TYPE, 30MA (
SCHNEIDER CAT.)</v>
      </c>
    </row>
    <row r="2127" spans="1:3" ht="72.5" x14ac:dyDescent="0.35">
      <c r="A2127" s="30" t="str">
        <f>DATA!C2253</f>
        <v>2211.008.GENRAL.0093</v>
      </c>
      <c r="B2127" s="30" t="str">
        <f>DATA!D2253</f>
        <v>A9D07216</v>
      </c>
      <c r="C2127" s="31" t="str">
        <f>DATA!E2253</f>
        <v>P/N : A9D07216 , IMAGERESIDUAL CURRENT
BREAKER WITH OVERCURRENT
PROTECTION (RCBO), ACTI9 IC60, 2P, 16A, C
CURVE, 10000A/15KA, AC TYPE, 30MA (
SCHNEIDER CAT.)</v>
      </c>
    </row>
    <row r="2128" spans="1:3" ht="72.5" x14ac:dyDescent="0.35">
      <c r="A2128" s="30" t="str">
        <f>DATA!C2254</f>
        <v>2211.008.GENRAL.0094</v>
      </c>
      <c r="B2128" s="30" t="str">
        <f>DATA!D2254</f>
        <v>A9D07232</v>
      </c>
      <c r="C2128" s="31" t="str">
        <f>DATA!E2254</f>
        <v>P/N : A9D07232 , IMAGE RESIDUAL CURRENT
BREAKER WITH OVERCURRENT
PROTECTION (RCBO), ACTI9 IC60, 2P, 32A, C
CURVE, 10000A/15KA, AC TYPE, 30MA (
SCHNEIDER CAT.)</v>
      </c>
    </row>
    <row r="2129" spans="1:3" ht="72.5" x14ac:dyDescent="0.35">
      <c r="A2129" s="30" t="str">
        <f>DATA!C2255</f>
        <v>2211.008.GENRAL.0095</v>
      </c>
      <c r="B2129" s="30" t="str">
        <f>DATA!D2255</f>
        <v>A9D87432</v>
      </c>
      <c r="C2129" s="31" t="str">
        <f>DATA!E2255</f>
        <v>P/N : A9D87432 , IMAGE RESIDUAL CURRENT
BREAKER WITH OVERCURRENT
PROTECTION (RCBO), ACTI9 IC60, 4P, 32A, B
CURVE, 6000A/6KA, A TYPE, 30MA (
SCHNEIDER CAT.)</v>
      </c>
    </row>
    <row r="2130" spans="1:3" ht="29" x14ac:dyDescent="0.35">
      <c r="A2130" s="30" t="str">
        <f>DATA!C2256</f>
        <v>1521.027.GENRAL.0036</v>
      </c>
      <c r="B2130" s="30" t="str">
        <f>DATA!D2256</f>
        <v>MKC-03</v>
      </c>
      <c r="C2130" s="31" t="str">
        <f>DATA!E2256</f>
        <v>P/N : MKC-03 , PHASE SEQUENCE RELAY FOR
MAIN FREEZER UNIT</v>
      </c>
    </row>
    <row r="2131" spans="1:3" x14ac:dyDescent="0.35">
      <c r="A2131" s="30" t="str">
        <f>DATA!C2257</f>
        <v>0666.001.GENRAL.0002</v>
      </c>
      <c r="B2131" s="30">
        <f>DATA!D2257</f>
        <v>0</v>
      </c>
      <c r="C2131" s="31" t="str">
        <f>DATA!E2257</f>
        <v>SATELLITE DISH Prefix 70</v>
      </c>
    </row>
    <row r="2132" spans="1:3" x14ac:dyDescent="0.35">
      <c r="A2132" s="30" t="str">
        <f>DATA!C2258</f>
        <v>0666.001.GENRAL.0003</v>
      </c>
      <c r="B2132" s="30">
        <f>DATA!D2258</f>
        <v>0</v>
      </c>
      <c r="C2132" s="31" t="str">
        <f>DATA!E2258</f>
        <v>ASTRA MINI SATELLITE RECIVER HD</v>
      </c>
    </row>
    <row r="2133" spans="1:3" x14ac:dyDescent="0.35">
      <c r="A2133" s="30" t="str">
        <f>DATA!C2259</f>
        <v>0666.001.GENRAL.0006</v>
      </c>
      <c r="B2133" s="30">
        <f>DATA!D2259</f>
        <v>0</v>
      </c>
      <c r="C2133" s="31" t="str">
        <f>DATA!E2259</f>
        <v>CO-AXIAL CABLE/METER CABLE FOR TV</v>
      </c>
    </row>
    <row r="2134" spans="1:3" ht="29" x14ac:dyDescent="0.35">
      <c r="A2134" s="30" t="str">
        <f>DATA!C2260</f>
        <v>0666.001.GENRAL.0010</v>
      </c>
      <c r="B2134" s="30">
        <f>DATA!D2260</f>
        <v>0</v>
      </c>
      <c r="C2134" s="31" t="str">
        <f>DATA!E2260</f>
        <v>AUDIO / VIDEO CABLE 3 X 3 TO CONNECT
RECIVER WITH TV</v>
      </c>
    </row>
    <row r="2135" spans="1:3" x14ac:dyDescent="0.35">
      <c r="A2135" s="30" t="str">
        <f>DATA!C2261</f>
        <v>0666.001.GENRAL.0013</v>
      </c>
      <c r="B2135" s="30">
        <f>DATA!D2261</f>
        <v>0</v>
      </c>
      <c r="C2135" s="31" t="str">
        <f>DATA!E2261</f>
        <v>1X8 OUTPUT LNB</v>
      </c>
    </row>
    <row r="2136" spans="1:3" ht="43.5" x14ac:dyDescent="0.35">
      <c r="A2136" s="30" t="str">
        <f>DATA!C2262</f>
        <v>0666.001.GENRAL.0035</v>
      </c>
      <c r="B2136" s="30">
        <f>DATA!D2262</f>
        <v>0</v>
      </c>
      <c r="C2136" s="31" t="str">
        <f>DATA!E2262</f>
        <v>HOLDER FOR LED LCD TV / TILT TV WALL
MOUNT FOR USE WITH TV MOUNTS TV SIZE
FROM 23" TO 55" ( REF. P/N : 45PF69</v>
      </c>
    </row>
    <row r="2137" spans="1:3" ht="29" x14ac:dyDescent="0.35">
      <c r="A2137" s="30" t="str">
        <f>DATA!C2263</f>
        <v>0666.001.ARSTON.0001</v>
      </c>
      <c r="B2137" s="30">
        <f>DATA!D2263</f>
        <v>0</v>
      </c>
      <c r="C2137" s="31" t="str">
        <f>DATA!E2263</f>
        <v>ARISTON ELECTRIC WATER HEATER 100
LITERS 220 VOLT</v>
      </c>
    </row>
    <row r="2138" spans="1:3" ht="43.5" x14ac:dyDescent="0.35">
      <c r="A2138" s="30" t="str">
        <f>DATA!C2264</f>
        <v>1531.032.GENRAL.7535</v>
      </c>
      <c r="B2138" s="30" t="str">
        <f>DATA!D2264</f>
        <v>LC1-D18</v>
      </c>
      <c r="C2138" s="31" t="str">
        <f>DATA!E2264</f>
        <v>P/N : LC1-D18 , MOULD LC1-D18 AC
CONTACTOR WITH COIL 220VAC FOR MAIN
FREEZER UNIT, MOG CAT.</v>
      </c>
    </row>
    <row r="2139" spans="1:3" ht="29" x14ac:dyDescent="0.35">
      <c r="A2139" s="30" t="str">
        <f>DATA!C2265</f>
        <v>0666.001.GENRAL.0010</v>
      </c>
      <c r="B2139" s="30">
        <f>DATA!D2265</f>
        <v>0</v>
      </c>
      <c r="C2139" s="31" t="str">
        <f>DATA!E2265</f>
        <v>AUDIO / VIDEO CABLE 3 X 3 TO CONNECT
RECIVER WITH TV</v>
      </c>
    </row>
    <row r="2140" spans="1:3" ht="29" x14ac:dyDescent="0.35">
      <c r="A2140" s="30" t="str">
        <f>DATA!C2266</f>
        <v>0666.001.GENRAL.0102</v>
      </c>
      <c r="B2140" s="30">
        <f>DATA!D2266</f>
        <v>0</v>
      </c>
      <c r="C2140" s="31" t="str">
        <f>DATA!E2266</f>
        <v>AUDIO / VIDEO CABLE 3 X 1 FOR MINI
RECIVER ( ASTRA ) TO TV LENGTH 1.5 METER</v>
      </c>
    </row>
    <row r="2141" spans="1:3" ht="29" x14ac:dyDescent="0.35">
      <c r="A2141" s="30" t="str">
        <f>DATA!C2267</f>
        <v>5720.001.GENRAL.7511</v>
      </c>
      <c r="B2141" s="30" t="str">
        <f>DATA!D2267</f>
        <v>4PKE5</v>
      </c>
      <c r="C2141" s="31" t="str">
        <f>DATA!E2267</f>
        <v>LOCAL P/N : 4PKE5 , BATTERY PACK , NIMH ,
FOR MAG LITE</v>
      </c>
    </row>
    <row r="2142" spans="1:3" ht="43.5" x14ac:dyDescent="0.35">
      <c r="A2142" s="30" t="str">
        <f>DATA!C2268</f>
        <v>5720.008.GENRAL.7519</v>
      </c>
      <c r="B2142" s="30" t="str">
        <f>DATA!D2268</f>
        <v>NSN #6230 01-653-2577</v>
      </c>
      <c r="C2142" s="31" t="str">
        <f>DATA!E2268</f>
        <v>P/N : NSN # 6230 01-653-2577, MAG CHARGER
LED RECHARGABLE SYSTEM 230V , RL1019
LED (MAGLIGHT CAT.)</v>
      </c>
    </row>
    <row r="2143" spans="1:3" x14ac:dyDescent="0.35">
      <c r="A2143" s="30" t="str">
        <f>DATA!C2269</f>
        <v>0666.001.OLYMPC.0017</v>
      </c>
      <c r="B2143" s="30">
        <f>DATA!D2269</f>
        <v>0</v>
      </c>
      <c r="C2143" s="31" t="str">
        <f>DATA!E2269</f>
        <v>OLYMPIC WATER HEATER 40 LTR 220 VOLT</v>
      </c>
    </row>
    <row r="2144" spans="1:3" ht="58" x14ac:dyDescent="0.35">
      <c r="A2144" s="30" t="str">
        <f>DATA!C2277</f>
        <v>1462.004.SAMSAF.0015</v>
      </c>
      <c r="B2144" s="30">
        <f>DATA!D2277</f>
        <v>0</v>
      </c>
      <c r="C2144" s="31" t="str">
        <f>DATA!E2277</f>
        <v>HORN &amp; BEACON YL4L50BRNWR (24VDC
BLUE LENS) P/N: 1000104508, YODALIGHT
TYPE YL40/D50/B/RF FOR SEMCO MARITIME
WATER MIST SYSTEM (FIRE SYSTEM)</v>
      </c>
    </row>
    <row r="2145" spans="1:3" ht="29" x14ac:dyDescent="0.35">
      <c r="A2145" s="30" t="str">
        <f>DATA!C2278</f>
        <v>1531.032.GENRAL.7019</v>
      </c>
      <c r="B2145" s="30">
        <f>DATA!D2278</f>
        <v>0</v>
      </c>
      <c r="C2145" s="31" t="str">
        <f>DATA!E2278</f>
        <v>HEATER TURKEY TOASTER 2500W ? 230V ,
FOR CONVECTION OVEN 6 GN 1/1</v>
      </c>
    </row>
    <row r="2146" spans="1:3" x14ac:dyDescent="0.35">
      <c r="A2146" s="30" t="str">
        <f>DATA!C2279</f>
        <v>0666.001.OLYMPC.0019</v>
      </c>
      <c r="B2146" s="30">
        <f>DATA!D2279</f>
        <v>0</v>
      </c>
      <c r="C2146" s="31" t="str">
        <f>DATA!E2279</f>
        <v>OLYMPIC WATER HEATER 50 LTR 220 VOLT</v>
      </c>
    </row>
    <row r="2147" spans="1:3" ht="29" x14ac:dyDescent="0.35">
      <c r="A2147" s="30" t="str">
        <f>DATA!C2282</f>
        <v>5720.015.GENRAL.0011</v>
      </c>
      <c r="B2147" s="30">
        <f>DATA!D2282</f>
        <v>572004</v>
      </c>
      <c r="C2147" s="31" t="str">
        <f>DATA!E2282</f>
        <v>P/N : 572004 , LENGRAND SINGLE 10 AMPERE
250 V</v>
      </c>
    </row>
    <row r="2148" spans="1:3" ht="29" x14ac:dyDescent="0.35">
      <c r="A2148" s="30" t="str">
        <f>DATA!C2283</f>
        <v>5720.015.GENRAL.0013</v>
      </c>
      <c r="B2148" s="30">
        <f>DATA!D2283</f>
        <v>680632</v>
      </c>
      <c r="C2148" s="31" t="str">
        <f>DATA!E2283</f>
        <v>PN :- 680632 LEGRAND PLATE WATER PROOF
WITH COVER 3 MODULE - WHITE</v>
      </c>
    </row>
    <row r="2149" spans="1:3" ht="29" x14ac:dyDescent="0.35">
      <c r="A2149" s="30" t="str">
        <f>DATA!C2284</f>
        <v>5720.015.GENRAL.0014</v>
      </c>
      <c r="B2149" s="30">
        <f>DATA!D2284</f>
        <v>572341</v>
      </c>
      <c r="C2149" s="31" t="str">
        <f>DATA!E2284</f>
        <v>PN :- 572341 ELECTRIC SOCKET COVER (
MAKER : LEGRAND )</v>
      </c>
    </row>
    <row r="2150" spans="1:3" x14ac:dyDescent="0.35">
      <c r="A2150" s="30" t="str">
        <f>DATA!C2285</f>
        <v>5720.015.GENRAL.0017</v>
      </c>
      <c r="B2150" s="30">
        <f>DATA!D2285</f>
        <v>0</v>
      </c>
      <c r="C2150" s="31" t="str">
        <f>DATA!E2285</f>
        <v>( METER = EA ( مكرونه حراري 10 مم بالمتر</v>
      </c>
    </row>
    <row r="2151" spans="1:3" ht="29" x14ac:dyDescent="0.35">
      <c r="A2151" s="30" t="str">
        <f>DATA!C2286</f>
        <v>5720.015.GENRAL.0018</v>
      </c>
      <c r="B2151" s="30">
        <f>DATA!D2286</f>
        <v>576040</v>
      </c>
      <c r="C2151" s="31" t="str">
        <f>DATA!E2286</f>
        <v>P/N : 576040 , FRAME 1,2 &amp;3M ( MAKER :
LEGRAND )</v>
      </c>
    </row>
    <row r="2152" spans="1:3" ht="29" x14ac:dyDescent="0.35">
      <c r="A2152" s="30" t="str">
        <f>DATA!C2287</f>
        <v>5720.015.GENRAL.0019</v>
      </c>
      <c r="B2152" s="30">
        <f>DATA!D2287</f>
        <v>575010</v>
      </c>
      <c r="C2152" s="31" t="str">
        <f>DATA!E2287</f>
        <v>P/N : 575010 , PLATE 3M FOR FRENCH &amp;
ITALIAN STD , WHITE ( MAKER : LEGRAND</v>
      </c>
    </row>
    <row r="2153" spans="1:3" x14ac:dyDescent="0.35">
      <c r="A2153" s="30" t="str">
        <f>DATA!C2288</f>
        <v>5720.015.GENRAL.0020</v>
      </c>
      <c r="B2153" s="30">
        <f>DATA!D2288</f>
        <v>0</v>
      </c>
      <c r="C2153" s="31" t="str">
        <f>DATA!E2288</f>
        <v>علبة ماجيك 3 فتحة فينوس</v>
      </c>
    </row>
    <row r="2154" spans="1:3" ht="29" x14ac:dyDescent="0.35">
      <c r="A2154" s="30" t="str">
        <f>DATA!C2289</f>
        <v>5720.015.GENRAL.0021</v>
      </c>
      <c r="B2154" s="30">
        <f>DATA!D2289</f>
        <v>576011</v>
      </c>
      <c r="C2154" s="31" t="str">
        <f>DATA!E2289</f>
        <v>P/N : 576011 , FRAME 4M ( MAKER : LEGRAND
)</v>
      </c>
    </row>
    <row r="2155" spans="1:3" ht="29" x14ac:dyDescent="0.35">
      <c r="A2155" s="30" t="str">
        <f>DATA!C2290</f>
        <v>5720.015.GENRAL.0022</v>
      </c>
      <c r="B2155" s="30">
        <f>DATA!D2290</f>
        <v>575030</v>
      </c>
      <c r="C2155" s="31" t="str">
        <f>DATA!E2290</f>
        <v>P/N : 575030 , PLATE , WHITE 4M ( MAKER :
LEGRAND )</v>
      </c>
    </row>
    <row r="2156" spans="1:3" x14ac:dyDescent="0.35">
      <c r="A2156" s="30" t="str">
        <f>DATA!C2291</f>
        <v>5720.015.GENRAL.0023</v>
      </c>
      <c r="B2156" s="30">
        <f>DATA!D2291</f>
        <v>0</v>
      </c>
      <c r="C2156" s="31" t="str">
        <f>DATA!E2291</f>
        <v>علبة ماجيك 4 فتحة فينوس</v>
      </c>
    </row>
    <row r="2157" spans="1:3" x14ac:dyDescent="0.35">
      <c r="A2157" s="30" t="str">
        <f>DATA!C2292</f>
        <v>5720.015.GENRAL.0027</v>
      </c>
      <c r="B2157" s="30">
        <f>DATA!D2292</f>
        <v>0</v>
      </c>
      <c r="C2157" s="31" t="str">
        <f>DATA!E2292</f>
        <v>كيس ترامل 2 ملم ماسورة 100 قطعه</v>
      </c>
    </row>
    <row r="2158" spans="1:3" x14ac:dyDescent="0.35">
      <c r="A2158" s="30" t="str">
        <f>DATA!C2293</f>
        <v>5720.015.GENRAL.0028</v>
      </c>
      <c r="B2158" s="30">
        <f>DATA!D2293</f>
        <v>0</v>
      </c>
      <c r="C2158" s="31" t="str">
        <f>DATA!E2293</f>
        <v>كيس ترامل 10 ملم ماسورة 100 قطعه</v>
      </c>
    </row>
    <row r="2159" spans="1:3" ht="43.5" x14ac:dyDescent="0.35">
      <c r="A2159" s="30" t="str">
        <f>DATA!C2294</f>
        <v>2211.099.GENRAL.7591</v>
      </c>
      <c r="B2159" s="30">
        <f>DATA!D2294</f>
        <v>0</v>
      </c>
      <c r="C2159" s="31" t="str">
        <f>DATA!E2294</f>
        <v>FLEXIBLE ELECTRICAL HOSE PVC SIZE 20
MM -- ENGINEERING HOME MANUFACTURE
-- CODE : - 5220 -- 30 MTR ( WITH COC )</v>
      </c>
    </row>
    <row r="2160" spans="1:3" ht="43.5" x14ac:dyDescent="0.35">
      <c r="A2160" s="30" t="str">
        <f>DATA!C2295</f>
        <v>2211.099.GENRAL.0044</v>
      </c>
      <c r="B2160" s="30">
        <f>DATA!D2295</f>
        <v>0</v>
      </c>
      <c r="C2160" s="31" t="str">
        <f>DATA!E2295</f>
        <v>Code : 4910 , SQUARE ADAPTABLE CONDUIT
OUT WALL WATERPROOF ( 10 *10 ) WHITE
UPVC</v>
      </c>
    </row>
    <row r="2161" spans="1:3" x14ac:dyDescent="0.35">
      <c r="A2161" s="30" t="str">
        <f>DATA!C2296</f>
        <v>2214.072.HONGHU.0043</v>
      </c>
      <c r="B2161" s="30">
        <f>DATA!D2296</f>
        <v>0</v>
      </c>
      <c r="C2161" s="31" t="str">
        <f>DATA!E2296</f>
        <v>FUSE EPHH: 170M4417</v>
      </c>
    </row>
    <row r="2162" spans="1:3" ht="72.5" x14ac:dyDescent="0.35">
      <c r="A2162" s="30" t="str">
        <f>DATA!C2297</f>
        <v>2214.072.HONGHU.0203</v>
      </c>
      <c r="B2162" s="30" t="str">
        <f>DATA!D2297</f>
        <v>G2E140-PI51-09</v>
      </c>
      <c r="C2162" s="31" t="str">
        <f>DATA!E2297</f>
        <v>P/N : G2E140-PI51-09 , ABB Inverter Fan , for
Chopper , 230V AC , 50/60 HZ , 0.78/0.97 Amp ,
180/225 W , 2200/2160 min , Capacitor (4 MF-
450VDB)</v>
      </c>
    </row>
    <row r="2163" spans="1:3" x14ac:dyDescent="0.35">
      <c r="A2163" s="30" t="str">
        <f>DATA!C2298</f>
        <v>5720.006.GENRAL.0033</v>
      </c>
      <c r="B2163" s="30">
        <f>DATA!D2298</f>
        <v>0</v>
      </c>
      <c r="C2163" s="31" t="str">
        <f>DATA!E2298</f>
        <v>TAPE,SCOTCH 33+ ( 3/4" x 52 FT. )</v>
      </c>
    </row>
    <row r="2164" spans="1:3" ht="43.5" x14ac:dyDescent="0.35">
      <c r="A2164" s="30" t="str">
        <f>DATA!C2299</f>
        <v>5720.001.GENRAL.0181</v>
      </c>
      <c r="B2164" s="30" t="str">
        <f>DATA!D2299</f>
        <v>ER26500</v>
      </c>
      <c r="C2164" s="31" t="str">
        <f>DATA!E2299</f>
        <v>P/N : ER26500 , LISUN -LITHIUM BATTERY 3.6V
TYPE C SIZE 26.2*50MM FOR SWACO PANEL
MODEL BC-200A</v>
      </c>
    </row>
    <row r="2165" spans="1:3" ht="43.5" x14ac:dyDescent="0.35">
      <c r="A2165" s="30" t="str">
        <f>DATA!C2300</f>
        <v>2063.001.APT.0019</v>
      </c>
      <c r="B2165" s="30" t="str">
        <f>DATA!D2300</f>
        <v>186F-15100</v>
      </c>
      <c r="C2165" s="31" t="str">
        <f>DATA!E2300</f>
        <v>P/N : 186F-15100 , STARTING MOLOR ASSEM
FOR APT DIESEL TOWER LIGHT MODEL
SDE6700TA</v>
      </c>
    </row>
    <row r="2166" spans="1:3" ht="29" x14ac:dyDescent="0.35">
      <c r="A2166" s="30" t="str">
        <f>DATA!C2301</f>
        <v>1531.032.GENRAL.7076</v>
      </c>
      <c r="B2166" s="30">
        <f>DATA!D2301</f>
        <v>0</v>
      </c>
      <c r="C2166" s="31" t="str">
        <f>DATA!E2301</f>
        <v>COPPER ELBOW 3/8 ANGLE 45 FOR FREEZER
AND A/C</v>
      </c>
    </row>
    <row r="2167" spans="1:3" ht="29" x14ac:dyDescent="0.35">
      <c r="A2167" s="30" t="str">
        <f>DATA!C2302</f>
        <v>1531.032.GENRAL.7080</v>
      </c>
      <c r="B2167" s="30">
        <f>DATA!D2302</f>
        <v>0</v>
      </c>
      <c r="C2167" s="31" t="str">
        <f>DATA!E2302</f>
        <v>COPPER ELBOW 7/8 ANGLE 45 FOR FREEZER
AND A/C</v>
      </c>
    </row>
    <row r="2168" spans="1:3" ht="29" x14ac:dyDescent="0.35">
      <c r="A2168" s="30" t="str">
        <f>DATA!C2303</f>
        <v>1531.033.GENRAL.7267</v>
      </c>
      <c r="B2168" s="30" t="str">
        <f>DATA!D2303</f>
        <v>CO8218</v>
      </c>
      <c r="C2168" s="31" t="str">
        <f>DATA!E2303</f>
        <v>P/N : CO8218 , THERMOSTAT FOR FIMAR
OVEN MODEL FOTOP6M2340MT</v>
      </c>
    </row>
    <row r="2169" spans="1:3" ht="29" x14ac:dyDescent="0.35">
      <c r="A2169" s="30" t="str">
        <f>DATA!C2304</f>
        <v>1531.033.GENRAL.7272</v>
      </c>
      <c r="B2169" s="30" t="str">
        <f>DATA!D2304</f>
        <v>CO8187</v>
      </c>
      <c r="C2169" s="31" t="str">
        <f>DATA!E2304</f>
        <v>P/N : CO8187 , MICRO SWITCH FOR FIMAR
OVEN MODEL FOTOP6M2340MT</v>
      </c>
    </row>
    <row r="2170" spans="1:3" ht="29" x14ac:dyDescent="0.35">
      <c r="A2170" s="30" t="str">
        <f>DATA!C2305</f>
        <v>1521.009.COPLND.0208</v>
      </c>
      <c r="B2170" s="30" t="str">
        <f>DATA!D2305</f>
        <v>DLSGP40X</v>
      </c>
      <c r="C2170" s="31" t="str">
        <f>DATA!E2305</f>
        <v>P/N : DLSGP 40X, FREEZER COMPRESSOR
FOR FREEZER UNIT COPELAND 4HP Model</v>
      </c>
    </row>
    <row r="2171" spans="1:3" ht="29" x14ac:dyDescent="0.35">
      <c r="A2171" s="30" t="str">
        <f>DATA!C2307</f>
        <v>6666.001.GENRAL.0149</v>
      </c>
      <c r="B2171" s="30">
        <f>DATA!D2307</f>
        <v>0</v>
      </c>
      <c r="C2171" s="31" t="str">
        <f>DATA!E2307</f>
        <v>TORNADO AUTOMATIC TURKISH COFFEE
MAKER 330ML, 735 WATT, TCME-100 RG.</v>
      </c>
    </row>
    <row r="2172" spans="1:3" ht="43.5" x14ac:dyDescent="0.35">
      <c r="A2172" s="30" t="str">
        <f>DATA!C2308</f>
        <v>2211.010.GENRAL.7564</v>
      </c>
      <c r="B2172" s="30" t="str">
        <f>DATA!D2308</f>
        <v>QP0233</v>
      </c>
      <c r="C2172" s="31" t="str">
        <f>DATA!E2308</f>
        <v>PN: QP0233 , UNIVERSAL 3PINS QP2-33
REFRIGERATOR FREEZER PTC 33?
COMPRESSOR MOTOR START RELAY</v>
      </c>
    </row>
    <row r="2173" spans="1:3" ht="29" x14ac:dyDescent="0.35">
      <c r="A2173" s="30" t="str">
        <f>DATA!C2309</f>
        <v>0666.001.GENRAL.0214</v>
      </c>
      <c r="B2173" s="30" t="str">
        <f>DATA!D2309</f>
        <v>HRES03-450</v>
      </c>
      <c r="C2173" s="31" t="str">
        <f>DATA!E2309</f>
        <v>P/N : HRES03-450 , SUCTION FAN FOR
GALLEY ( ROSENBERG CAT.)</v>
      </c>
    </row>
    <row r="2174" spans="1:3" ht="29" x14ac:dyDescent="0.35">
      <c r="A2174" s="30" t="str">
        <f>DATA!C2310</f>
        <v>0666.001.GENRAL.0215</v>
      </c>
      <c r="B2174" s="30" t="str">
        <f>DATA!D2310</f>
        <v>UNO-67-500-4D</v>
      </c>
      <c r="C2174" s="31" t="str">
        <f>DATA!E2310</f>
        <v>: UNO-67-500-4D , FRESH AIR FAN FOR
GALLEY ( ROSENBERG CAT.)</v>
      </c>
    </row>
    <row r="2175" spans="1:3" ht="72.5" x14ac:dyDescent="0.35">
      <c r="A2175" s="30" t="str">
        <f>DATA!C2311</f>
        <v>2211.008.GENRAL.0124</v>
      </c>
      <c r="B2175" s="30" t="str">
        <f>DATA!D2311</f>
        <v>A9D07210</v>
      </c>
      <c r="C2175" s="31" t="str">
        <f>DATA!E2311</f>
        <v>P/N : A9D07210 , RESIDUAL CURRENT
BREAKER WITH OVER CURRENT
PROTECTION (RCBO), ACTI9 IC60, 2P,10A, C
CURVE, 10000A/15KA, 30MA ( SCHNEIDER
CAT.)</v>
      </c>
    </row>
    <row r="2176" spans="1:3" ht="72.5" x14ac:dyDescent="0.35">
      <c r="A2176" s="30" t="str">
        <f>DATA!C2312</f>
        <v>2211.008.GENRAL.0092</v>
      </c>
      <c r="B2176" s="30" t="str">
        <f>DATA!D2312</f>
        <v>A9D07220</v>
      </c>
      <c r="C2176" s="31" t="str">
        <f>DATA!E2312</f>
        <v>P/N : A9D07220 , IMAGERESIDUAL CURRENT
BREAKER WITH OVERCURRENT
PROTECTION (RCBO), ACTI9 IC60, 2P, 20A, C
CURVE, 10000A/15KA, AC TYPE, 30MA (
SCHNEIDER CAT.)</v>
      </c>
    </row>
    <row r="2177" spans="1:3" ht="72.5" x14ac:dyDescent="0.35">
      <c r="A2177" s="30" t="str">
        <f>DATA!C2313</f>
        <v>2211.008.GENRAL.0093</v>
      </c>
      <c r="B2177" s="30" t="str">
        <f>DATA!D2313</f>
        <v>A9D07216</v>
      </c>
      <c r="C2177" s="31" t="str">
        <f>DATA!E2313</f>
        <v>P/N : A9D07216 , IMAGERESIDUAL CURRENT
BREAKER WITH OVERCURRENT
PROTECTION (RCBO), ACTI9 IC60, 2P, 16A, C
CURVE, 10000A/15KA, AC TYPE, 30MA (
SCHNEIDER CAT.)</v>
      </c>
    </row>
    <row r="2178" spans="1:3" ht="72.5" x14ac:dyDescent="0.35">
      <c r="A2178" s="30" t="str">
        <f>DATA!C2314</f>
        <v>2211.008.GENRAL.0094</v>
      </c>
      <c r="B2178" s="30" t="str">
        <f>DATA!D2314</f>
        <v>A9D07232</v>
      </c>
      <c r="C2178" s="31" t="str">
        <f>DATA!E2314</f>
        <v>P/N : A9D07232 , IMAGE RESIDUAL CURRENT
BREAKER WITH OVERCURRENT
PROTECTION (RCBO), ACTI9 IC60, 2P, 32A, C
CURVE, 10000A/15KA, AC TYPE, 30MA (
SCHNEIDER CAT.)</v>
      </c>
    </row>
    <row r="2179" spans="1:3" ht="72.5" x14ac:dyDescent="0.35">
      <c r="A2179" s="30" t="str">
        <f>DATA!C2315</f>
        <v>2211.008.GENRAL.0095</v>
      </c>
      <c r="B2179" s="30" t="str">
        <f>DATA!D2315</f>
        <v>A9D87432</v>
      </c>
      <c r="C2179" s="31" t="str">
        <f>DATA!E2315</f>
        <v>P/N : A9D87432 , IMAGE RESIDUAL CURRENT
BREAKER WITH OVERCURRENT
PROTECTION (RCBO), ACTI9 IC60, 4P, 32A, B
CURVE, 6000A/6KA, A TYPE, 30MA (
SCHNEIDER CAT.)</v>
      </c>
    </row>
    <row r="2180" spans="1:3" ht="72.5" x14ac:dyDescent="0.35">
      <c r="A2180" s="30" t="str">
        <f>DATA!C2316</f>
        <v>2211.008.GENRAL.0124</v>
      </c>
      <c r="B2180" s="30" t="str">
        <f>DATA!D2316</f>
        <v>A9D07210</v>
      </c>
      <c r="C2180" s="31" t="str">
        <f>DATA!E2316</f>
        <v>P/N : A9D07210 , RESIDUAL CURRENT
BREAKER WITH OVER CURRENT
PROTECTION (RCBO), ACTI9 IC60, 2P,10A, C
CURVE, 10000A/15KA, 30MA ( SCHNEIDER
CAT.)</v>
      </c>
    </row>
    <row r="2181" spans="1:3" ht="58" x14ac:dyDescent="0.35">
      <c r="A2181" s="30" t="str">
        <f>DATA!C2317</f>
        <v>1531.032.GENRAL.7513</v>
      </c>
      <c r="B2181" s="30" t="str">
        <f>DATA!D2317</f>
        <v>LC1D 32M7</v>
      </c>
      <c r="C2181" s="31" t="str">
        <f>DATA!E2317</f>
        <v>P/N : LC1D 32 M7 , SCHNIEDER CONTACTOR
FRANCE TELEMECANIQUE 220V 50/60HZ ITH
50A - 15 KW - 400V , REF. PN/ 2102034 FOR
ELECTRIC GRILL &amp; DEEP FAT FRYER</v>
      </c>
    </row>
    <row r="2182" spans="1:3" x14ac:dyDescent="0.35">
      <c r="A2182" s="30" t="str">
        <f>DATA!C2318</f>
        <v>0666.001.OLYMPC.0019</v>
      </c>
      <c r="B2182" s="30">
        <f>DATA!D2318</f>
        <v>0</v>
      </c>
      <c r="C2182" s="31" t="str">
        <f>DATA!E2318</f>
        <v>OLYMPIC WATER HEATER 50 LTR 220 VOLT</v>
      </c>
    </row>
    <row r="2183" spans="1:3" x14ac:dyDescent="0.35">
      <c r="A2183" s="30" t="str">
        <f>DATA!C2319</f>
        <v>0666.001.OLYMPC.0017</v>
      </c>
      <c r="B2183" s="30">
        <f>DATA!D2319</f>
        <v>0</v>
      </c>
      <c r="C2183" s="31" t="str">
        <f>DATA!E2319</f>
        <v>OLYMPIC WATER HEATER 40 LTR 220 VOLT</v>
      </c>
    </row>
    <row r="2184" spans="1:3" x14ac:dyDescent="0.35">
      <c r="A2184" s="30" t="str">
        <f>DATA!C2320</f>
        <v>0666.001.OLYMPC.0018</v>
      </c>
      <c r="B2184" s="30">
        <f>DATA!D2320</f>
        <v>0</v>
      </c>
      <c r="C2184" s="31" t="str">
        <f>DATA!E2320</f>
        <v>OLYMPIC WATER HEATER 30 LTR 220 VOLT</v>
      </c>
    </row>
    <row r="2185" spans="1:3" ht="43.5" x14ac:dyDescent="0.35">
      <c r="A2185" s="30" t="str">
        <f>DATA!C2321</f>
        <v>0666.001.GENRAL.0165</v>
      </c>
      <c r="B2185" s="30">
        <f>DATA!D2321</f>
        <v>0</v>
      </c>
      <c r="C2185" s="31" t="str">
        <f>DATA!E2321</f>
        <v>BLENDER: HEAVY-DUTY, 48 OZ CAPACITY, 1
HP, 2 SPEEDS ( REF. P/N : 55MY35 GRAINGER
CAT.)</v>
      </c>
    </row>
    <row r="2186" spans="1:3" ht="58" x14ac:dyDescent="0.35">
      <c r="A2186" s="30" t="str">
        <f>DATA!C2322</f>
        <v>1531.003.GENRAL.7502</v>
      </c>
      <c r="B2186" s="30" t="str">
        <f>DATA!D2322</f>
        <v>11.33473.338</v>
      </c>
      <c r="C2186" s="31" t="str">
        <f>DATA!E2322</f>
        <v>EGO P/N : ( 11.33473.338) HOT PLATE ( EGO )
GERMANY PLATE 30X30 ? 3KW ? 380V WITH
ST.ST FRAME NEW MODEL FROM 2007 , REF.
PN/ 2102004 FOR ELECTRIC COOKER</v>
      </c>
    </row>
    <row r="2187" spans="1:3" ht="29" x14ac:dyDescent="0.35">
      <c r="A2187" s="30" t="str">
        <f>DATA!C2325</f>
        <v>1531.032.GENRAL.7509</v>
      </c>
      <c r="B2187" s="30">
        <f>DATA!D2325</f>
        <v>0</v>
      </c>
      <c r="C2187" s="31" t="str">
        <f>DATA!E2325</f>
        <v>HEATER ITALY 1950 KW , 220V , FOR BAIN
MARIE ( REF. ONLY P/N: 2102029</v>
      </c>
    </row>
    <row r="2188" spans="1:3" ht="58" x14ac:dyDescent="0.35">
      <c r="A2188" s="30" t="str">
        <f>DATA!C2336</f>
        <v>1531.032.GENRAL.7523</v>
      </c>
      <c r="B2188" s="30" t="str">
        <f>DATA!D2336</f>
        <v>43.24232.000</v>
      </c>
      <c r="C2188" s="31" t="str">
        <f>DATA!E2336</f>
        <v>EGO P/N : ( 43.24232.000 ) SELECTOR
SWITCH ( EGO ) SELECTOR SWITCH_( EGO )
32 AMP 4 POSITIONS 32/250 - 25/400 T150 ,
REF. PN/ 210210 FOR ELECTRIC COOKER,</v>
      </c>
    </row>
    <row r="2189" spans="1:3" ht="29" x14ac:dyDescent="0.35">
      <c r="A2189" s="30" t="str">
        <f>DATA!C2337</f>
        <v>1531.032.GENRAL.7019</v>
      </c>
      <c r="B2189" s="30">
        <f>DATA!D2337</f>
        <v>56945</v>
      </c>
      <c r="C2189" s="31" t="str">
        <f>DATA!E2337</f>
        <v>HEATER TURKEY TOASTER 2500W ? 230V ,
FOR CONVECTION OVEN 6 GN 1/1</v>
      </c>
    </row>
    <row r="2190" spans="1:3" ht="43.5" x14ac:dyDescent="0.35">
      <c r="A2190" s="30" t="str">
        <f>DATA!C2338</f>
        <v>1531.032.GENRAL.7138</v>
      </c>
      <c r="B2190" s="30">
        <f>DATA!D2338</f>
        <v>2102179</v>
      </c>
      <c r="C2190" s="31" t="str">
        <f>DATA!E2338</f>
        <v>HOSE AL-AHRAM CO CONNECTION HOSE
1.5M , REF. PN/ 2102179 FOR WATER BOILER
&amp; BAIN MARIE ( WITH COC )</v>
      </c>
    </row>
    <row r="2191" spans="1:3" ht="72.5" x14ac:dyDescent="0.35">
      <c r="A2191" s="30" t="str">
        <f>DATA!C2339</f>
        <v>1531.032.GENRAL.7140</v>
      </c>
      <c r="B2191" s="30" t="str">
        <f>DATA!D2339</f>
        <v>LC1D 25M7</v>
      </c>
      <c r="C2191" s="31" t="str">
        <f>DATA!E2339</f>
        <v>P/N : LC1D 25 M7 , SCHNIEDER CONTACTOR
FRANCE TELE-MECHANIQUE 220V 50/60HZ
ITH 40A - 11 KW - 400V , REF. PN/ 2102046
FOR ELECTRIC COOKER &amp; WATER BOILER &amp;
BAIN MARIE</v>
      </c>
    </row>
    <row r="2192" spans="1:3" ht="43.5" x14ac:dyDescent="0.35">
      <c r="A2192" s="30" t="str">
        <f>DATA!C2340</f>
        <v>1531.032.GENRAL.7130</v>
      </c>
      <c r="B2192" s="30" t="str">
        <f>DATA!D2340</f>
        <v>TRS/1 CR-A</v>
      </c>
      <c r="C2192" s="31" t="str">
        <f>DATA!E2340</f>
        <v>P/N : TRS/1 CR-A , HINGE DOOR HINGES
(SET) , REF. PN/ 2101099 FOR ELECTRIC
COOKER</v>
      </c>
    </row>
    <row r="2193" spans="1:3" ht="29" x14ac:dyDescent="0.35">
      <c r="A2193" s="30" t="str">
        <f>DATA!C2341</f>
        <v>1531.032.GENRAL.7154</v>
      </c>
      <c r="B2193" s="30">
        <f>DATA!D2341</f>
        <v>0</v>
      </c>
      <c r="C2193" s="31" t="str">
        <f>DATA!E2341</f>
        <v>ISOLATED ELECTRICAL CABLE 4MM FOR
FREEZER UNIT</v>
      </c>
    </row>
    <row r="2194" spans="1:3" ht="43.5" x14ac:dyDescent="0.35">
      <c r="A2194" s="30" t="str">
        <f>DATA!C2342</f>
        <v>1531.032.GENRAL.7167</v>
      </c>
      <c r="B2194" s="30" t="str">
        <f>DATA!D2342</f>
        <v>P/N :FG4T2/2 4</v>
      </c>
      <c r="C2194" s="31" t="str">
        <f>DATA!E2342</f>
        <v>P/N : FG4T2/2 4 , THERMAL WIRE CABLE SIZE
4 MM 300-500 V MADE IN ITALY REF. PN/
2101218(ACCESSORY)</v>
      </c>
    </row>
    <row r="2195" spans="1:3" ht="43.5" x14ac:dyDescent="0.35">
      <c r="A2195" s="30" t="str">
        <f>DATA!C2343</f>
        <v>1531.032.GENRAL.7168</v>
      </c>
      <c r="B2195" s="30">
        <f>DATA!D2343</f>
        <v>0</v>
      </c>
      <c r="C2195" s="31" t="str">
        <f>DATA!E2343</f>
        <v>THERMAL WIRE CABLE SIZE 6 MM 300-500 V
MADE IN ITALY ( REF.P/N : 2101219 )
ACCESSORY)</v>
      </c>
    </row>
    <row r="2196" spans="1:3" ht="29" x14ac:dyDescent="0.35">
      <c r="A2196" s="30" t="str">
        <f>DATA!C2344</f>
        <v>2215.003.GENRAL.0812</v>
      </c>
      <c r="B2196" s="30" t="str">
        <f>DATA!D2344</f>
        <v>CG128150S</v>
      </c>
      <c r="C2196" s="31" t="str">
        <f>DATA!E2344</f>
        <v>PN: CG128150S ,STEEL CABLE CONNECTORS
11/2" HUB COLOUR PINK</v>
      </c>
    </row>
    <row r="2197" spans="1:3" ht="43.5" x14ac:dyDescent="0.35">
      <c r="A2197" s="30" t="str">
        <f>DATA!C2345</f>
        <v>2211.008.GENRAL.7557</v>
      </c>
      <c r="B2197" s="30" t="str">
        <f>DATA!D2345</f>
        <v>A9F77220</v>
      </c>
      <c r="C2197" s="31" t="str">
        <f>DATA!E2345</f>
        <v>P/N : A9F77220 , IC60N - MINIATURE CIRCUIT
BREAKER - 2P - 20A - C CURVE (SCHNIDER
CAT.)</v>
      </c>
    </row>
    <row r="2198" spans="1:3" ht="29" x14ac:dyDescent="0.35">
      <c r="A2198" s="30" t="str">
        <f>DATA!C2346</f>
        <v>2215.004.GENRAL.0023</v>
      </c>
      <c r="B2198" s="30">
        <f>DATA!D2346</f>
        <v>0</v>
      </c>
      <c r="C2198" s="31" t="str">
        <f>DATA!E2346</f>
        <v>FLEXIBLE GROUND CABLE, GREEN/ YELLOW,
20 MM2 ,FLEXIBLE CABLE NOT HARD.</v>
      </c>
    </row>
    <row r="2199" spans="1:3" ht="29" x14ac:dyDescent="0.35">
      <c r="A2199" s="30" t="str">
        <f>DATA!C2347</f>
        <v>1531.032.GENRAL.7019</v>
      </c>
      <c r="B2199" s="30">
        <f>DATA!D2347</f>
        <v>56945</v>
      </c>
      <c r="C2199" s="31" t="str">
        <f>DATA!E2347</f>
        <v>HEATER TURKEY TOASTER 2500W ? 230V ,
FOR CONVECTION OVEN 6 GN 1/1</v>
      </c>
    </row>
    <row r="2200" spans="1:3" ht="29" x14ac:dyDescent="0.35">
      <c r="A2200" s="30" t="str">
        <f>DATA!C2348</f>
        <v>1521.027.GENRAL.0003</v>
      </c>
      <c r="B2200" s="30">
        <f>DATA!D2348</f>
        <v>0</v>
      </c>
      <c r="C2200" s="31" t="str">
        <f>DATA!E2348</f>
        <v>FREEZER DRAIN HEATER ,230V,150W,3M
LENGTH FOR FREEZER UNIT</v>
      </c>
    </row>
    <row r="2201" spans="1:3" ht="29" x14ac:dyDescent="0.35">
      <c r="A2201" s="30" t="str">
        <f>DATA!C2349</f>
        <v>1531.032.
GENRAL.7
509</v>
      </c>
      <c r="B2201" s="30">
        <f>DATA!D2349</f>
        <v>0</v>
      </c>
      <c r="C2201" s="31" t="str">
        <f>DATA!E2349</f>
        <v>HEATER ITALY 1950 KW , 220V , FOR BAIN
MARIE ( REF. ONLY P/N: 2102029 )</v>
      </c>
    </row>
    <row r="2202" spans="1:3" ht="43.5" x14ac:dyDescent="0.35">
      <c r="A2202" s="30" t="str">
        <f>DATA!C2350</f>
        <v>1531.003.
GENRAL.7
506</v>
      </c>
      <c r="B2202" s="30">
        <f>DATA!D2350</f>
        <v>0</v>
      </c>
      <c r="C2202" s="31" t="str">
        <f>DATA!E2350</f>
        <v>HEATER TURKEY LOWER OVEN 1300 WATT
220V (130CM ) NO REF. 2102018 FOR
ELECTRIC COOKER</v>
      </c>
    </row>
    <row r="2203" spans="1:3" ht="43.5" x14ac:dyDescent="0.35">
      <c r="A2203" s="30" t="str">
        <f>DATA!C2351</f>
        <v>1531.032.GENRAL.7531</v>
      </c>
      <c r="B2203" s="30">
        <f>DATA!D2351</f>
        <v>56384</v>
      </c>
      <c r="C2203" s="31" t="str">
        <f>DATA!E2351</f>
        <v>EGO P/N : 55.19059.831 ,ELECTROLUX P/N :
056384 THERMOSTAT 220 V ? 50 ? 300 C REF.
PN/ 56384 FOR CONVECTION OVEN 6 GN 1/1</v>
      </c>
    </row>
    <row r="2204" spans="1:3" ht="43.5" x14ac:dyDescent="0.35">
      <c r="A2204" s="30" t="str">
        <f>DATA!C2352</f>
        <v>1531.032.GENRAL.7531</v>
      </c>
      <c r="B2204" s="30">
        <f>DATA!D2352</f>
        <v>56384</v>
      </c>
      <c r="C2204" s="31" t="str">
        <f>DATA!E2352</f>
        <v>EGO P/N : 55.19059.831 ,ELECTROLUX P/N :
056384 THERMOSTAT 220 V ? 50 ? 300 C REF.
PN/ 56384 FOR CONVECTION OVEN 6 GN 1/1</v>
      </c>
    </row>
    <row r="2205" spans="1:3" ht="29" x14ac:dyDescent="0.35">
      <c r="A2205" s="30" t="str">
        <f>DATA!C2353</f>
        <v>1531.033.GENRAL.7203</v>
      </c>
      <c r="B2205" s="30" t="str">
        <f>DATA!D2353</f>
        <v>CO0388</v>
      </c>
      <c r="C2205" s="31" t="str">
        <f>DATA!E2353</f>
        <v>P/N : CO0388 , HEATER 6000W FOR FIMAR
BAKERY OVEN MODEL TOP6M</v>
      </c>
    </row>
    <row r="2206" spans="1:3" ht="43.5" x14ac:dyDescent="0.35">
      <c r="A2206" s="30" t="str">
        <f>DATA!C2354</f>
        <v>2215.002.GENRAL.7016</v>
      </c>
      <c r="B2206" s="30" t="str">
        <f>DATA!D2354</f>
        <v>CRSM-34/10-1000/250(S5)</v>
      </c>
      <c r="C2206" s="31" t="str">
        <f>DATA!E2354</f>
        <v>P/N : CRSM-34/10-1000/250(S5),
RAYCHEMCRSM- CABLEWRAPAROUND ,
REPAIR SLEEVE - HEAT SHRINK</v>
      </c>
    </row>
    <row r="2207" spans="1:3" ht="43.5" x14ac:dyDescent="0.35">
      <c r="A2207" s="30" t="str">
        <f>DATA!C2355</f>
        <v>2215.002.GENRAL.7017</v>
      </c>
      <c r="B2207" s="30" t="str">
        <f>DATA!D2355</f>
        <v>CRSM-53/13-1000/250(S5)</v>
      </c>
      <c r="C2207" s="31" t="str">
        <f>DATA!E2355</f>
        <v>P/N : CRSM-53/13-1000/250 (S5),
RAYCHEMCRSM- CABLEWRAPAROUND ,
REPAIR SLEEVE - HEAT SHRINK</v>
      </c>
    </row>
    <row r="2208" spans="1:3" ht="43.5" x14ac:dyDescent="0.35">
      <c r="A2208" s="30" t="str">
        <f>DATA!C2356</f>
        <v>2215.002.GENRAL.7018</v>
      </c>
      <c r="B2208" s="30" t="str">
        <f>DATA!D2356</f>
        <v>CRSM84/20</v>
      </c>
      <c r="C2208" s="31" t="str">
        <f>DATA!E2356</f>
        <v>P/N : CRSM 84/20 , RAYCHEMCRSM-
CABLEWRAPAROUND , REPAIR SLEEVE -
HEAT SHRINK</v>
      </c>
    </row>
    <row r="2209" spans="1:3" ht="29" x14ac:dyDescent="0.35">
      <c r="A2209" s="30" t="str">
        <f>DATA!C2357</f>
        <v>2211.001.GENRAL.7509</v>
      </c>
      <c r="B2209" s="30" t="str">
        <f>DATA!D2357</f>
        <v xml:space="preserve"> </v>
      </c>
      <c r="C2209" s="31" t="str">
        <f>DATA!E2357</f>
        <v>TELEMECANIQUE CONTACTOR MODEL /
LC1D95 FOR ELECT.PANEL</v>
      </c>
    </row>
    <row r="2210" spans="1:3" ht="43.5" x14ac:dyDescent="0.35">
      <c r="A2210" s="30" t="str">
        <f>DATA!C2358</f>
        <v>2215.002.GENRAL.7012</v>
      </c>
      <c r="B2210" s="30" t="str">
        <f>DATA!D2358</f>
        <v>CRSM250/98</v>
      </c>
      <c r="C2210" s="31" t="str">
        <f>DATA!E2358</f>
        <v>P/N : CRSM 250/98 , RAYCHEMCRSM-
CABLEWRAPAROUND , REPAIR SLEEVE -
HEAT SHRINK ( RAYCHEM CAT.)</v>
      </c>
    </row>
    <row r="2211" spans="1:3" ht="29" x14ac:dyDescent="0.35">
      <c r="A2211" s="30" t="str">
        <f>DATA!C2359</f>
        <v>2215.004.GENRAL.7005</v>
      </c>
      <c r="B2211" s="30">
        <f>DATA!D2359</f>
        <v>0</v>
      </c>
      <c r="C2211" s="31" t="str">
        <f>DATA!E2359</f>
        <v>ELECTRICAL RUBBER CABLE 3 C X 12 AWG
[4 mm?] m111d EA = 1 FT ddm2</v>
      </c>
    </row>
    <row r="2212" spans="1:3" ht="43.5" x14ac:dyDescent="0.35">
      <c r="A2212" s="30" t="str">
        <f>DATA!C2360</f>
        <v>2215.004.GENRAL.7036</v>
      </c>
      <c r="B2212" s="30" t="str">
        <f>DATA!D2360</f>
        <v>3C14</v>
      </c>
      <c r="C2212" s="31" t="str">
        <f>DATA!E2360</f>
        <v>P/N : 3C14 , EXANE 125 (TMC # P-3C14 ) OIL
AND MUD RESISTANT CABLE 3
CONDUCTORS X 14 AWG (1 EACH = 1 FEET)</v>
      </c>
    </row>
    <row r="2213" spans="1:3" ht="43.5" x14ac:dyDescent="0.35">
      <c r="A2213" s="30" t="str">
        <f>DATA!C2361</f>
        <v>2215.004.GENRAL.7145</v>
      </c>
      <c r="B2213" s="30">
        <f>DATA!D2361</f>
        <v>20265083</v>
      </c>
      <c r="C2213" s="31" t="str">
        <f>DATA!E2361</f>
        <v>DRAKA P/N : 20265083 , POWER CABLE, 4C X
10 AWG FROM AMRICABLE ( OLD P/N :
37102408 )</v>
      </c>
    </row>
    <row r="2214" spans="1:3" ht="72.5" x14ac:dyDescent="0.35">
      <c r="A2214" s="30" t="str">
        <f>DATA!C2362</f>
        <v>2215.004.GENRAL.7555</v>
      </c>
      <c r="B2214" s="30" t="str">
        <f>DATA!D2362</f>
        <v>A5G05060</v>
      </c>
      <c r="C2214" s="31" t="str">
        <f>DATA!E2362</f>
        <v>P/N : A5G05060 , RUBBER FLEXIBLE CABLE, 5
CONDUCTORS X 6 MM2, ELAND CABLES,
VOLTAGE 450/750, H07RN-F, TEMP RATING -
30?C TO +60?C, INSULATION EPR, SHEATH
PCP, EA=MTR</v>
      </c>
    </row>
    <row r="2215" spans="1:3" ht="29" x14ac:dyDescent="0.35">
      <c r="A2215" s="30" t="str">
        <f>DATA!C2363</f>
        <v>5720.011.GENRAL.9503</v>
      </c>
      <c r="B2215" s="30">
        <f>DATA!D2363</f>
        <v>0</v>
      </c>
      <c r="C2215" s="31" t="str">
        <f>DATA!E2363</f>
        <v>1 NPT (MALE) X 3/4 NPT (FEMALE) BRASS
REDUCER EEXD</v>
      </c>
    </row>
    <row r="2216" spans="1:3" ht="29" x14ac:dyDescent="0.35">
      <c r="A2216" s="30" t="str">
        <f>DATA!C2364</f>
        <v>2211.010.GENRAL.7504</v>
      </c>
      <c r="B2216" s="30" t="str">
        <f>DATA!D2364</f>
        <v>3P - 630-MCCB</v>
      </c>
      <c r="C2216" s="31" t="str">
        <f>DATA!E2364</f>
        <v>P/N : 3P - 630-MCCB , TYPE NSX630N -
MICR2.3- 50KA</v>
      </c>
    </row>
    <row r="2217" spans="1:3" ht="43.5" x14ac:dyDescent="0.35">
      <c r="A2217" s="30" t="str">
        <f>DATA!C2365</f>
        <v>2215.002.GENRAL.7016</v>
      </c>
      <c r="B2217" s="30" t="str">
        <f>DATA!D2365</f>
        <v>CRSM-34/10-1000/250(S5)</v>
      </c>
      <c r="C2217" s="31" t="str">
        <f>DATA!E2365</f>
        <v>P/N : CRSM-34/10-1000/250(S5),
RAYCHEMCRSM- CABLEWRAPAROUND ,
REPAIR SLEEVE - HEAT SHRINK</v>
      </c>
    </row>
    <row r="2218" spans="1:3" ht="43.5" x14ac:dyDescent="0.35">
      <c r="A2218" s="30" t="str">
        <f>DATA!C2366</f>
        <v>2215.002.GENRAL.7018</v>
      </c>
      <c r="B2218" s="30" t="str">
        <f>DATA!D2366</f>
        <v>CRSM84/20</v>
      </c>
      <c r="C2218" s="31" t="str">
        <f>DATA!E2366</f>
        <v>P/N : CRSM 84/20 , RAYCHEMCRSM-
CABLEWRAPAROUND , REPAIR SLEEVE -
HEAT SHRINK</v>
      </c>
    </row>
    <row r="2219" spans="1:3" ht="43.5" x14ac:dyDescent="0.35">
      <c r="A2219" s="30" t="str">
        <f>DATA!C2367</f>
        <v>2215.004.GENRAL.7039</v>
      </c>
      <c r="B2219" s="30" t="str">
        <f>DATA!D2367</f>
        <v>5C10</v>
      </c>
      <c r="C2219" s="31" t="str">
        <f>DATA!E2367</f>
        <v>P/N : 5C10, EXANE 125 OIL AND MUD
RESISTANT CABLE 5 CONDUCTORS X 10
AWG [6 mm?] ( EA = 1 FT )</v>
      </c>
    </row>
    <row r="2220" spans="1:3" ht="29" x14ac:dyDescent="0.35">
      <c r="A2220" s="30" t="str">
        <f>DATA!C2368</f>
        <v>5720.003.GENRAL.0050</v>
      </c>
      <c r="B2220" s="30">
        <f>DATA!D2368</f>
        <v>0</v>
      </c>
      <c r="C2220" s="31" t="str">
        <f>DATA!E2368</f>
        <v>1 CONDUCTOR X 50 SQUERE MM
YELLOW/GREEN SOFT ( ELSEWEDY )</v>
      </c>
    </row>
    <row r="2221" spans="1:3" ht="58" x14ac:dyDescent="0.35">
      <c r="A2221" s="30" t="str">
        <f>DATA!C2369</f>
        <v>2215.004.GENRAL.7502</v>
      </c>
      <c r="B2221" s="30" t="str">
        <f>DATA!D2369</f>
        <v>A5G03015</v>
      </c>
      <c r="C2221" s="31" t="str">
        <f>DATA!E2369</f>
        <v>P/N : A5G03015, 3 X 1.5 MM2 FLEXIBLE
POWER CABLE, RUBBER INSULATED FOR
ELAND CABLES LIGHTING SYSTEM H07RN-F
EA = 1 MTR</v>
      </c>
    </row>
    <row r="2222" spans="1:3" ht="29" x14ac:dyDescent="0.35">
      <c r="A2222" s="30" t="str">
        <f>DATA!C2370</f>
        <v>2215.004.GENRAL.7511</v>
      </c>
      <c r="B2222" s="30">
        <f>DATA!D2370</f>
        <v>0</v>
      </c>
      <c r="C2222" s="31" t="str">
        <f>DATA!E2370</f>
        <v>RUBBER CABLE, 4C X 08 AWG,110 C,600
VOLT,H.QUALITY. ( EA= 1 FT)</v>
      </c>
    </row>
    <row r="2223" spans="1:3" ht="43.5" x14ac:dyDescent="0.35">
      <c r="A2223" s="30" t="str">
        <f>DATA!C2371</f>
        <v>2215.004.GENRAL.7145</v>
      </c>
      <c r="B2223" s="30">
        <f>DATA!D2371</f>
        <v>20265083</v>
      </c>
      <c r="C2223" s="31" t="str">
        <f>DATA!E2371</f>
        <v>DRAKA P/N : 20265083 , POWER CABLE, 4C X
10 AWG FROM AMRICABLE ( OLD P/N :
37102408 )</v>
      </c>
    </row>
    <row r="2224" spans="1:3" ht="29" x14ac:dyDescent="0.35">
      <c r="A2224" s="30" t="str">
        <f>DATA!C2372</f>
        <v>2215.004.GENRAL.7146</v>
      </c>
      <c r="B2224" s="30">
        <f>DATA!D2372</f>
        <v>37102517</v>
      </c>
      <c r="C2224" s="31" t="str">
        <f>DATA!E2372</f>
        <v>P/N : 37102517, POWER CABLE, 4C X 12 AWG
FROM AMRICABLE</v>
      </c>
    </row>
    <row r="2225" spans="1:3" ht="29" x14ac:dyDescent="0.35">
      <c r="A2225" s="30" t="str">
        <f>DATA!C2373</f>
        <v>2215.004.GENRAL.7581</v>
      </c>
      <c r="B2225" s="30" t="str">
        <f>DATA!D2373</f>
        <v>37-102-511</v>
      </c>
      <c r="C2225" s="31" t="str">
        <f>DATA!E2373</f>
        <v>6 CONDUCTORS , 14 AWG (GEXOL
AMERCABLE CAT.)</v>
      </c>
    </row>
    <row r="2226" spans="1:3" ht="72.5" x14ac:dyDescent="0.35">
      <c r="A2226" s="30" t="str">
        <f>DATA!C2374</f>
        <v>2211.008.GENRAL.7525</v>
      </c>
      <c r="B2226" s="30" t="str">
        <f>DATA!D2374</f>
        <v>LV429630</v>
      </c>
      <c r="C2226" s="31" t="str">
        <f>DATA!E2374</f>
        <v>P/N : LV429630 , CIRCUIT BREAKER COMPACT
NS100N , 100 A , 750 V,3 P FOR MERLIN
GERIN MOTOR CONTROL CENTER NS100N ,
OLD PN : 29630 ( REF CODE
1001.001.USED.0034 )</v>
      </c>
    </row>
    <row r="2227" spans="1:3" ht="43.5" x14ac:dyDescent="0.35">
      <c r="A2227" s="30" t="str">
        <f>DATA!C2375</f>
        <v>2215.002.GENRAL.7023</v>
      </c>
      <c r="B2227" s="30" t="str">
        <f>DATA!D2375</f>
        <v xml:space="preserve"> </v>
      </c>
      <c r="C2227" s="31" t="str">
        <f>DATA!E2375</f>
        <v>FORK TERMINAL, YELLOW VINYL, BUTTED
SEAM, 12 TO 10 AWG, 50 PK ( REF. P/N :
24C949 GRAINGER CAT.)</v>
      </c>
    </row>
    <row r="2228" spans="1:3" ht="29" x14ac:dyDescent="0.35">
      <c r="A2228" s="30" t="str">
        <f>DATA!C2376</f>
        <v>2215.002.GENRAL.7046</v>
      </c>
      <c r="B2228" s="30">
        <f>DATA!D2376</f>
        <v>0</v>
      </c>
      <c r="C2228" s="31" t="str">
        <f>DATA!E2376</f>
        <v>RING TERMINAL SIZE 6MM (INSULATED)
(ACCESSORY)</v>
      </c>
    </row>
    <row r="2229" spans="1:3" ht="29" x14ac:dyDescent="0.35">
      <c r="A2229" s="30" t="str">
        <f>DATA!C2377</f>
        <v>2215.004.GENRAL.7512</v>
      </c>
      <c r="B2229" s="30">
        <f>DATA!D2377</f>
        <v>0</v>
      </c>
      <c r="C2229" s="31" t="str">
        <f>DATA!E2377</f>
        <v>POWER CABLE, 4C X 14 AWG TYPE P ,110
C,600 VOLT,H.QUALITY ( EA= 1 FT)</v>
      </c>
    </row>
    <row r="2230" spans="1:3" ht="29" x14ac:dyDescent="0.35">
      <c r="A2230" s="30" t="str">
        <f>DATA!C2378</f>
        <v>5720.003.GENRAL.0106</v>
      </c>
      <c r="B2230" s="30">
        <f>DATA!D2378</f>
        <v>0</v>
      </c>
      <c r="C2230" s="31" t="str">
        <f>DATA!E2378</f>
        <v>6 MM2CABLE LUGS WITH 6 MM HOLE
DIAMETER MADE IN CHINA</v>
      </c>
    </row>
    <row r="2231" spans="1:3" ht="29" x14ac:dyDescent="0.35">
      <c r="A2231" s="30" t="str">
        <f>DATA!C2379</f>
        <v>2215.004.GENRAL.7028</v>
      </c>
      <c r="B2231" s="30">
        <f>DATA!D2379</f>
        <v>0</v>
      </c>
      <c r="C2231" s="31" t="str">
        <f>DATA!E2379</f>
        <v>Ground Cable , 2/0 AWG , flexible Rubber 70mm
Made in Italy, EACH = 1 METER</v>
      </c>
    </row>
    <row r="2232" spans="1:3" ht="29" x14ac:dyDescent="0.35">
      <c r="A2232" s="30" t="str">
        <f>DATA!C2380</f>
        <v>5720.003.GENRAL.0004</v>
      </c>
      <c r="B2232" s="30">
        <f>DATA!D2380</f>
        <v>0</v>
      </c>
      <c r="C2232" s="31" t="str">
        <f>DATA!E2380</f>
        <v>Yellow/green Single Core with Flexible Copper
Conductor ground cable 4mm CSA</v>
      </c>
    </row>
    <row r="2233" spans="1:3" ht="29" x14ac:dyDescent="0.35">
      <c r="A2233" s="30" t="str">
        <f>DATA!C2381</f>
        <v>5720.003.GENRAL.7539</v>
      </c>
      <c r="B2233" s="30">
        <f>DATA!D2381</f>
        <v>0</v>
      </c>
      <c r="C2233" s="31" t="str">
        <f>DATA!E2381</f>
        <v>70 MM2CABLE LUGS WITH 12 MM HOLE
DIAMETER</v>
      </c>
    </row>
    <row r="2234" spans="1:3" ht="29" x14ac:dyDescent="0.35">
      <c r="A2234" s="30" t="str">
        <f>DATA!C2387</f>
        <v>5720.003.GENRAL.7541</v>
      </c>
      <c r="B2234" s="30">
        <f>DATA!D2387</f>
        <v>0</v>
      </c>
      <c r="C2234" s="31" t="str">
        <f>DATA!E2387</f>
        <v>50 MM2CABLE LUGS WITH 12 MM HOLE
DIAMETER</v>
      </c>
    </row>
    <row r="2235" spans="1:3" ht="43.5" x14ac:dyDescent="0.35">
      <c r="A2235" s="30" t="str">
        <f>DATA!C2388</f>
        <v>2215.005.GENRAL.0526</v>
      </c>
      <c r="B2235" s="30">
        <f>DATA!D2388</f>
        <v>0</v>
      </c>
      <c r="C2235" s="31" t="str">
        <f>DATA!E2388</f>
        <v>TY- RAP CABLE TIE ,TY-526M, CV-292, KSS,
WHITE (3.6MM W X 281MM) PK=100 PCE
MADE IN TAIWAN</v>
      </c>
    </row>
    <row r="2236" spans="1:3" ht="43.5" x14ac:dyDescent="0.35">
      <c r="A2236" s="30" t="str">
        <f>DATA!C2389</f>
        <v>2215.005.GENRAL.0527</v>
      </c>
      <c r="B2236" s="30">
        <f>DATA!D2389</f>
        <v>0</v>
      </c>
      <c r="C2236" s="31" t="str">
        <f>DATA!E2389</f>
        <v>TY RAP CABLE TIE TY-527M, CV-360, KSS ,
BLACK , (6.9MM W X 343MM) (PCE=PACK OF
100) MADE IN TAIWAN</v>
      </c>
    </row>
    <row r="2237" spans="1:3" ht="43.5" x14ac:dyDescent="0.35">
      <c r="A2237" s="30" t="str">
        <f>DATA!C2395</f>
        <v>5720.011.GENRAL.7015</v>
      </c>
      <c r="B2237" s="30">
        <f>DATA!D2395</f>
        <v>572118</v>
      </c>
      <c r="C2237" s="31" t="str">
        <f>DATA!E2395</f>
        <v>P/N : 572118 , LEGRAND SOCKET OUTLET 2
PHASE EARTH 2 POLES 16 AMPS MODEL:
741 30 MADE IN FRANCE</v>
      </c>
    </row>
    <row r="2238" spans="1:3" x14ac:dyDescent="0.35">
      <c r="A2238" s="30" t="str">
        <f>DATA!C2396</f>
        <v>2211.001.GENRAL.7004</v>
      </c>
      <c r="B2238" s="30" t="str">
        <f>DATA!D2396</f>
        <v>LC1D 25</v>
      </c>
      <c r="C2238" s="31" t="str">
        <f>DATA!E2396</f>
        <v>P/N : LC1D 25 , CONTACTOR SCHNEIDER</v>
      </c>
    </row>
    <row r="2239" spans="1:3" ht="43.5" x14ac:dyDescent="0.35">
      <c r="A2239" s="30" t="str">
        <f>DATA!C2397</f>
        <v>2215.004.GENRAL.7522</v>
      </c>
      <c r="B2239" s="30">
        <f>DATA!D2397</f>
        <v>0</v>
      </c>
      <c r="C2239" s="31" t="str">
        <f>DATA!E2397</f>
        <v>ELSEWEDY CABLES=7Y R 70 MM BASEC
APPROVED TOBS6004 450/750V 70C IEC
60227 GROUND SYSTEM</v>
      </c>
    </row>
    <row r="2240" spans="1:3" ht="43.5" x14ac:dyDescent="0.35">
      <c r="A2240" s="30" t="str">
        <f>DATA!C2398</f>
        <v>2215.004.GENRAL.0017</v>
      </c>
      <c r="B2240" s="30">
        <f>DATA!D2398</f>
        <v>0</v>
      </c>
      <c r="C2240" s="31" t="str">
        <f>DATA!E2398</f>
        <v>1 CONDUCTOR X50 MM SQ SOFT STANDARD
YELLOW GREAN EARTHING CABLE
(ELSWEDEY CABLES)</v>
      </c>
    </row>
    <row r="2241" spans="1:3" ht="29" x14ac:dyDescent="0.35">
      <c r="A2241" s="30" t="str">
        <f>DATA!C2399</f>
        <v>5720.003.GENRAL.7539</v>
      </c>
      <c r="B2241" s="30">
        <f>DATA!D2399</f>
        <v>0</v>
      </c>
      <c r="C2241" s="31" t="str">
        <f>DATA!E2399</f>
        <v>70 MM2CABLE LUGS WITH 12 MM HOLE
DIAMETER</v>
      </c>
    </row>
    <row r="2242" spans="1:3" ht="29" x14ac:dyDescent="0.35">
      <c r="A2242" s="30" t="str">
        <f>DATA!C2400</f>
        <v>5720.003.GENRAL.7541</v>
      </c>
      <c r="B2242" s="30">
        <f>DATA!D2400</f>
        <v>0</v>
      </c>
      <c r="C2242" s="31" t="str">
        <f>DATA!E2400</f>
        <v>50 MM2CABLE LUGS WITH 12 MM HOLE
DIAMETER</v>
      </c>
    </row>
    <row r="2243" spans="1:3" ht="58" x14ac:dyDescent="0.35">
      <c r="A2243" s="30" t="str">
        <f>DATA!C2401</f>
        <v>2215.003.GENRAL.0083</v>
      </c>
      <c r="B2243" s="30" t="str">
        <f>DATA!D2401</f>
        <v xml:space="preserve"> </v>
      </c>
      <c r="C2243" s="31" t="str">
        <f>DATA!E2401</f>
        <v>LONG-BARREL SPLICE, 4 AWG WIRE GAUGE,
GREEN COLOR CODE, 1.81 IN LENGTH (
MAKER : THOMAS &amp; BETTS )( REF. P/N :
3LN06 GRAINGER CAT.)</v>
      </c>
    </row>
    <row r="2244" spans="1:3" ht="58" x14ac:dyDescent="0.35">
      <c r="A2244" s="30" t="str">
        <f>DATA!C2402</f>
        <v>2215.003.GENRAL.0084</v>
      </c>
      <c r="B2244" s="30" t="str">
        <f>DATA!D2402</f>
        <v xml:space="preserve"> </v>
      </c>
      <c r="C2244" s="31" t="str">
        <f>DATA!E2402</f>
        <v>LONG-BARREL SPLICE, 2 AWG WIRE GAUGE,
PINK COLOR CODE, 1.81 IN LENGTH ( MAKER
: THOMAS &amp; BETTS )( REF. P/N : 3LN07
GRAINGER CAT.)</v>
      </c>
    </row>
    <row r="2245" spans="1:3" ht="29" x14ac:dyDescent="0.35">
      <c r="A2245" s="30" t="str">
        <f>DATA!C2403</f>
        <v>5720.003.GENRAL.0070</v>
      </c>
      <c r="B2245" s="30">
        <f>DATA!D2403</f>
        <v>0</v>
      </c>
      <c r="C2245" s="31" t="str">
        <f>DATA!E2403</f>
        <v xml:space="preserve"> 1 CONDUCTOR X 70 SQUERE MM
YELLOW/GREEN SOFT ( ELSEWEDY )</v>
      </c>
    </row>
    <row r="2246" spans="1:3" ht="29" x14ac:dyDescent="0.35">
      <c r="A2246" s="30" t="str">
        <f>DATA!C2404</f>
        <v>5720.003.GENRAL.0004</v>
      </c>
      <c r="B2246" s="30">
        <f>DATA!D2404</f>
        <v>0</v>
      </c>
      <c r="C2246" s="31" t="str">
        <f>DATA!E2404</f>
        <v>Yellow/green Single Core with Flexible Copper
Conductor ground cable 4mm CSA</v>
      </c>
    </row>
    <row r="2247" spans="1:3" ht="29" x14ac:dyDescent="0.35">
      <c r="A2247" s="30" t="str">
        <f>DATA!C2405</f>
        <v>2215.004.GENRAL.7030</v>
      </c>
      <c r="B2247" s="30">
        <f>DATA!D2405</f>
        <v>0</v>
      </c>
      <c r="C2247" s="31" t="str">
        <f>DATA!E2405</f>
        <v>Power cable 5 Conductor 10 AWG [6 mm?] , 5
Conductor , 460 Volt ( EA = 1 FT )</v>
      </c>
    </row>
    <row r="2248" spans="1:3" ht="43.5" x14ac:dyDescent="0.35">
      <c r="A2248" s="30" t="str">
        <f>DATA!C2406</f>
        <v>5720.003.GENRAL.0170</v>
      </c>
      <c r="B2248" s="30">
        <f>DATA!D2406</f>
        <v>0</v>
      </c>
      <c r="C2248" s="31" t="str">
        <f>DATA!E2406</f>
        <v>70 MM2CABLE LUGS WITH 10 MM HOLE
DIAMETER MADE IN CHINA ( REF CODE
1001.001.USED.0047 )</v>
      </c>
    </row>
    <row r="2249" spans="1:3" ht="29" x14ac:dyDescent="0.35">
      <c r="A2249" s="30" t="str">
        <f>DATA!C2407</f>
        <v>5720.003.GENRAL.0150</v>
      </c>
      <c r="B2249" s="30">
        <f>DATA!D2407</f>
        <v>0</v>
      </c>
      <c r="C2249" s="31" t="str">
        <f>DATA!E2407</f>
        <v>50 MM2CABLE LUGS WITH 10 MM HOLE
DIAMETER MADE IN CHINA</v>
      </c>
    </row>
    <row r="2250" spans="1:3" ht="29" x14ac:dyDescent="0.35">
      <c r="A2250" s="30" t="str">
        <f>DATA!C2408</f>
        <v>5720.003.GENRAL.0125</v>
      </c>
      <c r="B2250" s="30">
        <f>DATA!D2408</f>
        <v>0</v>
      </c>
      <c r="C2250" s="31" t="str">
        <f>DATA!E2408</f>
        <v>25 MM2CABLE LUGS WITH 8 MM HOLE
DIAMETER MADE IN CHINA</v>
      </c>
    </row>
    <row r="2251" spans="1:3" ht="29" x14ac:dyDescent="0.35">
      <c r="A2251" s="30" t="str">
        <f>DATA!C2409</f>
        <v>5720.003.GENRAL.0110</v>
      </c>
      <c r="B2251" s="30">
        <f>DATA!D2409</f>
        <v>0</v>
      </c>
      <c r="C2251" s="31" t="str">
        <f>DATA!E2409</f>
        <v>10 MM2CABLE LUGS WITH 6 MM HOLE
DIAMETER MADE IN CHINA</v>
      </c>
    </row>
    <row r="2252" spans="1:3" ht="29" x14ac:dyDescent="0.35">
      <c r="A2252" s="30" t="str">
        <f>DATA!C2410</f>
        <v>5720.003.GENRAL.0106</v>
      </c>
      <c r="B2252" s="30">
        <f>DATA!D2410</f>
        <v>0</v>
      </c>
      <c r="C2252" s="31" t="str">
        <f>DATA!E2410</f>
        <v>6 MM2CABLE LUGS WITH 6 MM HOLE
DIAMETER MADE IN CHINA</v>
      </c>
    </row>
    <row r="2253" spans="1:3" ht="43.5" x14ac:dyDescent="0.35">
      <c r="A2253" s="30" t="str">
        <f>DATA!C2411</f>
        <v>5720.003.GENRAL.0034</v>
      </c>
      <c r="B2253" s="30">
        <f>DATA!D2411</f>
        <v>0</v>
      </c>
      <c r="C2253" s="31" t="str">
        <f>DATA!E2411</f>
        <v>COPPER CLAD, POINTED SECTIONAL
GROUND ROD - 3/4 INCH X 10 FEET PRODUCT
ABB TYPE 7510S , ABB STAMPED ON ROD</v>
      </c>
    </row>
    <row r="2254" spans="1:3" ht="29" x14ac:dyDescent="0.35">
      <c r="A2254" s="30" t="str">
        <f>DATA!C2412</f>
        <v>5720.003.GENRAL.0025</v>
      </c>
      <c r="B2254" s="30">
        <f>DATA!D2412</f>
        <v>0</v>
      </c>
      <c r="C2254" s="31" t="str">
        <f>DATA!E2412</f>
        <v>1 CONDUCTOR X 25 SQUERE MM
YELLOW/GREEN SOFT ( ELSEWEDY )</v>
      </c>
    </row>
    <row r="2255" spans="1:3" ht="29" x14ac:dyDescent="0.35">
      <c r="A2255" s="30" t="str">
        <f>DATA!C2413</f>
        <v>5720.003.GENRAL.0050</v>
      </c>
      <c r="B2255" s="30">
        <f>DATA!D2413</f>
        <v>0</v>
      </c>
      <c r="C2255" s="31" t="str">
        <f>DATA!E2413</f>
        <v>1 CONDUCTOR X 50 SQUERE MM
YELLOW/GREEN SOFT ( ELSEWEDY )</v>
      </c>
    </row>
    <row r="2256" spans="1:3" ht="43.5" x14ac:dyDescent="0.35">
      <c r="A2256" s="30" t="str">
        <f>DATA!C2414</f>
        <v>2215.004.GENRAL.9033</v>
      </c>
      <c r="B2256" s="30">
        <f>DATA!D2414</f>
        <v>0</v>
      </c>
      <c r="C2256" s="31" t="str">
        <f>DATA!E2414</f>
        <v>1 CONDUCTOR X 10 SQUERE MM
YELLOW/GREEN SOFT STRANDED CABLE ( 1
EA = 1 METER )</v>
      </c>
    </row>
    <row r="2257" spans="1:3" ht="29" x14ac:dyDescent="0.35">
      <c r="A2257" s="30" t="str">
        <f>DATA!C2416</f>
        <v>5720.011.GENRAL.7098</v>
      </c>
      <c r="B2257" s="30">
        <f>DATA!D2416</f>
        <v>0</v>
      </c>
      <c r="C2257" s="31" t="str">
        <f>DATA!E2416</f>
        <v>REEL WITH 50 MTR ELECTRIC CABLE WITH 4
OUTLET ( COUNTRY ORIGIN-TURKEY)</v>
      </c>
    </row>
    <row r="2258" spans="1:3" ht="29" x14ac:dyDescent="0.35">
      <c r="A2258" s="30" t="str">
        <f>DATA!C2417</f>
        <v>1531.033.GENRAL.7203</v>
      </c>
      <c r="B2258" s="30" t="str">
        <f>DATA!D2417</f>
        <v>CO0388</v>
      </c>
      <c r="C2258" s="31" t="str">
        <f>DATA!E2417</f>
        <v>P/N : CO0388 , HEATER 6000W FOR FIMAR
BAKERY OVEN MODEL TOP6M</v>
      </c>
    </row>
    <row r="2259" spans="1:3" ht="43.5" x14ac:dyDescent="0.35">
      <c r="A2259" s="30" t="str">
        <f>DATA!C2418</f>
        <v>2219.010.GENRAL.0005</v>
      </c>
      <c r="B2259" s="30" t="str">
        <f>DATA!D2418</f>
        <v>PEF362NA000A</v>
      </c>
      <c r="C2259" s="31" t="str">
        <f>DATA!E2418</f>
        <v>P/N : PEF362NA000A , EM15 AVR LEROY
SOMER GENERATORS PARTS ( YING LI TE
CAT.)</v>
      </c>
    </row>
    <row r="2260" spans="1:3" ht="29" x14ac:dyDescent="0.35">
      <c r="A2260" s="30" t="str">
        <f>DATA!C2419</f>
        <v>2215.002.GENRAL.7592</v>
      </c>
      <c r="B2260" s="30">
        <f>DATA!D2419</f>
        <v>1104183</v>
      </c>
      <c r="C2260" s="31" t="str">
        <f>DATA!E2419</f>
        <v>P/N : 1104183 , PLASTIC TERMINAL FOR
GALLEY (MOG CAT.)</v>
      </c>
    </row>
    <row r="2261" spans="1:3" ht="58" x14ac:dyDescent="0.35">
      <c r="A2261" s="30" t="str">
        <f>DATA!C2420</f>
        <v>2051.003.PERKNS.7510</v>
      </c>
      <c r="B2261" s="30" t="str">
        <f>DATA!D2420</f>
        <v>2873K621</v>
      </c>
      <c r="C2261" s="31" t="str">
        <f>DATA!E2420</f>
        <v>P/N : 2873K621, ELECTRICAL STARTER
MOTOR , 12 VDC FOR PERKINS DIESEL FIRE
PUMP SP111HP3 , FOR PERKINS DIESEL FIRE
PUMPS P111HP3</v>
      </c>
    </row>
    <row r="2262" spans="1:3" ht="58" x14ac:dyDescent="0.35">
      <c r="A2262" s="30" t="str">
        <f>DATA!C2421</f>
        <v>2211.008.GENRAL.0023</v>
      </c>
      <c r="B2262" s="30" t="str">
        <f>DATA!D2421</f>
        <v>A9K24225</v>
      </c>
      <c r="C2262" s="31" t="str">
        <f>DATA!E2421</f>
        <v>P/N : A9K24225 , MINIATURE CIRCUIT-
BREAKER, ACTI9 IK60N, 2P, 25 A, C CURVE,
6000 A (IEC 60898-1) ( SCHNEIDER CAT.)</v>
      </c>
    </row>
    <row r="2263" spans="1:3" ht="72.5" x14ac:dyDescent="0.35">
      <c r="A2263" s="30" t="str">
        <f>DATA!C2422</f>
        <v>2211.008.GENRAL.0025</v>
      </c>
      <c r="B2263" s="30" t="str">
        <f>DATA!D2422</f>
        <v>A9K24232</v>
      </c>
      <c r="C2263" s="31" t="str">
        <f>DATA!E2422</f>
        <v>P/N : A9K24232 , MINIATURE CIRCUIT-
BREAKER, ACTI9 IK60N, 2P, 32 A, C CURVE,
6000 A (IEC 60898-1) ( SCHNEIDER CAT.) ( REF
CODE 1001.001.USED.0074 )</v>
      </c>
    </row>
    <row r="2264" spans="1:3" ht="43.5" x14ac:dyDescent="0.35">
      <c r="A2264" s="30" t="str">
        <f>DATA!C2423</f>
        <v>2211.012.GENRAL.0029</v>
      </c>
      <c r="B2264" s="30" t="str">
        <f>DATA!D2423</f>
        <v>OVA44013</v>
      </c>
      <c r="C2264" s="31" t="str">
        <f>DATA!E2423</f>
        <v>P/N : OVA44013 , EXIWAY LIGHT, UP TO
250LM, IP65, STANDARD, SELECTABLE
DURATION ( SCHNEIDER CAT.)</v>
      </c>
    </row>
    <row r="2265" spans="1:3" ht="29" x14ac:dyDescent="0.35">
      <c r="A2265" s="30" t="str">
        <f>DATA!C2424</f>
        <v>2215.003.GENRAL.7007</v>
      </c>
      <c r="B2265" s="30" t="str">
        <f>DATA!D2424</f>
        <v>ETM20</v>
      </c>
      <c r="C2265" s="31" t="str">
        <f>DATA!E2424</f>
        <v>P/N : ETM20, Earthtag - M20 - Brass ( HAWAKE
GAS DET. SYSTEM)</v>
      </c>
    </row>
    <row r="2266" spans="1:3" ht="29" x14ac:dyDescent="0.35">
      <c r="A2266" s="30" t="str">
        <f>DATA!C2425</f>
        <v>5720.005.GENRAL.7501</v>
      </c>
      <c r="B2266" s="30" t="str">
        <f>DATA!D2425</f>
        <v>1002-WPS-C1-YZ-TM</v>
      </c>
      <c r="C2266" s="31" t="str">
        <f>DATA!E2425</f>
        <v>P/N : 1002-WPS-C1-YZ-TM - PURGE SYSTEM ,
RAPID EXCHANGE PURGING SYSTEM</v>
      </c>
    </row>
    <row r="2267" spans="1:3" ht="29" x14ac:dyDescent="0.35">
      <c r="A2267" s="30" t="str">
        <f>DATA!C2426</f>
        <v>2215.003.GENRAL.7156</v>
      </c>
      <c r="B2267" s="30">
        <f>DATA!D2426</f>
        <v>0</v>
      </c>
      <c r="C2267" s="31" t="str">
        <f>DATA!E2426</f>
        <v>SERRATED WASHER SIZE 1/2" FOR GLANDS
AND ACCESSORIES EHAWKE</v>
      </c>
    </row>
    <row r="2268" spans="1:3" ht="29" x14ac:dyDescent="0.35">
      <c r="A2268" s="30" t="str">
        <f>DATA!C2427</f>
        <v>2215.003.GENRAL.7157</v>
      </c>
      <c r="B2268" s="30">
        <f>DATA!D2427</f>
        <v>0</v>
      </c>
      <c r="C2268" s="31" t="str">
        <f>DATA!E2427</f>
        <v>SERRATED WASHER SIZE 3/4" FOR GLANDS
AND ACCESSORIES EHAWKE</v>
      </c>
    </row>
    <row r="2269" spans="1:3" ht="29" x14ac:dyDescent="0.35">
      <c r="A2269" s="30" t="str">
        <f>DATA!C2428</f>
        <v>2215.003.GENRAL.7158</v>
      </c>
      <c r="B2269" s="30">
        <f>DATA!D2428</f>
        <v>0</v>
      </c>
      <c r="C2269" s="31" t="str">
        <f>DATA!E2428</f>
        <v>SERRATED WASHER SIZE 1" FOR GLANDS
AND ACCESSORIES EHAWKE</v>
      </c>
    </row>
    <row r="2270" spans="1:3" ht="29" x14ac:dyDescent="0.35">
      <c r="A2270" s="30" t="str">
        <f>DATA!C2429</f>
        <v>2215.003.GENRAL.7161</v>
      </c>
      <c r="B2270" s="30">
        <f>DATA!D2429</f>
        <v>0</v>
      </c>
      <c r="C2270" s="31" t="str">
        <f>DATA!E2429</f>
        <v>EARTHTAG SIZE 3/4" FOR GLANDS AND
ACCESSORIES EHAWKE</v>
      </c>
    </row>
    <row r="2271" spans="1:3" ht="29" x14ac:dyDescent="0.35">
      <c r="A2271" s="30" t="str">
        <f>DATA!C2430</f>
        <v>2215.003.GENRAL.7162</v>
      </c>
      <c r="B2271" s="30">
        <f>DATA!D2430</f>
        <v>0</v>
      </c>
      <c r="C2271" s="31" t="str">
        <f>DATA!E2430</f>
        <v>EARTHTAG SIZE 1" FOR GLANDS AND
ACCESSORIES EHAWKE</v>
      </c>
    </row>
    <row r="2272" spans="1:3" ht="43.5" x14ac:dyDescent="0.35">
      <c r="A2272" s="30" t="str">
        <f>DATA!C2431</f>
        <v>2215.003.GENRAL.7163</v>
      </c>
      <c r="B2272" s="30">
        <f>DATA!D2431</f>
        <v>0</v>
      </c>
      <c r="C2272" s="31" t="str">
        <f>DATA!E2431</f>
        <v>475 TAMPERPROOF STOPPING PLUG SIZE
3/4" FOR GLANDS AND ACCESSORIES
EHAWKE</v>
      </c>
    </row>
    <row r="2273" spans="1:3" ht="29" x14ac:dyDescent="0.35">
      <c r="A2273" s="30" t="str">
        <f>DATA!C2432</f>
        <v>2215.003.GENRAL.7164</v>
      </c>
      <c r="B2273" s="30">
        <f>DATA!D2432</f>
        <v>0</v>
      </c>
      <c r="C2273" s="31" t="str">
        <f>DATA!E2432</f>
        <v>475 TAMPERPROOF STOPPING PLUG SIZE 1"
FOR GLANDS AND ACCESSORIES EHAWKE</v>
      </c>
    </row>
    <row r="2274" spans="1:3" ht="29" x14ac:dyDescent="0.35">
      <c r="A2274" s="30" t="str">
        <f>DATA!C2433</f>
        <v>2215.003.GENRAL.7180</v>
      </c>
      <c r="B2274" s="30">
        <f>DATA!D2433</f>
        <v>0</v>
      </c>
      <c r="C2274" s="31" t="str">
        <f>DATA!E2433</f>
        <v>P/N : 475 , Tamperproof Stopping Plug size 1/2"
FOR GLANDS AND ACCESSORIES EHAWKE</v>
      </c>
    </row>
    <row r="2275" spans="1:3" ht="58" x14ac:dyDescent="0.35">
      <c r="A2275" s="30" t="str">
        <f>DATA!C2434</f>
        <v>2215.003.GENRAL.0057</v>
      </c>
      <c r="B2275" s="30" t="str">
        <f>DATA!D2434</f>
        <v>ICG/653/UNIV/L BM25 EP BRASS</v>
      </c>
      <c r="C2275" s="31" t="str">
        <f>DATA!E2434</f>
        <v>P/N : ICG/653/UNIV/L B M25 EP BRASS , EX
BARRIER GLAND, SIZE B THREAD M25, WITH
EXPRESS BARRIER RESIN, BRASS ( HAWKE
CAT.)</v>
      </c>
    </row>
    <row r="2276" spans="1:3" ht="58" x14ac:dyDescent="0.35">
      <c r="A2276" s="30" t="str">
        <f>DATA!C2435</f>
        <v>2215.003.GENRAL.0058</v>
      </c>
      <c r="B2276" s="30" t="str">
        <f>DATA!D2435</f>
        <v>ICG/653/UNIV/L AM20 EP BRASS</v>
      </c>
      <c r="C2276" s="31" t="str">
        <f>DATA!E2435</f>
        <v>P/N : ICG/653/UNIV/L A M20 EP BRASS , EX
BARRIER GLAND, SIZE A THREAD M20, WITH
EXPRESS BARRIER RESIN, BRASS ( HAWKE
CAT.)</v>
      </c>
    </row>
    <row r="2277" spans="1:3" ht="29" x14ac:dyDescent="0.35">
      <c r="A2277" s="30" t="str">
        <f>DATA!C2436</f>
        <v>2215.003.GENRAL.0072</v>
      </c>
      <c r="B2277" s="30">
        <f>DATA!D2436</f>
        <v>0</v>
      </c>
      <c r="C2277" s="31" t="str">
        <f>DATA!E2436</f>
        <v>LOCKNUT M20, ATEX APPROVED FOR
HAZARD AREA ZONES ( HAWKE CAT.)</v>
      </c>
    </row>
    <row r="2278" spans="1:3" ht="29" x14ac:dyDescent="0.35">
      <c r="A2278" s="30" t="str">
        <f>DATA!C2437</f>
        <v>2215.003.GENRAL.0073</v>
      </c>
      <c r="B2278" s="30">
        <f>DATA!D2437</f>
        <v>0</v>
      </c>
      <c r="C2278" s="31" t="str">
        <f>DATA!E2437</f>
        <v>LOCKNUT M25, ATEX APPROVED FOR
HAZRARD AREA ZONES ( HAWKE CAT.)</v>
      </c>
    </row>
    <row r="2279" spans="1:3" ht="29" x14ac:dyDescent="0.35">
      <c r="A2279" s="30" t="str">
        <f>DATA!C2438</f>
        <v>5720.011.GENRAL.9480</v>
      </c>
      <c r="B2279" s="30">
        <f>DATA!D2438</f>
        <v>0</v>
      </c>
      <c r="C2279" s="31" t="str">
        <f>DATA!E2438</f>
        <v>M25 (MALE) X 1/2NPT (FEMALE) BRASS
ADAPTOR EEXD</v>
      </c>
    </row>
    <row r="2280" spans="1:3" ht="43.5" x14ac:dyDescent="0.35">
      <c r="A2280" s="30" t="str">
        <f>DATA!C2439</f>
        <v>5720.003.GENRAL.0170</v>
      </c>
      <c r="B2280" s="30">
        <f>DATA!D2439</f>
        <v>0</v>
      </c>
      <c r="C2280" s="31" t="str">
        <f>DATA!E2439</f>
        <v>70 MM2CABLE LUGS WITH 10 MM HOLE
DIAMETER MADE IN CHINA ( REF CODE
1001.001.USED.0047 )</v>
      </c>
    </row>
    <row r="2281" spans="1:3" ht="29" x14ac:dyDescent="0.35">
      <c r="A2281" s="30" t="str">
        <f>DATA!C2440</f>
        <v>5720.003.GENRAL.0050</v>
      </c>
      <c r="B2281" s="30">
        <f>DATA!D2440</f>
        <v>0</v>
      </c>
      <c r="C2281" s="31" t="str">
        <f>DATA!E2440</f>
        <v>1 CONDUCTOR X 50 SQUERE MM
YELLOW/GREEN SOFT ( ELSEWEDY )</v>
      </c>
    </row>
    <row r="2282" spans="1:3" ht="29" x14ac:dyDescent="0.35">
      <c r="A2282" s="30" t="str">
        <f>DATA!C2441</f>
        <v>5720.011.GENRAL.7056</v>
      </c>
      <c r="B2282" s="30">
        <f>DATA!D2441</f>
        <v>0</v>
      </c>
      <c r="C2282" s="31" t="str">
        <f>DATA!E2441</f>
        <v>COMPLETE TWECO CABLE CONNECTORS
FOR EARTH CABLES</v>
      </c>
    </row>
    <row r="2283" spans="1:3" ht="29" x14ac:dyDescent="0.35">
      <c r="A2283" s="30" t="str">
        <f>DATA!C2442</f>
        <v>5720.003.GENRAL.7541</v>
      </c>
      <c r="B2283" s="30">
        <f>DATA!D2442</f>
        <v>0</v>
      </c>
      <c r="C2283" s="31" t="str">
        <f>DATA!E2442</f>
        <v>50 MM2CABLE LUGS WITH 12 MM HOLE
DIAMETER</v>
      </c>
    </row>
    <row r="2284" spans="1:3" ht="58" x14ac:dyDescent="0.35">
      <c r="A2284" s="30" t="str">
        <f>DATA!C2443</f>
        <v>5720.003.GENRAL.0014</v>
      </c>
      <c r="B2284" s="30" t="str">
        <f>DATA!D2443</f>
        <v>CR700</v>
      </c>
      <c r="C2284" s="31" t="str">
        <f>DATA!E2443</f>
        <v>ABB P/N : CR700 , GROUND EARTH "U" BOLT
ROD CLAMP (TYPE GUV) COPPER ALLOY
MECHANICAL CLAMP DIAMATER 3?4 FOR
WITH CERTIFICATION : UL467</v>
      </c>
    </row>
    <row r="2285" spans="1:3" ht="29" x14ac:dyDescent="0.35">
      <c r="A2285" s="30" t="str">
        <f>DATA!C2444</f>
        <v>5720.003.GENRAL.0023</v>
      </c>
      <c r="B2285" s="30" t="str">
        <f>DATA!D2444</f>
        <v>SK010</v>
      </c>
      <c r="C2285" s="31" t="str">
        <f>DATA!E2444</f>
        <v>ABB P/N : SK010 , GROUND STAINLESS STEEL
EARTHING CLAMPWITH CERTIFICATION</v>
      </c>
    </row>
    <row r="2286" spans="1:3" ht="43.5" x14ac:dyDescent="0.35">
      <c r="A2286" s="30" t="str">
        <f>DATA!C2445</f>
        <v>2215.005.GENRAL.0525</v>
      </c>
      <c r="B2286" s="30">
        <f>DATA!D2445</f>
        <v>0</v>
      </c>
      <c r="C2286" s="31" t="str">
        <f>DATA!E2445</f>
        <v>TY- RAP CABLE TIE ,TY-525M, CV-190, KSS,
WHITE (4.7MM W X 186MM) PK=100 PCE
MADE IN TAIWAN</v>
      </c>
    </row>
    <row r="2287" spans="1:3" ht="43.5" x14ac:dyDescent="0.35">
      <c r="A2287" s="30" t="str">
        <f>DATA!C2446</f>
        <v>2215.005.GENRAL.0526</v>
      </c>
      <c r="B2287" s="30">
        <f>DATA!D2446</f>
        <v>0</v>
      </c>
      <c r="C2287" s="31" t="str">
        <f>DATA!E2446</f>
        <v>TY- RAP CABLE TIE ,TY-526M, CV-292, KSS,
WHITE (3.6MM W X 281MM) PK=100 PCE
MADE IN TAIWAN</v>
      </c>
    </row>
    <row r="2288" spans="1:3" ht="43.5" x14ac:dyDescent="0.35">
      <c r="A2288" s="30" t="str">
        <f>DATA!C2447</f>
        <v>2215.005.GENRAL.0527</v>
      </c>
      <c r="B2288" s="30">
        <f>DATA!D2447</f>
        <v>0</v>
      </c>
      <c r="C2288" s="31" t="str">
        <f>DATA!E2447</f>
        <v>TY RAP CABLE TIE TY-527M, CV-360, KSS ,
BLACK , (6.9MM W X 343MM) (PCE=PACK OF
100) MADE IN TAIWAN</v>
      </c>
    </row>
    <row r="2289" spans="1:3" ht="43.5" x14ac:dyDescent="0.35">
      <c r="A2289" s="30" t="str">
        <f>DATA!C2448</f>
        <v>2215.005.GENRAL.0528</v>
      </c>
      <c r="B2289" s="30">
        <f>DATA!D2448</f>
        <v>0</v>
      </c>
      <c r="C2289" s="31" t="str">
        <f>DATA!E2448</f>
        <v>TY- RAP CABLE TIE, TY-528M, CV-350 , KSS,
WHITE (4.7MM W X 360MM) PK=100 PCE
MADE IN TAIWAN</v>
      </c>
    </row>
    <row r="2290" spans="1:3" ht="43.5" x14ac:dyDescent="0.35">
      <c r="A2290" s="30" t="str">
        <f>DATA!C2449</f>
        <v>2215.005.GENRAL.0529</v>
      </c>
      <c r="B2290" s="30">
        <f>DATA!D2449</f>
        <v>0</v>
      </c>
      <c r="C2290" s="31" t="str">
        <f>DATA!E2449</f>
        <v>TY- RAP CABLE TIE, TY-529M, CV-762B, KSS,
BLACK (7.7MM W X 762MM) PK=100 PCE
MADE IN TAIWAN</v>
      </c>
    </row>
    <row r="2291" spans="1:3" ht="29" x14ac:dyDescent="0.35">
      <c r="A2291" s="30" t="str">
        <f>DATA!C2450</f>
        <v>2215.002.GENRAL.7514</v>
      </c>
      <c r="B2291" s="30">
        <f>DATA!D2450</f>
        <v>1104181</v>
      </c>
      <c r="C2291" s="31" t="str">
        <f>DATA!E2450</f>
        <v>CONNECTION CERAMIC THERMAL SIZE 6 MM
4 EYS , REF. PN/ 1104181 (ACCESSORY)</v>
      </c>
    </row>
    <row r="2292" spans="1:3" ht="43.5" x14ac:dyDescent="0.35">
      <c r="A2292" s="30" t="str">
        <f>DATA!C2451</f>
        <v>1531.003.GENRAL.0002</v>
      </c>
      <c r="B2292" s="30">
        <f>DATA!D2451</f>
        <v>33616</v>
      </c>
      <c r="C2292" s="31" t="str">
        <f>DATA!E2451</f>
        <v>P/N : 33616 , THERMOSTAT, T 105, TYPE TBS,
16A, 250V, F.72/S.80 FOR ARISTON WATER
HEATER PRO1 R 100 V EG</v>
      </c>
    </row>
    <row r="2293" spans="1:3" ht="29" x14ac:dyDescent="0.35">
      <c r="A2293" s="30" t="str">
        <f>DATA!C2452</f>
        <v>1531.033.GENRAL.7189</v>
      </c>
      <c r="B2293" s="30">
        <f>DATA!D2452</f>
        <v>2170300000</v>
      </c>
      <c r="C2293" s="31" t="str">
        <f>DATA!E2452</f>
        <v>P/N : 2170300000 , PINCH TUBE ,FOR BRAS
DRINK DESPENSER MAESTRALE JOLLY 12-20</v>
      </c>
    </row>
    <row r="2294" spans="1:3" ht="43.5" x14ac:dyDescent="0.35">
      <c r="A2294" s="30" t="str">
        <f>DATA!C2453</f>
        <v>1531.032.GENRAL.7086</v>
      </c>
      <c r="B2294" s="30" t="str">
        <f>DATA!D2453</f>
        <v>JX58LHS5-KC</v>
      </c>
      <c r="C2294" s="31" t="str">
        <f>DATA!E2453</f>
        <v>P/N : JX58LHS5-KC , COMPRESSOR 1/6 HP.,
220-240 VOLT , 50 HZ. R134A 1362106300
THEMALLY PROTECTED FOR 5 FEET FRIDGE</v>
      </c>
    </row>
    <row r="2295" spans="1:3" ht="58" x14ac:dyDescent="0.35">
      <c r="A2295" s="30" t="str">
        <f>DATA!C2454</f>
        <v>1238.025.BPM.0141</v>
      </c>
      <c r="B2295" s="30" t="str">
        <f>DATA!D2454</f>
        <v>6AV2124-0MC01-0AX0</v>
      </c>
      <c r="C2295" s="31" t="str">
        <f>DATA!E2454</f>
        <v>SIEMENS P/N : 6AV2124-0MC01-0AX0 , BPM
P/N : 3601060360 , TOUCH PANEL , NO.
6AV2124-0MC01-0AX0 , FOR CHINA BPM TOP
DRIVE 250 TON MODEL DQ40BCQ</v>
      </c>
    </row>
    <row r="2296" spans="1:3" ht="58" x14ac:dyDescent="0.35">
      <c r="A2296" s="30" t="str">
        <f>DATA!C2455</f>
        <v>1531.032.GENRAL.7510</v>
      </c>
      <c r="B2296" s="30" t="str">
        <f>DATA!D2455</f>
        <v>TX033P04</v>
      </c>
      <c r="C2296" s="31" t="str">
        <f>DATA!E2455</f>
        <v>P/N : TX033P04 , MOTOR TX033P04 230 400V
50HZFAN FOR HEAT EXCHANGER
(XGZA9999W ZIEHL-ABEGG MOTOR TX033P04
230/400V 50HZ REF.-NO. 5001018847)</v>
      </c>
    </row>
    <row r="2297" spans="1:3" ht="29" x14ac:dyDescent="0.35">
      <c r="A2297" s="30" t="str">
        <f>DATA!C2456</f>
        <v>1531.032.GENRAL.7551</v>
      </c>
      <c r="B2297" s="30">
        <f>DATA!D2456</f>
        <v>0</v>
      </c>
      <c r="C2297" s="31" t="str">
        <f>DATA!E2456</f>
        <v>RUBBER DOOR GASKET SIZE 32X52X32 NO
REF. 2101098 FOR ELECTRIC COOKER</v>
      </c>
    </row>
    <row r="2298" spans="1:3" ht="29" x14ac:dyDescent="0.35">
      <c r="A2298" s="30" t="str">
        <f>DATA!C2457</f>
        <v>1825.002.NATION.0051</v>
      </c>
      <c r="B2298" s="30" t="str">
        <f>DATA!D2457</f>
        <v>TK-CS10</v>
      </c>
      <c r="C2298" s="31" t="str">
        <f>DATA!E2457</f>
        <v>P/N : TK-CS10 FILTER, WATER, COMPLETE,
"PANASONIC"</v>
      </c>
    </row>
    <row r="2299" spans="1:3" ht="72.5" x14ac:dyDescent="0.35">
      <c r="A2299" s="30" t="str">
        <f>DATA!C2458</f>
        <v>1531.032.GENRAL.7117</v>
      </c>
      <c r="B2299" s="30">
        <f>DATA!D2458</f>
        <v>2101039</v>
      </c>
      <c r="C2299" s="31" t="str">
        <f>DATA!E2458</f>
        <v>P/N : YZF25-40 , CONDENSING FAN (ITALY)
1300/1550 - 0.9A - 25W 230V - 50/60HZ REF.
PN/ 2101039 FOR SALAD REFRIGERATOR &amp;
VERTICAL REFRIGERATOR ( REF CODE
1001.001.USED.0026 )</v>
      </c>
    </row>
    <row r="2300" spans="1:3" ht="58" x14ac:dyDescent="0.35">
      <c r="A2300" s="30" t="str">
        <f>DATA!C2459</f>
        <v>1531.033.GENRAL.7497</v>
      </c>
      <c r="B2300" s="30">
        <f>DATA!D2459</f>
        <v>3963328010</v>
      </c>
      <c r="C2300" s="31" t="str">
        <f>DATA!E2459</f>
        <v>P/N : 3963328010 , EVAPORATOR FAN MOTOR
220V/60HZ IS-4420DWSL-S FORDAEWOO
KITCHEN FREZZER AND REFRIGERATOR
MODEL FD-650F</v>
      </c>
    </row>
    <row r="2301" spans="1:3" ht="29" x14ac:dyDescent="0.35">
      <c r="A2301" s="30" t="str">
        <f>DATA!C2460</f>
        <v>5720.001.GENRAL.0099</v>
      </c>
      <c r="B2301" s="30" t="str">
        <f>DATA!D2460</f>
        <v>M27MF</v>
      </c>
      <c r="C2301" s="31" t="str">
        <f>DATA!E2460</f>
        <v>P/N : M27MF , BATTERY 105AH 12V DEEP
CYCLE ( AC DELCO CAT.)</v>
      </c>
    </row>
    <row r="2302" spans="1:3" x14ac:dyDescent="0.35">
      <c r="A2302" s="30" t="str">
        <f>DATA!C2461</f>
        <v>5720.011.GENRAL.0161</v>
      </c>
      <c r="B2302" s="30">
        <f>DATA!D2461</f>
        <v>0</v>
      </c>
      <c r="C2302" s="31" t="str">
        <f>DATA!E2461</f>
        <v>PLUG, 2PIN,10-16A,220V BEMIS IP44 , BYES</v>
      </c>
    </row>
    <row r="2303" spans="1:3" ht="29" x14ac:dyDescent="0.35">
      <c r="A2303" s="30" t="str">
        <f>DATA!C2462</f>
        <v>5720.011.GENRAL.0162</v>
      </c>
      <c r="B2303" s="30">
        <f>DATA!D2462</f>
        <v>0</v>
      </c>
      <c r="C2303" s="31" t="str">
        <f>DATA!E2462</f>
        <v>RECEPTACLE 10-16 A 220V, IP44 (BEMIS) ,
BYES</v>
      </c>
    </row>
    <row r="2304" spans="1:3" ht="29" x14ac:dyDescent="0.35">
      <c r="A2304" s="30" t="str">
        <f>DATA!C2463</f>
        <v>2211.003.GENRAL.0115</v>
      </c>
      <c r="B2304" s="30" t="str">
        <f>DATA!D2463</f>
        <v>3RV20214CA10</v>
      </c>
      <c r="C2304" s="31" t="str">
        <f>DATA!E2463</f>
        <v>CIRCUIT BREAKER, 460V, 15HP, SIEMENS PN.
3RV1021-4CA10, New PN: 3RV2021-4CA10</v>
      </c>
    </row>
    <row r="2305" spans="1:3" ht="72.5" x14ac:dyDescent="0.35">
      <c r="A2305" s="30" t="str">
        <f>DATA!C2464</f>
        <v>2215.002.GENRAL.7024</v>
      </c>
      <c r="B2305" s="30">
        <f>DATA!D2464</f>
        <v>0</v>
      </c>
      <c r="C2305" s="31" t="str">
        <f>DATA!E2464</f>
        <v>STEEL GROUND STUD [CYLINDER SHAPE
INNER THREAD] DIM 20 MM X LENGTH 30 MM
COMPLETE WITH M8 STAINLESS STEEL BOLT
WITH FLAT &amp; SPRING WASHER [FOR
ELECTRICAL USE]</v>
      </c>
    </row>
    <row r="2306" spans="1:3" ht="29" x14ac:dyDescent="0.35">
      <c r="A2306" s="30" t="str">
        <f>DATA!C2465</f>
        <v>5720.009.GENRAL.0875</v>
      </c>
      <c r="B2306" s="30">
        <f>DATA!D2465</f>
        <v>0</v>
      </c>
      <c r="C2306" s="31" t="str">
        <f>DATA!E2465</f>
        <v>DIFFUSER FOR 1044104 FOR LIGHTING
SYS.</v>
      </c>
    </row>
    <row r="2307" spans="1:3" x14ac:dyDescent="0.35">
      <c r="A2307" s="30" t="str">
        <f>DATA!C2466</f>
        <v>5720.009.GENRAL.0877</v>
      </c>
      <c r="B2307" s="30">
        <f>DATA!D2466</f>
        <v>0</v>
      </c>
      <c r="C2307" s="31" t="str">
        <f>DATA!E2466</f>
        <v>DIFUSER FOR 1444408 FOR LIGHTING SYS.</v>
      </c>
    </row>
    <row r="2308" spans="1:3" ht="43.5" x14ac:dyDescent="0.35">
      <c r="A2308" s="30" t="str">
        <f>DATA!C2467</f>
        <v>2211.014.GENRAL.0058</v>
      </c>
      <c r="B2308" s="30">
        <f>DATA!D2467</f>
        <v>1044416201</v>
      </c>
      <c r="C2308" s="31" t="str">
        <f>DATA!E2467</f>
        <v>P/N : 1044416201 WATERTIGHT FIXTURE
2X36W ,110/115 V ,60 HZ ,IP 67 , THE
VOLTAGE SHOULD BE 110V(NOT220V)</v>
      </c>
    </row>
    <row r="2309" spans="1:3" ht="29" x14ac:dyDescent="0.35">
      <c r="A2309" s="30" t="str">
        <f>DATA!C2468</f>
        <v>5720.001.GENRAL.7520</v>
      </c>
      <c r="B2309" s="30">
        <f>DATA!D2468</f>
        <v>0</v>
      </c>
      <c r="C2309" s="31" t="str">
        <f>DATA!E2468</f>
        <v>Heavy Duty 12 ft. Boosting Dead Battery Booster
Cable, ( REF ONLY GRINGER P/N : 11Z390 )</v>
      </c>
    </row>
    <row r="2310" spans="1:3" ht="29" x14ac:dyDescent="0.35">
      <c r="A2310" s="30" t="str">
        <f>DATA!C2469</f>
        <v>2215.003.GENRAL.0801</v>
      </c>
      <c r="B2310" s="30" t="str">
        <f>DATA!D2469</f>
        <v>CG3750S</v>
      </c>
      <c r="C2310" s="31" t="str">
        <f>DATA!E2469</f>
        <v>PN: CG3750S ,STEEL CABLE CONNECTORS
1/2" HUB COLOUR PURPLE</v>
      </c>
    </row>
    <row r="2311" spans="1:3" ht="29" x14ac:dyDescent="0.35">
      <c r="A2311" s="30" t="str">
        <f>DATA!C2470</f>
        <v>2215.003.GENRAL.0805</v>
      </c>
      <c r="B2311" s="30" t="str">
        <f>DATA!D2470</f>
        <v>HUBG-150D</v>
      </c>
      <c r="C2311" s="31" t="str">
        <f>DATA!E2470</f>
        <v>PN: HUBG-150D , 11/2" DIE CAST GROUNDING
STYLE HUB - INSULATED</v>
      </c>
    </row>
    <row r="2312" spans="1:3" ht="29" x14ac:dyDescent="0.35">
      <c r="A2312" s="30" t="str">
        <f>DATA!C2471</f>
        <v>2215.003.GENRAL.0807</v>
      </c>
      <c r="B2312" s="30" t="str">
        <f>DATA!D2471</f>
        <v>HUBG-75DN</v>
      </c>
      <c r="C2312" s="31" t="str">
        <f>DATA!E2471</f>
        <v>PN: HUBG-75DN , 3/4" DIE CAST GROUNDING
STYLE HUB - INSULATED</v>
      </c>
    </row>
    <row r="2313" spans="1:3" ht="29" x14ac:dyDescent="0.35">
      <c r="A2313" s="30" t="str">
        <f>DATA!C2472</f>
        <v>2215.002.GENRAL.7037</v>
      </c>
      <c r="B2313" s="30" t="str">
        <f>DATA!D2472</f>
        <v>7856K572</v>
      </c>
      <c r="C2313" s="31" t="str">
        <f>DATA!E2472</f>
        <v>P/N: 7856K572 FLEXIBLE POLYOLEFIN HEAT
SHRINK TUBING SIZE 1/2" COLOR WHITE.</v>
      </c>
    </row>
    <row r="2314" spans="1:3" ht="29" x14ac:dyDescent="0.35">
      <c r="A2314" s="30" t="str">
        <f>DATA!C2473</f>
        <v>2215.002.GENRAL.7038</v>
      </c>
      <c r="B2314" s="30" t="str">
        <f>DATA!D2473</f>
        <v>7856K573</v>
      </c>
      <c r="C2314" s="31" t="str">
        <f>DATA!E2473</f>
        <v>P/N: 7856K573 FLEXIBLE POLYOLEFIN HEAT
SHRINK TUBING SIZE 1/2" COLOR CLEAR</v>
      </c>
    </row>
    <row r="2315" spans="1:3" ht="29" x14ac:dyDescent="0.35">
      <c r="A2315" s="30" t="str">
        <f>DATA!C2474</f>
        <v>2215.002.GENRAL.7039</v>
      </c>
      <c r="B2315" s="30" t="str">
        <f>DATA!D2474</f>
        <v>7856K582</v>
      </c>
      <c r="C2315" s="31" t="str">
        <f>DATA!E2474</f>
        <v>P/N: 7856K582 FLEXIBLE POLYOLEFIN HEAT
SHRINK TUBING SIZE 3/4" COLOR WHITE</v>
      </c>
    </row>
    <row r="2316" spans="1:3" ht="116" x14ac:dyDescent="0.35">
      <c r="A2316" s="30" t="str">
        <f>DATA!C2475</f>
        <v>2215.002.GENRAL.7041</v>
      </c>
      <c r="B2316" s="30" t="str">
        <f>DATA!D2475</f>
        <v>170-6664</v>
      </c>
      <c r="C2316" s="31" t="str">
        <f>DATA!E2475</f>
        <v>P/N: 170-6664 , TE CONNECTIVITY HEAT
SHRINK TUBING, CLEAR 25.4MMSLEEVE DIA.
X 1.2M LENGTH 2:1 RATIO, RNF-100
SERIESBRAND MATERIAL
POLYOLEFINFLAME RETARDANT
YESHALOGEN FREE NOSERIES
CGPTSTANDARDS MET CSA, U( OLD
P/N:7856K593 )</v>
      </c>
    </row>
    <row r="2317" spans="1:3" ht="58" x14ac:dyDescent="0.35">
      <c r="A2317" s="30" t="str">
        <f>DATA!C2476</f>
        <v>2215.002.GENRAL.7042</v>
      </c>
      <c r="B2317" s="30" t="str">
        <f>DATA!D2476</f>
        <v>113-2568</v>
      </c>
      <c r="C2317" s="31" t="str">
        <f>DATA!E2476</f>
        <v>P/N : 113-2568 , TE CONNECTIVITY HEAT
SHRINK TUBING, CLEAR 38MMSLEEVE DIA. X
1.2M LENGTH 2:1 RATIO, RNF-100
SERIESBRAND ( OLD P/N:7856K612 )</v>
      </c>
    </row>
    <row r="2318" spans="1:3" ht="43.5" x14ac:dyDescent="0.35">
      <c r="A2318" s="30" t="str">
        <f>DATA!C2477</f>
        <v>2215.002.GENRAL.7043</v>
      </c>
      <c r="B2318" s="30" t="str">
        <f>DATA!D2477</f>
        <v>7856K613</v>
      </c>
      <c r="C2318" s="31" t="str">
        <f>DATA!E2477</f>
        <v>P/N:7856K613 FLEXIBLE POLYOLEFIN HEAT
SHRINK TUBING 100 FT LONG SIZE 11/2"
COLOR CLEAR</v>
      </c>
    </row>
    <row r="2319" spans="1:3" ht="29" x14ac:dyDescent="0.35">
      <c r="A2319" s="30" t="str">
        <f>DATA!C2478</f>
        <v>2215.002.GENRAL.7044</v>
      </c>
      <c r="B2319" s="30" t="str">
        <f>DATA!D2478</f>
        <v>7856K592</v>
      </c>
      <c r="C2319" s="31" t="str">
        <f>DATA!E2478</f>
        <v>P/N:7856K592 FLEXIBLE POLYOLEFIN HEAT
SHRINK TUBING SIZE 1" COLOR WHITE</v>
      </c>
    </row>
    <row r="2320" spans="1:3" ht="29" x14ac:dyDescent="0.35">
      <c r="A2320" s="30" t="str">
        <f>DATA!C2479</f>
        <v>1531.032.GENRAL.7526</v>
      </c>
      <c r="B2320" s="30">
        <f>DATA!D2479</f>
        <v>2106021</v>
      </c>
      <c r="C2320" s="31" t="str">
        <f>DATA!E2479</f>
        <v>STAINLESS STEEL BASKET SIZE 36?24?12 CM
, REF. PN/ 2106021 FOR DEEP FAT FRYER</v>
      </c>
    </row>
    <row r="2321" spans="1:3" ht="72.5" x14ac:dyDescent="0.35">
      <c r="A2321" s="30" t="str">
        <f>DATA!C2480</f>
        <v>1531.032.GENRAL.7512</v>
      </c>
      <c r="B2321" s="30" t="str">
        <f>DATA!D2480</f>
        <v>56.10549.500</v>
      </c>
      <c r="C2321" s="31" t="str">
        <f>DATA!E2480</f>
        <v>EGO CDE : (56.10549.500 ) SAFETY
THERMOSTAT ( EGO ) GERMANY 230
DEGREE 230OC - 12K , REF. PN/ 2102039 FOR
DEEP FAT FRYER &amp; CONVECTION OVEN 6 GN
1/1</v>
      </c>
    </row>
    <row r="2322" spans="1:3" ht="29" x14ac:dyDescent="0.35">
      <c r="A2322" s="30" t="str">
        <f>DATA!C2481</f>
        <v>2214.011.IDM.0030</v>
      </c>
      <c r="B2322" s="30" t="str">
        <f>DATA!D2481</f>
        <v>DRP-240-24</v>
      </c>
      <c r="C2322" s="31" t="str">
        <f>DATA!E2481</f>
        <v>POWER SUPPLY 24V ( PWR1000740 00 ) DRP-
240-24</v>
      </c>
    </row>
    <row r="2323" spans="1:3" ht="29" x14ac:dyDescent="0.35">
      <c r="A2323" s="30" t="str">
        <f>DATA!C2482</f>
        <v>1531.032.GENRAL.7509</v>
      </c>
      <c r="B2323" s="30">
        <f>DATA!D2482</f>
        <v>0</v>
      </c>
      <c r="C2323" s="31" t="str">
        <f>DATA!E2482</f>
        <v>HEATER ITALY 1950 KW , 220V , FOR BAIN
MARIE ( REF. ONLY P/N: 2102029 )</v>
      </c>
    </row>
    <row r="2324" spans="1:3" ht="43.5" x14ac:dyDescent="0.35">
      <c r="A2324" s="30" t="str">
        <f>DATA!C2483</f>
        <v>1531.032.GENRAL.7532</v>
      </c>
      <c r="B2324" s="30">
        <f>DATA!D2483</f>
        <v>2730</v>
      </c>
      <c r="C2324" s="31" t="str">
        <f>DATA!E2483</f>
        <v>EGO P/N : 55.32562.816 ,ELECTROLUX P/N :
002730 SAFETY THERMOSTAT 350-20 C REF.
PN/ 002730 FOR CONVECTION OVEN 6 GN 1/1</v>
      </c>
    </row>
    <row r="2325" spans="1:3" ht="29" x14ac:dyDescent="0.35">
      <c r="A2325" s="30" t="str">
        <f>DATA!C2484</f>
        <v>1531.032.GENRAL.7125</v>
      </c>
      <c r="B2325" s="30">
        <f>DATA!D2484</f>
        <v>48817</v>
      </c>
      <c r="C2325" s="31" t="str">
        <f>DATA!E2484</f>
        <v>SOLENOID VALVE TP 3209 - 20 LIT , REF. PN/
48817 FOR DISH WASHER (ZANUSSI)</v>
      </c>
    </row>
    <row r="2326" spans="1:3" ht="43.5" x14ac:dyDescent="0.35">
      <c r="A2326" s="30" t="str">
        <f>DATA!C2485</f>
        <v>1531.032.GENRAL.7044</v>
      </c>
      <c r="B2326" s="30" t="str">
        <f>DATA!D2485</f>
        <v>ART 602</v>
      </c>
      <c r="C2326" s="31" t="str">
        <f>DATA!E2485</f>
        <v>P/N : ART 602, BTICINO SWITCH OUT SIDE
WALL 26 AMP. , 380 VOLT FOR FREEZER AND
A/C</v>
      </c>
    </row>
    <row r="2327" spans="1:3" ht="58" x14ac:dyDescent="0.35">
      <c r="A2327" s="30" t="str">
        <f>DATA!C2486</f>
        <v>1854.002.CARIER.7586</v>
      </c>
      <c r="B2327" s="30">
        <f>DATA!D2486</f>
        <v>2400321</v>
      </c>
      <c r="C2327" s="31" t="str">
        <f>DATA!E2486</f>
        <v>P/N : 02400321 , DUAL CAP 55+3 MF-450 V-
50/60 HZ -P2-85 DEG FOR CARRIER AIR
CONDITIONER 38QHCT18-708</v>
      </c>
    </row>
    <row r="2328" spans="1:3" ht="43.5" x14ac:dyDescent="0.35">
      <c r="A2328" s="30" t="str">
        <f>DATA!C2487</f>
        <v>1854.002.CARIER.7515</v>
      </c>
      <c r="B2328" s="30" t="str">
        <f>DATA!D2487</f>
        <v>HCC-2XU01AA211C</v>
      </c>
      <c r="C2328" s="31" t="str">
        <f>DATA!E2487</f>
        <v>P/N : HCC-2XU01AA211C , CONTACT RATING
PER POLE , COIL 220V , FOR ALL CARRIER
MODELS</v>
      </c>
    </row>
    <row r="2329" spans="1:3" ht="43.5" x14ac:dyDescent="0.35">
      <c r="A2329" s="30" t="str">
        <f>DATA!C2488</f>
        <v>1854.002.CARIER.7598</v>
      </c>
      <c r="B2329" s="30">
        <f>DATA!D2488</f>
        <v>2804129</v>
      </c>
      <c r="C2329" s="31" t="str">
        <f>DATA!E2488</f>
        <v>P/N : 02804129 , CROSS-FLOW WINDOW
ROTOR FOR CARRIER OPTIMAX AIR
CONDITION MODEL 42QHC24-708J</v>
      </c>
    </row>
    <row r="2330" spans="1:3" x14ac:dyDescent="0.35">
      <c r="A2330" s="30" t="str">
        <f>DATA!C2489</f>
        <v>1511.002.GENRAL.0201</v>
      </c>
      <c r="B2330" s="30">
        <f>DATA!D2489</f>
        <v>0</v>
      </c>
      <c r="C2330" s="31" t="str">
        <f>DATA!E2489</f>
        <v>FREON 22 25 LB.( Egyptian , Indian , EU )</v>
      </c>
    </row>
    <row r="2331" spans="1:3" ht="29" x14ac:dyDescent="0.35">
      <c r="A2331" s="30" t="str">
        <f>DATA!C2490</f>
        <v>1854.025.IDM.0010</v>
      </c>
      <c r="B2331" s="30" t="str">
        <f>DATA!D2490</f>
        <v>ZR48K5ETFD-830</v>
      </c>
      <c r="C2331" s="31" t="str">
        <f>DATA!E2490</f>
        <v>P/N : ZR48K5E-TFD-830 , COMPRESSOR
COPELAND 040-P-1203 , MODEL ZR48K3E-TFD-235 (OLD P/N: 040-P-1660)</v>
      </c>
    </row>
    <row r="2332" spans="1:3" ht="43.5" x14ac:dyDescent="0.35">
      <c r="A2332" s="30" t="str">
        <f>DATA!C2491</f>
        <v>1531.032.GENRAL.7153</v>
      </c>
      <c r="B2332" s="30">
        <f>DATA!D2491</f>
        <v>412812</v>
      </c>
      <c r="C2332" s="31" t="str">
        <f>DATA!E2491</f>
        <v>LEGRAND P/N : 412812 , DIN RAIL MOUNT
TIMER ANALOGUE 16 A/250 V FOR LEGRAND
FREEZER UNIT MICROREX T31</v>
      </c>
    </row>
    <row r="2333" spans="1:3" ht="43.5" x14ac:dyDescent="0.35">
      <c r="A2333" s="30" t="str">
        <f>DATA!C2492</f>
        <v>1854.002.CARIER.0908</v>
      </c>
      <c r="B2333" s="30">
        <f>DATA!D2492</f>
        <v>2500274</v>
      </c>
      <c r="C2333" s="31" t="str">
        <f>DATA!E2492</f>
        <v>P/N : 02500274 , ELECTRONIC CONTROL BOX
ASSEMBLY FOR CARRIER AIR CONDITION
MODEL 42KHCT24-708J</v>
      </c>
    </row>
    <row r="2334" spans="1:3" ht="29" x14ac:dyDescent="0.35">
      <c r="A2334" s="30" t="str">
        <f>DATA!C2493</f>
        <v>1854.002.CARIER.7540</v>
      </c>
      <c r="B2334" s="30">
        <f>DATA!D2493</f>
        <v>0</v>
      </c>
      <c r="C2334" s="31" t="str">
        <f>DATA!E2493</f>
        <v>DRYER FILTER SIZE 3/8" ,WELD TYPE BOTH
ENDS , SMALL SIZE. FOR AC CARRIER</v>
      </c>
    </row>
    <row r="2335" spans="1:3" ht="29" x14ac:dyDescent="0.35">
      <c r="A2335" s="30" t="str">
        <f>DATA!C2494</f>
        <v>1531.032.GENRAL.7019</v>
      </c>
      <c r="B2335" s="30">
        <f>DATA!D2494</f>
        <v>56945</v>
      </c>
      <c r="C2335" s="31" t="str">
        <f>DATA!E2494</f>
        <v>HEATER TURKEY TOASTER 2500W ? 230V ,
FOR CONVECTION OVEN 6 GN 1/1</v>
      </c>
    </row>
    <row r="2336" spans="1:3" ht="43.5" x14ac:dyDescent="0.35">
      <c r="A2336" s="30" t="str">
        <f>DATA!C2495</f>
        <v>1531.033.GENRAL.7186</v>
      </c>
      <c r="B2336" s="30">
        <f>DATA!D2495</f>
        <v>158</v>
      </c>
      <c r="C2336" s="31" t="str">
        <f>DATA!E2495</f>
        <v>P/N : 158 , BOWL COLDREAM M ,FOR
COFRIMELL DRINK DESPENSER COLDREAM
2M</v>
      </c>
    </row>
    <row r="2337" spans="1:3" ht="43.5" x14ac:dyDescent="0.35">
      <c r="A2337" s="30" t="str">
        <f>DATA!C2496</f>
        <v>1531.032.GENRAL.0077</v>
      </c>
      <c r="B2337" s="30" t="str">
        <f>DATA!D2496</f>
        <v>ACRF20BR</v>
      </c>
      <c r="C2337" s="31" t="str">
        <f>DATA!E2496</f>
        <v>P/N : ACRF20BR , PADDLE ATTACHMENT
(LEAF-TYPE) FOR FIMAR DOUGH MIXER
MODEL IP20F</v>
      </c>
    </row>
    <row r="2338" spans="1:3" ht="43.5" x14ac:dyDescent="0.35">
      <c r="A2338" s="30" t="str">
        <f>DATA!C2497</f>
        <v>0666.007.GENRAL.0037</v>
      </c>
      <c r="B2338" s="30">
        <f>DATA!D2497</f>
        <v>0</v>
      </c>
      <c r="C2338" s="31" t="str">
        <f>DATA!E2497</f>
        <v>ELECTRIC COOKER WITH 2 SQUARE
ELECTRIC HOT PLATES , GRILL AND MAIN
OVEN (800X 900X 850 MM)</v>
      </c>
    </row>
    <row r="2339" spans="1:3" ht="43.5" x14ac:dyDescent="0.35">
      <c r="A2339" s="30" t="str">
        <f>DATA!C2498</f>
        <v>1531.032.GENRAL.7530</v>
      </c>
      <c r="B2339" s="30">
        <f>DATA!D2498</f>
        <v>2102169</v>
      </c>
      <c r="C2339" s="31" t="str">
        <f>DATA!E2498</f>
        <v>LEVEL SENSOR NUT WITHE ST-STEEL
ELECTROD , REF. PN/ 2102169 FOR WATER
BOILER &amp; BAIN MARIE</v>
      </c>
    </row>
    <row r="2340" spans="1:3" ht="72.5" x14ac:dyDescent="0.35">
      <c r="A2340" s="30" t="str">
        <f>DATA!C2499</f>
        <v>1531.033.GENRAL.7290</v>
      </c>
      <c r="B2340" s="30">
        <f>DATA!D2499</f>
        <v>243133040311</v>
      </c>
      <c r="C2340" s="31" t="str">
        <f>DATA!E2499</f>
        <v>P/N : 243133040311 , CAPILLARY
THERMOMETER F84 FA FOR FREEZER
CONTAINER, , MODEL F84 FA SS IP55, GAUGE
DIAMETER 100MM, RANGE -40C TO +40C (
ARTHERMO CAT.)</v>
      </c>
    </row>
    <row r="2341" spans="1:3" ht="29" x14ac:dyDescent="0.35">
      <c r="A2341" s="30" t="str">
        <f>DATA!C2500</f>
        <v>1531.032.GENRAL.7127</v>
      </c>
      <c r="B2341" s="30" t="str">
        <f>DATA!D2500</f>
        <v>0L1630</v>
      </c>
      <c r="C2341" s="31" t="str">
        <f>DATA!E2500</f>
        <v>HEATING ELEMENT 9000 W - 230 V , REF. PN/
0L1630 FOR DISH WASHER (ZANUSSI)</v>
      </c>
    </row>
    <row r="2342" spans="1:3" ht="43.5" x14ac:dyDescent="0.35">
      <c r="A2342" s="30" t="str">
        <f>DATA!C2501</f>
        <v>0666.007.ELCTLX.0001</v>
      </c>
      <c r="B2342" s="30">
        <f>DATA!D2501</f>
        <v>0</v>
      </c>
      <c r="C2342" s="31" t="str">
        <f>DATA!E2501</f>
        <v>DISH WASHER ELECTROLUX ZANUSSI CODE
505103 (EHT8G) , EL =AC400V 3N ( AC 230V /
1+N / 50HZ, 230V /3/50HZ )</v>
      </c>
    </row>
    <row r="2343" spans="1:3" ht="43.5" x14ac:dyDescent="0.35">
      <c r="A2343" s="30" t="str">
        <f>DATA!C2502</f>
        <v>0666.007.ELCTLX.0001</v>
      </c>
      <c r="B2343" s="30">
        <f>DATA!D2502</f>
        <v>0</v>
      </c>
      <c r="C2343" s="31" t="str">
        <f>DATA!E2502</f>
        <v>DISH WASHER ELECTROLUX ZANUSSI CODE
505103 (EHT8G) , EL =AC400V 3N ( AC 230V /
1+N / 50HZ, 230V /3/50HZ )</v>
      </c>
    </row>
    <row r="2344" spans="1:3" ht="43.5" x14ac:dyDescent="0.35">
      <c r="A2344" s="30" t="str">
        <f>DATA!C2503</f>
        <v>1531.032.GENRAL.7504</v>
      </c>
      <c r="B2344" s="30">
        <f>DATA!D2503</f>
        <v>2102011</v>
      </c>
      <c r="C2344" s="31" t="str">
        <f>DATA!E2503</f>
        <v>HEATER BACKER SWEDISH UPPER &amp; LOWER
OVEN 2.5 KW -220V 2.5MT (BEFORE 2007 ) ,
REF. PN/ 2102011 FOR ELECTRIC COOKER</v>
      </c>
    </row>
    <row r="2345" spans="1:3" x14ac:dyDescent="0.35">
      <c r="A2345" s="30" t="str">
        <f>DATA!C2504</f>
        <v>0666.001.GENRAL.0037</v>
      </c>
      <c r="B2345" s="30">
        <f>DATA!D2504</f>
        <v>0</v>
      </c>
      <c r="C2345" s="31" t="str">
        <f>DATA!E2504</f>
        <v>CUP HOLDERS FOR WATER DISPENSER</v>
      </c>
    </row>
    <row r="2346" spans="1:3" x14ac:dyDescent="0.35">
      <c r="A2346" s="30" t="str">
        <f>DATA!C2505</f>
        <v>0666.001.GENRAL.0196</v>
      </c>
      <c r="B2346" s="30">
        <f>DATA!D2505</f>
        <v>0</v>
      </c>
      <c r="C2346" s="31" t="str">
        <f>DATA!E2505</f>
        <v>CUP HOLDERS FOR PAPER CUP</v>
      </c>
    </row>
    <row r="2347" spans="1:3" ht="72.5" x14ac:dyDescent="0.35">
      <c r="A2347" s="30" t="str">
        <f>DATA!C2506</f>
        <v>0666.001.GENRAL.0014</v>
      </c>
      <c r="B2347" s="30" t="str">
        <f>DATA!D2506</f>
        <v>OM-G 15</v>
      </c>
      <c r="C2347" s="31" t="str">
        <f>DATA!E2506</f>
        <v>MODEL OM-G15, SPEAKER AND FOR EVENTS,
BLUETOOTH - RADIO - USB - AUX - CARD -
RECORDING - MICROPHONE - REMOTE -
PORTABLE - 15 INCH SPEAKER WITH
CHARGING</v>
      </c>
    </row>
    <row r="2348" spans="1:3" ht="43.5" x14ac:dyDescent="0.35">
      <c r="A2348" s="30" t="str">
        <f>DATA!C2507</f>
        <v>1531.032.GENRAL.0079</v>
      </c>
      <c r="B2348" s="30" t="str">
        <f>DATA!D2507</f>
        <v>ACRF20WP</v>
      </c>
      <c r="C2348" s="31" t="str">
        <f>DATA!E2507</f>
        <v>P/N : ACRF20WP , WHISK ATTACHMENT
(WHIP -TYPE) FOR FIMAR DOUGH MIXER
MODEL IP20F</v>
      </c>
    </row>
    <row r="2349" spans="1:3" ht="72.5" x14ac:dyDescent="0.35">
      <c r="A2349" s="30" t="str">
        <f>DATA!C2508</f>
        <v>2211.099.GENRAL.7581</v>
      </c>
      <c r="B2349" s="30" t="str">
        <f>DATA!D2508</f>
        <v>8273-1011</v>
      </c>
      <c r="C2349" s="31" t="str">
        <f>DATA!E2508</f>
        <v>P/N : 8273-1011 , LOAD SHARING &amp; SPEED
CONTROL MODULE , INPUT VOLTAGE 18-36
VDC INPUT CURRENT 600 MAMP PT INPUT 90-
240 VAC MODEL 2301E FOR EMD MAIN
ENGINES ( MAKER WOODWARD)</v>
      </c>
    </row>
    <row r="2350" spans="1:3" ht="58" x14ac:dyDescent="0.35">
      <c r="A2350" s="30" t="str">
        <f>DATA!C2509</f>
        <v>1521.009.COPLND.0218</v>
      </c>
      <c r="B2350" s="30">
        <f>DATA!D2509</f>
        <v>2188475</v>
      </c>
      <c r="C2350" s="31" t="str">
        <f>DATA!E2509</f>
        <v>P/N : 2188475, MOUNTING PARTS (KIT) (
CONTAIN 4 SCREWS , 4 NUTS , 4 SPRAING , 4
RUBBER ) FOR COPLAND COPLAND
COMPRESSOR DLSGP - 40X</v>
      </c>
    </row>
    <row r="2351" spans="1:3" ht="29" x14ac:dyDescent="0.35">
      <c r="A2351" s="30" t="str">
        <f>DATA!C2510</f>
        <v>1531.032.GENRAL.7603</v>
      </c>
      <c r="B2351" s="30">
        <f>DATA!D2510</f>
        <v>1104164</v>
      </c>
      <c r="C2351" s="31" t="str">
        <f>DATA!E2510</f>
        <v>P/N : 1104164 , HEATER FOR GALLEY (MOG
CAT.)</v>
      </c>
    </row>
    <row r="2352" spans="1:3" ht="43.5" x14ac:dyDescent="0.35">
      <c r="A2352" s="30" t="str">
        <f>DATA!C2511</f>
        <v>1521.027.GENRAL.0002</v>
      </c>
      <c r="B2352" s="30">
        <f>DATA!D2511</f>
        <v>0</v>
      </c>
      <c r="C2352" s="31" t="str">
        <f>DATA!E2511</f>
        <v>MODEL : DJ5.6/402A , COMPLETE FREEZER
INDOR UNIT COIL FRIGA-BOHN 4HP ( OLD
MODEL : SK005.C+NMP , 3C-E4165C )</v>
      </c>
    </row>
    <row r="2353" spans="1:3" ht="58" x14ac:dyDescent="0.35">
      <c r="A2353" s="30" t="str">
        <f>DATA!C2512</f>
        <v>1521.009.COPLND.0206</v>
      </c>
      <c r="B2353" s="30" t="str">
        <f>DATA!D2512</f>
        <v>LLP-40X-EWL</v>
      </c>
      <c r="C2353" s="31" t="str">
        <f>DATA!E2512</f>
        <v>P/N : LLP-40X-EWL , COMPLETE
COMPRESSOR , MODEL : LLP-40X-EWL , 3PH ,
50 HZ , 1450 RPM , 220-240V , 380-420 VOLT
STAR , R22 FOR FREEZER UNIT</v>
      </c>
    </row>
    <row r="2354" spans="1:3" ht="29" x14ac:dyDescent="0.35">
      <c r="A2354" s="30" t="str">
        <f>DATA!C2513</f>
        <v>1531.033.GENRAL.7267</v>
      </c>
      <c r="B2354" s="30" t="str">
        <f>DATA!D2513</f>
        <v>CO8218</v>
      </c>
      <c r="C2354" s="31" t="str">
        <f>DATA!E2513</f>
        <v>P/N : CO8218 , THERMOSTAT FOR FIMAR
OVEN MODEL FOTOP6M2340MT</v>
      </c>
    </row>
    <row r="2355" spans="1:3" ht="29" x14ac:dyDescent="0.35">
      <c r="A2355" s="30" t="str">
        <f>DATA!C2514</f>
        <v>1531.033.GENRAL.7272</v>
      </c>
      <c r="B2355" s="30">
        <f>DATA!D2514</f>
        <v>0</v>
      </c>
      <c r="C2355" s="31" t="str">
        <f>DATA!E2514</f>
        <v>P/N : CO8187 , MICRO SWITCH FOR FIMAR
OVEN MODEL FOTOP6M2340MT</v>
      </c>
    </row>
    <row r="2356" spans="1:3" ht="43.5" x14ac:dyDescent="0.35">
      <c r="A2356" s="30" t="str">
        <f>DATA!C2515</f>
        <v>1531.032.GENRAL.7626</v>
      </c>
      <c r="B2356" s="30" t="str">
        <f>DATA!D2515</f>
        <v>HAX22E/190-4</v>
      </c>
      <c r="C2356" s="31" t="str">
        <f>DATA!E2515</f>
        <v>P/N : HAX22E/190-4 , OUTDOOR FREEZER
COMPRESSOR 50/60 HZ , 220/380/460 VOLT
4HP ( BOCK CAT.) ( BOCK CAT CAT.)</v>
      </c>
    </row>
    <row r="2357" spans="1:3" ht="58" x14ac:dyDescent="0.35">
      <c r="A2357" s="30" t="str">
        <f>DATA!C2516</f>
        <v>1531.003.GENRAL.7508</v>
      </c>
      <c r="B2357" s="30" t="str">
        <f>DATA!D2516</f>
        <v>100-C30kf10</v>
      </c>
      <c r="C2357" s="31" t="str">
        <f>DATA!E2516</f>
        <v>P/N : 100-C30KF10 CONTACTOR (ALLEN
BRADLEY) SWITZERLAND 230V 50/60HZ 15KW
- 400V , REF. PN/ 2102048 FOR ELECTRIC
GRILL &amp; DEEP FAT FRYER</v>
      </c>
    </row>
    <row r="2358" spans="1:3" ht="43.5" x14ac:dyDescent="0.35">
      <c r="A2358" s="30" t="str">
        <f>DATA!C2517</f>
        <v>1531.032.GENRAL.7532</v>
      </c>
      <c r="B2358" s="30">
        <f>DATA!D2517</f>
        <v>2730</v>
      </c>
      <c r="C2358" s="31" t="str">
        <f>DATA!E2517</f>
        <v>EGO P/N : 55.32562.816 ,ELECTROLUX P/N :
002730 SAFETY THERMOSTAT 350-20 C REF.
PN/ 002730 FOR CONVECTION OVEN 6 GN 1/1</v>
      </c>
    </row>
    <row r="2359" spans="1:3" ht="87" x14ac:dyDescent="0.35">
      <c r="A2359" s="30" t="str">
        <f>DATA!C2518</f>
        <v>1531.032.GENRAL.7528</v>
      </c>
      <c r="B2359" s="30">
        <f>DATA!D2518</f>
        <v>0</v>
      </c>
      <c r="C2359" s="31" t="str">
        <f>DATA!E2518</f>
        <v>MODEL : SSR 04 , 220V AC - 50/60HZ ONE
CONTACT INVERSOR 10A/250V AC
SENSITIVITY 2K .. 50K OHM (LIQUID LEVEL
CONTROL) (KRK) TURKEY FOR WATER
BOILER &amp; BAIN MARIE ( OLD MODEL : SSR 01
)</v>
      </c>
    </row>
    <row r="2360" spans="1:3" ht="43.5" x14ac:dyDescent="0.35">
      <c r="A2360" s="30" t="str">
        <f>DATA!C2519</f>
        <v>1531.003.GENRAL.7509</v>
      </c>
      <c r="B2360" s="30">
        <f>DATA!D2519</f>
        <v>0</v>
      </c>
      <c r="C2360" s="31" t="str">
        <f>DATA!E2519</f>
        <v>HEATER TURKEY UPPER &amp; LOWER OVEN
2000 WATT -220V 2 METER NO REF. 2102017
FOR ELECTRIC COOKER</v>
      </c>
    </row>
    <row r="2361" spans="1:3" ht="29" x14ac:dyDescent="0.35">
      <c r="A2361" s="30" t="str">
        <f>DATA!C2521</f>
        <v>1421.017.GENRAL.0513</v>
      </c>
      <c r="B2361" s="30" t="str">
        <f>DATA!D2521</f>
        <v>CHP850D</v>
      </c>
      <c r="C2361" s="31" t="str">
        <f>DATA!E2521</f>
        <v>ENTEL - DOUBLE EAR-CUP EAR DEFENDER
WITH COMFORT HEADBAND AND VOX</v>
      </c>
    </row>
    <row r="2362" spans="1:3" ht="43.5" x14ac:dyDescent="0.35">
      <c r="A2362" s="30" t="str">
        <f>DATA!C2522</f>
        <v>2281.004.GAITRO.7035</v>
      </c>
      <c r="B2362" s="30" t="str">
        <f>DATA!D2522</f>
        <v>13310-201</v>
      </c>
      <c r="C2362" s="31" t="str">
        <f>DATA!E2522</f>
        <v>P/N : 13310-201 , DRIVER EXPLOSION PROOF
,16 OHM, 30WATT, (OLD P/N 13310-101) , FOR
EXPLOSION PROOF ( GAITROIC CAT. )</v>
      </c>
    </row>
    <row r="2363" spans="1:3" ht="43.5" x14ac:dyDescent="0.35">
      <c r="A2363" s="30" t="str">
        <f>DATA!C2523</f>
        <v>1442.003.LINCLN.7504</v>
      </c>
      <c r="B2363" s="30" t="str">
        <f>DATA!D2523</f>
        <v>M15370-4G0</v>
      </c>
      <c r="C2363" s="31" t="str">
        <f>DATA!E2523</f>
        <v>P/N : M15370-4G0 , PC BOARD SNUBBER FOR
LINCOLN ELECTRIC WELDING
TRANSFORMER MODEL R3R 600-I</v>
      </c>
    </row>
    <row r="2364" spans="1:3" ht="29" x14ac:dyDescent="0.35">
      <c r="A2364" s="30" t="str">
        <f>DATA!C2524</f>
        <v>1421.017.GENRAL.0100</v>
      </c>
      <c r="B2364" s="30" t="str">
        <f>DATA!D2524</f>
        <v>PD665C</v>
      </c>
      <c r="C2364" s="31" t="str">
        <f>DATA!E2524</f>
        <v>P/N : PD665C ,HYTERA PORTABLE/
HANDHELD EX VHF WITH EX BATTERY</v>
      </c>
    </row>
    <row r="2365" spans="1:3" ht="58" x14ac:dyDescent="0.35">
      <c r="A2365" s="30" t="str">
        <f>DATA!C2525</f>
        <v>1531.003.GENRAL.7508</v>
      </c>
      <c r="B2365" s="30" t="str">
        <f>DATA!D2525</f>
        <v>100-C30kf10</v>
      </c>
      <c r="C2365" s="31" t="str">
        <f>DATA!E2525</f>
        <v>P/N : 100-C30KF10 CONTACTOR (ALLEN
BRADLEY) SWITZERLAND 230V 50/60HZ 15KW
- 400V , REF. PN/ 2102048 FOR ELECTRIC
GRILL &amp; DEEP FAT FRYER</v>
      </c>
    </row>
    <row r="2366" spans="1:3" ht="87" x14ac:dyDescent="0.35">
      <c r="A2366" s="30" t="str">
        <f>DATA!C2526</f>
        <v>1531.032.GENRAL.7514</v>
      </c>
      <c r="B2366" s="30" t="str">
        <f>DATA!D2526</f>
        <v>100-E26KN00</v>
      </c>
      <c r="C2366" s="31" t="str">
        <f>DATA!E2526</f>
        <v>P/N : 100-E26KN00 , CONTACTOR, IEC, 26 A,
250-500V 50-60 HZ/250-500V DC, 3 NO POLES,
0 NO 0 NC AUXILIARY CONTACTS, SCREW
TERMINALS , REF. PN/ 2102047 FOR
ELECTRIC COOKER &amp; WATER BOILER &amp; BAIN
MARIE ( OLD P/N : 100-C23KF00 )</v>
      </c>
    </row>
    <row r="2367" spans="1:3" ht="29" x14ac:dyDescent="0.35">
      <c r="A2367" s="30" t="str">
        <f>DATA!C2527</f>
        <v>1531.032.GENRAL.7502</v>
      </c>
      <c r="B2367" s="30">
        <f>DATA!D2527</f>
        <v>2102030</v>
      </c>
      <c r="C2367" s="31" t="str">
        <f>DATA!E2527</f>
        <v>HEATER TURKEY 1.8 KW -220 V , REF. PN/
2102030 FOR ELECTRIC GRILL</v>
      </c>
    </row>
    <row r="2368" spans="1:3" ht="43.5" x14ac:dyDescent="0.35">
      <c r="A2368" s="30" t="str">
        <f>DATA!C2528</f>
        <v>1531.032.GENRAL.7511</v>
      </c>
      <c r="B2368" s="30">
        <f>DATA!D2528</f>
        <v>2102043</v>
      </c>
      <c r="C2368" s="31" t="str">
        <f>DATA!E2528</f>
        <v>P/N : 2102043 , THERMOSTAT ( EGO )
GERMANY 100/180OC , 1042 SINGLE PH FOR
DEEP FAT FRYER EGO P/N : ( 55.13032.140 )</v>
      </c>
    </row>
    <row r="2369" spans="1:3" ht="58" x14ac:dyDescent="0.35">
      <c r="A2369" s="30" t="str">
        <f>DATA!C2529</f>
        <v>1531.032.GENRAL.7523</v>
      </c>
      <c r="B2369" s="30" t="str">
        <f>DATA!D2529</f>
        <v>43.24232.000</v>
      </c>
      <c r="C2369" s="31" t="str">
        <f>DATA!E2529</f>
        <v>EGO P/N : ( 43.24232.000 ) SELECTOR
SWITCH ( EGO ) SELECTOR SWITCH_( EGO )
32 AMP 4 POSITIONS 32/250 - 25/400 T150 ,
REF. PN/ 210210 FOR ELECTRIC COOKER,</v>
      </c>
    </row>
    <row r="2370" spans="1:3" ht="43.5" x14ac:dyDescent="0.35">
      <c r="A2370" s="30" t="str">
        <f>DATA!C2530</f>
        <v>1531.032.GENRAL.7524</v>
      </c>
      <c r="B2370" s="30" t="str">
        <f>DATA!D2530</f>
        <v>55.34052.010</v>
      </c>
      <c r="C2370" s="31" t="str">
        <f>DATA!E2530</f>
        <v>EGO P/N : 55.34052.010 , THERMOSTAT(EGO)
50/300 OC -THREE PH , REF. PN/ 2102045 FOR
ELECTRIC COOKER ( OLD P/N : 55.34052.020 )</v>
      </c>
    </row>
    <row r="2371" spans="1:3" ht="29" x14ac:dyDescent="0.35">
      <c r="A2371" s="30" t="str">
        <f>DATA!C2531</f>
        <v>1531.032.GENRAL.7526</v>
      </c>
      <c r="B2371" s="30">
        <f>DATA!D2531</f>
        <v>2106021</v>
      </c>
      <c r="C2371" s="31" t="str">
        <f>DATA!E2531</f>
        <v>STAINLESS STEEL BASKET SIZE 36?24?12 CM
, REF. PN/ 2106021 FOR DEEP FAT FRYER</v>
      </c>
    </row>
    <row r="2372" spans="1:3" ht="43.5" x14ac:dyDescent="0.35">
      <c r="A2372" s="30" t="str">
        <f>DATA!C2532</f>
        <v>1531.032.GENRAL.7530</v>
      </c>
      <c r="B2372" s="30">
        <f>DATA!D2532</f>
        <v>2102169</v>
      </c>
      <c r="C2372" s="31" t="str">
        <f>DATA!E2532</f>
        <v>LEVEL SENSOR NUT WITHE ST-STEEL
ELECTROD , REF. PN/ 2102169 FOR WATER
BOILER &amp; BAIN MARIE</v>
      </c>
    </row>
    <row r="2373" spans="1:3" ht="58" x14ac:dyDescent="0.35">
      <c r="A2373" s="30" t="str">
        <f>DATA!C2533</f>
        <v>1531.032.GENRAL.7542</v>
      </c>
      <c r="B2373" s="30" t="str">
        <f>DATA!D2533</f>
        <v>55.19062.800</v>
      </c>
      <c r="C2373" s="31" t="str">
        <f>DATA!E2533</f>
        <v>EGO P/N : ( 55.19062.800 ) THERMOSTAT (
EGO ) GERMANY 50/300 OC SINGLE PH , REF.
PN/ 2102044 FOR ELECTRIC COOKER &amp;
ELECTRIC GRILL</v>
      </c>
    </row>
    <row r="2374" spans="1:3" ht="43.5" x14ac:dyDescent="0.35">
      <c r="A2374" s="30" t="str">
        <f>DATA!C2534</f>
        <v>1531.032.GENRAL.7008</v>
      </c>
      <c r="B2374" s="30" t="str">
        <f>DATA!D2534</f>
        <v>S/L 1</v>
      </c>
      <c r="C2374" s="31" t="str">
        <f>DATA!E2534</f>
        <v>P/N : ( S/L 1 ), SIGNAL LAMP INDICATOR LAMP
(RED) , REF. PN/ 2102072 FOR ELECTRIC
COOKER</v>
      </c>
    </row>
    <row r="2375" spans="1:3" ht="43.5" x14ac:dyDescent="0.35">
      <c r="A2375" s="30" t="str">
        <f>DATA!C2535</f>
        <v>1531.032.GENRAL.7138</v>
      </c>
      <c r="B2375" s="30">
        <f>DATA!D2535</f>
        <v>2102179</v>
      </c>
      <c r="C2375" s="31" t="str">
        <f>DATA!E2535</f>
        <v>HOSE AL-AHRAM CO CONNECTION HOSE
1.5M , REF. PN/ 2102179 FOR WATER BOILER
&amp; BAIN MARIE ( WITH COC )</v>
      </c>
    </row>
    <row r="2376" spans="1:3" ht="43.5" x14ac:dyDescent="0.35">
      <c r="A2376" s="30" t="str">
        <f>DATA!C2536</f>
        <v>1531.032.GENRAL.7166</v>
      </c>
      <c r="B2376" s="30" t="str">
        <f>DATA!D2536</f>
        <v>P/N : FG4T2/2 1</v>
      </c>
      <c r="C2376" s="31" t="str">
        <f>DATA!E2536</f>
        <v>P/N : FG4T2/2 1 , THERMAL WIRE CABLE SIZE
1 MM 300-500 V MADE IN ITALY REF. PN/
2101214(ACCESSORY)</v>
      </c>
    </row>
    <row r="2377" spans="1:3" ht="43.5" x14ac:dyDescent="0.35">
      <c r="A2377" s="30" t="str">
        <f>DATA!C2537</f>
        <v>1531.032.GENRAL.7538</v>
      </c>
      <c r="B2377" s="30">
        <f>DATA!D2537</f>
        <v>0</v>
      </c>
      <c r="C2377" s="31" t="str">
        <f>DATA!E2537</f>
        <v>GASKET RUBBER FOR DOOR IN FREEZER
(SEAL DOOR) FOR MAIN FREEZER UNIT,
MOG CAT.</v>
      </c>
    </row>
    <row r="2378" spans="1:3" ht="43.5" x14ac:dyDescent="0.35">
      <c r="A2378" s="30" t="str">
        <f>DATA!C2538</f>
        <v>5730.027.GENRAL.0801</v>
      </c>
      <c r="B2378" s="30">
        <f>DATA!D2538</f>
        <v>0</v>
      </c>
      <c r="C2378" s="31" t="str">
        <f>DATA!E2538</f>
        <v>CARBONS,GAUGING, ELECTRODE
(6MMX305MM) (EA = PKT OF 50 PIECE )
TURKEY / ENGLAND MADE</v>
      </c>
    </row>
    <row r="2379" spans="1:3" ht="43.5" x14ac:dyDescent="0.35">
      <c r="A2379" s="30" t="str">
        <f>DATA!C2539</f>
        <v>5730.027.GENRAL.0800</v>
      </c>
      <c r="B2379" s="30">
        <f>DATA!D2539</f>
        <v>0</v>
      </c>
      <c r="C2379" s="31" t="str">
        <f>DATA!E2539</f>
        <v>CARBONS,GAUGING, ELECTRODE
ARC,5/16"X12"(8MMX305MM) (PKT=50EA)
TURKEY / ENGLAND / CHINA MADE</v>
      </c>
    </row>
    <row r="2380" spans="1:3" ht="29" x14ac:dyDescent="0.35">
      <c r="A2380" s="30" t="str">
        <f>DATA!C2540</f>
        <v>1421.017.GENRAL.0013</v>
      </c>
      <c r="B2380" s="30">
        <f>DATA!D2540</f>
        <v>0</v>
      </c>
      <c r="C2380" s="31" t="str">
        <f>DATA!E2540</f>
        <v>SPEAKER AMPLIFIERS 360 WATTS,220 VOLTS
XPLOD AUDIO XP-AM360 ( LOCAL MARKET )</v>
      </c>
    </row>
    <row r="2381" spans="1:3" ht="29" x14ac:dyDescent="0.35">
      <c r="A2381" s="30" t="str">
        <f>DATA!C2541</f>
        <v>1421.017.GENRAL.0014</v>
      </c>
      <c r="B2381" s="30">
        <f>DATA!D2541</f>
        <v>0</v>
      </c>
      <c r="C2381" s="31" t="str">
        <f>DATA!E2541</f>
        <v>OUTDOOR SPEAKER (HORN) 100 WATT
XPLOD AUDIO XP-H100( LOCAL MARKET )</v>
      </c>
    </row>
    <row r="2382" spans="1:3" ht="43.5" x14ac:dyDescent="0.35">
      <c r="A2382" s="30" t="str">
        <f>DATA!C2542</f>
        <v>1421.017.GENRAL.0015</v>
      </c>
      <c r="B2382" s="30">
        <f>DATA!D2542</f>
        <v>0</v>
      </c>
      <c r="C2382" s="31" t="str">
        <f>DATA!E2542</f>
        <v>CALL STATION PAGING MICROPHONE WITH
FLEXIBLE MICROPHONE DESK MIC XPLOD
XP-MD898 ( LOCAL MARKET )</v>
      </c>
    </row>
    <row r="2383" spans="1:3" ht="58" x14ac:dyDescent="0.35">
      <c r="A2383" s="30" t="str">
        <f>DATA!C2543</f>
        <v>1238.025.BPM.0157</v>
      </c>
      <c r="B2383" s="30" t="str">
        <f>DATA!D2543</f>
        <v>6ES7531-7KF00-0AB0</v>
      </c>
      <c r="C2383" s="31" t="str">
        <f>DATA!E2543</f>
        <v>SIEMENS P/N : 6ES7531-7KF00-0AB0 , BPM
P/N : 3399101990 , AI MODULE , NO. 6ES7531-
7KF00-0AB0 , FOR CHINA BPM TOP DRIVE 250
TON MODEL DQ40BCQ</v>
      </c>
    </row>
    <row r="2384" spans="1:3" ht="58" x14ac:dyDescent="0.35">
      <c r="A2384" s="30" t="str">
        <f>DATA!C2544</f>
        <v>1238.025.BPM.0158</v>
      </c>
      <c r="B2384" s="30" t="str">
        <f>DATA!D2544</f>
        <v>6ES7532-5HF00-0AB0</v>
      </c>
      <c r="C2384" s="31" t="str">
        <f>DATA!E2544</f>
        <v>SIEMENS P/N : 6ES7532-5HF00-0AB0 , BPM
P/N : 3399202660 , 8AO MODULE , NO.
6ES7532-5HF00-0AB0 , FOR CHINA BPM TOP
DRIVE 250 TON MODEL DQ40BCQ</v>
      </c>
    </row>
    <row r="2385" spans="1:3" ht="58" x14ac:dyDescent="0.35">
      <c r="A2385" s="30" t="str">
        <f>DATA!C2545</f>
        <v>1442.002.LINCLN.0002</v>
      </c>
      <c r="B2385" s="30" t="str">
        <f>DATA!D2545</f>
        <v>G2172-2</v>
      </c>
      <c r="C2385" s="31" t="str">
        <f>DATA!E2545</f>
        <v>P/N : G2172-2 , CONTROL PC BOARD R3R-400
CONTROL FOR LINCOLIN WELDING
TRANSFORMER MODEL R3R-500 ( OLD P/N :
G2172-1 )</v>
      </c>
    </row>
    <row r="2386" spans="1:3" ht="29" x14ac:dyDescent="0.35">
      <c r="A2386" s="30" t="str">
        <f>DATA!C2546</f>
        <v>2281.004.GAITRO.7508</v>
      </c>
      <c r="B2386" s="30" t="str">
        <f>DATA!D2546</f>
        <v>13302-002</v>
      </c>
      <c r="C2386" s="31" t="str">
        <f>DATA!E2546</f>
        <v>P/N : 13302-002, WEATHERPROOF RE-
ENTRANT HORN</v>
      </c>
    </row>
    <row r="2387" spans="1:3" ht="43.5" x14ac:dyDescent="0.35">
      <c r="A2387" s="30" t="str">
        <f>DATA!C2547</f>
        <v>1531.003.GENRAL.0002</v>
      </c>
      <c r="B2387" s="30">
        <f>DATA!D2547</f>
        <v>33616</v>
      </c>
      <c r="C2387" s="31" t="str">
        <f>DATA!E2547</f>
        <v>P/N : 33616 , THERMOSTAT, T 105, TYPE TBS,
16A, 250V, F.72/S.80 FOR ARISTON WATER
HEATER PRO1 R 100 V EG</v>
      </c>
    </row>
    <row r="2388" spans="1:3" ht="58" x14ac:dyDescent="0.35">
      <c r="A2388" s="30" t="str">
        <f>DATA!C2548</f>
        <v>0666.001.GENRAL.0095</v>
      </c>
      <c r="B2388" s="30" t="str">
        <f>DATA!D2548</f>
        <v>CV-960FSS220 WR</v>
      </c>
      <c r="C2388" s="31" t="str">
        <f>DATA!E2548</f>
        <v>P/N : CV-960F SS220 WR , DUST AND LIQUIDS
VACUUM CLEANER 18 LTR 2000 - WAT (
MAKER : HITACHI )( OLD P/N : CV-975FC
SS220 )</v>
      </c>
    </row>
    <row r="2389" spans="1:3" ht="43.5" x14ac:dyDescent="0.35">
      <c r="A2389" s="30" t="str">
        <f>DATA!C2549</f>
        <v>1531.032.GENRAL.7532</v>
      </c>
      <c r="B2389" s="30">
        <f>DATA!D2549</f>
        <v>2730</v>
      </c>
      <c r="C2389" s="31" t="str">
        <f>DATA!E2549</f>
        <v>EGO P/N : 55.32562.816 ,ELECTROLUX P/N :
002730 SAFETY THERMOSTAT 350-20 C REF.
PN/ 002730 FOR CONVECTION OVEN 6 GN 1/1</v>
      </c>
    </row>
    <row r="2390" spans="1:3" ht="58" x14ac:dyDescent="0.35">
      <c r="A2390" s="30" t="str">
        <f>DATA!C2550</f>
        <v>1531.032.GENRAL.7510</v>
      </c>
      <c r="B2390" s="30" t="str">
        <f>DATA!D2550</f>
        <v>TX033P04</v>
      </c>
      <c r="C2390" s="31" t="str">
        <f>DATA!E2550</f>
        <v>P/N : TX033P04 , MOTOR TX033P04 230 400V
50HZFAN FOR HEAT EXCHANGER
(XGZA9999W ZIEHL-ABEGG MOTOR TX033P04
230/400V 50HZ REF.-NO. 5001018847)</v>
      </c>
    </row>
    <row r="2391" spans="1:3" ht="58" x14ac:dyDescent="0.35">
      <c r="A2391" s="30" t="str">
        <f>DATA!C2551</f>
        <v>5720.010.GENRAL.9602</v>
      </c>
      <c r="B2391" s="30" t="str">
        <f>DATA!D2551</f>
        <v>IR3-4-2-80-UNV-EM</v>
      </c>
      <c r="C2391" s="31" t="str">
        <f>DATA!E2551</f>
        <v>FLOOD LIGHT IR3-4-2-80-UNV-EM COMPLETE
FOUR FOOT , TWO FLORESCENT LAMP 60
WATT F48T12, UNV-120/277V. 50/60HZ. WITH
LAMPS EMERGENCY BATTERY BACKUP</v>
      </c>
    </row>
    <row r="2392" spans="1:3" x14ac:dyDescent="0.35">
      <c r="A2392" s="30" t="str">
        <f>DATA!C2552</f>
        <v>5720.001.GENRAL.0001</v>
      </c>
      <c r="B2392" s="30">
        <f>DATA!D2552</f>
        <v>0</v>
      </c>
      <c r="C2392" s="31" t="str">
        <f>DATA!E2552</f>
        <v>ATTACH,BATTERY (ST=2EA) #544</v>
      </c>
    </row>
    <row r="2393" spans="1:3" x14ac:dyDescent="0.35">
      <c r="A2393" s="30" t="str">
        <f>DATA!C2553</f>
        <v>5720.006.GENRAL.0850</v>
      </c>
      <c r="B2393" s="30">
        <f>DATA!D2553</f>
        <v>0</v>
      </c>
      <c r="C2393" s="31" t="str">
        <f>DATA!E2553</f>
        <v>DUCT TAPE</v>
      </c>
    </row>
    <row r="2394" spans="1:3" x14ac:dyDescent="0.35">
      <c r="A2394" s="30" t="str">
        <f>DATA!C2554</f>
        <v>5720.006.GENRAL.0089</v>
      </c>
      <c r="B2394" s="30">
        <f>DATA!D2554</f>
        <v>0</v>
      </c>
      <c r="C2394" s="31" t="str">
        <f>DATA!E2554</f>
        <v>TAPE,2",PVC</v>
      </c>
    </row>
    <row r="2395" spans="1:3" ht="43.5" x14ac:dyDescent="0.35">
      <c r="A2395" s="30" t="str">
        <f>DATA!C2555</f>
        <v>5720.008.GENRAL.7504</v>
      </c>
      <c r="B2395" s="30" t="str">
        <f>DATA!D2555</f>
        <v>131 L</v>
      </c>
      <c r="C2395" s="31" t="str">
        <f>DATA!E2555</f>
        <v>P/N : 131 L, MAGLITE 3CELL D FLASHLIGHT
TACTICAL FLASHLIGHT. LED. BLACK. 131 L,
131-L</v>
      </c>
    </row>
    <row r="2396" spans="1:3" ht="29" x14ac:dyDescent="0.35">
      <c r="A2396" s="30" t="str">
        <f>DATA!C2556</f>
        <v>5720.010.GENRAL.7054</v>
      </c>
      <c r="B2396" s="30">
        <f>DATA!D2556</f>
        <v>0</v>
      </c>
      <c r="C2396" s="31" t="str">
        <f>DATA!E2556</f>
        <v>LED TUBE LAMP 120CM, 18W, 1750LM ( EL
SEWEEDY )</v>
      </c>
    </row>
    <row r="2397" spans="1:3" ht="29" x14ac:dyDescent="0.35">
      <c r="A2397" s="30" t="str">
        <f>DATA!C2557</f>
        <v>5720.010.GENRAL.7055</v>
      </c>
      <c r="B2397" s="30">
        <f>DATA!D2557</f>
        <v>0</v>
      </c>
      <c r="C2397" s="31" t="str">
        <f>DATA!E2557</f>
        <v>LED TUBE LAMP 60 CM, 9W, 855LM ( EL
SEWEEDY )</v>
      </c>
    </row>
    <row r="2398" spans="1:3" ht="58" x14ac:dyDescent="0.35">
      <c r="A2398" s="30" t="str">
        <f>DATA!C2558</f>
        <v>1531.032.GENRAL.7515</v>
      </c>
      <c r="B2398" s="30" t="str">
        <f>DATA!D2558</f>
        <v>SC15G</v>
      </c>
      <c r="C2398" s="31" t="str">
        <f>DATA!E2558</f>
        <v>P/N : SC15G , SECOP , CONDENSING UNIT
GERMANY DANFOSS R134A 1/2 HP , 1PH-220V
, (OLD PN/ 2101005) FOR SALAD
REFRIGERATOR</v>
      </c>
    </row>
    <row r="2399" spans="1:3" ht="29" x14ac:dyDescent="0.35">
      <c r="A2399" s="30" t="str">
        <f>DATA!C2559</f>
        <v>5720.001.GENRAL.0052</v>
      </c>
      <c r="B2399" s="30" t="str">
        <f>DATA!D2559</f>
        <v>CR2032SSUO</v>
      </c>
      <c r="C2399" s="31" t="str">
        <f>DATA!E2559</f>
        <v>P/N : CR2032 SSUO , BATTERY 3V LITHUM
CELL JAPAN SID</v>
      </c>
    </row>
    <row r="2400" spans="1:3" x14ac:dyDescent="0.35">
      <c r="A2400" s="30" t="str">
        <f>DATA!C2560</f>
        <v>5720.001.GENRAL.0001</v>
      </c>
      <c r="B2400" s="30">
        <f>DATA!D2560</f>
        <v>0</v>
      </c>
      <c r="C2400" s="31" t="str">
        <f>DATA!E2560</f>
        <v>ATTACH,BATTERY (ST=2EA) #544</v>
      </c>
    </row>
    <row r="2401" spans="1:3" ht="29" x14ac:dyDescent="0.35">
      <c r="A2401" s="30" t="str">
        <f>DATA!C2561</f>
        <v>2211.099.GENRAL.0230</v>
      </c>
      <c r="B2401" s="30" t="str">
        <f>DATA!D2561</f>
        <v>b43564-s9588-m3</v>
      </c>
      <c r="C2401" s="31" t="str">
        <f>DATA!E2561</f>
        <v>P/N : B43564-S9588-M3 , CAPACITOR EPCO
5800?F 400V</v>
      </c>
    </row>
    <row r="2402" spans="1:3" x14ac:dyDescent="0.35">
      <c r="A2402" s="30" t="str">
        <f>DATA!C2562</f>
        <v>5720.006.GENRAL.0850</v>
      </c>
      <c r="B2402" s="30">
        <f>DATA!D2562</f>
        <v>0</v>
      </c>
      <c r="C2402" s="31" t="str">
        <f>DATA!E2562</f>
        <v>DUCT TAPE</v>
      </c>
    </row>
    <row r="2403" spans="1:3" x14ac:dyDescent="0.35">
      <c r="A2403" s="30" t="str">
        <f>DATA!C2563</f>
        <v>5720.006.GENRAL.0089</v>
      </c>
      <c r="B2403" s="30">
        <f>DATA!D2563</f>
        <v>0</v>
      </c>
      <c r="C2403" s="31" t="str">
        <f>DATA!E2563</f>
        <v>TAPE,2",PVC</v>
      </c>
    </row>
    <row r="2404" spans="1:3" ht="29" x14ac:dyDescent="0.35">
      <c r="A2404" s="30" t="str">
        <f>DATA!C2564</f>
        <v>5720.015.GENRAL.0025</v>
      </c>
      <c r="B2404" s="30">
        <f>DATA!D2564</f>
        <v>50342</v>
      </c>
      <c r="C2404" s="31" t="str">
        <f>DATA!E2564</f>
        <v>P/N : 50342 , PLUG, 2PIN,10-16A,220V (
LEGRAND )</v>
      </c>
    </row>
    <row r="2405" spans="1:3" ht="29" x14ac:dyDescent="0.35">
      <c r="A2405" s="30" t="str">
        <f>DATA!C2565</f>
        <v>5720.015.GENRAL.0026</v>
      </c>
      <c r="B2405" s="30">
        <f>DATA!D2565</f>
        <v>50343</v>
      </c>
      <c r="C2405" s="31" t="str">
        <f>DATA!E2565</f>
        <v>P/N : 050343 , RECEPTACLE 10-16 A 220V. (
LEGRAND ) ( OLD P/N : 435030 )</v>
      </c>
    </row>
    <row r="2406" spans="1:3" ht="29" x14ac:dyDescent="0.35">
      <c r="A2406" s="30" t="str">
        <f>DATA!C2566</f>
        <v>5720.010.GENRAL.0187</v>
      </c>
      <c r="B2406" s="30">
        <f>DATA!D2566</f>
        <v>0</v>
      </c>
      <c r="C2406" s="31" t="str">
        <f>DATA!E2566</f>
        <v>CONSTANT CURRENT LED.21 W
(VENUS)240VA.C.-50HZ MAX495 MA</v>
      </c>
    </row>
    <row r="2407" spans="1:3" x14ac:dyDescent="0.35">
      <c r="A2407" s="30" t="str">
        <f>DATA!C2567</f>
        <v>5720.010.GENRAL.0188</v>
      </c>
      <c r="B2407" s="30">
        <f>DATA!D2567</f>
        <v>0</v>
      </c>
      <c r="C2407" s="31" t="str">
        <f>DATA!E2567</f>
        <v>LED SMALL PANEL- 21 W- 65W1MZ - 6500K</v>
      </c>
    </row>
    <row r="2408" spans="1:3" ht="43.5" x14ac:dyDescent="0.35">
      <c r="A2408" s="30" t="str">
        <f>DATA!C2568</f>
        <v>2215.002.GENRAL.7068</v>
      </c>
      <c r="B2408" s="30">
        <f>DATA!D2568</f>
        <v>0</v>
      </c>
      <c r="C2408" s="31" t="str">
        <f>DATA!E2568</f>
        <v>INSULATED QUICK-DISCONNECT TERMINALS
RED VINYL PLASTIC TIN-PLATED BRASS 220?
600V ( REF. P/N : 7060K17 GRAINGER CAT.)</v>
      </c>
    </row>
    <row r="2409" spans="1:3" ht="43.5" x14ac:dyDescent="0.35">
      <c r="A2409" s="30" t="str">
        <f>DATA!C2569</f>
        <v>1531.033.GENRAL.7427</v>
      </c>
      <c r="B2409" s="30" t="str">
        <f>DATA!D2569</f>
        <v>K3-09A01230</v>
      </c>
      <c r="C2409" s="31" t="str">
        <f>DATA!E2569</f>
        <v>P/N : K3-09A01 230 , CONTACTOR 220-240V
50HZ/240-264V 60HZ , FOR CONVECTION
OVEN 6 GN 1/1 &amp; DISH WASHER (ZANUSSI)</v>
      </c>
    </row>
    <row r="2410" spans="1:3" ht="58" x14ac:dyDescent="0.35">
      <c r="A2410" s="30" t="str">
        <f>DATA!C2570</f>
        <v>2211.099.GENRAL.7567</v>
      </c>
      <c r="B2410" s="30" t="str">
        <f>DATA!D2570</f>
        <v>PSS-0003</v>
      </c>
      <c r="C2410" s="31" t="str">
        <f>DATA!E2570</f>
        <v>P/N : PSS-0003, SO4 (18-980041) MOTOR
SIREN, 24V, 116 DB / 1M, 900 HZ, IP 55 , FOR
ENGINE ALARM ( KLAXON CAT.), OLD P/N :
SCL-003</v>
      </c>
    </row>
    <row r="2411" spans="1:3" ht="29" x14ac:dyDescent="0.35">
      <c r="A2411" s="30" t="str">
        <f>DATA!C2571</f>
        <v>1421.017.GENRAL.0100</v>
      </c>
      <c r="B2411" s="30" t="str">
        <f>DATA!D2571</f>
        <v>PD665C</v>
      </c>
      <c r="C2411" s="31" t="str">
        <f>DATA!E2571</f>
        <v>P/N : PD665C ,HYTERA PORTABLE/
HANDHELD EX VHF WITH EX BATTERY</v>
      </c>
    </row>
    <row r="2412" spans="1:3" ht="43.5" x14ac:dyDescent="0.35">
      <c r="A2412" s="30" t="str">
        <f>DATA!C2572</f>
        <v>1531.003.GENRAL.7509</v>
      </c>
      <c r="B2412" s="30">
        <f>DATA!D2572</f>
        <v>0</v>
      </c>
      <c r="C2412" s="31" t="str">
        <f>DATA!E2572</f>
        <v>HEATER TURKEY UPPER &amp; LOWER OVEN
2000 WATT -220V 2 METER NO REF. 2102017
FOR ELECTRIC COOKER</v>
      </c>
    </row>
    <row r="2413" spans="1:3" ht="43.5" x14ac:dyDescent="0.35">
      <c r="A2413" s="30" t="str">
        <f>DATA!C2573</f>
        <v>2254.005.GENRAL.0028</v>
      </c>
      <c r="B2413" s="30" t="str">
        <f>DATA!D2573</f>
        <v>BBJ81-R-24VDC</v>
      </c>
      <c r="C2413" s="31" t="str">
        <f>DATA!E2573</f>
        <v>P/N : BBJ81-R-24VDC , 24 VDC BBJ81 Series
Explosion Proof Audio and Visual Caution
Spotlight ( WAROMCAT. )</v>
      </c>
    </row>
    <row r="2414" spans="1:3" ht="72.5" x14ac:dyDescent="0.35">
      <c r="A2414" s="30" t="str">
        <f>DATA!C2574</f>
        <v>2211.010.GENRAL.7560</v>
      </c>
      <c r="B2414" s="30" t="str">
        <f>DATA!D2574</f>
        <v>3UG46161CR20</v>
      </c>
      <c r="C2414" s="31" t="str">
        <f>DATA!E2574</f>
        <v>P/N : 3UG46161CR20 , SIEMENS DIGITAL
MONITORING RELAY FOR THREE-PHASE
LINE VOLTAGE W. N COND. REVERSIBLE
PHASE SEQUENCE PHASE , FOR MAIN
FREEZER UNIT</v>
      </c>
    </row>
    <row r="2415" spans="1:3" ht="58" x14ac:dyDescent="0.35">
      <c r="A2415" s="30" t="str">
        <f>DATA!C2575</f>
        <v>2211.008.GENRAL.7531</v>
      </c>
      <c r="B2415" s="30" t="str">
        <f>DATA!D2575</f>
        <v>NSX160F</v>
      </c>
      <c r="C2415" s="31" t="str">
        <f>DATA!E2575</f>
        <v>P/N : NSX160F , CIRCUIT BREAKER COMPACT
NSX160F - TMD - 160A 4 POLES AND WITH
SHUNT TRIP COIL 220 VAC (SCHNEIDER
ELECTRIC)</v>
      </c>
    </row>
    <row r="2416" spans="1:3" ht="58" x14ac:dyDescent="0.35">
      <c r="A2416" s="30" t="str">
        <f>DATA!C2576</f>
        <v>2221.001.GENRAL.7536</v>
      </c>
      <c r="B2416" s="30" t="str">
        <f>DATA!D2576</f>
        <v>TAM4696-0EL40-0FS2</v>
      </c>
      <c r="C2416" s="31" t="str">
        <f>DATA!E2576</f>
        <v>P/N : TAM4696-0EL40-0FS2 , TRANSFORMER
MDEXX 0.363 KVA/1.3 KVA PR1 11-12 400V,
SEC1 31-32 115V /2.5A, SEC2 33-34 24V / 3015
( MDEXX CAT.)</v>
      </c>
    </row>
    <row r="2417" spans="1:3" ht="58" x14ac:dyDescent="0.35">
      <c r="A2417" s="30" t="str">
        <f>DATA!C2577</f>
        <v>2221.001.GENRAL.7547</v>
      </c>
      <c r="B2417" s="30" t="str">
        <f>DATA!D2577</f>
        <v>B500MBT713XKF</v>
      </c>
      <c r="C2417" s="31" t="str">
        <f>DATA!E2577</f>
        <v>P/N : B500MBT713XKF , MICRON CONTROL
POWER TRANSFORMER, TRNSF 208/230/460-
24/115V 50/60HZ, 500VA ( MICRON
TRANSFORMER CAT.)</v>
      </c>
    </row>
    <row r="2418" spans="1:3" ht="72.5" x14ac:dyDescent="0.35">
      <c r="A2418" s="30" t="str">
        <f>DATA!C2578</f>
        <v>1445.019.NIAGRA.7530</v>
      </c>
      <c r="B2418" s="30" t="str">
        <f>DATA!D2578</f>
        <v>RZ7-FSA7UU23</v>
      </c>
      <c r="C2418" s="31" t="str">
        <f>DATA!E2578</f>
        <v>P/N : RZ7-FSA7UU23 , ELECTRONIC ON-
DELAY TIMING RELAYS FOR NIAGARA
PRESSURE WASHER MODEL 2709E4-
460XG03</v>
      </c>
    </row>
    <row r="2419" spans="1:3" ht="72.5" x14ac:dyDescent="0.35">
      <c r="A2419" s="30" t="str">
        <f>DATA!C2579</f>
        <v>1445.019.NIAGRA.7531</v>
      </c>
      <c r="B2419" s="30" t="str">
        <f>DATA!D2579</f>
        <v>RZ7-FSB6UU23</v>
      </c>
      <c r="C2419" s="31" t="str">
        <f>DATA!E2579</f>
        <v>P/N : RZ7-FSB6UU23 , ELECTRONIC OFF-
DELAY TIMING RELAYS FOR NIAGARA
PRESSURE WASHER MODEL 2709E4-
460XG03</v>
      </c>
    </row>
    <row r="2420" spans="1:3" ht="43.5" x14ac:dyDescent="0.35">
      <c r="A2420" s="30" t="str">
        <f>DATA!C2580</f>
        <v>2211.012.GENRAL.7506</v>
      </c>
      <c r="B2420" s="30">
        <f>DATA!D2580</f>
        <v>0</v>
      </c>
      <c r="C2420" s="31" t="str">
        <f>DATA!E2580</f>
        <v>LED FLOOD LIGHT,100 WATT, FOR CAMP
CARAVAN ( OUT DOOR AREA) WEATHER
PROOF IP66 WITH GLAND</v>
      </c>
    </row>
    <row r="2421" spans="1:3" ht="58" x14ac:dyDescent="0.35">
      <c r="A2421" s="30" t="str">
        <f>DATA!C2581</f>
        <v xml:space="preserve"> 2211.099.GENRAL.0008</v>
      </c>
      <c r="B2421" s="30" t="str">
        <f>DATA!D2581</f>
        <v>PM2220</v>
      </c>
      <c r="C2421" s="31" t="str">
        <f>DATA!E2581</f>
        <v>P/N : METSEPM2220 , EASYLOGIC PM2200
SERIES LCD BASIC VAF P &amp; E THD RS485-
RTC MIN/MAX 15TH HAR CLASS 1.0 ENERGY
METER ( SCHNEIDER CAT.)</v>
      </c>
    </row>
    <row r="2422" spans="1:3" ht="29" x14ac:dyDescent="0.35">
      <c r="A2422" s="30" t="str">
        <f>DATA!C2582</f>
        <v>5720.009.GENRAL.0071</v>
      </c>
      <c r="B2422" s="30">
        <f>DATA!D2582</f>
        <v>0</v>
      </c>
      <c r="C2422" s="31" t="str">
        <f>DATA!E2582</f>
        <v>LAMP, FLRSCNT,BI-PIN SLIM LINE, 1" DIA.
MAX., 40W, 4FT</v>
      </c>
    </row>
    <row r="2423" spans="1:3" x14ac:dyDescent="0.35">
      <c r="A2423" s="30" t="str">
        <f>DATA!C2583</f>
        <v>5720.006.GENRAL.0089</v>
      </c>
      <c r="B2423" s="30">
        <f>DATA!D2583</f>
        <v>0</v>
      </c>
      <c r="C2423" s="31" t="str">
        <f>DATA!E2583</f>
        <v>TAPE,2",PVC</v>
      </c>
    </row>
    <row r="2424" spans="1:3" x14ac:dyDescent="0.35">
      <c r="A2424" s="30" t="str">
        <f>DATA!C2584</f>
        <v>5720.006.GENRAL.0884</v>
      </c>
      <c r="B2424" s="30" t="str">
        <f>DATA!D2584</f>
        <v>Scotch 35</v>
      </c>
      <c r="C2424" s="31" t="str">
        <f>DATA!E2584</f>
        <v>3M SCOTCH TAP 35 RED COLOUR</v>
      </c>
    </row>
    <row r="2425" spans="1:3" x14ac:dyDescent="0.35">
      <c r="A2425" s="30" t="str">
        <f>DATA!C2585</f>
        <v>5720.006.GENRAL.0850</v>
      </c>
      <c r="B2425" s="30">
        <f>DATA!D2585</f>
        <v>0</v>
      </c>
      <c r="C2425" s="31" t="str">
        <f>DATA!E2585</f>
        <v>DUCT TAPE</v>
      </c>
    </row>
    <row r="2426" spans="1:3" x14ac:dyDescent="0.35">
      <c r="A2426" s="30" t="str">
        <f>DATA!C2586</f>
        <v>5720.006.GENRAL.0089</v>
      </c>
      <c r="B2426" s="30">
        <f>DATA!D2586</f>
        <v>0</v>
      </c>
      <c r="C2426" s="31" t="str">
        <f>DATA!E2586</f>
        <v>TAPE,2",PVC</v>
      </c>
    </row>
    <row r="2427" spans="1:3" ht="58" x14ac:dyDescent="0.35">
      <c r="A2427" s="30" t="str">
        <f>DATA!C2587</f>
        <v>2211.099.GENRAL.0008</v>
      </c>
      <c r="B2427" s="30" t="str">
        <f>DATA!D2587</f>
        <v>PM2220</v>
      </c>
      <c r="C2427" s="31" t="str">
        <f>DATA!E2587</f>
        <v>P/N : METSEPM2220 , EASYLOGIC PM2200
SERIES LCD BASIC VAF P &amp; E THD RS485-
RTC MIN/MAX 15TH HAR CLASS 1.0 ENERGY
METER ( SCHNEIDER CAT.)</v>
      </c>
    </row>
    <row r="2428" spans="1:3" x14ac:dyDescent="0.35">
      <c r="A2428" s="30" t="str">
        <f>DATA!C2588</f>
        <v>5720.006.GENRAL.0850</v>
      </c>
      <c r="B2428" s="30">
        <f>DATA!D2588</f>
        <v>0</v>
      </c>
      <c r="C2428" s="31" t="str">
        <f>DATA!E2588</f>
        <v>DUCT TAPE</v>
      </c>
    </row>
    <row r="2429" spans="1:3" ht="43.5" x14ac:dyDescent="0.35">
      <c r="A2429" s="30" t="str">
        <f>DATA!C2589</f>
        <v>2211.008.GENRAL.0133</v>
      </c>
      <c r="B2429" s="30" t="str">
        <f>DATA!D2589</f>
        <v>A9D32740</v>
      </c>
      <c r="C2429" s="31" t="str">
        <f>DATA!E2589</f>
        <v>P/N : A9DC3740, ACTI 9 DPN N VIGI - RCBO -
3P+N - 40A - C CURVE - 6000A - 30MA - TYPE A
( SCHNIDER CAT.), OLD P/N : A9D32740</v>
      </c>
    </row>
    <row r="2430" spans="1:3" x14ac:dyDescent="0.35">
      <c r="A2430" s="30" t="str">
        <f>DATA!C2590</f>
        <v>5720.006.GENRAL.0850</v>
      </c>
      <c r="B2430" s="30">
        <f>DATA!D2590</f>
        <v>0</v>
      </c>
      <c r="C2430" s="31" t="str">
        <f>DATA!E2590</f>
        <v>DUCT TAPE</v>
      </c>
    </row>
    <row r="2431" spans="1:3" x14ac:dyDescent="0.35">
      <c r="A2431" s="30" t="str">
        <f>DATA!C2591</f>
        <v>5720.006.GENRAL.0089</v>
      </c>
      <c r="B2431" s="30">
        <f>DATA!D2591</f>
        <v>0</v>
      </c>
      <c r="C2431" s="31" t="str">
        <f>DATA!E2591</f>
        <v>TAPE,2",PVC</v>
      </c>
    </row>
    <row r="2432" spans="1:3" ht="29" x14ac:dyDescent="0.35">
      <c r="A2432" s="30" t="str">
        <f>DATA!C2592</f>
        <v>2211.007.GENRAL.0779</v>
      </c>
      <c r="B2432" s="30">
        <f>DATA!D2592</f>
        <v>0</v>
      </c>
      <c r="C2432" s="31" t="str">
        <f>DATA!E2592</f>
        <v>SWITCH ELECTRIC KETTLE THERMOSTAT
UNIVERSAL COMPONENTS U1855</v>
      </c>
    </row>
    <row r="2433" spans="1:3" ht="29" x14ac:dyDescent="0.35">
      <c r="A2433" s="30" t="str">
        <f>DATA!C2593</f>
        <v>2211.007.GENRAL.0005</v>
      </c>
      <c r="B2433" s="30" t="str">
        <f>DATA!D2593</f>
        <v>PM-12</v>
      </c>
      <c r="C2433" s="31" t="str">
        <f>DATA!E2593</f>
        <v>P/N : PM-12 , PRESSURE SWITCH 250V , 16A
(10)A , 3-12 BAR , 1/4" FOR WATER SYSTEM</v>
      </c>
    </row>
    <row r="2434" spans="1:3" ht="72.5" x14ac:dyDescent="0.35">
      <c r="A2434" s="30" t="str">
        <f>DATA!C2594</f>
        <v>1445.019.NIAGRA.7530</v>
      </c>
      <c r="B2434" s="30" t="str">
        <f>DATA!D2594</f>
        <v>RZ7-FSA7UU23</v>
      </c>
      <c r="C2434" s="31" t="str">
        <f>DATA!E2594</f>
        <v>P/N : RZ7-FSA7UU23 , ELECTRONIC ON-
DELAY TIMING RELAYS FOR NIAGARA
PRESSURE WASHER MODEL 2709E4-
460XG03</v>
      </c>
    </row>
    <row r="2435" spans="1:3" ht="72.5" x14ac:dyDescent="0.35">
      <c r="A2435" s="30" t="str">
        <f>DATA!C2595</f>
        <v>1445.019.NIAGRA.7531</v>
      </c>
      <c r="B2435" s="30" t="str">
        <f>DATA!D2595</f>
        <v>RZ7-FSB6UU23</v>
      </c>
      <c r="C2435" s="31" t="str">
        <f>DATA!E2595</f>
        <v>P/N : RZ7-FSB6UU23 , ELECTRONIC OFF-
DELAY TIMING RELAYS FOR NIAGARA
PRESSURE WASHER MODEL 2709E4-
460XG03</v>
      </c>
    </row>
    <row r="2436" spans="1:3" x14ac:dyDescent="0.35">
      <c r="A2436" s="30" t="str">
        <f>DATA!C2596</f>
        <v>2211.003.GENRAL.0031</v>
      </c>
      <c r="B2436" s="30">
        <f>DATA!D2596</f>
        <v>0</v>
      </c>
      <c r="C2436" s="31" t="str">
        <f>DATA!E2596</f>
        <v>STARTER , GE # CR306D002 , SIZE 2 -120V</v>
      </c>
    </row>
    <row r="2437" spans="1:3" ht="43.5" x14ac:dyDescent="0.35">
      <c r="A2437" s="30" t="str">
        <f>DATA!C2597</f>
        <v>2211.008.GENRAL.0004</v>
      </c>
      <c r="B2437" s="30" t="str">
        <f>DATA!D2597</f>
        <v>SFLA36AT0250</v>
      </c>
      <c r="C2437" s="31" t="str">
        <f>DATA!E2597</f>
        <v>P/N : SFLA36AT0250 , CIRCUIT BREAKER 250
AMP 3-POLE , 600 VAC MAX UL/CSA:250A
(MAKER : GENERAL ELECTRIC )</v>
      </c>
    </row>
    <row r="2438" spans="1:3" ht="43.5" x14ac:dyDescent="0.35">
      <c r="A2438" s="30" t="str">
        <f>DATA!C2598</f>
        <v>5720.001.GENRAL.7538</v>
      </c>
      <c r="B2438" s="30" t="str">
        <f>DATA!D2598</f>
        <v>WP7-12</v>
      </c>
      <c r="C2438" s="31" t="str">
        <f>DATA!E2598</f>
        <v>P/N : WP7-12, (28W) 12V, 7AH, /CELL/15 MIN
HAND OFF CIRCUIT ( RECHAGABLE SEALED
LEAD ACID BATTERY )</v>
      </c>
    </row>
    <row r="2439" spans="1:3" ht="29" x14ac:dyDescent="0.35">
      <c r="A2439" s="30" t="str">
        <f>DATA!C2599</f>
        <v>2211.010.GENRAL.0001</v>
      </c>
      <c r="B2439" s="30" t="str">
        <f>DATA!D2599</f>
        <v>XTOB100GC1</v>
      </c>
      <c r="C2439" s="31" t="str">
        <f>DATA!E2599</f>
        <v>P/N : XTOB100GC1 , ELECTRONIC OVERLOAD
RELAY 70/100 AMP ( EATON CAT.)</v>
      </c>
    </row>
    <row r="2440" spans="1:3" ht="87" x14ac:dyDescent="0.35">
      <c r="A2440" s="30" t="str">
        <f>DATA!C2600</f>
        <v>2211.010.GENRAL.0090</v>
      </c>
      <c r="B2440" s="30">
        <f>DATA!D2600</f>
        <v>2987969</v>
      </c>
      <c r="C2440" s="31" t="str">
        <f>DATA!E2600</f>
        <v>P/N : 2987969 , PLUG-IN MINIATURE
RELAY(COIL ONLY), WITH POWER CONTACT,
2 CHANGEOVER CONTACTS, TEST BUTTON,
MECHANICAL SWITCHING POSITION
INDICATOR, STATUS LED, COIL VOLTAGE 120
V AC FOR SCR IDM ( Phoenix CAT.)</v>
      </c>
    </row>
    <row r="2441" spans="1:3" ht="101.5" x14ac:dyDescent="0.35">
      <c r="A2441" s="30" t="str">
        <f>DATA!C2601</f>
        <v>2211.010.GENRAL.0091</v>
      </c>
      <c r="B2441" s="30">
        <f>DATA!D2601</f>
        <v>2987985</v>
      </c>
      <c r="C2441" s="31" t="str">
        <f>DATA!E2601</f>
        <v>P/N : 2987985 , PLUG-IN MINIATURE
RELAY(COIL ONLY), 2 CHANGEOVER
CONTACTS, TEST BUTTON, MECHANICAL
SWITCHING POSITION INDICATOR, STATUS
LED, FREEWHEELING DIODE, INPUT
VOLTAGE 24 V DC FOR SCR IDM ( Phoenix
CAT.)</v>
      </c>
    </row>
    <row r="2442" spans="1:3" x14ac:dyDescent="0.35">
      <c r="A2442" s="30" t="str">
        <f>DATA!C2602</f>
        <v>5720.001.GENRAL.0008</v>
      </c>
      <c r="B2442" s="30">
        <f>DATA!D2602</f>
        <v>0</v>
      </c>
      <c r="C2442" s="31" t="str">
        <f>DATA!E2602</f>
        <v>ENERGIZER BATTERY 1,5V SIZE C</v>
      </c>
    </row>
    <row r="2443" spans="1:3" ht="29" x14ac:dyDescent="0.35">
      <c r="A2443" s="30" t="str">
        <f>DATA!C2603</f>
        <v>5720.001.GENRAL.0052</v>
      </c>
      <c r="B2443" s="30" t="str">
        <f>DATA!D2603</f>
        <v>CR2032SSUO</v>
      </c>
      <c r="C2443" s="31" t="str">
        <f>DATA!E2603</f>
        <v>P/N : CR2032 SSUO , BATTERY 3V LITHUM
CELL JAPAN SID</v>
      </c>
    </row>
    <row r="2444" spans="1:3" ht="43.5" x14ac:dyDescent="0.35">
      <c r="A2444" s="30" t="str">
        <f>DATA!C2604</f>
        <v>2211.008.GENRAL.0133</v>
      </c>
      <c r="B2444" s="30" t="str">
        <f>DATA!D2604</f>
        <v>A9D32740</v>
      </c>
      <c r="C2444" s="31" t="str">
        <f>DATA!E2604</f>
        <v>P/N : A9D32740 , ACTI 9 DPN N VIGI - RCBO -
3P+N - 40A - C CURVE - 6000A - 30MA - TYPE A
( SCHNIDER CAT.)</v>
      </c>
    </row>
    <row r="2445" spans="1:3" ht="72.5" x14ac:dyDescent="0.35">
      <c r="A2445" s="30" t="str">
        <f>DATA!C2605</f>
        <v>2211.008.GENRAL.7565</v>
      </c>
      <c r="B2445" s="30" t="str">
        <f>DATA!D2605</f>
        <v>A9R81440</v>
      </c>
      <c r="C2445" s="31" t="str">
        <f>DATA!E2605</f>
        <v>P/N : A9R41440 , RESIDUAL CURRENT
CIRCUIT BREAKER EARTH LEAKAGE40
A,ACTI 9 IID-RCCB-4P-40A-30MA-TYPE AC-
400VAC (SCHNIDER CAT.)</v>
      </c>
    </row>
    <row r="2446" spans="1:3" x14ac:dyDescent="0.35">
      <c r="A2446" s="30" t="str">
        <f>DATA!C2606</f>
        <v>2211.099.GENRAL.0227</v>
      </c>
      <c r="B2446" s="30">
        <f>DATA!D2606</f>
        <v>0</v>
      </c>
      <c r="C2446" s="31" t="str">
        <f>DATA!E2606</f>
        <v>POWER CONVERTER ADAPTER 240 V</v>
      </c>
    </row>
    <row r="2447" spans="1:3" ht="43.5" x14ac:dyDescent="0.35">
      <c r="A2447" s="30" t="str">
        <f>DATA!C2607</f>
        <v>2211.010.GENRAL.7524</v>
      </c>
      <c r="B2447" s="30">
        <f>DATA!D2607</f>
        <v>0</v>
      </c>
      <c r="C2447" s="31" t="str">
        <f>DATA!E2607</f>
        <v>P/N : LRD12 , THERMAL OVERLOAD RELAY,
TESYS LRD, 5.5...8 A, CLASS 10A (
SCHNEIDER ELECTRIC CAT.)</v>
      </c>
    </row>
    <row r="2448" spans="1:3" ht="58" x14ac:dyDescent="0.35">
      <c r="A2448" s="30" t="str">
        <f>DATA!C2608</f>
        <v>2211.007.GENRAL.7557</v>
      </c>
      <c r="B2448" s="30">
        <f>DATA!D2608</f>
        <v>0</v>
      </c>
      <c r="C2448" s="31" t="str">
        <f>DATA!E2608</f>
        <v>P/N : 11-11110-00 , LIMIT SWITCH 10 SERIES
GO SWITCH SIDE SENDING CSA/FM
CERTIFIED TERMINAL BLOCK SIDE OUTLET,
SPDT 10 AMP CONTACTS</v>
      </c>
    </row>
    <row r="2449" spans="1:3" ht="43.5" x14ac:dyDescent="0.35">
      <c r="A2449" s="30" t="str">
        <f>DATA!C2609</f>
        <v>2211.008.GENRAL.7557</v>
      </c>
      <c r="B2449" s="30" t="str">
        <f>DATA!D2609</f>
        <v>A9F77220</v>
      </c>
      <c r="C2449" s="31" t="str">
        <f>DATA!E2609</f>
        <v>P/N : A9F77220 , IC60N - MINIATURE CIRCUIT
BREAKER - 2P - 20A - C CURVE (SCHNIDER
CAT.)</v>
      </c>
    </row>
    <row r="2450" spans="1:3" ht="43.5" x14ac:dyDescent="0.35">
      <c r="A2450" s="30" t="str">
        <f>DATA!C2610</f>
        <v>2211.008.GENRAL.7560</v>
      </c>
      <c r="B2450" s="30" t="str">
        <f>DATA!D2610</f>
        <v>A9F77463</v>
      </c>
      <c r="C2450" s="31" t="str">
        <f>DATA!E2610</f>
        <v>P/N : A9F77463 , IC60N - MINIATURE CIRCUIT
BREAKER - 4P - 63A - C CURVE (SCHNIDER
CAT.)</v>
      </c>
    </row>
    <row r="2451" spans="1:3" ht="101.5" x14ac:dyDescent="0.35">
      <c r="A2451" s="30" t="str">
        <f>DATA!C2611</f>
        <v>2211.010.GENRAL.0084</v>
      </c>
      <c r="B2451" s="30" t="str">
        <f>DATA!D2611</f>
        <v>3UG5514-1BR20</v>
      </c>
      <c r="C2451" s="31" t="str">
        <f>DATA!E2611</f>
        <v>P/N : 3UG5514-1BR20 , ANALOG MONITORING
RELAY PHASE FAILURE AND SEQUENCE
ADJUSTABLE UNDERVOLTAGE ASYMMETRY
20% FIXED 3 X 160 TO 690 V 50 TO 60 HZ AC
HYSTERESIS 5% FIXED DELAY TIME 0-20 S 2
CHANGEOVER CONTACTS SCREW TERMINAL
( SIEMENS CAT.)</v>
      </c>
    </row>
    <row r="2452" spans="1:3" ht="29" x14ac:dyDescent="0.35">
      <c r="A2452" s="30" t="str">
        <f>DATA!C2612</f>
        <v>0666.001.GENRAL.0214</v>
      </c>
      <c r="B2452" s="30" t="str">
        <f>DATA!D2612</f>
        <v>HRES03-450</v>
      </c>
      <c r="C2452" s="31" t="str">
        <f>DATA!E2612</f>
        <v>P/N : HRES03-450 , SUCTION FAN FOR
GALLEY ( ROSENBERG CAT.)</v>
      </c>
    </row>
    <row r="2453" spans="1:3" ht="29" x14ac:dyDescent="0.35">
      <c r="A2453" s="30" t="str">
        <f>DATA!C2613</f>
        <v>0666.001.GENRAL.0215</v>
      </c>
      <c r="B2453" s="30" t="str">
        <f>DATA!D2613</f>
        <v>UNO-67-500-4D</v>
      </c>
      <c r="C2453" s="31" t="str">
        <f>DATA!E2613</f>
        <v>P/N : UNO-67-500-4D , FRESH AIR FAN FOR
GALLEY ( ROSENBERG CAT.)</v>
      </c>
    </row>
    <row r="2454" spans="1:3" ht="29" x14ac:dyDescent="0.35">
      <c r="A2454" s="30" t="str">
        <f>DATA!C2614</f>
        <v>0666.001.GENRAL.0214</v>
      </c>
      <c r="B2454" s="30" t="str">
        <f>DATA!D2614</f>
        <v>HRES03-450</v>
      </c>
      <c r="C2454" s="31" t="str">
        <f>DATA!E2614</f>
        <v>P/N : HRES03-450 , SUCTION FAN FOR
GALLEY ( ROSENBERG CAT.)</v>
      </c>
    </row>
    <row r="2455" spans="1:3" ht="29" x14ac:dyDescent="0.35">
      <c r="A2455" s="30" t="str">
        <f>DATA!C2615</f>
        <v>0666.001.GENRAL.0215</v>
      </c>
      <c r="B2455" s="30" t="str">
        <f>DATA!D2615</f>
        <v>UNO-67-500-4D</v>
      </c>
      <c r="C2455" s="31" t="str">
        <f>DATA!E2615</f>
        <v xml:space="preserve"> P/N : UNO-67-500-4D , FRESH AIR FAN FOR
GALLEY ( ROSENBERG CAT.)</v>
      </c>
    </row>
    <row r="2456" spans="1:3" ht="29" x14ac:dyDescent="0.35">
      <c r="A2456" s="30" t="str">
        <f>DATA!C2616</f>
        <v>2215.003.GENRAL.9008</v>
      </c>
      <c r="B2456" s="30">
        <f>DATA!D2616</f>
        <v>0</v>
      </c>
      <c r="C2456" s="31" t="str">
        <f>DATA!E2616</f>
        <v>A2F CABLE EX GLAND UNARMORED BRASS
1" NPT</v>
      </c>
    </row>
    <row r="2457" spans="1:3" ht="43.5" x14ac:dyDescent="0.35">
      <c r="A2457" s="30" t="str">
        <f>DATA!C2617</f>
        <v>2215.004.GENRAL.0135</v>
      </c>
      <c r="B2457" s="30">
        <f>DATA!D2617</f>
        <v>26225</v>
      </c>
      <c r="C2457" s="31" t="str">
        <f>DATA!E2617</f>
        <v>P/N : 026225 , 3C12 OIL AND MUD RESISTANT
CABLE 3 CONDUCTORS X 12 AWG ( EA = 1 FT
) ( BOSTRIG CAT./ AMERCABLE # 37-102-516 )</v>
      </c>
    </row>
    <row r="2458" spans="1:3" ht="58" x14ac:dyDescent="0.35">
      <c r="A2458" s="30" t="str">
        <f>DATA!C2618</f>
        <v>5720.011.GENRAL.0286</v>
      </c>
      <c r="B2458" s="30" t="str">
        <f>DATA!D2618</f>
        <v>UGR520231QW</v>
      </c>
      <c r="C2458" s="31" t="str">
        <f>DATA!E2618</f>
        <v>P/N : UGR520231QW , RECEPTACLE
W/SINGLE BOX - 2 HUB SIZE 3/4" , 125 V. P/N
EFSC175-2023 # KILLARK UGR5-20231, New
series PN: CFSC175-2023</v>
      </c>
    </row>
    <row r="2459" spans="1:3" ht="43.5" x14ac:dyDescent="0.35">
      <c r="A2459" s="30" t="str">
        <f>DATA!C2619</f>
        <v>2215.004.GENRAL.0132</v>
      </c>
      <c r="B2459" s="30" t="str">
        <f>DATA!D2619</f>
        <v>T26208</v>
      </c>
      <c r="C2459" s="31" t="str">
        <f>DATA!E2619</f>
        <v>P/N : T26208 , 3C14 OIL AND MUD RESISTANT
CABLE 3 CONDUCTORS X 14 AWG ( EA = 1 FT
) ( BOSTRIG CAT./ TMC # P-3C14 )</v>
      </c>
    </row>
    <row r="2460" spans="1:3" ht="43.5" x14ac:dyDescent="0.35">
      <c r="A2460" s="30" t="str">
        <f>DATA!C2620</f>
        <v>2215.004.GENRAL.7533</v>
      </c>
      <c r="B2460" s="30" t="str">
        <f>DATA!D2620</f>
        <v>3C12</v>
      </c>
      <c r="C2460" s="31" t="str">
        <f>DATA!E2620</f>
        <v>P/N : 3C12, EXANE 125 OIL AND MUD
RESISTANT CABLE 3 CONDUCTORS X 12
AWG ( EACH EQUAL METER )</v>
      </c>
    </row>
    <row r="2461" spans="1:3" ht="72.5" x14ac:dyDescent="0.35">
      <c r="A2461" s="30" t="str">
        <f>DATA!C2621</f>
        <v>0220.000.HPS.0009</v>
      </c>
      <c r="B2461" s="30" t="str">
        <f>DATA!D2621</f>
        <v>SG3A0075KY0C</v>
      </c>
      <c r="C2461" s="31" t="str">
        <f>DATA!E2621</f>
        <v>TRANSFORMER, HAMMOND POWER
SOLUTIONS INC., CAT NO. SG3A0075KY0C, 75
KVA COPPER WOUND, THREE PHASE 480
DELTA PRIMARY VOLTS 380Y/220
SECONDARY VOLTS, 60 HZ</v>
      </c>
    </row>
    <row r="2462" spans="1:3" ht="58" x14ac:dyDescent="0.35">
      <c r="A2462" s="30" t="str">
        <f>DATA!C2622</f>
        <v>1521.009.COPLND.0218</v>
      </c>
      <c r="B2462" s="30">
        <f>DATA!D2622</f>
        <v>2188475</v>
      </c>
      <c r="C2462" s="31" t="str">
        <f>DATA!E2622</f>
        <v>P/N : 2188475, MOUNTING PARTS (KIT) (
CONTAIN 4 SCREWS , 4 NUTS , 4 SPRAING , 4
RUBBER ) FOR COPLAND COPLAND
COMPRESSOR DLSGP - 40X</v>
      </c>
    </row>
    <row r="2463" spans="1:3" ht="72.5" x14ac:dyDescent="0.35">
      <c r="A2463" s="30" t="str">
        <f>DATA!C2623</f>
        <v>1854.023.TRANE.0116</v>
      </c>
      <c r="B2463" s="30" t="str">
        <f>DATA!D2623</f>
        <v>TST-ESDN06320SCS01</v>
      </c>
      <c r="C2463" s="31" t="str">
        <f>DATA!E2623</f>
        <v>CARRIER P/N: TST-ESDN06320SCS01 ,
CARRIER NON-PROGRAMMABLE
THERMOSTAT , T-STAT-STG 24V TST-
ESDNSCS FOR TRANE TWE-SVX08A-EN VFD
AIR CONDITION</v>
      </c>
    </row>
    <row r="2464" spans="1:3" ht="43.5" x14ac:dyDescent="0.35">
      <c r="A2464" s="30" t="str">
        <f>DATA!C2624</f>
        <v>2211.008.GENRAL.7505</v>
      </c>
      <c r="B2464" s="30" t="str">
        <f>DATA!D2624</f>
        <v>SRPE150A150</v>
      </c>
      <c r="C2464" s="31" t="str">
        <f>DATA!E2624</f>
        <v>P/N : SRPE150A150 , RATING PLUG FOR MAG-
BREAKER MOTOR CIRCUIT PROTECTOR
FRAME TYPE SE150</v>
      </c>
    </row>
    <row r="2465" spans="1:3" x14ac:dyDescent="0.35">
      <c r="A2465" s="30" t="e">
        <f>DATA!#REF!</f>
        <v>#REF!</v>
      </c>
      <c r="B2465" s="30" t="e">
        <f>DATA!#REF!</f>
        <v>#REF!</v>
      </c>
      <c r="C2465" s="31" t="e">
        <f>DATA!#REF!</f>
        <v>#REF!</v>
      </c>
    </row>
    <row r="2466" spans="1:3" x14ac:dyDescent="0.35">
      <c r="A2466" s="30" t="e">
        <f>DATA!#REF!</f>
        <v>#REF!</v>
      </c>
      <c r="B2466" s="30" t="e">
        <f>DATA!#REF!</f>
        <v>#REF!</v>
      </c>
      <c r="C2466" s="31" t="e">
        <f>DATA!#REF!</f>
        <v>#REF!</v>
      </c>
    </row>
    <row r="2467" spans="1:3" x14ac:dyDescent="0.35">
      <c r="A2467" s="30" t="e">
        <f>DATA!#REF!</f>
        <v>#REF!</v>
      </c>
      <c r="B2467" s="30" t="e">
        <f>DATA!#REF!</f>
        <v>#REF!</v>
      </c>
      <c r="C2467" s="31" t="e">
        <f>DATA!#REF!</f>
        <v>#REF!</v>
      </c>
    </row>
    <row r="2468" spans="1:3" x14ac:dyDescent="0.35">
      <c r="A2468" s="30" t="e">
        <f>DATA!#REF!</f>
        <v>#REF!</v>
      </c>
      <c r="B2468" s="30" t="e">
        <f>DATA!#REF!</f>
        <v>#REF!</v>
      </c>
      <c r="C2468" s="31" t="e">
        <f>DATA!#REF!</f>
        <v>#REF!</v>
      </c>
    </row>
    <row r="2469" spans="1:3" x14ac:dyDescent="0.35">
      <c r="A2469" s="30" t="e">
        <f>DATA!#REF!</f>
        <v>#REF!</v>
      </c>
      <c r="B2469" s="30" t="e">
        <f>DATA!#REF!</f>
        <v>#REF!</v>
      </c>
      <c r="C2469" s="31" t="e">
        <f>DATA!#REF!</f>
        <v>#REF!</v>
      </c>
    </row>
    <row r="2470" spans="1:3" ht="29" x14ac:dyDescent="0.35">
      <c r="A2470" s="30" t="str">
        <f>DATA!C3269</f>
        <v>1854.027.GENRAL.0023</v>
      </c>
      <c r="B2470" s="30" t="str">
        <f>DATA!D3269</f>
        <v>S4E420-AU03-8</v>
      </c>
      <c r="C2470" s="31" t="str">
        <f>DATA!E3269</f>
        <v>EMB-PAPST P/N : S4E420-AU03-8, FAN:230V
50HZ (1.5A 280W)</v>
      </c>
    </row>
    <row r="2471" spans="1:3" ht="29" x14ac:dyDescent="0.35">
      <c r="A2471" s="30" t="str">
        <f>DATA!C3271</f>
        <v>6675.015.BOSCH.0001</v>
      </c>
      <c r="B2471" s="30" t="str">
        <f>DATA!D3271</f>
        <v>PLE-2MA240-EU</v>
      </c>
      <c r="C2471" s="31" t="str">
        <f>DATA!E3271</f>
        <v>P/N : PLE-2MA240-EU , MIXER AMPLIFIER, 240
W, 10-INPUTS ( BOSCH CAT.)</v>
      </c>
    </row>
    <row r="2472" spans="1:3" ht="29" x14ac:dyDescent="0.35">
      <c r="A2472" s="30" t="str">
        <f>DATA!C3272</f>
        <v>6675.015.BOSCH.0004</v>
      </c>
      <c r="B2472" s="30" t="str">
        <f>DATA!D3272</f>
        <v>LB2-UC15</v>
      </c>
      <c r="C2472" s="31" t="str">
        <f>DATA!E3272</f>
        <v>P/N : LB2-UC15 , CABINET LOUDSPEAKERS,
15W ( BOSCH CAT.)</v>
      </c>
    </row>
    <row r="2473" spans="1:3" ht="29" x14ac:dyDescent="0.35">
      <c r="A2473" s="30" t="str">
        <f>DATA!C3273</f>
        <v>6675.015.BOSCH.0005</v>
      </c>
      <c r="B2473" s="30" t="str">
        <f>DATA!D3273</f>
        <v>LBC3484/00</v>
      </c>
      <c r="C2473" s="31" t="str">
        <f>DATA!E3273</f>
        <v>P/N : LBC 3484/00 , HORN LOUDSPEAKER (
BOSCH CAT.)</v>
      </c>
    </row>
    <row r="2474" spans="1:3" ht="29" x14ac:dyDescent="0.35">
      <c r="A2474" s="30" t="str">
        <f>DATA!C3274</f>
        <v>6675.012.APC.0005</v>
      </c>
      <c r="B2474" s="30" t="str">
        <f>DATA!D3274</f>
        <v>0J-0N-0286A</v>
      </c>
      <c r="C2474" s="31" t="str">
        <f>DATA!E3274</f>
        <v>P/N : 0J-0N-0286A , APC S/A POWERVIEW W/
NETWORK AIR LABEL SE</v>
      </c>
    </row>
    <row r="2475" spans="1:3" ht="29" x14ac:dyDescent="0.35">
      <c r="A2475" s="30" t="str">
        <f>DATA!C3275</f>
        <v>6675.012.APC.0006</v>
      </c>
      <c r="B2475" s="30" t="str">
        <f>DATA!D3275</f>
        <v>0J-0W3163A</v>
      </c>
      <c r="C2475" s="31" t="str">
        <f>DATA!E3275</f>
        <v>P/N : 0J-0W3163A , APC CABLE ASSY
THERMISTOR GLS 8FT</v>
      </c>
    </row>
    <row r="2476" spans="1:3" ht="29" x14ac:dyDescent="0.35">
      <c r="A2476" s="30" t="str">
        <f>DATA!C3276</f>
        <v>6675.012.APC.0007</v>
      </c>
      <c r="B2476" s="30" t="str">
        <f>DATA!D3276</f>
        <v>0J-0M-61005E</v>
      </c>
      <c r="C2476" s="31" t="str">
        <f>DATA!E3276</f>
        <v>P/N : 0J-0M-61005E , APC FAN MODULE ASSY
- ACRC1</v>
      </c>
    </row>
    <row r="2477" spans="1:3" ht="29" x14ac:dyDescent="0.35">
      <c r="A2477" s="30" t="str">
        <f>DATA!C3277</f>
        <v>6675.012.APC.0008</v>
      </c>
      <c r="B2477" s="30" t="str">
        <f>DATA!D3277</f>
        <v>0J-0P2566</v>
      </c>
      <c r="C2477" s="31" t="str">
        <f>DATA!E3277</f>
        <v>P/N : 0J-0P2566 , APC COMPLETE 830 PCB
CRAC PWR BACKPLANE</v>
      </c>
    </row>
    <row r="2478" spans="1:3" ht="29" x14ac:dyDescent="0.35">
      <c r="A2478" s="30" t="str">
        <f>DATA!C3278</f>
        <v>6675.012.APC.0009</v>
      </c>
      <c r="B2478" s="30" t="str">
        <f>DATA!D3278</f>
        <v>0J-0P2670AB</v>
      </c>
      <c r="C2478" s="31" t="str">
        <f>DATA!E3278</f>
        <v>P/N : 0J-0P2670AB , APC MB SET 10KW
ACRD1XX/2XX (MB,NMC,R2,DP)</v>
      </c>
    </row>
    <row r="2479" spans="1:3" ht="29" x14ac:dyDescent="0.35">
      <c r="A2479" s="30" t="str">
        <f>DATA!C3279</f>
        <v>6675.012.APC.0010</v>
      </c>
      <c r="B2479" s="30" t="str">
        <f>DATA!D3279</f>
        <v>W0P2570</v>
      </c>
      <c r="C2479" s="31" t="str">
        <f>DATA!E3279</f>
        <v>P/N : W0P2570 , APC CIRCUIT BOARD 8X 2
FORM-C RELAY FOR ACRD100-201</v>
      </c>
    </row>
    <row r="2480" spans="1:3" ht="29" x14ac:dyDescent="0.35">
      <c r="A2480" s="30" t="str">
        <f>DATA!C3280</f>
        <v>6675.012.APC.0011</v>
      </c>
      <c r="B2480" s="30" t="str">
        <f>DATA!D3280</f>
        <v>W541-0087</v>
      </c>
      <c r="C2480" s="31" t="str">
        <f>DATA!E3280</f>
        <v>P/N : W541-0087 , APC INROW SC HIGH
PRESSURE SWITCH</v>
      </c>
    </row>
    <row r="2481" spans="1:3" ht="29" x14ac:dyDescent="0.35">
      <c r="A2481" s="30" t="str">
        <f>DATA!C3281</f>
        <v>6675.012.APC.0012</v>
      </c>
      <c r="B2481" s="30" t="str">
        <f>DATA!D3281</f>
        <v>W875-3400</v>
      </c>
      <c r="C2481" s="31" t="str">
        <f>DATA!E3281</f>
        <v>P/N : W875-3400 , APC REFRIGERATION
PRESSURE TRANSDUCER 2CP5</v>
      </c>
    </row>
    <row r="2482" spans="1:3" ht="43.5" x14ac:dyDescent="0.35">
      <c r="A2482" s="30" t="str">
        <f>DATA!C3282</f>
        <v>6675.012.APC.0013</v>
      </c>
      <c r="B2482" s="30" t="str">
        <f>DATA!D3282</f>
        <v>W875-3882</v>
      </c>
      <c r="C2482" s="31" t="str">
        <f>DATA!E3282</f>
        <v>P/N : W875-3882 , APC COMPRESSOR,
SCROLL 220-240/1/50 10KW FOR ACRD100-
201</v>
      </c>
    </row>
    <row r="2483" spans="1:3" ht="43.5" x14ac:dyDescent="0.35">
      <c r="A2483" s="30" t="str">
        <f>DATA!C3283</f>
        <v>6675.012.APC.0014</v>
      </c>
      <c r="B2483" s="30" t="str">
        <f>DATA!D3283</f>
        <v>W875-00105</v>
      </c>
      <c r="C2483" s="31" t="str">
        <f>DATA!E3283</f>
        <v>P/N : W875-00105 , APC ELECTRONIC
EXPANSION VALVE 3/8" OUTSIDE DIAMETER
FEMALE FOR ACRD100-201</v>
      </c>
    </row>
    <row r="2484" spans="1:3" ht="43.5" x14ac:dyDescent="0.35">
      <c r="A2484" s="30" t="str">
        <f>DATA!C3284</f>
        <v>0666.001.GENRAL.0030</v>
      </c>
      <c r="B2484" s="30">
        <f>DATA!D3284</f>
        <v>0</v>
      </c>
      <c r="C2484" s="31" t="str">
        <f>DATA!E3284</f>
        <v>WALL TYPE EXHAUST FAN INTERNAL DIM.
25X25 CM WITH GUARD ( OLYMPIC , TOSHIBA
, TORNADO</v>
      </c>
    </row>
    <row r="2485" spans="1:3" ht="29" x14ac:dyDescent="0.35">
      <c r="A2485" s="30" t="str">
        <f>DATA!C3285</f>
        <v>1854.002.CARIER.0707</v>
      </c>
      <c r="B2485" s="30">
        <f>DATA!D3285</f>
        <v>2400362</v>
      </c>
      <c r="C2485" s="31" t="str">
        <f>DATA!E3285</f>
        <v>P/N : 02400362, DUAL CAPACITOR 60/ 5
MFD/440 VAC ,REF CARRIER CAT.</v>
      </c>
    </row>
    <row r="2486" spans="1:3" ht="29" x14ac:dyDescent="0.35">
      <c r="A2486" s="30" t="str">
        <f>DATA!C3286</f>
        <v>1854.027.GENRAL.0024</v>
      </c>
      <c r="B2486" s="30" t="str">
        <f>DATA!D3286</f>
        <v>S4E500-AE03-10</v>
      </c>
      <c r="C2486" s="31" t="str">
        <f>DATA!E3286</f>
        <v>EBM-PAPST P/N : S4E500-AE03-10, FAN:AC
230V 50HZ (3A 680W)</v>
      </c>
    </row>
    <row r="2487" spans="1:3" ht="43.5" x14ac:dyDescent="0.35">
      <c r="A2487" s="30" t="str">
        <f>DATA!C3287</f>
        <v>1854.002.CARIER.0864</v>
      </c>
      <c r="B2487" s="30">
        <f>DATA!D3287</f>
        <v>1500237</v>
      </c>
      <c r="C2487" s="31" t="str">
        <f>DATA!E3287</f>
        <v>P/N : 01500237, COMPRESSOR 2.1/4HP L G
KOREAN MADE FOR CARRIER 2 1/4 HP AIR
CONDITIONING</v>
      </c>
    </row>
    <row r="2488" spans="1:3" ht="29" x14ac:dyDescent="0.35">
      <c r="A2488" s="30" t="str">
        <f>DATA!C3288</f>
        <v>1854.002.CARIER.0850</v>
      </c>
      <c r="B2488" s="30" t="str">
        <f>DATA!D3288</f>
        <v>03123152,</v>
      </c>
      <c r="C2488" s="31" t="str">
        <f>DATA!E3288</f>
        <v>P/N : 03123152,, 4-WAY VALVE ASSEMBLY
FOR YORK ELJA18FS-AAA FOR YORK A C</v>
      </c>
    </row>
    <row r="2489" spans="1:3" ht="29" x14ac:dyDescent="0.35">
      <c r="A2489" s="30" t="str">
        <f>DATA!C3289</f>
        <v>1854.002.CARIER.0796</v>
      </c>
      <c r="B2489" s="30">
        <f>DATA!D3289</f>
        <v>15013071</v>
      </c>
      <c r="C2489" s="31" t="str">
        <f>DATA!E3289</f>
        <v>P/N : 15013071, MOTOR FW48G FOR YORK A
C ( REF CODE 1001.001.USED.0065 )</v>
      </c>
    </row>
    <row r="2490" spans="1:3" ht="29" x14ac:dyDescent="0.35">
      <c r="A2490" s="30" t="str">
        <f>DATA!C3290</f>
        <v>1854.002.CARIER.0810</v>
      </c>
      <c r="B2490" s="30">
        <f>DATA!D3290</f>
        <v>3063070</v>
      </c>
      <c r="C2490" s="31" t="str">
        <f>DATA!E3290</f>
        <v>P/N : 3063070, CAPILLARY FOR YORK FOR
YORK A C</v>
      </c>
    </row>
    <row r="2491" spans="1:3" ht="29" x14ac:dyDescent="0.35">
      <c r="A2491" s="30" t="str">
        <f>DATA!C3291</f>
        <v>1854.002.CARIER.0838</v>
      </c>
      <c r="B2491" s="30">
        <f>DATA!D3291</f>
        <v>33000038</v>
      </c>
      <c r="C2491" s="31" t="str">
        <f>DATA!E3291</f>
        <v>P/N : 33000038, CAPACITOR CBB65 FOR YORK
A C</v>
      </c>
    </row>
    <row r="2492" spans="1:3" ht="58" x14ac:dyDescent="0.35">
      <c r="A2492" s="30" t="str">
        <f>DATA!C3292</f>
        <v>1854.002.CARIER.0851</v>
      </c>
      <c r="B2492" s="30">
        <f>DATA!D3292</f>
        <v>7100147</v>
      </c>
      <c r="C2492" s="31" t="str">
        <f>DATA!E3292</f>
        <v>P/N : 07100147 , CUT-OFF VALVE SUB-ASSY,(
OLD P/N 7133051 ) FOR A/C YORK ELJA18FS-
AAA</v>
      </c>
    </row>
    <row r="2493" spans="1:3" x14ac:dyDescent="0.35">
      <c r="A2493" s="30" t="e">
        <f>DATA!#REF!</f>
        <v>#REF!</v>
      </c>
      <c r="B2493" s="30" t="e">
        <f>DATA!#REF!</f>
        <v>#REF!</v>
      </c>
      <c r="C2493" s="31" t="e">
        <f>DATA!#REF!</f>
        <v>#REF!</v>
      </c>
    </row>
    <row r="2494" spans="1:3" ht="58" x14ac:dyDescent="0.35">
      <c r="A2494" s="30" t="str">
        <f>DATA!C3293</f>
        <v>1854.002.CARIER.7591</v>
      </c>
      <c r="B2494" s="30">
        <f>DATA!D3293</f>
        <v>1500122</v>
      </c>
      <c r="C2494" s="31" t="str">
        <f>DATA!E3293</f>
        <v>P/N : 01500122 , COMP TOS RO 24
PH420G2CS-7KTS 220 1 50 FOR CARRIER
OPTIMAX AIR CONDITION MODEL
38QHCT24-708J</v>
      </c>
    </row>
    <row r="2495" spans="1:3" ht="58" x14ac:dyDescent="0.35">
      <c r="A2495" s="30" t="str">
        <f>DATA!C3294</f>
        <v>1854.002.CARIER.7583</v>
      </c>
      <c r="B2495" s="30">
        <f>DATA!D3294</f>
        <v>2501438</v>
      </c>
      <c r="C2495" s="31" t="str">
        <f>DATA!E3294</f>
        <v>P/N : 02501438 , REMOTE CONTROLLER (20 -
28 DEGREE) FOR OPTIMAX SPLIT AIR
CONDITIONER INDOOR UNIT FOR CARRIER
AIR CONDITIONER 42QHCT18-708J</v>
      </c>
    </row>
    <row r="2496" spans="1:3" ht="58" x14ac:dyDescent="0.35">
      <c r="A2496" s="30" t="str">
        <f>DATA!C3295</f>
        <v>1854.002.CARIER.7584</v>
      </c>
      <c r="B2496" s="30">
        <f>DATA!D3295</f>
        <v>2804231</v>
      </c>
      <c r="C2496" s="31" t="str">
        <f>DATA!E3295</f>
        <v>P/N : 02804231 , AXIAL FAN 425*127*8-3ASG20-
12100105000057 FOR OPTIMAX SPLIT AIR
CONDITIONER OUTDOOR UNIT FOR CARRIER
AIR CONDITIONER 38QHCT18-708</v>
      </c>
    </row>
    <row r="2497" spans="1:3" ht="58" x14ac:dyDescent="0.35">
      <c r="A2497" s="30" t="str">
        <f>DATA!C3297</f>
        <v>1854.002.CARIER.0725</v>
      </c>
      <c r="B2497" s="30">
        <f>DATA!D3297</f>
        <v>2400379</v>
      </c>
      <c r="C2497" s="31" t="str">
        <f>DATA!E3297</f>
        <v>P/N : 2400379 , DUAL CAPACITOR 50+5 MFD-
440VA FOR CARRIER AIR CONDITIONERS
42QG18-H,38QG18-H</v>
      </c>
    </row>
    <row r="2498" spans="1:3" ht="43.5" x14ac:dyDescent="0.35">
      <c r="A2498" s="30" t="str">
        <f>DATA!C3298</f>
        <v>1854.002.CARIER.0751</v>
      </c>
      <c r="B2498" s="30">
        <f>DATA!D3298</f>
        <v>2600408</v>
      </c>
      <c r="C2498" s="31" t="str">
        <f>DATA!E3298</f>
        <v>P/N : 02600408 , BLOWER ASSY FOR AIR
CONDITION FOR INDOOR UNIT MODEL
42QG18-H</v>
      </c>
    </row>
    <row r="2499" spans="1:3" ht="43.5" x14ac:dyDescent="0.35">
      <c r="A2499" s="30" t="str">
        <f>DATA!C3299</f>
        <v>1854.002.CARIER.7546</v>
      </c>
      <c r="B2499" s="30" t="str">
        <f>DATA!D3299</f>
        <v>PH330G2C- TKTS</v>
      </c>
      <c r="C2499" s="31" t="str">
        <f>DATA!E3299</f>
        <v>P/N : PH330G2C - TKTS, COMPRESSOR , 2.25
HP. , GMCC ROHS# PH330G2C - TKTS WITH
ITS CAPLLRY FOR CARRIER OPTIMAX</v>
      </c>
    </row>
    <row r="2500" spans="1:3" ht="43.5" x14ac:dyDescent="0.35">
      <c r="A2500" s="30" t="str">
        <f>DATA!C3301</f>
        <v>2211.010.GENRAL.7525</v>
      </c>
      <c r="B2500" s="30">
        <f>DATA!D3301</f>
        <v>0</v>
      </c>
      <c r="C2500" s="31" t="str">
        <f>DATA!E3301</f>
        <v>OVERLOAD RELAY 7 TO 10 AMP , 3 POLES ,
MFR MODEL (LRD14) ( REF. P/N : 3DY99
GRAINGER CAT.)</v>
      </c>
    </row>
    <row r="2501" spans="1:3" ht="43.5" x14ac:dyDescent="0.35">
      <c r="A2501" s="30" t="str">
        <f>DATA!C3302</f>
        <v>2211.010.GENRAL.7527</v>
      </c>
      <c r="B2501" s="30">
        <f>DATA!D3302</f>
        <v>0</v>
      </c>
      <c r="C2501" s="31" t="str">
        <f>DATA!E3302</f>
        <v>OVERLOAD RELAY 12 TO 18 AMP , 3 POLES ,
MFR MODEL( LRD21) ( REF. P/N : 3EA11
GRAINGER CAT.)</v>
      </c>
    </row>
    <row r="2502" spans="1:3" ht="29" x14ac:dyDescent="0.35">
      <c r="A2502" s="30" t="str">
        <f>DATA!C3303</f>
        <v>5720.010.GENRAL.9605</v>
      </c>
      <c r="B2502" s="30" t="str">
        <f>DATA!D3303</f>
        <v>TL-D15W/10</v>
      </c>
      <c r="C2502" s="31" t="str">
        <f>DATA!E3303</f>
        <v>P/N TL-D15W/10 FLY KILLER LAMP 15W RS
ITEM ID 6391835</v>
      </c>
    </row>
    <row r="2503" spans="1:3" ht="43.5" x14ac:dyDescent="0.35">
      <c r="A2503" s="30" t="str">
        <f>DATA!C3304</f>
        <v>0666.001.GENRAL.0073</v>
      </c>
      <c r="B2503" s="30">
        <f>DATA!D3304</f>
        <v>0</v>
      </c>
      <c r="C2503" s="31" t="str">
        <f>DATA!E3304</f>
        <v>MODEL : KLY-S200B1-1 , WATER KETTLE
STAINLESS STEEL 20 LITER ( MAKER NASO
STEEL )</v>
      </c>
    </row>
    <row r="2504" spans="1:3" ht="29" x14ac:dyDescent="0.35">
      <c r="A2504" s="30" t="str">
        <f>DATA!C3305</f>
        <v>5720.009.GENRAL.0818</v>
      </c>
      <c r="B2504" s="30">
        <f>DATA!D3305</f>
        <v>0</v>
      </c>
      <c r="C2504" s="31" t="str">
        <f>DATA!E3305</f>
        <v>FLUORESCENT LAMP 18W,TL-D 18W/54-765
COOLDAYLIGHT</v>
      </c>
    </row>
    <row r="2505" spans="1:3" ht="29" x14ac:dyDescent="0.35">
      <c r="A2505" s="30" t="str">
        <f>DATA!C3306</f>
        <v>5720.009.GENRAL.0820</v>
      </c>
      <c r="B2505" s="30">
        <f>DATA!D3306</f>
        <v>0</v>
      </c>
      <c r="C2505" s="31" t="str">
        <f>DATA!E3306</f>
        <v>FLUORESCENT LAMP 36W,TL-D 36W/54-765
COOLDAYLIGHT</v>
      </c>
    </row>
    <row r="2506" spans="1:3" ht="58" x14ac:dyDescent="0.35">
      <c r="A2506" s="30" t="str">
        <f>DATA!C3307</f>
        <v>2211.007.GENRAL.0122</v>
      </c>
      <c r="B2506" s="30" t="str">
        <f>DATA!D3307</f>
        <v>P07345</v>
      </c>
      <c r="C2506" s="31" t="str">
        <f>DATA!E3307</f>
        <v>P/N : P07345 , MN UNDERVOLTAGE RELEASE,
COMPACT NSX, RATED VOLTAGE 250 VDC,
SCREWLESS SPRING TERMINAL
CONNECTIONS -LV249414 SCHNEIDER CAT.</v>
      </c>
    </row>
    <row r="2507" spans="1:3" ht="43.5" x14ac:dyDescent="0.35">
      <c r="A2507" s="30" t="str">
        <f>DATA!C3308</f>
        <v>5720.001.GENRAL.7540</v>
      </c>
      <c r="B2507" s="30" t="str">
        <f>DATA!D3308</f>
        <v>CR17345</v>
      </c>
      <c r="C2507" s="31" t="str">
        <f>DATA!E3308</f>
        <v>P/N : CR17345, DURACELL (ULTRA ), LITHUM,
BATTREY 3V FOR DEFIBRILLATOR FOR
DURACELL DEFIBRILLATOR ULTRA</v>
      </c>
    </row>
    <row r="2508" spans="1:3" ht="43.5" x14ac:dyDescent="0.35">
      <c r="A2508" s="30" t="str">
        <f>DATA!C3309</f>
        <v>2211.010.GENRAL.0071</v>
      </c>
      <c r="B2508" s="30" t="str">
        <f>DATA!D3309</f>
        <v>RE22R2HMR</v>
      </c>
      <c r="C2508" s="31" t="str">
        <f>DATA!E3309</f>
        <v>P/N : RE22R2HMR , HARMONY TIMER RELAY,
8A, 2CO, 0.05S - 300H, 24-240V AC DC (
SCHNEIDER CAT.)</v>
      </c>
    </row>
    <row r="2509" spans="1:3" ht="29" x14ac:dyDescent="0.35">
      <c r="A2509" s="30" t="str">
        <f>DATA!C3310</f>
        <v>2211.008.GENRAL.0153</v>
      </c>
      <c r="B2509" s="30" t="str">
        <f>DATA!D3310</f>
        <v>GV2PM22C</v>
      </c>
      <c r="C2509" s="31" t="str">
        <f>DATA!E3310</f>
        <v>P/N : GV2PM22C , TESYS MOTOR CIRCUIT-
BREAKER, ROTARY KNOB,</v>
      </c>
    </row>
    <row r="2510" spans="1:3" ht="29" x14ac:dyDescent="0.35">
      <c r="A2510" s="30" t="str">
        <f>DATA!C3311</f>
        <v>2211.099.GENRAL.0218</v>
      </c>
      <c r="B2510" s="30" t="str">
        <f>DATA!D3311</f>
        <v>H335</v>
      </c>
      <c r="C2510" s="31" t="str">
        <f>DATA!E3311</f>
        <v>P/N : H335 , SIMPSON DIGITAL PANEL METER,
RANGE 0-32 KFTLB ( SIMPSON CAT.)</v>
      </c>
    </row>
    <row r="2511" spans="1:3" ht="58" x14ac:dyDescent="0.35">
      <c r="A2511" s="30" t="str">
        <f>DATA!C3312</f>
        <v>2211.008.GENRAL.7531</v>
      </c>
      <c r="B2511" s="30" t="str">
        <f>DATA!D3312</f>
        <v>NSX160F</v>
      </c>
      <c r="C2511" s="31" t="str">
        <f>DATA!E3312</f>
        <v>P/N : NSX160F , CIRCUIT BREAKER COMPACT
NSX160F - TMD - 160A 4 POLES AND WITH
SHUNT TRIP COIL 220 VAC (SCHNEIDER
ELECTRIC)</v>
      </c>
    </row>
    <row r="2512" spans="1:3" ht="43.5" x14ac:dyDescent="0.35">
      <c r="A2512" s="30" t="str">
        <f>DATA!C3313</f>
        <v>2211.007.GENRAL.7533</v>
      </c>
      <c r="B2512" s="30" t="str">
        <f>DATA!D3313</f>
        <v>V6EPB-S-S-5-S</v>
      </c>
      <c r="C2512" s="31" t="str">
        <f>DATA!E3313</f>
        <v>P/N : V6EPB-S-S-5-S , MINI SIZE FLOW
SWITCH , BRASS UPPER AND LOWER BODY
, 1 1/2" NPT , STAILESS TEE (FLOTECT CAT.)</v>
      </c>
    </row>
    <row r="2513" spans="1:3" ht="43.5" x14ac:dyDescent="0.35">
      <c r="A2513" s="30" t="str">
        <f>DATA!C3314</f>
        <v>2211.099.GENRAL.0235</v>
      </c>
      <c r="B2513" s="30">
        <f>DATA!D3314</f>
        <v>0</v>
      </c>
      <c r="C2513" s="31" t="str">
        <f>DATA!E3314</f>
        <v>ROUND INSERT EELCTRIC PANEL LOCKER
STAINLESS STEEL FOR 3 OUTLET DIST.
PANEL</v>
      </c>
    </row>
    <row r="2514" spans="1:3" ht="72.5" x14ac:dyDescent="0.35">
      <c r="A2514" s="30" t="str">
        <f>DATA!C3315</f>
        <v>2211.008.GENRAL.0022</v>
      </c>
      <c r="B2514" s="30" t="str">
        <f>DATA!D3315</f>
        <v>A9F94220</v>
      </c>
      <c r="C2514" s="31" t="str">
        <f>DATA!E3315</f>
        <v>P/N : A9F94220 , MINIATURE CIRCUIT-
BREAKER, ACTI9 IC60L, 2P, 20 A, C CURVE,
15000 A (IEC 60898-1), 25 KA (IEC 60947-2) (
SCHNEIDER CAT.)</v>
      </c>
    </row>
    <row r="2515" spans="1:3" ht="58" x14ac:dyDescent="0.35">
      <c r="A2515" s="30" t="str">
        <f>DATA!C3316</f>
        <v>2211.008.GENRAL.0023</v>
      </c>
      <c r="B2515" s="30" t="str">
        <f>DATA!D3316</f>
        <v>A9K24225</v>
      </c>
      <c r="C2515" s="31" t="str">
        <f>DATA!E3316</f>
        <v>P/N : A9K24225 , MINIATURE CIRCUIT-
BREAKER, ACTI9 IK60N, 2P, 25 A, C CURVE,
6000 A (IEC 60898-1) ( SCHNEIDER CAT.)</v>
      </c>
    </row>
    <row r="2516" spans="1:3" ht="72.5" x14ac:dyDescent="0.35">
      <c r="A2516" s="30" t="str">
        <f>DATA!C3317</f>
        <v>2211.008.GENRAL.0025</v>
      </c>
      <c r="B2516" s="30" t="str">
        <f>DATA!D3317</f>
        <v>A9K24232</v>
      </c>
      <c r="C2516" s="31" t="str">
        <f>DATA!E3317</f>
        <v>P/N : A9K24232 , MINIATURE CIRCUIT-
BREAKER, ACTI9 IK60N, 2P, 32 A, C CURVE,
6000 A (IEC 60898-1) ( SCHNEIDER CAT.) ( REF
CODE 1001.001.USED.0074 )</v>
      </c>
    </row>
    <row r="2517" spans="1:3" ht="43.5" x14ac:dyDescent="0.35">
      <c r="A2517" s="30" t="str">
        <f>DATA!C3318</f>
        <v>2211.099.GENRAL.0227</v>
      </c>
      <c r="B2517" s="30">
        <f>DATA!D3318</f>
        <v>0</v>
      </c>
      <c r="C2517" s="31" t="str">
        <f>DATA!E3318</f>
        <v>UNIVERSAL AC 240V AU US UK ( TRIPLE )TO
EU EUROPE (DUAL )PLUG POWER TRAVEL
ADAPTER</v>
      </c>
    </row>
    <row r="2518" spans="1:3" ht="29" x14ac:dyDescent="0.35">
      <c r="A2518" s="30" t="str">
        <f>DATA!C3319</f>
        <v>5720.009.GENRAL.0065</v>
      </c>
      <c r="B2518" s="30" t="str">
        <f>DATA!D3319</f>
        <v>F15T12CW</v>
      </c>
      <c r="C2518" s="31" t="str">
        <f>DATA!E3319</f>
        <v>LAMP,FLUORESCENT,RS,15 WATT P/NO.
F15T12CW 40 CM. 2 PIN</v>
      </c>
    </row>
    <row r="2519" spans="1:3" ht="72.5" x14ac:dyDescent="0.35">
      <c r="A2519" s="30" t="str">
        <f>DATA!C3320</f>
        <v>0666.007.GENRAL.0097</v>
      </c>
      <c r="B2519" s="30" t="str">
        <f>DATA!D3320</f>
        <v>F08-56023</v>
      </c>
      <c r="C2519" s="31" t="str">
        <f>DATA!E3320</f>
        <v>P/N : F08-56023 , FRESH AIR FAN FOR
GALLEY , ROSENBERG , TYPE : UNOR 80-560-
4D.6LA , P/N: F08-56023 , 4800 CFM , 1.5 IN.WG
. , MODEL : UNOR 80-560-4D.6LA , (
ROSENBERG CAT. )</v>
      </c>
    </row>
    <row r="2520" spans="1:3" ht="58" x14ac:dyDescent="0.35">
      <c r="A2520" s="30" t="str">
        <f>DATA!C3321</f>
        <v>0666.007.GENRAL.0098</v>
      </c>
      <c r="B2520" s="30" t="str">
        <f>DATA!D3321</f>
        <v>HRES4505L000</v>
      </c>
      <c r="C2520" s="31" t="str">
        <f>DATA!E3321</f>
        <v>P/N : HRES4505L000 , SUCTION FAN FOR
GALLEY , ROSENBERG , TYPE : HRES05-450 ,
P/N: HRES4505L000 , 600 CFM , 1 IN.WG ,
MODEL : HRES05-450 , ( ROSENBERG CAT. )</v>
      </c>
    </row>
    <row r="2521" spans="1:3" ht="101.5" x14ac:dyDescent="0.35">
      <c r="A2521" s="30" t="str">
        <f>DATA!C3322</f>
        <v>2211.010.GENRAL.0590</v>
      </c>
      <c r="B2521" s="30" t="str">
        <f>DATA!D3322</f>
        <v>CPD-F001-U04</v>
      </c>
      <c r="C2521" s="31" t="str">
        <f>DATA!E3322</f>
        <v>P/N : CPD-F001-U04 , SOFT ANNEALED
COPPER FINE WIRES, BUNCHED TOGETHER
IN SUBUNITS OR STRANDED BUNCHED
GROUPS, NOMINAL CROSS SECTIONAL AREA
1.5 MM2 ,COLOR:BLUE(1 EA.=1 METER) FOR
ELSEWEDY VFD MODEL SINGLE CORE
CABLES</v>
      </c>
    </row>
    <row r="2522" spans="1:3" ht="58" x14ac:dyDescent="0.35">
      <c r="A2522" s="30" t="str">
        <f>DATA!C3323</f>
        <v>0105.000.VORTEX.0001</v>
      </c>
      <c r="B2522" s="30" t="str">
        <f>DATA!D3323</f>
        <v>V VE-U-6S-M4</v>
      </c>
      <c r="C2522" s="31" t="str">
        <f>DATA!E3323</f>
        <v>MIXING HOPPER COMPLETE , MODEL : V VE-
U-6S-M4 , MAKER : VORTEX VENTURES , FOR
DPS</v>
      </c>
    </row>
    <row r="2523" spans="1:3" ht="43.5" x14ac:dyDescent="0.35">
      <c r="A2523" s="30" t="str">
        <f>DATA!C3324</f>
        <v>1531.033.GENRAL.7245</v>
      </c>
      <c r="B2523" s="30">
        <f>DATA!D3324</f>
        <v>56148</v>
      </c>
      <c r="C2523" s="31" t="str">
        <f>DATA!E3324</f>
        <v>P/N : 056148 , CONDENSER 10 MF FOR
ZANUSSI CONVECTION OVEN MODEL
FCF/E61E</v>
      </c>
    </row>
    <row r="2524" spans="1:3" ht="29" x14ac:dyDescent="0.35">
      <c r="A2524" s="30" t="str">
        <f>DATA!C3325</f>
        <v>1822.102.EVERPR.0025</v>
      </c>
      <c r="B2524" s="30" t="str">
        <f>DATA!D3325</f>
        <v>9613-21MH</v>
      </c>
      <c r="C2524" s="31" t="str">
        <f>DATA!E3325</f>
        <v>EVERPURE P/N: EV9613-21 MH2, FILTER
CARTRIDGE 5 MICRON.</v>
      </c>
    </row>
    <row r="2525" spans="1:3" ht="29" x14ac:dyDescent="0.35">
      <c r="A2525" s="30" t="str">
        <f>DATA!C3326</f>
        <v>2214.036.SIMENS.0300</v>
      </c>
      <c r="B2525" s="30" t="str">
        <f>DATA!D3326</f>
        <v>6ES7-322-1HH01-0AA0</v>
      </c>
      <c r="C2525" s="31" t="str">
        <f>DATA!E3326</f>
        <v>DIGITAL OUTPUT MODULE - RELAY, SIEMENS
PN. 6ES7-322-1HH01-0AA0</v>
      </c>
    </row>
    <row r="2526" spans="1:3" ht="29" x14ac:dyDescent="0.35">
      <c r="A2526" s="30" t="str">
        <f>DATA!C3327</f>
        <v>6675.018.OTHERS.0010</v>
      </c>
      <c r="B2526" s="30" t="str">
        <f>DATA!D3327</f>
        <v>NF-8209</v>
      </c>
      <c r="C2526" s="31" t="str">
        <f>DATA!E3327</f>
        <v>P/N : NF-8209 , POE NETWORK WIRE
TRACKER MAKER NOYAFA</v>
      </c>
    </row>
    <row r="2527" spans="1:3" ht="72.5" x14ac:dyDescent="0.35">
      <c r="A2527" s="30" t="str">
        <f>DATA!C3328</f>
        <v>6675.018.OTHERS.0011</v>
      </c>
      <c r="B2527" s="30" t="str">
        <f>DATA!D3328</f>
        <v>DNT-B806</v>
      </c>
      <c r="C2527" s="31" t="str">
        <f>DATA!E3328</f>
        <v>P/N : DNT-B806 , RJ45 CRIMPING TOOL PASS
THROUGH, PROFESSIONAL GRADE
ETHERNET CABLE CRIMPER FOR CAT7
CAT6A CAT6 CAT5E CAT5 MODULAR PLUGS
MAKER DDS</v>
      </c>
    </row>
    <row r="2528" spans="1:3" ht="43.5" x14ac:dyDescent="0.35">
      <c r="A2528" s="30" t="str">
        <f>DATA!C3329</f>
        <v>6675.018.OTHERS.0012</v>
      </c>
      <c r="B2528" s="30" t="str">
        <f>DATA!D3329</f>
        <v>DFP-RJC6H</v>
      </c>
      <c r="C2528" s="31" t="str">
        <f>DATA!E3329</f>
        <v>P/N : DFP-RJC6H , CAT6 UTP RJ45 MODULAR
PLUG WITH HOLES - 100 PACK -
TRANSPARENT MAKER DDS</v>
      </c>
    </row>
    <row r="2529" spans="1:3" ht="29" x14ac:dyDescent="0.35">
      <c r="A2529" s="30" t="str">
        <f>DATA!C3330</f>
        <v>2211.003.GENRAL.0115</v>
      </c>
      <c r="B2529" s="30" t="str">
        <f>DATA!D3330</f>
        <v>3RV20214CA10</v>
      </c>
      <c r="C2529" s="31" t="str">
        <f>DATA!E3330</f>
        <v>CIRCUIT BREAKER, 460V, 15HP, SIEMENS PN.
3RV1021-4CA10, New PN: 3RV2021-4CA10</v>
      </c>
    </row>
    <row r="2530" spans="1:3" ht="72.5" x14ac:dyDescent="0.35">
      <c r="A2530" s="30" t="str">
        <f>DATA!C3331</f>
        <v>1551.009.NYBORG.1535</v>
      </c>
      <c r="B2530" s="30" t="str">
        <f>DATA!D3331</f>
        <v>0L1772</v>
      </c>
      <c r="C2530" s="31" t="str">
        <f>DATA!E3331</f>
        <v>P/N : 0L1772 , HEATING ELEMENT 10500W
230V MOUNTING DIA 57.5MM HEATING
CIRCUITS 3, L 335MM W 52MM H 52MM TUBE
DIA 8.5MM HOLE DISTANCE 73MM FOR
ZANUSSI DASH WASHER NHT8</v>
      </c>
    </row>
    <row r="2531" spans="1:3" ht="43.5" x14ac:dyDescent="0.35">
      <c r="A2531" s="30" t="str">
        <f>DATA!C3332</f>
        <v>0666.001.GENRAL.0073</v>
      </c>
      <c r="B2531" s="30">
        <f>DATA!D3332</f>
        <v>0</v>
      </c>
      <c r="C2531" s="31" t="str">
        <f>DATA!E3332</f>
        <v>MODEL : KLY-S200B1-1 , WATER KETTLE
STAINLESS STEEL 20 LITER ( MAKER NASO
STEEL )</v>
      </c>
    </row>
    <row r="2532" spans="1:3" ht="43.5" x14ac:dyDescent="0.35">
      <c r="A2532" s="30" t="str">
        <f>DATA!C3333</f>
        <v>0666.001.GENRAL.0073</v>
      </c>
      <c r="B2532" s="30">
        <f>DATA!D3333</f>
        <v>0</v>
      </c>
      <c r="C2532" s="31" t="str">
        <f>DATA!E3333</f>
        <v>MODEL : KLY-S200B1-1 , WATER KETTLE
STAINLESS STEEL 20 LITER ( MAKER NASO
STEEL )</v>
      </c>
    </row>
    <row r="2533" spans="1:3" ht="43.5" x14ac:dyDescent="0.35">
      <c r="A2533" s="30" t="str">
        <f>DATA!C3334</f>
        <v>0107.002.GENRAL.0001</v>
      </c>
      <c r="B2533" s="30">
        <f>DATA!D3334</f>
        <v>0</v>
      </c>
      <c r="C2533" s="31" t="str">
        <f>DATA!E3334</f>
        <v>WATER FILTER CARTRIDGE
POLYPROPYLENE (PPF) REGULAR MADE IN
CHINA</v>
      </c>
    </row>
    <row r="2534" spans="1:3" ht="58" x14ac:dyDescent="0.35">
      <c r="A2534" s="30" t="str">
        <f>DATA!C3335</f>
        <v>1854.002.CARIER.0725</v>
      </c>
      <c r="B2534" s="30">
        <f>DATA!D3335</f>
        <v>2400379</v>
      </c>
      <c r="C2534" s="31" t="str">
        <f>DATA!E3335</f>
        <v>P/N : 2400379 , DUAL CAPACITOR 50+5 MFD-
440VA FOR CARRIER AIR CONDITIONERS
42QG18-H,38QG18-H</v>
      </c>
    </row>
    <row r="2535" spans="1:3" x14ac:dyDescent="0.35">
      <c r="A2535" s="30" t="str">
        <f>DATA!C3336</f>
        <v>1854.002.CARIER.0756</v>
      </c>
      <c r="B2535" s="30">
        <f>DATA!D3336</f>
        <v>0</v>
      </c>
      <c r="C2535" s="31" t="str">
        <f>DATA!E3336</f>
        <v>CAPACITOR 55+5 FOR CARRIER A/C</v>
      </c>
    </row>
    <row r="2536" spans="1:3" ht="58" x14ac:dyDescent="0.35">
      <c r="A2536" s="30" t="str">
        <f>DATA!C3337</f>
        <v>1854.002.CARIER.0725</v>
      </c>
      <c r="B2536" s="30">
        <f>DATA!D3337</f>
        <v>2400379</v>
      </c>
      <c r="C2536" s="31" t="str">
        <f>DATA!E3337</f>
        <v>P/N : 2400379 , DUAL CAPACITOR 50+5 MFD-
440VA FOR CARRIER AIR CONDITIONERS
42QG18-H,38QG18-H</v>
      </c>
    </row>
    <row r="2537" spans="1:3" x14ac:dyDescent="0.35">
      <c r="A2537" s="30" t="str">
        <f>DATA!C3338</f>
        <v>1854.002.CARIER.0756</v>
      </c>
      <c r="B2537" s="30">
        <f>DATA!D3338</f>
        <v>0</v>
      </c>
      <c r="C2537" s="31" t="str">
        <f>DATA!E3338</f>
        <v>CAPACITOR 55+5 FOR CARRIER A/C</v>
      </c>
    </row>
    <row r="2538" spans="1:3" ht="43.5" x14ac:dyDescent="0.35">
      <c r="A2538" s="30" t="str">
        <f>DATA!C3339</f>
        <v>1276.011.LOWARA.7002</v>
      </c>
      <c r="B2538" s="30">
        <f>DATA!D3339</f>
        <v>101860310</v>
      </c>
      <c r="C2538" s="31" t="str">
        <f>DATA!E3339</f>
        <v>P/N: 101860310, LOWARA ESHE 40-
160/40/P25VSSA EXTENDED SHAFT END
SUCTION CENTRIFUGAL PUMP</v>
      </c>
    </row>
    <row r="2539" spans="1:3" ht="43.5" x14ac:dyDescent="0.35">
      <c r="A2539" s="30" t="str">
        <f>DATA!C3340</f>
        <v>2215.002.GENRAL.7016</v>
      </c>
      <c r="B2539" s="30" t="str">
        <f>DATA!D3340</f>
        <v>CRSM-34/10-1000/250(S5)</v>
      </c>
      <c r="C2539" s="31" t="str">
        <f>DATA!E3340</f>
        <v>P/N : CRSM-34/10-1000/250(S5),
RAYCHEMCRSM- CABLEWRAPAROUND ,
REPAIR SLEEVE - HEAT SHRINK</v>
      </c>
    </row>
    <row r="2540" spans="1:3" ht="43.5" x14ac:dyDescent="0.35">
      <c r="A2540" s="30" t="str">
        <f>DATA!C3341</f>
        <v>2215.002.GENRAL.7012</v>
      </c>
      <c r="B2540" s="30" t="str">
        <f>DATA!D3341</f>
        <v>CRSM250/98</v>
      </c>
      <c r="C2540" s="31" t="str">
        <f>DATA!E3341</f>
        <v>P/N : CRSM 250/98 , RAYCHEMCRSM-
CABLEWRAPAROUND , REPAIR SLEEVE -
HEAT SHRINK ( RAYCHEM CAT.)</v>
      </c>
    </row>
    <row r="2541" spans="1:3" ht="43.5" x14ac:dyDescent="0.35">
      <c r="A2541" s="30" t="str">
        <f>DATA!C3342</f>
        <v>2211.001.GENRAL.7525</v>
      </c>
      <c r="B2541" s="30">
        <f>DATA!D3342</f>
        <v>0</v>
      </c>
      <c r="C2541" s="31" t="str">
        <f>DATA!E3342</f>
        <v>ZBE102 - CONTACT BLOCK , 1NC , 10 A , 600 V
, 1 POLE , SCREW ( REF. P/N : 6HZ09
GRAINGER CAT.)</v>
      </c>
    </row>
    <row r="2542" spans="1:3" ht="43.5" x14ac:dyDescent="0.35">
      <c r="A2542" s="30" t="str">
        <f>DATA!C3343</f>
        <v>2214.009.GENRAL.0012</v>
      </c>
      <c r="B2542" s="30" t="str">
        <f>DATA!D3343</f>
        <v>LC1D09BD</v>
      </c>
      <c r="C2542" s="31" t="str">
        <f>DATA!E3343</f>
        <v>P/N : LC1D09BD , TeSys D contactor - 3P(3 NO)
- AC-3, 9 A - 24 V DC coil FOR DCR HVAC
MODEL Ex DX HVAC 36kW MAKER Schneider</v>
      </c>
    </row>
    <row r="2543" spans="1:3" ht="43.5" x14ac:dyDescent="0.35">
      <c r="A2543" s="30" t="str">
        <f>DATA!C3344</f>
        <v>2211.009.GENRAL.7007</v>
      </c>
      <c r="B2543" s="30">
        <f>DATA!D3344</f>
        <v>0</v>
      </c>
      <c r="C2543" s="31" t="str">
        <f>DATA!E3344</f>
        <v>FUSE, GLASS FUSE, FAST ACTING, 1A, GMA
SERIES, PK 5, BUSSMANN FUSES ( REF. P/N :
6F097 GRAINGER CAT.)</v>
      </c>
    </row>
    <row r="2544" spans="1:3" ht="43.5" x14ac:dyDescent="0.35">
      <c r="A2544" s="30" t="str">
        <f>DATA!C3345</f>
        <v>2211.009.GENRAL.7008</v>
      </c>
      <c r="B2544" s="30">
        <f>DATA!D3345</f>
        <v>0</v>
      </c>
      <c r="C2544" s="31" t="str">
        <f>DATA!E3345</f>
        <v>FUSE, GLASS FUSE, FAST ACTING, 2A, GMA
SERIES, PK 5, BUSSMANN FUSES ( REF. P/N :
6F101 GRAINGER CAT.)</v>
      </c>
    </row>
    <row r="2545" spans="1:3" ht="43.5" x14ac:dyDescent="0.35">
      <c r="A2545" s="30" t="str">
        <f>DATA!C3346</f>
        <v>2214.036.SIMENS.0004</v>
      </c>
      <c r="B2545" s="30" t="str">
        <f>DATA!D3346</f>
        <v>6SE7032-1HB87-2DA1</v>
      </c>
      <c r="C2545" s="31" t="str">
        <f>DATA!E3346</f>
        <v>P/N : 6SE7032-1HB87-2DA1 , SIEMENS
MASTERDRIVES CHOPPER MODULE 200KW
4.45 OHM ( SIEMENS CAT.)</v>
      </c>
    </row>
    <row r="2546" spans="1:3" ht="29" x14ac:dyDescent="0.35">
      <c r="A2546" s="30" t="str">
        <f>DATA!C3347</f>
        <v>1854.014.CARIER.7509</v>
      </c>
      <c r="B2546" s="30">
        <f>DATA!D3347</f>
        <v>0</v>
      </c>
      <c r="C2546" s="31" t="str">
        <f>DATA!E3347</f>
        <v>CARD WITH REMOT FOR A/C CARRIER
42QG18H</v>
      </c>
    </row>
    <row r="2547" spans="1:3" ht="58" x14ac:dyDescent="0.35">
      <c r="A2547" s="30" t="str">
        <f>DATA!C3348</f>
        <v>1238.025.BPM.0141</v>
      </c>
      <c r="B2547" s="30" t="str">
        <f>DATA!D3348</f>
        <v>6AV2124-0MC01-0AX0</v>
      </c>
      <c r="C2547" s="31" t="str">
        <f>DATA!E3348</f>
        <v>SIEMENS P/N : 6AV2124-0MC01-0AX0 , BPM
P/N : 3601060360 , TOUCH PANEL , NO.
6AV2124-0MC01-0AX0 , FOR CHINA BPM TOP
DRIVE 250 TON MODEL DQ40BCQ</v>
      </c>
    </row>
    <row r="2548" spans="1:3" ht="72.5" x14ac:dyDescent="0.35">
      <c r="A2548" s="30" t="str">
        <f>DATA!C3349</f>
        <v>1238.025.BPM.0154</v>
      </c>
      <c r="B2548" s="30" t="str">
        <f>DATA!D3349</f>
        <v>6ES7515-2AM02-0AB0</v>
      </c>
      <c r="C2548" s="31" t="str">
        <f>DATA!E3349</f>
        <v>SIEMENS P/N : 6ES7515-2AM02-0AB0 , BPM
P/N : 3399202680 , CPU , (OLD P/N : MODULE
, NO. 6ES7515-2AM01-0AB0 , 6ES7515-2AN03-
0AB0 ) , FOR CHINA BPM TOP DRIVE 250 TON
MODEL DQ40BCQ</v>
      </c>
    </row>
    <row r="2549" spans="1:3" ht="58" x14ac:dyDescent="0.35">
      <c r="A2549" s="30" t="str">
        <f>DATA!C3350</f>
        <v>1238.025.BPM.0155</v>
      </c>
      <c r="B2549" s="30" t="str">
        <f>DATA!D3350</f>
        <v>6ES7521-1BL00-0AB0</v>
      </c>
      <c r="C2549" s="31" t="str">
        <f>DATA!E3350</f>
        <v>SIEMENS P/N : 6ES7521-1BL00-0AB0 , BPM
P/N : 3399101970 , DI MODULE , NO. 6ES7521-
1BL00-0AB0 , FOR CHINA BPM TOP DRIVE 250
TON MODEL DQ40BCQ</v>
      </c>
    </row>
    <row r="2550" spans="1:3" ht="58" x14ac:dyDescent="0.35">
      <c r="A2550" s="30" t="str">
        <f>DATA!C3351</f>
        <v>1238.025.BPM.0156</v>
      </c>
      <c r="B2550" s="30" t="str">
        <f>DATA!D3351</f>
        <v>6ES7522-1BL01-0AB0</v>
      </c>
      <c r="C2550" s="31" t="str">
        <f>DATA!E3351</f>
        <v>SIEMENS P/N : 6ES7522-1BL01-0AB0 , BPM
P/N : 3399202670 , DO MODULE , NO.
6ES7522-1BL01-0AB0 , FOR CHINA BPM TOP
DRIVE 250 TON MODEL DQ40BCQ</v>
      </c>
    </row>
    <row r="2551" spans="1:3" ht="58" x14ac:dyDescent="0.35">
      <c r="A2551" s="30" t="str">
        <f>DATA!C3352</f>
        <v>1238.025.BPM.0157</v>
      </c>
      <c r="B2551" s="30" t="str">
        <f>DATA!D3352</f>
        <v>6ES7531-7KF00-0AB0</v>
      </c>
      <c r="C2551" s="31" t="str">
        <f>DATA!E3352</f>
        <v>SIEMENS P/N : 6ES7531-7KF00-0AB0 , BPM
P/N : 3399101990 , AI MODULE , NO. 6ES7531-
7KF00-0AB0 , FOR CHINA BPM TOP DRIVE 250
TON MODEL DQ40BCQ</v>
      </c>
    </row>
    <row r="2552" spans="1:3" ht="58" x14ac:dyDescent="0.35">
      <c r="A2552" s="30" t="str">
        <f>DATA!C3353</f>
        <v>1238.025.BPM.0158</v>
      </c>
      <c r="B2552" s="30" t="str">
        <f>DATA!D3353</f>
        <v>6ES7532-5HF00-0AB0</v>
      </c>
      <c r="C2552" s="31" t="str">
        <f>DATA!E3353</f>
        <v>SIEMENS P/N : 6ES7532-5HF00-0AB0 , BPM
P/N : 3399202660 , 8AO MODULE , NO.
6ES7532-5HF00-0AB0 , FOR CHINA BPM TOP
DRIVE 250 TON MODEL DQ40BCQ</v>
      </c>
    </row>
    <row r="2553" spans="1:3" ht="43.5" x14ac:dyDescent="0.35">
      <c r="A2553" s="30" t="str">
        <f>DATA!C3354</f>
        <v>1854.002.CARIER.7575</v>
      </c>
      <c r="B2553" s="30">
        <f>DATA!D3354</f>
        <v>2500260</v>
      </c>
      <c r="C2553" s="31" t="str">
        <f>DATA!E3354</f>
        <v>P/N : 02500260 , INDICATOR BOARD
ASSEMBLY OF SPLIT UNIT FOR CARIER AIR
CONDITIONING MODEL 42QHCT18-708J</v>
      </c>
    </row>
    <row r="2554" spans="1:3" ht="43.5" x14ac:dyDescent="0.35">
      <c r="A2554" s="30" t="str">
        <f>DATA!C3355</f>
        <v>1854.002.CARIER.7576</v>
      </c>
      <c r="B2554" s="30">
        <f>DATA!D3355</f>
        <v>3505058</v>
      </c>
      <c r="C2554" s="31" t="str">
        <f>DATA!E3355</f>
        <v>P/N : 03505058 , DISPLAY PANEL
SUBASSEMBLY(STICKER) FOR CARIER AIR
CONDITIONING MODEL 42QHCT18-708J</v>
      </c>
    </row>
    <row r="2555" spans="1:3" ht="43.5" x14ac:dyDescent="0.35">
      <c r="A2555" s="30" t="str">
        <f>DATA!C3356</f>
        <v>1854.002.CARIER.7577</v>
      </c>
      <c r="B2555" s="30">
        <f>DATA!D3356</f>
        <v>2400558</v>
      </c>
      <c r="C2555" s="31" t="str">
        <f>DATA!E3356</f>
        <v>P/N : 02400558 , SINGLE PHASE
ASYNCHRONOUS MOTOR FOR CARIER AIR
CONDITIONING MODEL 42QHCT18-708J</v>
      </c>
    </row>
    <row r="2556" spans="1:3" ht="58" x14ac:dyDescent="0.35">
      <c r="A2556" s="30" t="str">
        <f>DATA!C3357</f>
        <v>1854.002.CARIER.7583</v>
      </c>
      <c r="B2556" s="30">
        <f>DATA!D3357</f>
        <v>2501438</v>
      </c>
      <c r="C2556" s="31" t="str">
        <f>DATA!E3357</f>
        <v>P/N : 02501438 , REMOTE CONTROLLER (20 -
28 DEGREE) FOR OPTIMAX SPLIT AIR
CONDITIONER INDOOR UNIT FOR CARRIER
AIR CONDITIONER 42QHCT18-708J</v>
      </c>
    </row>
    <row r="2557" spans="1:3" ht="58" x14ac:dyDescent="0.35">
      <c r="A2557" s="30" t="str">
        <f>DATA!C3358</f>
        <v>1854.002.CARIER.7584</v>
      </c>
      <c r="B2557" s="30">
        <f>DATA!D3358</f>
        <v>2804231</v>
      </c>
      <c r="C2557" s="31" t="str">
        <f>DATA!E3358</f>
        <v>P/N : 02804231 , AXIAL FAN 425*127*8-3ASG20-
12100105000057 FOR OPTIMAX SPLIT AIR
CONDITIONER OUTDOOR UNIT FOR CARRIER
AIR CONDITIONER 38QHCT18-708</v>
      </c>
    </row>
    <row r="2558" spans="1:3" ht="58" x14ac:dyDescent="0.35">
      <c r="A2558" s="30" t="str">
        <f>DATA!C3359</f>
        <v>1854.002.CARIER.7586</v>
      </c>
      <c r="B2558" s="30">
        <f>DATA!D3359</f>
        <v>2400321</v>
      </c>
      <c r="C2558" s="31" t="str">
        <f>DATA!E3359</f>
        <v>P/N : 02400321 , DUAL CAP 55+3 MF-450 V-
50/60 HZ -P2-85 DEG FOR CARRIER AIR
CONDITIONER 38QHCT18-708</v>
      </c>
    </row>
    <row r="2559" spans="1:3" ht="43.5" x14ac:dyDescent="0.35">
      <c r="A2559" s="30" t="str">
        <f>DATA!C3360</f>
        <v>1854.002.CARIER.7587</v>
      </c>
      <c r="B2559" s="30">
        <f>DATA!D3360</f>
        <v>2300462</v>
      </c>
      <c r="C2559" s="31" t="str">
        <f>DATA!E3360</f>
        <v>P/N : 02300462 , FLARE NUT 1/2 IN FOR
OPTIMAX SPLIT AIR CONDITIONER FOR
CARRIER AIR CONDITIONER 38QHCT18-708</v>
      </c>
    </row>
    <row r="2560" spans="1:3" ht="43.5" x14ac:dyDescent="0.35">
      <c r="A2560" s="30" t="str">
        <f>DATA!C3361</f>
        <v>1854.002.CARIER.7588</v>
      </c>
      <c r="B2560" s="30">
        <f>DATA!D3361</f>
        <v>2300402</v>
      </c>
      <c r="C2560" s="31" t="str">
        <f>DATA!E3361</f>
        <v>P/N : 02300402 , FLARE NUT 1/4 IN FOR
OPTIMAX SPLIT AIR CONDITIONER FOR
CARRIER AIR CONDITIONER 38QHCT18-708</v>
      </c>
    </row>
    <row r="2561" spans="1:3" ht="43.5" x14ac:dyDescent="0.35">
      <c r="A2561" s="30" t="str">
        <f>DATA!C3362</f>
        <v>1854.002.CARIER.7602</v>
      </c>
      <c r="B2561" s="30">
        <f>DATA!D3362</f>
        <v>2400572</v>
      </c>
      <c r="C2561" s="31" t="str">
        <f>DATA!E3362</f>
        <v>P/N : 02400572 , CONTACTOR 30 - 32 AMPS 2
POLE 2 POLES OUTDOOR UNIT A/C CARRIER
MODEL OPTIMAX MODEL 38QHCT24-708</v>
      </c>
    </row>
    <row r="2562" spans="1:3" ht="43.5" x14ac:dyDescent="0.35">
      <c r="A2562" s="30" t="str">
        <f>DATA!C3363</f>
        <v>1531.003.GENRAL.7507</v>
      </c>
      <c r="B2562" s="30">
        <f>DATA!D3363</f>
        <v>2102018</v>
      </c>
      <c r="C2562" s="31" t="str">
        <f>DATA!E3363</f>
        <v>HEATER TURKEY UPPER OVEN 1300 WATT
220V (130CM ) , REF. PN/ 2102018 FOR
ELECTRIC COOKER</v>
      </c>
    </row>
    <row r="2563" spans="1:3" ht="43.5" x14ac:dyDescent="0.35">
      <c r="A2563" s="30" t="str">
        <f>DATA!C3364</f>
        <v>1531.003.GENRAL.7506</v>
      </c>
      <c r="B2563" s="30">
        <f>DATA!D3364</f>
        <v>0</v>
      </c>
      <c r="C2563" s="31" t="str">
        <f>DATA!E3364</f>
        <v>HEATER TURKEY LOWER OVEN 1300 WATT
220V (130CM ) NO REF. 2102018 FOR
ELECTRIC COOKER</v>
      </c>
    </row>
    <row r="2564" spans="1:3" ht="29" x14ac:dyDescent="0.35">
      <c r="A2564" s="30" t="str">
        <f>DATA!C3365</f>
        <v>0666.001.ARSTON.0002</v>
      </c>
      <c r="B2564" s="30">
        <f>DATA!D3365</f>
        <v>0</v>
      </c>
      <c r="C2564" s="31" t="str">
        <f>DATA!E3365</f>
        <v>ELECTRIC WATER HEATER, MAKER :
ARISTON, 80 LITERS 220 VOLT</v>
      </c>
    </row>
    <row r="2565" spans="1:3" ht="29" x14ac:dyDescent="0.35">
      <c r="A2565" s="30" t="str">
        <f>DATA!C3366</f>
        <v>1961.014.OLYMPC.0102</v>
      </c>
      <c r="B2565" s="30">
        <f>DATA!D3366</f>
        <v>0</v>
      </c>
      <c r="C2565" s="31" t="str">
        <f>DATA!E3366</f>
        <v>1/2" NON-RETURN VALVE 3.5 +/- 0.5 BAR / 8
BAR ( REF. P/N: DIN 3320 P1 ONLY )</v>
      </c>
    </row>
    <row r="2566" spans="1:3" ht="29" x14ac:dyDescent="0.35">
      <c r="A2566" s="30" t="str">
        <f>DATA!C3367</f>
        <v>5720.011.GENRAL.7040</v>
      </c>
      <c r="B2566" s="30" t="str">
        <f>DATA!D3367</f>
        <v>WITH 4 OUTLET</v>
      </c>
      <c r="C2566" s="31" t="str">
        <f>DATA!E3367</f>
        <v>BRENNENSTUHL CORD REEL WITH 50 MTR
ELECTRIC CABLE WITH 4 OUTLET</v>
      </c>
    </row>
    <row r="2567" spans="1:3" ht="29" x14ac:dyDescent="0.35">
      <c r="A2567" s="30" t="str">
        <f>DATA!C3368</f>
        <v>5720.011.GENRAL.7040</v>
      </c>
      <c r="B2567" s="30" t="str">
        <f>DATA!D3368</f>
        <v>WITH 4 OUTLET</v>
      </c>
      <c r="C2567" s="31" t="str">
        <f>DATA!E3368</f>
        <v>BRENNENSTUHL CORD REEL WITH 50 MTR
ELECTRIC CABLE WITH 4 OUTLET</v>
      </c>
    </row>
    <row r="2568" spans="1:3" ht="29" x14ac:dyDescent="0.35">
      <c r="A2568" s="30" t="str">
        <f>DATA!C3369</f>
        <v>5720.011.GENRAL.9431</v>
      </c>
      <c r="B2568" s="30">
        <f>DATA!D3369</f>
        <v>0</v>
      </c>
      <c r="C2568" s="31" t="str">
        <f>DATA!E3369</f>
        <v>P/N : 3P+N+G 32A-6H, RECEPTACLE 3P+N+G
32A-6H/346?415V (MIMCO)</v>
      </c>
    </row>
    <row r="2569" spans="1:3" ht="29" x14ac:dyDescent="0.35">
      <c r="A2569" s="30" t="str">
        <f>DATA!C3370</f>
        <v>5720.003.GENRAL.0125</v>
      </c>
      <c r="B2569" s="30">
        <f>DATA!D3370</f>
        <v>0</v>
      </c>
      <c r="C2569" s="31" t="str">
        <f>DATA!E3370</f>
        <v>25 MM2CABLE LUGS WITH 8 MM HOLE
DIAMETER MADE IN CHINA</v>
      </c>
    </row>
    <row r="2570" spans="1:3" ht="29" x14ac:dyDescent="0.35">
      <c r="A2570" s="30" t="str">
        <f>DATA!C3371</f>
        <v>5720.011.GENRAL.7040</v>
      </c>
      <c r="B2570" s="30" t="str">
        <f>DATA!D3371</f>
        <v>WITH 4 OUTLET</v>
      </c>
      <c r="C2570" s="31" t="str">
        <f>DATA!E3371</f>
        <v>BRENNENSTUHL CORD REEL WITH 50 MTR
ELECTRIC CABLE WITH 4 OUTLET</v>
      </c>
    </row>
    <row r="2571" spans="1:3" ht="29" x14ac:dyDescent="0.35">
      <c r="A2571" s="30" t="str">
        <f>DATA!C3372</f>
        <v>5720.011.GENRAL.7040</v>
      </c>
      <c r="B2571" s="30" t="str">
        <f>DATA!D3372</f>
        <v>WITH 4 OUTLET</v>
      </c>
      <c r="C2571" s="31" t="str">
        <f>DATA!E3372</f>
        <v>BRENNENSTUHL CORD REEL WITH 50 MTR
ELECTRIC CABLE WITH 4 OUTLET</v>
      </c>
    </row>
    <row r="2572" spans="1:3" ht="29" x14ac:dyDescent="0.35">
      <c r="A2572" s="30" t="str">
        <f>DATA!C3373</f>
        <v>2215.004.GENRAL.7504</v>
      </c>
      <c r="B2572" s="30">
        <f>DATA!D3373</f>
        <v>0</v>
      </c>
      <c r="C2572" s="31" t="str">
        <f>DATA!E3373</f>
        <v>CABLE, 4 CONDUCTOR POWER CABLE, 25
mm2, RUBBER, MADE EL-SEWEDY OR ITALY</v>
      </c>
    </row>
    <row r="2573" spans="1:3" ht="29" x14ac:dyDescent="0.35">
      <c r="A2573" s="30" t="str">
        <f>DATA!C3374</f>
        <v>5720.003.GENRAL.0050</v>
      </c>
      <c r="B2573" s="30">
        <f>DATA!D3374</f>
        <v>0</v>
      </c>
      <c r="C2573" s="31" t="str">
        <f>DATA!E3374</f>
        <v>1 CONDUCTOR X 50 SQUERE MM
YELLOW/GREEN SOFT ( ELSEWEDY )</v>
      </c>
    </row>
    <row r="2574" spans="1:3" ht="29" x14ac:dyDescent="0.35">
      <c r="A2574" s="30" t="str">
        <f>DATA!C3375</f>
        <v>0666.001.GENRAL.0041</v>
      </c>
      <c r="B2574" s="30">
        <f>DATA!D3375</f>
        <v>0</v>
      </c>
      <c r="C2574" s="31" t="str">
        <f>DATA!E3375</f>
        <v>MODEL : TWF-16 , TORNADO WALL FAN - 16
INCH</v>
      </c>
    </row>
    <row r="2575" spans="1:3" x14ac:dyDescent="0.35">
      <c r="A2575" s="30" t="str">
        <f>DATA!C3379</f>
        <v>1511.002.GENRAL.0201</v>
      </c>
      <c r="B2575" s="30">
        <f>DATA!D3379</f>
        <v>0</v>
      </c>
      <c r="C2575" s="31" t="str">
        <f>DATA!E3379</f>
        <v>FREON 22 25 LB.( Egyptian , Indian , EU )</v>
      </c>
    </row>
    <row r="2576" spans="1:3" x14ac:dyDescent="0.35">
      <c r="A2576" s="30" t="str">
        <f>DATA!C3380</f>
        <v>1511.002.GENRAL.0201</v>
      </c>
      <c r="B2576" s="30">
        <f>DATA!D3380</f>
        <v>0</v>
      </c>
      <c r="C2576" s="31" t="str">
        <f>DATA!E3380</f>
        <v>FREON 22 25 LB.( Egyptian , Indian , EU )</v>
      </c>
    </row>
    <row r="2577" spans="1:3" x14ac:dyDescent="0.35">
      <c r="A2577" s="30" t="str">
        <f>DATA!C3381</f>
        <v>1511.002.GENRAL.0134</v>
      </c>
      <c r="B2577" s="30" t="str">
        <f>DATA!D3381</f>
        <v>R134A</v>
      </c>
      <c r="C2577" s="31" t="str">
        <f>DATA!E3381</f>
        <v>P/N : R134A, FREON FOR REFRIGERATOR</v>
      </c>
    </row>
    <row r="2578" spans="1:3" ht="29" x14ac:dyDescent="0.35">
      <c r="A2578" s="30" t="str">
        <f>DATA!C3382</f>
        <v>1511.002.GENRAL.0410</v>
      </c>
      <c r="B2578" s="30" t="str">
        <f>DATA!D3382</f>
        <v>410A</v>
      </c>
      <c r="C2578" s="31" t="str">
        <f>DATA!E3382</f>
        <v>P/N : 410A, FREON FOR DRILLER CABIN
CARRIER</v>
      </c>
    </row>
    <row r="2579" spans="1:3" ht="29" x14ac:dyDescent="0.35">
      <c r="A2579" s="30" t="str">
        <f>DATA!C3383</f>
        <v>1511.002.GENRAL.0204</v>
      </c>
      <c r="B2579" s="30">
        <f>DATA!D3383</f>
        <v>0</v>
      </c>
      <c r="C2579" s="31" t="str">
        <f>DATA!E3383</f>
        <v>FREON 404A-24LB, 10.9 KGM ( Egyptian , Indian
, EU, Tiba Int. )</v>
      </c>
    </row>
    <row r="2580" spans="1:3" x14ac:dyDescent="0.35">
      <c r="A2580" s="30" t="str">
        <f>DATA!C3384</f>
        <v>1511.002.GENRAL.0201</v>
      </c>
      <c r="B2580" s="30">
        <f>DATA!D3384</f>
        <v>0</v>
      </c>
      <c r="C2580" s="31" t="str">
        <f>DATA!E3384</f>
        <v>FREON 22 25 LB.( Egyptian , Indian , EU )</v>
      </c>
    </row>
    <row r="2581" spans="1:3" ht="29" x14ac:dyDescent="0.35">
      <c r="A2581" s="30" t="str">
        <f>DATA!C3385</f>
        <v>1511.002.GENRAL.0410</v>
      </c>
      <c r="B2581" s="30" t="str">
        <f>DATA!D3385</f>
        <v>410A</v>
      </c>
      <c r="C2581" s="31" t="str">
        <f>DATA!E3385</f>
        <v>P/N : 410A, FREON FOR DRILLER CABIN
CARRIER</v>
      </c>
    </row>
    <row r="2582" spans="1:3" x14ac:dyDescent="0.35">
      <c r="A2582" s="30" t="str">
        <f>DATA!C3386</f>
        <v>1511.002.GENRAL.0134</v>
      </c>
      <c r="B2582" s="30" t="str">
        <f>DATA!D3386</f>
        <v>R134A</v>
      </c>
      <c r="C2582" s="31" t="str">
        <f>DATA!E3386</f>
        <v>P/N : R134A, FREON FOR REFRIGERATOR</v>
      </c>
    </row>
    <row r="2583" spans="1:3" x14ac:dyDescent="0.35">
      <c r="A2583" s="30" t="str">
        <f>DATA!C3390</f>
        <v>1511.002.GENRAL.0135</v>
      </c>
      <c r="B2583" s="30" t="str">
        <f>DATA!D3390</f>
        <v>134A</v>
      </c>
      <c r="C2583" s="31" t="str">
        <f>DATA!E3390</f>
        <v>134A ENGLISH HARD FERON</v>
      </c>
    </row>
    <row r="2584" spans="1:3" x14ac:dyDescent="0.35">
      <c r="A2584" s="30" t="str">
        <f>DATA!C3391</f>
        <v>1511.002.GENRAL.0201</v>
      </c>
      <c r="B2584" s="30">
        <f>DATA!D3391</f>
        <v>0</v>
      </c>
      <c r="C2584" s="31" t="str">
        <f>DATA!E3391</f>
        <v>FREON 22 25 LB.( Egyptian , Indian , EU )</v>
      </c>
    </row>
    <row r="2585" spans="1:3" ht="29" x14ac:dyDescent="0.35">
      <c r="A2585" s="30" t="str">
        <f>DATA!C3394</f>
        <v>1511.002.GENRAL.0410</v>
      </c>
      <c r="B2585" s="30" t="str">
        <f>DATA!D3394</f>
        <v>410A</v>
      </c>
      <c r="C2585" s="31" t="str">
        <f>DATA!E3394</f>
        <v>P/N : 410A, FREON FOR DRILLER CABIN
CARRIER</v>
      </c>
    </row>
    <row r="2586" spans="1:3" x14ac:dyDescent="0.35">
      <c r="A2586" s="30" t="str">
        <f>DATA!C3395</f>
        <v>1511.002.GENRAL.0412</v>
      </c>
      <c r="B2586" s="30">
        <f>DATA!D3395</f>
        <v>0</v>
      </c>
      <c r="C2586" s="31" t="str">
        <f>DATA!E3395</f>
        <v>FREON 407 G/ USE, ( REF. GRAINGER CAT.)</v>
      </c>
    </row>
    <row r="2587" spans="1:3" ht="29" x14ac:dyDescent="0.35">
      <c r="A2587" s="30" t="str">
        <f>DATA!C3396</f>
        <v>1511.002.GENRAL.0204</v>
      </c>
      <c r="B2587" s="30">
        <f>DATA!D3396</f>
        <v>0</v>
      </c>
      <c r="C2587" s="31" t="str">
        <f>DATA!E3396</f>
        <v>FREON 404A-24LB, 10.9 KGM ( Egyptian , Indian
, EU, Tiba Int. )</v>
      </c>
    </row>
    <row r="2588" spans="1:3" x14ac:dyDescent="0.35">
      <c r="A2588" s="30" t="str">
        <f>DATA!C3398</f>
        <v>1511.002.GENRAL.0412</v>
      </c>
      <c r="B2588" s="30">
        <f>DATA!D3398</f>
        <v>0</v>
      </c>
      <c r="C2588" s="31" t="str">
        <f>DATA!E3398</f>
        <v>FREON 407 G/ USE, ( REF. GRAINGER CAT.)</v>
      </c>
    </row>
    <row r="2589" spans="1:3" x14ac:dyDescent="0.35">
      <c r="A2589" s="30" t="str">
        <f>DATA!C3399</f>
        <v>1511.002.GENRAL.0201</v>
      </c>
      <c r="B2589" s="30">
        <f>DATA!D3399</f>
        <v>0</v>
      </c>
      <c r="C2589" s="31" t="str">
        <f>DATA!E3399</f>
        <v>FREON 22 25 LB.( Egyptian , Indian , EU )</v>
      </c>
    </row>
    <row r="2590" spans="1:3" x14ac:dyDescent="0.35">
      <c r="A2590" s="30" t="str">
        <f>DATA!C3400</f>
        <v>1511.002.GENRAL.0201</v>
      </c>
      <c r="B2590" s="30">
        <f>DATA!D3400</f>
        <v>0</v>
      </c>
      <c r="C2590" s="31" t="str">
        <f>DATA!E3400</f>
        <v>FREON 22 25 LB.( Egyptian , Indian , EU )</v>
      </c>
    </row>
    <row r="2591" spans="1:3" ht="29" x14ac:dyDescent="0.35">
      <c r="A2591" s="30" t="str">
        <f>DATA!C3401</f>
        <v>1511.002.GENRAL.0410</v>
      </c>
      <c r="B2591" s="30" t="str">
        <f>DATA!D3401</f>
        <v>410A</v>
      </c>
      <c r="C2591" s="31" t="str">
        <f>DATA!E3401</f>
        <v>P/N : 410A, FREON FOR DRILLER CABIN
CARRIER</v>
      </c>
    </row>
    <row r="2592" spans="1:3" ht="29" x14ac:dyDescent="0.35">
      <c r="A2592" s="30" t="str">
        <f>DATA!C3402</f>
        <v>1854.014.CARIER.7511</v>
      </c>
      <c r="B2592" s="30">
        <f>DATA!D3402</f>
        <v>0</v>
      </c>
      <c r="C2592" s="31" t="str">
        <f>DATA!E3402</f>
        <v xml:space="preserve"> CONTACTOR FOR A/C CARRIER QG AIR
CONDATION 42QG18H</v>
      </c>
    </row>
    <row r="2593" spans="1:3" ht="43.5" x14ac:dyDescent="0.35">
      <c r="A2593" s="30" t="str">
        <f>DATA!C3403</f>
        <v>1854.002.CARIER.7575</v>
      </c>
      <c r="B2593" s="30">
        <f>DATA!D3403</f>
        <v>2500260</v>
      </c>
      <c r="C2593" s="31" t="str">
        <f>DATA!E3403</f>
        <v>P/N : 02500260 , INDICATOR BOARD
ASSEMBLY OF SPLIT UNIT FOR CARIER AIR
CONDITIONING MODEL 42QHCT18-708J</v>
      </c>
    </row>
    <row r="2594" spans="1:3" ht="43.5" x14ac:dyDescent="0.35">
      <c r="A2594" s="30" t="str">
        <f>DATA!C3404</f>
        <v>1854.002.CARIER.7577</v>
      </c>
      <c r="B2594" s="30">
        <f>DATA!D3404</f>
        <v>2400558</v>
      </c>
      <c r="C2594" s="31" t="str">
        <f>DATA!E3404</f>
        <v>P/N : 02400558 , SINGLE PHASE
ASYNCHRONOUS MOTOR FOR CARIER AIR
CONDITIONING MODEL 42QHCT18-708J</v>
      </c>
    </row>
    <row r="2595" spans="1:3" ht="43.5" x14ac:dyDescent="0.35">
      <c r="A2595" s="30" t="str">
        <f>DATA!C3405</f>
        <v>1854.002.CARIER.7578</v>
      </c>
      <c r="B2595" s="30">
        <f>DATA!D3405</f>
        <v>2801338</v>
      </c>
      <c r="C2595" s="31" t="str">
        <f>DATA!E3405</f>
        <v>P/N : 02801338 , BEATING BASE JACKET FOR
CARIER AIR CONDITIONING MODEL
42QHCT18-708J</v>
      </c>
    </row>
    <row r="2596" spans="1:3" ht="29" x14ac:dyDescent="0.35">
      <c r="A2596" s="30" t="str">
        <f>DATA!C3406</f>
        <v>1854.002.CARIER.7579</v>
      </c>
      <c r="B2596" s="30">
        <f>DATA!D3406</f>
        <v>2801348</v>
      </c>
      <c r="C2596" s="31" t="str">
        <f>DATA!E3406</f>
        <v>P/N : 02801348 , BEATING BASE FOR CARIER
AIR CONDITIONING MODEL 42QHCT18-708J</v>
      </c>
    </row>
    <row r="2597" spans="1:3" ht="58" x14ac:dyDescent="0.35">
      <c r="A2597" s="30" t="str">
        <f>DATA!C3407</f>
        <v>1854.002.CARIER.7583</v>
      </c>
      <c r="B2597" s="30">
        <f>DATA!D3407</f>
        <v>2501438</v>
      </c>
      <c r="C2597" s="31" t="str">
        <f>DATA!E3407</f>
        <v>P/N : 02501438 , REMOTE CONTROLLER (20 -
28 DEGREE) FOR OPTIMAX SPLIT AIR
CONDITIONER INDOOR UNIT FOR CARRIER
AIR CONDITIONER 42QHCT18-708J</v>
      </c>
    </row>
    <row r="2598" spans="1:3" ht="43.5" x14ac:dyDescent="0.35">
      <c r="A2598" s="30" t="str">
        <f>DATA!C3408</f>
        <v>1854.002.CARIER.7598</v>
      </c>
      <c r="B2598" s="30">
        <f>DATA!D3408</f>
        <v>2804129</v>
      </c>
      <c r="C2598" s="31" t="str">
        <f>DATA!E3408</f>
        <v>P/N : 02804129 , CROSS-FLOW WINDOW
ROTOR FOR CARRIER OPTIMAX AIR
CONDITION MODEL 42QHC24-708J</v>
      </c>
    </row>
    <row r="2599" spans="1:3" ht="43.5" x14ac:dyDescent="0.35">
      <c r="A2599" s="30" t="str">
        <f>DATA!C3409</f>
        <v>1854.002.CARIER.7600</v>
      </c>
      <c r="B2599" s="30">
        <f>DATA!D3409</f>
        <v>2500257</v>
      </c>
      <c r="C2599" s="31" t="str">
        <f>DATA!E3409</f>
        <v>P/N : 02500257 , ELECTRONIC CONTROL BOX
ASSEMBLY FOR CARRIER OPTIMAX AIR
CONDITION MODEL 42QHC24-708J</v>
      </c>
    </row>
    <row r="2600" spans="1:3" ht="43.5" x14ac:dyDescent="0.35">
      <c r="A2600" s="30" t="str">
        <f>DATA!C3410</f>
        <v>1854.002.CARIER.7601</v>
      </c>
      <c r="B2600" s="30">
        <f>DATA!D3410</f>
        <v>2502758</v>
      </c>
      <c r="C2600" s="31" t="str">
        <f>DATA!E3410</f>
        <v>P/N : 02502758 , ROOM TEMPERATURE
SENSOR FOR INDOOR UNIT A/C CARRIER
MODEL OPTIMAX MODEL 42QHCT24-708J</v>
      </c>
    </row>
    <row r="2601" spans="1:3" ht="29" x14ac:dyDescent="0.35">
      <c r="A2601" s="30" t="str">
        <f>DATA!C3411</f>
        <v>1854.002.CARIER.7613</v>
      </c>
      <c r="B2601" s="30">
        <f>DATA!D3411</f>
        <v>2508825</v>
      </c>
      <c r="C2601" s="31" t="str">
        <f>DATA!E3411</f>
        <v>P/N : 02508825 , TEMPERATURE SENSOR
FOR CARIER AIR CONDITION MODEL 42QHCT18-708J</v>
      </c>
    </row>
    <row r="2602" spans="1:3" ht="43.5" x14ac:dyDescent="0.35">
      <c r="A2602" s="30" t="str">
        <f>DATA!C3412</f>
        <v>1854.002.CARIER.0888</v>
      </c>
      <c r="B2602" s="30" t="str">
        <f>DATA!D3412</f>
        <v>DCL163</v>
      </c>
      <c r="C2602" s="31" t="str">
        <f>DATA!E3412</f>
        <v>P/N : DCL163, FILTER DRYER 3/8" DANFOSS
FOR YORK AIR CONDITION # 1 SCR ROOM
HERMRTEC / E1212E</v>
      </c>
    </row>
    <row r="2603" spans="1:3" ht="43.5" x14ac:dyDescent="0.35">
      <c r="A2603" s="30" t="str">
        <f>DATA!C3413</f>
        <v>1854.002.CARIER.7546</v>
      </c>
      <c r="B2603" s="30" t="str">
        <f>DATA!D3413</f>
        <v>PH330G2C - TKTS</v>
      </c>
      <c r="C2603" s="31" t="str">
        <f>DATA!E3413</f>
        <v>P/N : PH330G2C - TKTS, COMPRESSOR , 2.25
HP. , GMCC ROHS# PH330G2C - TKTS WITH
ITS CAPLLRY FOR CARRIER OPTIMAX</v>
      </c>
    </row>
    <row r="2604" spans="1:3" ht="43.5" x14ac:dyDescent="0.35">
      <c r="A2604" s="30" t="str">
        <f>DATA!C3415</f>
        <v>1854.002.CARIER.7596</v>
      </c>
      <c r="B2604" s="30">
        <f>DATA!D3415</f>
        <v>2804126</v>
      </c>
      <c r="C2604" s="31" t="str">
        <f>DATA!E3415</f>
        <v>P/N : 02804126 , STANDARD AIR FILTER FOR
CARRIER OPTIMAX AIR CONDITION MODEL
42QHC24-708J</v>
      </c>
    </row>
    <row r="2605" spans="1:3" ht="43.5" x14ac:dyDescent="0.35">
      <c r="A2605" s="30" t="str">
        <f>DATA!C3416</f>
        <v>1854.002.CARIER.7601</v>
      </c>
      <c r="B2605" s="30">
        <f>DATA!D3416</f>
        <v>2502758</v>
      </c>
      <c r="C2605" s="31" t="str">
        <f>DATA!E3416</f>
        <v>P/N : 02502758 , ROOM TEMPERATURE
SENSOR FOR INDOOR UNIT A/C CARRIER
MODEL OPTIMAX MODEL 42QHCT24-708J</v>
      </c>
    </row>
    <row r="2606" spans="1:3" ht="43.5" x14ac:dyDescent="0.35">
      <c r="A2606" s="30" t="str">
        <f>DATA!C3417</f>
        <v>1854.002.CARIER.0728</v>
      </c>
      <c r="B2606" s="30">
        <f>DATA!D3417</f>
        <v>2400580</v>
      </c>
      <c r="C2606" s="31" t="str">
        <f>DATA!E3417</f>
        <v>P/N : 02400580, CONTACTOR 2 POLES-25
AMPS 190-200V COIL FOR CARRIER AIR
CONDITIONING</v>
      </c>
    </row>
    <row r="2607" spans="1:3" ht="29" x14ac:dyDescent="0.35">
      <c r="A2607" s="30" t="str">
        <f>DATA!C3418</f>
        <v>1854.002.CARIER.0888</v>
      </c>
      <c r="B2607" s="30" t="str">
        <f>DATA!D3418</f>
        <v>DCL163</v>
      </c>
      <c r="C2607" s="31" t="str">
        <f>DATA!E3418</f>
        <v>P/N : DCL163, FILTER DRYER 3/8" DANFOSS
FOR YORK AIR CONDITION # 1 SCR ROOM HERMRTEC / E1212E</v>
      </c>
    </row>
    <row r="2608" spans="1:3" ht="43.5" x14ac:dyDescent="0.35">
      <c r="A2608" s="30" t="str">
        <f>DATA!C3419</f>
        <v>1854.002.CARIER.0728</v>
      </c>
      <c r="B2608" s="30">
        <f>DATA!D3419</f>
        <v>2400580</v>
      </c>
      <c r="C2608" s="31" t="str">
        <f>DATA!E3419</f>
        <v>P/N : 02400580, CONTACTOR 2 POLES-25
AMPS 190-200V COIL FOR CARRIER AIR
CONDITIONING</v>
      </c>
    </row>
    <row r="2609" spans="1:3" ht="43.5" x14ac:dyDescent="0.35">
      <c r="A2609" s="30" t="str">
        <f>DATA!C3420</f>
        <v>1854.002.CARIER.0725</v>
      </c>
      <c r="B2609" s="30">
        <f>DATA!D3420</f>
        <v>2400379</v>
      </c>
      <c r="C2609" s="31" t="str">
        <f>DATA!E3420</f>
        <v>P/N : 2400379 , DUAL CAPACITOR 50+5 MFD-
440VA FOR CARRIER AIR CONDITIONERS
42QG18-H,38QG18-H</v>
      </c>
    </row>
    <row r="2610" spans="1:3" ht="43.5" x14ac:dyDescent="0.35">
      <c r="A2610" s="30" t="str">
        <f>DATA!C3421</f>
        <v>1854.002.CARIER.7567</v>
      </c>
      <c r="B2610" s="30">
        <f>DATA!D3421</f>
        <v>2400321</v>
      </c>
      <c r="C2610" s="31" t="str">
        <f>DATA!E3421</f>
        <v>P/N : 2400321, DUAL CAPACITOR
55+3MFD/440 VAC FOR CARRIER/PRESTIGE
AIR CONDITION 42QFLT18-720</v>
      </c>
    </row>
    <row r="2611" spans="1:3" ht="29" x14ac:dyDescent="0.35">
      <c r="A2611" s="30" t="str">
        <f>DATA!C3422</f>
        <v>6675.017.RITTAL.0003</v>
      </c>
      <c r="B2611" s="30">
        <f>DATA!D3422</f>
        <v>3398187</v>
      </c>
      <c r="C2611" s="31" t="str">
        <f>DATA!E3422</f>
        <v>P/N : 3398187 RITTAL COMPRESSOR FOR
LCP DX COOLING INDOOR UNIT</v>
      </c>
    </row>
    <row r="2612" spans="1:3" ht="29" x14ac:dyDescent="0.35">
      <c r="A2612" s="30" t="str">
        <f>DATA!C3423</f>
        <v>1531.032.GENRAL.0034</v>
      </c>
      <c r="B2612" s="30">
        <f>DATA!D3423</f>
        <v>170984</v>
      </c>
      <c r="C2612" s="31" t="str">
        <f>DATA!E3423</f>
        <v>P/N : 170984 , HEATER 220VOLT 2000WATT
MADE IN GERMANY FOR 6 HOT PLATE</v>
      </c>
    </row>
    <row r="2613" spans="1:3" ht="43.5" x14ac:dyDescent="0.35">
      <c r="A2613" s="30" t="str">
        <f>DATA!C3424</f>
        <v>0666.001.GENRAL.0105</v>
      </c>
      <c r="B2613" s="30">
        <f>DATA!D3424</f>
        <v>0</v>
      </c>
      <c r="C2613" s="31" t="str">
        <f>DATA!E3424</f>
        <v>ROOF TOP EXHAUST FAN WITH MOTOR
MODEL DSC 400 380-420 Volts 50 Hz 3 Phase
Product Number WL242363</v>
      </c>
    </row>
    <row r="2614" spans="1:3" ht="43.5" x14ac:dyDescent="0.35">
      <c r="A2614" s="30" t="str">
        <f>DATA!C3425</f>
        <v>0666.001.GENRAL.0105</v>
      </c>
      <c r="B2614" s="30">
        <f>DATA!D3425</f>
        <v>0</v>
      </c>
      <c r="C2614" s="31" t="str">
        <f>DATA!E3425</f>
        <v>ROOF TOP EXHAUST FAN WITH MOTOR
MODEL DSC 400 380-420 Volts 50 Hz 3 Phase
Product Number WL242363</v>
      </c>
    </row>
    <row r="2615" spans="1:3" ht="29" x14ac:dyDescent="0.35">
      <c r="A2615" s="30" t="str">
        <f>DATA!C3426</f>
        <v>0666.001.ARSTON.0002</v>
      </c>
      <c r="B2615" s="30">
        <f>DATA!D3426</f>
        <v>0</v>
      </c>
      <c r="C2615" s="31" t="str">
        <f>DATA!E3426</f>
        <v>ELECTRIC WATER HEATER, MAKER :
ARISTON, 80 LITERS 220 VOLT</v>
      </c>
    </row>
    <row r="2616" spans="1:3" x14ac:dyDescent="0.35">
      <c r="A2616" s="30" t="str">
        <f>DATA!C3427</f>
        <v>5720.006.GENRAL.0023</v>
      </c>
      <c r="B2616" s="30" t="str">
        <f>DATA!D3427</f>
        <v>3M-23</v>
      </c>
      <c r="C2616" s="31" t="str">
        <f>DATA!E3427</f>
        <v>TAPE SCOTCH RUBBER 23 ( 3/4" x 30 FT. )</v>
      </c>
    </row>
    <row r="2617" spans="1:3" ht="29" x14ac:dyDescent="0.35">
      <c r="A2617" s="30" t="str">
        <f>DATA!C3428</f>
        <v>5720.006.GENRAL.0027</v>
      </c>
      <c r="B2617" s="30" t="str">
        <f>DATA!D3428</f>
        <v>27- 3/4"X66'</v>
      </c>
      <c r="C2617" s="31" t="str">
        <f>DATA!E3428</f>
        <v>P/N : 27- 3/4"X66' , TAPE ,FIVER CLOSE
SCOTCH PLYMOUTH , BISHOP 77 PLYGLAS</v>
      </c>
    </row>
    <row r="2618" spans="1:3" ht="29" x14ac:dyDescent="0.35">
      <c r="A2618" s="30" t="str">
        <f>DATA!C3429</f>
        <v>1421.017.GENRAL.0500</v>
      </c>
      <c r="B2618" s="30" t="str">
        <f>DATA!D3429</f>
        <v>TI-120TB</v>
      </c>
      <c r="C2618" s="31" t="str">
        <f>DATA!E3429</f>
        <v>P/N TI-120TB , 5 ZONE MIXER AMPLIFER 120
W ( MAKE ITC-PA )</v>
      </c>
    </row>
    <row r="2619" spans="1:3" ht="43.5" x14ac:dyDescent="0.35">
      <c r="A2619" s="30" t="str">
        <f>DATA!C3430</f>
        <v>1421.017.GENRAL.0501</v>
      </c>
      <c r="B2619" s="30" t="str">
        <f>DATA!D3430</f>
        <v>T-105U</v>
      </c>
      <c r="C2619" s="31" t="str">
        <f>DATA!E3430</f>
        <v>P/N : T-105U , 100V-70V BUILT IN CELLING
LOUDSPEAKERS SPEAKERS ( MAKE ITC-PA )
( OLD P/N T103C )</v>
      </c>
    </row>
    <row r="2620" spans="1:3" ht="29" x14ac:dyDescent="0.35">
      <c r="A2620" s="30" t="str">
        <f>DATA!C3431</f>
        <v>1421.017.GENRAL.0502</v>
      </c>
      <c r="B2620" s="30" t="str">
        <f>DATA!D3431</f>
        <v>T902-B</v>
      </c>
      <c r="C2620" s="31" t="str">
        <f>DATA!E3431</f>
        <v>P/N T902-B , CELLING STAND SPEEKER 10-
20W ( MAKE ITC-PA )</v>
      </c>
    </row>
    <row r="2621" spans="1:3" ht="29" x14ac:dyDescent="0.35">
      <c r="A2621" s="30" t="str">
        <f>DATA!C3432</f>
        <v>1421.017.GENRAL.0504</v>
      </c>
      <c r="B2621" s="30" t="str">
        <f>DATA!D3432</f>
        <v>TS-332</v>
      </c>
      <c r="C2621" s="31" t="str">
        <f>DATA!E3432</f>
        <v>P/N TS-332 , WIRED HANDHELD MICROPHONE
( MAKE ITC-PA )</v>
      </c>
    </row>
    <row r="2622" spans="1:3" ht="87" x14ac:dyDescent="0.35">
      <c r="A2622" s="30" t="str">
        <f>DATA!C3433</f>
        <v>1421.017.GENRAL.0035</v>
      </c>
      <c r="B2622" s="30" t="str">
        <f>DATA!D3433</f>
        <v>B08971H17Z</v>
      </c>
      <c r="C2622" s="31" t="str">
        <f>DATA!E3433</f>
        <v>P/N : B08971H17Z , GE RG6 TWIST-ON F
CONNECTORS, 100-PACK, F-TYPE COAXIAL
CONNECTORS, REPLACE BROKEN
CONNECTORS AND ASSEMBLE RG6 COAX
CABLES, NO TOOLS REQUIRED, WITH
RESEALABLE BAG, 51280</v>
      </c>
    </row>
    <row r="2623" spans="1:3" ht="101.5" x14ac:dyDescent="0.35">
      <c r="A2623" s="30" t="str">
        <f>DATA!C3434</f>
        <v>0666.007.GENRAL.0011</v>
      </c>
      <c r="B2623" s="30">
        <f>DATA!D3434</f>
        <v>0</v>
      </c>
      <c r="C2623" s="31" t="str">
        <f>DATA!E3434</f>
        <v>VERTICAL FREEZING REFREGERATOR ,
SINGLE DOOR REACH IN FREEZER , DIM. :
70X80X210 cm. , capacity : 600 LITERS
APPROX. , MADE OF STAINLESS STEEL 304
WITH 4 WIRE SHELVES , TEMPERATURE
RANGE : -10 : -23 DEG., VOLTAGE : 220
VOLT/50/1</v>
      </c>
    </row>
    <row r="2624" spans="1:3" ht="43.5" x14ac:dyDescent="0.35">
      <c r="A2624" s="30" t="str">
        <f>DATA!C3435</f>
        <v>0666.007.GENRAL.0017</v>
      </c>
      <c r="B2624" s="30">
        <f>DATA!D3435</f>
        <v>0</v>
      </c>
      <c r="C2624" s="31" t="str">
        <f>DATA!E3435</f>
        <v>ELECTRIC COOKER MODEL WITH 6 SQUARE
ELECTRIC HOT PLATES WITH MAIN OVEN
(W120 *D 90 *H 85 )</v>
      </c>
    </row>
    <row r="2625" spans="1:3" ht="101.5" x14ac:dyDescent="0.35">
      <c r="A2625" s="30" t="str">
        <f>DATA!C3436</f>
        <v>0666.007.GENRAL.0018</v>
      </c>
      <c r="B2625" s="30">
        <f>DATA!D3436</f>
        <v>0</v>
      </c>
      <c r="C2625" s="31" t="str">
        <f>DATA!E3436</f>
        <v>DEEP FAT FRYER - WELL FEATURES HIGH
CAPACITY, COOLING ZONE OIL
TEMPERATURE THERMOSTAT AND SAFETY
THERMOSTAT TO DISCONNECT FRYER
WHEN OIL EXCEEDS 180 WITH ITS BOX AND
TWO DOWN DOORS WITH DIMENSION (W 80
*D 90 * H 85 ) CM</v>
      </c>
    </row>
    <row r="2626" spans="1:3" ht="43.5" x14ac:dyDescent="0.35">
      <c r="A2626" s="30" t="str">
        <f>DATA!C3437</f>
        <v>0666.007.MOG.0099</v>
      </c>
      <c r="B2626" s="30">
        <f>DATA!D3437</f>
        <v>0</v>
      </c>
      <c r="C2626" s="31" t="str">
        <f>DATA!E3437</f>
        <v>ELECTRIC GRILL 80X90X85 CM , WITH 22 CM.
THICKNESS OF PLATE MODELS AVAILABLE
WITH 2 WELLS</v>
      </c>
    </row>
    <row r="2627" spans="1:3" ht="72.5" x14ac:dyDescent="0.35">
      <c r="A2627" s="30" t="str">
        <f>DATA!C3438</f>
        <v>0666.007.GENRAL.0093</v>
      </c>
      <c r="B2627" s="30">
        <f>DATA!D3438</f>
        <v>0</v>
      </c>
      <c r="C2627" s="31" t="str">
        <f>DATA!E3438</f>
        <v>ELEC. BAIN MARIE, DIM.: 150X70X85CM, 4
GN1/1, STAINLESS STEEL 304, WITH UPPER
STAINLESS STEEL FRAME AND GLASS SHELF
WITH LIGHT, 6 KW APPROX, 380V/50/3 VOLT,
MAKER : MOG</v>
      </c>
    </row>
    <row r="2628" spans="1:3" ht="87" x14ac:dyDescent="0.35">
      <c r="A2628" s="30" t="str">
        <f>DATA!C3439</f>
        <v>0666.007.GENRAL.0094</v>
      </c>
      <c r="B2628" s="30">
        <f>DATA!D3439</f>
        <v>0</v>
      </c>
      <c r="C2628" s="31" t="str">
        <f>DATA!E3439</f>
        <v>SINGLE DOOR REFRIGERATOR, COOLING,
DIM. : 70X80X210CM, 600 LTR, STAINLESS
STEEL 304, WITH 3 WIRE SHELVES MADE OF
STAINLESS STEEL, WITH SELF LOCKING
DOORS WITH LOCKS, 220V/50/1 VOLT, MAKER
: MOG</v>
      </c>
    </row>
    <row r="2629" spans="1:3" ht="43.5" x14ac:dyDescent="0.35">
      <c r="A2629" s="30" t="str">
        <f>DATA!C3440</f>
        <v>1531.032.GENRAL.7505</v>
      </c>
      <c r="B2629" s="30">
        <f>DATA!D3440</f>
        <v>2101041</v>
      </c>
      <c r="C2629" s="31" t="str">
        <f>DATA!E3440</f>
        <v>CONDENSING FAN (ITALY) EVAPORATOR
10WATT-220V 1PH , REF. PN/ 2101041 FOR
SALAD REFRIGERATOR</v>
      </c>
    </row>
    <row r="2630" spans="1:3" ht="29" x14ac:dyDescent="0.35">
      <c r="A2630" s="30" t="str">
        <f>DATA!C3441</f>
        <v>1531.032.GENRAL.7508</v>
      </c>
      <c r="B2630" s="30">
        <f>DATA!D3441</f>
        <v>1104162</v>
      </c>
      <c r="C2630" s="31" t="str">
        <f>DATA!E3441</f>
        <v>LIGHT SWITCH (ON/OFF) 220V - 10A , REF. PN/
1104162 FOR SALAD REFRIGERATOR</v>
      </c>
    </row>
    <row r="2631" spans="1:3" ht="58" x14ac:dyDescent="0.35">
      <c r="A2631" s="30" t="str">
        <f>DATA!C3442</f>
        <v>1531.032.GENRAL.7515</v>
      </c>
      <c r="B2631" s="30" t="str">
        <f>DATA!D3442</f>
        <v>SC15G</v>
      </c>
      <c r="C2631" s="31" t="str">
        <f>DATA!E3442</f>
        <v>P/N : SC15G , SECOP , CONDENSING UNIT
GERMANY DANFOSS R134A 1/2 HP , 1PH-220V
, (OLD PN/ 2101005) FOR SALAD
REFRIGERATOR</v>
      </c>
    </row>
    <row r="2632" spans="1:3" ht="58" x14ac:dyDescent="0.35">
      <c r="A2632" s="30" t="str">
        <f>DATA!C3443</f>
        <v>1531.032.GENRAL.7139</v>
      </c>
      <c r="B2632" s="30">
        <f>DATA!D3443</f>
        <v>2102147</v>
      </c>
      <c r="C2632" s="31" t="str">
        <f>DATA!E3443</f>
        <v>SWITCH ITALY ON/ OFF - COMELUX
16(4)A/250V T100/56 1/2 HP 125/250VAC , REF.
PN/ 2102147 FOR VERTICAL FREEZING
REFRIGERATOR</v>
      </c>
    </row>
    <row r="2633" spans="1:3" ht="43.5" x14ac:dyDescent="0.35">
      <c r="A2633" s="30" t="str">
        <f>DATA!C3444</f>
        <v>1531.032.GENRAL.7111</v>
      </c>
      <c r="B2633" s="30">
        <f>DATA!D3444</f>
        <v>2102009</v>
      </c>
      <c r="C2633" s="31" t="str">
        <f>DATA!E3444</f>
        <v>CONDENSING FAN (ITALY) 1300/1550 R.P.M -
70/16W - 0.45A 220-240V - 50/60HZ , REF. PN/
2102009 FOR SALAD REFRIGERATOR</v>
      </c>
    </row>
    <row r="2634" spans="1:3" ht="72.5" x14ac:dyDescent="0.35">
      <c r="A2634" s="30" t="str">
        <f>DATA!C3445</f>
        <v>1531.032.GENRAL.7117</v>
      </c>
      <c r="B2634" s="30">
        <f>DATA!D3445</f>
        <v>2101039</v>
      </c>
      <c r="C2634" s="31" t="str">
        <f>DATA!E3445</f>
        <v>P/N : YZF25-40 , CONDENSING FAN (ITALY)
1300/1550 - 0.9A - 25W 230V - 50/60HZ REF.
PN/ 2101039 FOR SALAD REFRIGERATOR &amp;
VERTICAL REFRIGERATOR ( REF CODE
1001.001.USED.0026 )</v>
      </c>
    </row>
    <row r="2635" spans="1:3" ht="43.5" x14ac:dyDescent="0.35">
      <c r="A2635" s="30" t="str">
        <f>DATA!C3446</f>
        <v>2211.001.GENRAL.7515</v>
      </c>
      <c r="B2635" s="30" t="str">
        <f>DATA!D3446</f>
        <v>LC1D32B7</v>
      </c>
      <c r="C2635" s="31" t="str">
        <f>DATA!E3446</f>
        <v>P/N : LC1D32B7 , SCHNEIDER LC1D32B7
(TESYS D CONTACTOR - 3P(3 NO) - AC-3 - &lt;=
460 V 32 A - 24 V AC COIL , 50/60 HZ)</v>
      </c>
    </row>
    <row r="2636" spans="1:3" ht="43.5" x14ac:dyDescent="0.35">
      <c r="A2636" s="30" t="str">
        <f>DATA!C3447</f>
        <v>2211.001.GENRAL.7516</v>
      </c>
      <c r="B2636" s="30" t="str">
        <f>DATA!D3447</f>
        <v>LC1D18B7</v>
      </c>
      <c r="C2636" s="31" t="str">
        <f>DATA!E3447</f>
        <v>P/N : LC1D18B7, SCHNEIDER LC1D18B7
(TESYS D CONTACTOR - 3P(3 NO) - AC-3 - &lt;=
440 V 18 A - 24 V AC COIL, 50/60 HZ)</v>
      </c>
    </row>
    <row r="2637" spans="1:3" ht="43.5" x14ac:dyDescent="0.35">
      <c r="A2637" s="30" t="str">
        <f>DATA!C3448</f>
        <v>2211.008.GENRAL.0133</v>
      </c>
      <c r="B2637" s="30" t="str">
        <f>DATA!D3448</f>
        <v>A9D32740</v>
      </c>
      <c r="C2637" s="31" t="str">
        <f>DATA!E3448</f>
        <v>P/N : A9D32740 , ACTI 9 DPN N VIGI - RCBO -
3P+N - 40A - C CURVE - 6000A - 30MA - TYPE A
( SCHNIDER CAT.)</v>
      </c>
    </row>
    <row r="2638" spans="1:3" ht="43.5" x14ac:dyDescent="0.35">
      <c r="A2638" s="30" t="str">
        <f>DATA!C3449</f>
        <v>2211.011.GENRAL.0382</v>
      </c>
      <c r="B2638" s="30" t="str">
        <f>DATA!D3449</f>
        <v>JL.D32061330-140ES-M</v>
      </c>
      <c r="C2638" s="31" t="str">
        <f>DATA!E3449</f>
        <v>P/N : JL.D32061330-140ES-M , 6 LED STRAP 6V
50.5 CM 035-320-3030-GC FOR TORNADO
MODEL 035-320-3030-GC</v>
      </c>
    </row>
    <row r="2639" spans="1:3" ht="58" x14ac:dyDescent="0.35">
      <c r="A2639" s="30" t="str">
        <f>DATA!C3450</f>
        <v>2215.004.GENRAL.0104</v>
      </c>
      <c r="B2639" s="30" t="str">
        <f>DATA!D3450</f>
        <v>CPC-F001- U03</v>
      </c>
      <c r="C2639" s="31" t="str">
        <f>DATA!E3450</f>
        <v>P/N : CPC-F001-U03 , INDOOR ELECTRICAL
WIRE, NOMINAL CROSS SECTION 1 MM2,
INSULATION THICKNESS,COLOR
BLUE,(1EA=1 METER) ( ELSEWEDY CAT. )</v>
      </c>
    </row>
    <row r="2640" spans="1:3" ht="43.5" x14ac:dyDescent="0.35">
      <c r="A2640" s="30" t="str">
        <f>DATA!C3451</f>
        <v>2211.001.GENRAL.7515</v>
      </c>
      <c r="B2640" s="30" t="str">
        <f>DATA!D3451</f>
        <v>LC1D32B7</v>
      </c>
      <c r="C2640" s="31" t="str">
        <f>DATA!E3451</f>
        <v>P/N : LC1D32B7 , SCHNEIDER LC1D32B7
(TESYS D CONTACTOR - 3P(3 NO) - AC-3 - &lt;=
460 V 32 A - 24 V AC COIL , 50/60 HZ)</v>
      </c>
    </row>
    <row r="2641" spans="1:3" x14ac:dyDescent="0.35">
      <c r="A2641" s="30" t="str">
        <f>DATA!C3452</f>
        <v>2211.009.GENRAL.0831</v>
      </c>
      <c r="B2641" s="30">
        <f>DATA!D3452</f>
        <v>0</v>
      </c>
      <c r="C2641" s="31" t="str">
        <f>DATA!E3452</f>
        <v>GLASS TUBE FUSE 5A 20-AG</v>
      </c>
    </row>
    <row r="2642" spans="1:3" ht="72.5" x14ac:dyDescent="0.35">
      <c r="A2642" s="30" t="str">
        <f>DATA!C3453</f>
        <v>2211.009.GENRAL.0017</v>
      </c>
      <c r="B2642" s="30">
        <f>DATA!D3453</f>
        <v>3246434</v>
      </c>
      <c r="C2642" s="31" t="str">
        <f>DATA!E3453</f>
        <v>P/N : 3246434 , FUSE TERMINAL BLOCK, WITH
LED DISPLAY FOR 15-30 V AC/DC, FUSE
TYPE: G / 5 X 20, NOM. VOLTAGE: 24 V,
NOMINAL CURRENT: 6.3 A, NUMBER OF
POSITIONS: 1 ( PHOENIX CAT. )</v>
      </c>
    </row>
    <row r="2643" spans="1:3" ht="58" x14ac:dyDescent="0.35">
      <c r="A2643" s="30" t="str">
        <f>DATA!C3454</f>
        <v>2211.099.GENRAL.0241</v>
      </c>
      <c r="B2643" s="30">
        <f>DATA!D3454</f>
        <v>3247159</v>
      </c>
      <c r="C2643" s="31" t="str">
        <f>DATA!E3454</f>
        <v>P/N : 3247159 , INSERTION BRIDGE, BRIDGING
IN THE TERMINAL POINT, NUMBER OF
POSITIONS: 10, COLOR: DARK GRAY
PHOENIX CONTACT CAT.</v>
      </c>
    </row>
    <row r="2644" spans="1:3" ht="43.5" x14ac:dyDescent="0.35">
      <c r="A2644" s="30" t="str">
        <f>DATA!C3455</f>
        <v>2215.003.GENRAL.0198</v>
      </c>
      <c r="B2644" s="30" t="str">
        <f>DATA!D3455</f>
        <v>PSG/421 OM20</v>
      </c>
      <c r="C2644" s="31" t="str">
        <f>DATA!E3455</f>
        <v>P/N : PSG/421 O M20 , BRASS PUNCH TOOL
NO.1, MULTIPLE UNARMOURED CABLES
GLAND ( HAWKE CAT. )</v>
      </c>
    </row>
    <row r="2645" spans="1:3" ht="43.5" x14ac:dyDescent="0.35">
      <c r="A2645" s="30" t="str">
        <f>DATA!C3456</f>
        <v>2215.003.GENRAL.0199</v>
      </c>
      <c r="B2645" s="30" t="str">
        <f>DATA!D3456</f>
        <v>PSG/421 OM25</v>
      </c>
      <c r="C2645" s="31" t="str">
        <f>DATA!E3456</f>
        <v>P/N : PSG/421 O M25 , BRASS PUNCH TOOL
NO.2, MULTIPLE UNARMOURED CABLES
GLAND ( HAWKE CAT. )</v>
      </c>
    </row>
    <row r="2646" spans="1:3" ht="43.5" x14ac:dyDescent="0.35">
      <c r="A2646" s="30" t="str">
        <f>DATA!C3457</f>
        <v>2215.003.GENRAL.0201</v>
      </c>
      <c r="B2646" s="30" t="str">
        <f>DATA!D3457</f>
        <v>501/421,C2, M40</v>
      </c>
      <c r="C2646" s="31" t="str">
        <f>DATA!E3457</f>
        <v>P/N : 501/421, C2, M40 , EX CABLE GLAND
FLAMEPROOF, INCREASED SAFETY, BRASS (
HAWKE CAT. )</v>
      </c>
    </row>
    <row r="2647" spans="1:3" ht="43.5" x14ac:dyDescent="0.35">
      <c r="A2647" s="30" t="str">
        <f>DATA!C3458</f>
        <v>2215.003.GENRAL.0202</v>
      </c>
      <c r="B2647" s="30" t="str">
        <f>DATA!D3458</f>
        <v>501/421,C2, 1 1/2''</v>
      </c>
      <c r="C2647" s="31" t="str">
        <f>DATA!E3458</f>
        <v>P/N : 501/421, C2, 1 1/2'' , EX CABLE GLAND
FLAMEPROOF, INCREASED SAFETY, BRASS (
HAWKE CAT. )</v>
      </c>
    </row>
    <row r="2648" spans="1:3" ht="43.5" x14ac:dyDescent="0.35">
      <c r="A2648" s="30" t="str">
        <f>DATA!C3459</f>
        <v>2215.003.GENRAL.0203</v>
      </c>
      <c r="B2648" s="30" t="str">
        <f>DATA!D3459</f>
        <v>501/421,D, M50</v>
      </c>
      <c r="C2648" s="31" t="str">
        <f>DATA!E3459</f>
        <v>P/N : 501/421, D, M50 , EX CABLE GLAND
FLAMEPROOF, INCREASED SAFETY, BRASS (
HAWKE CAT. )</v>
      </c>
    </row>
    <row r="2649" spans="1:3" ht="43.5" x14ac:dyDescent="0.35">
      <c r="A2649" s="30" t="str">
        <f>DATA!C3460</f>
        <v>2215.003.GENRAL.0204</v>
      </c>
      <c r="B2649" s="30" t="str">
        <f>DATA!D3460</f>
        <v>501/421,D, 2</v>
      </c>
      <c r="C2649" s="31" t="str">
        <f>DATA!E3460</f>
        <v>P/N : 501/421, D, 2 , EX CABLE GLAND
FLAMEPROOF, INCREASED SAFETY,BRASS (
HAWKE CAT. )</v>
      </c>
    </row>
    <row r="2650" spans="1:3" ht="58" x14ac:dyDescent="0.35">
      <c r="A2650" s="30" t="str">
        <f>DATA!C3461</f>
        <v>2215.003.GENRAL.0220</v>
      </c>
      <c r="B2650" s="30" t="str">
        <f>DATA!D3461</f>
        <v>487-M25</v>
      </c>
      <c r="C2650" s="31" t="str">
        <f>DATA!E3461</f>
        <v>P/N : 487-M25 , STOPPING PLUG,ATEX
APPROVED FOR HAZARDOUS AREA,ATEX
APPROVED FOR HAZRAD AREA ZONES (
HAWKE CAT. )</v>
      </c>
    </row>
    <row r="2651" spans="1:3" ht="58" x14ac:dyDescent="0.35">
      <c r="A2651" s="30" t="str">
        <f>DATA!C3462</f>
        <v>2215.003.GENRAL.0200</v>
      </c>
      <c r="B2651" s="30" t="str">
        <f>DATA!D3462</f>
        <v>501421A/1/2</v>
      </c>
      <c r="C2651" s="31" t="str">
        <f>DATA!E3462</f>
        <v>P/N : 501421A/1/2 , TYPE 501/421 NICKEL
PLATED BRASS INDOOR/OUTDOOR NON-
ARMOURED CABLE SINGLE SEALED GLANDS
( HAWKE CAT. )</v>
      </c>
    </row>
    <row r="2652" spans="1:3" x14ac:dyDescent="0.35">
      <c r="A2652" s="30" t="str">
        <f>DATA!C3463</f>
        <v>1531.032.GENRAL.7148</v>
      </c>
      <c r="B2652" s="30">
        <f>DATA!D3463</f>
        <v>0</v>
      </c>
      <c r="C2652" s="31" t="str">
        <f>DATA!E3463</f>
        <v>1 1/8 FLEXABLE JOINTFOR FREEZER UNIT</v>
      </c>
    </row>
    <row r="2653" spans="1:3" ht="29" x14ac:dyDescent="0.35">
      <c r="A2653" s="30" t="str">
        <f>DATA!C3464</f>
        <v>1531.032.GENRAL.7149</v>
      </c>
      <c r="B2653" s="30">
        <f>DATA!D3464</f>
        <v>0</v>
      </c>
      <c r="C2653" s="31" t="str">
        <f>DATA!E3464</f>
        <v>EXPANSION VALVE 0-3 FREON R22FOR
FREEZER UNIT</v>
      </c>
    </row>
    <row r="2654" spans="1:3" x14ac:dyDescent="0.35">
      <c r="A2654" s="30" t="str">
        <f>DATA!C3465</f>
        <v>2211.009.GENRAL.0831</v>
      </c>
      <c r="B2654" s="30">
        <f>DATA!D3465</f>
        <v>0</v>
      </c>
      <c r="C2654" s="31" t="str">
        <f>DATA!E3465</f>
        <v>GLASS TUBE FUSE 5A 20-AG</v>
      </c>
    </row>
    <row r="2655" spans="1:3" ht="43.5" x14ac:dyDescent="0.35">
      <c r="A2655" s="30" t="str">
        <f>DATA!C3466</f>
        <v>2215.002.GENRAL.7589</v>
      </c>
      <c r="B2655" s="30">
        <f>DATA!D3466</f>
        <v>0</v>
      </c>
      <c r="C2655" s="31" t="str">
        <f>DATA!E3466</f>
        <v>INSULATED WIRE FERRULES FOR ONE 14
WIRE GAUGE WIRE 0.47" PIN LENGTH ( REF.
P/N : 7950K28 MCMASTER CAT.)</v>
      </c>
    </row>
    <row r="2656" spans="1:3" ht="29" x14ac:dyDescent="0.35">
      <c r="A2656" s="30" t="str">
        <f>DATA!C3467</f>
        <v>2211.011.GENRAL.0587</v>
      </c>
      <c r="B2656" s="30" t="str">
        <f>DATA!D3467</f>
        <v>XB7EV04BP</v>
      </c>
      <c r="C2656" s="31" t="str">
        <f>DATA!E3467</f>
        <v>P/N : XB7EV04BP , HD INDICATOR LAMP, RED
COLOUR, 12~36V AC/DC ( SCHNEIDER CAT.)</v>
      </c>
    </row>
    <row r="2657" spans="1:3" ht="43.5" x14ac:dyDescent="0.35">
      <c r="A2657" s="30" t="str">
        <f>DATA!C3468</f>
        <v>2211.011.GENRAL.0588</v>
      </c>
      <c r="B2657" s="30" t="str">
        <f>DATA!D3468</f>
        <v>XB7EV03BP</v>
      </c>
      <c r="C2657" s="31" t="str">
        <f>DATA!E3468</f>
        <v>P/N : XB7EV03BP , HD INDICATOR LAMP,
GREEN COLOUR, 12~36V AC/DC. (
SCHNEIDER CAT.)</v>
      </c>
    </row>
    <row r="2658" spans="1:3" ht="101.5" x14ac:dyDescent="0.35">
      <c r="A2658" s="30" t="str">
        <f>DATA!C3469</f>
        <v>2211.010.GENRAL.0589</v>
      </c>
      <c r="B2658" s="30">
        <f>DATA!D3469</f>
        <v>2902037</v>
      </c>
      <c r="C2658" s="31" t="str">
        <f>DATA!E3469</f>
        <v>P/N : 2902037,MINI MCR-2-UI-UI,3-WAY SIGNAL
CONDITIONER WITH PLUG-IN CONNECTION
TECHNOLOGY AND MEASURING RANGE
CHANGEOVER FOR THE ELECTRICAL
ISOLATION OF UNIPOLAR AND BIPOLAR
ANALOG SIGNALS FOR PHOENIX CONTACT
VFD MODEL SIGNAL CONDITIONER</v>
      </c>
    </row>
    <row r="2659" spans="1:3" ht="87" x14ac:dyDescent="0.35">
      <c r="A2659" s="30" t="str">
        <f>DATA!C3470</f>
        <v>2211.010.GENRAL.0090</v>
      </c>
      <c r="B2659" s="30">
        <f>DATA!D3470</f>
        <v>2987969</v>
      </c>
      <c r="C2659" s="31" t="str">
        <f>DATA!E3470</f>
        <v>P/N : 2987969 , PLUG-IN MINIATURE
RELAY(COIL ONLY), WITH POWER CONTACT,
2 CHANGEOVER CONTACTS, TEST BUTTON,
MECHANICAL SWITCHING POSITION
INDICATOR, STATUS LED, COIL VOLTAGE 120
V AC FOR SCR IDM ( Phoenix CAT.)</v>
      </c>
    </row>
    <row r="2660" spans="1:3" ht="43.5" x14ac:dyDescent="0.35">
      <c r="A2660" s="30" t="str">
        <f>DATA!C3471</f>
        <v>2211.007.GENRAL.0780</v>
      </c>
      <c r="B2660" s="30">
        <f>DATA!D3471</f>
        <v>3059812</v>
      </c>
      <c r="C2660" s="31" t="str">
        <f>DATA!E3471</f>
        <v>P/N : 3059812 , D-TB 4-HESI-COVER, DEPTH:
35.1 MM, WIDTH: 2.2 MM, HEIGHT: 58 MM,
COLOR: DARK GRAY ( PHOENIX CAT. )</v>
      </c>
    </row>
    <row r="2661" spans="1:3" ht="72.5" x14ac:dyDescent="0.35">
      <c r="A2661" s="30" t="str">
        <f>DATA!C3472</f>
        <v>2211.007.GENRAL.0781</v>
      </c>
      <c r="B2661" s="30">
        <f>DATA!D3472</f>
        <v>3246010</v>
      </c>
      <c r="C2661" s="31" t="str">
        <f>DATA!E3472</f>
        <v>P/N : 3246010 , FEED-THROUGH TERMINAL
BLOCK, NOM. VOLTAGE: 800 V, NOMINAL
CURRENT: 24 A, NUMBER OF CONNECTIONS:
2, NUMBER OF POSITIONS: 1 ( PHOENIX CAT.
)</v>
      </c>
    </row>
    <row r="2662" spans="1:3" ht="43.5" x14ac:dyDescent="0.35">
      <c r="A2662" s="30" t="str">
        <f>DATA!C3473</f>
        <v>2211.007.GENRAL.0783</v>
      </c>
      <c r="B2662" s="30">
        <f>DATA!D3473</f>
        <v>3246117</v>
      </c>
      <c r="C2662" s="31" t="str">
        <f>DATA!E3473</f>
        <v>P/N : 3246117 , SCREW BRIDGE, WITH
INSULATING COLLAR, NUMBER OF
POSITIONS: 10, COLOR: SILVER ( PHOENIX CAT. )</v>
      </c>
    </row>
    <row r="2663" spans="1:3" ht="72.5" x14ac:dyDescent="0.35">
      <c r="A2663" s="30" t="str">
        <f>DATA!C3474</f>
        <v>2211.009.GENRAL.0017</v>
      </c>
      <c r="B2663" s="30">
        <f>DATA!D3474</f>
        <v>3246434</v>
      </c>
      <c r="C2663" s="31" t="str">
        <f>DATA!E3474</f>
        <v>P/N : 3246434 , FUSE TERMINAL BLOCK, WITH
LED DISPLAY FOR 15-30 V AC/DC, FUSE
TYPE: G / 5 X 20, NOM. VOLTAGE: 24 V,
NOMINAL CURRENT: 6.3 A, NUMBER OF
POSITIONS: 1 ( PHOENIX CAT. )</v>
      </c>
    </row>
    <row r="2664" spans="1:3" ht="43.5" x14ac:dyDescent="0.35">
      <c r="A2664" s="30" t="str">
        <f>DATA!C3475</f>
        <v>2211.007.GENRAL.0784</v>
      </c>
      <c r="B2664" s="30">
        <f>DATA!D3475</f>
        <v>3246966</v>
      </c>
      <c r="C2664" s="31" t="str">
        <f>DATA!E3475</f>
        <v>P/N : 3246966 , END CLAMP, FOR ASSEMBLY
ON NS 32 OR NS 35/7.5 DIN RAIL ( PHOENIX
CAT. )</v>
      </c>
    </row>
    <row r="2665" spans="1:3" ht="58" x14ac:dyDescent="0.35">
      <c r="A2665" s="30" t="str">
        <f>DATA!C3476</f>
        <v>2215.004.GENRAL.0104</v>
      </c>
      <c r="B2665" s="30" t="str">
        <f>DATA!D3476</f>
        <v>CPC-F001-U03</v>
      </c>
      <c r="C2665" s="31" t="str">
        <f>DATA!E3476</f>
        <v>P/N : CPC-F001-U03 , INDOOR ELECTRICAL
WIRE, NOMINAL CROSS SECTION 1 MM2,
INSULATION THICKNESS,COLOR
BLUE,(1EA=1 METER) ( ELSEWEDY CAT. )</v>
      </c>
    </row>
    <row r="2666" spans="1:3" ht="58" x14ac:dyDescent="0.35">
      <c r="A2666" s="30" t="str">
        <f>DATA!C3477</f>
        <v>2215.004.GENRAL.0105</v>
      </c>
      <c r="B2666" s="30" t="str">
        <f>DATA!D3477</f>
        <v>CPC-F001-U03</v>
      </c>
      <c r="C2666" s="31" t="str">
        <f>DATA!E3477</f>
        <v>P/N : CPC-F001-U03 , INDOOR ELECTRICAL
WIRE,NOMINAL CROSS SECTION 1
MM2,INSULATION THICKNESS,COLOR
BLACK,(1EA=1 METER) ( ELSEWEDY CAT. )</v>
      </c>
    </row>
    <row r="2667" spans="1:3" ht="72.5" x14ac:dyDescent="0.35">
      <c r="A2667" s="30" t="str">
        <f>DATA!C3478</f>
        <v>2215.004.GENRAL.0106</v>
      </c>
      <c r="B2667" s="30" t="str">
        <f>DATA!D3478</f>
        <v>CPC-F001-U03</v>
      </c>
      <c r="C2667" s="31" t="str">
        <f>DATA!E3478</f>
        <v>P/N : CPC-F001-U03 , INDOOR ELECTRICAL
WIRE,NOMINAL CROSS SECTION 1
MM2,INSULATION THICKNESS,COLOR
YELLOW/GREEN,(1EA=1 METER) ( ELSEWEDY
CAT. )</v>
      </c>
    </row>
    <row r="2668" spans="1:3" ht="58" x14ac:dyDescent="0.35">
      <c r="A2668" s="30" t="str">
        <f>DATA!C3479</f>
        <v>2211.099.GENRAL.0241</v>
      </c>
      <c r="B2668" s="30">
        <f>DATA!D3479</f>
        <v>3247159</v>
      </c>
      <c r="C2668" s="31" t="str">
        <f>DATA!E3479</f>
        <v>P/N : 3247159 , INSERTION BRIDGE, BRIDGING
IN THE TERMINAL POINT, NUMBER OF
POSITIONS: 10, COLOR: DARK GRAY
PHOENIX CONTACT CAT.</v>
      </c>
    </row>
    <row r="2669" spans="1:3" ht="43.5" x14ac:dyDescent="0.35">
      <c r="A2669" s="30" t="str">
        <f>DATA!C3480</f>
        <v>2211.099.GENRAL.0242</v>
      </c>
      <c r="B2669" s="30" t="str">
        <f>DATA!D3480</f>
        <v>ZBZ1605</v>
      </c>
      <c r="C2669" s="31" t="str">
        <f>DATA!E3480</f>
        <v>P/N : ZBZ1605 , PADLOCKABLE GUARD FOR
MUSHROOM HEAD ?40, METAL, YELLOW
SCHNEIDER CAT.</v>
      </c>
    </row>
    <row r="2670" spans="1:3" x14ac:dyDescent="0.35">
      <c r="A2670" s="30" t="str">
        <f>DATA!C3481</f>
        <v>5720.010.GENRAL.0050</v>
      </c>
      <c r="B2670" s="30">
        <f>DATA!D3481</f>
        <v>0</v>
      </c>
      <c r="C2670" s="31" t="str">
        <f>DATA!E3481</f>
        <v>LAMP,MERCURY,400W,220V</v>
      </c>
    </row>
    <row r="2671" spans="1:3" ht="72.5" x14ac:dyDescent="0.35">
      <c r="A2671" s="30" t="str">
        <f>DATA!C3482</f>
        <v>5720.001.GENRAL.7576</v>
      </c>
      <c r="B2671" s="30" t="str">
        <f>DATA!D3482</f>
        <v>PS-121000U</v>
      </c>
      <c r="C2671" s="31" t="str">
        <f>DATA!E3482</f>
        <v>P/N : PS-121000 U , SEALED RECHARGEABLE
BATTERIES , POWER SONIC LEAD ACID
BATTERY , 12 VOLT , 100.0 AMP, HR. (
POWER SONIC CAT.) ( ROSSHIL P/N : 0000-
6979-74 )</v>
      </c>
    </row>
    <row r="2672" spans="1:3" ht="43.5" x14ac:dyDescent="0.35">
      <c r="A2672" s="30" t="str">
        <f>DATA!C3483</f>
        <v>5420.026.GENRAL.8356</v>
      </c>
      <c r="B2672" s="30">
        <f>DATA!D3483</f>
        <v>0</v>
      </c>
      <c r="C2672" s="31" t="str">
        <f>DATA!E3483</f>
        <v>SEAL TAPE, RUBBER TAPE ADHESIVE, 2" X 30
FT., CONTINUOUS ROLL, BLACK ( REF. P/N :
4E309 GRAINGER CAT.)</v>
      </c>
    </row>
    <row r="2673" spans="1:3" ht="29" x14ac:dyDescent="0.35">
      <c r="A2673" s="30" t="str">
        <f>DATA!C3484</f>
        <v>5720.001.GENRAL.7031</v>
      </c>
      <c r="B2673" s="30" t="str">
        <f>DATA!D3484</f>
        <v>ER34615</v>
      </c>
      <c r="C2673" s="31" t="str">
        <f>DATA!E3484</f>
        <v>P/N : ER34615 , LITHIUM BATTERY 3.6V
19000MAH SIZE D</v>
      </c>
    </row>
    <row r="2674" spans="1:3" ht="29" x14ac:dyDescent="0.35">
      <c r="A2674" s="30" t="str">
        <f>DATA!C3485</f>
        <v>5720.010.GENRAL.0188</v>
      </c>
      <c r="B2674" s="30">
        <f>DATA!D3485</f>
        <v>0</v>
      </c>
      <c r="C2674" s="31" t="str">
        <f>DATA!E3485</f>
        <v>LED SMALL PANEL- 21 W- 65W1MZ - 6500K
WITH CONSTANT CURRENT LED.21 W</v>
      </c>
    </row>
    <row r="2675" spans="1:3" ht="29" x14ac:dyDescent="0.35">
      <c r="A2675" s="30" t="str">
        <f>DATA!C3486</f>
        <v>2211.007.GENRAL.7531</v>
      </c>
      <c r="B2675" s="30">
        <f>DATA!D3486</f>
        <v>91605</v>
      </c>
      <c r="C2675" s="31" t="str">
        <f>DATA!E3486</f>
        <v>P/N : 91605 , LEGRAND 2 WAY ON /OFF
SWITCH , 10 AMPS- IP 55</v>
      </c>
    </row>
    <row r="2676" spans="1:3" x14ac:dyDescent="0.35">
      <c r="A2676" s="30" t="str">
        <f>DATA!C3488</f>
        <v>2211.009.GENRAL.0831</v>
      </c>
      <c r="B2676" s="30">
        <f>DATA!D3488</f>
        <v>0</v>
      </c>
      <c r="C2676" s="31" t="str">
        <f>DATA!E3488</f>
        <v>GLASS TUBE FUSE 5A 20-AG</v>
      </c>
    </row>
    <row r="2677" spans="1:3" ht="72.5" x14ac:dyDescent="0.35">
      <c r="A2677" s="30" t="str">
        <f>DATA!C3489</f>
        <v>2211.009.GENRAL.0017</v>
      </c>
      <c r="B2677" s="30">
        <f>DATA!D3489</f>
        <v>3246434</v>
      </c>
      <c r="C2677" s="31" t="str">
        <f>DATA!E3489</f>
        <v>P/N : 3246434 , FUSE TERMINAL BLOCK, WITH
LED DISPLAY FOR 15-30 V AC/DC, FUSE
TYPE: G / 5 X 20, NOM. VOLTAGE: 24 V,
NOMINAL CURRENT: 6.3 A, NUMBER OF
POSITIONS: 1 ( PHOENIX CAT. )</v>
      </c>
    </row>
    <row r="2678" spans="1:3" ht="58" x14ac:dyDescent="0.35">
      <c r="A2678" s="30" t="str">
        <f>DATA!C3490</f>
        <v>2211.099.GENRAL.0241</v>
      </c>
      <c r="B2678" s="30">
        <f>DATA!D3490</f>
        <v>3247159</v>
      </c>
      <c r="C2678" s="31" t="str">
        <f>DATA!E3490</f>
        <v>P/N : 3247159 , INSERTION BRIDGE, BRIDGING
IN THE TERMINAL POINT, NUMBER OF
POSITIONS: 10, COLOR: DARK GRAY
PHOENIX CONTACT CAT.</v>
      </c>
    </row>
    <row r="2679" spans="1:3" x14ac:dyDescent="0.35">
      <c r="A2679" s="30" t="str">
        <f>DATA!C3491</f>
        <v>5720.006.GENRAL.0886</v>
      </c>
      <c r="B2679" s="30" t="str">
        <f>DATA!D3491</f>
        <v>Scotch 35</v>
      </c>
      <c r="C2679" s="31" t="str">
        <f>DATA!E3491</f>
        <v>3M SCOTCH TAP 35 WHITE COLOUR</v>
      </c>
    </row>
    <row r="2680" spans="1:3" ht="43.5" x14ac:dyDescent="0.35">
      <c r="A2680" s="30" t="str">
        <f>DATA!C3492</f>
        <v xml:space="preserve"> 0666.001.GENRAL.0029</v>
      </c>
      <c r="B2680" s="30">
        <f>DATA!D3492</f>
        <v>0</v>
      </c>
      <c r="C2680" s="31" t="str">
        <f>DATA!E3492</f>
        <v>WALL TYPE EXHAUST FAN INTERNAL DIM.
20X20 CM WITH GUARD ( OLYMPIC , TOSHIBA
)</v>
      </c>
    </row>
    <row r="2681" spans="1:3" ht="43.5" x14ac:dyDescent="0.35">
      <c r="A2681" s="30" t="str">
        <f>DATA!C3493</f>
        <v>1531.033.GENRAL.7120</v>
      </c>
      <c r="B2681" s="30">
        <f>DATA!D3493</f>
        <v>2101265</v>
      </c>
      <c r="C2681" s="31" t="str">
        <f>DATA!E3493</f>
        <v>P/N : 2101265 , TRAPPED PERSON ALARM
UNIT SOUND &amp; LIGHT FOR FREEZER UNIT
(MOG CAT.)</v>
      </c>
    </row>
    <row r="2682" spans="1:3" ht="43.5" x14ac:dyDescent="0.35">
      <c r="A2682" s="30" t="str">
        <f>DATA!C3494</f>
        <v>0666.007.GENRAL.0037</v>
      </c>
      <c r="B2682" s="30">
        <f>DATA!D3494</f>
        <v>0</v>
      </c>
      <c r="C2682" s="31" t="str">
        <f>DATA!E3494</f>
        <v>ELECTRIC COOKER WITH 2 SQUARE
ELECTRIC HOT PLATES , GRILL AND MAIN
OVEN (800X 900X 850 MM)</v>
      </c>
    </row>
    <row r="2683" spans="1:3" ht="29" x14ac:dyDescent="0.35">
      <c r="A2683" s="30" t="str">
        <f>DATA!C3495</f>
        <v>0666.007.GENRAL.0038</v>
      </c>
      <c r="B2683" s="30">
        <f>DATA!D3495</f>
        <v>0</v>
      </c>
      <c r="C2683" s="31" t="str">
        <f>DATA!E3495</f>
        <v>BAIN MARIE 800X700X850MM 2GN1/1 OPEN
STAND</v>
      </c>
    </row>
    <row r="2684" spans="1:3" ht="87" x14ac:dyDescent="0.35">
      <c r="A2684" s="30" t="str">
        <f>DATA!C3496</f>
        <v>0666.007.GENRAL.0094</v>
      </c>
      <c r="B2684" s="30">
        <f>DATA!D3496</f>
        <v>0</v>
      </c>
      <c r="C2684" s="31" t="str">
        <f>DATA!E3496</f>
        <v>SINGLE DOOR REFRIGERATOR, COOLING,
DIM. : 70X80X210CM, 600 LTR, STAINLESS
STEEL 304, WITH 3 WIRE SHELVES MADE OF
STAINLESS STEEL, WITH SELF LOCKING
DOORS WITH LOCKS, 220V/50/1 VOLT, MAKER
: MOG</v>
      </c>
    </row>
    <row r="2685" spans="1:3" ht="29" x14ac:dyDescent="0.35">
      <c r="A2685" s="30" t="str">
        <f>DATA!C3497</f>
        <v>1531.011.ELCTLX.0003</v>
      </c>
      <c r="B2685" s="30" t="str">
        <f>DATA!D3497</f>
        <v>0F0135</v>
      </c>
      <c r="C2685" s="31" t="str">
        <f>DATA!E3497</f>
        <v>P/N : 0F0135,HANDLE DOOR FOR
ELECTROLUX OVEN MODEL FCF061ELN</v>
      </c>
    </row>
    <row r="2686" spans="1:3" ht="29" x14ac:dyDescent="0.35">
      <c r="A2686" s="30" t="str">
        <f>DATA!C3498</f>
        <v>5720.001.GENRAL.0099</v>
      </c>
      <c r="B2686" s="30" t="str">
        <f>DATA!D3498</f>
        <v>M27MF</v>
      </c>
      <c r="C2686" s="31" t="str">
        <f>DATA!E3498</f>
        <v>P/N : M27MF , BATTERY 105AH 12V DEEP
CYCLE ( AC DELCO CAT.)</v>
      </c>
    </row>
    <row r="2687" spans="1:3" ht="29" x14ac:dyDescent="0.35">
      <c r="A2687" s="30" t="str">
        <f>DATA!C3499</f>
        <v>1531.033.GENRAL.7476</v>
      </c>
      <c r="B2687" s="30" t="str">
        <f>DATA!D3499</f>
        <v>SL0130</v>
      </c>
      <c r="C2687" s="31" t="str">
        <f>DATA!E3499</f>
        <v>P/N : SL0130 , GEAR WHEEL FIMAR MEAT
MINCER MODEL 22/C</v>
      </c>
    </row>
    <row r="2688" spans="1:3" ht="29" x14ac:dyDescent="0.35">
      <c r="A2688" s="30" t="str">
        <f>DATA!C3500</f>
        <v>1531.033.GENRAL.7478</v>
      </c>
      <c r="B2688" s="30" t="str">
        <f>DATA!D3500</f>
        <v>SL0125</v>
      </c>
      <c r="C2688" s="31" t="str">
        <f>DATA!E3500</f>
        <v>P/N : SL0125 , DOUBLE GEAR WHEEL FIMAR
MEAT MINCER MODEL 22/C</v>
      </c>
    </row>
    <row r="2689" spans="1:3" ht="29" x14ac:dyDescent="0.35">
      <c r="A2689" s="30" t="str">
        <f>DATA!C3501</f>
        <v>0666.001.GENRAL.0048</v>
      </c>
      <c r="B2689" s="30">
        <f>DATA!D3501</f>
        <v>0</v>
      </c>
      <c r="C2689" s="31" t="str">
        <f>DATA!E3501</f>
        <v>MODEL : FM-3512 , AIR CURTAIN 120 CM TWO
MOTOR NANYOO</v>
      </c>
    </row>
    <row r="2690" spans="1:3" ht="43.5" x14ac:dyDescent="0.35">
      <c r="A2690" s="30" t="str">
        <f>DATA!C3502</f>
        <v>0666.001.GENRAL.0211</v>
      </c>
      <c r="B2690" s="30">
        <f>DATA!D3502</f>
        <v>0</v>
      </c>
      <c r="C2690" s="31" t="str">
        <f>DATA!E3502</f>
        <v>MODEL : BDTX_250 , CENTRIFUGAL IN-LINE
DUCT FAN BDTX_250 230 VOLT 50/60 HZ
0.74/1.04 AMP 2530/2720 RM ( BVN CAT.)</v>
      </c>
    </row>
    <row r="2691" spans="1:3" ht="29" x14ac:dyDescent="0.35">
      <c r="A2691" s="30" t="str">
        <f>DATA!C3503</f>
        <v>0666.007.GENRAL.0019</v>
      </c>
      <c r="B2691" s="30">
        <f>DATA!D3503</f>
        <v>0</v>
      </c>
      <c r="C2691" s="31" t="str">
        <f>DATA!E3503</f>
        <v>CIRCULAR DUCT FAN FOR MOG GALLEY K
250 M (RS 250)</v>
      </c>
    </row>
    <row r="2692" spans="1:3" ht="43.5" x14ac:dyDescent="0.35">
      <c r="A2692" s="30" t="str">
        <f>DATA!C3504</f>
        <v>1520.008.GENRAL.7006</v>
      </c>
      <c r="B2692" s="30">
        <f>DATA!D3504</f>
        <v>0</v>
      </c>
      <c r="C2692" s="31" t="str">
        <f>DATA!E3504</f>
        <v>TEMPERATURE GAUGE FOR DISPLAY WITH
SENSOR +40 TO -40 REF. PN/ 2101213 FOR
FREEZING ROOM</v>
      </c>
    </row>
    <row r="2693" spans="1:3" ht="72.5" x14ac:dyDescent="0.35">
      <c r="A2693" s="30" t="str">
        <f>DATA!C3505</f>
        <v>1531.033.GENRAL.7290</v>
      </c>
      <c r="B2693" s="30">
        <f>DATA!D3505</f>
        <v>243133040311</v>
      </c>
      <c r="C2693" s="31" t="str">
        <f>DATA!E3505</f>
        <v>P/N : 243133040311 , CAPILLARY
THERMOMETER F84 FA FOR FREEZER
CONTAINER, , MODEL F84 FA SS IP55, GAUGE
DIAMETER 100MM, RANGE -40C TO +40C (
ARTHERMO CAT.)</v>
      </c>
    </row>
    <row r="2694" spans="1:3" ht="101.5" x14ac:dyDescent="0.35">
      <c r="A2694" s="30" t="str">
        <f>DATA!C3506</f>
        <v>2215.004.GENRAL.0001</v>
      </c>
      <c r="B2694" s="30" t="str">
        <f>DATA!D3506</f>
        <v>6XV1840-3AH10</v>
      </c>
      <c r="C2694" s="31" t="str">
        <f>DATA!E3506</f>
        <v>SIEMENS MODEL 6XV1840-3AH10,
INDUSTRIAL ETHERNET FC TP TRAILING
CABLE , 2X2 (PROFINET TYPE C), TP,
INSTALLATION CABLE FOR CONNECTION TO
FC OUTLET RJ45, FOR CABLE CARRIER
APPLICATIONS, 4-CORE, SHIELDED CAT. 5(
EA = METER )</v>
      </c>
    </row>
    <row r="2695" spans="1:3" ht="72.5" x14ac:dyDescent="0.35">
      <c r="A2695" s="30" t="str">
        <f>DATA!C3507</f>
        <v>2214.036.SIMENS.0092</v>
      </c>
      <c r="B2695" s="30" t="str">
        <f>DATA!D3507</f>
        <v>6ES7592-1BM00-0XB0</v>
      </c>
      <c r="C2695" s="31" t="str">
        <f>DATA!E3507</f>
        <v>P/N : 6ES7592-1BM00-0XB0 , SIMATIC S7-1500,
FRONT CONNECTOR IN PUSH-IN DESIGN, 40-
POLE, FOR 35 MM WIDE MODULES INCL. 4
POTENTIAL BRIDGES AND CABLE TIES FOR
SCR PLC</v>
      </c>
    </row>
    <row r="2696" spans="1:3" ht="43.5" x14ac:dyDescent="0.35">
      <c r="A2696" s="30" t="str">
        <f>DATA!C3508</f>
        <v>2214.036.SIMENS.0104</v>
      </c>
      <c r="B2696" s="30" t="str">
        <f>DATA!D3508</f>
        <v>6ES7954-8LE03-0AA0</v>
      </c>
      <c r="C2696" s="31" t="str">
        <f>DATA!E3508</f>
        <v>P/N : 6ES7954-8LE03-0AA0 , SIMATIC S7,
MEMORY CARD FOR S7-1X 00 CPU/SINAMICS,
3, 3 V FLASH, 12 MB ( SIEMENS CAT.)</v>
      </c>
    </row>
    <row r="2697" spans="1:3" ht="87" x14ac:dyDescent="0.35">
      <c r="A2697" s="30" t="str">
        <f>DATA!C3509</f>
        <v>2214.036.SIMENS.0107</v>
      </c>
      <c r="B2697" s="30" t="str">
        <f>DATA!D3509</f>
        <v>6ES7590-1AE80-0AA0</v>
      </c>
      <c r="C2697" s="31" t="str">
        <f>DATA!E3509</f>
        <v>P/N : 6ES7590-1AE80-0AA0 , MOUNTING RAIL
482.6 MM (APPROX. 19 INCH); INCL.
GROUNDING SCREW, INTEGRATED DIN RAIL
FOR MOUNTING OF INCIDENTALS SUCH AS
TERMINALS, AUTOMATIC CIRCUIT BREAKERS
&amp; RELAYS SIMATIC S7-1500</v>
      </c>
    </row>
    <row r="2698" spans="1:3" ht="87" x14ac:dyDescent="0.35">
      <c r="A2698" s="30" t="str">
        <f>DATA!C3510</f>
        <v>2214.036.SIMENS.0112</v>
      </c>
      <c r="B2698" s="30" t="str">
        <f>DATA!D3510</f>
        <v>6ES7516-3AP03-0AB0</v>
      </c>
      <c r="C2698" s="31" t="str">
        <f>DATA!E3510</f>
        <v>P/N : 6ES7516-3AP03-0AB0 , SIMATIC S7-1500,
CPU 1516-3 PN/DP,PROFINET IRT WITH 2-
PORT SWITCH, 2ND INTERFACE: PROFINET
RT, 3RD INTERFACE: PROFIBUS, 6 NS BIT
PERFORMANCE. FOR SIEMENS VFD MODEL
HH</v>
      </c>
    </row>
    <row r="2699" spans="1:3" ht="43.5" x14ac:dyDescent="0.35">
      <c r="A2699" s="30" t="str">
        <f>DATA!C3511</f>
        <v>1854.002.CARIER.0864</v>
      </c>
      <c r="B2699" s="30">
        <f>DATA!D3511</f>
        <v>1500237</v>
      </c>
      <c r="C2699" s="31" t="str">
        <f>DATA!E3511</f>
        <v>P/N : 01500237, COMPRESSOR 2.1/4HP L G
KOREAN MADE FOR CARRIER 2 1/4 HP AIR
CONDITIONING</v>
      </c>
    </row>
    <row r="2700" spans="1:3" ht="29" x14ac:dyDescent="0.35">
      <c r="A2700" s="30" t="str">
        <f>DATA!C3512</f>
        <v>1854.002.CARIER.0850</v>
      </c>
      <c r="B2700" s="30" t="str">
        <f>DATA!D3512</f>
        <v>03123152,</v>
      </c>
      <c r="C2700" s="31" t="str">
        <f>DATA!E3512</f>
        <v>P/N : 03123152,, 4-WAY VALVE ASSEMBLY
FOR YORK ELJA18FS-AAA FOR YORK A C</v>
      </c>
    </row>
    <row r="2701" spans="1:3" ht="29" x14ac:dyDescent="0.35">
      <c r="A2701" s="30" t="str">
        <f>DATA!C3513</f>
        <v>1854.002.CARIER.0796</v>
      </c>
      <c r="B2701" s="30">
        <f>DATA!D3513</f>
        <v>15013071</v>
      </c>
      <c r="C2701" s="31" t="str">
        <f>DATA!E3513</f>
        <v>P/N : 15013071, MOTOR FW48G FOR YORK A
C ( REF CODE 1001.001.USED.0065 )</v>
      </c>
    </row>
    <row r="2702" spans="1:3" ht="29" x14ac:dyDescent="0.35">
      <c r="A2702" s="30" t="str">
        <f>DATA!C3514</f>
        <v>1854.002.CARIER.0810</v>
      </c>
      <c r="B2702" s="30">
        <f>DATA!D3514</f>
        <v>3063070</v>
      </c>
      <c r="C2702" s="31" t="str">
        <f>DATA!E3514</f>
        <v>P/N : 3063070, CAPILLARY FOR YORK FOR
YORK A C</v>
      </c>
    </row>
    <row r="2703" spans="1:3" ht="29" x14ac:dyDescent="0.35">
      <c r="A2703" s="30" t="str">
        <f>DATA!C3515</f>
        <v>1854.002.CARIER.0838</v>
      </c>
      <c r="B2703" s="30">
        <f>DATA!D3515</f>
        <v>33000038</v>
      </c>
      <c r="C2703" s="31" t="str">
        <f>DATA!E3515</f>
        <v>P/N : 33000038, CAPACITOR CBB65 FOR YORK
A C</v>
      </c>
    </row>
    <row r="2704" spans="1:3" ht="58" x14ac:dyDescent="0.35">
      <c r="A2704" s="30" t="str">
        <f>DATA!C3516</f>
        <v>1854.002.CARIER.0851</v>
      </c>
      <c r="B2704" s="30">
        <f>DATA!D3516</f>
        <v>7100147</v>
      </c>
      <c r="C2704" s="31" t="str">
        <f>DATA!E3516</f>
        <v>P/N : 07100147 , CUT-OFF VALVE SUB-ASSY,(
OLD P/N 7133051 ) FOR A/C YORK ELJA18FS-
AAA</v>
      </c>
    </row>
    <row r="2705" spans="1:3" ht="58" x14ac:dyDescent="0.35">
      <c r="A2705" s="30" t="str">
        <f>DATA!C3517</f>
        <v>1854.002.CARIER.7584</v>
      </c>
      <c r="B2705" s="30">
        <f>DATA!D3517</f>
        <v>2804231</v>
      </c>
      <c r="C2705" s="31" t="str">
        <f>DATA!E3517</f>
        <v>P/N : 02804231 , AXIAL FAN 425*127*8-3ASG20-
12100105000057 FOR OPTIMAX SPLIT AIR
CONDITIONER OUTDOOR UNIT FOR CARRIER
AIR CONDITIONER 38QHCT18-708</v>
      </c>
    </row>
    <row r="2706" spans="1:3" ht="43.5" x14ac:dyDescent="0.35">
      <c r="A2706" s="30" t="str">
        <f>DATA!C3518</f>
        <v>1854.002.CARIER.0751</v>
      </c>
      <c r="B2706" s="30">
        <f>DATA!D3518</f>
        <v>2600408</v>
      </c>
      <c r="C2706" s="31" t="str">
        <f>DATA!E3518</f>
        <v>P/N : 02600408 , BLOWER ASSY FOR AIR
CONDITION FOR INDOOR UNIT MODEL
42QG18-H</v>
      </c>
    </row>
    <row r="2707" spans="1:3" ht="58" x14ac:dyDescent="0.35">
      <c r="A2707" s="30" t="str">
        <f>DATA!C3519</f>
        <v>1531.011.ELCTLX.7001</v>
      </c>
      <c r="B2707" s="30">
        <f>DATA!D3519</f>
        <v>52126</v>
      </c>
      <c r="C2707" s="31" t="str">
        <f>DATA!E3519</f>
        <v>P/N : 052126, SCREW SPRING FOR
ELECTROLUX OVEN PARTS LIST S/N: 945
DOC. NR.: 3 - 01 002 FOR OVEN PARTS LIST
S/N: 945 DOC. NR.: 3 - 01 002 ELECTROLUX</v>
      </c>
    </row>
    <row r="2708" spans="1:3" ht="58" x14ac:dyDescent="0.35">
      <c r="A2708" s="30" t="str">
        <f>DATA!C3520</f>
        <v>1531.011.ELCTLX.7002</v>
      </c>
      <c r="B2708" s="30">
        <f>DATA!D3520</f>
        <v>54282</v>
      </c>
      <c r="C2708" s="31" t="str">
        <f>DATA!E3520</f>
        <v>P/N : 054282, SPRING LOCK DOOR FOR
ELECTROLUX OVEN PARTS LIST S/N: 945
DOC. NR.: 3 - 01 002 FOR OVEN PARTS LIST
S/N: 945 DOC. NR.: 3 - 01 002 ELECTROLUX</v>
      </c>
    </row>
    <row r="2709" spans="1:3" ht="43.5" x14ac:dyDescent="0.35">
      <c r="A2709" s="30" t="str">
        <f>DATA!C3521</f>
        <v>1531.032.GENRAL.7014</v>
      </c>
      <c r="B2709" s="30">
        <f>DATA!D3521</f>
        <v>3680</v>
      </c>
      <c r="C2709" s="31" t="str">
        <f>DATA!E3521</f>
        <v>ELECTROLUX P/N : 003680 GLASS DOOR
GASKET SIZE 1480 MM REF. PN/ 3680 FOR
CONVECTION OVEN 6 GN 1/1</v>
      </c>
    </row>
    <row r="2710" spans="1:3" ht="29" x14ac:dyDescent="0.35">
      <c r="A2710" s="30" t="str">
        <f>DATA!C3522</f>
        <v>1531.033.GENRAL.7421</v>
      </c>
      <c r="B2710" s="30" t="str">
        <f>DATA!D3522</f>
        <v>ASC22855</v>
      </c>
      <c r="C2710" s="31" t="str">
        <f>DATA!E3522</f>
        <v>P/N : ASC22855 , GLASS SEAL 1500MM FOR
ZANUSSI BAKERY OVEN FCF / E6-0 FCE061</v>
      </c>
    </row>
    <row r="2711" spans="1:3" ht="58" x14ac:dyDescent="0.35">
      <c r="A2711" s="30" t="str">
        <f>DATA!C3523</f>
        <v>1521.027.GENRAL.0040</v>
      </c>
      <c r="B2711" s="30" t="str">
        <f>DATA!D3523</f>
        <v>IDP2EYB7E0001</v>
      </c>
      <c r="C2711" s="31" t="str">
        <f>DATA!E3523</f>
        <v>P/N : IDP2EYB7E0001 , ELIWELL
TEMPERATURE CONTROLLER IDPLUS 974,
230V. FOR MAIN FREEZER MODEL
LH114/4DES-7Y MAKER SCHNEIDER</v>
      </c>
    </row>
    <row r="2712" spans="1:3" ht="29" x14ac:dyDescent="0.35">
      <c r="A2712" s="30" t="str">
        <f>DATA!C3524</f>
        <v>0666.001.ARSTON.0001</v>
      </c>
      <c r="B2712" s="30">
        <f>DATA!D3524</f>
        <v>0</v>
      </c>
      <c r="C2712" s="31" t="str">
        <f>DATA!E3524</f>
        <v>ARISTON ELECTRIC WATER HEATER 100
LITERS 220 VOLT</v>
      </c>
    </row>
    <row r="2713" spans="1:3" ht="58" x14ac:dyDescent="0.35">
      <c r="A2713" s="30" t="str">
        <f>DATA!C3525</f>
        <v>1854.002.CARIER.7584</v>
      </c>
      <c r="B2713" s="30">
        <f>DATA!D3525</f>
        <v>2804231</v>
      </c>
      <c r="C2713" s="31" t="str">
        <f>DATA!E3525</f>
        <v>P/N : 02804231 , AXIAL FAN 425*127*8-3ASG20-
12100105000057 FOR OPTIMAX SPLIT AIR
CONDITIONER OUTDOOR UNIT FOR CARRIER
AIR CONDITIONER 38QHCT18-708</v>
      </c>
    </row>
    <row r="2714" spans="1:3" ht="43.5" x14ac:dyDescent="0.35">
      <c r="A2714" s="30" t="str">
        <f>DATA!C3526</f>
        <v>1854.002.CARIER.0751</v>
      </c>
      <c r="B2714" s="30">
        <f>DATA!D3526</f>
        <v>2600408</v>
      </c>
      <c r="C2714" s="31" t="str">
        <f>DATA!E3526</f>
        <v>P/N : 02600408 , BLOWER ASSY FOR AIR
CONDITION FOR INDOOR UNIT MODEL
42QG18-H</v>
      </c>
    </row>
    <row r="2715" spans="1:3" ht="29" x14ac:dyDescent="0.35">
      <c r="A2715" s="30" t="str">
        <f>DATA!C3527</f>
        <v>0666.001.GENRAL.0027</v>
      </c>
      <c r="B2715" s="30">
        <f>DATA!D3527</f>
        <v>0</v>
      </c>
      <c r="C2715" s="31" t="str">
        <f>DATA!E3527</f>
        <v>ALASKA REFRIGERATOR 4.5 FT ,220 VOLT ,
50 HZ</v>
      </c>
    </row>
    <row r="2716" spans="1:3" ht="29" x14ac:dyDescent="0.35">
      <c r="A2716" s="30" t="str">
        <f>DATA!C3529</f>
        <v>0666.001.GENRAL.0027</v>
      </c>
      <c r="B2716" s="30">
        <f>DATA!D3529</f>
        <v>0</v>
      </c>
      <c r="C2716" s="31" t="str">
        <f>DATA!E3529</f>
        <v>ALASKA REFRIGERATOR 4.5 FT ,220 VOLT ,
50 HZ</v>
      </c>
    </row>
    <row r="2717" spans="1:3" ht="72.5" x14ac:dyDescent="0.35">
      <c r="A2717" s="30" t="str">
        <f>DATA!C3530</f>
        <v>0666.007.GENRAL.0097</v>
      </c>
      <c r="B2717" s="30" t="str">
        <f>DATA!D3530</f>
        <v>F08-56023</v>
      </c>
      <c r="C2717" s="31" t="str">
        <f>DATA!E3530</f>
        <v>P/N : F08-56023 , FRESH AIR FAN FOR
GALLEY , ROSENBERG , TYPE : UNOR 80-560-
4D.6LA , P/N: F08-56023 , 4800 CFM , 1.5 IN.WG
. , MODEL : UNOR 80-560-4D.6LA , (
ROSENBERG CAT. )</v>
      </c>
    </row>
    <row r="2718" spans="1:3" ht="58" x14ac:dyDescent="0.35">
      <c r="A2718" s="30" t="str">
        <f>DATA!C3531</f>
        <v>0666.007.GENRAL.0098</v>
      </c>
      <c r="B2718" s="30" t="str">
        <f>DATA!D3531</f>
        <v>HRES4505L000</v>
      </c>
      <c r="C2718" s="31" t="str">
        <f>DATA!E3531</f>
        <v>P/N : HRES4505L000 , SUCTION FAN FOR
GALLEY , ROSENBERG , TYPE : HRES05-450 ,
P/N: HRES4505L000 , 600 CFM , 1 IN.WG ,
MODEL : HRES05-450 , ( ROSENBERG CAT. )</v>
      </c>
    </row>
    <row r="2719" spans="1:3" ht="72.5" x14ac:dyDescent="0.35">
      <c r="A2719" s="30" t="str">
        <f>DATA!C3532</f>
        <v>2211.008.GENRAL.0022</v>
      </c>
      <c r="B2719" s="30" t="str">
        <f>DATA!D3532</f>
        <v>A9F94220</v>
      </c>
      <c r="C2719" s="31" t="str">
        <f>DATA!E3532</f>
        <v>P/N : A9F94220 , MINIATURE CIRCUIT-
BREAKER, ACTI9 IC60L, 2P, 20 A, C CURVE,
15000 A (IEC 60898-1), 25 KA (IEC 60947-2) (
SCHNEIDER CAT.)</v>
      </c>
    </row>
    <row r="2720" spans="1:3" ht="43.5" x14ac:dyDescent="0.35">
      <c r="A2720" s="30" t="str">
        <f>DATA!C3533</f>
        <v>1531.032.GENRAL.7138</v>
      </c>
      <c r="B2720" s="30">
        <f>DATA!D3533</f>
        <v>2102179</v>
      </c>
      <c r="C2720" s="31" t="str">
        <f>DATA!E3533</f>
        <v>HOSE AL-AHRAM CO CONNECTION HOSE
1.5M , REF. PN/ 2102179 FOR WATER BOILER
&amp; BAIN MARIE ( WITH COC )</v>
      </c>
    </row>
    <row r="2721" spans="1:3" ht="29" x14ac:dyDescent="0.35">
      <c r="A2721" s="30" t="str">
        <f>DATA!C3534</f>
        <v>2215.004.GENRAL.7168</v>
      </c>
      <c r="B2721" s="30" t="str">
        <f>DATA!D3534</f>
        <v>6XV1840-2AH10</v>
      </c>
      <c r="C2721" s="31" t="str">
        <f>DATA!E3534</f>
        <v>P/N : 6XV1840-2AH10 , SIEMENS PROFINET
CABLE ( 1 EA = 1 METRE )</v>
      </c>
    </row>
    <row r="2722" spans="1:3" ht="72.5" x14ac:dyDescent="0.35">
      <c r="A2722" s="30" t="str">
        <f>DATA!C3535</f>
        <v>2215.004.GENRAL.0143</v>
      </c>
      <c r="B2722" s="30">
        <f>DATA!D3535</f>
        <v>2903361</v>
      </c>
      <c r="C2722" s="31" t="str">
        <f>DATA!E3535</f>
        <v>P/N : 2903361 , RELAY BASE WITH EJECTOR
AND POWER CONTACT RELAY. CONTACT
SWITCHING TYPE: 1 N/O CONTACT. INPUT
VOLTAGE: 24 V DC,RIF-0-RPT-24DC/ 1 FOR
VFD</v>
      </c>
    </row>
    <row r="2723" spans="1:3" ht="87" x14ac:dyDescent="0.35">
      <c r="A2723" s="30" t="str">
        <f>DATA!C3536</f>
        <v>2215.004.GENRAL.0142</v>
      </c>
      <c r="B2723" s="30">
        <f>DATA!D3536</f>
        <v>2966171</v>
      </c>
      <c r="C2723" s="31" t="str">
        <f>DATA!E3536</f>
        <v>P/N : 2966171 , PLUG-IN MINIATURE RELAY
WITH POWER CONTACT, FOR ASSEMBLY ON
DIN RAIL NS 35/7,5, 1 CHANGEOVER
CONTACT, INPUT VOLTAGE 24 V DC,PLC-
RSC- 24DC/21 FOR VFD</v>
      </c>
    </row>
    <row r="2724" spans="1:3" ht="29" x14ac:dyDescent="0.35">
      <c r="A2724" s="30" t="str">
        <f>DATA!C3537</f>
        <v>5720.011.GENRAL.4016</v>
      </c>
      <c r="B2724" s="30" t="str">
        <f>DATA!D3537</f>
        <v>ZREP-20-332SN-02</v>
      </c>
      <c r="C2724" s="31" t="str">
        <f>DATA!E3537</f>
        <v>P/N : ZREP-20-332SN-02 , 20C FEMALE
RECEPTACLE ( AMPHENOL CAT.)</v>
      </c>
    </row>
    <row r="2725" spans="1:3" ht="43.5" x14ac:dyDescent="0.35">
      <c r="A2725" s="30" t="str">
        <f>DATA!C3538</f>
        <v>1817.001.HANKSN.7528</v>
      </c>
      <c r="B2725" s="30" t="str">
        <f>DATA!D3538</f>
        <v>060-117166</v>
      </c>
      <c r="C2725" s="31" t="str">
        <f>DATA!E3538</f>
        <v>DANFOS P/N : 060-117166, DANFOSS
PRESSURE SWITCH KP5 FOR HANKISON AIR
DRYER HPRP1250</v>
      </c>
    </row>
    <row r="2726" spans="1:3" ht="29" x14ac:dyDescent="0.35">
      <c r="A2726" s="30" t="str">
        <f>DATA!C3539</f>
        <v>1531.032.GENRAL.7584</v>
      </c>
      <c r="B2726" s="30" t="str">
        <f>DATA!D3539</f>
        <v>52-A 120</v>
      </c>
      <c r="C2726" s="31" t="str">
        <f>DATA!E3539</f>
        <v>P/N : 52-A 120 , INT69 CONTROL MODULE FOR
FREEZER UNIT COMPRESSOR (KRIWAN CAT.)</v>
      </c>
    </row>
    <row r="2727" spans="1:3" ht="43.5" x14ac:dyDescent="0.35">
      <c r="A2727" s="30" t="str">
        <f>DATA!C3540</f>
        <v>2211.006.GENRAL.0116</v>
      </c>
      <c r="B2727" s="30" t="str">
        <f>DATA!D3540</f>
        <v>CR123C137B</v>
      </c>
      <c r="C2727" s="31" t="str">
        <f>DATA!E3540</f>
        <v>P/N : CR123C137B , OVERLOAD HEATER
ELEMENT ,FOR GENERAL ELECTRIC MCC
MOTOR STARTER</v>
      </c>
    </row>
    <row r="2728" spans="1:3" ht="29" x14ac:dyDescent="0.35">
      <c r="A2728" s="30" t="str">
        <f>DATA!C3541</f>
        <v>2214.025.OMRON.0052</v>
      </c>
      <c r="B2728" s="30" t="str">
        <f>DATA!D3541</f>
        <v>240.95.056</v>
      </c>
      <c r="C2728" s="31" t="str">
        <f>DATA!E3541</f>
        <v>P/N : 240.95.056 , ISO,DC/DC 0.1-100MA/OUT 0-
20MA FOR OMRON SCR</v>
      </c>
    </row>
    <row r="2729" spans="1:3" ht="43.5" x14ac:dyDescent="0.35">
      <c r="A2729" s="30" t="str">
        <f>DATA!C3542</f>
        <v>2214.004.IDM.0573</v>
      </c>
      <c r="B2729" s="30" t="str">
        <f>DATA!D3542</f>
        <v>SDP 2-12-100T</v>
      </c>
      <c r="C2729" s="31" t="str">
        <f>DATA!E3542</f>
        <v>SOLAHD P/N : SDP 2-12-100T , POWER
SUPPLY OUTPUT DC VOLTAGE 10 - 12
V,OUTPUT CURRENT 3 - 2.5 A FOR IDM SCR</v>
      </c>
    </row>
    <row r="2730" spans="1:3" ht="43.5" x14ac:dyDescent="0.35">
      <c r="A2730" s="30" t="str">
        <f>DATA!C3543</f>
        <v>1222.013.GENRAL.0003</v>
      </c>
      <c r="B2730" s="30" t="str">
        <f>DATA!D3543</f>
        <v>40185-800-01</v>
      </c>
      <c r="C2730" s="31" t="str">
        <f>DATA!E3543</f>
        <v>P/N : ,40185-800-01 ,ALLEN BRADLEY -OVER
LOAD ,VOLTS AC 120-400 MAKE 7200VA
BREAK 720VA NEMA A600</v>
      </c>
    </row>
    <row r="2731" spans="1:3" ht="43.5" x14ac:dyDescent="0.35">
      <c r="A2731" s="30" t="str">
        <f>DATA!C3544</f>
        <v>2214.036.SIMENS.0104</v>
      </c>
      <c r="B2731" s="30" t="str">
        <f>DATA!D3544</f>
        <v>6ES7954-8LE03-0AA0</v>
      </c>
      <c r="C2731" s="31" t="str">
        <f>DATA!E3544</f>
        <v>P/N : 6ES7954-8LE03-0AA0 , SIMATIC S7,
MEMORY CARD FOR S7-1X 00 CPU/SINAMICS,
3, 3 V FLASH, 12 MB ( SIEMENS CAT.)</v>
      </c>
    </row>
    <row r="2732" spans="1:3" ht="58" x14ac:dyDescent="0.35">
      <c r="A2732" s="30" t="str">
        <f>DATA!C3545</f>
        <v>2214.036.SIMENS.0106</v>
      </c>
      <c r="B2732" s="30" t="str">
        <f>DATA!D3545</f>
        <v>6ES7505-0KA00-0AB0</v>
      </c>
      <c r="C2732" s="31" t="str">
        <f>DATA!E3545</f>
        <v>P/N : 6ES7505-0KA00-0AB0 , SYSTEM POWER
SUPPLY PS 25W 24 V DC, SUPPLIES THE
BACKPLANE BUS OF THE S7-1500 WITH
OPERATING VOLTAGE SIMATIC S7-1500</v>
      </c>
    </row>
    <row r="2733" spans="1:3" ht="87" x14ac:dyDescent="0.35">
      <c r="A2733" s="30" t="str">
        <f>DATA!C3546</f>
        <v>2214.036.SIMENS.0107</v>
      </c>
      <c r="B2733" s="30" t="str">
        <f>DATA!D3546</f>
        <v>6ES7590-1AE80-0AA0</v>
      </c>
      <c r="C2733" s="31" t="str">
        <f>DATA!E3546</f>
        <v>P/N : 6ES7590-1AE80-0AA0 , MOUNTING RAIL
482.6 MM (APPROX. 19 INCH); INCL.
GROUNDING SCREW, INTEGRATED DIN RAIL
FOR MOUNTING OF INCIDENTALS SUCH AS
TERMINALS, AUTOMATIC CIRCUIT BREAKERS
&amp; RELAYS SIMATIC S7-1500</v>
      </c>
    </row>
    <row r="2734" spans="1:3" ht="87" x14ac:dyDescent="0.35">
      <c r="A2734" s="30" t="str">
        <f>DATA!C3547</f>
        <v>2214.036.SIMENS.0108</v>
      </c>
      <c r="B2734" s="30" t="str">
        <f>DATA!D3547</f>
        <v>6ES7590-1AF30-0AA0</v>
      </c>
      <c r="C2734" s="31" t="str">
        <f>DATA!E3547</f>
        <v>P/N : 6ES7590-1AF30-0AA0 , MOUNTING RAIL
530 MM (APPROX. 20.9 INCH); INCL.
GROUNDING SCREW, INTEGRATED DIN RAIL
FOR MOUNTING OF INCIDENTALS SUCH AS
TERMINALS, AUTOMATIC CIRCUIT BREAKERS
&amp; RELAYS SIMATIC S7-1500</v>
      </c>
    </row>
    <row r="2735" spans="1:3" ht="87" x14ac:dyDescent="0.35">
      <c r="A2735" s="30" t="str">
        <f>DATA!C3548</f>
        <v>2214.036.SIMENS.0109</v>
      </c>
      <c r="B2735" s="30" t="str">
        <f>DATA!D3548</f>
        <v>6ES7155-5AA01-0AB0</v>
      </c>
      <c r="C2735" s="31" t="str">
        <f>DATA!E3548</f>
        <v>P/N : 6ES7155-5AA01-0AB0 , SIMATIC ET
200MP. PROFINET IO-DEVICE
INTERFACEMODULE IM 155-5 PN ST FOR ET
200MP ELEKTRONIKMODULES; UP TO 12 IO-
MODULES SIMATIC S7-1500</v>
      </c>
    </row>
    <row r="2736" spans="1:3" ht="29" x14ac:dyDescent="0.35">
      <c r="A2736" s="30" t="str">
        <f>DATA!C3549</f>
        <v>2214.036.SIMENS.0105</v>
      </c>
      <c r="B2736" s="30" t="str">
        <f>DATA!D3549</f>
        <v>6GK1901-1BB10-2AA0</v>
      </c>
      <c r="C2736" s="31" t="str">
        <f>DATA!E3549</f>
        <v>P/N : 6GK1901-1BB10-2AA0 , PROFINET CABLE
CONNECTOR PLC S7-1500 ( SIEMENS CAT.)</v>
      </c>
    </row>
    <row r="2737" spans="1:3" ht="58" x14ac:dyDescent="0.35">
      <c r="A2737" s="30" t="str">
        <f>DATA!C3550</f>
        <v>2214.036.SIMENS.0111</v>
      </c>
      <c r="B2737" s="30" t="str">
        <f>DATA!D3550</f>
        <v>6EP1333-4BA00</v>
      </c>
      <c r="C2737" s="31" t="str">
        <f>DATA!E3550</f>
        <v>P/N : 6EP1333-4BA00 , POWER SUPPLY
SIMATIC PM 1507 24 V/8 A REGULATED
INPUT: 120/230 V AC, OUTPUT: 24 V DC/8 A
FOR SIEMENS SCR/VFD/PLC MODELS7-1500</v>
      </c>
    </row>
    <row r="2738" spans="1:3" ht="58" x14ac:dyDescent="0.35">
      <c r="A2738" s="30" t="str">
        <f>DATA!C3551</f>
        <v>5720.001.GENRAL.7006</v>
      </c>
      <c r="B2738" s="30" t="str">
        <f>DATA!D3551</f>
        <v>31BCE1024</v>
      </c>
      <c r="C2738" s="31" t="str">
        <f>DATA!E3551</f>
        <v>P/N : 31BCE1024 , AUTOMATIC CHARGER
INPUT VOLTAGE 240 VAC,50/60 HZ,610
VA,OUTPUT VOLTAGE 24 VDC,10AMP. ( OLD
PN : 31BCE0524 ) ( MAKER : LOVATO )</v>
      </c>
    </row>
    <row r="2739" spans="1:3" ht="72.5" x14ac:dyDescent="0.35">
      <c r="A2739" s="30" t="str">
        <f>DATA!C3552</f>
        <v>1817.003.GENRAL.7504</v>
      </c>
      <c r="B2739" s="30" t="str">
        <f>DATA!D3552</f>
        <v>S4E 350-AP06 -30</v>
      </c>
      <c r="C2739" s="31" t="str">
        <f>DATA!E3552</f>
        <v>P/N : S4E 350-AP06 -30 , AXIAL FAN
EBMPAPST MOTOR M4E 074-DF,230 VAC, 50-
60 HZ, 1400-1590 RPM, 0.58-0.83 A, 3110-3540
M3/H, 4 MF CAP , WITH GARD GRILLE
(EBMPAPST CAT.)</v>
      </c>
    </row>
    <row r="2740" spans="1:3" ht="43.5" x14ac:dyDescent="0.35">
      <c r="A2740" s="30" t="str">
        <f>DATA!C3553</f>
        <v>2215.005.GENRAL.0526</v>
      </c>
      <c r="B2740" s="30">
        <f>DATA!D3553</f>
        <v>0</v>
      </c>
      <c r="C2740" s="31" t="str">
        <f>DATA!E3553</f>
        <v>TY- RAP CABLE TIE ,TY-526M, CV-292, KSS,
WHITE (3.6MM W X 281MM) PK=100 PCE
MADE IN TAIWAN</v>
      </c>
    </row>
    <row r="2741" spans="1:3" ht="43.5" x14ac:dyDescent="0.35">
      <c r="A2741" s="30" t="str">
        <f>DATA!C3554</f>
        <v>2215.005.GENRAL.0529</v>
      </c>
      <c r="B2741" s="30">
        <f>DATA!D3554</f>
        <v>0</v>
      </c>
      <c r="C2741" s="31" t="str">
        <f>DATA!E3554</f>
        <v>TY- RAP CABLE TIE, TY-529M, CV-762B, KSS,
BLACK (7.7MM W X 762MM) PK=100 PCE
MADE IN TAIWAN</v>
      </c>
    </row>
    <row r="2742" spans="1:3" ht="29" x14ac:dyDescent="0.35">
      <c r="A2742" s="30" t="str">
        <f>DATA!C3555</f>
        <v>5720.011.GENRAL.7041</v>
      </c>
      <c r="B2742" s="30">
        <f>DATA!D3555</f>
        <v>0</v>
      </c>
      <c r="C2742" s="31" t="str">
        <f>DATA!E3555</f>
        <v>MULTI-SOCKET ADAPTOR 5 OUTLET 5/250
VOLTS WITH INDICATOR LIGHT AND FUSED</v>
      </c>
    </row>
    <row r="2743" spans="1:3" ht="43.5" x14ac:dyDescent="0.35">
      <c r="A2743" s="30" t="str">
        <f>DATA!C3556</f>
        <v>2215.005.GENRAL.0526</v>
      </c>
      <c r="B2743" s="30">
        <f>DATA!D3556</f>
        <v>0</v>
      </c>
      <c r="C2743" s="31" t="str">
        <f>DATA!E3556</f>
        <v>TY- RAP CABLE TIE ,TY-526M, CV-292, KSS,
WHITE (3.6MM W X 281MM) PK=100 PCE
MADE IN TAIWAN</v>
      </c>
    </row>
    <row r="2744" spans="1:3" ht="43.5" x14ac:dyDescent="0.35">
      <c r="A2744" s="30" t="str">
        <f>DATA!C3557</f>
        <v>2215.005.GENRAL.0528</v>
      </c>
      <c r="B2744" s="30">
        <f>DATA!D3557</f>
        <v>0</v>
      </c>
      <c r="C2744" s="31" t="str">
        <f>DATA!E3557</f>
        <v>TY- RAP CABLE TIE, TY-528M, CV-350 , KSS,
WHITE (4.7MM W X 360MM) PK=100 PCE
MADE IN TAIWAN</v>
      </c>
    </row>
    <row r="2745" spans="1:3" ht="43.5" x14ac:dyDescent="0.35">
      <c r="A2745" s="30" t="str">
        <f>DATA!C3558</f>
        <v>2215.005.GENRAL.0529</v>
      </c>
      <c r="B2745" s="30">
        <f>DATA!D3558</f>
        <v>0</v>
      </c>
      <c r="C2745" s="31" t="str">
        <f>DATA!E3558</f>
        <v>TY- RAP CABLE TIE, TY-529M, CV-762B, KSS,
BLACK (7.7MM W X 762MM) PK=100 PCE
MADE IN TAIWAN</v>
      </c>
    </row>
    <row r="2746" spans="1:3" ht="43.5" x14ac:dyDescent="0.35">
      <c r="A2746" s="30" t="str">
        <f>DATA!C3559</f>
        <v>2215.005.GENRAL.0526</v>
      </c>
      <c r="B2746" s="30">
        <f>DATA!D3559</f>
        <v>0</v>
      </c>
      <c r="C2746" s="31" t="str">
        <f>DATA!E3559</f>
        <v>TY- RAP CABLE TIE ,TY-526M, CV-292, KSS,
WHITE (3.6MM W X 281MM) PK=100 PCE
MADE IN TAIWAN</v>
      </c>
    </row>
    <row r="2747" spans="1:3" ht="43.5" x14ac:dyDescent="0.35">
      <c r="A2747" s="30" t="str">
        <f>DATA!C3560</f>
        <v>2215.005.GENRAL.0528</v>
      </c>
      <c r="B2747" s="30">
        <f>DATA!D3560</f>
        <v>0</v>
      </c>
      <c r="C2747" s="31" t="str">
        <f>DATA!E3560</f>
        <v>TY- RAP CABLE TIE, TY-528M, CV-350 , KSS,
WHITE (4.7MM W X 360MM) PK=100 PCE
MADE IN TAIWAN</v>
      </c>
    </row>
    <row r="2748" spans="1:3" ht="29" x14ac:dyDescent="0.35">
      <c r="A2748" s="30" t="str">
        <f>DATA!C3561</f>
        <v>2215.005.GENRAL.0525</v>
      </c>
      <c r="B2748" s="30">
        <f>DATA!D3561</f>
        <v>0</v>
      </c>
      <c r="C2748" s="31" t="str">
        <f>DATA!E3561</f>
        <v>TY- RAP CABLE TIE ,TY-525M, CV-190, KSS,
WHITE (4.7MM W X 186MM) PK=100 PCE MADE IN TAIWAN</v>
      </c>
    </row>
    <row r="2749" spans="1:3" ht="43.5" x14ac:dyDescent="0.35">
      <c r="A2749" s="30" t="str">
        <f>DATA!C3562</f>
        <v>2215.005.GENRAL.0527</v>
      </c>
      <c r="B2749" s="30">
        <f>DATA!D3562</f>
        <v>0</v>
      </c>
      <c r="C2749" s="31" t="str">
        <f>DATA!E3562</f>
        <v>TY RAP CABLE TIE TY-527M, CV-360, KSS ,
BLACK , (6.9MM W X 343MM) (PCE=PACK OF
100) MADE IN TAIWAN</v>
      </c>
    </row>
    <row r="2750" spans="1:3" ht="43.5" x14ac:dyDescent="0.35">
      <c r="A2750" s="30" t="str">
        <f>DATA!C3563</f>
        <v>2215.005.GENRAL.0522</v>
      </c>
      <c r="B2750" s="30">
        <f>DATA!D3563</f>
        <v>0</v>
      </c>
      <c r="C2750" s="31" t="str">
        <f>DATA!E3563</f>
        <v>TY-RAP CABLE TIE, TY-523M, CV-094, KSS,
WHITE (2.3MM W X 92MM) PK=100 PCE MADE
IN TAIWAN</v>
      </c>
    </row>
    <row r="2751" spans="1:3" ht="43.5" x14ac:dyDescent="0.35">
      <c r="A2751" s="30" t="str">
        <f>DATA!C3564</f>
        <v>2215.005.GENRAL.0526</v>
      </c>
      <c r="B2751" s="30">
        <f>DATA!D3564</f>
        <v>0</v>
      </c>
      <c r="C2751" s="31" t="str">
        <f>DATA!E3564</f>
        <v>TY- RAP CABLE TIE ,TY-526M, CV-292, KSS,
WHITE (3.6MM W X 281MM) PK=100 PCE
MADE IN TAIWAN</v>
      </c>
    </row>
    <row r="2752" spans="1:3" ht="43.5" x14ac:dyDescent="0.35">
      <c r="A2752" s="30" t="str">
        <f>DATA!C3565</f>
        <v>2215.005.GENRAL.0528</v>
      </c>
      <c r="B2752" s="30">
        <f>DATA!D3565</f>
        <v>0</v>
      </c>
      <c r="C2752" s="31" t="str">
        <f>DATA!E3565</f>
        <v>TY- RAP CABLE TIE, TY-528M, CV-350 , KSS,
WHITE (4.7MM W X 360MM) PK=100 PCE
MADE IN TAIWAN</v>
      </c>
    </row>
    <row r="2753" spans="1:3" ht="43.5" x14ac:dyDescent="0.35">
      <c r="A2753" s="30" t="str">
        <f>DATA!C3566</f>
        <v>2215.005.GENRAL.0529</v>
      </c>
      <c r="B2753" s="30">
        <f>DATA!D3566</f>
        <v>0</v>
      </c>
      <c r="C2753" s="31" t="str">
        <f>DATA!E3566</f>
        <v>TY- RAP CABLE TIE, TY-529M, CV-762B, KSS,
BLACK (7.7MM W X 762MM) PK=100 PCE
MADE IN TAIWAN</v>
      </c>
    </row>
    <row r="2754" spans="1:3" ht="43.5" x14ac:dyDescent="0.35">
      <c r="A2754" s="30" t="str">
        <f>DATA!C3567</f>
        <v>2215.005.GENRAL.0525</v>
      </c>
      <c r="B2754" s="30">
        <f>DATA!D3567</f>
        <v>0</v>
      </c>
      <c r="C2754" s="31" t="str">
        <f>DATA!E3567</f>
        <v>TY- RAP CABLE TIE ,TY-525M, CV-190, KSS,
WHITE (4.7MM W X 186MM) PK=100 PCE
MADE IN TAIWAN</v>
      </c>
    </row>
    <row r="2755" spans="1:3" ht="43.5" x14ac:dyDescent="0.35">
      <c r="A2755" s="30" t="str">
        <f>DATA!C3568</f>
        <v>2215.005.GENRAL.0527</v>
      </c>
      <c r="B2755" s="30">
        <f>DATA!D3568</f>
        <v>0</v>
      </c>
      <c r="C2755" s="31" t="str">
        <f>DATA!E3568</f>
        <v>TY RAP CABLE TIE TY-527M, CV-360, KSS ,
BLACK , (6.9MM W X 343MM) (PCE=PACK OF
100) MADE IN TAIWAN</v>
      </c>
    </row>
    <row r="2756" spans="1:3" ht="43.5" x14ac:dyDescent="0.35">
      <c r="A2756" s="30" t="str">
        <f>DATA!C3569</f>
        <v>2215.005.GENRAL.0522</v>
      </c>
      <c r="B2756" s="30">
        <f>DATA!D3569</f>
        <v>0</v>
      </c>
      <c r="C2756" s="31" t="str">
        <f>DATA!E3569</f>
        <v>TY-RAP CABLE TIE, TY-523M, CV-094, KSS,
WHITE (2.3MM W X 92MM) PK=100 PCE MADE
IN TAIWAN</v>
      </c>
    </row>
    <row r="2757" spans="1:3" ht="43.5" x14ac:dyDescent="0.35">
      <c r="A2757" s="30" t="str">
        <f>DATA!C3570</f>
        <v>2215.005.GENRAL.0528</v>
      </c>
      <c r="B2757" s="30">
        <f>DATA!D3570</f>
        <v>0</v>
      </c>
      <c r="C2757" s="31" t="str">
        <f>DATA!E3570</f>
        <v>TY- RAP CABLE TIE, TY-528M, CV-350 , KSS,
WHITE (4.7MM W X 360MM) PK=100 PCE
MADE IN TAIWAN</v>
      </c>
    </row>
    <row r="2758" spans="1:3" ht="43.5" x14ac:dyDescent="0.35">
      <c r="A2758" s="30" t="str">
        <f>DATA!C3571</f>
        <v>2215.005.GENRAL.0525</v>
      </c>
      <c r="B2758" s="30">
        <f>DATA!D3571</f>
        <v>0</v>
      </c>
      <c r="C2758" s="31" t="str">
        <f>DATA!E3571</f>
        <v>TY- RAP CABLE TIE ,TY-525M, CV-190, KSS,
WHITE (4.7MM W X 186MM) PK=100 PCE
MADE IN TAIWAN</v>
      </c>
    </row>
    <row r="2759" spans="1:3" ht="43.5" x14ac:dyDescent="0.35">
      <c r="A2759" s="30" t="str">
        <f>DATA!C3572</f>
        <v>2215.005.GENRAL.0522</v>
      </c>
      <c r="B2759" s="30">
        <f>DATA!D3572</f>
        <v>0</v>
      </c>
      <c r="C2759" s="31" t="str">
        <f>DATA!E3572</f>
        <v>TY-RAP CABLE TIE, TY-523M, CV-094, KSS,
WHITE (2.3MM W X 92MM) PK=100 PCE MADE
IN TAIWAN</v>
      </c>
    </row>
    <row r="2760" spans="1:3" ht="29" x14ac:dyDescent="0.35">
      <c r="A2760" s="30" t="str">
        <f>DATA!C3573</f>
        <v>2215.005.GENRAL.7008</v>
      </c>
      <c r="B2760" s="30">
        <f>DATA!D3573</f>
        <v>0</v>
      </c>
      <c r="C2760" s="31" t="str">
        <f>DATA!E3573</f>
        <v>(PCE = PK)TY-RAP 38 CM, KSS, CV-370B, 370
X 7.6 MM, BLACK, MADE IN TAIWAN</v>
      </c>
    </row>
    <row r="2761" spans="1:3" ht="29" x14ac:dyDescent="0.35">
      <c r="A2761" s="30" t="str">
        <f>DATA!C3574</f>
        <v>2215.005.GENRAL.7009</v>
      </c>
      <c r="B2761" s="30">
        <f>DATA!D3574</f>
        <v>0</v>
      </c>
      <c r="C2761" s="31" t="str">
        <f>DATA!E3574</f>
        <v>(PCE = PK)TY-RAP 18 CM, KSS, CV-200AB, 180
X 3.6 MM, BLACK, MADE IN TAIWAN</v>
      </c>
    </row>
    <row r="2762" spans="1:3" ht="43.5" x14ac:dyDescent="0.35">
      <c r="A2762" s="30" t="str">
        <f>DATA!C3575</f>
        <v>1531.033.GENRAL.7119</v>
      </c>
      <c r="B2762" s="30">
        <f>DATA!D3575</f>
        <v>0</v>
      </c>
      <c r="C2762" s="31" t="str">
        <f>DATA!E3575</f>
        <v>COMPLETE CONDENCER FAN MOTOR
COPELEND, TYPE 121, 230 V, 50/60 HZ,
0.46/0.66 A, 110/146 W</v>
      </c>
    </row>
    <row r="2763" spans="1:3" ht="29" x14ac:dyDescent="0.35">
      <c r="A2763" s="30" t="str">
        <f>DATA!C3576</f>
        <v>1531.032.GENRAL.7171</v>
      </c>
      <c r="B2763" s="30">
        <f>DATA!D3576</f>
        <v>0</v>
      </c>
      <c r="C2763" s="31" t="str">
        <f>DATA!E3576</f>
        <v>EXPANSION VALVE Model R404A, complete
WITH ITS INJECTOR</v>
      </c>
    </row>
    <row r="2764" spans="1:3" ht="29" x14ac:dyDescent="0.35">
      <c r="A2764" s="30" t="str">
        <f>DATA!C3577</f>
        <v>1531.033.GENRAL.7242</v>
      </c>
      <c r="B2764" s="30">
        <f>DATA!D3577</f>
        <v>50912</v>
      </c>
      <c r="C2764" s="31" t="str">
        <f>DATA!E3577</f>
        <v>P/N : 50912 , COMPLETE KNOP FOR MAIN
FREEZER MOG CARAVAN</v>
      </c>
    </row>
    <row r="2765" spans="1:3" ht="29" x14ac:dyDescent="0.35">
      <c r="A2765" s="30" t="str">
        <f>DATA!C3578</f>
        <v>2215.004.GENRAL.7554</v>
      </c>
      <c r="B2765" s="30" t="str">
        <f>DATA!D3578</f>
        <v>A5G0525</v>
      </c>
      <c r="C2765" s="31" t="str">
        <f>DATA!E3578</f>
        <v>5 CONDUCTORS X 25 SQ.MM RUBBER CABLE
ITALIAN MADE ( 1 EACH = 1 METER )</v>
      </c>
    </row>
    <row r="2766" spans="1:3" ht="43.5" x14ac:dyDescent="0.35">
      <c r="A2766" s="30" t="str">
        <f>DATA!C3579</f>
        <v>1854.002.CARIER.7575</v>
      </c>
      <c r="B2766" s="30">
        <f>DATA!D3579</f>
        <v>2500260</v>
      </c>
      <c r="C2766" s="31" t="str">
        <f>DATA!E3579</f>
        <v>P/N : 02500260 , INDICATOR BOARD
ASSEMBLY OF SPLIT UNIT FOR CARIER AIR
CONDITIONING MODEL 42QHCT18-708J</v>
      </c>
    </row>
    <row r="2767" spans="1:3" ht="43.5" x14ac:dyDescent="0.35">
      <c r="A2767" s="30" t="str">
        <f>DATA!C3580</f>
        <v>1854.002.CARIER.7577</v>
      </c>
      <c r="B2767" s="30">
        <f>DATA!D3580</f>
        <v>2400558</v>
      </c>
      <c r="C2767" s="31" t="str">
        <f>DATA!E3580</f>
        <v>P/N : 02400558 , SINGLE PHASE
ASYNCHRONOUS MOTOR FOR CARIER AIR
CONDITIONING MODEL 42QHCT18-708J</v>
      </c>
    </row>
    <row r="2768" spans="1:3" ht="43.5" x14ac:dyDescent="0.35">
      <c r="A2768" s="30" t="str">
        <f>DATA!C3581</f>
        <v>1854.002.CARIER.7578</v>
      </c>
      <c r="B2768" s="30">
        <f>DATA!D3581</f>
        <v>2801338</v>
      </c>
      <c r="C2768" s="31" t="str">
        <f>DATA!E3581</f>
        <v>P/N : 02801338 , BEATING BASE JACKET FOR
CARIER AIR CONDITIONING MODEL
42QHCT18-708J</v>
      </c>
    </row>
    <row r="2769" spans="1:3" ht="29" x14ac:dyDescent="0.35">
      <c r="A2769" s="30" t="str">
        <f>DATA!C3582</f>
        <v>1854.002.CARIER.7579</v>
      </c>
      <c r="B2769" s="30">
        <f>DATA!D3582</f>
        <v>2801348</v>
      </c>
      <c r="C2769" s="31" t="str">
        <f>DATA!E3582</f>
        <v>P/N : 02801348 , BEATING BASE FOR CARIER
AIR CONDITIONING MODEL 42QHCT18-708J</v>
      </c>
    </row>
    <row r="2770" spans="1:3" ht="58" x14ac:dyDescent="0.35">
      <c r="A2770" s="30" t="str">
        <f>DATA!C3583</f>
        <v>1854.002.CARIER.7583</v>
      </c>
      <c r="B2770" s="30">
        <f>DATA!D3583</f>
        <v>2501438</v>
      </c>
      <c r="C2770" s="31" t="str">
        <f>DATA!E3583</f>
        <v>P/N : 02501438 , REMOTE CONTROLLER (20 -
28 DEGREE) FOR OPTIMAX SPLIT AIR
CONDITIONER INDOOR UNIT FOR CARRIER
AIR CONDITIONER 42QHCT18-708J</v>
      </c>
    </row>
    <row r="2771" spans="1:3" ht="43.5" x14ac:dyDescent="0.35">
      <c r="A2771" s="30" t="str">
        <f>DATA!C3584</f>
        <v>1854.002.CARIER.7598</v>
      </c>
      <c r="B2771" s="30">
        <f>DATA!D3584</f>
        <v>2804129</v>
      </c>
      <c r="C2771" s="31" t="str">
        <f>DATA!E3584</f>
        <v>P/N : 02804129 , CROSS-FLOW WINDOW
ROTOR FOR CARRIER OPTIMAX AIR
CONDITION MODEL 42QHC24-708J</v>
      </c>
    </row>
    <row r="2772" spans="1:3" ht="43.5" x14ac:dyDescent="0.35">
      <c r="A2772" s="30" t="str">
        <f>DATA!C3585</f>
        <v>1854.002.CARIER.7600</v>
      </c>
      <c r="B2772" s="30">
        <f>DATA!D3585</f>
        <v>2500257</v>
      </c>
      <c r="C2772" s="31" t="str">
        <f>DATA!E3585</f>
        <v>P/N : 02500257 , ELECTRONIC CONTROL BOX
ASSEMBLY FOR CARRIER OPTIMAX AIR
CONDITION MODEL 42QHC24-708J</v>
      </c>
    </row>
    <row r="2773" spans="1:3" ht="43.5" x14ac:dyDescent="0.35">
      <c r="A2773" s="30" t="str">
        <f>DATA!C3586</f>
        <v>1854.002.CARIER.7601</v>
      </c>
      <c r="B2773" s="30">
        <f>DATA!D3586</f>
        <v>2502758</v>
      </c>
      <c r="C2773" s="31" t="str">
        <f>DATA!E3586</f>
        <v>P/N : 02502758 , ROOM TEMPERATURE
SENSOR FOR INDOOR UNIT A/C CARRIER
MODEL OPTIMAX MODEL 42QHCT24-708J</v>
      </c>
    </row>
    <row r="2774" spans="1:3" ht="43.5" x14ac:dyDescent="0.35">
      <c r="A2774" s="30" t="str">
        <f>DATA!C3587</f>
        <v>1854.002.CARIER.7613</v>
      </c>
      <c r="B2774" s="30">
        <f>DATA!D3587</f>
        <v>2508825</v>
      </c>
      <c r="C2774" s="31" t="str">
        <f>DATA!E3587</f>
        <v>P/N : 02508825 , TEMPERATURE SENSOR
FOR CARIER AIR CONDITION MODEL
42QHCT18-708J</v>
      </c>
    </row>
    <row r="2775" spans="1:3" ht="87" x14ac:dyDescent="0.35">
      <c r="A2775" s="30" t="str">
        <f>DATA!C3588</f>
        <v>1822.008.GENRAL.0001</v>
      </c>
      <c r="B2775" s="30" t="str">
        <f>DATA!D3588</f>
        <v>PE1M10</v>
      </c>
      <c r="C2775" s="31" t="str">
        <f>DATA!E3588</f>
        <v>SOCKS FILTER WITH LISTED PROPERTIES,
MATERIAL IS POLYESTER , MESH. SIZE IS 10
MICRON , MAX. ENVIRONMENTAL HEAT IS
130 CELSIUS DEGREE , SIZE : I.D:18.3 CM ,
WIDE : 80 CM. LENGTH : 26.8 CM , FOR
FILTERATION SYSTEM</v>
      </c>
    </row>
    <row r="2776" spans="1:3" ht="29" x14ac:dyDescent="0.35">
      <c r="A2776" s="30" t="str">
        <f>DATA!C3589</f>
        <v>0666.007.BREMA.0002</v>
      </c>
      <c r="B2776" s="30" t="str">
        <f>DATA!D3589</f>
        <v>CB640A</v>
      </c>
      <c r="C2776" s="31" t="str">
        <f>DATA!E3589</f>
        <v>BREMA ICE MAKER 220V / 50HZ MODEL
CB640A, 67KG/DAY</v>
      </c>
    </row>
    <row r="2777" spans="1:3" ht="43.5" x14ac:dyDescent="0.35">
      <c r="A2777" s="30" t="str">
        <f>DATA!C3590</f>
        <v>2211.099.GENRAL.0236</v>
      </c>
      <c r="B2777" s="30">
        <f>DATA!D3590</f>
        <v>0</v>
      </c>
      <c r="C2777" s="31" t="str">
        <f>DATA!E3590</f>
        <v>180? HINGE FOR SURFACE MOUNTED
DOOR.ELECTRICAL PANEL STEEL HINGES
BLACK COLOUR</v>
      </c>
    </row>
    <row r="2778" spans="1:3" ht="43.5" x14ac:dyDescent="0.35">
      <c r="A2778" s="30" t="str">
        <f>DATA!C3591</f>
        <v>1531.033.GENRAL.7186</v>
      </c>
      <c r="B2778" s="30">
        <f>DATA!D3591</f>
        <v>158</v>
      </c>
      <c r="C2778" s="31" t="str">
        <f>DATA!E3591</f>
        <v>P/N : 158 , BOWL COLDREAM M ,FOR
COFRIMELL DRINK DESPENSER COLDREAM
2M</v>
      </c>
    </row>
    <row r="2779" spans="1:3" ht="58" x14ac:dyDescent="0.35">
      <c r="A2779" s="30" t="str">
        <f>DATA!C3592</f>
        <v>1531.032.GENRAL.7608</v>
      </c>
      <c r="B2779" s="30">
        <f>DATA!D3592</f>
        <v>23505</v>
      </c>
      <c r="C2779" s="31" t="str">
        <f>DATA!E3592</f>
        <v>P/N : 23505 , COMPRESSOR
MODEL:NEK6210GK , 1PH , 220 VAC , 50HZ.
1/2 HP, R404A FOR BREAMA ICE MAKER
MODEL CB640A-Q ( OLD P/N : 231202 )</v>
      </c>
    </row>
    <row r="2780" spans="1:3" ht="29" x14ac:dyDescent="0.35">
      <c r="A2780" s="30" t="str">
        <f>DATA!C3593</f>
        <v>6675.012.APC.0005</v>
      </c>
      <c r="B2780" s="30" t="str">
        <f>DATA!D3593</f>
        <v>0J-0N-0286A</v>
      </c>
      <c r="C2780" s="31" t="str">
        <f>DATA!E3593</f>
        <v>P/N : 0J-0N-0286A , APC S/A POWERVIEW W/
NETWORK AIR LABEL SE</v>
      </c>
    </row>
    <row r="2781" spans="1:3" ht="29" x14ac:dyDescent="0.35">
      <c r="A2781" s="30" t="str">
        <f>DATA!C3594</f>
        <v>6675.012.APC.0006</v>
      </c>
      <c r="B2781" s="30" t="str">
        <f>DATA!D3594</f>
        <v>0J-0W3163A</v>
      </c>
      <c r="C2781" s="31" t="str">
        <f>DATA!E3594</f>
        <v>P/N : 0J-0W3163A , APC CABLE ASSY
THERMISTOR GLS 8FT</v>
      </c>
    </row>
    <row r="2782" spans="1:3" ht="29" x14ac:dyDescent="0.35">
      <c r="A2782" s="30" t="str">
        <f>DATA!C3595</f>
        <v>6675.012.APC.0007</v>
      </c>
      <c r="B2782" s="30" t="str">
        <f>DATA!D3595</f>
        <v>0J-0M-61005E</v>
      </c>
      <c r="C2782" s="31" t="str">
        <f>DATA!E3595</f>
        <v>P/N : 0J-0M-61005E , APC FAN MODULE ASSY
- ACRC1</v>
      </c>
    </row>
    <row r="2783" spans="1:3" ht="29" x14ac:dyDescent="0.35">
      <c r="A2783" s="30" t="str">
        <f>DATA!C3596</f>
        <v>6675.012.APC.0008</v>
      </c>
      <c r="B2783" s="30" t="str">
        <f>DATA!D3596</f>
        <v>0J-0P2566</v>
      </c>
      <c r="C2783" s="31" t="str">
        <f>DATA!E3596</f>
        <v>P/N : 0J-0P2566 , APC COMPLETE 830 PCB
CRAC PWR BACKPLANE</v>
      </c>
    </row>
    <row r="2784" spans="1:3" ht="29" x14ac:dyDescent="0.35">
      <c r="A2784" s="30" t="str">
        <f>DATA!C3597</f>
        <v>6675.012.APC.0009</v>
      </c>
      <c r="B2784" s="30" t="str">
        <f>DATA!D3597</f>
        <v>0J-0P2670AB</v>
      </c>
      <c r="C2784" s="31" t="str">
        <f>DATA!E3597</f>
        <v>P/N : 0J-0P2670AB , APC MB SET 10KW
ACRD1XX/2XX (MB,NMC,R2,DP)</v>
      </c>
    </row>
    <row r="2785" spans="1:3" ht="29" x14ac:dyDescent="0.35">
      <c r="A2785" s="30" t="str">
        <f>DATA!C3598</f>
        <v>6675.012.APC.0010</v>
      </c>
      <c r="B2785" s="30" t="str">
        <f>DATA!D3598</f>
        <v>W0P2570</v>
      </c>
      <c r="C2785" s="31" t="str">
        <f>DATA!E3598</f>
        <v>P/N : W0P2570 , APC CIRCUIT BOARD 8X 2
FORM-C RELAY FOR ACRD100-201</v>
      </c>
    </row>
    <row r="2786" spans="1:3" ht="29" x14ac:dyDescent="0.35">
      <c r="A2786" s="30" t="str">
        <f>DATA!C3599</f>
        <v>6675.012.APC.0011</v>
      </c>
      <c r="B2786" s="30" t="str">
        <f>DATA!D3599</f>
        <v>W541-0087</v>
      </c>
      <c r="C2786" s="31" t="str">
        <f>DATA!E3599</f>
        <v>P/N : W541-0087 , APC INROW SC HIGH
PRESSURE SWITCH</v>
      </c>
    </row>
    <row r="2787" spans="1:3" ht="29" x14ac:dyDescent="0.35">
      <c r="A2787" s="30" t="str">
        <f>DATA!C3600</f>
        <v>6675.012.APC.0012</v>
      </c>
      <c r="B2787" s="30" t="str">
        <f>DATA!D3600</f>
        <v>W875-3400</v>
      </c>
      <c r="C2787" s="31" t="str">
        <f>DATA!E3600</f>
        <v>P/N : W875-3400 , APC REFRIGERATION
PRESSURE TRANSDUCER 2CP5</v>
      </c>
    </row>
    <row r="2788" spans="1:3" ht="43.5" x14ac:dyDescent="0.35">
      <c r="A2788" s="30" t="str">
        <f>DATA!C3601</f>
        <v>6675.012.APC.0013</v>
      </c>
      <c r="B2788" s="30" t="str">
        <f>DATA!D3601</f>
        <v>W875-3882</v>
      </c>
      <c r="C2788" s="31" t="str">
        <f>DATA!E3601</f>
        <v>P/N : W875-3882 , APC COMPRESSOR,
SCROLL 220-240/1/50 10KW FOR ACRD100-
201</v>
      </c>
    </row>
    <row r="2789" spans="1:3" ht="43.5" x14ac:dyDescent="0.35">
      <c r="A2789" s="30" t="str">
        <f>DATA!C3602</f>
        <v>6675.012.APC.0014</v>
      </c>
      <c r="B2789" s="30" t="str">
        <f>DATA!D3602</f>
        <v>W875-00105</v>
      </c>
      <c r="C2789" s="31" t="str">
        <f>DATA!E3602</f>
        <v>P/N : W875-00105 , APC ELECTRONIC
EXPANSION VALVE 3/8" OUTSIDE DIAMETER
FEMALE FOR ACRD100-201</v>
      </c>
    </row>
    <row r="2790" spans="1:3" x14ac:dyDescent="0.35">
      <c r="A2790" s="30" t="str">
        <f>DATA!C3603</f>
        <v>5720.001.GENRAL.0115</v>
      </c>
      <c r="B2790" s="30">
        <f>DATA!D3603</f>
        <v>0</v>
      </c>
      <c r="C2790" s="31" t="str">
        <f>DATA!E3603</f>
        <v>PANASONIC BATTERY BR 2330 3V</v>
      </c>
    </row>
    <row r="2791" spans="1:3" ht="43.5" x14ac:dyDescent="0.35">
      <c r="A2791" s="30" t="str">
        <f>DATA!C3604</f>
        <v>1854.027.GENRAL.0197</v>
      </c>
      <c r="B2791" s="30" t="str">
        <f>DATA!D3604</f>
        <v>023Z452391</v>
      </c>
      <c r="C2791" s="31" t="str">
        <f>DATA!E3604</f>
        <v>P/N : 023Z452391 , ELIMINATOR HERMETIC
FILTER DRIER MADE IN INDIA - DCL 164S (
DANFOSS CAT.)</v>
      </c>
    </row>
    <row r="2792" spans="1:3" ht="29" x14ac:dyDescent="0.35">
      <c r="A2792" s="30" t="str">
        <f>DATA!C3605</f>
        <v>2221.001.GENRAL.7502</v>
      </c>
      <c r="B2792" s="30" t="str">
        <f>DATA!D3605</f>
        <v>9070T100D2</v>
      </c>
      <c r="C2792" s="31" t="str">
        <f>DATA!E3605</f>
        <v>P/N : 9070T100D2, 100VA TRANSFORMER,
240/480-24V (SQUARE D (SHNIDER) CAT.)</v>
      </c>
    </row>
    <row r="2793" spans="1:3" ht="43.5" x14ac:dyDescent="0.35">
      <c r="A2793" s="30" t="str">
        <f>DATA!C3606</f>
        <v>0666.001.GENRAL.0105</v>
      </c>
      <c r="B2793" s="30">
        <f>DATA!D3606</f>
        <v>0</v>
      </c>
      <c r="C2793" s="31" t="str">
        <f>DATA!E3606</f>
        <v>ROOF TOP EXHAUST FAN WITH MOTOR
MODEL DSC 400 380-420 Volts 50 Hz 3 Phase
Product Number WL242363</v>
      </c>
    </row>
    <row r="2794" spans="1:3" ht="43.5" x14ac:dyDescent="0.35">
      <c r="A2794" s="30" t="str">
        <f>DATA!C3607</f>
        <v>0666.001.GENRAL.0105</v>
      </c>
      <c r="B2794" s="30">
        <f>DATA!D3607</f>
        <v>0</v>
      </c>
      <c r="C2794" s="31" t="str">
        <f>DATA!E3607</f>
        <v>ROOF TOP EXHAUST FAN WITH MOTOR
MODEL DSC 400 380-420 Volts 50 Hz 3 Phase
Product Number WL242363</v>
      </c>
    </row>
    <row r="2795" spans="1:3" ht="43.5" x14ac:dyDescent="0.35">
      <c r="A2795" s="30" t="str">
        <f>DATA!C3608</f>
        <v>1854.002.CARIER.7575</v>
      </c>
      <c r="B2795" s="30">
        <f>DATA!D3608</f>
        <v>2500260</v>
      </c>
      <c r="C2795" s="31" t="str">
        <f>DATA!E3608</f>
        <v>P/N : 02500260 , INDICATOR BOARD
ASSEMBLY OF SPLIT UNIT FOR CARIER AIR
CONDITIONING MODEL 42QHCT18-708J</v>
      </c>
    </row>
    <row r="2796" spans="1:3" ht="43.5" x14ac:dyDescent="0.35">
      <c r="A2796" s="30" t="str">
        <f>DATA!C3609</f>
        <v>1854.002.CARIER.7576</v>
      </c>
      <c r="B2796" s="30">
        <f>DATA!D3609</f>
        <v>3505058</v>
      </c>
      <c r="C2796" s="31" t="str">
        <f>DATA!E3609</f>
        <v>P/N : 03505058 , DISPLAY PANEL
SUBASSEMBLY(STICKER) FOR CARIER AIR
CONDITIONING MODEL 42QHCT18-708J</v>
      </c>
    </row>
    <row r="2797" spans="1:3" ht="43.5" x14ac:dyDescent="0.35">
      <c r="A2797" s="30" t="str">
        <f>DATA!C3610</f>
        <v>1854.002.CARIER.7577</v>
      </c>
      <c r="B2797" s="30">
        <f>DATA!D3610</f>
        <v>2400558</v>
      </c>
      <c r="C2797" s="31" t="str">
        <f>DATA!E3610</f>
        <v>P/N : 02400558 , SINGLE PHASE
ASYNCHRONOUS MOTOR FOR CARIER AIR
CONDITIONING MODEL 42QHCT18-708J</v>
      </c>
    </row>
    <row r="2798" spans="1:3" ht="58" x14ac:dyDescent="0.35">
      <c r="A2798" s="30" t="str">
        <f>DATA!C3611</f>
        <v>1854.002.CARIER.7583</v>
      </c>
      <c r="B2798" s="30">
        <f>DATA!D3611</f>
        <v>2501438</v>
      </c>
      <c r="C2798" s="31" t="str">
        <f>DATA!E3611</f>
        <v>P/N : 02501438 , REMOTE CONTROLLER (20 -
28 DEGREE) FOR OPTIMAX SPLIT AIR
CONDITIONER INDOOR UNIT FOR CARRIER
AIR CONDITIONER 42QHCT18-708J</v>
      </c>
    </row>
    <row r="2799" spans="1:3" ht="58" x14ac:dyDescent="0.35">
      <c r="A2799" s="30" t="str">
        <f>DATA!C3612</f>
        <v>1854.002.CARIER.7584</v>
      </c>
      <c r="B2799" s="30">
        <f>DATA!D3612</f>
        <v>2804231</v>
      </c>
      <c r="C2799" s="31" t="str">
        <f>DATA!E3612</f>
        <v>P/N : 02804231 , AXIAL FAN 425*127*8-3ASG20-
12100105000057 FOR OPTIMAX SPLIT AIR
CONDITIONER OUTDOOR UNIT FOR CARRIER
AIR CONDITIONER 38QHCT18-708</v>
      </c>
    </row>
    <row r="2800" spans="1:3" ht="58" x14ac:dyDescent="0.35">
      <c r="A2800" s="30" t="str">
        <f>DATA!C3613</f>
        <v>1854.002.CARIER.7586</v>
      </c>
      <c r="B2800" s="30">
        <f>DATA!D3613</f>
        <v>2400321</v>
      </c>
      <c r="C2800" s="31" t="str">
        <f>DATA!E3613</f>
        <v>P/N : 02400321 , DUAL CAP 55+3 MF-450 V-
50/60 HZ -P2-85 DEG FOR CARRIER AIR
CONDITIONER 38QHCT18-708</v>
      </c>
    </row>
    <row r="2801" spans="1:3" ht="43.5" x14ac:dyDescent="0.35">
      <c r="A2801" s="30" t="str">
        <f>DATA!C3614</f>
        <v>1854.002.CARIER.7587</v>
      </c>
      <c r="B2801" s="30">
        <f>DATA!D3614</f>
        <v>2300462</v>
      </c>
      <c r="C2801" s="31" t="str">
        <f>DATA!E3614</f>
        <v>P/N : 02300462 , FLARE NUT 1/2 IN FOR
OPTIMAX SPLIT AIR CONDITIONER FOR
CARRIER AIR CONDITIONER 38QHCT18-708</v>
      </c>
    </row>
    <row r="2802" spans="1:3" ht="43.5" x14ac:dyDescent="0.35">
      <c r="A2802" s="30" t="str">
        <f>DATA!C3615</f>
        <v>1854.002.CARIER.7588</v>
      </c>
      <c r="B2802" s="30">
        <f>DATA!D3615</f>
        <v>2300402</v>
      </c>
      <c r="C2802" s="31" t="str">
        <f>DATA!E3615</f>
        <v>P/N : 02300402 , FLARE NUT 1/4 IN FOR
OPTIMAX SPLIT AIR CONDITIONER FOR
CARRIER AIR CONDITIONER 38QHCT18-708</v>
      </c>
    </row>
    <row r="2803" spans="1:3" ht="43.5" x14ac:dyDescent="0.35">
      <c r="A2803" s="30" t="str">
        <f>DATA!C3616</f>
        <v>1854.002.CARIER.7602</v>
      </c>
      <c r="B2803" s="30">
        <f>DATA!D3616</f>
        <v>2400572</v>
      </c>
      <c r="C2803" s="31" t="str">
        <f>DATA!E3616</f>
        <v>P/N : 02400572 , CONTACTOR 30 - 32 AMPS 2
POLE 2 POLES OUTDOOR UNIT A/C CARRIER
MODEL OPTIMAX MODEL 38QHCT24-708</v>
      </c>
    </row>
    <row r="2804" spans="1:3" ht="43.5" x14ac:dyDescent="0.35">
      <c r="A2804" s="30" t="str">
        <f>DATA!C3617</f>
        <v>1854.002.CARIER.7596</v>
      </c>
      <c r="B2804" s="30">
        <f>DATA!D3617</f>
        <v>2804126</v>
      </c>
      <c r="C2804" s="31" t="str">
        <f>DATA!E3617</f>
        <v>P/N : 02804126 , STANDARD AIR FILTER FOR
CARRIER OPTIMAX AIR CONDITION MODEL
42QHC24-708J</v>
      </c>
    </row>
    <row r="2805" spans="1:3" ht="43.5" x14ac:dyDescent="0.35">
      <c r="A2805" s="30" t="str">
        <f>DATA!C3618</f>
        <v>1854.002.CARIER.7601</v>
      </c>
      <c r="B2805" s="30">
        <f>DATA!D3618</f>
        <v>2502758</v>
      </c>
      <c r="C2805" s="31" t="str">
        <f>DATA!E3618</f>
        <v>P/N : 02502758 , ROOM TEMPERATURE
SENSOR FOR INDOOR UNIT A/C CARRIER
MODEL OPTIMAX MODEL 42QHCT24-708J</v>
      </c>
    </row>
    <row r="2806" spans="1:3" ht="29" x14ac:dyDescent="0.35">
      <c r="A2806" s="30" t="str">
        <f>DATA!C3619</f>
        <v>1531.032.GENRAL.7052</v>
      </c>
      <c r="B2806" s="30" t="str">
        <f>DATA!D3619</f>
        <v>SVE-5-CP100</v>
      </c>
      <c r="C2806" s="31" t="str">
        <f>DATA!E3619</f>
        <v>P/N : SVE-5-CP100 , THERMAL EXPANSION
VALVE FOR FREEZER AND A/C</v>
      </c>
    </row>
    <row r="2807" spans="1:3" ht="58" x14ac:dyDescent="0.35">
      <c r="A2807" s="30" t="str">
        <f>DATA!C3620</f>
        <v>1854.002.CARIER.7621</v>
      </c>
      <c r="B2807" s="30">
        <f>DATA!D3620</f>
        <v>0</v>
      </c>
      <c r="C2807" s="31" t="str">
        <f>DATA!E3620</f>
        <v>P/N : , COMPLETE CONTROL BOARD WITH
ALL ITS ATTACHED ACCESSORIES FOR
INDOOR UNIT FOR CARRIER CARRIER
OPTIMAX AIR CONDITION 42QHCT24 - 708 J</v>
      </c>
    </row>
    <row r="2808" spans="1:3" ht="29" x14ac:dyDescent="0.35">
      <c r="A2808" s="30" t="str">
        <f>DATA!C3621</f>
        <v>1531.032.GENRAL.7052</v>
      </c>
      <c r="B2808" s="30" t="str">
        <f>DATA!D3621</f>
        <v>SVE-5-CP100</v>
      </c>
      <c r="C2808" s="31" t="str">
        <f>DATA!E3621</f>
        <v>P/N : SVE-5-CP100 , THERMAL EXPANSION
VALVE FOR FREEZER AND A/C</v>
      </c>
    </row>
    <row r="2809" spans="1:3" ht="29" x14ac:dyDescent="0.35">
      <c r="A2809" s="30" t="str">
        <f>DATA!C3622</f>
        <v>1854.012.MIRACO.0901</v>
      </c>
      <c r="B2809" s="30">
        <f>DATA!D3622</f>
        <v>33010026</v>
      </c>
      <c r="C2809" s="31" t="str">
        <f>DATA!E3622</f>
        <v>P/N : 33010026 , Capacitor CBB61 , FOR YORK
A/C</v>
      </c>
    </row>
    <row r="2810" spans="1:3" ht="29" x14ac:dyDescent="0.35">
      <c r="A2810" s="30" t="str">
        <f>DATA!C3623</f>
        <v>1854.012.MIRACO.0904</v>
      </c>
      <c r="B2810" s="30">
        <f>DATA!D3623</f>
        <v>20202995</v>
      </c>
      <c r="C2810" s="31" t="str">
        <f>DATA!E3623</f>
        <v>P/N : 20202995 , Electric Box Assy , FOR YORK
A/C</v>
      </c>
    </row>
    <row r="2811" spans="1:3" x14ac:dyDescent="0.35">
      <c r="A2811" s="30" t="str">
        <f>DATA!C3624</f>
        <v>1854.012.MIRACO.0905</v>
      </c>
      <c r="B2811" s="30">
        <f>DATA!D3624</f>
        <v>30135289</v>
      </c>
      <c r="C2811" s="31" t="str">
        <f>DATA!E3624</f>
        <v>P/N : 30135289 , Main board , FOR YORK A/C</v>
      </c>
    </row>
    <row r="2812" spans="1:3" x14ac:dyDescent="0.35">
      <c r="A2812" s="30" t="str">
        <f>DATA!C3625</f>
        <v>1854.012.MIRACO.0906</v>
      </c>
      <c r="B2812" s="30">
        <f>DATA!D3625</f>
        <v>43110237</v>
      </c>
      <c r="C2812" s="31" t="str">
        <f>DATA!E3625</f>
        <v>P/N : 43110237 , Transformer , FOR YORK A/C</v>
      </c>
    </row>
    <row r="2813" spans="1:3" ht="29" x14ac:dyDescent="0.35">
      <c r="A2813" s="30" t="str">
        <f>DATA!C3626</f>
        <v>1854.012.MIRACO.0907</v>
      </c>
      <c r="B2813" s="30">
        <f>DATA!D3626</f>
        <v>390000451</v>
      </c>
      <c r="C2813" s="31" t="str">
        <f>DATA!E3626</f>
        <v>P/N : 390000451 , AMBIENT TEMPERATURE
SENSOR , FOR YORK A/C</v>
      </c>
    </row>
    <row r="2814" spans="1:3" x14ac:dyDescent="0.35">
      <c r="A2814" s="30" t="str">
        <f>DATA!C3627</f>
        <v>1854.012.MIRACO.0908</v>
      </c>
      <c r="B2814" s="30">
        <f>DATA!D3627</f>
        <v>15012116</v>
      </c>
      <c r="C2814" s="31" t="str">
        <f>DATA!E3627</f>
        <v>P/N : 15012116 , Fan Motor , FOR YORK A/C</v>
      </c>
    </row>
    <row r="2815" spans="1:3" ht="29" x14ac:dyDescent="0.35">
      <c r="A2815" s="30" t="str">
        <f>DATA!C3628</f>
        <v>1854.012.MIRACO.0909</v>
      </c>
      <c r="B2815" s="30">
        <f>DATA!D3628</f>
        <v>10352019</v>
      </c>
      <c r="C2815" s="31" t="str">
        <f>DATA!E3628</f>
        <v>P/N : 10352019 , Cross Flow Fan , FOR YORK
A/C</v>
      </c>
    </row>
    <row r="2816" spans="1:3" ht="58" x14ac:dyDescent="0.35">
      <c r="A2816" s="30" t="str">
        <f>DATA!C3629</f>
        <v>1854.002.CARIER.7565</v>
      </c>
      <c r="B2816" s="30">
        <f>DATA!D3629</f>
        <v>1500128</v>
      </c>
      <c r="C2816" s="31" t="str">
        <f>DATA!E3629</f>
        <v>P/N : 01500128, COMPRESSOR C/W
GROMMENTS &amp; SPACERS FOR
CARRIER/PRESTIGE AIR CONDITION
42QFLT18-716</v>
      </c>
    </row>
    <row r="2817" spans="1:3" ht="43.5" x14ac:dyDescent="0.35">
      <c r="A2817" s="30" t="str">
        <f>DATA!C3630</f>
        <v>1854.002.CARIER.7577</v>
      </c>
      <c r="B2817" s="30">
        <f>DATA!D3630</f>
        <v>2400558</v>
      </c>
      <c r="C2817" s="31" t="str">
        <f>DATA!E3630</f>
        <v>P/N : 02400558 , SINGLE PHASE
ASYNCHRONOUS MOTOR FOR CARIER AIR
CONDITIONING MODEL 42QHCT18-708J</v>
      </c>
    </row>
    <row r="2818" spans="1:3" ht="43.5" x14ac:dyDescent="0.35">
      <c r="A2818" s="30" t="str">
        <f>DATA!C3631</f>
        <v>1854.002.CARIER.7578</v>
      </c>
      <c r="B2818" s="30">
        <f>DATA!D3631</f>
        <v>2801338</v>
      </c>
      <c r="C2818" s="31" t="str">
        <f>DATA!E3631</f>
        <v>P/N : 02801338 , BEATING BASE JACKET FOR
CARIER AIR CONDITIONING MODEL
42QHCT18-708J</v>
      </c>
    </row>
    <row r="2819" spans="1:3" ht="29" x14ac:dyDescent="0.35">
      <c r="A2819" s="30" t="str">
        <f>DATA!C3632</f>
        <v>1854.002.CARIER.7579</v>
      </c>
      <c r="B2819" s="30">
        <f>DATA!D3632</f>
        <v>2801348</v>
      </c>
      <c r="C2819" s="31" t="str">
        <f>DATA!E3632</f>
        <v>P/N : 02801348 , BEATING BASE FOR CARIER
AIR CONDITIONING MODEL 42QHCT18-708J</v>
      </c>
    </row>
    <row r="2820" spans="1:3" ht="58" x14ac:dyDescent="0.35">
      <c r="A2820" s="30" t="str">
        <f>DATA!C3633</f>
        <v>1854.002.CARIER.7584</v>
      </c>
      <c r="B2820" s="30">
        <f>DATA!D3633</f>
        <v>2804231</v>
      </c>
      <c r="C2820" s="31" t="str">
        <f>DATA!E3633</f>
        <v>P/N : 02804231 , AXIAL FAN 425*127*8-3ASG20-
12100105000057 FOR OPTIMAX SPLIT AIR
CONDITIONER OUTDOOR UNIT FOR CARRIER
AIR CONDITIONER 38QHCT18-708</v>
      </c>
    </row>
    <row r="2821" spans="1:3" ht="58" x14ac:dyDescent="0.35">
      <c r="A2821" s="30" t="str">
        <f>DATA!C3634</f>
        <v>1854.002.CARIER.7586</v>
      </c>
      <c r="B2821" s="30">
        <f>DATA!D3634</f>
        <v>2400321</v>
      </c>
      <c r="C2821" s="31" t="str">
        <f>DATA!E3634</f>
        <v>P/N : 02400321 , DUAL CAP 55+3 MF-450 V-
50/60 HZ -P2-85 DEG FOR CARRIER AIR
CONDITIONER 38QHCT18-708</v>
      </c>
    </row>
    <row r="2822" spans="1:3" ht="43.5" x14ac:dyDescent="0.35">
      <c r="A2822" s="30" t="str">
        <f>DATA!C3635</f>
        <v>1854.002.CARIER.7602</v>
      </c>
      <c r="B2822" s="30">
        <f>DATA!D3635</f>
        <v>2400572</v>
      </c>
      <c r="C2822" s="31" t="str">
        <f>DATA!E3635</f>
        <v>P/N : 02400572 , CONTACTOR 30 - 32 AMPS 2
POLE 2 POLES OUTDOOR UNIT A/C CARRIER
MODEL OPTIMAX MODEL 38QHCT24-708</v>
      </c>
    </row>
    <row r="2823" spans="1:3" ht="43.5" x14ac:dyDescent="0.35">
      <c r="A2823" s="30" t="str">
        <f>DATA!C3636</f>
        <v>1854.002.CARIER.7610</v>
      </c>
      <c r="B2823" s="30">
        <f>DATA!D3636</f>
        <v>2804161</v>
      </c>
      <c r="C2823" s="31" t="str">
        <f>DATA!E3636</f>
        <v>P/N : 02804161 , STANDARD AIR FILTER FOR
CARIER AIR CONDITION MODEL 42QHCT18-
708J</v>
      </c>
    </row>
    <row r="2824" spans="1:3" ht="43.5" x14ac:dyDescent="0.35">
      <c r="A2824" s="30" t="str">
        <f>DATA!C3637</f>
        <v>1854.002.CARIER.7611</v>
      </c>
      <c r="B2824" s="30">
        <f>DATA!D3637</f>
        <v>2300437</v>
      </c>
      <c r="C2824" s="31" t="str">
        <f>DATA!E3637</f>
        <v>P/N : 02300437 , FLARE COUPLING 1/2"
PARKER QL 190-8-8 FOR CARIER AIR
CONDITION MODEL 42QHCT18-708J</v>
      </c>
    </row>
    <row r="2825" spans="1:3" ht="43.5" x14ac:dyDescent="0.35">
      <c r="A2825" s="30" t="str">
        <f>DATA!C3638</f>
        <v>1854.002.CARIER.7612</v>
      </c>
      <c r="B2825" s="30">
        <f>DATA!D3638</f>
        <v>2300440</v>
      </c>
      <c r="C2825" s="31" t="str">
        <f>DATA!E3638</f>
        <v>P/N : 02300440 , FLARE VALVE 1/4" FOR
CARIER AIR CONDITION MODEL 42QHCT18-
708J</v>
      </c>
    </row>
    <row r="2826" spans="1:3" ht="58" x14ac:dyDescent="0.35">
      <c r="A2826" s="30" t="str">
        <f>DATA!C3639</f>
        <v>1531.032.GENRAL.7513</v>
      </c>
      <c r="B2826" s="30" t="str">
        <f>DATA!D3639</f>
        <v>LC1D 32M7</v>
      </c>
      <c r="C2826" s="31" t="str">
        <f>DATA!E3639</f>
        <v>P/N : LC1D 32 M7 , SCHNIEDER CONTACTOR
FRANCE TELEMECANIQUE 220V 50/60HZ ITH
50A - 15 KW - 400V , REF. PN/ 2102034 FOR
ELECTRIC GRILL &amp; DEEP FAT FRYER</v>
      </c>
    </row>
    <row r="2827" spans="1:3" ht="29" x14ac:dyDescent="0.35">
      <c r="A2827" s="30" t="str">
        <f>DATA!C3640</f>
        <v>1531.032.GENRAL.0034</v>
      </c>
      <c r="B2827" s="30">
        <f>DATA!D3640</f>
        <v>170984</v>
      </c>
      <c r="C2827" s="31" t="str">
        <f>DATA!E3640</f>
        <v>P/N : 170984 , HEATER 220VOLT 2000WATT
MADE IN GERMANY FOR 6 HOT PLATE</v>
      </c>
    </row>
    <row r="2828" spans="1:3" ht="43.5" x14ac:dyDescent="0.35">
      <c r="A2828" s="30" t="str">
        <f>DATA!C3641</f>
        <v>1531.032.GENRAL.7133</v>
      </c>
      <c r="B2828" s="30">
        <f>DATA!D3641</f>
        <v>2101115</v>
      </c>
      <c r="C2828" s="31" t="str">
        <f>DATA!E3641</f>
        <v>COMPRESSOR GERMANY DANFOSS SECOP
R134A 1/2 HP 1PH-220V , REF. PN/ 2101115
FOR SALAD REFRIGERATOR</v>
      </c>
    </row>
    <row r="2829" spans="1:3" ht="58" x14ac:dyDescent="0.35">
      <c r="A2829" s="30" t="str">
        <f>DATA!C3642</f>
        <v>1854.027.GENRAL.0031</v>
      </c>
      <c r="B2829" s="30">
        <f>DATA!D3642</f>
        <v>0</v>
      </c>
      <c r="C2829" s="31" t="str">
        <f>DATA!E3642</f>
        <v>LIQUID LINE FILTER DRYER, COPPER,
SOLDER CONNECTION, 1/4 CONNECTION
SIZE (IN.), FOR MINI BAR REFREGIRATORS (
REF. P/N : 6X527 GRAINGER CAT.)</v>
      </c>
    </row>
    <row r="2830" spans="1:3" ht="29" x14ac:dyDescent="0.35">
      <c r="A2830" s="30" t="str">
        <f>DATA!C3643</f>
        <v>1531.032.GENRAL.7052</v>
      </c>
      <c r="B2830" s="30" t="str">
        <f>DATA!D3643</f>
        <v>SVE-5-CP100</v>
      </c>
      <c r="C2830" s="31" t="str">
        <f>DATA!E3643</f>
        <v>P/N : SVE-5-CP100 , THERMAL EXPANSION
VALVE FOR FREEZER AND A/C</v>
      </c>
    </row>
    <row r="2831" spans="1:3" ht="72.5" x14ac:dyDescent="0.35">
      <c r="A2831" s="30" t="str">
        <f>DATA!C3644</f>
        <v>1531.032.GENRAL.7058</v>
      </c>
      <c r="B2831" s="30" t="str">
        <f>DATA!D3644</f>
        <v>060-124166</v>
      </c>
      <c r="C2831" s="31" t="str">
        <f>DATA!E3644</f>
        <v>P/N : 060-124166 , DANFOSS DUAL PRESSUER
CONTROL KP15 - LP : -0.9 TO 7 BAR &amp; HP
FROM +8 TO 32 BAR , CONNECTION 1/4 "
FLARE FOR FREEZER AND A/C ( OLD P/N :
060-126166 )</v>
      </c>
    </row>
    <row r="2832" spans="1:3" ht="29" x14ac:dyDescent="0.35">
      <c r="A2832" s="30" t="str">
        <f>DATA!C3645</f>
        <v>1531.032.GENRAL.7151</v>
      </c>
      <c r="B2832" s="30">
        <f>DATA!D3645</f>
        <v>4032316</v>
      </c>
      <c r="C2832" s="31" t="str">
        <f>DATA!E3645</f>
        <v>P/N : 4032316 , 3/8'' FILTER WITH NUTFOR
FREEZER UNIT SDML-163</v>
      </c>
    </row>
    <row r="2833" spans="1:3" ht="43.5" x14ac:dyDescent="0.35">
      <c r="A2833" s="30" t="str">
        <f>DATA!C3646</f>
        <v>1531.032.GENRAL.7153</v>
      </c>
      <c r="B2833" s="30">
        <f>DATA!D3646</f>
        <v>412812</v>
      </c>
      <c r="C2833" s="31" t="str">
        <f>DATA!E3646</f>
        <v>LEGRAND P/N : 412812 , DIN RAIL MOUNT
TIMER ANALOGUE 16 A/250 V FOR LEGRAND
FREEZER UNIT MICROREX T31</v>
      </c>
    </row>
    <row r="2834" spans="1:3" ht="58" x14ac:dyDescent="0.35">
      <c r="A2834" s="30" t="str">
        <f>DATA!C3647</f>
        <v>1854.002.CARIER.7621</v>
      </c>
      <c r="B2834" s="30">
        <f>DATA!D3647</f>
        <v>0</v>
      </c>
      <c r="C2834" s="31" t="str">
        <f>DATA!E3647</f>
        <v>P/N : , COMPLETE CONTROL BOARD WITH
ALL ITS ATTACHED ACCESSORIES FOR
INDOOR UNIT FOR CARRIER CARRIER
OPTIMAX AIR CONDITION 42QHCT24 - 708 J</v>
      </c>
    </row>
    <row r="2835" spans="1:3" ht="29" x14ac:dyDescent="0.35">
      <c r="A2835" s="30" t="str">
        <f>DATA!C3648</f>
        <v>1531.032.GENRAL.7052</v>
      </c>
      <c r="B2835" s="30" t="str">
        <f>DATA!D3648</f>
        <v>SVE-5-CP100</v>
      </c>
      <c r="C2835" s="31" t="str">
        <f>DATA!E3648</f>
        <v>P/N : SVE-5-CP100 , THERMAL EXPANSION
VALVE FOR FREEZER AND A/C</v>
      </c>
    </row>
    <row r="2836" spans="1:3" ht="43.5" x14ac:dyDescent="0.35">
      <c r="A2836" s="30" t="str">
        <f>DATA!C3649</f>
        <v>2211.008.GENRAL.7548</v>
      </c>
      <c r="B2836" s="30" t="str">
        <f>DATA!D3649</f>
        <v>S204*C40</v>
      </c>
      <c r="C2836" s="31" t="str">
        <f>DATA!E3649</f>
        <v>P/N : S204-C40, MINIATURE CIRCUIT
BREAKER - S200 - 4P - C - 40 AMPERE ABB
CAT.</v>
      </c>
    </row>
    <row r="2837" spans="1:3" ht="87" x14ac:dyDescent="0.35">
      <c r="A2837" s="30" t="str">
        <f>DATA!C3650</f>
        <v>2211.008.GENRAL.0146</v>
      </c>
      <c r="B2837" s="30" t="str">
        <f>DATA!D3650</f>
        <v>NW16H1HHF3P2E</v>
      </c>
      <c r="C2837" s="31" t="str">
        <f>DATA!E3650</f>
        <v>SCHNEIDER 1600A CIRCUIT BREAKER
COMPLETE WITH GEAR MOTOR 110 VAC,
UNDERVOLTAGE RELEASE 24 VDC, CLOSE
COIL RELEASE 110VAC, P/N :
NW16H1HHF3P2E COMPLETE WITH BELWO
ITEM,MCH 48211,MN33668,XF 47352</v>
      </c>
    </row>
    <row r="2838" spans="1:3" ht="29" x14ac:dyDescent="0.35">
      <c r="A2838" s="30" t="str">
        <f>DATA!C3651</f>
        <v>1854.002.CARIER.0796</v>
      </c>
      <c r="B2838" s="30">
        <f>DATA!D3651</f>
        <v>15013071</v>
      </c>
      <c r="C2838" s="31" t="str">
        <f>DATA!E3651</f>
        <v>P/N : 15013071, MOTOR FW48G FOR YORK A
C ( REF CODE 1001.001.USED.0065 )</v>
      </c>
    </row>
    <row r="2839" spans="1:3" ht="29" x14ac:dyDescent="0.35">
      <c r="A2839" s="30" t="str">
        <f>DATA!C3652</f>
        <v>1854.002.CARIER.0810</v>
      </c>
      <c r="B2839" s="30">
        <f>DATA!D3652</f>
        <v>3063070</v>
      </c>
      <c r="C2839" s="31" t="str">
        <f>DATA!E3652</f>
        <v>P/N : 3063070, CAPILLARY FOR YORK FOR
YORK A C</v>
      </c>
    </row>
    <row r="2840" spans="1:3" ht="58" x14ac:dyDescent="0.35">
      <c r="A2840" s="30" t="str">
        <f>DATA!C3653</f>
        <v>1854.002.CARIER.0851</v>
      </c>
      <c r="B2840" s="30">
        <f>DATA!D3653</f>
        <v>7100147</v>
      </c>
      <c r="C2840" s="31" t="str">
        <f>DATA!E3653</f>
        <v>P/N : 07100147 , CUT-OFF VALVE SUB-ASSY,(
OLD P/N 7133051 ) FOR A/C YORK ELJA18FS-
AAA</v>
      </c>
    </row>
    <row r="2841" spans="1:3" ht="43.5" x14ac:dyDescent="0.35">
      <c r="A2841" s="30" t="str">
        <f>DATA!C3654</f>
        <v>5420.027.GENRAL.7641</v>
      </c>
      <c r="B2841" s="30" t="str">
        <f>DATA!D3654</f>
        <v>XT-70H</v>
      </c>
      <c r="C2841" s="31" t="str">
        <f>DATA!E3654</f>
        <v>P/N : XT-70H, HANDLAMP LED ATEX
RECHARGEABLE 230V ZONE 1 T4 EXIB
WOLFLITE C/W MAINS CHARGER (RS CAT.)</v>
      </c>
    </row>
    <row r="2842" spans="1:3" ht="43.5" x14ac:dyDescent="0.35">
      <c r="A2842" s="30" t="str">
        <f>DATA!C3655</f>
        <v>5420.027.GENRAL.7663</v>
      </c>
      <c r="B2842" s="30" t="str">
        <f>DATA!D3655</f>
        <v>FL-120 EX</v>
      </c>
      <c r="C2842" s="31" t="str">
        <f>DATA!E3655</f>
        <v>P/N : FL-120 EX , TORCH MINI LED 1W T4
YELLOW IP67 ZONE 0 EXIA ( OLD P/N : M-60
AMAZON CAT.)</v>
      </c>
    </row>
    <row r="2843" spans="1:3" ht="58" x14ac:dyDescent="0.35">
      <c r="A2843" s="30" t="str">
        <f>DATA!C3656</f>
        <v>2211.010.GENRAL.7581</v>
      </c>
      <c r="B2843" s="30" t="str">
        <f>DATA!D3656</f>
        <v>QP2-15-130920</v>
      </c>
      <c r="C2843" s="31" t="str">
        <f>DATA!E3656</f>
        <v>P/N : QP2-15-130920 , 3 PINS 12 OHMS
REFRIGERATOR PTC STARTER RELAY BLACK
/ COMPRESSOR RELAY 28MM*29MM*21MM
FOR WITE WEHALE REFRIGERATOR</v>
      </c>
    </row>
    <row r="2844" spans="1:3" ht="72.5" x14ac:dyDescent="0.35">
      <c r="A2844" s="30" t="str">
        <f>DATA!C3657</f>
        <v>2211.010.GENRAL.7582</v>
      </c>
      <c r="B2844" s="30" t="str">
        <f>DATA!D3657</f>
        <v>DRB16Y161A1 AM1BK-2*271</v>
      </c>
      <c r="C2844" s="31" t="str">
        <f>DATA!E3657</f>
        <v>P/N : DRB16Y161A1 AM 1BK-2*271 , 600A
COMPRESSOR DRB16N61A1 EW52 FLAT
PROTECTOR NEW REFRIGERATOR
OVERLOAD PROTECTOR FOR WITE WEHALE
REFRIGERATOR</v>
      </c>
    </row>
    <row r="2845" spans="1:3" ht="43.5" x14ac:dyDescent="0.35">
      <c r="A2845" s="30" t="str">
        <f>DATA!C3658</f>
        <v>2211.099.GENRAL.0235</v>
      </c>
      <c r="B2845" s="30">
        <f>DATA!D3658</f>
        <v>0</v>
      </c>
      <c r="C2845" s="31" t="str">
        <f>DATA!E3658</f>
        <v>ROUND INSERT EELCTRIC PANEL LOCKER
STAINLESS STEEL FOR 3 OUTLET DIST.
PANEL</v>
      </c>
    </row>
    <row r="2846" spans="1:3" ht="43.5" x14ac:dyDescent="0.35">
      <c r="A2846" s="30" t="str">
        <f>DATA!C3659</f>
        <v>2211.099.GENRAL.0236</v>
      </c>
      <c r="B2846" s="30">
        <f>DATA!D3659</f>
        <v>0</v>
      </c>
      <c r="C2846" s="31" t="str">
        <f>DATA!E3659</f>
        <v>180? HINGE FOR SURFACE MOUNTED
DOOR.ELECTRICAL PANEL STEEL HINGES
BLACK COLOUR</v>
      </c>
    </row>
    <row r="2847" spans="1:3" ht="87" x14ac:dyDescent="0.35">
      <c r="A2847" s="30" t="str">
        <f>DATA!C3660</f>
        <v>5720.015.GENRAL.0055</v>
      </c>
      <c r="B2847" s="30">
        <f>DATA!D3660</f>
        <v>0</v>
      </c>
      <c r="C2847" s="31" t="str">
        <f>DATA!E3660</f>
        <v>P/N : CE033M0U12 , ELECTRIC EXTENSION
CORD, 3 GANG, 3 METER CABLE, WHITE
COLOUR, 220 VOLTS, 2860 WATT MAX,
CURRENT 13 AMP, ECEFICATION SASO 2815,
CAT. , ALFANAR MANUFACTURE , NO
SUBSTITUTE</v>
      </c>
    </row>
    <row r="2848" spans="1:3" ht="87" x14ac:dyDescent="0.35">
      <c r="A2848" s="30" t="str">
        <f>DATA!C3661</f>
        <v>1822.008.GENRAL.0001</v>
      </c>
      <c r="B2848" s="30" t="str">
        <f>DATA!D3661</f>
        <v>PE1M10</v>
      </c>
      <c r="C2848" s="31" t="str">
        <f>DATA!E3661</f>
        <v>SOCKS FILTER WITH LISTED PROPERTIES,
MATERIAL IS POLYESTER , MESH. SIZE IS 10
MICRON , MAX. ENVIRONMENTAL HEAT IS
130 CELSIUS DEGREE , SIZE : I.D:18.3 CM ,
WIDE : 80 CM. LENGTH : 26.8 CM , FOR
FILTERATION SYSTEM</v>
      </c>
    </row>
    <row r="2849" spans="1:3" ht="29" x14ac:dyDescent="0.35">
      <c r="A2849" s="30" t="str">
        <f>DATA!C3662</f>
        <v>5720.001.GENRAL.7001</v>
      </c>
      <c r="B2849" s="30">
        <f>DATA!D3662</f>
        <v>620</v>
      </c>
      <c r="C2849" s="31" t="str">
        <f>DATA!E3662</f>
        <v>BATTERY CHARGER { 12/24 VDC), 230V
TELWIN MODEL: DYNAMIC START 620</v>
      </c>
    </row>
    <row r="2850" spans="1:3" ht="58" x14ac:dyDescent="0.35">
      <c r="A2850" s="30" t="str">
        <f>DATA!C3663</f>
        <v>5720.001.GENRAL.0069</v>
      </c>
      <c r="B2850" s="30" t="str">
        <f>DATA!D3663</f>
        <v>UXL40-12</v>
      </c>
      <c r="C2850" s="31" t="str">
        <f>DATA!E3663</f>
        <v>P/N : UXL40-12 , BATTERY 12 V DC 40AH
ULTRACELL FOR SCR SYSTEM WITH BOLTS
TERMINALS ULTRACELL (UK) CAT. ( OLD P/N
: UL40-12 )</v>
      </c>
    </row>
    <row r="2851" spans="1:3" ht="29" x14ac:dyDescent="0.35">
      <c r="A2851" s="30" t="str">
        <f>DATA!C3664</f>
        <v>5720.001.GENRAL.7001</v>
      </c>
      <c r="B2851" s="30">
        <f>DATA!D3664</f>
        <v>620</v>
      </c>
      <c r="C2851" s="31" t="str">
        <f>DATA!E3664</f>
        <v>BATTERY CHARGER { 12/24 VDC), 230V
TELWIN MODEL: DYNAMIC START 620</v>
      </c>
    </row>
    <row r="2852" spans="1:3" ht="43.5" x14ac:dyDescent="0.35">
      <c r="A2852" s="30" t="str">
        <f>DATA!C3665</f>
        <v>2211.008.GENRAL.7522</v>
      </c>
      <c r="B2852" s="30" t="str">
        <f>DATA!D3665</f>
        <v>C60N</v>
      </c>
      <c r="C2852" s="31" t="str">
        <f>DATA!E3665</f>
        <v>P/N : C60N , CIRCUIT BREAKER , 3 POLE ,
400 VOLT IN=32 AMPS SCHNEIDER ELECTRIC
MULTI9 ( REF CODE 1001.001.USED.0077 )</v>
      </c>
    </row>
    <row r="2853" spans="1:3" ht="72.5" x14ac:dyDescent="0.35">
      <c r="A2853" s="30" t="str">
        <f>DATA!C3666</f>
        <v>2211.008.GENRAL.7565</v>
      </c>
      <c r="B2853" s="30" t="str">
        <f>DATA!D3666</f>
        <v>A9R81440</v>
      </c>
      <c r="C2853" s="31" t="str">
        <f>DATA!E3666</f>
        <v>P/N : A9R41440 , RESIDUAL CURRENT
CIRCUIT BREAKER EARTH LEAKAGE40
A,ACTI 9 IID-RCCB-4P-40A-30MA-TYPE AC-
400VAC (SCHNIDER CAT.)</v>
      </c>
    </row>
    <row r="2854" spans="1:3" ht="58" x14ac:dyDescent="0.35">
      <c r="A2854" s="30" t="str">
        <f>DATA!C3667</f>
        <v>2211.008.GENRAL.0015</v>
      </c>
      <c r="B2854" s="30" t="str">
        <f>DATA!D3667</f>
        <v>A9F77440</v>
      </c>
      <c r="C2854" s="31" t="str">
        <f>DATA!E3667</f>
        <v>P/N : A9F77440 &amp; A9F77440 ,MINIATUR
CIRCUIT-BREAKER,ACTI9 IC60N, 4P,40A, C
CURVE6000 A (IEC60898-1), 10
KA(IEC609472)(SCHNEIDER CAT.)</v>
      </c>
    </row>
    <row r="2855" spans="1:3" ht="58" x14ac:dyDescent="0.35">
      <c r="A2855" s="30" t="str">
        <f>DATA!C3668</f>
        <v>5720.001.GENRAL.0069</v>
      </c>
      <c r="B2855" s="30" t="str">
        <f>DATA!D3668</f>
        <v>UXL40-12</v>
      </c>
      <c r="C2855" s="31" t="str">
        <f>DATA!E3668</f>
        <v>P/N : UXL40-12 , BATTERY 12 V DC 40AH
ULTRACELL FOR SCR SYSTEM WITH BOLTS
TERMINALS ULTRACELL (UK) CAT. ( OLD P/N
: UL40-12 )</v>
      </c>
    </row>
    <row r="2856" spans="1:3" ht="43.5" x14ac:dyDescent="0.35">
      <c r="A2856" s="30" t="str">
        <f>DATA!C3669</f>
        <v>2211.008.GENRAL.0116</v>
      </c>
      <c r="B2856" s="30" t="str">
        <f>DATA!D3669</f>
        <v>R9F32132</v>
      </c>
      <c r="C2856" s="31" t="str">
        <f>DATA!E3669</f>
        <v>P/N : R9F32132 , MINIATURE CIRCUIT
BREAKER (MCB), RESI9, 1P, 32A, C CURVE,
4500A (IEC/EN 60898-1) ( SCHNEIDER CAT.)</v>
      </c>
    </row>
    <row r="2857" spans="1:3" ht="58" x14ac:dyDescent="0.35">
      <c r="A2857" s="30" t="str">
        <f>DATA!C3670</f>
        <v>5720.001.GENRAL.0176</v>
      </c>
      <c r="B2857" s="30">
        <f>DATA!D3670</f>
        <v>0</v>
      </c>
      <c r="C2857" s="31" t="str">
        <f>DATA!E3670</f>
        <v>MODEL NP12V9AH , NPP BATTERY WITH 12V
NOMINAL VOLTAGE AND 9AH RATED
CAPACITY FOR ABB CS141-SNMP MODULAR
UPS</v>
      </c>
    </row>
    <row r="2858" spans="1:3" ht="29" x14ac:dyDescent="0.35">
      <c r="A2858" s="30" t="str">
        <f>DATA!C3671</f>
        <v>1822.006.GENRAL.0002</v>
      </c>
      <c r="B2858" s="30">
        <f>DATA!D3671</f>
        <v>0</v>
      </c>
      <c r="C2858" s="31" t="str">
        <f>DATA!E3671</f>
        <v>FILTER CARTRIDGE ( REF.ONLY P/N:
MS20FP5 )</v>
      </c>
    </row>
    <row r="2859" spans="1:3" ht="87" x14ac:dyDescent="0.35">
      <c r="A2859" s="30" t="str">
        <f>DATA!C3672</f>
        <v>1822.008.GENRAL.0001</v>
      </c>
      <c r="B2859" s="30" t="str">
        <f>DATA!D3672</f>
        <v>PE1M10</v>
      </c>
      <c r="C2859" s="31" t="str">
        <f>DATA!E3672</f>
        <v>SOCKS FILTER WITH LISTED PROPERTIES,
MATERIAL IS POLYESTER , MESH. SIZE IS 10
MICRON , MAX. ENVIRONMENTAL HEAT IS
130 CELSIUS DEGREE , SIZE : I.D:18.3 CM ,
WIDE : 80 CM. LENGTH : 26.8 CM , FOR
FILTERATION SYSTEM</v>
      </c>
    </row>
    <row r="2860" spans="1:3" ht="43.5" x14ac:dyDescent="0.35">
      <c r="A2860" s="30" t="str">
        <f>DATA!C3673</f>
        <v>1531.032.GENRAL.7134</v>
      </c>
      <c r="B2860" s="30">
        <f>DATA!D3673</f>
        <v>2101008</v>
      </c>
      <c r="C2860" s="31" t="str">
        <f>DATA!E3673</f>
        <v>P/N : 2101008 , CONDENSING UNIT GERMANY
DANFOSS SECOP R404 3/4 HP , 1PH-220V
FOR VERTICAL FREEZING REFRIGERATOR</v>
      </c>
    </row>
    <row r="2861" spans="1:3" ht="43.5" x14ac:dyDescent="0.35">
      <c r="A2861" s="30" t="str">
        <f>DATA!C3674</f>
        <v>1520.008.GENRAL.7006</v>
      </c>
      <c r="B2861" s="30">
        <f>DATA!D3674</f>
        <v>0</v>
      </c>
      <c r="C2861" s="31" t="str">
        <f>DATA!E3674</f>
        <v>TEMPERATURE GAUGE FOR DISPLAY WITH
SENSOR +40 TO -40 REF. PN/ 2101213 FOR
FREEZING ROOM</v>
      </c>
    </row>
    <row r="2862" spans="1:3" ht="43.5" x14ac:dyDescent="0.35">
      <c r="A2862" s="30" t="str">
        <f>DATA!C3675</f>
        <v>1520.008.GENRAL.7006</v>
      </c>
      <c r="B2862" s="30">
        <f>DATA!D3675</f>
        <v>0</v>
      </c>
      <c r="C2862" s="31" t="str">
        <f>DATA!E3675</f>
        <v>TEMPERATURE GAUGE FOR DISPLAY WITH
SENSOR +40 TO -40 REF. PN/ 2101213 FOR
FREEZING ROOM</v>
      </c>
    </row>
    <row r="2863" spans="1:3" ht="29" x14ac:dyDescent="0.35">
      <c r="A2863" s="30" t="str">
        <f>DATA!C3676</f>
        <v>1531.032.GENRAL.0034</v>
      </c>
      <c r="B2863" s="30">
        <f>DATA!D3676</f>
        <v>170984</v>
      </c>
      <c r="C2863" s="31" t="str">
        <f>DATA!E3676</f>
        <v>P/N : 170984 , HEATER 220VOLT 2000WATT
MADE IN GERMANY FOR 6 HOT PLATE</v>
      </c>
    </row>
    <row r="2864" spans="1:3" ht="43.5" x14ac:dyDescent="0.35">
      <c r="A2864" s="30" t="str">
        <f>DATA!C3677</f>
        <v>1854.027.BARD.7000</v>
      </c>
      <c r="B2864" s="30" t="str">
        <f>DATA!D3677</f>
        <v>ZR61KCE-TFD-522</v>
      </c>
      <c r="C2864" s="31" t="str">
        <f>DATA!E3677</f>
        <v>P/N : ZR61KCE-TFD-522 , SCROLL
COMPRESSOR , 400 VOLT FOR BARD VFD
A/C WA602H ( OLD P//N : ZR61K3-PVF-930 )</v>
      </c>
    </row>
    <row r="2865" spans="1:3" ht="29" x14ac:dyDescent="0.35">
      <c r="A2865" s="30" t="str">
        <f>DATA!C3678</f>
        <v>1854.012.MIRACO.0901</v>
      </c>
      <c r="B2865" s="30">
        <f>DATA!D3678</f>
        <v>33010026</v>
      </c>
      <c r="C2865" s="31" t="str">
        <f>DATA!E3678</f>
        <v>P/N : 33010026 , Capacitor CBB61 , FOR YORK
A/C</v>
      </c>
    </row>
    <row r="2866" spans="1:3" ht="29" x14ac:dyDescent="0.35">
      <c r="A2866" s="30" t="str">
        <f>DATA!C3679</f>
        <v>1854.012.MIRACO.0904</v>
      </c>
      <c r="B2866" s="30">
        <f>DATA!D3679</f>
        <v>20202995</v>
      </c>
      <c r="C2866" s="31" t="str">
        <f>DATA!E3679</f>
        <v>P/N : 20202995 , Electric Box Assy , FOR YORK
A/C</v>
      </c>
    </row>
    <row r="2867" spans="1:3" x14ac:dyDescent="0.35">
      <c r="A2867" s="30" t="str">
        <f>DATA!C3680</f>
        <v>1854.012.MIRACO.0905</v>
      </c>
      <c r="B2867" s="30">
        <f>DATA!D3680</f>
        <v>30135289</v>
      </c>
      <c r="C2867" s="31" t="str">
        <f>DATA!E3680</f>
        <v>P/N : 30135289 , Main board , FOR YORK A/C</v>
      </c>
    </row>
    <row r="2868" spans="1:3" x14ac:dyDescent="0.35">
      <c r="A2868" s="30" t="str">
        <f>DATA!C3681</f>
        <v>1854.012.MIRACO.0906</v>
      </c>
      <c r="B2868" s="30">
        <f>DATA!D3681</f>
        <v>43110237</v>
      </c>
      <c r="C2868" s="31" t="str">
        <f>DATA!E3681</f>
        <v>P/N : 43110237 , Transformer , FOR YORK A/C</v>
      </c>
    </row>
    <row r="2869" spans="1:3" ht="29" x14ac:dyDescent="0.35">
      <c r="A2869" s="30" t="str">
        <f>DATA!C3682</f>
        <v>1854.012.MIRACO.0907</v>
      </c>
      <c r="B2869" s="30">
        <f>DATA!D3682</f>
        <v>390000451</v>
      </c>
      <c r="C2869" s="31" t="str">
        <f>DATA!E3682</f>
        <v>P/N : 390000451 , AMBIENT TEMPERATURE
SENSOR , FOR YORK A/C</v>
      </c>
    </row>
    <row r="2870" spans="1:3" x14ac:dyDescent="0.35">
      <c r="A2870" s="30" t="str">
        <f>DATA!C3683</f>
        <v>1854.012.MIRACO.0908</v>
      </c>
      <c r="B2870" s="30">
        <f>DATA!D3683</f>
        <v>15012116</v>
      </c>
      <c r="C2870" s="31" t="str">
        <f>DATA!E3683</f>
        <v>P/N : 15012116 , Fan Motor , FOR YORK A/C</v>
      </c>
    </row>
    <row r="2871" spans="1:3" ht="29" x14ac:dyDescent="0.35">
      <c r="A2871" s="30" t="str">
        <f>DATA!C3684</f>
        <v>1854.012.MIRACO.0909</v>
      </c>
      <c r="B2871" s="30">
        <f>DATA!D3684</f>
        <v>10352019</v>
      </c>
      <c r="C2871" s="31" t="str">
        <f>DATA!E3684</f>
        <v>P/N : 10352019 , Cross Flow Fan , FOR YORK
A/C</v>
      </c>
    </row>
    <row r="2872" spans="1:3" x14ac:dyDescent="0.35">
      <c r="A2872" s="30" t="str">
        <f>DATA!C3685</f>
        <v>2211.009.GENRAL.0831</v>
      </c>
      <c r="B2872" s="30">
        <f>DATA!D3685</f>
        <v>0</v>
      </c>
      <c r="C2872" s="31" t="str">
        <f>DATA!E3685</f>
        <v>GLASS TUBE FUSE 5A 20-AG</v>
      </c>
    </row>
    <row r="2873" spans="1:3" ht="72.5" x14ac:dyDescent="0.35">
      <c r="A2873" s="30" t="str">
        <f>DATA!C3686</f>
        <v>2211.009.GENRAL.0017</v>
      </c>
      <c r="B2873" s="30">
        <f>DATA!D3686</f>
        <v>3246434</v>
      </c>
      <c r="C2873" s="31" t="str">
        <f>DATA!E3686</f>
        <v>P/N : 3246434 , FUSE TERMINAL BLOCK, WITH
LED DISPLAY FOR 15-30 V AC/DC, FUSE
TYPE: G / 5 X 20, NOM. VOLTAGE: 24 V,
NOMINAL CURRENT: 6.3 A, NUMBER OF
POSITIONS: 1 ( PHOENIX CAT.</v>
      </c>
    </row>
    <row r="2874" spans="1:3" ht="58" x14ac:dyDescent="0.35">
      <c r="A2874" s="30" t="str">
        <f>DATA!C3687</f>
        <v>2211.099.GENRAL.0241</v>
      </c>
      <c r="B2874" s="30">
        <f>DATA!D3687</f>
        <v>3247159</v>
      </c>
      <c r="C2874" s="31" t="str">
        <f>DATA!E3687</f>
        <v>P/N : 3247159 , INSERTION BRIDGE, BRIDGING
IN THE TERMINAL POINT, NUMBER OF
POSITIONS: 10, COLOR: DARK GRAY
PHOENIX CONTACT CAT.</v>
      </c>
    </row>
    <row r="2875" spans="1:3" ht="43.5" x14ac:dyDescent="0.35">
      <c r="A2875" s="30" t="str">
        <f>DATA!C3688</f>
        <v>2211.099.GENRAL.0227</v>
      </c>
      <c r="B2875" s="30" t="str">
        <f>DATA!D3689</f>
        <v>SKU: Gahzly_357398</v>
      </c>
      <c r="C2875" s="31" t="str">
        <f>DATA!E3688</f>
        <v>UNIVERSAL AC 240V AU US UK ( TRIPLE )TO
EU EUROPE (DUAL )PLUG POWER TRAVEL
ADAPTER</v>
      </c>
    </row>
    <row r="2876" spans="1:3" ht="43.5" x14ac:dyDescent="0.35">
      <c r="A2876" s="30" t="str">
        <f>DATA!C3689</f>
        <v>2211.007.GENRAL.0121</v>
      </c>
      <c r="B2876" s="30" t="str">
        <f>DATA!D3690</f>
        <v>CR17345</v>
      </c>
      <c r="C2876" s="31" t="str">
        <f>DATA!E3689</f>
        <v>P/N : SKU: GAHZLY_357398 , SCHNEIDER AC
SWITCH 32 AMP WITH BULB SCHNEIDER 250V
SCHNEIDER CAT.</v>
      </c>
    </row>
    <row r="2877" spans="1:3" ht="43.5" x14ac:dyDescent="0.35">
      <c r="A2877" s="30" t="str">
        <f>DATA!C3690</f>
        <v>5720.001.GENRAL.7540</v>
      </c>
      <c r="B2877" s="30" t="e">
        <f>DATA!#REF!</f>
        <v>#REF!</v>
      </c>
      <c r="C2877" s="31" t="str">
        <f>DATA!E3690</f>
        <v>P/N : CR17345, DURACELL (ULTRA ), LITHUM,
BATTREY 3V FOR DEFIBRILLATOR FOR
DURACELL DEFIBRILLATOR ULTRA</v>
      </c>
    </row>
    <row r="2878" spans="1:3" x14ac:dyDescent="0.35">
      <c r="A2878" s="30" t="str">
        <f>DATA!C3691</f>
        <v>2211.009.GENRAL.0831</v>
      </c>
      <c r="B2878" s="30">
        <f>DATA!D3691</f>
        <v>0</v>
      </c>
      <c r="C2878" s="31" t="str">
        <f>DATA!E3691</f>
        <v>GLASS TUBE FUSE 5A 20-AG</v>
      </c>
    </row>
    <row r="2879" spans="1:3" ht="43.5" x14ac:dyDescent="0.35">
      <c r="A2879" s="30" t="str">
        <f>DATA!C3692</f>
        <v>2215.002.GENRAL.7589</v>
      </c>
      <c r="B2879" s="30">
        <f>DATA!D3692</f>
        <v>0</v>
      </c>
      <c r="C2879" s="31" t="str">
        <f>DATA!E3692</f>
        <v>INSULATED WIRE FERRULES FOR ONE 14
WIRE GAUGE WIRE 0.47" PIN LENGTH ( REF.
P/N : 7950K28 MCMASTER CAT.)</v>
      </c>
    </row>
    <row r="2880" spans="1:3" ht="29" x14ac:dyDescent="0.35">
      <c r="A2880" s="30" t="str">
        <f>DATA!C3693</f>
        <v>2211.011.GENRAL.0587</v>
      </c>
      <c r="B2880" s="30" t="str">
        <f>DATA!D3693</f>
        <v>XB7EV04BP</v>
      </c>
      <c r="C2880" s="31" t="str">
        <f>DATA!E3693</f>
        <v>P/N : XB7EV04BP , HD INDICATOR LAMP, RED
COLOUR, 12~36V AC/DC ( SCHNEIDER CAT.)</v>
      </c>
    </row>
    <row r="2881" spans="1:3" ht="43.5" x14ac:dyDescent="0.35">
      <c r="A2881" s="30" t="str">
        <f>DATA!C3694</f>
        <v>2211.011.GENRAL.0588</v>
      </c>
      <c r="B2881" s="30" t="str">
        <f>DATA!D3694</f>
        <v>XB7EV03BP</v>
      </c>
      <c r="C2881" s="31" t="str">
        <f>DATA!E3694</f>
        <v>P/N : XB7EV03BP , HD INDICATOR LAMP,
GREEN COLOUR, 12~36V AC/DC. (
SCHNEIDER CAT.)</v>
      </c>
    </row>
    <row r="2882" spans="1:3" ht="101.5" x14ac:dyDescent="0.35">
      <c r="A2882" s="30" t="str">
        <f>DATA!C3695</f>
        <v>2211.010.GENRAL.0589</v>
      </c>
      <c r="B2882" s="30">
        <f>DATA!D3695</f>
        <v>2902037</v>
      </c>
      <c r="C2882" s="31" t="str">
        <f>DATA!E3695</f>
        <v>P/N : 2902037,MINI MCR-2-UI-UI,3-WAY SIGNAL
CONDITIONER WITH PLUG-IN CONNECTION
TECHNOLOGY AND MEASURING RANGE
CHANGEOVER FOR THE ELECTRICAL
ISOLATION OF UNIPOLAR AND BIPOLAR
ANALOG SIGNALS FOR PHOENIX CONTACT
VFD MODEL SIGNAL CONDITIONER</v>
      </c>
    </row>
    <row r="2883" spans="1:3" ht="87" x14ac:dyDescent="0.35">
      <c r="A2883" s="30" t="str">
        <f>DATA!C3696</f>
        <v>2211.010.GENRAL.0090</v>
      </c>
      <c r="B2883" s="30">
        <f>DATA!D3696</f>
        <v>2987969</v>
      </c>
      <c r="C2883" s="31" t="str">
        <f>DATA!E3696</f>
        <v>P/N : 2987969 , PLUG-IN MINIATURE
RELAY(COIL ONLY), WITH POWER CONTACT,
2 CHANGEOVER CONTACTS, TEST BUTTON,
MECHANICAL SWITCHING POSITION
INDICATOR, STATUS LED, COIL VOLTAGE 120
V AC FOR SCR IDM ( Phoenix CAT.)</v>
      </c>
    </row>
    <row r="2884" spans="1:3" ht="43.5" x14ac:dyDescent="0.35">
      <c r="A2884" s="30" t="str">
        <f>DATA!C3697</f>
        <v>2211.007.GENRAL.0780</v>
      </c>
      <c r="B2884" s="30">
        <f>DATA!D3697</f>
        <v>3059812</v>
      </c>
      <c r="C2884" s="31" t="str">
        <f>DATA!E3697</f>
        <v>P/N : 3059812 , D-TB 4-HESI-COVER, DEPTH:
35.1 MM, WIDTH: 2.2 MM, HEIGHT: 58 MM,
COLOR: DARK GRAY ( PHOENIX CAT. )</v>
      </c>
    </row>
    <row r="2885" spans="1:3" ht="72.5" x14ac:dyDescent="0.35">
      <c r="A2885" s="30" t="str">
        <f>DATA!C3698</f>
        <v>2211.007.GENRAL.0781</v>
      </c>
      <c r="B2885" s="30">
        <f>DATA!D3698</f>
        <v>3246010</v>
      </c>
      <c r="C2885" s="31" t="str">
        <f>DATA!E3698</f>
        <v>P/N : 3246010 , FEED-THROUGH TERMINAL
BLOCK, NOM. VOLTAGE: 800 V, NOMINAL
CURRENT: 24 A, NUMBER OF CONNECTIONS:
2, NUMBER OF POSITIONS: 1 ( PHOENIX CAT.
)</v>
      </c>
    </row>
    <row r="2886" spans="1:3" ht="58" x14ac:dyDescent="0.35">
      <c r="A2886" s="30" t="str">
        <f>DATA!C3699</f>
        <v>2211.007.GENRAL.0783</v>
      </c>
      <c r="B2886" s="30">
        <f>DATA!D3699</f>
        <v>3246117</v>
      </c>
      <c r="C2886" s="31" t="str">
        <f>DATA!E3699</f>
        <v>P/N : 3246117 , SCREW BRIDGE, WITH
INSULATING COLLAR, NUMBER OF
POSITIONS: 10, COLOR: SILVER ( PHOENIX
CAT. )</v>
      </c>
    </row>
    <row r="2887" spans="1:3" ht="72.5" x14ac:dyDescent="0.35">
      <c r="A2887" s="30" t="str">
        <f>DATA!C3700</f>
        <v>2211.009.GENRAL.0017</v>
      </c>
      <c r="B2887" s="30">
        <f>DATA!D3700</f>
        <v>3246434</v>
      </c>
      <c r="C2887" s="31" t="str">
        <f>DATA!E3700</f>
        <v>P/N : 3246434 , FUSE TERMINAL BLOCK, WITH
LED DISPLAY FOR 15-30 V AC/DC, FUSE
TYPE: G / 5 X 20, NOM. VOLTAGE: 24 V,
NOMINAL CURRENT: 6.3 A, NUMBER OF
POSITIONS: 1 ( PHOENIX CAT. )</v>
      </c>
    </row>
    <row r="2888" spans="1:3" ht="43.5" x14ac:dyDescent="0.35">
      <c r="A2888" s="30" t="str">
        <f>DATA!C3701</f>
        <v>2211.007.GENRAL.0784</v>
      </c>
      <c r="B2888" s="30">
        <f>DATA!D3701</f>
        <v>3246966</v>
      </c>
      <c r="C2888" s="31" t="str">
        <f>DATA!E3701</f>
        <v>P/N : 3246966 , END CLAMP, FOR ASSEMBLY
ON NS 32 OR NS 35/7.5 DIN RAIL ( PHOENIX
CAT. )</v>
      </c>
    </row>
    <row r="2889" spans="1:3" ht="58" x14ac:dyDescent="0.35">
      <c r="A2889" s="30" t="str">
        <f>DATA!C3702</f>
        <v>2215.004.GENRAL.0104</v>
      </c>
      <c r="B2889" s="30" t="str">
        <f>DATA!D3702</f>
        <v>CPC-F001-U03</v>
      </c>
      <c r="C2889" s="31" t="str">
        <f>DATA!E3702</f>
        <v>P/N : CPC-F001-U03 , INDOOR ELECTRICAL
WIRE, NOMINAL CROSS SECTION 1 MM2,
INSULATION THICKNESS,COLOR
BLUE,(1EA=1 METER) ( ELSEWEDY CAT. )</v>
      </c>
    </row>
    <row r="2890" spans="1:3" ht="58" x14ac:dyDescent="0.35">
      <c r="A2890" s="30" t="str">
        <f>DATA!C3703</f>
        <v>2215.004.GENRAL.0105</v>
      </c>
      <c r="B2890" s="30" t="str">
        <f>DATA!D3703</f>
        <v>CPC-F001-U03</v>
      </c>
      <c r="C2890" s="31" t="str">
        <f>DATA!E3703</f>
        <v>P/N : CPC-F001-U03 , INDOOR ELECTRICAL
WIRE,NOMINAL CROSS SECTION 1
MM2,INSULATION THICKNESS,COLOR
BLACK,(1EA=1 METER) ( ELSEWEDY CAT. )</v>
      </c>
    </row>
    <row r="2891" spans="1:3" ht="72.5" x14ac:dyDescent="0.35">
      <c r="A2891" s="30" t="str">
        <f>DATA!C3704</f>
        <v>2215.004.GENRAL.0106</v>
      </c>
      <c r="B2891" s="30" t="str">
        <f>DATA!D3704</f>
        <v>CPC-F001-U03</v>
      </c>
      <c r="C2891" s="31" t="str">
        <f>DATA!E3704</f>
        <v>P/N : CPC-F001-U03 , INDOOR ELECTRICAL
WIRE,NOMINAL CROSS SECTION 1
MM2,INSULATION THICKNESS,COLOR
YELLOW/GREEN,(1EA=1 METER) ( ELSEWEDY
CAT. )</v>
      </c>
    </row>
    <row r="2892" spans="1:3" ht="58" x14ac:dyDescent="0.35">
      <c r="A2892" s="30" t="str">
        <f>DATA!C3705</f>
        <v>2211.099.GENRAL.0241</v>
      </c>
      <c r="B2892" s="30">
        <f>DATA!D3705</f>
        <v>3247159</v>
      </c>
      <c r="C2892" s="31" t="str">
        <f>DATA!E3705</f>
        <v>P/N : 3247159 , INSERTION BRIDGE, BRIDGING
IN THE TERMINAL POINT, NUMBER OF
POSITIONS: 10, COLOR: DARK GRAY
PHOENIX CONTACT CAT.</v>
      </c>
    </row>
    <row r="2893" spans="1:3" ht="43.5" x14ac:dyDescent="0.35">
      <c r="A2893" s="30" t="str">
        <f>DATA!C3706</f>
        <v>2211.099.GENRAL.0242</v>
      </c>
      <c r="B2893" s="30" t="str">
        <f>DATA!D3706</f>
        <v>ZBZ1605</v>
      </c>
      <c r="C2893" s="31" t="str">
        <f>DATA!E3706</f>
        <v>P/N : ZBZ1605 , PADLOCKABLE GUARD FOR
MUSHROOM HEAD ?40, METAL, YELLOW
SCHNEIDER CAT.</v>
      </c>
    </row>
    <row r="2894" spans="1:3" x14ac:dyDescent="0.35">
      <c r="A2894" s="30" t="str">
        <f>DATA!C3707</f>
        <v>2211.009.GENRAL.0831</v>
      </c>
      <c r="B2894" s="30">
        <f>DATA!D3707</f>
        <v>0</v>
      </c>
      <c r="C2894" s="31" t="str">
        <f>DATA!E3707</f>
        <v>GLASS TUBE FUSE 5A 20-AG</v>
      </c>
    </row>
    <row r="2895" spans="1:3" ht="58" x14ac:dyDescent="0.35">
      <c r="A2895" s="30" t="str">
        <f>DATA!C3708</f>
        <v>2211.009.GENRAL.0017</v>
      </c>
      <c r="B2895" s="30">
        <f>DATA!D3708</f>
        <v>3246434</v>
      </c>
      <c r="C2895" s="31" t="str">
        <f>DATA!E3708</f>
        <v>P/N : 3246434 , FUSE TERMINAL BLOCK, WITH
LED DISPLAY FOR 15-30 V AC/DC, FUSE
TYPE: G / 5 X 20, NOM. VOLTAGE: 24 V,
NOMINAL CURRENT: 6.3 A, NUMBER OF</v>
      </c>
    </row>
    <row r="2896" spans="1:3" ht="58" x14ac:dyDescent="0.35">
      <c r="A2896" s="30" t="str">
        <f>DATA!C3709</f>
        <v>2211.099.GENRAL.0241</v>
      </c>
      <c r="B2896" s="30">
        <f>DATA!D3709</f>
        <v>3246434</v>
      </c>
      <c r="C2896" s="31" t="str">
        <f>DATA!E3709</f>
        <v>P/N : 3247159 , INSERTION BRIDGE, BRIDGING
IN THE TERMINAL POINT, NUMBER OF
POSITIONS: 10, COLOR: DARK GRAY
PHOENIX CONTACT CAT.</v>
      </c>
    </row>
    <row r="2897" spans="1:3" ht="29" x14ac:dyDescent="0.35">
      <c r="A2897" s="30" t="str">
        <f>DATA!C3710</f>
        <v>5720.010.GENRAL.0188</v>
      </c>
      <c r="B2897" s="30">
        <f>DATA!D3710</f>
        <v>0</v>
      </c>
      <c r="C2897" s="31" t="str">
        <f>DATA!E3710</f>
        <v>LED SMALL PANEL- 21 W- 65W1MZ - 6500K
WITH CONSTANT CURRENT LED.21 W</v>
      </c>
    </row>
    <row r="2898" spans="1:3" ht="43.5" x14ac:dyDescent="0.35">
      <c r="A2898" s="30" t="str">
        <f>DATA!C3711</f>
        <v>2211.008.GENRAL.0133</v>
      </c>
      <c r="B2898" s="30" t="str">
        <f>DATA!D3711</f>
        <v>A9D32740</v>
      </c>
      <c r="C2898" s="31" t="str">
        <f>DATA!E3711</f>
        <v>P/N : A9D32740 , ACTI 9 DPN N VIGI - RCBO -
3P+N - 40A - C CURVE - 6000A - 30MA - TYPE A
( SCHNIDER CAT.)</v>
      </c>
    </row>
    <row r="2899" spans="1:3" ht="43.5" x14ac:dyDescent="0.35">
      <c r="A2899" s="30" t="str">
        <f>DATA!C3712</f>
        <v>2211.011.GENRAL.0382</v>
      </c>
      <c r="B2899" s="30" t="str">
        <f>DATA!D3712</f>
        <v>JL.D32061330-140ES-M</v>
      </c>
      <c r="C2899" s="31" t="str">
        <f>DATA!E3712</f>
        <v>P/N : JL.D32061330-140ES-M , 6 LED STRAP 6V
50.5 CM 035-320-3030-GC FOR TORNADO
MODEL 035-320-3030-GC</v>
      </c>
    </row>
    <row r="2900" spans="1:3" ht="29" x14ac:dyDescent="0.35">
      <c r="A2900" s="30" t="str">
        <f>DATA!C3713</f>
        <v>1854.002.CARIER.0796</v>
      </c>
      <c r="B2900" s="30">
        <f>DATA!D3713</f>
        <v>15013071</v>
      </c>
      <c r="C2900" s="31" t="str">
        <f>DATA!E3713</f>
        <v>P/N : 15013071, MOTOR FW48G FOR YORK A
C ( REF CODE 1001.001.USED.0065 )</v>
      </c>
    </row>
    <row r="2901" spans="1:3" ht="29" x14ac:dyDescent="0.35">
      <c r="A2901" s="30" t="str">
        <f>DATA!C3714</f>
        <v>1854.002.CARIER.0810</v>
      </c>
      <c r="B2901" s="30">
        <f>DATA!D3714</f>
        <v>3063070</v>
      </c>
      <c r="C2901" s="31" t="str">
        <f>DATA!E3714</f>
        <v>P/N : 3063070, CAPILLARY FOR YORK FOR
YORK A C</v>
      </c>
    </row>
    <row r="2902" spans="1:3" ht="43.5" x14ac:dyDescent="0.35">
      <c r="A2902" s="30" t="str">
        <f>DATA!C3715</f>
        <v>1854.002.CARIER.0851</v>
      </c>
      <c r="B2902" s="30">
        <f>DATA!D3715</f>
        <v>7100147</v>
      </c>
      <c r="C2902" s="31" t="str">
        <f>DATA!E3715</f>
        <v>P/N : 07100147 , CUT-OFF VALVE SUB-ASSY,(
OLD P/N 7133051 ) FOR A/C YORK ELJA18FS-
AAA</v>
      </c>
    </row>
    <row r="2903" spans="1:3" ht="58" x14ac:dyDescent="0.35">
      <c r="A2903" s="30" t="str">
        <f>DATA!C3716</f>
        <v>5720.011.GENRAL.0284</v>
      </c>
      <c r="B2903" s="30" t="str">
        <f>DATA!D3716</f>
        <v>CDR20044</v>
      </c>
      <c r="C2903" s="31" t="str">
        <f>DATA!E3716</f>
        <v>CROUSE P/N : CDR20044 , RECEPTACLE,
200A , 4P, 4W, STYLE 1, (KILLARK P/N :
ADJA20044200 ) WITHOUT GREASE
APPLETON P/N : ADR20044</v>
      </c>
    </row>
    <row r="2904" spans="1:3" ht="58" x14ac:dyDescent="0.35">
      <c r="A2904" s="30" t="str">
        <f>DATA!C3717</f>
        <v>5720.011.GENRAL.2730</v>
      </c>
      <c r="B2904" s="30" t="str">
        <f>DATA!D3717</f>
        <v>AP20044E</v>
      </c>
      <c r="C2904" s="31" t="str">
        <f>DATA!E3717</f>
        <v>P/N : AP20044E , PLUG, 200A, 4P, 4W, STYLE
1, APPLETONE PN. AP20044CD (KILLARK
VP204513) WITHOUT GREASE ( MAKER :
CROUSE-HINDS ) ( OLD PN : CCP20044CD )</v>
      </c>
    </row>
    <row r="2905" spans="1:3" ht="43.5" x14ac:dyDescent="0.35">
      <c r="A2905" s="30" t="str">
        <f>DATA!C3718</f>
        <v>1531.032.GENRAL.7539</v>
      </c>
      <c r="B2905" s="30">
        <f>DATA!D3718</f>
        <v>0</v>
      </c>
      <c r="C2905" s="31" t="str">
        <f>DATA!E3718</f>
        <v>EVAPARTOR HEATERS FOR INDOOR UNIT
COILS DEFROST MODEL PF59005C0 FOR
MAIN FREEZER UNIT.</v>
      </c>
    </row>
    <row r="2906" spans="1:3" ht="43.5" x14ac:dyDescent="0.35">
      <c r="A2906" s="30" t="str">
        <f>DATA!C3721</f>
        <v>1531.032.GENRAL.7539</v>
      </c>
      <c r="B2906" s="30">
        <f>DATA!D3721</f>
        <v>0</v>
      </c>
      <c r="C2906" s="31" t="str">
        <f>DATA!E3721</f>
        <v>EVAPARTOR HEATERS FOR INDOOR UNIT
COILS DEFROST MODEL PF59005C0 FOR
MAIN FREEZER UNIT.</v>
      </c>
    </row>
    <row r="2907" spans="1:3" ht="43.5" x14ac:dyDescent="0.35">
      <c r="A2907" s="30" t="str">
        <f>DATA!C3723</f>
        <v>2211.010.GENRAL.7518</v>
      </c>
      <c r="B2907" s="30" t="str">
        <f>DATA!D3723</f>
        <v>LRD16</v>
      </c>
      <c r="C2907" s="31" t="str">
        <f>DATA!E3723</f>
        <v>P/N : LRD16 , SCHNEIDER ELECTRIC LRD16
OVERLOAD RELAY (9-13A) FOR MAIN
FREEZER UNIT</v>
      </c>
    </row>
    <row r="2908" spans="1:3" ht="29" x14ac:dyDescent="0.35">
      <c r="A2908" s="30" t="str">
        <f>DATA!C3724</f>
        <v>1551.009.NYBORG.9004</v>
      </c>
      <c r="B2908" s="30">
        <f>DATA!D3724</f>
        <v>49856</v>
      </c>
      <c r="C2908" s="31" t="str">
        <f>DATA!E3724</f>
        <v>P/N : 49856 , DRAIN HOSE FOR ELECTROLUX
DISHWAHER MODEL EHT8R0W6</v>
      </c>
    </row>
    <row r="2909" spans="1:3" ht="43.5" x14ac:dyDescent="0.35">
      <c r="A2909" s="30" t="str">
        <f>DATA!C3725</f>
        <v>1521.027.GENRAL.0027</v>
      </c>
      <c r="B2909" s="30">
        <f>DATA!D3725</f>
        <v>0</v>
      </c>
      <c r="C2909" s="31" t="str">
        <f>DATA!E3725</f>
        <v>DANFOSS PRESSURE SWITCH KP15, 060-
1243 FOR MAIN FREEZER MODEL
LH114/4DES-7Y MAKER DANFOSS</v>
      </c>
    </row>
    <row r="2910" spans="1:3" ht="43.5" x14ac:dyDescent="0.35">
      <c r="A2910" s="30" t="str">
        <f>DATA!C3727</f>
        <v>1531.032.GENRAL.7539</v>
      </c>
      <c r="B2910" s="30">
        <f>DATA!D3727</f>
        <v>0</v>
      </c>
      <c r="C2910" s="31" t="str">
        <f>DATA!E3727</f>
        <v>EVAPARTOR HEATERS FOR INDOOR UNIT
COILS DEFROST MODEL PF59005C0 FOR
MAIN FREEZER UNIT.</v>
      </c>
    </row>
    <row r="2911" spans="1:3" ht="43.5" x14ac:dyDescent="0.35">
      <c r="A2911" s="30" t="str">
        <f>DATA!C3728</f>
        <v>1521.009.COPLND.0215</v>
      </c>
      <c r="B2911" s="30" t="str">
        <f>DATA!D3728</f>
        <v>DLLP-30X-EWL</v>
      </c>
      <c r="C2911" s="31" t="str">
        <f>DATA!E3728</f>
        <v>DWM COPELAND FREEZER UNIT
COMPRESSOR MODEL DLLP-30X-EWL
3PHASE 50 HZ 380V 7.3 AMPS R 22</v>
      </c>
    </row>
    <row r="2912" spans="1:3" ht="43.5" x14ac:dyDescent="0.35">
      <c r="A2912" s="30" t="str">
        <f>DATA!C3729</f>
        <v>6666.001.GENRAL.0069</v>
      </c>
      <c r="B2912" s="30">
        <f>DATA!D3729</f>
        <v>0</v>
      </c>
      <c r="C2912" s="31" t="str">
        <f>DATA!E3729</f>
        <v>ARZUM OKKA AUTOMATIC 220V
TURKISH/GREEK COFFEE MACHINE ( REF.
MODEL : OK002W )</v>
      </c>
    </row>
    <row r="2913" spans="1:3" ht="43.5" x14ac:dyDescent="0.35">
      <c r="A2913" s="30" t="str">
        <f>DATA!C3730</f>
        <v>0666.001.KOLDAR.0001</v>
      </c>
      <c r="B2913" s="30">
        <f>DATA!D3730</f>
        <v>0</v>
      </c>
      <c r="C2913" s="31" t="str">
        <f>DATA!E3730</f>
        <v>P/N : KWD-AF-2.1-SILVER , KOLDAIR WATER
DISPENSER WITH REFRIGERATOR 15 LTR.-
WHITE COMPRESSOR - 1/10 HP</v>
      </c>
    </row>
    <row r="2914" spans="1:3" ht="29" x14ac:dyDescent="0.35">
      <c r="A2914" s="30" t="str">
        <f>DATA!C3731</f>
        <v>0666.001.ARSTON.0002</v>
      </c>
      <c r="B2914" s="30">
        <f>DATA!D3731</f>
        <v>0</v>
      </c>
      <c r="C2914" s="31" t="str">
        <f>DATA!E3731</f>
        <v>ELECTRIC WATER HEATER, MAKER :
ARISTON, 80 LITERS 220 VOLT</v>
      </c>
    </row>
    <row r="2915" spans="1:3" ht="29" x14ac:dyDescent="0.35">
      <c r="A2915" s="30" t="str">
        <f>DATA!C3732</f>
        <v>0666.001.GENRAL.0048</v>
      </c>
      <c r="B2915" s="30">
        <f>DATA!D3732</f>
        <v>0</v>
      </c>
      <c r="C2915" s="31" t="str">
        <f>DATA!E3732</f>
        <v>MODEL : FM-3512 , AIR CURTAIN 120 CM TWO
MOTOR NANYOO</v>
      </c>
    </row>
    <row r="2916" spans="1:3" ht="29" x14ac:dyDescent="0.35">
      <c r="A2916" s="30" t="str">
        <f>DATA!C3733</f>
        <v>6666.001.GENRAL.0149</v>
      </c>
      <c r="B2916" s="30">
        <f>DATA!D3733</f>
        <v>0</v>
      </c>
      <c r="C2916" s="31" t="str">
        <f>DATA!E3733</f>
        <v>TORNADO AUTOMATIC TURKISH COFFEE
MAKER 330ML, 735 WATT, TCME-100 RG.</v>
      </c>
    </row>
    <row r="2917" spans="1:3" ht="29" x14ac:dyDescent="0.35">
      <c r="A2917" s="30" t="str">
        <f>DATA!C3734</f>
        <v>0666.001.GENRAL.0213</v>
      </c>
      <c r="B2917" s="30">
        <f>DATA!D3734</f>
        <v>0</v>
      </c>
      <c r="C2917" s="31" t="str">
        <f>DATA!E3734</f>
        <v>HP WIRED SPEAKER 6W 2.0 USB
CONNECTION - DHS-2111 - BLACK</v>
      </c>
    </row>
    <row r="2918" spans="1:3" ht="29" x14ac:dyDescent="0.35">
      <c r="A2918" s="30" t="str">
        <f>DATA!C3735</f>
        <v>0666.001.GENRAL.0048</v>
      </c>
      <c r="B2918" s="30">
        <f>DATA!D3735</f>
        <v>0</v>
      </c>
      <c r="C2918" s="31" t="str">
        <f>DATA!E3735</f>
        <v>MODEL : FM-3512 , AIR CURTAIN 120 CM TWO
MOTOR NANYOO</v>
      </c>
    </row>
    <row r="2919" spans="1:3" ht="43.5" x14ac:dyDescent="0.35">
      <c r="A2919" s="30" t="str">
        <f>DATA!C3736</f>
        <v>6666.001.GENRAL.0001</v>
      </c>
      <c r="B2919" s="30">
        <f>DATA!D3736</f>
        <v>0</v>
      </c>
      <c r="C2919" s="31" t="str">
        <f>DATA!E3736</f>
        <v>BRAUN SOMMELIER WATER KETTLE WK300
1.6 LITERS 2200W 220-240V 50-60 HZ 1.85K
TO 2.2KW CHINA</v>
      </c>
    </row>
    <row r="2920" spans="1:3" ht="29" x14ac:dyDescent="0.35">
      <c r="A2920" s="30" t="str">
        <f>DATA!C3737</f>
        <v>6666.001.GENRAL.0034</v>
      </c>
      <c r="B2920" s="30">
        <f>DATA!D3737</f>
        <v>0</v>
      </c>
      <c r="C2920" s="31" t="str">
        <f>DATA!E3737</f>
        <v>JAC MICROWAVE 25 LITER DIGITAL CONTROL
PANEL WITH GRILL</v>
      </c>
    </row>
    <row r="2921" spans="1:3" ht="43.5" x14ac:dyDescent="0.35">
      <c r="A2921" s="30" t="str">
        <f>DATA!C3738</f>
        <v>0666.001.GENRAL.0031</v>
      </c>
      <c r="B2921" s="30">
        <f>DATA!D3738</f>
        <v>0</v>
      </c>
      <c r="C2921" s="31" t="str">
        <f>DATA!E3738</f>
        <v>P/N 12597 FLY KILLER 2X15W WHITE RS ITEM
ID 4730840 ( MANF: WELL ELECTRONICS ) MX
2 EC HIGH POWER</v>
      </c>
    </row>
    <row r="2922" spans="1:3" ht="58" x14ac:dyDescent="0.35">
      <c r="A2922" s="30" t="str">
        <f>DATA!C3739</f>
        <v>1238.025.BPM.0141</v>
      </c>
      <c r="B2922" s="30" t="str">
        <f>DATA!D3739</f>
        <v>6AV2124-0MC01-0AX0</v>
      </c>
      <c r="C2922" s="31" t="str">
        <f>DATA!E3739</f>
        <v>SIEMENS P/N : 6AV2124-0MC01-0AX0 , BPM
P/N : 3601060360 , TOUCH PANEL , NO.
6AV2124-0MC01-0AX0 , FOR CHINA BPM TOP
DRIVE 250 TON MODEL DQ40BCQ</v>
      </c>
    </row>
    <row r="2923" spans="1:3" ht="72.5" x14ac:dyDescent="0.35">
      <c r="A2923" s="30" t="str">
        <f>DATA!C3740</f>
        <v>1238.025.BPM.0154</v>
      </c>
      <c r="B2923" s="30" t="str">
        <f>DATA!D3740</f>
        <v>6ES7515-2AM02-0AB0</v>
      </c>
      <c r="C2923" s="31" t="str">
        <f>DATA!E3740</f>
        <v>SIEMENS P/N : 6ES7515-2AM02-0AB0 , BPM
P/N : 3399202680 , CPU , (OLD P/N : MODULE
, NO. 6ES7515-2AM01-0AB0 , 6ES7515-2AN03-
0AB0 ) , FOR CHINA BPM TOP DRIVE 250 TON
MODEL DQ40BCQ</v>
      </c>
    </row>
    <row r="2924" spans="1:3" ht="58" x14ac:dyDescent="0.35">
      <c r="A2924" s="30" t="str">
        <f>DATA!C3741</f>
        <v>1238.025.BPM.0155</v>
      </c>
      <c r="B2924" s="30" t="str">
        <f>DATA!D3741</f>
        <v>6ES7521-1BL00-0AB0</v>
      </c>
      <c r="C2924" s="31" t="str">
        <f>DATA!E3741</f>
        <v>SIEMENS P/N : 6ES7521-1BL00-0AB0 , BPM
P/N : 3399101970 , DI MODULE , NO. 6ES7521-
1BL00-0AB0 , FOR CHINA BPM TOP DRIVE 250
TON MODEL DQ40BCQ</v>
      </c>
    </row>
    <row r="2925" spans="1:3" ht="58" x14ac:dyDescent="0.35">
      <c r="A2925" s="30" t="str">
        <f>DATA!C3742</f>
        <v>1238.025.BPM.0156</v>
      </c>
      <c r="B2925" s="30" t="str">
        <f>DATA!D3742</f>
        <v>6ES7522-1BL01-0AB0</v>
      </c>
      <c r="C2925" s="31" t="str">
        <f>DATA!E3742</f>
        <v>SIEMENS P/N : 6ES7522-1BL01-0AB0 , BPM
P/N : 3399202670 , DO MODULE , NO.
6ES7522-1BL01-0AB0 , FOR CHINA BPM TOP
DRIVE 250 TON MODEL DQ40BCQ</v>
      </c>
    </row>
    <row r="2926" spans="1:3" ht="58" x14ac:dyDescent="0.35">
      <c r="A2926" s="30" t="str">
        <f>DATA!C3743</f>
        <v>1238.025.BPM.0157</v>
      </c>
      <c r="B2926" s="30" t="str">
        <f>DATA!D3743</f>
        <v>6ES7531-7KF00-0AB0</v>
      </c>
      <c r="C2926" s="31" t="str">
        <f>DATA!E3743</f>
        <v>SIEMENS P/N : 6ES7531-7KF00-0AB0 , BPM
P/N : 3399101990 , AI MODULE , NO. 6ES7531-
7KF00-0AB0 , FOR CHINA BPM TOP DRIVE 250
TON MODEL DQ40BCQ</v>
      </c>
    </row>
    <row r="2927" spans="1:3" ht="58" x14ac:dyDescent="0.35">
      <c r="A2927" s="30" t="str">
        <f>DATA!C3744</f>
        <v>1238.025.BPM.0158</v>
      </c>
      <c r="B2927" s="30" t="str">
        <f>DATA!D3744</f>
        <v>6ES7532-5HF00-0AB0</v>
      </c>
      <c r="C2927" s="31" t="str">
        <f>DATA!E3744</f>
        <v>SIEMENS P/N : 6ES7532-5HF00-0AB0 , BPM
P/N : 3399202660 , 8AO MODULE , NO.
6ES7532-5HF00-0AB0 , FOR CHINA BPM TOP
DRIVE 250 TON MODEL DQ40BCQ</v>
      </c>
    </row>
    <row r="2928" spans="1:3" ht="43.5" x14ac:dyDescent="0.35">
      <c r="A2928" s="30" t="str">
        <f>DATA!C3745</f>
        <v>0666.001.GENRAL.0031</v>
      </c>
      <c r="B2928" s="30">
        <f>DATA!D3745</f>
        <v>0</v>
      </c>
      <c r="C2928" s="31" t="str">
        <f>DATA!E3745</f>
        <v>P/N 12597 FLY KILLER 2X15W WHITE RS ITEM
ID 4730840 ( MANF: WELL ELECTRONICS ) MX
2 EC HIGH POWER</v>
      </c>
    </row>
    <row r="2929" spans="1:3" ht="29" x14ac:dyDescent="0.35">
      <c r="A2929" s="30" t="str">
        <f>DATA!C3746</f>
        <v>0666.001.GENRAL.0052</v>
      </c>
      <c r="B2929" s="30">
        <f>DATA!D3746</f>
        <v>0</v>
      </c>
      <c r="C2929" s="31" t="str">
        <f>DATA!E3746</f>
        <v>MODEL : ECAM 650.85.MS , DELONGHI
POWDER ESPRESSO MACHINE</v>
      </c>
    </row>
    <row r="2930" spans="1:3" ht="29" x14ac:dyDescent="0.35">
      <c r="A2930" s="30" t="str">
        <f>DATA!C3747</f>
        <v>0666.001.GENRAL.0048</v>
      </c>
      <c r="B2930" s="30">
        <f>DATA!D3747</f>
        <v>0</v>
      </c>
      <c r="C2930" s="31" t="str">
        <f>DATA!E3747</f>
        <v>MODEL : FM-3512 , AIR CURTAIN 120 CM TWO
MOTOR NANYOO</v>
      </c>
    </row>
    <row r="2931" spans="1:3" ht="29" x14ac:dyDescent="0.35">
      <c r="A2931" s="30" t="str">
        <f>DATA!C3748</f>
        <v>0666.001.GENRAL.0171</v>
      </c>
      <c r="B2931" s="30" t="str">
        <f>DATA!D3748</f>
        <v>EPS-18R</v>
      </c>
      <c r="C2931" s="31" t="str">
        <f>DATA!E3748</f>
        <v>MODEL : EPS-18R , TORNADO WALL FAN 18
INCH, 4 BLADES, REMOTE, BLACK</v>
      </c>
    </row>
    <row r="2932" spans="1:3" ht="29" x14ac:dyDescent="0.35">
      <c r="A2932" s="30" t="str">
        <f>DATA!C3749</f>
        <v>0666.001.GENRAL.3013</v>
      </c>
      <c r="B2932" s="30">
        <f>DATA!D3749</f>
        <v>0</v>
      </c>
      <c r="C2932" s="31" t="str">
        <f>DATA!E3749</f>
        <v>PHILIPS POWERLIFE STEAM IRON 2400W
(VOLTAGE AC220-240 V ) ( 50/60 HZ )</v>
      </c>
    </row>
    <row r="2933" spans="1:3" x14ac:dyDescent="0.35">
      <c r="A2933" s="30" t="str">
        <f>DATA!C3750</f>
        <v>1511.002.GENRAL.0134</v>
      </c>
      <c r="B2933" s="30" t="str">
        <f>DATA!D3750</f>
        <v>R134A</v>
      </c>
      <c r="C2933" s="31" t="str">
        <f>DATA!E3750</f>
        <v>P/N : R134A, FREON FOR REFRIGERATOR</v>
      </c>
    </row>
    <row r="2934" spans="1:3" x14ac:dyDescent="0.35">
      <c r="A2934" s="30" t="str">
        <f>DATA!C3751</f>
        <v>1511.002.GENRAL.0201</v>
      </c>
      <c r="B2934" s="30">
        <f>DATA!D3751</f>
        <v>0</v>
      </c>
      <c r="C2934" s="31" t="str">
        <f>DATA!E3751</f>
        <v>FREON 22 25 LB.( Egyptian , Indian , EU )</v>
      </c>
    </row>
    <row r="2935" spans="1:3" x14ac:dyDescent="0.35">
      <c r="A2935" s="30" t="str">
        <f>DATA!C3752</f>
        <v>1511.002.GENRAL.0201</v>
      </c>
      <c r="B2935" s="30">
        <f>DATA!D3752</f>
        <v>0</v>
      </c>
      <c r="C2935" s="31" t="str">
        <f>DATA!E3752</f>
        <v>FREON 22 25 LB.( Egyptian , Indian , EU )</v>
      </c>
    </row>
    <row r="2936" spans="1:3" x14ac:dyDescent="0.35">
      <c r="A2936" s="30" t="str">
        <f>DATA!C3753</f>
        <v>1511.002.GENRAL.0201</v>
      </c>
      <c r="B2936" s="30">
        <f>DATA!D3753</f>
        <v>0</v>
      </c>
      <c r="C2936" s="31" t="str">
        <f>DATA!E3753</f>
        <v>FREON 22 25 LB.( Egyptian , Indian , EU )</v>
      </c>
    </row>
    <row r="2937" spans="1:3" ht="29" x14ac:dyDescent="0.35">
      <c r="A2937" s="30" t="str">
        <f>DATA!C3754</f>
        <v>1511.002.GENRAL.0410</v>
      </c>
      <c r="B2937" s="30" t="str">
        <f>DATA!D3754</f>
        <v>410A</v>
      </c>
      <c r="C2937" s="31" t="str">
        <f>DATA!E3754</f>
        <v>P/N : 410A, FREON FOR DRILLER CABIN
CARRIER</v>
      </c>
    </row>
    <row r="2938" spans="1:3" x14ac:dyDescent="0.35">
      <c r="A2938" s="30" t="str">
        <f>DATA!C3755</f>
        <v>1511.002.GENRAL.0201</v>
      </c>
      <c r="B2938" s="30">
        <f>DATA!D3755</f>
        <v>0</v>
      </c>
      <c r="C2938" s="31" t="str">
        <f>DATA!E3755</f>
        <v>FREON 22 25 LB.( Egyptian , Indian , EU )</v>
      </c>
    </row>
    <row r="2939" spans="1:3" x14ac:dyDescent="0.35">
      <c r="A2939" s="30" t="str">
        <f>DATA!C3756</f>
        <v>1511.002.GENRAL.0134</v>
      </c>
      <c r="B2939" s="30" t="str">
        <f>DATA!D3756</f>
        <v>R134A</v>
      </c>
      <c r="C2939" s="31" t="str">
        <f>DATA!E3756</f>
        <v>P/N : R134A, FREON FOR REFRIGERATOR</v>
      </c>
    </row>
    <row r="2940" spans="1:3" x14ac:dyDescent="0.35">
      <c r="A2940" s="30" t="str">
        <f>DATA!C3757</f>
        <v>1511.002.GENRAL.0201</v>
      </c>
      <c r="B2940" s="30">
        <f>DATA!D3757</f>
        <v>0</v>
      </c>
      <c r="C2940" s="31" t="str">
        <f>DATA!E3757</f>
        <v>FREON 22 25 LB.( Egyptian , Indian , EU )</v>
      </c>
    </row>
    <row r="2941" spans="1:3" ht="29" x14ac:dyDescent="0.35">
      <c r="A2941" s="30" t="str">
        <f>DATA!C3758</f>
        <v>1511.002.GENRAL.0410</v>
      </c>
      <c r="B2941" s="30" t="str">
        <f>DATA!D3758</f>
        <v>410A</v>
      </c>
      <c r="C2941" s="31" t="str">
        <f>DATA!E3758</f>
        <v>P/N : 410A, FREON FOR DRILLER CABIN
CARRIER</v>
      </c>
    </row>
    <row r="2942" spans="1:3" x14ac:dyDescent="0.35">
      <c r="A2942" s="30" t="str">
        <f>DATA!C3759</f>
        <v>1511.002.GENRAL.0201</v>
      </c>
      <c r="B2942" s="30">
        <f>DATA!D3759</f>
        <v>0</v>
      </c>
      <c r="C2942" s="31" t="str">
        <f>DATA!E3759</f>
        <v>FREON 22 25 LB.( Egyptian , Indian , EU )</v>
      </c>
    </row>
    <row r="2943" spans="1:3" x14ac:dyDescent="0.35">
      <c r="A2943" s="30" t="str">
        <f>DATA!C3760</f>
        <v>1511.002.GENRAL.0201</v>
      </c>
      <c r="B2943" s="30">
        <f>DATA!D3760</f>
        <v>0</v>
      </c>
      <c r="C2943" s="31" t="str">
        <f>DATA!E3760</f>
        <v>FREON 22 25 LB.( Egyptian , Indian , EU )</v>
      </c>
    </row>
    <row r="2944" spans="1:3" ht="72.5" x14ac:dyDescent="0.35">
      <c r="A2944" s="30" t="str">
        <f>DATA!C3761</f>
        <v>0666.007.PRISMA.0001</v>
      </c>
      <c r="B2944" s="30">
        <f>DATA!D3761</f>
        <v>0</v>
      </c>
      <c r="C2944" s="31" t="str">
        <f>DATA!E3761</f>
        <v>FLOUR MIXER, MODEL : IBT 20, CAPACITY 20
LITER , 400V/3 PHASE/50HZ , DIM 385X67X725
MM, EQUIPPED WITH 3 TOOLS (WHIP-HOOK-
BEATER) , MAKER : PRISMA FOOD, ITALIAN
MADE</v>
      </c>
    </row>
    <row r="2945" spans="1:3" ht="58" x14ac:dyDescent="0.35">
      <c r="A2945" s="30" t="str">
        <f>DATA!C3764</f>
        <v>1531.032.GENRAL.7503</v>
      </c>
      <c r="B2945" s="30">
        <f>DATA!D3764</f>
        <v>2102049</v>
      </c>
      <c r="C2945" s="31" t="str">
        <f>DATA!E3764</f>
        <v>P/N : 2102049 , TELEMECANIQUE LCID 32 M7
220V 50/60HZ ITH 50A - 15 KW - 400V , FOR
CONTACTOR (SCHNIEDER) FRANCE
ELECTRIC GRILLMOG, MOG CATALOG</v>
      </c>
    </row>
    <row r="2946" spans="1:3" ht="29" x14ac:dyDescent="0.35">
      <c r="A2946" s="30" t="str">
        <f>DATA!C3766</f>
        <v>1531.032.GENRAL.7509</v>
      </c>
      <c r="B2946" s="30">
        <f>DATA!D3766</f>
        <v>0</v>
      </c>
      <c r="C2946" s="31" t="str">
        <f>DATA!E3766</f>
        <v>HEATER ITALY 1950 KW , 220V , FOR BAIN
MARIE ( REF. ONLY P/N: 2102029 )</v>
      </c>
    </row>
    <row r="2947" spans="1:3" ht="43.5" x14ac:dyDescent="0.35">
      <c r="A2947" s="30" t="str">
        <f>DATA!C3769</f>
        <v>1531.032.GENRAL.7516</v>
      </c>
      <c r="B2947" s="30" t="str">
        <f>DATA!D3769</f>
        <v>49.27215.000</v>
      </c>
      <c r="C2947" s="31" t="str">
        <f>DATA!E3769</f>
        <v>EGO P/N : ( 49.27215.000 ) SWITCH EGO 8-
POS 16 A , REF. PN/ 0C6245 FOR
CONVECTION OVEN 6 GN 1/1</v>
      </c>
    </row>
    <row r="2948" spans="1:3" ht="29" x14ac:dyDescent="0.35">
      <c r="A2948" s="30" t="str">
        <f>DATA!C3770</f>
        <v>1531.032.GENRAL.7509</v>
      </c>
      <c r="B2948" s="30">
        <f>DATA!D3770</f>
        <v>0</v>
      </c>
      <c r="C2948" s="31" t="str">
        <f>DATA!E3770</f>
        <v>HEATER ITALY 1950 KW , 220V , FOR BAIN
MARIE ( REF. ONLY P/N: 2102029 )</v>
      </c>
    </row>
    <row r="2949" spans="1:3" ht="58" x14ac:dyDescent="0.35">
      <c r="A2949" s="30" t="str">
        <f>DATA!C3771</f>
        <v>2211.099.GENRAL.0224</v>
      </c>
      <c r="B2949" s="30" t="str">
        <f>DATA!D3771</f>
        <v>61HY50</v>
      </c>
      <c r="C2949" s="31" t="str">
        <f>DATA!E3771</f>
        <v>P/N : 61HY50 , CABLE PROTECTOR, 3
CHANNELS, HINGED, 2 1/2" MAX CABLE
DIAMETER, 19 3/4" WD GRAINGER CABLE
RAMP MODEL DH-CP-4 ( GRAINGER CAT. )</v>
      </c>
    </row>
    <row r="2950" spans="1:3" ht="87" x14ac:dyDescent="0.35">
      <c r="A2950" s="30" t="str">
        <f>DATA!C3772</f>
        <v>2211.003.GENRAL.0029</v>
      </c>
      <c r="B2950" s="30" t="str">
        <f>DATA!D3772</f>
        <v>PSE170-600-70</v>
      </c>
      <c r="C2950" s="31" t="str">
        <f>DATA!E3772</f>
        <v>P/N : PSE170-600-70 , SOFT STARTER HAS
RATED MAX OPERATIONAL CURRENT OF
170A WITH AN OPERATING VOLTAGE SPAN
FROM 208 TO 600 V AC. THE RATED
CONTROL VOLTAGE BETWEEN 100 TO 250 V
AC AT 50/60 HZ ( ABB CAT.)</v>
      </c>
    </row>
    <row r="2951" spans="1:3" ht="43.5" x14ac:dyDescent="0.35">
      <c r="A2951" s="30" t="str">
        <f>DATA!C3773</f>
        <v>2211.007.GENRAL.0008</v>
      </c>
      <c r="B2951" s="30" t="str">
        <f>DATA!D3773</f>
        <v>XB4BS8442</v>
      </c>
      <c r="C2951" s="31" t="str">
        <f>DATA!E3773</f>
        <v>P/N : XB4BS8442 , SCHNEIDER EMERGENCY
PUSH BUTTON WITH N/C AND N/A CONTACT
POINTS ( SCHNEIDER CAT.)</v>
      </c>
    </row>
    <row r="2952" spans="1:3" ht="58" x14ac:dyDescent="0.35">
      <c r="A2952" s="30" t="str">
        <f>DATA!C3774</f>
        <v>2211.099.GENRAL.0112</v>
      </c>
      <c r="B2952" s="30" t="str">
        <f>DATA!D3774</f>
        <v>SDN20-24-100C</v>
      </c>
      <c r="C2952" s="31" t="str">
        <f>DATA!E3774</f>
        <v>P/N : SDN20-24-100C , SOLAHD SDN-C DIN
RAIL POWER SUPPLY, 85 - 264V AC AC, DC
INPUT, 24V DC DC OUTPUT, 20A OUTPUT,
480W ( SOLA HEAVYDUTY CAT.)</v>
      </c>
    </row>
    <row r="2953" spans="1:3" ht="58" x14ac:dyDescent="0.35">
      <c r="A2953" s="30" t="str">
        <f>DATA!C3775</f>
        <v>2215.004.GENRAL.0104</v>
      </c>
      <c r="B2953" s="30" t="str">
        <f>DATA!D3775</f>
        <v>CPC-F001-U03</v>
      </c>
      <c r="C2953" s="31" t="str">
        <f>DATA!E3775</f>
        <v>P/N : CPC-F001-U03 , INDOOR ELECTRICAL
WIRE, NOMINAL CROSS SECTION 1 MM2,
INSULATION THICKNESS,COLOR
BLUE,(1EA=1 METER) ( ELSEWEDY CAT. )</v>
      </c>
    </row>
    <row r="2954" spans="1:3" ht="43.5" x14ac:dyDescent="0.35">
      <c r="A2954" s="30" t="str">
        <f>DATA!C3776</f>
        <v>2211.007.GENRAL.0008</v>
      </c>
      <c r="B2954" s="30" t="str">
        <f>DATA!D3776</f>
        <v>XB4BS8442</v>
      </c>
      <c r="C2954" s="31" t="str">
        <f>DATA!E3776</f>
        <v>P/N : XB4BS8442 , SCHNEIDER EMERGENCY
PUSH BUTTON WITH N/C AND N/A CONTACT
POINTS ( SCHNEIDER CAT.)</v>
      </c>
    </row>
    <row r="2955" spans="1:3" ht="58" x14ac:dyDescent="0.35">
      <c r="A2955" s="30" t="str">
        <f>DATA!C3777</f>
        <v>2211.099.GENRAL.0112</v>
      </c>
      <c r="B2955" s="30" t="str">
        <f>DATA!D3777</f>
        <v>SDN20-24-100C</v>
      </c>
      <c r="C2955" s="31" t="str">
        <f>DATA!E3777</f>
        <v>P/N : SDN20-24-100C , SOLAHD SDN-C DIN
RAIL POWER SUPPLY, 85 - 264V AC AC, DC
INPUT, 24V DC DC OUTPUT, 20A OUTPUT,
480W ( SOLA HEAVYDUTY CAT.)</v>
      </c>
    </row>
    <row r="2956" spans="1:3" ht="58" x14ac:dyDescent="0.35">
      <c r="A2956" s="30" t="str">
        <f>DATA!C3778</f>
        <v>2211.012.GENRAL.0048</v>
      </c>
      <c r="B2956" s="30" t="str">
        <f>DATA!D3778</f>
        <v>EGYFLO1500W-CR-PH</v>
      </c>
      <c r="C2956" s="31" t="str">
        <f>DATA!E3778</f>
        <v>P/N : EGYFLO1500W-CR-PH , MIRA FLOOD
LIGHT,1500 W,TOTAL LUMINOUS FLUX 210000
LM,WITH 6 PHILIPS DRIVERS ,WEIGHT 48.31
KG ( PHOENIX CAT. )</v>
      </c>
    </row>
    <row r="2957" spans="1:3" ht="58" x14ac:dyDescent="0.35">
      <c r="A2957" s="30" t="str">
        <f>DATA!C3779</f>
        <v>2211.001.GENRAL.7541</v>
      </c>
      <c r="B2957" s="30" t="str">
        <f>DATA!D3779</f>
        <v>LC1D4011T7</v>
      </c>
      <c r="C2957" s="31" t="str">
        <f>DATA!E3779</f>
        <v>P/N : LC1D4011T7 , DIRECT REPLACEMENT
FOR TELEMECANIQUE LC1-D40 AC
CONTACTOR LC1D40 LC1D4011-T6 480V COIL
3 PHASE 3 POLE 40 AMP , BRAH ELECTRIC</v>
      </c>
    </row>
    <row r="2958" spans="1:3" ht="72.5" x14ac:dyDescent="0.35">
      <c r="A2958" s="30" t="str">
        <f>DATA!C3780</f>
        <v>1531.032.GENRAL.7507</v>
      </c>
      <c r="B2958" s="30" t="str">
        <f>DATA!D3780</f>
        <v>XR10CX=XR10CH</v>
      </c>
      <c r="C2958" s="31" t="str">
        <f>DATA!E3780</f>
        <v>DIXELL P/N : XR10CX=XR10CH , DIGITAL
THERMOSTAT - 220V 8(3)A 250VAC ITALY
MADE REF. PN/ 2101060 FOR SALAD
REFRIGERATOR &amp; VERTICAL REFRIGERATOR
( OLD P/N : XR10CX-5N0C0</v>
      </c>
    </row>
    <row r="2959" spans="1:3" ht="58" x14ac:dyDescent="0.35">
      <c r="A2959" s="30" t="str">
        <f>DATA!C3782</f>
        <v>1531.032.GENRAL.7513</v>
      </c>
      <c r="B2959" s="30" t="str">
        <f>DATA!D3782</f>
        <v>LC1D 32M7</v>
      </c>
      <c r="C2959" s="31" t="str">
        <f>DATA!E3782</f>
        <v>P/N : LC1D 32 M7 , SCHNIEDER CONTACTOR
FRANCE TELEMECANIQUE 220V 50/60HZ ITH
50A - 15 KW - 400V , REF. PN/ 2102034 FOR
ELECTRIC GRILL &amp; DEEP FAT FRYER</v>
      </c>
    </row>
    <row r="2960" spans="1:3" ht="58" x14ac:dyDescent="0.35">
      <c r="A2960" s="30" t="str">
        <f>DATA!C3783</f>
        <v>1531.032.GENRAL.7523</v>
      </c>
      <c r="B2960" s="30" t="str">
        <f>DATA!D3783</f>
        <v>43.24232.000</v>
      </c>
      <c r="C2960" s="31" t="str">
        <f>DATA!E3783</f>
        <v>EGO P/N : ( 43.24232.000 ) SELECTOR
SWITCH ( EGO ) SELECTOR SWITCH_( EGO )
32 AMP 4 POSITIONS 32/250 - 25/400 T150 ,
REF. PN/ 210210 FOR ELECTRIC COOKER,</v>
      </c>
    </row>
    <row r="2961" spans="1:3" ht="29" x14ac:dyDescent="0.35">
      <c r="A2961" s="30" t="str">
        <f>DATA!C3788</f>
        <v>2215.002.GENRAL.7523</v>
      </c>
      <c r="B2961" s="30">
        <f>DATA!D3788</f>
        <v>2102156</v>
      </c>
      <c r="C2961" s="31" t="str">
        <f>DATA!E3788</f>
        <v>PINS TERMINAL SIZE 6 MM , REF. PN/ 2102156
(ACCESSORY)</v>
      </c>
    </row>
    <row r="2962" spans="1:3" ht="29" x14ac:dyDescent="0.35">
      <c r="A2962" s="30" t="str">
        <f>DATA!C3789</f>
        <v>2215.002.GENRAL.7524</v>
      </c>
      <c r="B2962" s="30">
        <f>DATA!D3789</f>
        <v>2102157</v>
      </c>
      <c r="C2962" s="31" t="str">
        <f>DATA!E3789</f>
        <v>PINS TERMINAL SIZE 2.5 MM , REF. PN/
2102157 (ACCESSORY)</v>
      </c>
    </row>
    <row r="2963" spans="1:3" ht="29" x14ac:dyDescent="0.35">
      <c r="A2963" s="30" t="str">
        <f>DATA!C3790</f>
        <v>1531.033.GENRAL.7140</v>
      </c>
      <c r="B2963" s="30">
        <f>DATA!D3790</f>
        <v>35927500</v>
      </c>
      <c r="C2963" s="31" t="str">
        <f>DATA!E3790</f>
        <v>P/N : 35927500 , HEATER ELEMENT FOR
FRYER 35020 (MISR CAMP)</v>
      </c>
    </row>
    <row r="2964" spans="1:3" ht="58" x14ac:dyDescent="0.35">
      <c r="A2964" s="30" t="str">
        <f>DATA!C3791</f>
        <v>2211.001.GENRAL.7535</v>
      </c>
      <c r="B2964" s="30" t="str">
        <f>DATA!D3791</f>
        <v>CA7-97-00</v>
      </c>
      <c r="C2964" s="31" t="str">
        <f>DATA!E3791</f>
        <v>P/N : CA7-97-00 , CONTACTOR 30-45 AMP ,
WITH EUXILARY POINT CA7-PA (SPRECHER-
SCHUH CAT.)</v>
      </c>
    </row>
    <row r="2965" spans="1:3" ht="43.5" x14ac:dyDescent="0.35">
      <c r="A2965" s="30" t="str">
        <f>DATA!C3792</f>
        <v>2211.010.GENRAL.7551</v>
      </c>
      <c r="B2965" s="30" t="str">
        <f>DATA!D3792</f>
        <v>CT7-75-45</v>
      </c>
      <c r="C2965" s="31" t="str">
        <f>DATA!E3792</f>
        <v>P/N : CT7-75-45 , OVER LOAD 30-45 AMP WITH
HOUSING CT7-75-P-A (SPRECHER-SCHUH
CAT.)</v>
      </c>
    </row>
    <row r="2966" spans="1:3" x14ac:dyDescent="0.35">
      <c r="A2966" s="30" t="str">
        <f>DATA!C3793</f>
        <v>5720.006.GENRAL.0033</v>
      </c>
      <c r="B2966" s="30">
        <f>DATA!D3793</f>
        <v>0</v>
      </c>
      <c r="C2966" s="31" t="str">
        <f>DATA!E3793</f>
        <v>TAPE,SCOTCH 33+ ( 3/4" x 52 FT. )</v>
      </c>
    </row>
    <row r="2967" spans="1:3" x14ac:dyDescent="0.35">
      <c r="A2967" s="30" t="str">
        <f>DATA!C3794</f>
        <v>2211.009.GENRAL.0831</v>
      </c>
      <c r="B2967" s="30">
        <f>DATA!D3794</f>
        <v>0</v>
      </c>
      <c r="C2967" s="31" t="str">
        <f>DATA!E3794</f>
        <v>GLASS TUBE FUSE 5A 20-AG</v>
      </c>
    </row>
    <row r="2968" spans="1:3" ht="43.5" x14ac:dyDescent="0.35">
      <c r="A2968" s="30" t="str">
        <f>DATA!C3795</f>
        <v>2215.002.GENRAL.7589</v>
      </c>
      <c r="B2968" s="30">
        <f>DATA!D3795</f>
        <v>0</v>
      </c>
      <c r="C2968" s="31" t="str">
        <f>DATA!E3795</f>
        <v>INSULATED WIRE FERRULES FOR ONE 14
WIRE GAUGE WIRE 0.47" PIN LENGTH ( REF.
P/N : 7950K28 MCMASTER CAT.)</v>
      </c>
    </row>
    <row r="2969" spans="1:3" ht="29" x14ac:dyDescent="0.35">
      <c r="A2969" s="30" t="str">
        <f>DATA!C3796</f>
        <v>2211.011.GENRAL.0587</v>
      </c>
      <c r="B2969" s="30" t="str">
        <f>DATA!D3796</f>
        <v>XB7EV04BP</v>
      </c>
      <c r="C2969" s="31" t="str">
        <f>DATA!E3796</f>
        <v>P/N : XB7EV04BP , HD INDICATOR LAMP, RED
COLOUR, 12~36V AC/DC ( SCHNEIDER CAT.)</v>
      </c>
    </row>
    <row r="2970" spans="1:3" ht="43.5" x14ac:dyDescent="0.35">
      <c r="A2970" s="30" t="str">
        <f>DATA!C3797</f>
        <v>2211.011.GENRAL.0588</v>
      </c>
      <c r="B2970" s="30" t="str">
        <f>DATA!D3797</f>
        <v>XB7EV03BP</v>
      </c>
      <c r="C2970" s="31" t="str">
        <f>DATA!E3797</f>
        <v>P/N : XB7EV03BP , HD INDICATOR LAMP,
GREEN COLOUR, 12~36V AC/DC. (
SCHNEIDER CAT.)</v>
      </c>
    </row>
    <row r="2971" spans="1:3" ht="87" x14ac:dyDescent="0.35">
      <c r="A2971" s="30" t="str">
        <f>DATA!C3798</f>
        <v>2211.010.GENRAL.0589</v>
      </c>
      <c r="B2971" s="30">
        <f>DATA!D3798</f>
        <v>2902037</v>
      </c>
      <c r="C2971" s="31" t="str">
        <f>DATA!E3798</f>
        <v>P/N : 2902037,MINI MCR-2-UI-UI,3-WAY SIGNAL
CONDITIONER WITH PLUG-IN CONNECTION
TECHNOLOGY AND MEASURING RANGE
CHANGEOVER FOR THE ELECTRICAL
ISOLATION OF UNIPOLAR AND BIPOLAR ANALOG SIGNALS FOR PHOENIX CONTACT
VFD MODEL SIGNAL CONDITIONER</v>
      </c>
    </row>
    <row r="2972" spans="1:3" ht="87" x14ac:dyDescent="0.35">
      <c r="A2972" s="30" t="str">
        <f>DATA!C3799</f>
        <v>2211.010.GENRAL.0090</v>
      </c>
      <c r="B2972" s="30">
        <f>DATA!D3799</f>
        <v>2987969</v>
      </c>
      <c r="C2972" s="31" t="str">
        <f>DATA!E3799</f>
        <v>P/N : 2987969 , PLUG-IN MINIATURE
RELAY(COIL ONLY), WITH POWER CONTACT,
2 CHANGEOVER CONTACTS, TEST BUTTON,
MECHANICAL SWITCHING POSITION
INDICATOR, STATUS LED, COIL VOLTAGE 120
V AC FOR SCR IDM ( Phoenix CAT.)</v>
      </c>
    </row>
    <row r="2973" spans="1:3" ht="43.5" x14ac:dyDescent="0.35">
      <c r="A2973" s="30" t="str">
        <f>DATA!C3800</f>
        <v>2211.007.GENRAL.0780</v>
      </c>
      <c r="B2973" s="30">
        <f>DATA!D3800</f>
        <v>3059812</v>
      </c>
      <c r="C2973" s="31" t="str">
        <f>DATA!E3800</f>
        <v>P/N : 3059812 , D-TB 4-HESI-COVER, DEPTH:
35.1 MM, WIDTH: 2.2 MM, HEIGHT: 58 MM,
COLOR: DARK GRAY ( PHOENIX CAT. )</v>
      </c>
    </row>
    <row r="2974" spans="1:3" ht="72.5" x14ac:dyDescent="0.35">
      <c r="A2974" s="30" t="str">
        <f>DATA!C3801</f>
        <v>2211.007.GENRAL.0781</v>
      </c>
      <c r="B2974" s="30">
        <f>DATA!D3801</f>
        <v>3246010</v>
      </c>
      <c r="C2974" s="31" t="str">
        <f>DATA!E3801</f>
        <v>P/N : 3246010 , FEED-THROUGH TERMINAL
BLOCK, NOM. VOLTAGE: 800 V, NOMINAL
CURRENT: 24 A, NUMBER OF CONNECTIONS:
2, NUMBER OF POSITIONS: 1 ( PHOENIX CAT.
)</v>
      </c>
    </row>
    <row r="2975" spans="1:3" ht="58" x14ac:dyDescent="0.35">
      <c r="A2975" s="30" t="str">
        <f>DATA!C3802</f>
        <v>2211.007.GENRAL.0783</v>
      </c>
      <c r="B2975" s="30">
        <f>DATA!D3802</f>
        <v>3246117</v>
      </c>
      <c r="C2975" s="31" t="str">
        <f>DATA!E3802</f>
        <v>P/N : 3246117 , SCREW BRIDGE, WITH
INSULATING COLLAR, NUMBER OF
POSITIONS: 10, COLOR: SILVER ( PHOENIX
CAT. )</v>
      </c>
    </row>
    <row r="2976" spans="1:3" ht="72.5" x14ac:dyDescent="0.35">
      <c r="A2976" s="30" t="str">
        <f>DATA!C3803</f>
        <v>2211.009.GENRAL.0017</v>
      </c>
      <c r="B2976" s="30">
        <f>DATA!D3803</f>
        <v>3246434</v>
      </c>
      <c r="C2976" s="31" t="str">
        <f>DATA!E3803</f>
        <v>P/N : 3246434 , FUSE TERMINAL BLOCK, WITH
LED DISPLAY FOR 15-30 V AC/DC, FUSE
TYPE: G / 5 X 20, NOM. VOLTAGE: 24 V,
NOMINAL CURRENT: 6.3 A, NUMBER OF
POSITIONS: 1 ( PHOENIX CAT. )</v>
      </c>
    </row>
    <row r="2977" spans="1:3" ht="43.5" x14ac:dyDescent="0.35">
      <c r="A2977" s="30" t="str">
        <f>DATA!C3804</f>
        <v>2211.007.GENRAL.0784</v>
      </c>
      <c r="B2977" s="30">
        <f>DATA!D3804</f>
        <v>3246966</v>
      </c>
      <c r="C2977" s="31" t="str">
        <f>DATA!E3804</f>
        <v>P/N : 3246966 , END CLAMP, FOR ASSEMBLY
ON NS 32 OR NS 35/7.5 DIN RAIL ( PHOENIX
CAT. )</v>
      </c>
    </row>
    <row r="2978" spans="1:3" ht="58" x14ac:dyDescent="0.35">
      <c r="A2978" s="30" t="str">
        <f>DATA!C3805</f>
        <v>2215.004.GENRAL.0105</v>
      </c>
      <c r="B2978" s="30" t="str">
        <f>DATA!D3805</f>
        <v>CPC-F001-U03</v>
      </c>
      <c r="C2978" s="31" t="str">
        <f>DATA!E3805</f>
        <v>P/N : CPC-F001-U03 , INDOOR ELECTRICAL
WIRE,NOMINAL CROSS SECTION 1
MM2,INSULATION THICKNESS,COLOR
BLACK,(1EA=1 METER) ( ELSEWEDY CAT. )</v>
      </c>
    </row>
    <row r="2979" spans="1:3" ht="72.5" x14ac:dyDescent="0.35">
      <c r="A2979" s="30" t="str">
        <f>DATA!C3806</f>
        <v>2215.004.GENRAL.0106</v>
      </c>
      <c r="B2979" s="30" t="str">
        <f>DATA!D3806</f>
        <v>CPC-F001-U03</v>
      </c>
      <c r="C2979" s="31" t="str">
        <f>DATA!E3806</f>
        <v>P/N : CPC-F001-U03 , INDOOR ELECTRICAL
WIRE,NOMINAL CROSS SECTION 1
MM2,INSULATION THICKNESS,COLOR
YELLOW/GREEN,(1EA=1 METER) ( ELSEWEDY
CAT. )</v>
      </c>
    </row>
    <row r="2980" spans="1:3" ht="58" x14ac:dyDescent="0.35">
      <c r="A2980" s="30" t="str">
        <f>DATA!C3807</f>
        <v>2211.099.GENRAL.0241</v>
      </c>
      <c r="B2980" s="30">
        <f>DATA!D3807</f>
        <v>3247159</v>
      </c>
      <c r="C2980" s="31" t="str">
        <f>DATA!E3807</f>
        <v>P/N : 3247159 , INSERTION BRIDGE, BRIDGING
IN THE TERMINAL POINT, NUMBER OF
POSITIONS: 10, COLOR: DARK GRAY
PHOENIX CONTACT CAT.</v>
      </c>
    </row>
    <row r="2981" spans="1:3" ht="43.5" x14ac:dyDescent="0.35">
      <c r="A2981" s="30" t="str">
        <f>DATA!C3808</f>
        <v>2211.099.GENRAL.0242</v>
      </c>
      <c r="B2981" s="30" t="str">
        <f>DATA!D3808</f>
        <v>ZBZ1605</v>
      </c>
      <c r="C2981" s="31" t="str">
        <f>DATA!E3808</f>
        <v>P/N : ZBZ1605 , PADLOCKABLE GUARD FOR
MUSHROOM HEAD ?40, METAL, YELLOW
SCHNEIDER CAT.</v>
      </c>
    </row>
    <row r="2982" spans="1:3" ht="58" x14ac:dyDescent="0.35">
      <c r="A2982" s="30" t="str">
        <f>DATA!C3809</f>
        <v>1531.032.GENRAL.7523</v>
      </c>
      <c r="B2982" s="30" t="str">
        <f>DATA!D3809</f>
        <v>43.24232.000</v>
      </c>
      <c r="C2982" s="31" t="str">
        <f>DATA!E3809</f>
        <v>EGO P/N : ( 43.24232.000 ) SELECTOR
SWITCH ( EGO ) SELECTOR SWITCH_( EGO )
32 AMP 4 POSITIONS 32/250 - 25/400 T150 ,
REF. PN/ 210210 FOR ELECTRIC COOKER,</v>
      </c>
    </row>
    <row r="2983" spans="1:3" ht="29" x14ac:dyDescent="0.35">
      <c r="A2983" s="30" t="str">
        <f>DATA!C3810</f>
        <v>1531.032.GENRAL.7137</v>
      </c>
      <c r="B2983" s="30">
        <f>DATA!D3810</f>
        <v>2101220</v>
      </c>
      <c r="C2983" s="31" t="str">
        <f>DATA!E3810</f>
        <v>THERMAL INSULATION SIZE 12 MM , REF. PN/
2101220 (ACCESSORY)</v>
      </c>
    </row>
    <row r="2984" spans="1:3" ht="43.5" x14ac:dyDescent="0.35">
      <c r="A2984" s="30" t="str">
        <f>DATA!C3811</f>
        <v>1531.032.GENRAL.7168</v>
      </c>
      <c r="B2984" s="30">
        <f>DATA!D3811</f>
        <v>0</v>
      </c>
      <c r="C2984" s="31" t="str">
        <f>DATA!E3811</f>
        <v>THERMAL WIRE CABLE SIZE 6 MM 300-500 V
MADE IN ITALY ( REF.P/N : 2101219 )
ACCESSORY)</v>
      </c>
    </row>
    <row r="2985" spans="1:3" ht="29" x14ac:dyDescent="0.35">
      <c r="A2985" s="30" t="str">
        <f>DATA!C3812</f>
        <v>1531.032.GENRAL.7020</v>
      </c>
      <c r="B2985" s="30">
        <f>DATA!D3812</f>
        <v>54840</v>
      </c>
      <c r="C2985" s="31" t="str">
        <f>DATA!E3812</f>
        <v>LAMP 240 V ? 25 W , REF. PN/ 54840 FOR
CONVECTION OVEN 6 GN 1/1</v>
      </c>
    </row>
    <row r="2986" spans="1:3" ht="72.5" x14ac:dyDescent="0.35">
      <c r="A2986" s="30" t="str">
        <f>DATA!C3813</f>
        <v>1531.032.GENRAL.7140</v>
      </c>
      <c r="B2986" s="30" t="str">
        <f>DATA!D3813</f>
        <v>LC1D 25M7</v>
      </c>
      <c r="C2986" s="31" t="str">
        <f>DATA!E3813</f>
        <v>P/N : LC1D 25 M7 , SCHNIEDER CONTACTOR
FRANCE TELE-MECHANIQUE 220V 50/60HZ
ITH 40A - 11 KW - 400V , REF. PN/ 2102046
FOR ELECTRIC COOKER &amp; WATER BOILER &amp;
BAIN MARIE</v>
      </c>
    </row>
    <row r="2987" spans="1:3" ht="29" x14ac:dyDescent="0.35">
      <c r="A2987" s="30" t="str">
        <f>DATA!C3814</f>
        <v>1531.032.GENRAL.7509</v>
      </c>
      <c r="B2987" s="30">
        <f>DATA!D3814</f>
        <v>0</v>
      </c>
      <c r="C2987" s="31" t="str">
        <f>DATA!E3814</f>
        <v>HEATER ITALY 1950 KW , 220V , FOR BAIN
MARIE ( REF. ONLY P/N: 2102029 )</v>
      </c>
    </row>
    <row r="2988" spans="1:3" ht="58" x14ac:dyDescent="0.35">
      <c r="A2988" s="30" t="str">
        <f>DATA!C3815</f>
        <v>5720.001.GENRAL.0069</v>
      </c>
      <c r="B2988" s="30" t="str">
        <f>DATA!D3815</f>
        <v>UXL40-12</v>
      </c>
      <c r="C2988" s="31" t="str">
        <f>DATA!E3815</f>
        <v>P/N : UXL40-12 , BATTERY 12 V DC 40AH
ULTRACELL FOR SCR SYSTEM WITH BOLTS
TERMINALS ULTRACELL (UK) CAT. ( OLD P/N
: UL40-12 )</v>
      </c>
    </row>
    <row r="2989" spans="1:3" ht="29" x14ac:dyDescent="0.35">
      <c r="A2989" s="30" t="str">
        <f>DATA!C3816</f>
        <v>5720.001.GENRAL.7031</v>
      </c>
      <c r="B2989" s="30" t="str">
        <f>DATA!D3816</f>
        <v>ER34615</v>
      </c>
      <c r="C2989" s="31" t="str">
        <f>DATA!E3816</f>
        <v>P/N : ER34615 , LITHIUM BATTERY 3.6V
19000MAH SIZE D</v>
      </c>
    </row>
    <row r="2990" spans="1:3" ht="29" x14ac:dyDescent="0.35">
      <c r="A2990" s="30" t="str">
        <f>DATA!C3817</f>
        <v>5720.009.GENRAL.0020</v>
      </c>
      <c r="B2990" s="30">
        <f>DATA!D3817</f>
        <v>0</v>
      </c>
      <c r="C2990" s="31" t="str">
        <f>DATA!E3817</f>
        <v>LAMP,FLORSCENT,STD TUBE 20W,60CM
#337160</v>
      </c>
    </row>
    <row r="2991" spans="1:3" x14ac:dyDescent="0.35">
      <c r="A2991" s="30" t="str">
        <f>DATA!C3818</f>
        <v>5720.009.GENRAL.0109</v>
      </c>
      <c r="B2991" s="30">
        <f>DATA!D3818</f>
        <v>0</v>
      </c>
      <c r="C2991" s="31" t="str">
        <f>DATA!E3818</f>
        <v>STARTER S10 FOR FLOURESENT LAMP 40W</v>
      </c>
    </row>
    <row r="2992" spans="1:3" ht="29" x14ac:dyDescent="0.35">
      <c r="A2992" s="30" t="str">
        <f>DATA!C3819</f>
        <v>5720.009.GENRAL.0102</v>
      </c>
      <c r="B2992" s="30">
        <f>DATA!D3819</f>
        <v>0</v>
      </c>
      <c r="C2992" s="31" t="str">
        <f>DATA!E3819</f>
        <v>STARTER S2 PHILIPS FOR FLOURESENT
LAMP 20W</v>
      </c>
    </row>
    <row r="2993" spans="1:3" ht="29" x14ac:dyDescent="0.35">
      <c r="A2993" s="30" t="str">
        <f>DATA!C3820</f>
        <v>5720.010.GENRAL.7054</v>
      </c>
      <c r="B2993" s="30">
        <f>DATA!D3820</f>
        <v>0</v>
      </c>
      <c r="C2993" s="31" t="str">
        <f>DATA!E3820</f>
        <v>LED TUBE LAMP 120CM, 18W, 1750LM ( EL
SEWEEDY )</v>
      </c>
    </row>
    <row r="2994" spans="1:3" ht="58" x14ac:dyDescent="0.35">
      <c r="A2994" s="30" t="str">
        <f>DATA!C3821</f>
        <v>5720.001.GENRAL.0069</v>
      </c>
      <c r="B2994" s="30">
        <f>DATA!D3821</f>
        <v>0</v>
      </c>
      <c r="C2994" s="31" t="str">
        <f>DATA!E3821</f>
        <v>P/N : UXL40-12 , BATTERY 12 V DC 40AH
ULTRACELL FOR SCR SYSTEM WITH BOLTS
TERMINALS ULTRACELL (UK) CAT. ( OLD P/N
: UL40-12 )</v>
      </c>
    </row>
    <row r="2995" spans="1:3" ht="29" x14ac:dyDescent="0.35">
      <c r="A2995" s="30" t="str">
        <f>DATA!C3822</f>
        <v>5720.001.GENRAL.7031</v>
      </c>
      <c r="B2995" s="30" t="str">
        <f>DATA!D3822</f>
        <v>ER34615</v>
      </c>
      <c r="C2995" s="31" t="str">
        <f>DATA!E3822</f>
        <v>P/N : ER34615 , LITHIUM BATTERY 3.6V
19000MAH SIZE D</v>
      </c>
    </row>
    <row r="2996" spans="1:3" ht="43.5" x14ac:dyDescent="0.35">
      <c r="A2996" s="30" t="str">
        <f>DATA!C3823</f>
        <v>2211.001.GENRAL.0007</v>
      </c>
      <c r="B2996" s="30" t="str">
        <f>DATA!D3823</f>
        <v>LC1D25BD</v>
      </c>
      <c r="C2996" s="31" t="str">
        <f>DATA!E3823</f>
        <v>P/N : LC1D25BD , TESYS D CONTACTOR
CONTA , 3P(3 NO) , AC-3 , 440 V 25 A , 24 V DC
COIL ( SCHNEIDER CAT.)</v>
      </c>
    </row>
    <row r="2997" spans="1:3" ht="29" x14ac:dyDescent="0.35">
      <c r="A2997" s="30" t="str">
        <f>DATA!C3824</f>
        <v>2211.001.GENRAL.0944</v>
      </c>
      <c r="B2997" s="30" t="str">
        <f>DATA!D3824</f>
        <v>LC1D25B7</v>
      </c>
      <c r="C2997" s="31" t="str">
        <f>DATA!E3824</f>
        <v>P/N : LC1D25B7, CONTACTOR - 3P(3 NO) - AC-
3 - 440 V 25 A - 24 V AC COIL SCHNEIDER</v>
      </c>
    </row>
    <row r="2998" spans="1:3" ht="87" x14ac:dyDescent="0.35">
      <c r="A2998" s="30" t="str">
        <f>DATA!C3825</f>
        <v>2211.007.GENRAL.7508</v>
      </c>
      <c r="B2998" s="30" t="str">
        <f>DATA!D3825</f>
        <v>12T084</v>
      </c>
      <c r="C2998" s="31" t="str">
        <f>DATA!E3825</f>
        <v>P/N : 12T084 , PRESSURE SWITCH FROM
WATER PUMP , SQUARE D , 9013 , FSC-2 ,
1PORT , 1/4 FNPT , 10-100 PSI , ITEM #
12T084 FOR ASER FRESH WATER PUMP
SQUARE D , FOR ASER FRESH WATER
PUMPSQUARE D</v>
      </c>
    </row>
    <row r="2999" spans="1:3" ht="29" x14ac:dyDescent="0.35">
      <c r="A2999" s="30" t="str">
        <f>DATA!C3826</f>
        <v>2211.007.GENRAL.0005</v>
      </c>
      <c r="B2999" s="30" t="str">
        <f>DATA!D3826</f>
        <v>PM-12</v>
      </c>
      <c r="C2999" s="31" t="str">
        <f>DATA!E3826</f>
        <v>P/N : PM-12 , PRESSURE SWITCH 250V , 16A
(10)A , 3-12 BAR , 1/4" FOR WATER SYSTEM</v>
      </c>
    </row>
    <row r="3000" spans="1:3" ht="43.5" x14ac:dyDescent="0.35">
      <c r="A3000" s="30" t="str">
        <f>DATA!C3827</f>
        <v>2211.007.GENRAL.7015</v>
      </c>
      <c r="B3000" s="30" t="str">
        <f>DATA!D3827</f>
        <v>KD-B2130</v>
      </c>
      <c r="C3000" s="31" t="str">
        <f>DATA!E3827</f>
        <v>P/N : KD-B2130 , KYOKUTO ELECTRIC SWITCH
FOR A/C 30 AMPS MODEL: KD-B2130 FOR
PORTA CAMP KYOKUTO</v>
      </c>
    </row>
    <row r="3001" spans="1:3" ht="58" x14ac:dyDescent="0.35">
      <c r="A3001" s="30" t="str">
        <f>DATA!C3828</f>
        <v>1854.002.CARIER.7586</v>
      </c>
      <c r="B3001" s="30">
        <f>DATA!D3828</f>
        <v>2400321</v>
      </c>
      <c r="C3001" s="31" t="str">
        <f>DATA!E3828</f>
        <v>P/N : 02400321 , DUAL CAP 55+3 MF-450 V-
50/60 HZ -P2-85 DEG FOR CARRIER AIR
CONDITIONER 38QHCT18-708</v>
      </c>
    </row>
    <row r="3002" spans="1:3" ht="58" x14ac:dyDescent="0.35">
      <c r="A3002" s="30" t="str">
        <f>DATA!C3829</f>
        <v>1854.027.GENRAL.0209</v>
      </c>
      <c r="B3002" s="30">
        <f>DATA!D3829</f>
        <v>0</v>
      </c>
      <c r="C3002" s="31" t="str">
        <f>DATA!E3829</f>
        <v>REFRIGERATOR COPPER FILTER DRIER
(15G, 20G, 30G, 40G, 50G), FREEZER FILTER
DRIER (KANPUS) FOR ALASKA
REFRIGERATOR ALL MODELS</v>
      </c>
    </row>
    <row r="3003" spans="1:3" ht="87" x14ac:dyDescent="0.35">
      <c r="A3003" s="30" t="str">
        <f>DATA!C3830</f>
        <v>1854.027.GENRAL.0210</v>
      </c>
      <c r="B3003" s="30">
        <f>DATA!D3830</f>
        <v>0</v>
      </c>
      <c r="C3003" s="31" t="str">
        <f>DATA!E3830</f>
        <v>REFRIGERATION PARTS, 1/4 SAE
REFRIGERATION SERVICE VALVE-
THICKNESS:0.35MM, 0.4MM ( RETEK) FOR
ALASKA REFRIGERATOR ALL MODELS</v>
      </c>
    </row>
    <row r="3004" spans="1:3" ht="43.5" x14ac:dyDescent="0.35">
      <c r="A3004" s="30" t="str">
        <f>DATA!C3831</f>
        <v>1854.002.CARIER.7529</v>
      </c>
      <c r="B3004" s="30">
        <f>DATA!D3831</f>
        <v>0</v>
      </c>
      <c r="C3004" s="31" t="str">
        <f>DATA!E3831</f>
        <v>COMPRESSOR FOR SPLIT OUTDOOR UNIT
MODEL: CARRIER 38QPC18-H FOR 38QPC18-
H CARRIER</v>
      </c>
    </row>
    <row r="3005" spans="1:3" ht="43.5" x14ac:dyDescent="0.35">
      <c r="A3005" s="30" t="str">
        <f>DATA!C3832</f>
        <v>1854.002.CARIER.7546</v>
      </c>
      <c r="B3005" s="30" t="str">
        <f>DATA!D3832</f>
        <v>PH330G2C- TKTS</v>
      </c>
      <c r="C3005" s="31" t="str">
        <f>DATA!E3832</f>
        <v>P/N : PH330G2C - TKTS, COMPRESSOR , 2.25
HP. , GMCC ROHS# PH330G2C - TKTS WITH
ITS CAPLLRY FOR CARRIER OPTIMAX</v>
      </c>
    </row>
    <row r="3006" spans="1:3" ht="43.5" x14ac:dyDescent="0.35">
      <c r="A3006" s="30" t="str">
        <f>DATA!C3834</f>
        <v>1854.002.CARIER.7602</v>
      </c>
      <c r="B3006" s="30">
        <f>DATA!D3834</f>
        <v>2400572</v>
      </c>
      <c r="C3006" s="31" t="str">
        <f>DATA!E3834</f>
        <v>P/N : 02400572 , CONTACTOR 30 - 32 AMPS 2
POLE 2 POLES OUTDOOR UNIT A/C CARRIER
MODEL OPTIMAX MODEL 38QHCT24-708</v>
      </c>
    </row>
    <row r="3007" spans="1:3" ht="58" x14ac:dyDescent="0.35">
      <c r="A3007" s="30" t="str">
        <f>DATA!C3837</f>
        <v>1854.016.CARIER.0001</v>
      </c>
      <c r="B3007" s="30" t="str">
        <f>DATA!D3837</f>
        <v>MaxRunCapacitors</v>
      </c>
      <c r="C3007" s="31" t="str">
        <f>DATA!E3837</f>
        <v>MAXRUN CAPACITORS , 55+5 UF DUAL RUN
ROUND CAPACITOR 370 OR 440 VOLTS
CAPACITANCE 55 MICROFARAD FOR
CARRIER AIR CONDITIONING ALL MODELS</v>
      </c>
    </row>
    <row r="3008" spans="1:3" ht="72.5" x14ac:dyDescent="0.35">
      <c r="A3008" s="30" t="str">
        <f>DATA!C3838</f>
        <v>1854.016.CARIER.0002</v>
      </c>
      <c r="B3008" s="30" t="str">
        <f>DATA!D3838</f>
        <v>NF2505891291</v>
      </c>
      <c r="C3008" s="31" t="str">
        <f>DATA!E3838</f>
        <v>P/N : NF2505891291 , DANFOSS COMMERCIAL
COMPRESSOR MODEL SM161T4VC SN/
BE1106290211- THREAD TYOE -COLOUR
BLUE FOR CARRIER AIR CONDITIONING ALL
MODELS</v>
      </c>
    </row>
    <row r="3009" spans="1:3" ht="72.5" x14ac:dyDescent="0.35">
      <c r="A3009" s="30" t="str">
        <f>DATA!C3839</f>
        <v>1854.016.CARIER.0003</v>
      </c>
      <c r="B3009" s="30" t="str">
        <f>DATA!D3839</f>
        <v>RL323-3MAF</v>
      </c>
      <c r="C3009" s="31" t="str">
        <f>DATA!E3839</f>
        <v>P/N : RL323-3MAF , COMPRESSOR MODEL
ZR160KCE-TFD-551 - 13 HP.VOLTAGE 380-420-
460V- COLING CAPACITY 18100 TO
18500BTUH- THEAD TYOE FOR CARRIER AIR
CONDITIONING ALL MODELS</v>
      </c>
    </row>
    <row r="3010" spans="1:3" ht="43.5" x14ac:dyDescent="0.35">
      <c r="A3010" s="30" t="str">
        <f>DATA!C3840</f>
        <v>1854.002.CARIER.0741</v>
      </c>
      <c r="B3010" s="30" t="str">
        <f>DATA!D3840</f>
        <v>015-00240</v>
      </c>
      <c r="C3010" s="31" t="str">
        <f>DATA!E3840</f>
        <v>P/N : 015-00240 , COMPRESSOR (MITSUSHITA
COMP.2JS324D3AA07) WITH CAPILARY FOR
YORK &amp; CARRIER AIRCONDITION</v>
      </c>
    </row>
    <row r="3011" spans="1:3" ht="29" x14ac:dyDescent="0.35">
      <c r="A3011" s="30" t="str">
        <f>DATA!C3841</f>
        <v>5710.008.GENRAL.0013</v>
      </c>
      <c r="B3011" s="30">
        <f>DATA!D3841</f>
        <v>0</v>
      </c>
      <c r="C3011" s="31" t="str">
        <f>DATA!E3841</f>
        <v>copper tube 1/2 , for freezer and A/C (PCE=50
FT)</v>
      </c>
    </row>
    <row r="3012" spans="1:3" ht="58" x14ac:dyDescent="0.35">
      <c r="A3012" s="30" t="str">
        <f>DATA!C3842</f>
        <v>1854.027.GENRAL.0003</v>
      </c>
      <c r="B3012" s="30" t="str">
        <f>DATA!D3842</f>
        <v>023Z4523</v>
      </c>
      <c r="C3012" s="31" t="str">
        <f>DATA!E3842</f>
        <v>P/N : 023Z4523 , HERMATIC FILTER DRIER (
HFCC/HFC/HC , DCL 164S , INLET:1/2IN
SOLDER ODF , OUTLET:1/2IN SOLDER ODF)
(MEXICO (EAC) CAT.)</v>
      </c>
    </row>
    <row r="3013" spans="1:3" ht="29" x14ac:dyDescent="0.35">
      <c r="A3013" s="30" t="str">
        <f>DATA!C3843</f>
        <v>5710.008.GENRAL.0013</v>
      </c>
      <c r="B3013" s="30">
        <f>DATA!D3843</f>
        <v>0</v>
      </c>
      <c r="C3013" s="31" t="str">
        <f>DATA!E3843</f>
        <v>copper tube 1/2 , for freezer and A/C (PCE=50
FT)</v>
      </c>
    </row>
    <row r="3014" spans="1:3" x14ac:dyDescent="0.35">
      <c r="A3014" s="30" t="str">
        <f>DATA!C3844</f>
        <v>5710.008.GENRAL.0010</v>
      </c>
      <c r="B3014" s="30">
        <f>DATA!D3844</f>
        <v>0</v>
      </c>
      <c r="C3014" s="31" t="str">
        <f>DATA!E3844</f>
        <v xml:space="preserve"> TUBE,COPPER 1/4" SOFT (PCE=50 FT)</v>
      </c>
    </row>
    <row r="3015" spans="1:3" ht="29" x14ac:dyDescent="0.35">
      <c r="A3015" s="30" t="str">
        <f>DATA!C3845</f>
        <v>1521.009.COPLND.0211</v>
      </c>
      <c r="B3015" s="30" t="str">
        <f>DATA!D3845</f>
        <v>TS-093</v>
      </c>
      <c r="C3015" s="31" t="str">
        <f>DATA!E3845</f>
        <v>P/N : TS-093, THERMOSTAT + - 30 FOR
FREEZER UNIT COPELAND 4HP Model</v>
      </c>
    </row>
    <row r="3016" spans="1:3" ht="58" x14ac:dyDescent="0.35">
      <c r="A3016" s="30" t="str">
        <f>DATA!C3846</f>
        <v>1521.009.COPLND.0210</v>
      </c>
      <c r="B3016" s="30" t="str">
        <f>DATA!D3846</f>
        <v>M8E-LSG-40-EWL</v>
      </c>
      <c r="C3016" s="31" t="str">
        <f>DATA!E3846</f>
        <v>MODEL : M8E-LSG-40-EWL , FREEZER
OUTDOOR COMPLETE UNIT 220380 V50 HZ ,
4HP Model COPELAND ( OLD MODEL NO.
H8SG40X )</v>
      </c>
    </row>
    <row r="3017" spans="1:3" ht="43.5" x14ac:dyDescent="0.35">
      <c r="A3017" s="30" t="str">
        <f>DATA!C3847</f>
        <v>1531.032.GENRAL.7591</v>
      </c>
      <c r="B3017" s="30" t="str">
        <f>DATA!D3847</f>
        <v>R23591</v>
      </c>
      <c r="C3017" s="31" t="str">
        <f>DATA!E3847</f>
        <v>P/N : R23591 , EVAPORTATING THERMOSTAT
FOR BREMA &amp; LUXIA ICEMAKER MODEL
CB640 &amp; FC72AE1, OLD P/N : K22-L2021</v>
      </c>
    </row>
    <row r="3018" spans="1:3" ht="29" x14ac:dyDescent="0.35">
      <c r="A3018" s="30" t="str">
        <f>DATA!C3848</f>
        <v>1531.033.GENRAL.7359</v>
      </c>
      <c r="B3018" s="30" t="str">
        <f>DATA!D3848</f>
        <v>C22673</v>
      </c>
      <c r="C3018" s="31" t="str">
        <f>DATA!E3848</f>
        <v>P/N : C22673, TOP ASSEMBLY FOR BREMA
ICE MAKER CB640A-Q</v>
      </c>
    </row>
    <row r="3019" spans="1:3" x14ac:dyDescent="0.35">
      <c r="A3019" s="30" t="str">
        <f>DATA!C3849</f>
        <v>5710.008.GENRAL.0014</v>
      </c>
      <c r="B3019" s="30">
        <f>DATA!D3849</f>
        <v>0</v>
      </c>
      <c r="C3019" s="31" t="str">
        <f>DATA!E3849</f>
        <v>COPPER TUBE SIZE 5/8 (PIECE = 50 FT)</v>
      </c>
    </row>
    <row r="3020" spans="1:3" x14ac:dyDescent="0.35">
      <c r="A3020" s="30" t="str">
        <f>DATA!C3850</f>
        <v>1531.032.GENRAL.7045</v>
      </c>
      <c r="B3020" s="30">
        <f>DATA!D3850</f>
        <v>0</v>
      </c>
      <c r="C3020" s="31" t="str">
        <f>DATA!E3850</f>
        <v>COPPER ELBOW 3/8 FOR FREEZER AND A/C</v>
      </c>
    </row>
    <row r="3021" spans="1:3" ht="29" x14ac:dyDescent="0.35">
      <c r="A3021" s="30" t="str">
        <f>DATA!C3851</f>
        <v>1531.032.GENRAL.7059</v>
      </c>
      <c r="B3021" s="30">
        <f>DATA!D3851</f>
        <v>0</v>
      </c>
      <c r="C3021" s="31" t="str">
        <f>DATA!E3851</f>
        <v>COPPER ELBOW 1/2 90 FOR FREEZER AND
A/C</v>
      </c>
    </row>
    <row r="3022" spans="1:3" x14ac:dyDescent="0.35">
      <c r="A3022" s="30" t="str">
        <f>DATA!C3852</f>
        <v>1531.032.GENRAL.7060</v>
      </c>
      <c r="B3022" s="30">
        <f>DATA!D3852</f>
        <v>0</v>
      </c>
      <c r="C3022" s="31" t="str">
        <f>DATA!E3852</f>
        <v>COPPER ELBOW 5/8 FOR FREEZER AND A/C</v>
      </c>
    </row>
    <row r="3023" spans="1:3" x14ac:dyDescent="0.35">
      <c r="A3023" s="30" t="str">
        <f>DATA!C3853</f>
        <v>1531.032.GENRAL.7069</v>
      </c>
      <c r="B3023" s="30">
        <f>DATA!D3853</f>
        <v>0</v>
      </c>
      <c r="C3023" s="31" t="str">
        <f>DATA!E3853</f>
        <v>COPPER ELBOW 7/8 FOR FREEZER AND A/C</v>
      </c>
    </row>
    <row r="3024" spans="1:3" ht="29" x14ac:dyDescent="0.35">
      <c r="A3024" s="30" t="str">
        <f>DATA!C3854</f>
        <v>5710.008.GENRAL.0026</v>
      </c>
      <c r="B3024" s="30">
        <f>DATA!D3854</f>
        <v>0</v>
      </c>
      <c r="C3024" s="31" t="str">
        <f>DATA!E3854</f>
        <v>COPPER TUBE 7/8 FOR FREEZER AND A/C
(PIECE = 50 FT)</v>
      </c>
    </row>
    <row r="3025" spans="1:3" ht="58" x14ac:dyDescent="0.35">
      <c r="A3025" s="30" t="str">
        <f>DATA!C3855</f>
        <v>1854.027.GENRAL.0003</v>
      </c>
      <c r="B3025" s="30" t="str">
        <f>DATA!D3855</f>
        <v>023Z4523</v>
      </c>
      <c r="C3025" s="31" t="str">
        <f>DATA!E3855</f>
        <v>P/N : 023Z4523 , HERMATIC FILTER DRIER (
HFCC/HFC/HC , DCL 164S , INLET:1/2IN
SOLDER ODF , OUTLET:1/2IN SOLDER ODF)
(MEXICO (EAC) CAT.)</v>
      </c>
    </row>
    <row r="3026" spans="1:3" ht="72.5" x14ac:dyDescent="0.35">
      <c r="A3026" s="30" t="str">
        <f>DATA!C3856</f>
        <v>1531.032.GENRAL.7058</v>
      </c>
      <c r="B3026" s="30" t="str">
        <f>DATA!D3856</f>
        <v>060-124166</v>
      </c>
      <c r="C3026" s="31" t="str">
        <f>DATA!E3856</f>
        <v>P/N : 060-124166 , DANFOSS DUAL PRESSUER
CONTROL KP15 - LP : -0.9 TO 7 BAR &amp; HP
FROM +8 TO 32 BAR , CONNECTION 1/4 "
FLARE FOR FREEZER AND A/C ( OLD P/N :
060-126166 )</v>
      </c>
    </row>
    <row r="3027" spans="1:3" ht="29" x14ac:dyDescent="0.35">
      <c r="A3027" s="30" t="str">
        <f>DATA!C3857</f>
        <v>1531.032.GENRAL.7043</v>
      </c>
      <c r="B3027" s="30" t="str">
        <f>DATA!D3857</f>
        <v>ART 642</v>
      </c>
      <c r="C3027" s="31" t="str">
        <f>DATA!E3857</f>
        <v>P/N : ART 642 , BTICINO SWITCH INSIDE WALL
26 AMP. , 380 VOLT FOR FREEZER AND A/C</v>
      </c>
    </row>
    <row r="3028" spans="1:3" ht="43.5" x14ac:dyDescent="0.35">
      <c r="A3028" s="30" t="str">
        <f>DATA!C3858</f>
        <v>1520.010.GENRAL.0927</v>
      </c>
      <c r="B3028" s="30" t="str">
        <f>DATA!D3858</f>
        <v>068-2007</v>
      </c>
      <c r="C3028" s="31" t="str">
        <f>DATA!E3858</f>
        <v>P/N : 068-2007 , DANFOSS ORIFICE NO.04
FOR THER0M EXPANSION VALVE OF TYPE
068Z3403 , FOR DANFOSS FREEZER UNITE</v>
      </c>
    </row>
    <row r="3029" spans="1:3" ht="72.5" x14ac:dyDescent="0.35">
      <c r="A3029" s="30" t="str">
        <f>DATA!C3859</f>
        <v>2215.002.GENRAL.7024</v>
      </c>
      <c r="B3029" s="30">
        <f>DATA!D3859</f>
        <v>0</v>
      </c>
      <c r="C3029" s="31" t="str">
        <f>DATA!E3859</f>
        <v>STEEL GROUND STUD [CYLINDER SHAPE
INNER THREAD] DIM 20 MM X LENGTH 30 MM
COMPLETE WITH M8 STAINLESS STEEL BOLT
WITH FLAT &amp; SPRING WASHER [FOR
ELECTRICAL USE]</v>
      </c>
    </row>
    <row r="3030" spans="1:3" ht="72.5" x14ac:dyDescent="0.35">
      <c r="A3030" s="30" t="str">
        <f>DATA!C3860</f>
        <v>2211.008.GENRAL.7565</v>
      </c>
      <c r="B3030" s="30" t="str">
        <f>DATA!D3860</f>
        <v>A9R81440</v>
      </c>
      <c r="C3030" s="31" t="str">
        <f>DATA!E3860</f>
        <v>P/N : A9R41440 , RESIDUAL CURRENT
CIRCUIT BREAKER EARTH LEAKAGE40
A,ACTI 9 IID-RCCB-4P-40A-30MA-TYPE AC-
400VAC (SCHNIDER CAT.)</v>
      </c>
    </row>
    <row r="3031" spans="1:3" ht="43.5" x14ac:dyDescent="0.35">
      <c r="A3031" s="30" t="str">
        <f>DATA!C3861</f>
        <v>2211.099.GENRAL.7590</v>
      </c>
      <c r="B3031" s="30">
        <f>DATA!D3861</f>
        <v>0</v>
      </c>
      <c r="C3031" s="31" t="str">
        <f>DATA!E3861</f>
        <v>FLEXIBLE ELECTRICAL HOSE PVC SIZE 16
MM -- ENGINEERING HOME MANUFACTURE
-- CODE : - 5216 -- 30 MTR ( WITH COC )</v>
      </c>
    </row>
    <row r="3032" spans="1:3" ht="43.5" x14ac:dyDescent="0.35">
      <c r="A3032" s="30" t="str">
        <f>DATA!C3862</f>
        <v>2211.099.GENRAL.7591</v>
      </c>
      <c r="B3032" s="30">
        <f>DATA!D3862</f>
        <v>0</v>
      </c>
      <c r="C3032" s="31" t="str">
        <f>DATA!E3862</f>
        <v>FLEXIBLE ELECTRICAL HOSE PVC SIZE 20
MM -- ENGINEERING HOME MANUFACTURE
-- CODE : - 5220 -- 30 MTR ( WITH COC )</v>
      </c>
    </row>
    <row r="3033" spans="1:3" ht="58" x14ac:dyDescent="0.35">
      <c r="A3033" s="30" t="str">
        <f>DATA!C3863</f>
        <v>2211.008.GENRAL.0015</v>
      </c>
      <c r="B3033" s="30" t="str">
        <f>DATA!D3863</f>
        <v>A9F77440</v>
      </c>
      <c r="C3033" s="31" t="str">
        <f>DATA!E3863</f>
        <v>P/N : A9F77440 &amp; A9F77440 ,MINIATUR
CIRCUIT-BREAKER,ACTI9 IC60N, 4P,40A, C
CURVE6000 A (IEC60898-1), 10
KA(IEC609472)(SCHNEIDER CAT.)</v>
      </c>
    </row>
    <row r="3034" spans="1:3" ht="72.5" x14ac:dyDescent="0.35">
      <c r="A3034" s="30" t="str">
        <f>DATA!C3864</f>
        <v>2211.008.GENRAL.0022</v>
      </c>
      <c r="B3034" s="30" t="str">
        <f>DATA!D3864</f>
        <v>A9F94220</v>
      </c>
      <c r="C3034" s="31" t="str">
        <f>DATA!E3864</f>
        <v>P/N : A9F94220 , MINIATURE CIRCUIT-
BREAKER, ACTI9 IC60L, 2P, 20 A, C CURVE,
15000 A (IEC 60898-1), 25 KA (IEC 60947-2) (
SCHNEIDER CAT.)</v>
      </c>
    </row>
    <row r="3035" spans="1:3" ht="58" x14ac:dyDescent="0.35">
      <c r="A3035" s="30" t="str">
        <f>DATA!C3865</f>
        <v>2211.008.GENRAL.0023</v>
      </c>
      <c r="B3035" s="30" t="str">
        <f>DATA!D3865</f>
        <v>A9K24225</v>
      </c>
      <c r="C3035" s="31" t="str">
        <f>DATA!E3865</f>
        <v>P/N : A9K24225 , MINIATURE CIRCUIT-
BREAKER, ACTI9 IK60N, 2P, 25 A, C CURVE,
6000 A (IEC 60898-1) ( SCHNEIDER CAT.)</v>
      </c>
    </row>
    <row r="3036" spans="1:3" ht="58" x14ac:dyDescent="0.35">
      <c r="A3036" s="30" t="str">
        <f>DATA!C3866</f>
        <v>2211.008.GENRAL.0024</v>
      </c>
      <c r="B3036" s="30" t="str">
        <f>DATA!D3866</f>
        <v>A9F93216</v>
      </c>
      <c r="C3036" s="31" t="str">
        <f>DATA!E3866</f>
        <v>P/N : A9F93216 &amp; A9F94216 , MINIATURE
CIRCUIT-BREAKER,ACTI9 IC60L, 2P, 16 A, B
CURVE, 15000 A (IEC 60898-1), 25 KA (IEC
60947-2) ( SCHNEIDER CAT.)</v>
      </c>
    </row>
    <row r="3037" spans="1:3" ht="72.5" x14ac:dyDescent="0.35">
      <c r="A3037" s="30" t="str">
        <f>DATA!C3867</f>
        <v>2211.008.GENRAL.0025</v>
      </c>
      <c r="B3037" s="30" t="str">
        <f>DATA!D3867</f>
        <v>A9K24232</v>
      </c>
      <c r="C3037" s="31" t="str">
        <f>DATA!E3867</f>
        <v>P/N : A9K24232 , MINIATURE CIRCUIT-
BREAKER, ACTI9 IK60N, 2P, 32 A, C CURVE,
6000 A (IEC 60898-1) ( SCHNEIDER CAT.) ( REF
CODE 1001.001.USED.0074 )</v>
      </c>
    </row>
    <row r="3038" spans="1:3" ht="29" x14ac:dyDescent="0.35">
      <c r="A3038" s="30" t="str">
        <f>DATA!C3868</f>
        <v>2211.099.GENRAL.0037</v>
      </c>
      <c r="B3038" s="30" t="str">
        <f>DATA!D3868</f>
        <v xml:space="preserve"> </v>
      </c>
      <c r="C3038" s="31" t="str">
        <f>DATA!E3868</f>
        <v>Code : 4120 , ROUND CONDUIT OUTER
DIAMETER 20 MM WHITEUPVC ( 1 EA = 3 METER )</v>
      </c>
    </row>
    <row r="3039" spans="1:3" ht="29" x14ac:dyDescent="0.35">
      <c r="A3039" s="30" t="str">
        <f>DATA!C3869</f>
        <v>2211.099.GENRAL.0038</v>
      </c>
      <c r="B3039" s="30">
        <f>DATA!D3869</f>
        <v>0</v>
      </c>
      <c r="C3039" s="31" t="str">
        <f>DATA!E3869</f>
        <v>Code : 4520/2 , BENDS OUTER DIAMETER 20
MM WHITE UPVC</v>
      </c>
    </row>
    <row r="3040" spans="1:3" ht="29" x14ac:dyDescent="0.35">
      <c r="A3040" s="30" t="str">
        <f>DATA!C3870</f>
        <v>2211.099.GENRAL.0039</v>
      </c>
      <c r="B3040" s="30">
        <f>DATA!D3870</f>
        <v>0</v>
      </c>
      <c r="C3040" s="31" t="str">
        <f>DATA!E3870</f>
        <v>Code : 4420/1 , COUPLERS OUTER DIAMETER
20 MM WHITE UPVC</v>
      </c>
    </row>
    <row r="3041" spans="1:3" ht="29" x14ac:dyDescent="0.35">
      <c r="A3041" s="30" t="str">
        <f>DATA!C3871</f>
        <v>2211.099.GENRAL.0040</v>
      </c>
      <c r="B3041" s="30">
        <f>DATA!D3871</f>
        <v>0</v>
      </c>
      <c r="C3041" s="31" t="str">
        <f>DATA!E3871</f>
        <v>Code : 4020 , SPACE BAR SADDLES OUTER
DIAMETER 20 MMWHITE UPVC</v>
      </c>
    </row>
    <row r="3042" spans="1:3" ht="29" x14ac:dyDescent="0.35">
      <c r="A3042" s="30" t="str">
        <f>DATA!C3872</f>
        <v>2211.099.GENRAL.0041</v>
      </c>
      <c r="B3042" s="30">
        <f>DATA!D3872</f>
        <v>0</v>
      </c>
      <c r="C3042" s="31" t="str">
        <f>DATA!E3872</f>
        <v>Code : 4620/4 + 460 , FOUR WAY OUTER
DIAMETER 20 MM WHITE UPVC</v>
      </c>
    </row>
    <row r="3043" spans="1:3" ht="29" x14ac:dyDescent="0.35">
      <c r="A3043" s="30" t="str">
        <f>DATA!C3873</f>
        <v>2211.099.GENRAL.0043</v>
      </c>
      <c r="B3043" s="30">
        <f>DATA!D3873</f>
        <v>0</v>
      </c>
      <c r="C3043" s="31" t="str">
        <f>DATA!E3873</f>
        <v>Code : 4620/3 + 460 , TEE OUTER DIAMETER
20 MM WHITE UPVC</v>
      </c>
    </row>
    <row r="3044" spans="1:3" ht="43.5" x14ac:dyDescent="0.35">
      <c r="A3044" s="30" t="str">
        <f>DATA!C3874</f>
        <v>2211.099.GENRAL.0044</v>
      </c>
      <c r="B3044" s="30">
        <f>DATA!D3874</f>
        <v>0</v>
      </c>
      <c r="C3044" s="31" t="str">
        <f>DATA!E3874</f>
        <v>Code : 4910 , SQUARE ADAPTABLE CONDUIT
OUT WALL WATERPROOF ( 10 *10 ) WHITE
UPVC</v>
      </c>
    </row>
    <row r="3045" spans="1:3" ht="43.5" x14ac:dyDescent="0.35">
      <c r="A3045" s="30" t="str">
        <f>DATA!C3875</f>
        <v>2211.099.GENRAL.7633</v>
      </c>
      <c r="B3045" s="30">
        <f>DATA!D3875</f>
        <v>115070</v>
      </c>
      <c r="C3045" s="31" t="str">
        <f>DATA!E3875</f>
        <v>P/N : 115070 , V8 ELECTRICAL DISTRIBUTION
PANEL, 24 LINES - VENUS - ( OLD P/N :
120030)</v>
      </c>
    </row>
    <row r="3046" spans="1:3" ht="43.5" x14ac:dyDescent="0.35">
      <c r="A3046" s="30" t="str">
        <f>DATA!C3876</f>
        <v>2211.012.GENRAL.0029</v>
      </c>
      <c r="B3046" s="30" t="str">
        <f>DATA!D3876</f>
        <v>OVA44013</v>
      </c>
      <c r="C3046" s="31" t="str">
        <f>DATA!E3876</f>
        <v>P/N : OVA44013 , EXIWAY LIGHT, UP TO
250LM, IP65, STANDARD, SELECTABLE
DURATION ( SCHNEIDER CAT.)</v>
      </c>
    </row>
    <row r="3047" spans="1:3" ht="29" x14ac:dyDescent="0.35">
      <c r="A3047" s="30" t="str">
        <f>DATA!C3877</f>
        <v>1854.012.MIRACO.0303</v>
      </c>
      <c r="B3047" s="30">
        <f>DATA!D3877</f>
        <v>0</v>
      </c>
      <c r="C3047" s="31" t="str">
        <f>DATA!E3877</f>
        <v>CONTACTOR FOR COMPRSSOR, 024-00580-8-
1 ,208/240 VAC,50/60 HZ</v>
      </c>
    </row>
    <row r="3048" spans="1:3" ht="29" x14ac:dyDescent="0.35">
      <c r="A3048" s="30" t="str">
        <f>DATA!C3878</f>
        <v>0669.000.GENRAL.0001</v>
      </c>
      <c r="B3048" s="30">
        <f>DATA!D3878</f>
        <v>0</v>
      </c>
      <c r="C3048" s="31" t="str">
        <f>DATA!E3878</f>
        <v>MIRACO AIR CURTAIN FM -1009X 3-2 CHINA 1
MTR WITH GUARANTEE 6 MONTH</v>
      </c>
    </row>
    <row r="3049" spans="1:3" ht="29" x14ac:dyDescent="0.35">
      <c r="A3049" s="30" t="str">
        <f>DATA!C3879</f>
        <v>1854.027.GENRAL.0023</v>
      </c>
      <c r="B3049" s="30" t="str">
        <f>DATA!D3879</f>
        <v>S4E420-AU03-8</v>
      </c>
      <c r="C3049" s="31" t="str">
        <f>DATA!E3879</f>
        <v>EMB-PAPST P/N : S4E420-AU03-8, FAN:230V
50HZ (1.5A 280W)</v>
      </c>
    </row>
    <row r="3050" spans="1:3" ht="29" x14ac:dyDescent="0.35">
      <c r="A3050" s="30" t="str">
        <f>DATA!C3880</f>
        <v>0669.000.GENRAL.0001</v>
      </c>
      <c r="B3050" s="30">
        <f>DATA!D3880</f>
        <v>0</v>
      </c>
      <c r="C3050" s="31" t="str">
        <f>DATA!E3880</f>
        <v>MIRACO AIR CURTAIN FM -1009X 3-2 CHINA 1
MTR WITH GUARANTEE 6 MONTH</v>
      </c>
    </row>
    <row r="3051" spans="1:3" ht="29" x14ac:dyDescent="0.35">
      <c r="A3051" s="30" t="str">
        <f>DATA!C3881</f>
        <v>0669.000.GENRAL.0001</v>
      </c>
      <c r="B3051" s="30">
        <f>DATA!D3881</f>
        <v>0</v>
      </c>
      <c r="C3051" s="31" t="str">
        <f>DATA!E3881</f>
        <v>MIRACO AIR CURTAIN FM -1009X 3-2 CHINA 1
MTR WITH GUARANTEE 6 MONTH</v>
      </c>
    </row>
    <row r="3052" spans="1:3" x14ac:dyDescent="0.35">
      <c r="A3052" s="30" t="str">
        <f>DATA!C3882</f>
        <v>5720.001.GENRAL.0024</v>
      </c>
      <c r="B3052" s="30">
        <f>DATA!D3882</f>
        <v>0</v>
      </c>
      <c r="C3052" s="31" t="str">
        <f>DATA!E3882</f>
        <v>ENERGIZER BATTERY 9V</v>
      </c>
    </row>
    <row r="3053" spans="1:3" x14ac:dyDescent="0.35">
      <c r="A3053" s="30" t="str">
        <f>DATA!C3883</f>
        <v>5720.006.GENRAL.0089</v>
      </c>
      <c r="B3053" s="30">
        <f>DATA!D3883</f>
        <v>0</v>
      </c>
      <c r="C3053" s="31" t="str">
        <f>DATA!E3883</f>
        <v>TAPE,2",PVC</v>
      </c>
    </row>
    <row r="3054" spans="1:3" ht="43.5" x14ac:dyDescent="0.35">
      <c r="A3054" s="30" t="str">
        <f>DATA!C3884</f>
        <v>5720.010.GENRAL.7000</v>
      </c>
      <c r="B3054" s="30">
        <f>DATA!D3884</f>
        <v>0</v>
      </c>
      <c r="C3054" s="31" t="str">
        <f>DATA!E3884</f>
        <v>LED COMPLETE BED LIGHT WALL-TYPE, 220
VAC, 50 HZ, 7W, WITH ON/OFF SWITCH AND
SOCKET OUTLET , IP44 ,WITOUT LAMP</v>
      </c>
    </row>
    <row r="3055" spans="1:3" ht="43.5" x14ac:dyDescent="0.35">
      <c r="A3055" s="30" t="str">
        <f>DATA!C3885</f>
        <v>5720.010.GENRAL.7025</v>
      </c>
      <c r="B3055" s="30">
        <f>DATA!D3885</f>
        <v>0</v>
      </c>
      <c r="C3055" s="31" t="str">
        <f>DATA!E3885</f>
        <v>BED LIGHT LAMPS 30.9 CM , LED TYPE (TUBE
LINOLITE LED LAMP 6W, 230V, S19, ARIC
2943)</v>
      </c>
    </row>
    <row r="3056" spans="1:3" ht="29" x14ac:dyDescent="0.35">
      <c r="A3056" s="30" t="str">
        <f>DATA!C3886</f>
        <v>5720.010.GENRAL.7054</v>
      </c>
      <c r="B3056" s="30">
        <f>DATA!D3886</f>
        <v>0</v>
      </c>
      <c r="C3056" s="31" t="str">
        <f>DATA!E3886</f>
        <v>LED TUBE LAMP 120CM, 18W, 1750LM ( EL
SEWEEDY )</v>
      </c>
    </row>
    <row r="3057" spans="1:3" ht="29" x14ac:dyDescent="0.35">
      <c r="A3057" s="30" t="str">
        <f>DATA!C3887</f>
        <v>5720.010.GENRAL.7055</v>
      </c>
      <c r="B3057" s="30">
        <f>DATA!D3887</f>
        <v>0</v>
      </c>
      <c r="C3057" s="31" t="str">
        <f>DATA!E3887</f>
        <v>LED TUBE LAMP 60 CM, 9W, 855LM ( EL
SEWEEDY )</v>
      </c>
    </row>
    <row r="3058" spans="1:3" ht="29" x14ac:dyDescent="0.35">
      <c r="A3058" s="30" t="str">
        <f>DATA!C3888</f>
        <v>1531.032.GENRAL.7509</v>
      </c>
      <c r="B3058" s="30">
        <f>DATA!D3888</f>
        <v>0</v>
      </c>
      <c r="C3058" s="31" t="str">
        <f>DATA!E3888</f>
        <v>HEATER ITALY 1950 KW , 220V , FOR BAIN
MARIE ( REF. ONLY P/N: 2102029 )</v>
      </c>
    </row>
    <row r="3059" spans="1:3" ht="58" x14ac:dyDescent="0.35">
      <c r="A3059" s="30" t="str">
        <f>DATA!C3889</f>
        <v>1531.032.GENRAL.7523</v>
      </c>
      <c r="B3059" s="30" t="str">
        <f>DATA!D3889</f>
        <v>43.24232.000</v>
      </c>
      <c r="C3059" s="31" t="str">
        <f>DATA!E3889</f>
        <v>EGO P/N : ( 43.24232.000 ) SELECTOR
SWITCH ( EGO ) SELECTOR SWITCH_( EGO )
32 AMP 4 POSITIONS 32/250 - 25/400 T150 ,
REF. PN/ 210210 FOR ELECTRIC COOKER,</v>
      </c>
    </row>
    <row r="3060" spans="1:3" ht="43.5" x14ac:dyDescent="0.35">
      <c r="A3060" s="30" t="str">
        <f>DATA!C3890</f>
        <v>1531.032.GENRAL.7524</v>
      </c>
      <c r="B3060" s="30" t="str">
        <f>DATA!D3890</f>
        <v>55.34052.010</v>
      </c>
      <c r="C3060" s="31" t="str">
        <f>DATA!E3890</f>
        <v>EGO P/N : 55.34052.010 , THERMOSTAT(EGO)
50/300 OC -THREE PH , REF. PN/ 2102045 FOR
ELECTRIC COOKER ( OLD P/N : 55.34052.020 )</v>
      </c>
    </row>
    <row r="3061" spans="1:3" ht="43.5" x14ac:dyDescent="0.35">
      <c r="A3061" s="30" t="str">
        <f>DATA!C3891</f>
        <v>1531.032.GENRAL.7167</v>
      </c>
      <c r="B3061" s="30" t="str">
        <f>DATA!D3891</f>
        <v>P/N :FG4T2/2 4</v>
      </c>
      <c r="C3061" s="31" t="str">
        <f>DATA!E3891</f>
        <v>P/N : FG4T2/2 4 , THERMAL WIRE CABLE SIZE
4 MM 300-500 V MADE IN ITALY REF. PN/
2101218(ACCESSORY)</v>
      </c>
    </row>
    <row r="3062" spans="1:3" ht="43.5" x14ac:dyDescent="0.35">
      <c r="A3062" s="30" t="str">
        <f>DATA!C3892</f>
        <v>1531.032.GENRAL.7168</v>
      </c>
      <c r="B3062" s="30">
        <f>DATA!D3892</f>
        <v>0</v>
      </c>
      <c r="C3062" s="31" t="str">
        <f>DATA!E3892</f>
        <v>THERMAL WIRE CABLE SIZE 6 MM 300-500 V
MADE IN ITALY ( REF.P/N : 2101219 )
ACCESSORY)</v>
      </c>
    </row>
    <row r="3063" spans="1:3" ht="29" x14ac:dyDescent="0.35">
      <c r="A3063" s="30" t="str">
        <f>DATA!C3893</f>
        <v>1531.033.GENRAL.7207</v>
      </c>
      <c r="B3063" s="30">
        <f>DATA!D3893</f>
        <v>2102037</v>
      </c>
      <c r="C3063" s="31" t="str">
        <f>DATA!E3893</f>
        <v>P/N : 2102037 , OVEN THERMOSTAT 50/300
SINGLE PH ( MOG SPARE PARTS CATALOG )</v>
      </c>
    </row>
    <row r="3064" spans="1:3" ht="58" x14ac:dyDescent="0.35">
      <c r="A3064" s="30" t="str">
        <f>DATA!C3894</f>
        <v>1531.032.GENRAL.7515</v>
      </c>
      <c r="B3064" s="30" t="str">
        <f>DATA!D3894</f>
        <v>SC15G</v>
      </c>
      <c r="C3064" s="31" t="str">
        <f>DATA!E3894</f>
        <v>P/N : SC15G , SECOP , CONDENSING UNIT
GERMANY DANFOSS R134A 1/2 HP , 1PH-220V
, (OLD PN/ 2101005) FOR SALAD
REFRIGERATOR</v>
      </c>
    </row>
    <row r="3065" spans="1:3" ht="58" x14ac:dyDescent="0.35">
      <c r="A3065" s="30" t="str">
        <f>DATA!C3895</f>
        <v>1531.033.GENRAL.7538</v>
      </c>
      <c r="B3065" s="30">
        <f>DATA!D3895</f>
        <v>3046025</v>
      </c>
      <c r="C3065" s="31" t="str">
        <f>DATA!E3895</f>
        <v>P/N : 3046025 , CAPILLARIES CAP-KIT
INTERNAL DIA (MM) 1,06 LENGTH (MM)
3000FOR KITCHEN, MESS, SALAD
REFRIGERATOR CAPILLARY ( GEV CAT.)</v>
      </c>
    </row>
    <row r="3066" spans="1:3" ht="58" x14ac:dyDescent="0.35">
      <c r="A3066" s="30" t="str">
        <f>DATA!C3896</f>
        <v>1531.032.GENRAL.7515</v>
      </c>
      <c r="B3066" s="30" t="str">
        <f>DATA!D3896</f>
        <v>SC15G</v>
      </c>
      <c r="C3066" s="31" t="str">
        <f>DATA!E3896</f>
        <v>P/N : SC15G , SECOP , CONDENSING UNIT
GERMANY DANFOSS R134A 1/2 HP , 1PH-220V
, (OLD PN/ 2101005) FOR SALAD
REFRIGERATOR</v>
      </c>
    </row>
    <row r="3067" spans="1:3" ht="43.5" x14ac:dyDescent="0.35">
      <c r="A3067" s="30" t="str">
        <f>DATA!C3897</f>
        <v>2215.002.GENRAL.7571</v>
      </c>
      <c r="B3067" s="30" t="str">
        <f>DATA!D3897</f>
        <v>RC10-10F</v>
      </c>
      <c r="C3067" s="31" t="str">
        <f>DATA!E3897</f>
        <v>P/N : RC10-10F, STA-KON NYLON INSULATED
FORK TERMINAL AWG 12-10 YELLOW
(THOMAS &amp; BETT)</v>
      </c>
    </row>
    <row r="3068" spans="1:3" ht="43.5" x14ac:dyDescent="0.35">
      <c r="A3068" s="30" t="str">
        <f>DATA!C3898</f>
        <v>2211.099.GENRAL.0235</v>
      </c>
      <c r="B3068" s="30">
        <f>DATA!D3898</f>
        <v>0</v>
      </c>
      <c r="C3068" s="31" t="str">
        <f>DATA!E3898</f>
        <v>ROUND INSERT EELCTRIC PANEL LOCKER
STAINLESS STEEL FOR 3 OUTLET DIST.
PANEL</v>
      </c>
    </row>
    <row r="3069" spans="1:3" ht="43.5" x14ac:dyDescent="0.35">
      <c r="A3069" s="30" t="str">
        <f>DATA!C3899</f>
        <v>2211.099.GENRAL.0236</v>
      </c>
      <c r="B3069" s="30">
        <f>DATA!D3899</f>
        <v>0</v>
      </c>
      <c r="C3069" s="31" t="str">
        <f>DATA!E3899</f>
        <v>180? HINGE FOR SURFACE MOUNTED
DOOR.ELECTRICAL PANEL STEEL HINGES
BLACK COLOUR</v>
      </c>
    </row>
    <row r="3070" spans="1:3" ht="87" x14ac:dyDescent="0.35">
      <c r="A3070" s="30" t="str">
        <f>DATA!C3900</f>
        <v>5720.015.GENRAL.0055</v>
      </c>
      <c r="B3070" s="30">
        <f>DATA!D3900</f>
        <v>0</v>
      </c>
      <c r="C3070" s="31" t="str">
        <f>DATA!E3900</f>
        <v>P/N : CE033M0U12 , ELECTRIC EXTENSION
CORD, 3 GANG, 3 METER CABLE, WHITE
COLOUR, 220 VOLTS, 2860 WATT MAX,
CURRENT 13 AMP, ECEFICATION SASO 2815,
CAT. , ALFANAR MANUFACTURE , NO
SUBSTITUTE</v>
      </c>
    </row>
    <row r="3071" spans="1:3" ht="43.5" x14ac:dyDescent="0.35">
      <c r="A3071" s="30" t="str">
        <f>DATA!C3901</f>
        <v>1817.001.HANKSN.7528</v>
      </c>
      <c r="B3071" s="30" t="str">
        <f>DATA!D3901</f>
        <v>060-117166</v>
      </c>
      <c r="C3071" s="31" t="str">
        <f>DATA!E3901</f>
        <v>DANFOS P/N : 060-117166, DANFOSS
PRESSURE SWITCH KP5 FOR HANKISON AIR
DRYER HPRP1250</v>
      </c>
    </row>
    <row r="3072" spans="1:3" ht="58" x14ac:dyDescent="0.35">
      <c r="A3072" s="30" t="str">
        <f>DATA!C3902</f>
        <v>2219.003.GENRAL.0003</v>
      </c>
      <c r="B3072" s="30" t="str">
        <f>DATA!D3902</f>
        <v>LV429407</v>
      </c>
      <c r="C3072" s="31" t="str">
        <f>DATA!E3902</f>
        <v>P/N : LV429407 , 220 V UNDER VOLTAGE
RELAY MNUVR, SEMCO P/N: 8064833, TYPE
NO. LV429407, ( SCHNEIDER CAT.) (OLD P/N
29407)</v>
      </c>
    </row>
    <row r="3073" spans="1:3" ht="58" x14ac:dyDescent="0.35">
      <c r="A3073" s="30" t="str">
        <f>DATA!C3903</f>
        <v>2219.010.GENRAL.0002</v>
      </c>
      <c r="B3073" s="30" t="str">
        <f>DATA!D3903</f>
        <v>E000-24602</v>
      </c>
      <c r="C3073" s="31" t="str">
        <f>DATA!E3903</f>
        <v>P/N : E000-24602 , VOLTAGE REGULATOR,
KERUI, MODEL SX460 FOR GENLITEC
EMERGENCY GENERATOR SET MODEL
GPC150S</v>
      </c>
    </row>
    <row r="3074" spans="1:3" ht="43.5" x14ac:dyDescent="0.35">
      <c r="A3074" s="30" t="str">
        <f>DATA!C3904</f>
        <v>0666.001.ARSTON.0004</v>
      </c>
      <c r="B3074" s="30">
        <f>DATA!D3904</f>
        <v>0</v>
      </c>
      <c r="C3074" s="31" t="str">
        <f>DATA!E3904</f>
        <v>WATER HEATER ARISTON RUBIS PRO 40 V
EG , MODEL : RUBIS-PRO-40-V-EG , MAKER :
ARISTON</v>
      </c>
    </row>
    <row r="3075" spans="1:3" ht="43.5" x14ac:dyDescent="0.35">
      <c r="A3075" s="30" t="str">
        <f>DATA!C3905</f>
        <v>0666.001.ARSTON.0004</v>
      </c>
      <c r="B3075" s="30">
        <f>DATA!D3905</f>
        <v>0</v>
      </c>
      <c r="C3075" s="31" t="str">
        <f>DATA!E3905</f>
        <v>WATER HEATER ARISTON RUBIS PRO 40 V
EG , MODEL : RUBIS-PRO-40-V-EG , MAKER :
ARISTON</v>
      </c>
    </row>
    <row r="3076" spans="1:3" ht="43.5" x14ac:dyDescent="0.35">
      <c r="A3076" s="30" t="str">
        <f>DATA!C3906</f>
        <v>0666.001.ARSTON.0004</v>
      </c>
      <c r="B3076" s="30">
        <f>DATA!D3906</f>
        <v>0</v>
      </c>
      <c r="C3076" s="31" t="str">
        <f>DATA!E3906</f>
        <v>WATER HEATER ARISTON RUBIS PRO 40 V
EG , MODEL : RUBIS-PRO-40-V-EG , MAKER :
ARISTON</v>
      </c>
    </row>
    <row r="3077" spans="1:3" ht="29" x14ac:dyDescent="0.35">
      <c r="A3077" s="30" t="str">
        <f>DATA!C3907</f>
        <v>0666.001.GENRAL.0214</v>
      </c>
      <c r="B3077" s="30" t="str">
        <f>DATA!D3907</f>
        <v>HRES03-450</v>
      </c>
      <c r="C3077" s="31" t="str">
        <f>DATA!E3907</f>
        <v>P/N : HRES03-450 , SUCTION FAN FOR
GALLEY ( ROSENBERG CAT.)</v>
      </c>
    </row>
    <row r="3078" spans="1:3" ht="29" x14ac:dyDescent="0.35">
      <c r="A3078" s="30" t="str">
        <f>DATA!C3908</f>
        <v>0666.001.GENRAL.0215</v>
      </c>
      <c r="B3078" s="30" t="str">
        <f>DATA!D3908</f>
        <v>UNO-67-500-4D</v>
      </c>
      <c r="C3078" s="31" t="str">
        <f>DATA!E3908</f>
        <v>P/N : UNO-67-500-4D , FRESH AIR FAN FOR
GALLEY ( ROSENBERG CAT.)</v>
      </c>
    </row>
    <row r="3079" spans="1:3" ht="29" x14ac:dyDescent="0.35">
      <c r="A3079" s="30" t="str">
        <f>DATA!C3909</f>
        <v>1531.032.GENRAL.7533</v>
      </c>
      <c r="B3079" s="30">
        <f>DATA!D3909</f>
        <v>0</v>
      </c>
      <c r="C3079" s="31" t="str">
        <f>DATA!E3909</f>
        <v>RUBBER GASKET FOR EXTERNAL DOOR OF
FREEZER UNIT , DIA. 80X194 CM</v>
      </c>
    </row>
    <row r="3080" spans="1:3" ht="43.5" x14ac:dyDescent="0.35">
      <c r="A3080" s="30" t="str">
        <f>DATA!C3910</f>
        <v>0666.001.ARSTON.0004</v>
      </c>
      <c r="B3080" s="30">
        <f>DATA!D3910</f>
        <v>0</v>
      </c>
      <c r="C3080" s="31" t="str">
        <f>DATA!E3910</f>
        <v>WATER HEATER ARISTON RUBIS PRO 40 V
EG , MODEL : RUBIS-PRO-40-V-EG , MAKER :
ARISTON</v>
      </c>
    </row>
    <row r="3081" spans="1:3" ht="58" x14ac:dyDescent="0.35">
      <c r="A3081" s="30" t="str">
        <f>DATA!C3911</f>
        <v>0666.001.GENRAL.0126</v>
      </c>
      <c r="B3081" s="30">
        <f>DATA!D3911</f>
        <v>0</v>
      </c>
      <c r="C3081" s="31" t="str">
        <f>DATA!E3911</f>
        <v>| EXHAUST FAN - DIAMETER 47*47cm - 220
VOLT IP 44 MINIMUM WITHP protective Guard
From One Side - FOR WAREHOUSE
VENTILATION ( LOCAL MARKET )</v>
      </c>
    </row>
    <row r="3082" spans="1:3" ht="58" x14ac:dyDescent="0.35">
      <c r="A3082" s="30" t="str">
        <f>DATA!C3912</f>
        <v>0666.001.GENRAL.0126</v>
      </c>
      <c r="B3082" s="30">
        <f>DATA!D3912</f>
        <v>0</v>
      </c>
      <c r="C3082" s="31" t="str">
        <f>DATA!E3912</f>
        <v>| EXHAUST FAN - DIAMETER 47*47cm - 220
VOLT IP 44 MINIMUM WITHP protective Guard
From One Side - FOR WAREHOUSE
VENTILATION ( LOCAL MARKET )</v>
      </c>
    </row>
    <row r="3083" spans="1:3" ht="87" x14ac:dyDescent="0.35">
      <c r="A3083" s="30" t="str">
        <f>DATA!C3913</f>
        <v>0220.000.HPS.0013</v>
      </c>
      <c r="B3083" s="30">
        <f>DATA!D3913</f>
        <v>0</v>
      </c>
      <c r="C3083" s="31" t="str">
        <f>DATA!E3913</f>
        <v>TRANSFORMER, HAMMOND POWER
SOLUTIONS INC., CAT NO.SG3A0030KB0C , 30
KVA COPPER WOUND, THREE PHASE 480
DELTA PRIMARY VOLTS 208Y/120 STAR
SECONDARY VOLTS, 60 HZ COPPER WOUND,
MAKER : HPS</v>
      </c>
    </row>
    <row r="3084" spans="1:3" ht="29" x14ac:dyDescent="0.35">
      <c r="A3084" s="30" t="str">
        <f>DATA!C3914</f>
        <v>1276.011.LOWARA.7001</v>
      </c>
      <c r="B3084" s="30">
        <f>DATA!D3914</f>
        <v>0</v>
      </c>
      <c r="C3084" s="31" t="str">
        <f>DATA!E3914</f>
        <v>P/N: 104600790, LOWARA E-HM
P5HM06P11M5HVBE WATER PUMP</v>
      </c>
    </row>
    <row r="3085" spans="1:3" ht="29" x14ac:dyDescent="0.35">
      <c r="A3085" s="30" t="str">
        <f>DATA!C3915</f>
        <v>1276.011.LOWARA.7001</v>
      </c>
      <c r="B3085" s="30">
        <f>DATA!D3915</f>
        <v>0</v>
      </c>
      <c r="C3085" s="31" t="str">
        <f>DATA!E3915</f>
        <v>P/N: 104600790, LOWARA E-HM
P5HM06P11M5HVBE WATER PUMP</v>
      </c>
    </row>
    <row r="3086" spans="1:3" ht="29" x14ac:dyDescent="0.35">
      <c r="A3086" s="30" t="str">
        <f>DATA!C3916</f>
        <v>1276.011.LOWARA.7001</v>
      </c>
      <c r="B3086" s="30">
        <f>DATA!D3916</f>
        <v>0</v>
      </c>
      <c r="C3086" s="31" t="str">
        <f>DATA!E3916</f>
        <v>P/N: 104600790, LOWARA E-HM
P5HM06P11M5HVBE WATER PUMP</v>
      </c>
    </row>
    <row r="3087" spans="1:3" ht="87" x14ac:dyDescent="0.35">
      <c r="A3087" s="30" t="str">
        <f>DATA!C3917</f>
        <v>0220.000.HPS.0013</v>
      </c>
      <c r="B3087" s="30">
        <f>DATA!D3917</f>
        <v>0</v>
      </c>
      <c r="C3087" s="31" t="str">
        <f>DATA!E3917</f>
        <v>TRANSFORMER, HAMMOND POWER
SOLUTIONS INC., CAT NO.SG3A0030KB0C , 30
KVA COPPER WOUND, THREE PHASE 480
DELTA PRIMARY VOLTS 208Y/120 STAR
SECONDARY VOLTS, 60 HZ COPPER WOUND,
MAKER : HPS</v>
      </c>
    </row>
    <row r="3088" spans="1:3" ht="43.5" x14ac:dyDescent="0.35">
      <c r="A3088" s="30" t="str">
        <f>DATA!C3918</f>
        <v>2215.004.GENRAL.0017</v>
      </c>
      <c r="B3088" s="30">
        <f>DATA!D3918</f>
        <v>0</v>
      </c>
      <c r="C3088" s="31" t="str">
        <f>DATA!E3918</f>
        <v>1 CONDUCTOR X50 MM SQ SOFT STANDARD
YELLOW GREAN EARTHING CABLE
(ELSWEDEY CABLES)</v>
      </c>
    </row>
    <row r="3089" spans="1:3" ht="72.5" x14ac:dyDescent="0.35">
      <c r="A3089" s="30" t="str">
        <f>DATA!C3919</f>
        <v>5720.011.GENRAL.0060</v>
      </c>
      <c r="B3089" s="30">
        <f>DATA!D3919</f>
        <v>0</v>
      </c>
      <c r="C3089" s="31" t="str">
        <f>DATA!E3919</f>
        <v>GEWISS BOX IS OFF THE WALL 1 UNIT, GRAY
COLOUR AND DEGREE IP P40 AND
MECHANICAL RESISTANCE IK07RESISTANT
TO SOIL, WATER AND STAINLESS STEEL
COVER SCREWS</v>
      </c>
    </row>
    <row r="3090" spans="1:3" ht="72.5" x14ac:dyDescent="0.35">
      <c r="A3090" s="30" t="str">
        <f>DATA!C3920</f>
        <v>5720.011.GENRAL.0061</v>
      </c>
      <c r="B3090" s="30">
        <f>DATA!D3920</f>
        <v>0</v>
      </c>
      <c r="C3090" s="31" t="str">
        <f>DATA!E3920</f>
        <v>GEWISS BOX IS OFF THE WALL 2 UNIT, GRAY
COLOUR AND DEGREE IP P40 AND
MECHANICAL RESISTANCE IK07RESISTANT
TO SOIL, WATER AND STAINLESS STEEL
COVER SCREWS</v>
      </c>
    </row>
    <row r="3091" spans="1:3" ht="43.5" x14ac:dyDescent="0.35">
      <c r="A3091" s="30" t="str">
        <f>DATA!C3921</f>
        <v>5720.003.GENRAL.0170</v>
      </c>
      <c r="B3091" s="30">
        <f>DATA!D3921</f>
        <v>0</v>
      </c>
      <c r="C3091" s="31" t="str">
        <f>DATA!E3921</f>
        <v>70 MM2CABLE LUGS WITH 10 MM HOLE
DIAMETER MADE IN CHINA ( REF CODE
1001.001.USED.0047</v>
      </c>
    </row>
    <row r="3092" spans="1:3" ht="29" x14ac:dyDescent="0.35">
      <c r="A3092" s="30" t="str">
        <f>DATA!C3922</f>
        <v>5720.003.GENRAL.0150</v>
      </c>
      <c r="B3092" s="30">
        <f>DATA!D3922</f>
        <v>0</v>
      </c>
      <c r="C3092" s="31" t="str">
        <f>DATA!E3922</f>
        <v>50 MM2CABLE LUGS WITH 10 MM HOLE
DIAMETER MADE IN CHINA</v>
      </c>
    </row>
    <row r="3093" spans="1:3" ht="29" x14ac:dyDescent="0.35">
      <c r="A3093" s="30" t="str">
        <f>DATA!C3923</f>
        <v>5720.003.GENRAL.0125</v>
      </c>
      <c r="B3093" s="30">
        <f>DATA!D3923</f>
        <v>0</v>
      </c>
      <c r="C3093" s="31" t="str">
        <f>DATA!E3923</f>
        <v>25 MM2CABLE LUGS WITH 8 MM HOLE
DIAMETER MADE IN CHINA</v>
      </c>
    </row>
    <row r="3094" spans="1:3" ht="43.5" x14ac:dyDescent="0.35">
      <c r="A3094" s="30" t="str">
        <f>DATA!C3924</f>
        <v>5720.003.GENRAL.0034</v>
      </c>
      <c r="B3094" s="30">
        <f>DATA!D3924</f>
        <v>0</v>
      </c>
      <c r="C3094" s="31" t="str">
        <f>DATA!E3924</f>
        <v>COPPER CLAD, POINTED SECTIONAL
GROUND ROD - 3/4 INCH X 10 FEET PRODUCT
ABB TYPE 7510S , ABB STAMPED ON ROD</v>
      </c>
    </row>
    <row r="3095" spans="1:3" x14ac:dyDescent="0.35">
      <c r="A3095" s="30" t="str">
        <f>DATA!C3925</f>
        <v>5720.003.GENRAL.0025</v>
      </c>
      <c r="B3095" s="30">
        <f>DATA!D3925</f>
        <v>0</v>
      </c>
      <c r="C3095" s="31" t="str">
        <f>DATA!E3925</f>
        <v>1 CONDUCTOR X 25 SQUERE MM YELLOW/GREEN SOFT ( ELSEWEDY )</v>
      </c>
    </row>
    <row r="3096" spans="1:3" ht="29" x14ac:dyDescent="0.35">
      <c r="A3096" s="30" t="str">
        <f>DATA!C3926</f>
        <v>5720.003.GENRAL.0050</v>
      </c>
      <c r="B3096" s="30">
        <f>DATA!D3926</f>
        <v>0</v>
      </c>
      <c r="C3096" s="31" t="str">
        <f>DATA!E3926</f>
        <v>1 CONDUCTOR X 50 SQUERE MM
YELLOW/GREEN SOFT ( ELSEWEDY )</v>
      </c>
    </row>
    <row r="3097" spans="1:3" ht="29" x14ac:dyDescent="0.35">
      <c r="A3097" s="30" t="str">
        <f>DATA!C3927</f>
        <v>5720.003.GENRAL.0070</v>
      </c>
      <c r="B3097" s="30">
        <f>DATA!D3927</f>
        <v>0</v>
      </c>
      <c r="C3097" s="31" t="str">
        <f>DATA!E3927</f>
        <v>1 CONDUCTOR X 70 SQUERE MM
YELLOW/GREEN SOFT ( ELSEWEDY )</v>
      </c>
    </row>
    <row r="3098" spans="1:3" ht="29" x14ac:dyDescent="0.35">
      <c r="A3098" s="30" t="str">
        <f>DATA!C3928</f>
        <v>5720.003.GENRAL.7539</v>
      </c>
      <c r="B3098" s="30">
        <f>DATA!D3928</f>
        <v>0</v>
      </c>
      <c r="C3098" s="31" t="str">
        <f>DATA!E3928</f>
        <v>70 MM2CABLE LUGS WITH 12 MM HOLE
DIAMETER</v>
      </c>
    </row>
    <row r="3099" spans="1:3" ht="29" x14ac:dyDescent="0.35">
      <c r="A3099" s="30" t="str">
        <f>DATA!C3929</f>
        <v>5720.003.GENRAL.7541</v>
      </c>
      <c r="B3099" s="30">
        <f>DATA!D3929</f>
        <v>0</v>
      </c>
      <c r="C3099" s="31" t="str">
        <f>DATA!E3929</f>
        <v>50 MM2CABLE LUGS WITH 12 MM HOLE
DIAMETER</v>
      </c>
    </row>
    <row r="3100" spans="1:3" ht="43.5" x14ac:dyDescent="0.35">
      <c r="A3100" s="30" t="str">
        <f>DATA!C3930</f>
        <v>2215.004.GENRAL.7597</v>
      </c>
      <c r="B3100" s="30" t="str">
        <f>DATA!D3930</f>
        <v>SWDcbs164</v>
      </c>
      <c r="C3100" s="31" t="str">
        <f>DATA!E3930</f>
        <v>P/N : SWDCBS164 , TV/SAT COAXIAL CABLE
CF 160 TV / SAT CABLES , 75 OHM (1 EA=100
METER) (ELSEWEDY CAT.)</v>
      </c>
    </row>
    <row r="3101" spans="1:3" ht="29" x14ac:dyDescent="0.35">
      <c r="A3101" s="30" t="str">
        <f>DATA!C3931</f>
        <v>5720.003.GENRAL.0025</v>
      </c>
      <c r="B3101" s="30">
        <f>DATA!D3931</f>
        <v>0</v>
      </c>
      <c r="C3101" s="31" t="str">
        <f>DATA!E3931</f>
        <v>1 CONDUCTOR X 25 SQUERE MM
YELLOW/GREEN SOFT ( ELSEWEDY )</v>
      </c>
    </row>
    <row r="3102" spans="1:3" ht="43.5" x14ac:dyDescent="0.35">
      <c r="A3102" s="30" t="str">
        <f>DATA!C3932</f>
        <v>5720.009.GENRAL.7017</v>
      </c>
      <c r="B3102" s="30">
        <f>DATA!D3932</f>
        <v>0</v>
      </c>
      <c r="C3102" s="31" t="str">
        <f>DATA!E3932</f>
        <v>INDUSTRIAL FREE PLASTIC PLUG 32 AMP + 5
POLE (3PH+N+G) IP 67 MADE IN ITALY OR
GERMANY + RECEPTACLE</v>
      </c>
    </row>
    <row r="3103" spans="1:3" ht="43.5" x14ac:dyDescent="0.35">
      <c r="A3103" s="30" t="str">
        <f>DATA!C3933</f>
        <v>5720.011.GENRAL.7015</v>
      </c>
      <c r="B3103" s="30">
        <f>DATA!D3933</f>
        <v>572118</v>
      </c>
      <c r="C3103" s="31" t="str">
        <f>DATA!E3933</f>
        <v>P/N : 572118 , LEGRAND SOCKET OUTLET 2
PHASE EARTH 2 POLES 16 AMPS MODEL:
741 30 MADE IN FRANCE</v>
      </c>
    </row>
    <row r="3104" spans="1:3" ht="29" x14ac:dyDescent="0.35">
      <c r="A3104" s="30" t="str">
        <f>DATA!C3934</f>
        <v>2215.004.GENRAL.7555</v>
      </c>
      <c r="B3104" s="30" t="str">
        <f>DATA!D3934</f>
        <v>A5G05060</v>
      </c>
      <c r="C3104" s="31" t="str">
        <f>DATA!E3934</f>
        <v>5 CONDUCTORS X 6 SQ.MM RUBBER CABLE
ITALIAN MADE ( EACH = METER )</v>
      </c>
    </row>
    <row r="3105" spans="1:3" ht="43.5" x14ac:dyDescent="0.35">
      <c r="A3105" s="30" t="str">
        <f>DATA!C3935</f>
        <v>2215.004.GENRAL.7584</v>
      </c>
      <c r="B3105" s="30">
        <f>DATA!D3935</f>
        <v>0</v>
      </c>
      <c r="C3105" s="31" t="str">
        <f>DATA!E3935</f>
        <v>RUBBER CABLE WITH FLEXIBLE COPPER
CONDUCTORS, SIZE 5C X 16MM2, (EL
SEWEDY) (1 EACH = 1 Meter)</v>
      </c>
    </row>
    <row r="3106" spans="1:3" ht="43.5" x14ac:dyDescent="0.35">
      <c r="A3106" s="30" t="str">
        <f>DATA!C3936</f>
        <v>2215.004.GENRAL.0017</v>
      </c>
      <c r="B3106" s="30">
        <f>DATA!D3936</f>
        <v>0</v>
      </c>
      <c r="C3106" s="31" t="str">
        <f>DATA!E3936</f>
        <v>1 CONDUCTOR X50 MM SQ SOFT STANDARD
YELLOW GREAN EARTHING CABLE
(ELSWEDEY CABLES)</v>
      </c>
    </row>
    <row r="3107" spans="1:3" ht="72.5" x14ac:dyDescent="0.35">
      <c r="A3107" s="30" t="str">
        <f>DATA!C3937</f>
        <v>0669.001.KRATON.0001</v>
      </c>
      <c r="B3107" s="30" t="str">
        <f>DATA!D3937</f>
        <v>BGKT-5.5</v>
      </c>
      <c r="C3107" s="31" t="str">
        <f>DATA!E3937</f>
        <v>P/N : BGKT-5.5 , SPLIT EX-PROOF AIR-
COOLED SPLIT TYPE WALL-MOUNTED A/C
UNIT COMPLETE INDOOR &amp; OUTDOOR UNITS
, MAKER : KRATON , ( FOR ONLY RIGS
80/81/76,77,78).</v>
      </c>
    </row>
    <row r="3108" spans="1:3" ht="29" x14ac:dyDescent="0.35">
      <c r="A3108" s="30" t="str">
        <f>DATA!C3938</f>
        <v>5720.011.GENRAL.9430</v>
      </c>
      <c r="B3108" s="30">
        <f>DATA!D3938</f>
        <v>0</v>
      </c>
      <c r="C3108" s="31" t="str">
        <f>DATA!E3938</f>
        <v>110 VOLT AMERICAN MULTI SOCKET 3
OUTLETS</v>
      </c>
    </row>
    <row r="3109" spans="1:3" ht="43.5" x14ac:dyDescent="0.35">
      <c r="A3109" s="30" t="str">
        <f>DATA!C3939</f>
        <v>2215.004.GENRAL.7597</v>
      </c>
      <c r="B3109" s="30" t="str">
        <f>DATA!D3939</f>
        <v>SWDcbs164</v>
      </c>
      <c r="C3109" s="31" t="str">
        <f>DATA!E3939</f>
        <v>P/N : SWDCBS164 , TV/SAT COAXIAL CABLE
CF 160 TV / SAT CABLES , 75 OHM (1 EA=100
METER) (ELSEWEDY CAT.)</v>
      </c>
    </row>
    <row r="3110" spans="1:3" x14ac:dyDescent="0.35">
      <c r="A3110" s="30" t="str">
        <f>DATA!C3940</f>
        <v>2215.003.GENRAL.7501</v>
      </c>
      <c r="B3110" s="30">
        <f>DATA!D3940</f>
        <v>0</v>
      </c>
      <c r="C3110" s="31" t="str">
        <f>DATA!E3940</f>
        <v>LUGS FOR GROUND CABLE 70MM</v>
      </c>
    </row>
    <row r="3111" spans="1:3" ht="43.5" x14ac:dyDescent="0.35">
      <c r="A3111" s="30" t="str">
        <f>DATA!C3941</f>
        <v>2215.004.GENRAL.7597</v>
      </c>
      <c r="B3111" s="30" t="str">
        <f>DATA!D3941</f>
        <v>SWDcbs164</v>
      </c>
      <c r="C3111" s="31" t="str">
        <f>DATA!E3941</f>
        <v>P/N : SWDCBS164 , TV/SAT COAXIAL CABLE
CF 160 TV / SAT CABLES , 75 OHM (1 EA=100
METER) (ELSEWEDY CAT.)</v>
      </c>
    </row>
    <row r="3112" spans="1:3" ht="58" x14ac:dyDescent="0.35">
      <c r="A3112" s="30" t="str">
        <f>DATA!C3942</f>
        <v>5720.003.GENRAL.7532</v>
      </c>
      <c r="B3112" s="30" t="str">
        <f>DATA!D3942</f>
        <v>A9R41463</v>
      </c>
      <c r="C3112" s="31" t="str">
        <f>DATA!E3942</f>
        <v>P/N : A9R41463, EARTH LEAKAGE,3P+N
SCHNEIDER- MULI 9,63A,400VAC,IM 630A,
SCPD FUS 100A ,LNC=LDC=10KA0, OLD PN :
A9R411463</v>
      </c>
    </row>
    <row r="3113" spans="1:3" ht="29" x14ac:dyDescent="0.35">
      <c r="A3113" s="30" t="str">
        <f>DATA!C3943</f>
        <v>2211.008.GENRAL.7520</v>
      </c>
      <c r="B3113" s="30">
        <f>DATA!D3943</f>
        <v>0</v>
      </c>
      <c r="C3113" s="31" t="str">
        <f>DATA!E3943</f>
        <v>SCHNEIDER MINIATURE 63 AMP ,3 POLE (
REF CODE 1001.001.USED.0031 )</v>
      </c>
    </row>
    <row r="3114" spans="1:3" ht="58" x14ac:dyDescent="0.35">
      <c r="A3114" s="30" t="str">
        <f>DATA!C3944</f>
        <v>2215.003.GENRAL.7560</v>
      </c>
      <c r="B3114" s="30">
        <f>DATA!D3944</f>
        <v>0</v>
      </c>
      <c r="C3114" s="31" t="str">
        <f>DATA!E3944</f>
        <v>TWIST-ON CONNECTOR KIT, TERMINAL TYPE:
CONNECTOR, NUMBER OF PIECES: 620,
NUMBER OF SIZES (REF. P/N : 35EG97
GRAINGER CAT.)</v>
      </c>
    </row>
    <row r="3115" spans="1:3" ht="43.5" x14ac:dyDescent="0.35">
      <c r="A3115" s="30" t="str">
        <f>DATA!C3945</f>
        <v>5720.003.GENRAL.0034</v>
      </c>
      <c r="B3115" s="30">
        <f>DATA!D3945</f>
        <v>0</v>
      </c>
      <c r="C3115" s="31" t="str">
        <f>DATA!E3945</f>
        <v>COPPER CLAD, POINTED SECTIONAL
GROUND ROD - 3/4 INCH X 10 FEET PRODUCT
ABB TYPE 7510S , ABB STAMPED ON ROD</v>
      </c>
    </row>
    <row r="3116" spans="1:3" ht="29" x14ac:dyDescent="0.35">
      <c r="A3116" s="30" t="str">
        <f>DATA!C3946</f>
        <v>2215.002.GENRAL.7515</v>
      </c>
      <c r="B3116" s="30">
        <f>DATA!D3946</f>
        <v>0</v>
      </c>
      <c r="C3116" s="31" t="str">
        <f>DATA!E3946</f>
        <v>RING TERMINAL SIZE 8MM(NOT INSULATED)
(ACCESSORY)</v>
      </c>
    </row>
    <row r="3117" spans="1:3" ht="29" x14ac:dyDescent="0.35">
      <c r="A3117" s="30" t="str">
        <f>DATA!C3947</f>
        <v>2215.002.GENRAL.7516</v>
      </c>
      <c r="B3117" s="30">
        <f>DATA!D3947</f>
        <v>0</v>
      </c>
      <c r="C3117" s="31" t="str">
        <f>DATA!E3947</f>
        <v>RING TERMINAL SIZE 4MM(NOT INSULATED)
(ACCESSORY)</v>
      </c>
    </row>
    <row r="3118" spans="1:3" ht="29" x14ac:dyDescent="0.35">
      <c r="A3118" s="30" t="str">
        <f>DATA!C3948</f>
        <v>2215.002.GENRAL.7529</v>
      </c>
      <c r="B3118" s="30">
        <f>DATA!D3948</f>
        <v>1104169</v>
      </c>
      <c r="C3118" s="31" t="str">
        <f>DATA!E3948</f>
        <v>CONNECTION CERAMIC THERMAL SIZE 6 MM
3 EYS , REF. PN/ 1104169 (ACCESSORY)</v>
      </c>
    </row>
    <row r="3119" spans="1:3" ht="29" x14ac:dyDescent="0.35">
      <c r="A3119" s="30" t="str">
        <f>DATA!C3949</f>
        <v>5720.003.GENRAL.7539</v>
      </c>
      <c r="B3119" s="30">
        <f>DATA!D3949</f>
        <v>0</v>
      </c>
      <c r="C3119" s="31" t="str">
        <f>DATA!E3949</f>
        <v>70 MM2CABLE LUGS WITH 12 MM HOLE
DIAMETER</v>
      </c>
    </row>
    <row r="3120" spans="1:3" x14ac:dyDescent="0.35">
      <c r="A3120" s="30" t="str">
        <f>DATA!C3950</f>
        <v>2215.004.GENRAL.7031</v>
      </c>
      <c r="B3120" s="30">
        <f>DATA!D3950</f>
        <v>0</v>
      </c>
      <c r="C3120" s="31" t="str">
        <f>DATA!E3950</f>
        <v>Power cable 3 Cond. , 14 AWG . 110 Volt</v>
      </c>
    </row>
    <row r="3121" spans="1:3" ht="58" x14ac:dyDescent="0.35">
      <c r="A3121" s="30" t="str">
        <f>DATA!C3951</f>
        <v>2215.004.GENRAL.7502</v>
      </c>
      <c r="B3121" s="30" t="str">
        <f>DATA!D3951</f>
        <v>A5G03015</v>
      </c>
      <c r="C3121" s="31" t="str">
        <f>DATA!E3951</f>
        <v>P/N : A5G03015, 3 X 1.5 MM2 FLEXIBLE
POWER CABLE, RUBBER INSULATED FOR
ELAND CABLES LIGHTING SYSTEM H07RN-F
EA = 1 MTR</v>
      </c>
    </row>
    <row r="3122" spans="1:3" ht="43.5" x14ac:dyDescent="0.35">
      <c r="A3122" s="30" t="str">
        <f>DATA!C3952</f>
        <v>2215.004.GENRAL.7036</v>
      </c>
      <c r="B3122" s="30" t="str">
        <f>DATA!D3952</f>
        <v>3C14</v>
      </c>
      <c r="C3122" s="31" t="str">
        <f>DATA!E3952</f>
        <v>P/N : 3C14 , EXANE 125 (TMC # P-3C14 ) OIL
AND MUD RESISTANT CABLE 3
CONDUCTORS X 14 AWG (1 EACH = 1 FEET)</v>
      </c>
    </row>
    <row r="3123" spans="1:3" ht="43.5" x14ac:dyDescent="0.35">
      <c r="A3123" s="30" t="str">
        <f>DATA!C3953</f>
        <v>2215.004.GENRAL.7040</v>
      </c>
      <c r="B3123" s="30" t="str">
        <f>DATA!D3953</f>
        <v>4C10</v>
      </c>
      <c r="C3123" s="31" t="str">
        <f>DATA!E3953</f>
        <v>P/N : 4C10 , EXANE 125 OIL AND MUD
RESISTANT CABLE 4 CONDUCTORS X 10
AWG . [6 mm?] ( EA = 1 FT )</v>
      </c>
    </row>
    <row r="3124" spans="1:3" ht="43.5" x14ac:dyDescent="0.35">
      <c r="A3124" s="30" t="str">
        <f>DATA!C3954</f>
        <v>2215.004.GENRAL.7532</v>
      </c>
      <c r="B3124" s="30" t="str">
        <f>DATA!D3954</f>
        <v>10C14</v>
      </c>
      <c r="C3124" s="31" t="str">
        <f>DATA!E3954</f>
        <v>P/N : 10C14, EXANE 125 OIL AND MUD
RESISTANT CABLE 10 CONDUCTORS X 14
AWG ( EA= 1 FT)</v>
      </c>
    </row>
    <row r="3125" spans="1:3" ht="43.5" x14ac:dyDescent="0.35">
      <c r="A3125" s="30" t="str">
        <f>DATA!C3955</f>
        <v>2215.004.GENRAL.7533</v>
      </c>
      <c r="B3125" s="30" t="str">
        <f>DATA!D3955</f>
        <v>3C12</v>
      </c>
      <c r="C3125" s="31" t="str">
        <f>DATA!E3955</f>
        <v>P/N : 3C12, EXANE 125 OIL AND MUD
RESISTANT CABLE 3 CONDUCTORS X 12
AWG ( EACH EQUAL METER )</v>
      </c>
    </row>
    <row r="3126" spans="1:3" ht="29" x14ac:dyDescent="0.35">
      <c r="A3126" s="30" t="str">
        <f>DATA!C3956</f>
        <v>2215.004.GENRAL.7146</v>
      </c>
      <c r="B3126" s="30">
        <f>DATA!D3956</f>
        <v>37102517</v>
      </c>
      <c r="C3126" s="31" t="str">
        <f>DATA!E3956</f>
        <v>P/N : 37102517, POWER CABLE, 4C X 12 AWG
FROM AMRICABLE</v>
      </c>
    </row>
    <row r="3127" spans="1:3" ht="29" x14ac:dyDescent="0.35">
      <c r="A3127" s="30" t="str">
        <f>DATA!C3957</f>
        <v>2215.004.GENRAL.7158</v>
      </c>
      <c r="B3127" s="30">
        <f>DATA!D3957</f>
        <v>0</v>
      </c>
      <c r="C3127" s="31" t="str">
        <f>DATA!E3957</f>
        <v>POWER CABLE, 4C X 6 AWG FROM
AMRICABLE ( REF. P/N : 37102410 ONLY )</v>
      </c>
    </row>
    <row r="3128" spans="1:3" ht="29" x14ac:dyDescent="0.35">
      <c r="A3128" s="30" t="str">
        <f>DATA!C3958</f>
        <v>2215.004.GENRAL.7554</v>
      </c>
      <c r="B3128" s="30" t="str">
        <f>DATA!D3958</f>
        <v>A5G0525</v>
      </c>
      <c r="C3128" s="31" t="str">
        <f>DATA!E3958</f>
        <v>5 CONDUCTORS X 25 SQ.MM RUBBER CABLE
ITALIAN MADE ( 1 EACH = 1 METER )</v>
      </c>
    </row>
    <row r="3129" spans="1:3" ht="72.5" x14ac:dyDescent="0.35">
      <c r="A3129" s="30" t="str">
        <f>DATA!C3959</f>
        <v>2215.004.GENRAL.7586</v>
      </c>
      <c r="B3129" s="30">
        <f>DATA!D3959</f>
        <v>26086</v>
      </c>
      <c r="C3129" s="31" t="str">
        <f>DATA!E3959</f>
        <v>P/N : 026086 (DRAKA CAT.) , AMERCABLE CIR
POWER CABLE 1/0 AWG 4 CONDUCTORS
GEXOL INSULATED ARCTIC GRADE THREE
AND FOUR CONDUCTOR WITH GROUND
0.6/1KV RATED 90C (OLD P/N : 37-102-416)</v>
      </c>
    </row>
    <row r="3130" spans="1:3" ht="29" x14ac:dyDescent="0.35">
      <c r="A3130" s="30" t="str">
        <f>DATA!C3960</f>
        <v>2214.005.IDM.0361</v>
      </c>
      <c r="B3130" s="30" t="str">
        <f>DATA!D3960</f>
        <v>XB7EV07BP</v>
      </c>
      <c r="C3130" s="31" t="str">
        <f>DATA!E3960</f>
        <v>P/N : XB7EV07BP , PILOT LIGHT - LED - CLEAR
- 24V FOR IDM SCR ALL MODELS</v>
      </c>
    </row>
    <row r="3131" spans="1:3" ht="29" x14ac:dyDescent="0.35">
      <c r="A3131" s="30" t="str">
        <f>DATA!C3961</f>
        <v>2214.005.IDM.0362</v>
      </c>
      <c r="B3131" s="30" t="str">
        <f>DATA!D3961</f>
        <v>XB7EV08BP</v>
      </c>
      <c r="C3131" s="31" t="str">
        <f>DATA!E3961</f>
        <v>P/N : XB7EV08BP , PILOT LIGHT - LED -
ORANGE - 24V FOR IDM SCR ALL MODELS</v>
      </c>
    </row>
    <row r="3132" spans="1:3" ht="29" x14ac:dyDescent="0.35">
      <c r="A3132" s="30" t="str">
        <f>DATA!C3962</f>
        <v>2214.005.IDM.0364</v>
      </c>
      <c r="B3132" s="30" t="str">
        <f>DATA!D3962</f>
        <v>NSYSM20860</v>
      </c>
      <c r="C3132" s="31" t="str">
        <f>DATA!E3962</f>
        <v>P/N : NSYSM20860 , ELECTRIC PANEL :
SPACIAL SM, REF. NSYSM20860 , IP55</v>
      </c>
    </row>
    <row r="3133" spans="1:3" ht="87" x14ac:dyDescent="0.35">
      <c r="A3133" s="30" t="str">
        <f>DATA!C3963</f>
        <v>2214.005.IDM.0366</v>
      </c>
      <c r="B3133" s="30">
        <f>DATA!D3963</f>
        <v>2967620</v>
      </c>
      <c r="C3133" s="31" t="str">
        <f>DATA!E3963</f>
        <v>P/N : 2967620 , PLC-INTERFACE FOR HIGH
CONTINUOUS CURRENTS, BASIC TERMINAL
BLOCK WITH SCREW CONNECTION ,
LIMITING CONTINUOUS CURRENT UP TO 10
A, 1 CHANGEOVER CONTACT, INPUT
VOLTAGE 24 V DC FOR IDM SCR ALL MODELS</v>
      </c>
    </row>
    <row r="3134" spans="1:3" ht="29" x14ac:dyDescent="0.35">
      <c r="A3134" s="30" t="str">
        <f>DATA!C3964</f>
        <v>2214.005.IDM.0364</v>
      </c>
      <c r="B3134" s="30" t="str">
        <f>DATA!D3964</f>
        <v>NSYSM20860</v>
      </c>
      <c r="C3134" s="31" t="str">
        <f>DATA!E3964</f>
        <v>P/N : NSYSM20860 , ELECTRIC PANEL :
SPACIAL SM, REF. NSYSM20860 , IP55</v>
      </c>
    </row>
    <row r="3135" spans="1:3" ht="29" x14ac:dyDescent="0.35">
      <c r="A3135" s="30" t="str">
        <f>DATA!C3965</f>
        <v>2214.005.IDM.0361</v>
      </c>
      <c r="B3135" s="30" t="str">
        <f>DATA!D3965</f>
        <v>XB7EV07BP</v>
      </c>
      <c r="C3135" s="31" t="str">
        <f>DATA!E3965</f>
        <v>P/N : XB7EV07BP , PILOT LIGHT - LED - CLEAR
- 24V FOR IDM SCR ALL MODELS</v>
      </c>
    </row>
    <row r="3136" spans="1:3" ht="29" x14ac:dyDescent="0.35">
      <c r="A3136" s="30" t="str">
        <f>DATA!C3966</f>
        <v>2214.005.IDM.0362</v>
      </c>
      <c r="B3136" s="30" t="str">
        <f>DATA!D3966</f>
        <v>XB7EV08BP</v>
      </c>
      <c r="C3136" s="31" t="str">
        <f>DATA!E3966</f>
        <v>P/N : XB7EV08BP , PILOT LIGHT - LED -
ORANGE - 24V FOR IDM SCR ALL MODELS</v>
      </c>
    </row>
    <row r="3137" spans="1:3" ht="58" x14ac:dyDescent="0.35">
      <c r="A3137" s="30" t="str">
        <f>DATA!C3967</f>
        <v>5720.011.GENRAL.3401</v>
      </c>
      <c r="B3137" s="30" t="str">
        <f>DATA!D3967</f>
        <v>ZPEKL-1620-332PN</v>
      </c>
      <c r="C3137" s="31" t="str">
        <f>DATA!E3967</f>
        <v>PN: ZPEKL-1620-332PN , 40-3700822ZPEKL-
1620-332PN 20/C MALE PLUG C5AERO ?A20-
SP2012M-14B</v>
      </c>
    </row>
    <row r="3138" spans="1:3" ht="43.5" x14ac:dyDescent="0.35">
      <c r="A3138" s="30" t="str">
        <f>DATA!C3968</f>
        <v>2215.004.GENRAL.7550</v>
      </c>
      <c r="B3138" s="30" t="str">
        <f>DATA!D3968</f>
        <v>4C</v>
      </c>
      <c r="C3138" s="31" t="str">
        <f>DATA!E3968</f>
        <v>P/N : 4C X 10 AWG , 4 C X 10 AWG , EXANE
125 OIL AND MUD RESISTANT CABLE 4
CONDUCTORS X 10 AWG ( 1 EACH = 1 FEET )</v>
      </c>
    </row>
    <row r="3139" spans="1:3" ht="29" x14ac:dyDescent="0.35">
      <c r="A3139" s="30" t="str">
        <f>DATA!C3969</f>
        <v>5720.011.GENRAL.7040</v>
      </c>
      <c r="B3139" s="30" t="str">
        <f>DATA!D3969</f>
        <v>WITH 4OUTLET</v>
      </c>
      <c r="C3139" s="31" t="str">
        <f>DATA!E3969</f>
        <v>BRENNENSTUHL CORD REEL WITH 50 MTR
ELECTRIC CABLE WITH 4 OUTLET</v>
      </c>
    </row>
    <row r="3140" spans="1:3" x14ac:dyDescent="0.35">
      <c r="A3140" s="30" t="str">
        <f>DATA!C3970</f>
        <v>5720.011.GENRAL.7041</v>
      </c>
      <c r="B3140" s="30">
        <f>DATA!D3970</f>
        <v>0</v>
      </c>
      <c r="C3140" s="31" t="e">
        <f>DATA!#REF!</f>
        <v>#REF!</v>
      </c>
    </row>
    <row r="3141" spans="1:3" ht="43.5" x14ac:dyDescent="0.35">
      <c r="A3141" s="30" t="str">
        <f>DATA!C3971</f>
        <v>2215.004.GENRAL.0017</v>
      </c>
      <c r="B3141" s="30" t="str">
        <f>DATA!E3970</f>
        <v>MULTI-SOCKET ADAPTOR 5 OUTLET 5/250
VOLTS WITH INDICATOR LIGHT AND FUSED</v>
      </c>
      <c r="C3141" s="31" t="str">
        <f>DATA!E3971</f>
        <v>1 CONDUCTOR X50 MM SQ SOFT STANDARD
YELLOW GREAN EARTHING CABLE
(ELSWEDEY CABLES)</v>
      </c>
    </row>
    <row r="3142" spans="1:3" ht="72.5" x14ac:dyDescent="0.35">
      <c r="A3142" s="30" t="str">
        <f>DATA!C3972</f>
        <v>5720.003.GENRAL.0012</v>
      </c>
      <c r="B3142" s="30" t="str">
        <f>DATA!D3972</f>
        <v>G6</v>
      </c>
      <c r="C3142" s="31" t="str">
        <f>DATA!E3972</f>
        <v>ABB P/N : G6 , EARTH GROUND ROD TO
CABLE CLAMP (TYPE G) COPPER ALLOY
MECHANICAL CLAMP DIAMATER 3?4 FOR
MAX. CONDUTOR 5.2-33.6 WITH
CERTIFICATION : UL467 (G5 &amp; G6) LISTED</v>
      </c>
    </row>
    <row r="3143" spans="1:3" ht="29" x14ac:dyDescent="0.35">
      <c r="A3143" s="30" t="str">
        <f>DATA!C3973</f>
        <v>5720.011.GENRAL.0069</v>
      </c>
      <c r="B3143" s="30" t="str">
        <f>DATA!D3973</f>
        <v>ACP1534CD</v>
      </c>
      <c r="C3143" s="31" t="str">
        <f>DATA!E3973</f>
        <v>P/N : ACP1534CD , PLUG 150A 3W 4 P (
APPLETON CAT.)</v>
      </c>
    </row>
    <row r="3144" spans="1:3" ht="58" x14ac:dyDescent="0.35">
      <c r="A3144" s="30" t="str">
        <f>DATA!C3974</f>
        <v>1521.009.COPLND.0206</v>
      </c>
      <c r="B3144" s="30" t="str">
        <f>DATA!D3974</f>
        <v>LLP-40X-EWL</v>
      </c>
      <c r="C3144" s="31" t="str">
        <f>DATA!E3974</f>
        <v>P/N : LLP-40X-EWL , COMPLETE
COMPRESSOR , MODEL : LLP-40X-EWL , 3PH ,
50 HZ , 1450 RPM , 220-240V , 380-420 VOLT
STAR , R22 FOR FREEZER UNIT</v>
      </c>
    </row>
    <row r="3145" spans="1:3" ht="43.5" x14ac:dyDescent="0.35">
      <c r="A3145" s="30" t="str">
        <f>DATA!C3975</f>
        <v>1521.009.COPLND.0214</v>
      </c>
      <c r="B3145" s="30" t="str">
        <f>DATA!D3975</f>
        <v>DLLP-40X-EWL</v>
      </c>
      <c r="C3145" s="31" t="str">
        <f>DATA!E3975</f>
        <v>DWM COPELAND FREEZER UNIT
COMPRESSOR MODEL LLP-40X-EWL 3PHASE
50 HZ 380V 9.5 AMPS R 22</v>
      </c>
    </row>
    <row r="3146" spans="1:3" ht="43.5" x14ac:dyDescent="0.35">
      <c r="A3146" s="30" t="str">
        <f>DATA!C3976</f>
        <v>2214.028.OMRON.0200</v>
      </c>
      <c r="B3146" s="30" t="str">
        <f>DATA!D3976</f>
        <v>090.07.714</v>
      </c>
      <c r="C3146" s="31" t="str">
        <f>DATA!E3976</f>
        <v>P/N : 090.07.714, CB,3P,1200A,
600V,50KIC@600VA, NO CHRG MTR, W/UV
TRIP , OLD PN : 090.07.334</v>
      </c>
    </row>
    <row r="3147" spans="1:3" ht="43.5" x14ac:dyDescent="0.35">
      <c r="A3147" s="30" t="str">
        <f>DATA!C3977</f>
        <v>2214.028.OMRON.0001</v>
      </c>
      <c r="B3147" s="30" t="str">
        <f>DATA!D3977</f>
        <v>160.25.497</v>
      </c>
      <c r="C3147" s="31" t="str">
        <f>DATA!E3977</f>
        <v>P/N : 160.25.497 , FUSE-TIME DEL,CC, 600V,
1A 200KA,STRIKER,SAP. 9L-07CR0004 FOR
OMRON VFD MAKE SCHLUMBERGER</v>
      </c>
    </row>
    <row r="3148" spans="1:3" ht="43.5" x14ac:dyDescent="0.35">
      <c r="A3148" s="30" t="str">
        <f>DATA!C3978</f>
        <v>2214.028.OMRON.0004</v>
      </c>
      <c r="B3148" s="30" t="str">
        <f>DATA!D3978</f>
        <v>160.25.503</v>
      </c>
      <c r="C3148" s="31" t="str">
        <f>DATA!E3978</f>
        <v>P/N : 160.25.503 , FUSE-TIME DEL,CC, 600V,
2A 200KA,STRIKER FOR OMRON VFD MAKE
SCHLUMBERGER</v>
      </c>
    </row>
    <row r="3149" spans="1:3" ht="43.5" x14ac:dyDescent="0.35">
      <c r="A3149" s="30" t="str">
        <f>DATA!C3979</f>
        <v>2214.028.OMRON.0005</v>
      </c>
      <c r="B3149" s="30" t="str">
        <f>DATA!D3979</f>
        <v>160.70.161</v>
      </c>
      <c r="C3149" s="31" t="str">
        <f>DATA!E3979</f>
        <v>P/N : 160.70.161 , FUSE-BLOCK, 1P,CC,600V,
30A 200KA,INDICATOR FOR OMRON VFD
MAKE SCHLUMBERGER</v>
      </c>
    </row>
    <row r="3150" spans="1:3" ht="43.5" x14ac:dyDescent="0.35">
      <c r="A3150" s="30" t="str">
        <f>DATA!C3980</f>
        <v>2214.028.OMRON.0006</v>
      </c>
      <c r="B3150" s="30" t="str">
        <f>DATA!D3980</f>
        <v>160.70.164</v>
      </c>
      <c r="C3150" s="31" t="str">
        <f>DATA!E3980</f>
        <v>P/N : 160.70.164 , FUSE-BLOCK, 2P,CC,600V,
30A 200KA,INDICATOR FOR OMRON
VFD MAKE SCHLUMBERGER</v>
      </c>
    </row>
    <row r="3151" spans="1:3" ht="43.5" x14ac:dyDescent="0.35">
      <c r="A3151" s="30" t="str">
        <f>DATA!C3981</f>
        <v>2214.028.OMRON.0007</v>
      </c>
      <c r="B3151" s="30" t="str">
        <f>DATA!D3981</f>
        <v>160.95.016</v>
      </c>
      <c r="C3151" s="31" t="str">
        <f>DATA!E3981</f>
        <v>P/N : 160.95.016 , FUSE-BLOCK, 3P, CC, 600V,
30A 200KA, INDICATOR FOR OMRON VFD
MAKE SCHLUMBERGER</v>
      </c>
    </row>
    <row r="3152" spans="1:3" ht="43.5" x14ac:dyDescent="0.35">
      <c r="A3152" s="30" t="str">
        <f>DATA!C3982</f>
        <v>2214.028.OMRON.0008</v>
      </c>
      <c r="B3152" s="30" t="str">
        <f>DATA!D3982</f>
        <v>080.10.015</v>
      </c>
      <c r="C3152" s="31" t="str">
        <f>DATA!E3982</f>
        <v>P/N : 080.10.015 , LENS,PLT,RED,U/W
10250T201N, 10250TC1N FOR OMRON VFD
MAKE SCHLUMBERGER</v>
      </c>
    </row>
    <row r="3153" spans="1:3" ht="43.5" x14ac:dyDescent="0.35">
      <c r="A3153" s="30" t="str">
        <f>DATA!C3983</f>
        <v>2214.028.OMRON.0009</v>
      </c>
      <c r="B3153" s="30" t="str">
        <f>DATA!D3983</f>
        <v>220.05.520</v>
      </c>
      <c r="C3153" s="31" t="str">
        <f>DATA!E3983</f>
        <v>P/N : 220.05.520 , DISPLAY-GND FLT,PNL
MOUNT, BENDER FP200,ISO685-S-B FOR
OMRON VFD MAKE SCHLUMBERGER</v>
      </c>
    </row>
    <row r="3154" spans="1:3" ht="43.5" x14ac:dyDescent="0.35">
      <c r="A3154" s="30" t="str">
        <f>DATA!C3984</f>
        <v>2214.028.OMRON.0011</v>
      </c>
      <c r="B3154" s="30" t="str">
        <f>DATA!D3984</f>
        <v>150.05.172</v>
      </c>
      <c r="C3154" s="31" t="str">
        <f>DATA!E3984</f>
        <v>P/N : 150.05.172 , XFMR,CPT,CNTR TRANSFORMER,150VA,575:115VAC,
50/60HZ,105DEGF FOR OMRON VFD MAKE
SCHLUMBERGER</v>
      </c>
    </row>
    <row r="3155" spans="1:3" ht="43.5" x14ac:dyDescent="0.35">
      <c r="A3155" s="30" t="str">
        <f>DATA!C3985</f>
        <v>2214.028.OMRON.0013</v>
      </c>
      <c r="B3155" s="30" t="str">
        <f>DATA!D3985</f>
        <v>130.25.258</v>
      </c>
      <c r="C3155" s="31" t="str">
        <f>DATA!E3985</f>
        <v>P/N : 130.25.258 , RELAY,CONTROL,2P,
24VDC,10A INT DIODE,W/LED FOR OMRON
VFD MAKE SCHLUMBERGER</v>
      </c>
    </row>
    <row r="3156" spans="1:3" ht="43.5" x14ac:dyDescent="0.35">
      <c r="A3156" s="30" t="str">
        <f>DATA!C3986</f>
        <v>2214.028.OMRON.0016</v>
      </c>
      <c r="B3156" s="30" t="str">
        <f>DATA!D3986</f>
        <v>130.25.510</v>
      </c>
      <c r="C3156" s="31" t="str">
        <f>DATA!E3986</f>
        <v>P/N : 130.25.510 , RELAY,BASE,2P,10A,(FOR
LY2) FOR OMRON VFD MAKE
SCHLUMBERGER</v>
      </c>
    </row>
    <row r="3157" spans="1:3" ht="58" x14ac:dyDescent="0.35">
      <c r="A3157" s="30" t="str">
        <f>DATA!C3987</f>
        <v>5330.002.GENRAL.0045</v>
      </c>
      <c r="B3157" s="30">
        <f>DATA!D3987</f>
        <v>0</v>
      </c>
      <c r="C3157" s="31" t="str">
        <f>DATA!E3987</f>
        <v>ALUMINUM LADDER TRAY, 12 FT , 75 IB OER
FT , SPAN CAPCITY FOR CABLE LADY TRY
1B48-12SL-12-09 (REF. P/N : 2HCL2 GRAINGER
CAT.)</v>
      </c>
    </row>
    <row r="3158" spans="1:3" ht="29" x14ac:dyDescent="0.35">
      <c r="A3158" s="30" t="str">
        <f>DATA!C3988</f>
        <v>2215.004.GENRAL.7593</v>
      </c>
      <c r="B3158" s="30">
        <f>DATA!D3988</f>
        <v>0</v>
      </c>
      <c r="C3158" s="31" t="str">
        <f>DATA!E3988</f>
        <v>ELECTRIC RUBBERCONTROL CABLE 14 AWG
X 10C , DRAKA, OIL AND SUN RESISTANCE</v>
      </c>
    </row>
    <row r="3159" spans="1:3" ht="29" x14ac:dyDescent="0.35">
      <c r="A3159" s="30" t="str">
        <f>DATA!C3989</f>
        <v>2215.003.GENRAL.0824</v>
      </c>
      <c r="B3159" s="30" t="str">
        <f>DATA!D3989</f>
        <v>CG125125S</v>
      </c>
      <c r="C3159" s="31" t="str">
        <f>DATA!E3989</f>
        <v>P/N: CG125125S, STEEL CABLE
CONNECTORS 11/4" HUB COLOUR GREEN</v>
      </c>
    </row>
    <row r="3160" spans="1:3" ht="43.5" x14ac:dyDescent="0.35">
      <c r="A3160" s="30" t="str">
        <f>DATA!C3990</f>
        <v>2214.028.OMRON.0018</v>
      </c>
      <c r="B3160" s="30" t="str">
        <f>DATA!D3990</f>
        <v>230.95.951</v>
      </c>
      <c r="C3160" s="31" t="str">
        <f>DATA!E3990</f>
        <v>P/N : 230.95.951 , ETHERNMAC102-24TP-F
SWITCH FOR OMRON VFD MAKE
SCHLUMBERGER</v>
      </c>
    </row>
    <row r="3161" spans="1:3" ht="43.5" x14ac:dyDescent="0.35">
      <c r="A3161" s="30" t="str">
        <f>DATA!C3991</f>
        <v>2214.028.OMRON.0019</v>
      </c>
      <c r="B3161" s="30" t="str">
        <f>DATA!D3991</f>
        <v>230.95.954</v>
      </c>
      <c r="C3161" s="31" t="str">
        <f>DATA!E3991</f>
        <v>P/N : 230.95.954 , FASTER SPEED M-FAST
SFP-LH/LC TRANSCEIVER FOR OMRON VFD
MAKE SCHLUMBERGER</v>
      </c>
    </row>
    <row r="3162" spans="1:3" ht="43.5" x14ac:dyDescent="0.35">
      <c r="A3162" s="30" t="str">
        <f>DATA!C3992</f>
        <v>2214.028.OMRON.0022</v>
      </c>
      <c r="B3162" s="30" t="str">
        <f>DATA!D3992</f>
        <v>230.95.942</v>
      </c>
      <c r="C3162" s="31" t="str">
        <f>DATA!E3992</f>
        <v>P/N : 230.95.942 , MONITOR-LED,19" PANEL
MOUNT, SXGA, I965,350N,W/P-CAP FOR
OMRON VFD MAKE SCHLUMBERGER</v>
      </c>
    </row>
    <row r="3163" spans="1:3" ht="43.5" x14ac:dyDescent="0.35">
      <c r="A3163" s="30" t="str">
        <f>DATA!C3993</f>
        <v>2214.028.OMRON.0024</v>
      </c>
      <c r="B3163" s="30" t="str">
        <f>DATA!D3993</f>
        <v>230.95.333</v>
      </c>
      <c r="C3163" s="31" t="str">
        <f>DATA!E3993</f>
        <v>P/N : 230.95.942 , MONITOR-LED,19" PANEL
MOUNT, SXGA, I965,350N,W/P-CAP FOR
OMRON VFD MAKE SCHLUMBERGER</v>
      </c>
    </row>
    <row r="3164" spans="1:3" x14ac:dyDescent="0.35">
      <c r="A3164" s="30" t="str">
        <f>DATA!C3994</f>
        <v>5720.015.GENRAL.0004</v>
      </c>
      <c r="B3164" s="30">
        <f>DATA!D3994</f>
        <v>0</v>
      </c>
      <c r="C3164" s="31" t="str">
        <f>DATA!E3994</f>
        <v>IL32650- Brothersكشاف عين بقرة 3</v>
      </c>
    </row>
    <row r="3165" spans="1:3" ht="29" x14ac:dyDescent="0.35">
      <c r="A3165" s="30" t="str">
        <f>DATA!C3995</f>
        <v>5720.015.GENRAL.0008</v>
      </c>
      <c r="B3165" s="30" t="str">
        <f>DATA!D3995</f>
        <v>BS1113TV</v>
      </c>
      <c r="C3165" s="31" t="str">
        <f>DATA!E3995</f>
        <v>P/N : BS1113TV , PANASONIC AIR CONDITION
CURCIT BREAKER 30A , 2P1E , 240V AC</v>
      </c>
    </row>
    <row r="3166" spans="1:3" ht="29" x14ac:dyDescent="0.35">
      <c r="A3166" s="30" t="str">
        <f>DATA!C3996</f>
        <v>5720.015.GENRAL.0011</v>
      </c>
      <c r="B3166" s="30">
        <f>DATA!D3996</f>
        <v>572004</v>
      </c>
      <c r="C3166" s="31" t="str">
        <f>DATA!E3996</f>
        <v>P/N : 572004 , LENGRAND SINGLE 10 AMPERE
250 V</v>
      </c>
    </row>
    <row r="3167" spans="1:3" ht="29" x14ac:dyDescent="0.35">
      <c r="A3167" s="30" t="str">
        <f>DATA!C3997</f>
        <v>5720.015.GENRAL.0013</v>
      </c>
      <c r="B3167" s="30">
        <f>DATA!D3997</f>
        <v>680632</v>
      </c>
      <c r="C3167" s="31" t="str">
        <f>DATA!E3997</f>
        <v>PN :- 680632 LEGRAND PLATE WATER PROOF
WITH COVER 3 MODULE - WHITE</v>
      </c>
    </row>
    <row r="3168" spans="1:3" ht="29" x14ac:dyDescent="0.35">
      <c r="A3168" s="30" t="str">
        <f>DATA!C3998</f>
        <v>5720.015.GENRAL.0014</v>
      </c>
      <c r="B3168" s="30">
        <f>DATA!D3998</f>
        <v>572341</v>
      </c>
      <c r="C3168" s="31" t="str">
        <f>DATA!E3998</f>
        <v>PN :- 572341 ELECTRIC SOCKET COVER (
MAKER : LEGRAND</v>
      </c>
    </row>
    <row r="3169" spans="1:3" x14ac:dyDescent="0.35">
      <c r="A3169" s="30" t="str">
        <f>DATA!C3999</f>
        <v>5720.015.GENRAL.0016</v>
      </c>
      <c r="B3169" s="30">
        <f>DATA!D3999</f>
        <v>0</v>
      </c>
      <c r="C3169" s="31" t="str">
        <f>DATA!E3999</f>
        <v>لفة خرطوم 16 ملي علاء الدين &amp; بيت الهندسة</v>
      </c>
    </row>
    <row r="3170" spans="1:3" x14ac:dyDescent="0.35">
      <c r="A3170" s="30" t="str">
        <f>DATA!C4000</f>
        <v>5720.015.GENRAL.0017</v>
      </c>
      <c r="B3170" s="30">
        <f>DATA!D4000</f>
        <v>0</v>
      </c>
      <c r="C3170" s="31" t="str">
        <f>DATA!E4000</f>
        <v>( METER = EA ( مكرونه حراري 10 مم بالمتر</v>
      </c>
    </row>
    <row r="3171" spans="1:3" ht="29" x14ac:dyDescent="0.35">
      <c r="A3171" s="30" t="str">
        <f>DATA!C4001</f>
        <v>5720.015.GENRAL.0018</v>
      </c>
      <c r="B3171" s="30">
        <f>DATA!D4001</f>
        <v>576040</v>
      </c>
      <c r="C3171" s="31" t="str">
        <f>DATA!E4001</f>
        <v>P/N : 576040 , FRAME 1,2 &amp;3M ( MAKER :
LEGRAND )</v>
      </c>
    </row>
    <row r="3172" spans="1:3" ht="29" x14ac:dyDescent="0.35">
      <c r="A3172" s="30" t="str">
        <f>DATA!C4002</f>
        <v>5720.015.GENRAL.0019</v>
      </c>
      <c r="B3172" s="30">
        <f>DATA!D4002</f>
        <v>575010</v>
      </c>
      <c r="C3172" s="31" t="str">
        <f>DATA!E4002</f>
        <v>P/N : 575010 , PLATE 3M FOR FRENCH &amp;
ITALIAN STD , WHITE ( MAKER : LEGRAND )</v>
      </c>
    </row>
    <row r="3173" spans="1:3" x14ac:dyDescent="0.35">
      <c r="A3173" s="30" t="str">
        <f>DATA!C4003</f>
        <v>5720.015.GENRAL.0020</v>
      </c>
      <c r="B3173" s="30">
        <f>DATA!D4003</f>
        <v>0</v>
      </c>
      <c r="C3173" s="31" t="str">
        <f>DATA!E4003</f>
        <v>علبة ماجيك 3 فتحة فينوس</v>
      </c>
    </row>
    <row r="3174" spans="1:3" ht="29" x14ac:dyDescent="0.35">
      <c r="A3174" s="30" t="str">
        <f>DATA!C4004</f>
        <v>5720.015.GENRAL.0021</v>
      </c>
      <c r="B3174" s="30">
        <f>DATA!D4004</f>
        <v>576011</v>
      </c>
      <c r="C3174" s="31" t="str">
        <f>DATA!E4004</f>
        <v>P/N : 576011 , FRAME 4M ( MAKER : LEGRAND
)</v>
      </c>
    </row>
    <row r="3175" spans="1:3" x14ac:dyDescent="0.35">
      <c r="A3175" s="30" t="str">
        <f>DATA!C4005</f>
        <v>5720.015.GENRAL.0022</v>
      </c>
      <c r="B3175" s="30">
        <f>DATA!D4005</f>
        <v>575030</v>
      </c>
      <c r="C3175" s="31" t="str">
        <f>DATA!E4005</f>
        <v>P/N : 575030 , PLATE , WHITE 4M ( MAKER : LEGRAND )</v>
      </c>
    </row>
    <row r="3176" spans="1:3" x14ac:dyDescent="0.35">
      <c r="A3176" s="30" t="str">
        <f>DATA!C4006</f>
        <v>5720.015.GENRAL.0023</v>
      </c>
      <c r="B3176" s="30">
        <f>DATA!D4006</f>
        <v>0</v>
      </c>
      <c r="C3176" s="31" t="str">
        <f>DATA!E4006</f>
        <v>علبة ماجيك 4 فتحة فينوس</v>
      </c>
    </row>
    <row r="3177" spans="1:3" x14ac:dyDescent="0.35">
      <c r="A3177" s="30" t="str">
        <f>DATA!C4007</f>
        <v>5720.015.GENRAL.0024</v>
      </c>
      <c r="B3177" s="30">
        <f>DATA!D4007</f>
        <v>0</v>
      </c>
      <c r="C3177" s="31" t="str">
        <f>DATA!E4007</f>
        <v>اسباني IDE بلجة 16 امبير بالذكرة</v>
      </c>
    </row>
    <row r="3178" spans="1:3" ht="29" x14ac:dyDescent="0.35">
      <c r="A3178" s="30" t="str">
        <f>DATA!C4008</f>
        <v>5720.015.GENRAL.0025</v>
      </c>
      <c r="B3178" s="30">
        <f>DATA!D4008</f>
        <v>0</v>
      </c>
      <c r="C3178" s="31" t="str">
        <f>DATA!E4008</f>
        <v>P/N : 50342 , PLUG, 2PIN,10-16A,220V (
LEGRAND )</v>
      </c>
    </row>
    <row r="3179" spans="1:3" x14ac:dyDescent="0.35">
      <c r="A3179" s="30" t="str">
        <f>DATA!C4009</f>
        <v>5720.015.GENRAL.0027</v>
      </c>
      <c r="B3179" s="30">
        <f>DATA!D4009</f>
        <v>0</v>
      </c>
      <c r="C3179" s="31" t="str">
        <f>DATA!E4009</f>
        <v>كيس ترامل 2 ملم ماسورة 100 قطعه</v>
      </c>
    </row>
    <row r="3180" spans="1:3" x14ac:dyDescent="0.35">
      <c r="A3180" s="30" t="str">
        <f>DATA!C4010</f>
        <v>5720.015.GENRAL.0028</v>
      </c>
      <c r="B3180" s="30">
        <f>DATA!D4010</f>
        <v>0</v>
      </c>
      <c r="C3180" s="31" t="str">
        <f>DATA!E4010</f>
        <v>كيس ترامل 10 ملم ماسورة 100 قطعه</v>
      </c>
    </row>
    <row r="3181" spans="1:3" x14ac:dyDescent="0.35">
      <c r="A3181" s="30" t="str">
        <f>DATA!C4011</f>
        <v>5720.015.GENRAL.0030</v>
      </c>
      <c r="B3181" s="30">
        <f>DATA!D4011</f>
        <v>0</v>
      </c>
      <c r="C3181" s="31" t="str">
        <f>DATA!E4011</f>
        <v>لفه سلك شعر السويدى للتكييف كابل 3*6 طول 100 متر</v>
      </c>
    </row>
    <row r="3182" spans="1:3" x14ac:dyDescent="0.35">
      <c r="A3182" s="30" t="str">
        <f>DATA!C4012</f>
        <v>5720.015.GENRAL.0031</v>
      </c>
      <c r="B3182" s="30">
        <f>DATA!D4012</f>
        <v>0</v>
      </c>
      <c r="C3182" s="31" t="str">
        <f>DATA!E4012</f>
        <v>لفه سلك شعر السويدى 3 ملي 100 متر</v>
      </c>
    </row>
    <row r="3183" spans="1:3" x14ac:dyDescent="0.35">
      <c r="A3183" s="30" t="str">
        <f>DATA!C4013</f>
        <v>5720.015.GENRAL.0033</v>
      </c>
      <c r="B3183" s="30">
        <f>DATA!D4013</f>
        <v>0</v>
      </c>
      <c r="C3183" s="31" t="str">
        <f>DATA!E4013</f>
        <v>LED VENUS LAMP 9 WATT</v>
      </c>
    </row>
    <row r="3184" spans="1:3" x14ac:dyDescent="0.35">
      <c r="A3184" s="30" t="str">
        <f>DATA!C4014</f>
        <v>5720.015.GENRAL.0038</v>
      </c>
      <c r="B3184" s="30">
        <f>DATA!D4014</f>
        <v>0</v>
      </c>
      <c r="C3184" s="31" t="str">
        <f>DATA!E4014</f>
        <v>(METER = EA ( مكرونة حراري 6 مم بالمتر</v>
      </c>
    </row>
    <row r="3185" spans="1:3" x14ac:dyDescent="0.35">
      <c r="A3185" s="30" t="str">
        <f>DATA!C4015</f>
        <v>5720.015.GENRAL.0060</v>
      </c>
      <c r="B3185" s="30">
        <f>DATA!D4015</f>
        <v>0</v>
      </c>
      <c r="C3185" s="31" t="str">
        <f>DATA!E4015</f>
        <v>لفة خرطوم علاء الدين 29 ملي</v>
      </c>
    </row>
    <row r="3186" spans="1:3" x14ac:dyDescent="0.35">
      <c r="A3186" s="30" t="str">
        <f>DATA!C4016</f>
        <v>5720.015.GENRAL.0062</v>
      </c>
      <c r="B3186" s="30">
        <f>DATA!D4016</f>
        <v>0</v>
      </c>
      <c r="C3186" s="31" t="str">
        <f>DATA!E4016</f>
        <v>كيس ترامل 6 ملي ماسورة 100 قطعه</v>
      </c>
    </row>
    <row r="3187" spans="1:3" ht="29" x14ac:dyDescent="0.35">
      <c r="A3187" s="30" t="str">
        <f>DATA!C4017</f>
        <v>5720.015.GENRAL.0065</v>
      </c>
      <c r="B3187" s="30">
        <f>DATA!D4017</f>
        <v>190198</v>
      </c>
      <c r="C3187" s="31" t="str">
        <f>DATA!E4017</f>
        <v>P/N : 190198 , OFF-THE-WALL MAGIC BOX (
VENUS CAT.)</v>
      </c>
    </row>
    <row r="3188" spans="1:3" ht="43.5" x14ac:dyDescent="0.35">
      <c r="A3188" s="30" t="str">
        <f>DATA!C4018</f>
        <v>1854.002.CARIER.0728</v>
      </c>
      <c r="B3188" s="30">
        <f>DATA!D4018</f>
        <v>2400580</v>
      </c>
      <c r="C3188" s="31" t="str">
        <f>DATA!E4018</f>
        <v>P/N : 02400580, CONTACTOR 2 POLES-25
AMPS 190-200V COIL FOR CARRIER AIR
CONDITIONING</v>
      </c>
    </row>
    <row r="3189" spans="1:3" ht="58" x14ac:dyDescent="0.35">
      <c r="A3189" s="30" t="str">
        <f>DATA!C4019</f>
        <v>1854.002.CARIER.7586</v>
      </c>
      <c r="B3189" s="30">
        <f>DATA!D4019</f>
        <v>2400321</v>
      </c>
      <c r="C3189" s="31" t="str">
        <f>DATA!E4019</f>
        <v>P/N : 02400321 , DUAL CAP 55+3 MF-450 V-
50/60 HZ -P2-85 DEG FOR CARRIER AIR
CONDITIONER 38QHCT18-708</v>
      </c>
    </row>
    <row r="3190" spans="1:3" ht="29" x14ac:dyDescent="0.35">
      <c r="A3190" s="30" t="str">
        <f>DATA!C4021</f>
        <v>1531.032.GENRAL.7151</v>
      </c>
      <c r="B3190" s="30">
        <f>DATA!D4021</f>
        <v>4032316</v>
      </c>
      <c r="C3190" s="31" t="str">
        <f>DATA!E4021</f>
        <v>P/N : 4032316 , 3/8'' FILTER WITH NUTFOR
FREEZER UNIT SDML-163</v>
      </c>
    </row>
    <row r="3191" spans="1:3" ht="43.5" x14ac:dyDescent="0.35">
      <c r="A3191" s="30" t="str">
        <f>DATA!C4022</f>
        <v>1854.002.CARIER.0888</v>
      </c>
      <c r="B3191" s="30" t="str">
        <f>DATA!D4022</f>
        <v>DCL163</v>
      </c>
      <c r="C3191" s="31" t="str">
        <f>DATA!E4022</f>
        <v>P/N : DCL163, FILTER DRYER 3/8" DANFOSS
FOR YORK AIR CONDITION # 1 SCR ROOM
HERMRTEC / E1212E</v>
      </c>
    </row>
    <row r="3192" spans="1:3" ht="43.5" x14ac:dyDescent="0.35">
      <c r="A3192" s="30" t="str">
        <f>DATA!C4023</f>
        <v>1854.002.CARIER.7578</v>
      </c>
      <c r="B3192" s="30">
        <f>DATA!D4023</f>
        <v>2801338</v>
      </c>
      <c r="C3192" s="31" t="str">
        <f>DATA!E4023</f>
        <v>P/N : 02801338 , BEATING BASE JACKET FOR
CARIER AIR CONDITIONING MODEL
42QHCT18-708J</v>
      </c>
    </row>
    <row r="3193" spans="1:3" ht="43.5" x14ac:dyDescent="0.35">
      <c r="A3193" s="30" t="str">
        <f>DATA!C4024</f>
        <v>1854.002.CARIER.7588</v>
      </c>
      <c r="B3193" s="30">
        <f>DATA!D4024</f>
        <v>2300402</v>
      </c>
      <c r="C3193" s="31" t="str">
        <f>DATA!E4024</f>
        <v>P/N : 02300402 , FLARE NUT 1/4 IN FOR
OPTIMAX SPLIT AIR CONDITIONER FOR
CARRIER AIR CONDITIONER 38QHCT18-708</v>
      </c>
    </row>
    <row r="3194" spans="1:3" ht="29" x14ac:dyDescent="0.35">
      <c r="A3194" s="30" t="str">
        <f>DATA!C4025</f>
        <v>1521.027.GENRAL.0028</v>
      </c>
      <c r="B3194" s="30">
        <f>DATA!D4025</f>
        <v>2101209</v>
      </c>
      <c r="C3194" s="31" t="str">
        <f>DATA!E4025</f>
        <v>PN : 2101209 , DOOR HINGES FOR FREEZING
ROOM , MOG CATALOG</v>
      </c>
    </row>
    <row r="3195" spans="1:3" ht="29" x14ac:dyDescent="0.35">
      <c r="A3195" s="30" t="str">
        <f>DATA!C4026</f>
        <v>1531.032.GENRAL.7096</v>
      </c>
      <c r="B3195" s="30">
        <f>DATA!D4026</f>
        <v>22262600</v>
      </c>
      <c r="C3195" s="31" t="str">
        <f>DATA!E4026</f>
        <v>P/N : 22262600 , COOKING THERMOSTATE 300
C FOR OVEN (MISR CAMP CAT.)</v>
      </c>
    </row>
    <row r="3196" spans="1:3" ht="29" x14ac:dyDescent="0.35">
      <c r="A3196" s="30" t="str">
        <f>DATA!C4027</f>
        <v>1521.027.GENRAL.0036</v>
      </c>
      <c r="B3196" s="30" t="str">
        <f>DATA!D4027</f>
        <v>MKC-03</v>
      </c>
      <c r="C3196" s="31" t="str">
        <f>DATA!E4027</f>
        <v>P/N : MKC-03 , PHASE SEQUENCE RELAY FOR
MAIN FREEZER UNIT</v>
      </c>
    </row>
    <row r="3197" spans="1:3" ht="58" x14ac:dyDescent="0.35">
      <c r="A3197" s="30" t="str">
        <f>DATA!C4028</f>
        <v>2214.010.NOV.7526</v>
      </c>
      <c r="B3197" s="30" t="str">
        <f>DATA!D4028</f>
        <v>P250000-9694-25</v>
      </c>
      <c r="C3197" s="31" t="str">
        <f>DATA!E4028</f>
        <v>P/N : P250000-9694-25 , HVAC-HIGH
PRESSURE REF. SWITCH FOR NOV DRILL
CABIN AIR CONDITION MODEL HACAB36-C2-
G-4-6G-PV42-RMF</v>
      </c>
    </row>
    <row r="3198" spans="1:3" ht="58" x14ac:dyDescent="0.35">
      <c r="A3198" s="30" t="str">
        <f>DATA!C4029</f>
        <v>2214.010.NOV.7527</v>
      </c>
      <c r="B3198" s="30" t="str">
        <f>DATA!D4029</f>
        <v>P250000-9694-26</v>
      </c>
      <c r="C3198" s="31" t="str">
        <f>DATA!E4029</f>
        <v>P/N : P250000-9694-26 , HVAC-LOW
PRESSURE REF. SWITCH FOR NOV DRILL
CABIN AIR CONDITION MODEL HACAB36-C2-
G-4-6G-PV42-RMF</v>
      </c>
    </row>
    <row r="3199" spans="1:3" ht="72.5" x14ac:dyDescent="0.35">
      <c r="A3199" s="30" t="str">
        <f>DATA!C4030</f>
        <v>2214.010.NOV.7528</v>
      </c>
      <c r="B3199" s="30" t="str">
        <f>DATA!D4030</f>
        <v>P250000-9694-28</v>
      </c>
      <c r="C3199" s="31" t="str">
        <f>DATA!E4030</f>
        <v>P/N : P250000-9694-28 , HVAC-PHASE
ROTATION MONITOR FOR NOV DRILL CABIN
AIR CONDITION MODEL HACAB36-C2-G-4-6G-
PV42-RMF</v>
      </c>
    </row>
    <row r="3200" spans="1:3" ht="72.5" x14ac:dyDescent="0.35">
      <c r="A3200" s="30" t="str">
        <f>DATA!C4031</f>
        <v>2214.010.NOV.7529</v>
      </c>
      <c r="B3200" s="30" t="str">
        <f>DATA!D4031</f>
        <v>P250000-9694-31</v>
      </c>
      <c r="C3200" s="31" t="str">
        <f>DATA!E4031</f>
        <v>P/N : P250000-9694-31 , HVAC-COMPRESSOR
CONTACTOR FOR NOV DRILL CABIN AIR
CONDITION MODEL HACAB36-C2-G-4-6G-
PV42-RMF</v>
      </c>
    </row>
    <row r="3201" spans="1:3" ht="72.5" x14ac:dyDescent="0.35">
      <c r="A3201" s="30" t="str">
        <f>DATA!C4032</f>
        <v>2214.010.NOV.7530</v>
      </c>
      <c r="B3201" s="30" t="str">
        <f>DATA!D4032</f>
        <v>P250002-0002-64</v>
      </c>
      <c r="C3201" s="31" t="str">
        <f>DATA!E4032</f>
        <v>P/N : P250002-0002-64 , HVAC-COMPRESSOR
CONTROL MODULE FOR NOV DRILL CABIN
AIR CONDITION MODEL HACAB36-C2-G-4-6G-
PV42-RMF</v>
      </c>
    </row>
    <row r="3202" spans="1:3" ht="58" x14ac:dyDescent="0.35">
      <c r="A3202" s="30" t="str">
        <f>DATA!C4033</f>
        <v>2214.010.NOV.7531</v>
      </c>
      <c r="B3202" s="30" t="str">
        <f>DATA!D4033</f>
        <v>P250002-0002-67</v>
      </c>
      <c r="C3202" s="31" t="str">
        <f>DATA!E4033</f>
        <v>P/N : P250002-0002-67 , HVAC-LINE
REACTOR,CONDNSR FAN FOR NOV DRILL
CABIN AIR CONDITION MODEL HACAB36-C2-
G-4-6G-PV42-RMF</v>
      </c>
    </row>
    <row r="3203" spans="1:3" ht="72.5" x14ac:dyDescent="0.35">
      <c r="A3203" s="30" t="str">
        <f>DATA!C4034</f>
        <v>2214.010.NOV.7532</v>
      </c>
      <c r="B3203" s="30" t="str">
        <f>DATA!D4034</f>
        <v>P250002-0002-68</v>
      </c>
      <c r="C3203" s="31" t="str">
        <f>DATA!E4034</f>
        <v>P/N : P250002-0002-68 , HVAC-PRESSURE
XDCR,CONDNSR FAN FOR NOV DRILL CABIN
AIR CONDITION MODEL HACAB36-C2-G-4-6G-
PV42-RMF</v>
      </c>
    </row>
    <row r="3204" spans="1:3" ht="72.5" x14ac:dyDescent="0.35">
      <c r="A3204" s="30" t="str">
        <f>DATA!C4035</f>
        <v>2214.010.NOV.7533</v>
      </c>
      <c r="B3204" s="30" t="str">
        <f>DATA!D4035</f>
        <v>P250002-0002-70</v>
      </c>
      <c r="C3204" s="31" t="str">
        <f>DATA!E4035</f>
        <v>P/N : P250002-0002-70 , HVAC-PRESSURE
XDCR PWR REGLTR FOR NOV DRILL CABIN
AIR CONDITION MODEL HACAB36-C2-G-4-6G-
PV42-RMF</v>
      </c>
    </row>
    <row r="3205" spans="1:3" ht="58" x14ac:dyDescent="0.35">
      <c r="A3205" s="30" t="str">
        <f>DATA!C4036</f>
        <v>2214.010.NOV.7536</v>
      </c>
      <c r="B3205" s="30" t="str">
        <f>DATA!D4036</f>
        <v>P250000-9694-23</v>
      </c>
      <c r="C3205" s="31" t="str">
        <f>DATA!E4036</f>
        <v>P/N : P250000-9694-23 , HVAC-CONTROL
POWER TRANSFORMER FOR NOV DRILL
CABIN AIR CONDITION MODEL HACAB36-C2-
G-4-6G-PV42-RMF</v>
      </c>
    </row>
    <row r="3206" spans="1:3" ht="72.5" x14ac:dyDescent="0.35">
      <c r="A3206" s="30" t="str">
        <f>DATA!C4037</f>
        <v>2214.010.NOV.7538</v>
      </c>
      <c r="B3206" s="30" t="str">
        <f>DATA!D4037</f>
        <v>P250000-9694-27</v>
      </c>
      <c r="C3206" s="31" t="str">
        <f>DATA!E4037</f>
        <v>P/N : P250000-9694-27 , HVAC-BLWR PROVING
CURRENT SW. FOR NOV DRILL CABIN AIR
CONDITION MODEL HACAB36-C2-G-4-6G-
PV42-RMF</v>
      </c>
    </row>
    <row r="3207" spans="1:3" ht="29" x14ac:dyDescent="0.35">
      <c r="A3207" s="30" t="str">
        <f>DATA!C4038</f>
        <v>1531.032.GENRAL.7509</v>
      </c>
      <c r="B3207" s="30">
        <f>DATA!D4038</f>
        <v>0</v>
      </c>
      <c r="C3207" s="31" t="str">
        <f>DATA!E4038</f>
        <v>HEATER ITALY 1950 KW , 220V , FOR BAIN
MARIE ( REF. ONLY P/N: 2102029 )</v>
      </c>
    </row>
    <row r="3208" spans="1:3" ht="58" x14ac:dyDescent="0.35">
      <c r="A3208" s="30" t="str">
        <f>DATA!C4040</f>
        <v>1531.032.GENRAL.7515</v>
      </c>
      <c r="B3208" s="30" t="str">
        <f>DATA!D4040</f>
        <v>SC15G</v>
      </c>
      <c r="C3208" s="31" t="str">
        <f>DATA!E4040</f>
        <v>P/N : SC15G , SECOP , CONDENSING UNIT
GERMANY DANFOSS R134A 1/2 HP , 1PH-220V
, (OLD PN/ 2101005) FOR SALAD
REFRIGERATOR</v>
      </c>
    </row>
    <row r="3209" spans="1:3" ht="43.5" x14ac:dyDescent="0.35">
      <c r="A3209" s="30" t="str">
        <f>DATA!C4041</f>
        <v>1531.033.GENRAL.7220</v>
      </c>
      <c r="B3209" s="30" t="str">
        <f>DATA!D4041</f>
        <v>11.33454.247</v>
      </c>
      <c r="C3209" s="31" t="str">
        <f>DATA!E4041</f>
        <v>P/N : 11.33454.247 , HOT PLATE WITH FRAME
ST-STEEL 30X30 CM , 3KW, 230 VOLT ( EGO
CAT.)( MADE IN TURKEY )</v>
      </c>
    </row>
    <row r="3210" spans="1:3" ht="43.5" x14ac:dyDescent="0.35">
      <c r="A3210" s="30" t="str">
        <f>DATA!C4042</f>
        <v>1531.032.GENRAL.7152</v>
      </c>
      <c r="B3210" s="30" t="str">
        <f>DATA!D4042</f>
        <v>018F6251</v>
      </c>
      <c r="C3210" s="31" t="str">
        <f>DATA!E4042</f>
        <v>P/N : 018F6251 , FREEZER/CHILLER
SOLENOID VALVE COIL, TYPE BF230AS, 230V,
60HZ FOR DANFOSS MAIN FREEZER</v>
      </c>
    </row>
    <row r="3211" spans="1:3" ht="43.5" x14ac:dyDescent="0.35">
      <c r="A3211" s="30" t="str">
        <f>DATA!C4043</f>
        <v>1531.032.GENRAL.7530</v>
      </c>
      <c r="B3211" s="30">
        <f>DATA!D4043</f>
        <v>2102169</v>
      </c>
      <c r="C3211" s="31" t="str">
        <f>DATA!E4043</f>
        <v>LEVEL SENSOR NUT WITHE ST-STEEL
ELECTROD , REF. PN/ 2102169 FOR WATER
BOILER &amp; BAIN MARIE</v>
      </c>
    </row>
    <row r="3212" spans="1:3" ht="43.5" x14ac:dyDescent="0.35">
      <c r="A3212" s="30" t="str">
        <f>DATA!C4044</f>
        <v>1531.003.GENRAL.7509</v>
      </c>
      <c r="B3212" s="30">
        <f>DATA!D4044</f>
        <v>0</v>
      </c>
      <c r="C3212" s="31" t="str">
        <f>DATA!E4044</f>
        <v>HEATER TURKEY UPPER &amp; LOWER OVEN
2000 WATT -220V 2 METER NO REF. 2102017
FOR ELECTRIC COOKER</v>
      </c>
    </row>
    <row r="3213" spans="1:3" ht="29" x14ac:dyDescent="0.35">
      <c r="A3213" s="30" t="str">
        <f>DATA!C4045</f>
        <v>1531.032.GENRAL.7508</v>
      </c>
      <c r="B3213" s="30">
        <f>DATA!D4045</f>
        <v>1104162</v>
      </c>
      <c r="C3213" s="31" t="str">
        <f>DATA!E4045</f>
        <v>LIGHT SWITCH (ON/OFF) 220V - 10A , REF. PN/
1104162 FOR SALAD REFRIGERATOR</v>
      </c>
    </row>
    <row r="3214" spans="1:3" ht="58" x14ac:dyDescent="0.35">
      <c r="A3214" s="30" t="str">
        <f>DATA!C4046</f>
        <v>1531.032.GENRAL.7523</v>
      </c>
      <c r="B3214" s="30" t="str">
        <f>DATA!D4046</f>
        <v>43.24232.000</v>
      </c>
      <c r="C3214" s="31" t="str">
        <f>DATA!E4046</f>
        <v>EGO P/N : ( 43.24232.000 ) SELECTOR
SWITCH ( EGO ) SELECTOR SWITCH_( EGO )
32 AMP 4 POSITIONS 32/250 - 25/400 T150 ,
REF. PN/ 210210 FOR ELECTRIC COOKER,</v>
      </c>
    </row>
    <row r="3215" spans="1:3" ht="43.5" x14ac:dyDescent="0.35">
      <c r="A3215" s="30" t="str">
        <f>DATA!C4047</f>
        <v>1520.008.GENRAL.7006</v>
      </c>
      <c r="B3215" s="30">
        <f>DATA!D4047</f>
        <v>0</v>
      </c>
      <c r="C3215" s="31" t="str">
        <f>DATA!E4047</f>
        <v>TEMPERATURE GAUGE FOR DISPLAY WITH
SENSOR +40 TO -40 REF. PN/ 2101213 FOR
FREEZING ROOM</v>
      </c>
    </row>
    <row r="3216" spans="1:3" ht="29" x14ac:dyDescent="0.35">
      <c r="A3216" s="30" t="str">
        <f>DATA!C4048</f>
        <v>1521.027.GENRAL.0003</v>
      </c>
      <c r="B3216" s="30">
        <f>DATA!D4048</f>
        <v>0</v>
      </c>
      <c r="C3216" s="31" t="str">
        <f>DATA!E4048</f>
        <v>FREEZER DRAIN HEATER ,230V,150W,3M
LENGTH FOR FREEZER UNIT</v>
      </c>
    </row>
    <row r="3217" spans="1:3" ht="43.5" x14ac:dyDescent="0.35">
      <c r="A3217" s="30" t="str">
        <f>DATA!C4049</f>
        <v>0666.001.ARSTON.0004</v>
      </c>
      <c r="B3217" s="30">
        <f>DATA!D4049</f>
        <v>0</v>
      </c>
      <c r="C3217" s="31" t="str">
        <f>DATA!E4049</f>
        <v>WATER HEATER ARISTON RUBIS PRO 40 V
EG , MODEL : RUBIS-PRO-40-V-EG , MAKER :
ARISTON</v>
      </c>
    </row>
    <row r="3218" spans="1:3" ht="43.5" x14ac:dyDescent="0.35">
      <c r="A3218" s="30" t="str">
        <f>DATA!C4050</f>
        <v>2214.010.NOV.7515</v>
      </c>
      <c r="B3218" s="30" t="str">
        <f>DATA!D4050</f>
        <v>P250000-9694-30</v>
      </c>
      <c r="C3218" s="31" t="str">
        <f>DATA!E4050</f>
        <v>P/N : P250000-9694-30 HVAC-SCROLL
COMPRESSOR FOR NOV A/C DRILLER CABIN
HACAB36-G3-4-6-0-PV42-LH1-LWD</v>
      </c>
    </row>
    <row r="3219" spans="1:3" ht="72.5" x14ac:dyDescent="0.35">
      <c r="A3219" s="30" t="str">
        <f>DATA!C4051</f>
        <v>2214.010.NOV.7534</v>
      </c>
      <c r="B3219" s="30" t="str">
        <f>DATA!D4051</f>
        <v>P250000-9694-21</v>
      </c>
      <c r="C3219" s="31" t="str">
        <f>DATA!E4051</f>
        <v>P/N : P250000-9694-21 , HVAC-EVAP BLOWER
MOTOR FOR NOV DRILL CABIN AIR
CONDITION MODEL HACAB36-C2-G-4-6G-
PV42-RMF</v>
      </c>
    </row>
    <row r="3220" spans="1:3" ht="72.5" x14ac:dyDescent="0.35">
      <c r="A3220" s="30" t="str">
        <f>DATA!C4052</f>
        <v>2214.010.NOV.7539</v>
      </c>
      <c r="B3220" s="30" t="str">
        <f>DATA!D4052</f>
        <v>P250002-0002-85</v>
      </c>
      <c r="C3220" s="31" t="str">
        <f>DATA!E4052</f>
        <v>P/N : P250002-0002-85 , PRESS-VFD,PRSR
BLOWER,5 HP FOR NOV DRILL CABIN AIR
CONDITION MODEL HACAB36-C2-G-4-6G-
PV42-RMF</v>
      </c>
    </row>
    <row r="3221" spans="1:3" ht="72.5" x14ac:dyDescent="0.35">
      <c r="A3221" s="30" t="str">
        <f>DATA!C4053</f>
        <v>2214.010.NOV.7540</v>
      </c>
      <c r="B3221" s="30" t="str">
        <f>DATA!D4053</f>
        <v>P250002-0002-66</v>
      </c>
      <c r="C3221" s="31" t="str">
        <f>DATA!E4053</f>
        <v>P/N : P250002-0002-66 , HVAC-CONDENSER
FAN VSD - 2HP FOR NOV DRILL CABIN AIR
CONDITION MODEL HACAB36-C2-G-4-6G-
PV42-RMF</v>
      </c>
    </row>
    <row r="3222" spans="1:3" ht="43.5" x14ac:dyDescent="0.35">
      <c r="A3222" s="30" t="str">
        <f>DATA!C4054</f>
        <v>2211.099.GENRAL.0235</v>
      </c>
      <c r="B3222" s="30">
        <f>DATA!D4054</f>
        <v>0</v>
      </c>
      <c r="C3222" s="31" t="str">
        <f>DATA!E4054</f>
        <v>ROUND INSERT EELCTRIC PANEL LOCKER
STAINLESS STEEL FOR 3 OUTLET DIST.
PANEL</v>
      </c>
    </row>
    <row r="3223" spans="1:3" ht="43.5" x14ac:dyDescent="0.35">
      <c r="A3223" s="30" t="str">
        <f>DATA!C4055</f>
        <v>2211.099.GENRAL.0236</v>
      </c>
      <c r="B3223" s="30">
        <f>DATA!D4055</f>
        <v>0</v>
      </c>
      <c r="C3223" s="31" t="str">
        <f>DATA!E4055</f>
        <v>180? HINGE FOR SURFACE MOUNTED
DOOR.ELECTRICAL PANEL STEEL HINGES
BLACK COLOUR</v>
      </c>
    </row>
    <row r="3224" spans="1:3" ht="87" x14ac:dyDescent="0.35">
      <c r="A3224" s="30" t="str">
        <f>DATA!C4056</f>
        <v>5720.015.GENRAL.0055</v>
      </c>
      <c r="B3224" s="30">
        <f>DATA!D4056</f>
        <v>0</v>
      </c>
      <c r="C3224" s="31" t="str">
        <f>DATA!E4056</f>
        <v>P/N : CE033M0U12 , ELECTRIC EXTENSION
CORD, 3 GANG, 3 METER CABLE, WHITE
COLOUR, 220 VOLTS, 2860 WATT MAX,
CURRENT 13 AMP, ECEFICATION SASO 2815,
CAT. , ALFANAR MANUFACTURE , NO
SUBSTITUTE</v>
      </c>
    </row>
    <row r="3225" spans="1:3" ht="58" x14ac:dyDescent="0.35">
      <c r="A3225" s="30" t="str">
        <f>DATA!C4057</f>
        <v>5720.011.GENRAL.7547</v>
      </c>
      <c r="B3225" s="30" t="str">
        <f>DATA!D4057</f>
        <v>VPA15044</v>
      </c>
      <c r="C3225" s="31" t="str">
        <f>DATA!E4057</f>
        <v>P/N : VPA15044 , KILLARK PLUG 150 AMP,
4W,4P, GROUND STYLE 1 , ALLEN
TERMINALS,KILLARK CATALOGUE,PLUGS
AND RECPETACLES , CCP15044CD</v>
      </c>
    </row>
    <row r="3226" spans="1:3" ht="58" x14ac:dyDescent="0.35">
      <c r="A3226" s="30" t="str">
        <f>DATA!C4058</f>
        <v>5720.011.GENRAL.7548</v>
      </c>
      <c r="B3226" s="30" t="str">
        <f>DATA!D4058</f>
        <v>VRA15044</v>
      </c>
      <c r="C3226" s="31" t="str">
        <f>DATA!E4058</f>
        <v>P/N : VRA15044, KILLARK RECEPTACLE 150
AMP, 4W,4P, GROUND STYLE 1 , ALLEN
TERMINALS,KILLARK CATALOGUE,PLUGS
AND RECPETACLES</v>
      </c>
    </row>
    <row r="3227" spans="1:3" ht="29" x14ac:dyDescent="0.35">
      <c r="A3227" s="30" t="str">
        <f>DATA!C4059</f>
        <v>1531.032.GENRAL.7509</v>
      </c>
      <c r="B3227" s="30">
        <f>DATA!D4059</f>
        <v>0</v>
      </c>
      <c r="C3227" s="31" t="str">
        <f>DATA!E4059</f>
        <v>HEATER ITALY 1950 KW , 220V , FOR BAIN
MARIE ( REF. ONLY P/N: 2102029 )</v>
      </c>
    </row>
    <row r="3228" spans="1:3" ht="58" x14ac:dyDescent="0.35">
      <c r="A3228" s="30" t="str">
        <f>DATA!C4060</f>
        <v>1531.032.GENRAL.7515</v>
      </c>
      <c r="B3228" s="30" t="str">
        <f>DATA!D4060</f>
        <v>SC15G</v>
      </c>
      <c r="C3228" s="31" t="str">
        <f>DATA!E4060</f>
        <v>P/N : SC15G , SECOP , CONDENSING UNIT
GERMANY DANFOSS R134A 1/2 HP , 1PH-220V
, (OLD PN/ 2101005) FOR SALAD
REFRIGERATOR</v>
      </c>
    </row>
    <row r="3229" spans="1:3" ht="43.5" x14ac:dyDescent="0.35">
      <c r="A3229" s="30" t="str">
        <f>DATA!C4061</f>
        <v>1531.033.GENRAL.7220</v>
      </c>
      <c r="B3229" s="30" t="str">
        <f>DATA!D4061</f>
        <v>11.33454.247</v>
      </c>
      <c r="C3229" s="31" t="str">
        <f>DATA!E4061</f>
        <v>P/N : 11.33454.247 , HOT PLATE WITH FRAME
ST-STEEL 30X30 CM , 3KW, 230 VOLT ( EGO
CAT.)( MADE IN TURKEY )</v>
      </c>
    </row>
    <row r="3230" spans="1:3" ht="29" x14ac:dyDescent="0.35">
      <c r="A3230" s="30" t="str">
        <f>DATA!C4062</f>
        <v>1445.200.BUPI.0001</v>
      </c>
      <c r="B3230" s="30" t="str">
        <f>DATA!D4062</f>
        <v>FZEEL-86656</v>
      </c>
      <c r="C3230" s="31" t="str">
        <f>DATA!E4062</f>
        <v>P/N : FZEEL-86656 , ELECTRICAL HEATING ELEMENT 4500 W / 400 V MATERIAL 1.4404 TARIF NUMBER: 85168080 FOR BUPI CLEANER MODEL DB7HP-KV2A</v>
      </c>
    </row>
    <row r="3231" spans="1:3" ht="29" x14ac:dyDescent="0.35">
      <c r="A3231" s="30" t="str">
        <f>DATA!C4063</f>
        <v>1445.200.BUPI.0002</v>
      </c>
      <c r="B3231" s="30" t="str">
        <f>DATA!D4063</f>
        <v>FZGMK-86655</v>
      </c>
      <c r="C3231" s="31" t="str">
        <f>DATA!E4063</f>
        <v>P/N : FZGMK-86655 , ELECTRICAL HEATING ELEMENT 3.000 W / 230 V MATERIAL 1.4404 TARIF NUMBER: 85168080 FOR BUPI CLEANER MODEL DB7HP-KV2A</v>
      </c>
    </row>
    <row r="3232" spans="1:3" ht="29" x14ac:dyDescent="0.35">
      <c r="A3232" s="30" t="str">
        <f>DATA!C4064</f>
        <v>1445.200.BUPI.0003</v>
      </c>
      <c r="B3232" s="30" t="str">
        <f>DATA!D4064</f>
        <v>FZGEL-71800</v>
      </c>
      <c r="C3232" s="31" t="str">
        <f>DATA!E4064</f>
        <v>P/N : FZGEL-71800 , ELECTRODE HOLDER FOR LEVEL CONTROLLER WITH 3 PCS. ELECTRODES, LENGTH= 3X 400 MM FOR BUPI CLEANER MODEL DB7HP-KV2A</v>
      </c>
    </row>
    <row r="3233" spans="1:3" x14ac:dyDescent="0.35">
      <c r="A3233" s="30" t="str">
        <f>DATA!C4065</f>
        <v>1445.200.BUPI.0004</v>
      </c>
      <c r="B3233" s="30" t="str">
        <f>DATA!D4065</f>
        <v>FFVXA-53618</v>
      </c>
      <c r="C3233" s="31" t="str">
        <f>DATA!E4065</f>
        <v>P/N : FFVXA-53618 , PACKING COSTS FOR BUPI CLEANER MODEL DB7HP-KV2A</v>
      </c>
    </row>
    <row r="3234" spans="1:3" ht="29" x14ac:dyDescent="0.35">
      <c r="A3234" s="30" t="str">
        <f>DATA!C4066</f>
        <v>5720.003.GENRAL.7532</v>
      </c>
      <c r="B3234" s="30" t="str">
        <f>DATA!D4066</f>
        <v>A9R41463</v>
      </c>
      <c r="C3234" s="31" t="str">
        <f>DATA!E4066</f>
        <v>P/N : A9R41463, EARTH LEAKAGE,3P+N SCHNEIDER- MULI 9,63A,400VAC,IM 630A, SCPD FUS 100A ,LNC=LDC=10KA0, OLD PN : A9R411463</v>
      </c>
    </row>
    <row r="3235" spans="1:3" ht="43.5" x14ac:dyDescent="0.35">
      <c r="A3235" s="30" t="str">
        <f>DATA!C4067</f>
        <v>2211.099.GENRAL.0223</v>
      </c>
      <c r="B3235" s="30" t="str">
        <f>DATA!D4067</f>
        <v>LM-550A2BH/PC</v>
      </c>
      <c r="C3235" s="31" t="str">
        <f>DATA!E4067</f>
        <v>ELECTRONIC LETTERING MACHINE, THERMAL TRANSFER PRINTER FOR CONTROL PANEL MARKING, WIRE NUMBERING, AND DEVICE LABELING, DC12V, 4.2A (100V - 240V) / 4 AA BATTERIES, MAX 40W MODEL 6A-501DA12 ( MAX EUROPE B.V CAT. )</v>
      </c>
    </row>
    <row r="3236" spans="1:3" ht="43.5" x14ac:dyDescent="0.35">
      <c r="A3236" s="30" t="str">
        <f>DATA!C4068</f>
        <v>2211.008.GENRAL.0146</v>
      </c>
      <c r="B3236" s="30" t="str">
        <f>DATA!D4068</f>
        <v>NW16H1HHF3P2E</v>
      </c>
      <c r="C3236" s="31" t="str">
        <f>DATA!E4068</f>
        <v>SCHNEIDER 1600A CIRCUIT BREAKER COMPLETE WITH GEAR MOTOR 110 VAC, UNDERVOLTAGE RELEASE 24 VDC, CLOSE COIL RELEASE 110VAC, P/N : NW16H1HHF3P2E COMPLETE WITH BELWO ITEM,MCH 48211,MN33668,XF 47352</v>
      </c>
    </row>
    <row r="3237" spans="1:3" x14ac:dyDescent="0.35">
      <c r="A3237" s="30" t="str">
        <f>DATA!C4069</f>
        <v>1854.012.MIRACO.0901</v>
      </c>
      <c r="B3237" s="30">
        <f>DATA!D4069</f>
        <v>33010026</v>
      </c>
      <c r="C3237" s="31" t="str">
        <f>DATA!E4069</f>
        <v>P/N : 33010026 , Capacitor CBB61 , FOR YORK A/C</v>
      </c>
    </row>
    <row r="3238" spans="1:3" x14ac:dyDescent="0.35">
      <c r="A3238" s="30" t="str">
        <f>DATA!C4070</f>
        <v>1854.012.MIRACO.0905</v>
      </c>
      <c r="B3238" s="30">
        <f>DATA!D4070</f>
        <v>30135289</v>
      </c>
      <c r="C3238" s="31" t="str">
        <f>DATA!E4070</f>
        <v>P/N : 30135289 , Main board , FOR YORK A/C</v>
      </c>
    </row>
    <row r="3239" spans="1:3" x14ac:dyDescent="0.35">
      <c r="A3239" s="30" t="str">
        <f>DATA!C4071</f>
        <v>1854.012.MIRACO.0906</v>
      </c>
      <c r="B3239" s="30">
        <f>DATA!D4071</f>
        <v>43110237</v>
      </c>
      <c r="C3239" s="31" t="str">
        <f>DATA!E4071</f>
        <v>P/N : 43110237 , Transformer , FOR YORK A/C</v>
      </c>
    </row>
    <row r="3240" spans="1:3" x14ac:dyDescent="0.35">
      <c r="A3240" s="30" t="str">
        <f>DATA!C4072</f>
        <v>1854.012.MIRACO.0907</v>
      </c>
      <c r="B3240" s="30">
        <f>DATA!D4072</f>
        <v>390000451</v>
      </c>
      <c r="C3240" s="31" t="str">
        <f>DATA!E4072</f>
        <v>P/N : 390000451 , AMBIENT TEMPERATURE SENSOR , FOR YORK A/C</v>
      </c>
    </row>
    <row r="3241" spans="1:3" x14ac:dyDescent="0.35">
      <c r="A3241" s="30" t="str">
        <f>DATA!C4073</f>
        <v>1854.012.MIRACO.0908</v>
      </c>
      <c r="B3241" s="30">
        <f>DATA!D4073</f>
        <v>15012116</v>
      </c>
      <c r="C3241" s="31" t="str">
        <f>DATA!E4073</f>
        <v>P/N : 15012116 , Fan Motor , FOR YORK A/C</v>
      </c>
    </row>
    <row r="3242" spans="1:3" x14ac:dyDescent="0.35">
      <c r="A3242" s="30" t="str">
        <f>DATA!C4074</f>
        <v>1854.012.MIRACO.0909</v>
      </c>
      <c r="B3242" s="30">
        <f>DATA!D4074</f>
        <v>10352019</v>
      </c>
      <c r="C3242" s="31" t="str">
        <f>DATA!E4074</f>
        <v>P/N : 10352019 , Cross Flow Fan , FOR YORK A/C</v>
      </c>
    </row>
    <row r="3243" spans="1:3" x14ac:dyDescent="0.35">
      <c r="A3243" s="30" t="str">
        <f>DATA!C4075</f>
        <v>1521.009.COPLND.0225</v>
      </c>
      <c r="B3243" s="30" t="str">
        <f>DATA!D4075</f>
        <v>3CE3344E</v>
      </c>
      <c r="C3243" s="31" t="str">
        <f>DATA!E4075</f>
        <v>FREEZER INDOOR COMPLETE UNIT FOR COPLAND FREEZER MODEL 3CE4165C ( FRIGA-BOHN CAT.)</v>
      </c>
    </row>
    <row r="3244" spans="1:3" x14ac:dyDescent="0.35">
      <c r="A3244" s="30" t="str">
        <f>DATA!C4076</f>
        <v>1854.022.TRANE.7505</v>
      </c>
      <c r="B3244" s="30" t="str">
        <f>DATA!D4076</f>
        <v>SFCAP5440</v>
      </c>
      <c r="C3244" s="31" t="str">
        <f>DATA!E4076</f>
        <v>RUN CAPACITOR, 370 VAC, 5 MFD FOR MOT11526 AIR CONDITION SCR 2TTA0060A4000AA ( OLD P/N : 2489161 )</v>
      </c>
    </row>
    <row r="3245" spans="1:3" x14ac:dyDescent="0.35">
      <c r="A3245" s="30" t="str">
        <f>DATA!C4077</f>
        <v>5720.010.GENRAL.1512</v>
      </c>
      <c r="B3245" s="30" t="str">
        <f>DATA!D4077</f>
        <v/>
      </c>
      <c r="C3245" s="31" t="str">
        <f>DATA!E4077</f>
        <v>CABLE,SAFETY 115 , 10128R , RIG-A-LITE &amp; 4 FT LENGTH &amp; 250 LBS</v>
      </c>
    </row>
    <row r="3246" spans="1:3" x14ac:dyDescent="0.35">
      <c r="A3246" s="30" t="str">
        <f>DATA!C4078</f>
        <v>1531.032.GENRAL.0034</v>
      </c>
      <c r="B3246" s="30" t="str">
        <f>DATA!D4078</f>
        <v>170984</v>
      </c>
      <c r="C3246" s="31" t="str">
        <f>DATA!E4078</f>
        <v>HEATER 220VOLT 2000WATT MADE IN GERMANY FOR 6 HOT PLATE</v>
      </c>
    </row>
    <row r="3247" spans="1:3" x14ac:dyDescent="0.35">
      <c r="A3247" s="30" t="str">
        <f>DATA!C4079</f>
        <v>2215.004.GENRAL.7555</v>
      </c>
      <c r="B3247" s="30" t="str">
        <f>DATA!D4079</f>
        <v>A5G05060</v>
      </c>
      <c r="C3247" s="31" t="str">
        <f>DATA!E4079</f>
        <v>5 CONDUCTORS X 6 SQ.MM RUBBER CABLE ITALIAN MADE ( EACH = METER )</v>
      </c>
    </row>
    <row r="3248" spans="1:3" x14ac:dyDescent="0.35">
      <c r="A3248" s="30" t="str">
        <f>DATA!C4080</f>
        <v>2215.004.GENRAL.7584</v>
      </c>
      <c r="B3248" s="30" t="str">
        <f>DATA!D4080</f>
        <v/>
      </c>
      <c r="C3248" s="31" t="str">
        <f>DATA!E4080</f>
        <v>RUBBER CABLE WITH FLEXIBLE COPPER CONDUCTORS, SIZE 5C X 16MM2, (EL SEWEDY) (1 EACH = 1 Meter)</v>
      </c>
    </row>
    <row r="3249" spans="1:3" x14ac:dyDescent="0.35">
      <c r="A3249" s="30" t="str">
        <f>DATA!C4081</f>
        <v>1531.032.GENRAL.7530</v>
      </c>
      <c r="B3249" s="30" t="str">
        <f>DATA!D4081</f>
        <v>2102169</v>
      </c>
      <c r="C3249" s="31" t="str">
        <f>DATA!E4081</f>
        <v>LEVEL SENSOR NUT WITHE ST-STEEL ELECTROD , REF. PN/ 2102169 FOR WATER BOILER &amp; BAIN MARIE</v>
      </c>
    </row>
    <row r="3250" spans="1:3" x14ac:dyDescent="0.35">
      <c r="A3250" s="30" t="str">
        <f>DATA!C4082</f>
        <v>1531.003.GENRAL.7509</v>
      </c>
      <c r="B3250" s="30" t="str">
        <f>DATA!D4082</f>
        <v/>
      </c>
      <c r="C3250" s="31" t="str">
        <f>DATA!E4082</f>
        <v>HEATER TURKEY UPPER &amp; LOWER OVEN 2000 WATT -220V 2 METER NO REF. 2102017 FOR ELECTRIC COOKER</v>
      </c>
    </row>
    <row r="3251" spans="1:3" ht="29" x14ac:dyDescent="0.35">
      <c r="A3251" s="30" t="str">
        <f>DATA!C4083</f>
        <v>2215.002.GENRAL.7552</v>
      </c>
      <c r="B3251" s="30" t="str">
        <f>DATA!D4083</f>
        <v>22KZ93</v>
      </c>
      <c r="C3251" s="31" t="str">
        <f>DATA!E4083</f>
        <v>P/N : 22KZ93, 25 FT. THIN WALL HEAT SHRINK TUBING, FLEXIBLE POLYOLEFIN, SHRINK RATIO 2:1, MFR. MODEL # CPGI-RNF-100-1/2-BK-25</v>
      </c>
    </row>
    <row r="3252" spans="1:3" ht="29" x14ac:dyDescent="0.35">
      <c r="A3252" s="30" t="str">
        <f>DATA!C4084</f>
        <v>2211.007.GENRAL.7533</v>
      </c>
      <c r="B3252" s="30" t="str">
        <f>DATA!D4084</f>
        <v>V6EPB-S-S-5-S</v>
      </c>
      <c r="C3252" s="31" t="str">
        <f>DATA!E4084</f>
        <v>P/N : V6EPB-S-S-5-S , MINI SIZE FLOW SWITCH , BRASS UPPER AND LOWER BODY , 1 1/2" NPT , STAILESS TEE (FLOTECT CAT.)</v>
      </c>
    </row>
    <row r="3253" spans="1:3" ht="29" x14ac:dyDescent="0.35">
      <c r="A3253" s="30" t="str">
        <f>DATA!C4085</f>
        <v>2211.010.GENRAL.7581</v>
      </c>
      <c r="B3253" s="30" t="str">
        <f>DATA!D4085</f>
        <v>QP2-15-130920</v>
      </c>
      <c r="C3253" s="31" t="str">
        <f>DATA!E4085</f>
        <v>P/N : QP2-15-130920 , 3 PINS 12 OHMS REFRIGERATOR PTC STARTER RELAY BLACK / COMPRESSOR RELAY 28MM*29MM*21MM FOR WITE WEHALE REFRIGERATOR</v>
      </c>
    </row>
    <row r="3254" spans="1:3" ht="29" x14ac:dyDescent="0.35">
      <c r="A3254" s="30" t="str">
        <f>DATA!C4086</f>
        <v>2211.010.GENRAL.7582</v>
      </c>
      <c r="B3254" s="30" t="str">
        <f>DATA!D4086</f>
        <v>DRB16Y161A1 AM 1BK-2*271</v>
      </c>
      <c r="C3254" s="31" t="str">
        <f>DATA!E4086</f>
        <v>P/N : DRB16Y161A1 AM 1BK-2*271 , 600A COMPRESSOR DRB16N61A1 EW52 FLAT PROTECTOR NEW REFRIGERATOR OVERLOAD PROTECTOR FOR WITE WEHALE REFRIGERATOR</v>
      </c>
    </row>
    <row r="3255" spans="1:3" x14ac:dyDescent="0.35">
      <c r="A3255" s="30" t="str">
        <f>DATA!C4087</f>
        <v>2211.099.GENRAL.0227</v>
      </c>
      <c r="B3255" s="30" t="str">
        <f>DATA!D4087</f>
        <v/>
      </c>
      <c r="C3255" s="31" t="str">
        <f>DATA!E4087</f>
        <v>UNIVERSAL AC 240V AU US UK ( TRIPLE )TO EU EUROPE (DUAL )PLUG POWER TRAVEL ADAPTER</v>
      </c>
    </row>
    <row r="3256" spans="1:3" ht="29" x14ac:dyDescent="0.35">
      <c r="A3256" s="30" t="str">
        <f>DATA!C4088</f>
        <v>2211.007.GENRAL.0783</v>
      </c>
      <c r="B3256" s="30" t="str">
        <f>DATA!D4088</f>
        <v>3246117</v>
      </c>
      <c r="C3256" s="31" t="str">
        <f>DATA!E4088</f>
        <v>P/N : 3246117 , SCREW BRIDGE, WITH INSULATING COLLAR, NUMBER OF POSITIONS: 10, COLOR: SILVER ( PHOENIX CAT. )</v>
      </c>
    </row>
    <row r="3257" spans="1:3" x14ac:dyDescent="0.35">
      <c r="A3257" s="30" t="str">
        <f>DATA!C4089</f>
        <v>2211.007.GENRAL.0784</v>
      </c>
      <c r="B3257" s="30" t="str">
        <f>DATA!D4089</f>
        <v>3246966</v>
      </c>
      <c r="C3257" s="31" t="str">
        <f>DATA!E4089</f>
        <v>P/N : 3246966 , END CLAMP, FOR ASSEMBLY ON NS 32 OR NS 35/7.5 DIN RAIL ( PHOENIX CAT. )</v>
      </c>
    </row>
    <row r="3258" spans="1:3" x14ac:dyDescent="0.35">
      <c r="A3258" s="30" t="str">
        <f>DATA!C4090</f>
        <v>2211.099.GENRAL.0235</v>
      </c>
      <c r="B3258" s="30" t="str">
        <f>DATA!D4090</f>
        <v/>
      </c>
      <c r="C3258" s="31" t="str">
        <f>DATA!E4090</f>
        <v>ROUND INSERT EELCTRIC PANEL LOCKER STAINLESS STEEL FOR 3 OUTLET DIST. PANEL</v>
      </c>
    </row>
    <row r="3259" spans="1:3" x14ac:dyDescent="0.35">
      <c r="A3259" s="30" t="str">
        <f>DATA!C4091</f>
        <v>2211.099.GENRAL.0236</v>
      </c>
      <c r="B3259" s="30" t="str">
        <f>DATA!D4091</f>
        <v/>
      </c>
      <c r="C3259" s="31" t="str">
        <f>DATA!E4091</f>
        <v>180? HINGE FOR SURFACE MOUNTED DOOR.ELECTRICAL PANEL STEEL HINGES BLACK COLOUR</v>
      </c>
    </row>
    <row r="3260" spans="1:3" x14ac:dyDescent="0.35">
      <c r="A3260" s="30" t="str">
        <f>DATA!C4092</f>
        <v>2211.099.GENRAL.0218</v>
      </c>
      <c r="B3260" s="30" t="str">
        <f>DATA!D4092</f>
        <v>H335</v>
      </c>
      <c r="C3260" s="31" t="str">
        <f>DATA!E4092</f>
        <v>SIMPSON DIGITAL PANEL METER, RANGE 0-32 KFTLB ( SIMPSON CAT.)</v>
      </c>
    </row>
    <row r="3261" spans="1:3" x14ac:dyDescent="0.35">
      <c r="A3261" s="30" t="str">
        <f>DATA!C4093</f>
        <v>2211.099.GENRAL.0236</v>
      </c>
      <c r="B3261" s="30" t="str">
        <f>DATA!D4093</f>
        <v/>
      </c>
      <c r="C3261" s="31" t="str">
        <f>DATA!E4093</f>
        <v>180? HINGE FOR SURFACE MOUNTED DOOR.ELECTRICAL PANEL STEEL HINGES BLACK COLOUR</v>
      </c>
    </row>
    <row r="3262" spans="1:3" x14ac:dyDescent="0.35">
      <c r="A3262" s="30" t="str">
        <f>DATA!C4094</f>
        <v>2211.007.GENRAL.0121</v>
      </c>
      <c r="B3262" s="30" t="str">
        <f>DATA!D4094</f>
        <v>SKU: GAHZLY_357398</v>
      </c>
      <c r="C3262" s="31" t="str">
        <f>DATA!E4094</f>
        <v>SCHNEIDER AC SWITCH 32 AMP WITH BULB SCHNEIDER 250V SCHNEIDER CAT.</v>
      </c>
    </row>
    <row r="3263" spans="1:3" x14ac:dyDescent="0.35">
      <c r="A3263" s="30" t="str">
        <f>DATA!C4095</f>
        <v>5720.001.GENRAL.7540</v>
      </c>
      <c r="B3263" s="30" t="str">
        <f>DATA!D4095</f>
        <v>CR17345</v>
      </c>
      <c r="C3263" s="31" t="str">
        <f>DATA!E4095</f>
        <v>DURACELL (ULTRA ), LITHUM, BATTREY 3V FOR DEFIBRILLATOR FOR DURACELL DEFIBRILLATOR ULTRA</v>
      </c>
    </row>
    <row r="3264" spans="1:3" x14ac:dyDescent="0.35">
      <c r="A3264" s="30" t="str">
        <f>DATA!C4096</f>
        <v>5720.001.GENRAL.7511</v>
      </c>
      <c r="B3264" s="30" t="str">
        <f>DATA!D4096</f>
        <v>4PKE5</v>
      </c>
      <c r="C3264" s="31" t="str">
        <f>DATA!E4096</f>
        <v>LOCAL P/N : 4PKE5 , BATTERY PACK , NIMH , FOR MAG LITE</v>
      </c>
    </row>
    <row r="3265" spans="1:3" x14ac:dyDescent="0.35">
      <c r="A3265" s="30" t="str">
        <f>DATA!C4097</f>
        <v>5720.008.GENRAL.7519</v>
      </c>
      <c r="B3265" s="30" t="str">
        <f>DATA!D4097</f>
        <v>NSN # 6230 01-653-2577</v>
      </c>
      <c r="C3265" s="31" t="str">
        <f>DATA!E4097</f>
        <v>P/N : NSN # 6230 01-653-2577, MAG CHARGER LED RECHARGABLE SYSTEM 230V , RL1019 LED (MAGLIGHT CAT.)</v>
      </c>
    </row>
    <row r="3266" spans="1:3" ht="29" x14ac:dyDescent="0.35">
      <c r="A3266" s="30" t="str">
        <f>DATA!C4098</f>
        <v>2211.008.GENRAL.0095</v>
      </c>
      <c r="B3266" s="30" t="str">
        <f>DATA!D4098</f>
        <v>A9D87432</v>
      </c>
      <c r="C3266" s="31" t="str">
        <f>DATA!E4098</f>
        <v>IMAGE RESIDUAL CURRENT BREAKER WITH OVERCURRENT PROTECTION (RCBO), ACTI9 IC60, 4P, 32A, B CURVE, 6000A/6KA, A TYPE, 30MA ( SCHNEIDER CAT.)</v>
      </c>
    </row>
    <row r="3267" spans="1:3" x14ac:dyDescent="0.35">
      <c r="A3267" s="30" t="str">
        <f>DATA!C4099</f>
        <v>0666.001.THERMR.0001</v>
      </c>
      <c r="B3267" s="30" t="str">
        <f>DATA!D4099</f>
        <v/>
      </c>
      <c r="C3267" s="31" t="str">
        <f>DATA!E4099</f>
        <v>WATER HEATER 150 LTR, 2200W ,220V, VERTICAL WALL MOUNTED, MAKER : THERMOR</v>
      </c>
    </row>
    <row r="3268" spans="1:3" x14ac:dyDescent="0.35">
      <c r="A3268" s="30" t="str">
        <f>DATA!C4100</f>
        <v>0666.001.ARSTON.0001</v>
      </c>
      <c r="B3268" s="30" t="str">
        <f>DATA!D4100</f>
        <v/>
      </c>
      <c r="C3268" s="31" t="str">
        <f>DATA!E4100</f>
        <v>ARISTON ELECTRIC WATER HEATER 100 LITERS 220 VOLT</v>
      </c>
    </row>
    <row r="3269" spans="1:3" x14ac:dyDescent="0.35">
      <c r="A3269" s="30" t="e">
        <f>DATA!#REF!</f>
        <v>#REF!</v>
      </c>
      <c r="B3269" s="30" t="e">
        <f>DATA!#REF!</f>
        <v>#REF!</v>
      </c>
      <c r="C3269" s="31" t="e">
        <f>DATA!#REF!</f>
        <v>#REF!</v>
      </c>
    </row>
    <row r="3270" spans="1:3" ht="29" x14ac:dyDescent="0.35">
      <c r="A3270" s="30" t="str">
        <f>DATA!C4101</f>
        <v>1521.009.COPLND.0210</v>
      </c>
      <c r="B3270" s="30" t="str">
        <f>DATA!D4101</f>
        <v>M8E-LSG-40-EWL</v>
      </c>
      <c r="C3270" s="31" t="str">
        <f>DATA!E4101</f>
        <v>MODEL : M8E-LSG-40-EWL , FREEZER OUTDOOR COMPLETE UNIT 220380 V50 HZ , 4HP Model COPELAND ( OLD MODEL NO. H8SG40X )</v>
      </c>
    </row>
    <row r="3271" spans="1:3" ht="29" x14ac:dyDescent="0.35">
      <c r="A3271" s="30" t="str">
        <f>DATA!C4102</f>
        <v>1854.002. CARIER.0 741</v>
      </c>
      <c r="B3271" s="30" t="str">
        <f>DATA!D4102</f>
        <v>015-00240</v>
      </c>
      <c r="C3271" s="31" t="str">
        <f>DATA!E4102</f>
        <v>P/N : 015-00240 , COMPRESSOR (MITSUSHITA COMP.2JS324D3AA07) WITH CAPILARY FOR YORK &amp; CARRIER AIRCONDITION</v>
      </c>
    </row>
    <row r="3272" spans="1:3" ht="29" x14ac:dyDescent="0.35">
      <c r="A3272" s="30" t="str">
        <f>DATA!C4103</f>
        <v>1854.016.CARIER.0001</v>
      </c>
      <c r="B3272" s="30" t="str">
        <f>DATA!D4103</f>
        <v/>
      </c>
      <c r="C3272" s="31" t="str">
        <f>DATA!E4103</f>
        <v>MAXRUN CAPACITORS , 55+5 UF DUAL RUN ROUND CAPACITOR 370 OR 440 VOLTS CAPACITANCE 55 MICROFARAD FOR CARRIER AIR CONDITIONING ALL MODELS</v>
      </c>
    </row>
    <row r="3273" spans="1:3" ht="29" x14ac:dyDescent="0.35">
      <c r="A3273" s="30" t="str">
        <f>DATA!C4104</f>
        <v>1854.016.CARIER.0003</v>
      </c>
      <c r="B3273" s="30" t="str">
        <f>DATA!D4104</f>
        <v>RL323-3MAF</v>
      </c>
      <c r="C3273" s="31" t="str">
        <f>DATA!E4104</f>
        <v>COMPRESSOR MODEL ZR160KCE-TFD-551 - 13 HP.VOLTAGE 380-420-460V- COLING CAPACITY 18100 TO 18500BTUH- THEAD TYOE FOR CARRIER AIR CONDITIONING ALL MODELS</v>
      </c>
    </row>
    <row r="3274" spans="1:3" x14ac:dyDescent="0.35">
      <c r="A3274" s="30" t="str">
        <f>DATA!C4105</f>
        <v>666.007.BREMA.0001</v>
      </c>
      <c r="B3274" s="30" t="str">
        <f>DATA!D4105</f>
        <v>CB640</v>
      </c>
      <c r="C3274" s="31" t="str">
        <f>DATA!E4105</f>
        <v>BREMA ICE MAKER 220V / 50HZ MODEL CB640, 67KG/DAY.</v>
      </c>
    </row>
    <row r="3275" spans="1:3" ht="29" x14ac:dyDescent="0.35">
      <c r="A3275" s="30" t="str">
        <f>DATA!C4106</f>
        <v>0666.007.E LCTLX.0001</v>
      </c>
      <c r="B3275" s="30" t="str">
        <f>DATA!D4106</f>
        <v/>
      </c>
      <c r="C3275" s="31" t="str">
        <f>DATA!E4106</f>
        <v>DISH WASHER ELECTROLUX ZANUSSI CODE 505103 (EHT8G) , EL =AC400V 3N ( AC 230V / 1+N / 50HZ, 230V /3/50HZ )</v>
      </c>
    </row>
    <row r="3276" spans="1:3" x14ac:dyDescent="0.35">
      <c r="A3276" s="30" t="str">
        <f>DATA!C4107</f>
        <v>0666.007.COFRML.0001</v>
      </c>
      <c r="B3276" s="30" t="str">
        <f>DATA!D4107</f>
        <v/>
      </c>
      <c r="C3276" s="31" t="str">
        <f>DATA!E4107</f>
        <v>COFRIMELL JUICE DISPENSER 30X42X63 CM ,CAPACITY 2 X 12 LITERS 220V / 50 / 1 COLDREAM 2M</v>
      </c>
    </row>
    <row r="3277" spans="1:3" ht="29" x14ac:dyDescent="0.35">
      <c r="A3277" s="30" t="str">
        <f>DATA!C4108</f>
        <v>1531.033.GENRAL.7539</v>
      </c>
      <c r="B3277" s="30">
        <f>DATA!D4108</f>
        <v>3046027</v>
      </c>
      <c r="C3277" s="31" t="str">
        <f>DATA!E4108</f>
        <v>P/N : 3046027 , CAPILLARIES CAP-KIT INTERNAL DIA (MM) 1,24 LENGTH (MM) 3000 FOR KITCHEN, MESS, SALAD REFRIGERATOR CAPILLARY ( GEV CAT.)</v>
      </c>
    </row>
    <row r="3278" spans="1:3" ht="29" x14ac:dyDescent="0.35">
      <c r="A3278" s="30" t="str">
        <f>DATA!C4109</f>
        <v>2211.007.GENRAL.7511</v>
      </c>
      <c r="B3278" s="30" t="str">
        <f>DATA!D4109</f>
        <v>125-3710</v>
      </c>
      <c r="C3278" s="31" t="str">
        <f>DATA!E4109</f>
        <v>RS P/N : 125-3710, FOOT SWITCH, CAST IRON MOMENTARY DPDT 20 A 125 V, 250 V IP65 FOR DEAD MAN SWITCH FOOT PEDAL RS CATALOGE HEAVY DUTY FOOT SWITCHES</v>
      </c>
    </row>
    <row r="3279" spans="1:3" x14ac:dyDescent="0.35">
      <c r="A3279" s="30" t="str">
        <f>DATA!C4110</f>
        <v>1822.008.GENRAL.0066</v>
      </c>
      <c r="B3279" s="30" t="str">
        <f>DATA!D4110</f>
        <v>G 200 2BH1600-7AH16</v>
      </c>
      <c r="C3279" s="31" t="str">
        <f>DATA!E4110</f>
        <v>NASH_ELMO G 200 2BH1600-7AH16 SIDE CHANNEL COMPRESSOR 2.2KW 2870RPM SIMMENS CAT.</v>
      </c>
    </row>
    <row r="3280" spans="1:3" x14ac:dyDescent="0.35">
      <c r="A3280" s="30" t="str">
        <f>DATA!C4111</f>
        <v>2211.009.GENRAL.0831</v>
      </c>
      <c r="B3280" s="30" t="str">
        <f>DATA!D4111</f>
        <v/>
      </c>
      <c r="C3280" s="31" t="str">
        <f>DATA!E4111</f>
        <v>GLASS TUBE FUSE 5A 20-AG</v>
      </c>
    </row>
    <row r="3281" spans="1:3" ht="29" x14ac:dyDescent="0.35">
      <c r="A3281" s="30" t="str">
        <f>DATA!C4112</f>
        <v>2215.002.GENRAL.7589</v>
      </c>
      <c r="B3281" s="30">
        <f>DATA!D4112</f>
        <v>0</v>
      </c>
      <c r="C3281" s="31" t="str">
        <f>DATA!E4112</f>
        <v>INSULATED WIRE FERRULES FOR ONE 14 WIRE GAUGE WIRE 0.47" PIN LENGTH ( REF. P/N : 7950K28 MCMASTER CAT.)</v>
      </c>
    </row>
    <row r="3282" spans="1:3" x14ac:dyDescent="0.35">
      <c r="A3282" s="30" t="str">
        <f>DATA!C4113</f>
        <v>2211.011.GENRAL.0587</v>
      </c>
      <c r="B3282" s="30" t="str">
        <f>DATA!D4113</f>
        <v>XB7EV04BP</v>
      </c>
      <c r="C3282" s="31" t="str">
        <f>DATA!E4113</f>
        <v>P/N : XB7EV04BP , HD INDICATOR LAMP, RED COLOUR, 12~36V AC/DC ( SCHNEIDER CAT.)</v>
      </c>
    </row>
    <row r="3283" spans="1:3" x14ac:dyDescent="0.35">
      <c r="A3283" s="30" t="str">
        <f>DATA!C4114</f>
        <v>2211.011.GENRAL.0588</v>
      </c>
      <c r="B3283" s="30" t="str">
        <f>DATA!D4114</f>
        <v>XB7EV03BP</v>
      </c>
      <c r="C3283" s="31" t="str">
        <f>DATA!E4114</f>
        <v>P/N : XB7EV03BP , HD INDICATOR LAMP, GREEN COLOUR, 12~36V AC/DC. ( SCHNEIDER CAT.)</v>
      </c>
    </row>
    <row r="3284" spans="1:3" ht="43.5" x14ac:dyDescent="0.35">
      <c r="A3284" s="30" t="str">
        <f>DATA!C4115</f>
        <v>2211.010.GENRAL.0589</v>
      </c>
      <c r="B3284" s="30" t="str">
        <f>DATA!D4115</f>
        <v>2902037</v>
      </c>
      <c r="C3284" s="31" t="str">
        <f>DATA!E4115</f>
        <v>P/N : 2902037,MINI MCR-2-UI-UI,3-WAY SIGNAL CONDITIONER WITH PLUG-IN CONNECTION TECHNOLOGY AND MEASURING RANGE CHANGEOVER FOR THE ELECTRICAL ISOLATION OF UNIPOLAR AND BIPOLAR ANALOG SIGNALS FOR PHOENIX CONTACT VFD MODEL SIGNAL CONDITIONER</v>
      </c>
    </row>
    <row r="3285" spans="1:3" ht="43.5" x14ac:dyDescent="0.35">
      <c r="A3285" s="30" t="str">
        <f>DATA!C4116</f>
        <v>2211.010.GENRAL.0090</v>
      </c>
      <c r="B3285" s="30" t="str">
        <f>DATA!D4116</f>
        <v>2987969</v>
      </c>
      <c r="C3285" s="31" t="str">
        <f>DATA!E4116</f>
        <v>P/N : 2987969 , PLUG-IN MINIATURE RELAY(COIL ONLY), WITH POWER CONTACT, 2 CHANGEOVER CONTACTS, TEST BUTTON, MECHANICAL SWITCHING POSITION INDICATOR, STATUS LED, COIL VOLTAGE 120 V AC FOR SCR IDM ( Phoenix CAT.)</v>
      </c>
    </row>
    <row r="3286" spans="1:3" ht="29" x14ac:dyDescent="0.35">
      <c r="A3286" s="30" t="str">
        <f>DATA!C4117</f>
        <v>2211.007.GENRAL.0780</v>
      </c>
      <c r="B3286" s="30" t="str">
        <f>DATA!D4117</f>
        <v>3059812</v>
      </c>
      <c r="C3286" s="31" t="str">
        <f>DATA!E4117</f>
        <v>P/N : 3059812 , D-TB 4-HESI-COVER, DEPTH: 35.1 MM, WIDTH: 2.2 MM, HEIGHT: 58 MM, COLOR: DARK GRAY ( PHOENIX CAT. )</v>
      </c>
    </row>
    <row r="3287" spans="1:3" ht="29" x14ac:dyDescent="0.35">
      <c r="A3287" s="30" t="str">
        <f>DATA!C4118</f>
        <v>2211.007.GENRAL.0781</v>
      </c>
      <c r="B3287" s="30" t="str">
        <f>DATA!D4118</f>
        <v>3246010</v>
      </c>
      <c r="C3287" s="31" t="str">
        <f>DATA!E4118</f>
        <v>P/N : 3246010 , FEED-THROUGH TERMINAL BLOCK, NOM. VOLTAGE: 800 V, NOMINAL CURRENT: 24 A, NUMBER OF CONNECTIONS: 2, NUMBER OF POSITIONS: 1 ( PHOENIX CAT. )</v>
      </c>
    </row>
    <row r="3288" spans="1:3" ht="29" x14ac:dyDescent="0.35">
      <c r="A3288" s="30" t="str">
        <f>DATA!C4119</f>
        <v>2211.007.GENRAL.0783</v>
      </c>
      <c r="B3288" s="30" t="str">
        <f>DATA!D4119</f>
        <v>3246117</v>
      </c>
      <c r="C3288" s="31" t="str">
        <f>DATA!E4119</f>
        <v>P/N : 3246117 , SCREW BRIDGE, WITH INSULATING COLLAR, NUMBER OF POSITIONS: 10, COLOR: SILVER ( PHOENIX CAT. )</v>
      </c>
    </row>
    <row r="3289" spans="1:3" ht="29" x14ac:dyDescent="0.35">
      <c r="A3289" s="30" t="str">
        <f>DATA!C4120</f>
        <v>2211.009.GENRAL.0017</v>
      </c>
      <c r="B3289" s="30" t="str">
        <f>DATA!D4120</f>
        <v>3246434</v>
      </c>
      <c r="C3289" s="31" t="str">
        <f>DATA!E4120</f>
        <v>P/N : 3246434 , FUSE TERMINAL BLOCK, WITH LED DISPLAY FOR 15-30 V AC/DC, FUSE TYPE: G / 5 X 20, NOM. VOLTAGE: 24 V, NOMINAL CURRENT: 6.3 A, NUMBER OF POSITIONS: 1 ( PHOENIX CAT. )</v>
      </c>
    </row>
    <row r="3290" spans="1:3" x14ac:dyDescent="0.35">
      <c r="A3290" s="30" t="str">
        <f>DATA!C4121</f>
        <v>2211.007.GENRAL.0784</v>
      </c>
      <c r="B3290" s="30" t="str">
        <f>DATA!D4121</f>
        <v>3246966</v>
      </c>
      <c r="C3290" s="31" t="str">
        <f>DATA!E4121</f>
        <v>P/N : 3246966 , END CLAMP, FOR ASSEMBLY ON NS 32 OR NS 35/7.5 DIN RAIL ( PHOENIX CAT. )</v>
      </c>
    </row>
    <row r="3291" spans="1:3" ht="29" x14ac:dyDescent="0.35">
      <c r="A3291" s="30" t="str">
        <f>DATA!C4122</f>
        <v>2215.004.GENRAL.0104</v>
      </c>
      <c r="B3291" s="30" t="str">
        <f>DATA!D4122</f>
        <v>CPC-F001-U03</v>
      </c>
      <c r="C3291" s="31" t="str">
        <f>DATA!E4122</f>
        <v>P/N : CPC-F001-U03 , INDOOR ELECTRICAL WIRE, NOMINAL CROSS SECTION 1 MM2, INSULATION THICKNESS,COLOR BLUE,(1EA=1 METER) ( ELSEWEDY CAT. )</v>
      </c>
    </row>
    <row r="3292" spans="1:3" ht="29" x14ac:dyDescent="0.35">
      <c r="A3292" s="30" t="str">
        <f>DATA!C4123</f>
        <v>2215.004.GENRAL.0105</v>
      </c>
      <c r="B3292" s="30" t="str">
        <f>DATA!D4123</f>
        <v>CPC-F001-U03</v>
      </c>
      <c r="C3292" s="31" t="str">
        <f>DATA!E4123</f>
        <v>P/N : CPC-F001-U03 , INDOOR ELECTRICAL WIRE,NOMINAL CROSS SECTION 1 MM2,INSULATION THICKNESS,COLOR BLACK,(1EA=1 METER) ( ELSEWEDY CAT. )</v>
      </c>
    </row>
    <row r="3293" spans="1:3" ht="29" x14ac:dyDescent="0.35">
      <c r="A3293" s="30" t="str">
        <f>DATA!C4124</f>
        <v>2215.004.GENRAL.0106</v>
      </c>
      <c r="B3293" s="30" t="str">
        <f>DATA!D4124</f>
        <v>CPC-F001-U03</v>
      </c>
      <c r="C3293" s="31" t="str">
        <f>DATA!E4124</f>
        <v>P/N : CPC-F001-U03 , INDOOR ELECTRICAL WIRE,NOMINAL CROSS SECTION 1 MM2,INSULATION THICKNESS,COLOR YELLOW/GREEN,(1EA=1 METER) ( ELSEWEDY CAT. )</v>
      </c>
    </row>
    <row r="3294" spans="1:3" ht="29" x14ac:dyDescent="0.35">
      <c r="A3294" s="30" t="str">
        <f>DATA!C4125</f>
        <v>2211.099.GENRAL.0241</v>
      </c>
      <c r="B3294" s="30" t="str">
        <f>DATA!D4125</f>
        <v>3247159</v>
      </c>
      <c r="C3294" s="31" t="str">
        <f>DATA!E4125</f>
        <v>P/N : 3247159 , INSERTION BRIDGE, BRIDGING IN THE TERMINAL POINT, NUMBER OF POSITIONS: 10, COLOR: DARK GRAY PHOENIX CONTACT CAT.</v>
      </c>
    </row>
    <row r="3295" spans="1:3" x14ac:dyDescent="0.35">
      <c r="A3295" s="30" t="str">
        <f>DATA!C4126</f>
        <v>2211.099.GENRAL.0242</v>
      </c>
      <c r="B3295" s="30" t="str">
        <f>DATA!D4126</f>
        <v>ZBZ1605</v>
      </c>
      <c r="C3295" s="31" t="str">
        <f>DATA!E4126</f>
        <v>P/N : ZBZ1605 , PADLOCKABLE GUARD FOR MUSHROOM HEAD ?40, METAL, YELLOW SCHNEIDER CAT.</v>
      </c>
    </row>
    <row r="3296" spans="1:3" x14ac:dyDescent="0.35">
      <c r="A3296" s="30" t="str">
        <f>DATA!C4127</f>
        <v>2063.001.APT.0033</v>
      </c>
      <c r="B3296" s="30" t="str">
        <f>DATA!D4127</f>
        <v>56070737</v>
      </c>
      <c r="C3296" s="31" t="str">
        <f>DATA!E4127</f>
        <v>BATTERY CHARGING RECTIFIER REGULATOR FOR APT APT DIESEL DRIVEN GENERATOR MODEL SDE6700TA</v>
      </c>
    </row>
    <row r="3297" spans="1:3" x14ac:dyDescent="0.35">
      <c r="A3297" s="30" t="str">
        <f>DATA!C4128</f>
        <v>2063.001.APT.0034</v>
      </c>
      <c r="B3297" s="30" t="str">
        <f>DATA!D4128</f>
        <v>73890965</v>
      </c>
      <c r="C3297" s="31" t="str">
        <f>DATA!E4128</f>
        <v>OIL PRESSURE SENSOR FOR APT APT DIESEL DRIVEN GENERATOR MODEL SDE6700TA</v>
      </c>
    </row>
    <row r="3298" spans="1:3" x14ac:dyDescent="0.35">
      <c r="A3298" s="30" t="str">
        <f>DATA!C4129</f>
        <v>1854.002.CARIER.7529</v>
      </c>
      <c r="B3298" s="30">
        <f>DATA!D4129</f>
        <v>0</v>
      </c>
      <c r="C3298" s="31" t="str">
        <f>DATA!E4129</f>
        <v>COMPRESSOR FOR SPLIT OUTDOOR UNIT MODEL: CARRIER 38QPC18-H FOR 38QPC18-H CARRIER</v>
      </c>
    </row>
    <row r="3299" spans="1:3" ht="43.5" x14ac:dyDescent="0.35">
      <c r="A3299" s="30" t="str">
        <f>DATA!C4130</f>
        <v>1822.008.GENRAL.0001</v>
      </c>
      <c r="B3299" s="30" t="str">
        <f>DATA!D4130</f>
        <v>PE1M10</v>
      </c>
      <c r="C3299" s="31" t="str">
        <f>DATA!E4130</f>
        <v>SOCKS FILTER WITH LISTED PROPERTIES, MATERIAL IS POLYESTER , MESH. SIZE IS 10 MICRON , MAX. ENVIRONMENTAL HEAT IS 130 CELSIUS DEGREE , SIZE : I.D:18.3 CM , WIDE : 80 CM. LENGTH : 26.8 CM , FOR FILTERATION SYSTEM</v>
      </c>
    </row>
    <row r="3300" spans="1:3" ht="43.5" x14ac:dyDescent="0.35">
      <c r="A3300" s="30" t="str">
        <f>DATA!C4131</f>
        <v xml:space="preserve">0666.007.COFRML.0001
</v>
      </c>
      <c r="B3300" s="30">
        <f>DATA!D4131</f>
        <v>0</v>
      </c>
      <c r="C3300" s="31" t="str">
        <f>DATA!E4131</f>
        <v>COFRIMELL JUICE DISPENSER 30X42X63 CM
,CAPACITY 2 X 12 LITERS 220V / 50 / 1
COLDREAM 2M</v>
      </c>
    </row>
    <row r="3301" spans="1:3" x14ac:dyDescent="0.35">
      <c r="A3301" s="30" t="str">
        <f>DATA!C4132</f>
        <v>2214.001.GE.2005</v>
      </c>
      <c r="B3301" s="30" t="str">
        <f>DATA!D4132</f>
        <v>220.05.045</v>
      </c>
      <c r="C3301" s="31" t="str">
        <f>DATA!E4132</f>
        <v>DC CONTROL MODULE, OMRON P/N : 220.05.045</v>
      </c>
    </row>
    <row r="3302" spans="1:3" x14ac:dyDescent="0.35">
      <c r="A3302" s="30" t="str">
        <f>DATA!C4133</f>
        <v>2214.001.GE.2006</v>
      </c>
      <c r="B3302" s="30" t="str">
        <f>DATA!D4133</f>
        <v>220.05.043</v>
      </c>
      <c r="C3302" s="31" t="str">
        <f>DATA!E4133</f>
        <v>AC CONTROL MODULE, OMRON P/N : 220.05.043</v>
      </c>
    </row>
    <row r="3303" spans="1:3" ht="29" x14ac:dyDescent="0.35">
      <c r="A3303" s="30" t="str">
        <f>DATA!C4134</f>
        <v>5720.011.GENRAL.7556</v>
      </c>
      <c r="B3303" s="30" t="str">
        <f>DATA!D4134</f>
        <v>GW62231H + GW60030H</v>
      </c>
      <c r="C3303" s="31" t="str">
        <f>DATA!E4134</f>
        <v>SOCKET-OUTLET, PANEL MOUNTING, EARTHING SLEEVE POSITION 4H, RATED CURRENT 16A, IP67 WATERTIGHT, UNIFIED FLANGE, ANGLED, 2-POLES+EARTH, FREQUENCY 50-60 HZ, FOR ABB 216RAU4W ( OLD P/N : 47011187)</v>
      </c>
    </row>
    <row r="3304" spans="1:3" x14ac:dyDescent="0.35">
      <c r="A3304" s="30" t="str">
        <f>DATA!C4135</f>
        <v>2215.004.GENRAL.7022</v>
      </c>
      <c r="B3304" s="30" t="str">
        <f>DATA!D4135</f>
        <v>RM00100301000</v>
      </c>
      <c r="C3304" s="31" t="str">
        <f>DATA!E4135</f>
        <v>Solid compensation modules FOR CABLE</v>
      </c>
    </row>
    <row r="3305" spans="1:3" x14ac:dyDescent="0.35">
      <c r="A3305" s="30" t="str">
        <f>DATA!C4136</f>
        <v>2215.004.GENRAL.7048</v>
      </c>
      <c r="B3305" s="30" t="str">
        <f>DATA!D4136</f>
        <v>4 CX6</v>
      </c>
      <c r="C3305" s="31" t="str">
        <f>DATA!E4136</f>
        <v>AWG, EXANE 125 OIL AND MUD RESISTANT CABLE 4 CONDUCTORS X 6 AWG (1 EACH = 1 METER)</v>
      </c>
    </row>
    <row r="3306" spans="1:3" ht="29" x14ac:dyDescent="0.35">
      <c r="A3306" s="30" t="str">
        <f>DATA!C4137</f>
        <v>0666.006.GENRAL.0041</v>
      </c>
      <c r="B3306" s="30" t="str">
        <f>DATA!D4137</f>
        <v/>
      </c>
      <c r="C3306" s="31" t="str">
        <f>DATA!E4137</f>
        <v>BLACK PLASTIC SHEET (PVC COATED), HEAVY DUTY, 40 FT. LONG X 20 FT. WIDTH, 0.35" THICKNESS COMPLETE WITH EYELET FOR MUD PITS &amp; MUD DITCHES</v>
      </c>
    </row>
    <row r="3307" spans="1:3" ht="29" x14ac:dyDescent="0.35">
      <c r="A3307" s="30" t="str">
        <f>DATA!C4138</f>
        <v>1531.032.GENRAL.7153</v>
      </c>
      <c r="B3307" s="30" t="str">
        <f>DATA!D4138</f>
        <v>412812</v>
      </c>
      <c r="C3307" s="31" t="str">
        <f>DATA!E4138</f>
        <v>LEGRAND P/N : 412812 , DIN RAIL MOUNT TIMER ANALOGUE 16 A/250 V FOR LEGRAND FREEZER UNIT MICROREX T31</v>
      </c>
    </row>
    <row r="3308" spans="1:3" x14ac:dyDescent="0.35">
      <c r="A3308" s="30" t="str">
        <f>DATA!C4139</f>
        <v>1521.009.COPLND.0208</v>
      </c>
      <c r="B3308" s="30" t="str">
        <f>DATA!D4139</f>
        <v>DLSGP 40X</v>
      </c>
      <c r="C3308" s="31" t="str">
        <f>DATA!E4139</f>
        <v>P/N : DLSGP 40X, FREEZER COMPRESSOR FOR FREEZER UNIT COPELAND 4HP Model</v>
      </c>
    </row>
    <row r="3309" spans="1:3" ht="29" x14ac:dyDescent="0.35">
      <c r="A3309" s="30" t="str">
        <f>DATA!C4140</f>
        <v>1531.032.GENRAL.7153</v>
      </c>
      <c r="B3309" s="30" t="str">
        <f>DATA!D4140</f>
        <v>412812</v>
      </c>
      <c r="C3309" s="31" t="str">
        <f>DATA!E4140</f>
        <v>LEGRAND P/N : 412812 , DIN RAIL MOUNT TIMER ANALOGUE 16 A/250 V FOR LEGRAND FREEZER UNIT MICROREX T31</v>
      </c>
    </row>
    <row r="3310" spans="1:3" ht="29" x14ac:dyDescent="0.35">
      <c r="A3310" s="30" t="str">
        <f>DATA!C4141</f>
        <v>1854.021.GOODM.7000</v>
      </c>
      <c r="B3310" s="30" t="str">
        <f>DATA!D4141</f>
        <v>B9266657</v>
      </c>
      <c r="C3310" s="31" t="str">
        <f>DATA!E4141</f>
        <v>P/N : B9266657, COMPRESSOR ,COPELAND SCROLL , 460V, 60HZ, 3 PHASE , MODEL : ZR57KC-TFD-230, FOR SCR AIR CONDITION CK 60-4</v>
      </c>
    </row>
    <row r="3311" spans="1:3" x14ac:dyDescent="0.35">
      <c r="A3311" s="30" t="str">
        <f>DATA!C4142</f>
        <v>1854.002.CARIER.7549</v>
      </c>
      <c r="B3311" s="30" t="str">
        <f>DATA!D4142</f>
        <v>CACE-KFR53G/AB</v>
      </c>
      <c r="C3311" s="31" t="str">
        <f>DATA!E4142</f>
        <v>P/N : CACE-KFR53G/AB, INDOOR CONTROL UNIT ( ROHS) FOR CARRIER OPTIMAX</v>
      </c>
    </row>
    <row r="3312" spans="1:3" x14ac:dyDescent="0.35">
      <c r="A3312" s="30" t="str">
        <f>DATA!C4143</f>
        <v>1854.002.CARIER.7517</v>
      </c>
      <c r="B3312" s="30" t="str">
        <f>DATA!D4143</f>
        <v>02200405</v>
      </c>
      <c r="C3312" s="31" t="str">
        <f>DATA!E4143</f>
        <v>P/N : 02200405, REVERSING VALVE &amp; ELECTRIC COIL FOR CARRIER AIR CONDITIONING</v>
      </c>
    </row>
    <row r="3313" spans="1:3" x14ac:dyDescent="0.35">
      <c r="A3313" s="30" t="str">
        <f>DATA!C4144</f>
        <v>0666.001.ARSTON.0003</v>
      </c>
      <c r="B3313" s="30" t="str">
        <f>DATA!D4144</f>
        <v/>
      </c>
      <c r="C3313" s="31" t="str">
        <f>DATA!E4144</f>
        <v>WATER HEATER ARISTON RUBIS PRO 50 V EG , MODEL : RUBIS-PRO-50-V-EG , MAKER : ARISTON</v>
      </c>
    </row>
    <row r="3314" spans="1:3" x14ac:dyDescent="0.35">
      <c r="A3314" s="30" t="str">
        <f>DATA!C4146</f>
        <v>0666.001.ARSTON.0004</v>
      </c>
      <c r="B3314" s="30" t="str">
        <f>DATA!D4146</f>
        <v/>
      </c>
      <c r="C3314" s="31" t="str">
        <f>DATA!E4146</f>
        <v>WATER HEATER ARISTON RUBIS PRO 40 V EG , MODEL : RUBIS-PRO-40-V-EG , MAKER : ARISTON</v>
      </c>
    </row>
    <row r="3315" spans="1:3" x14ac:dyDescent="0.35">
      <c r="A3315" s="30" t="str">
        <f>DATA!C4150</f>
        <v>0666.001.ARSTON.0003</v>
      </c>
      <c r="B3315" s="30" t="str">
        <f>DATA!D4150</f>
        <v/>
      </c>
      <c r="C3315" s="31" t="str">
        <f>DATA!E4150</f>
        <v>WATER HEATER ARISTON RUBIS PRO 50 V EG , MODEL : RUBIS-PRO-50-V-EG , MAKER : ARISTON</v>
      </c>
    </row>
    <row r="3316" spans="1:3" x14ac:dyDescent="0.35">
      <c r="A3316" s="30" t="str">
        <f>DATA!C4151</f>
        <v>0666.001.ARSTON.0004</v>
      </c>
      <c r="B3316" s="30" t="str">
        <f>DATA!D4151</f>
        <v/>
      </c>
      <c r="C3316" s="31" t="str">
        <f>DATA!E4151</f>
        <v>WATER HEATER ARISTON RUBIS PRO 40 V EG , MODEL : RUBIS-PRO-40-V-EG , MAKER : ARISTON</v>
      </c>
    </row>
    <row r="3317" spans="1:3" x14ac:dyDescent="0.35">
      <c r="A3317" s="30" t="str">
        <f>DATA!C4152</f>
        <v>0666.001.ARSTON.0004</v>
      </c>
      <c r="B3317" s="30" t="str">
        <f>DATA!D4152</f>
        <v/>
      </c>
      <c r="C3317" s="31" t="str">
        <f>DATA!E4152</f>
        <v>WATER HEATER ARISTON RUBIS PRO 40 V EG , MODEL : RUBIS-PRO-40-V-EG , MAKER : ARISTON</v>
      </c>
    </row>
    <row r="3318" spans="1:3" x14ac:dyDescent="0.35">
      <c r="A3318" s="30" t="str">
        <f>DATA!C4155</f>
        <v>0666.001.THERMR.0001</v>
      </c>
      <c r="B3318" s="30" t="str">
        <f>DATA!D4155</f>
        <v/>
      </c>
      <c r="C3318" s="31" t="str">
        <f>DATA!E4155</f>
        <v>WATER HEATER 150 LTR, 2200W ,220V, VERTICAL WALL MOUNTED, MAKER : THERMOR</v>
      </c>
    </row>
    <row r="3319" spans="1:3" ht="29" x14ac:dyDescent="0.35">
      <c r="A3319" s="30" t="str">
        <f>DATA!C4156</f>
        <v>1531.032.GENRAL.7111</v>
      </c>
      <c r="B3319" s="30" t="str">
        <f>DATA!D4156</f>
        <v>2102009</v>
      </c>
      <c r="C3319" s="31" t="str">
        <f>DATA!E4156</f>
        <v>CONDENSING FAN (ITALY) 1300/1550 R.P.M - 70/16W - 0.45A 220-240V - 50/60HZ , REF. PN/ 2102009 FOR SALAD REFRIGERATOR</v>
      </c>
    </row>
    <row r="3320" spans="1:3" ht="29" x14ac:dyDescent="0.35">
      <c r="A3320" s="30" t="str">
        <f>DATA!C4157</f>
        <v>2211.010.GENRAL.7025</v>
      </c>
      <c r="B3320" s="30" t="str">
        <f>DATA!D4157</f>
        <v>56173</v>
      </c>
      <c r="C3320" s="31" t="str">
        <f>DATA!E4157</f>
        <v>P/N : 56173 , EARTH LEAKAGE , TYPE: VIGIREXRH99M WITH,MANUAL RESET , 220-240 VAC , 50/60 -400 HZ , DIN RAIL MOUNT ,SENSITINITY 30 MAMP TO 30 AMP FOR MAIN CAMP PANEL ( Schneider CAT.)</v>
      </c>
    </row>
    <row r="3321" spans="1:3" x14ac:dyDescent="0.35">
      <c r="A3321" s="30" t="str">
        <f>DATA!C4158</f>
        <v xml:space="preserve"> 1854.002.CARRIER.7517</v>
      </c>
      <c r="B3321" s="30" t="str">
        <f>DATA!D4158</f>
        <v>02200405</v>
      </c>
      <c r="C3321" s="31" t="str">
        <f>DATA!E4158</f>
        <v>REVERSING VALVE &amp; ELECTRIC COIL FOR CARRIER AIR CONDITIONING</v>
      </c>
    </row>
    <row r="3322" spans="1:3" x14ac:dyDescent="0.35">
      <c r="A3322" s="30" t="str">
        <f>DATA!C4159</f>
        <v>1854.012.MIRACO.0901</v>
      </c>
      <c r="B3322" s="30" t="str">
        <f>DATA!D4159</f>
        <v>33010026</v>
      </c>
      <c r="C3322" s="31" t="str">
        <f>DATA!E4159</f>
        <v>P/N : 33010026 , Capacitor CBB61 , FOR YORK A/C</v>
      </c>
    </row>
    <row r="3323" spans="1:3" x14ac:dyDescent="0.35">
      <c r="A3323" s="30" t="str">
        <f>DATA!C4160</f>
        <v>1854.012.MIRACO.0905</v>
      </c>
      <c r="B3323" s="30" t="str">
        <f>DATA!D4160</f>
        <v>30135289</v>
      </c>
      <c r="C3323" s="31" t="str">
        <f>DATA!E4160</f>
        <v>P/N : 30135289 , Main board , FOR YORK A/C</v>
      </c>
    </row>
    <row r="3324" spans="1:3" x14ac:dyDescent="0.35">
      <c r="A3324" s="30" t="str">
        <f>DATA!C4161</f>
        <v>1854.012.MIRACO.0906</v>
      </c>
      <c r="B3324" s="30" t="str">
        <f>DATA!D4161</f>
        <v>43110237</v>
      </c>
      <c r="C3324" s="31" t="str">
        <f>DATA!E4161</f>
        <v>P/N : 43110237 , Transformer , FOR YORK A/C</v>
      </c>
    </row>
    <row r="3325" spans="1:3" x14ac:dyDescent="0.35">
      <c r="A3325" s="30" t="str">
        <f>DATA!C4162</f>
        <v>1854.012.MIRACO.0907</v>
      </c>
      <c r="B3325" s="30" t="str">
        <f>DATA!D4162</f>
        <v>390000451</v>
      </c>
      <c r="C3325" s="31" t="str">
        <f>DATA!E4162</f>
        <v>P/N : 390000451 , AMBIENT TEMPERATURE SENSOR , FOR YORK A/C</v>
      </c>
    </row>
    <row r="3326" spans="1:3" x14ac:dyDescent="0.35">
      <c r="A3326" s="30" t="str">
        <f>DATA!C4163</f>
        <v>1854.012.MIRACO.0908</v>
      </c>
      <c r="B3326" s="30" t="str">
        <f>DATA!D4163</f>
        <v>15012116</v>
      </c>
      <c r="C3326" s="31" t="str">
        <f>DATA!E4163</f>
        <v>P/N : 15012116 , Fan Motor , FOR YORK A/C</v>
      </c>
    </row>
    <row r="3327" spans="1:3" x14ac:dyDescent="0.35">
      <c r="A3327" s="30" t="str">
        <f>DATA!C4164</f>
        <v>1854.012.MIRACO.0909</v>
      </c>
      <c r="B3327" s="30" t="str">
        <f>DATA!D4164</f>
        <v>10352019</v>
      </c>
      <c r="C3327" s="31" t="str">
        <f>DATA!E4164</f>
        <v>P/N : 10352019 , Cross Flow Fan , FOR YORK A/C</v>
      </c>
    </row>
    <row r="3328" spans="1:3" x14ac:dyDescent="0.35">
      <c r="A3328" s="30" t="str">
        <f>DATA!C4165</f>
        <v>0107.002.CLPEDA.0002</v>
      </c>
      <c r="B3328" s="30" t="str">
        <f>DATA!D4165</f>
        <v>NM 25/20A</v>
      </c>
      <c r="C3328" s="31" t="str">
        <f>DATA!E4165</f>
        <v>CALPEDA CENTRIFUGAL PUMP 380 VAC 50 HZ, 4 HP, 5.8 BAR MODEL : NM 25/20A FOR MAIN CAMP</v>
      </c>
    </row>
    <row r="3329" spans="1:3" ht="29" x14ac:dyDescent="0.35">
      <c r="A3329" s="30" t="str">
        <f>DATA!C4166</f>
        <v>5720.011.GENRAL.7042</v>
      </c>
      <c r="B3329" s="30" t="str">
        <f>DATA!D4166</f>
        <v>2601 - 02821</v>
      </c>
      <c r="C3329" s="31" t="str">
        <f>DATA!E4166</f>
        <v>MODEL: 02601 - 02821 , IDE INSULATED INDUSTRIAL PLUG AND SOCKET 16 AMPS 3 POLES IP 67 1 PHASE NEUTRAL EARTH MADE IN SPAIN</v>
      </c>
    </row>
    <row r="3330" spans="1:3" x14ac:dyDescent="0.35">
      <c r="A3330" s="30" t="str">
        <f>DATA!C4167</f>
        <v>5720.011.GENRAL.9421</v>
      </c>
      <c r="B3330" s="30" t="str">
        <f>DATA!D4167</f>
        <v/>
      </c>
      <c r="C3330" s="31" t="str">
        <f>DATA!E4167</f>
        <v>GEWISS INSULATED INDUSTRIAL PLUG AND SOCKET 63 AMPS 5 POLES IP 67 3 PHASE NEUTRAL EARTH</v>
      </c>
    </row>
    <row r="3331" spans="1:3" ht="29" x14ac:dyDescent="0.35">
      <c r="A3331" s="30" t="str">
        <f>DATA!C4168</f>
        <v>5720.011.GENRAL.9424</v>
      </c>
      <c r="B3331" s="30" t="str">
        <f>DATA!D4168</f>
        <v/>
      </c>
      <c r="C3331" s="31" t="str">
        <f>DATA!E4168</f>
        <v>IDE INSULATED INDUSTRIAL PLUG AND SOCKET 32 AMPS 5 POLES IP 67 3 PHASE NEUTRAL EARTH ( GEWISS ) MODEL: 03826 - 03606</v>
      </c>
    </row>
    <row r="3332" spans="1:3" ht="29" x14ac:dyDescent="0.35">
      <c r="A3332" s="30" t="str">
        <f>DATA!C4169</f>
        <v>2215.004.GENRAL.7071</v>
      </c>
      <c r="B3332" s="30" t="str">
        <f>DATA!D4169</f>
        <v>5C X 6</v>
      </c>
      <c r="C3332" s="31" t="str">
        <f>DATA!E4169</f>
        <v>ELECTRIC RUBBER CABLE 5CX6 AWG ,DOUBLE INSULATION OIL &amp;MUD RESISTANT ,HIGH QUALITY, ( 1 PIECE = 1 MTR )</v>
      </c>
    </row>
    <row r="3333" spans="1:3" x14ac:dyDescent="0.35">
      <c r="A3333" s="30" t="str">
        <f>DATA!C4170</f>
        <v>2215.004.GENRAL.7555</v>
      </c>
      <c r="B3333" s="30" t="str">
        <f>DATA!D4170</f>
        <v>A5G05060</v>
      </c>
      <c r="C3333" s="31" t="str">
        <f>DATA!E4170</f>
        <v>5 CONDUCTORS X 6 SQ.MM RUBBER CABLE ITALIAN MADE ( EACH = METER )</v>
      </c>
    </row>
    <row r="3334" spans="1:3" x14ac:dyDescent="0.35">
      <c r="A3334" s="30" t="str">
        <f>DATA!C4171</f>
        <v>2215.004.GENRAL.7512</v>
      </c>
      <c r="B3334" s="30" t="str">
        <f>DATA!D4171</f>
        <v/>
      </c>
      <c r="C3334" s="31" t="str">
        <f>DATA!E4171</f>
        <v>POWER CABLE, 4C X 14 AWG TYPE P ,110 C,600 VOLT,H.QUALITY ( EA= 1 FT)</v>
      </c>
    </row>
    <row r="3335" spans="1:3" x14ac:dyDescent="0.35">
      <c r="A3335" s="30" t="str">
        <f>DATA!C4172</f>
        <v>2215.002.GENRAL.7047</v>
      </c>
      <c r="B3335" s="30" t="str">
        <f>DATA!D4172</f>
        <v/>
      </c>
      <c r="C3335" s="31" t="str">
        <f>DATA!E4172</f>
        <v>TERMINAL CLIPS (ACCESSORY)</v>
      </c>
    </row>
    <row r="3336" spans="1:3" x14ac:dyDescent="0.35">
      <c r="A3336" s="30" t="str">
        <f>DATA!C4173</f>
        <v>2215.004.GENRAL.7028</v>
      </c>
      <c r="B3336" s="30" t="str">
        <f>DATA!D4173</f>
        <v/>
      </c>
      <c r="C3336" s="31" t="str">
        <f>DATA!E4173</f>
        <v>Ground Cable , 2/0 AWG , flexible Rubber 70mm Made in Italy, EACH = 1 METER</v>
      </c>
    </row>
    <row r="3337" spans="1:3" ht="29" x14ac:dyDescent="0.35">
      <c r="A3337" s="30" t="str">
        <f>DATA!C4174</f>
        <v>2215.003.GENRAL.7516</v>
      </c>
      <c r="B3337" s="30">
        <f>DATA!D4174</f>
        <v>0</v>
      </c>
      <c r="C3337" s="31" t="str">
        <f>DATA!E4174</f>
        <v>TWIST ON WIRE CONNECTOR, BLUE, 72B SERIES, MAX. WIRE COMBINATION: (3) 16 AWG ( REF. P/N : 6YH35 GRAINGER CAT.)</v>
      </c>
    </row>
    <row r="3338" spans="1:3" ht="29" x14ac:dyDescent="0.35">
      <c r="A3338" s="30" t="str">
        <f>DATA!C4175</f>
        <v>2215.003.GENRAL.7517</v>
      </c>
      <c r="B3338" s="30">
        <f>DATA!D4175</f>
        <v>0</v>
      </c>
      <c r="C3338" s="31" t="str">
        <f>DATA!E4175</f>
        <v>TWIST ON WIRE CONNECTOR, RED, 76B SERIES, MAX. WIRE COMBINATION: (2) 10 AWG WITH (2) 12 AWG ( REF. P/N : 6YH38 GRAINGER CAT.)</v>
      </c>
    </row>
    <row r="3339" spans="1:3" ht="29" x14ac:dyDescent="0.35">
      <c r="A3339" s="30" t="str">
        <f>DATA!C4176</f>
        <v>2215.003.GENRAL.7518</v>
      </c>
      <c r="B3339" s="30">
        <f>DATA!D4176</f>
        <v>0</v>
      </c>
      <c r="C3339" s="31" t="str">
        <f>DATA!E4176</f>
        <v>TWIST ON WIRE CONNECTOR, YELLOW, 74B SERIES, MAX. WIRE COMBINATION: (4) 14 AWG WITH (1) 18 AWG ( REF. P/N : 6YH37 GRAINGER CAT.)</v>
      </c>
    </row>
    <row r="3340" spans="1:3" x14ac:dyDescent="0.35">
      <c r="A3340" s="30" t="str">
        <f>DATA!C4177</f>
        <v>2211.001.GENRAL.7004</v>
      </c>
      <c r="B3340" s="30" t="str">
        <f>DATA!D4177</f>
        <v>LC1D 25</v>
      </c>
      <c r="C3340" s="31" t="str">
        <f>DATA!E4177</f>
        <v>P/N : LC1D 25 , CONTACTOR SCHNEIDER</v>
      </c>
    </row>
    <row r="3341" spans="1:3" x14ac:dyDescent="0.35">
      <c r="A3341" s="30" t="str">
        <f>DATA!C4178</f>
        <v>5720.003.GENRAL.0025</v>
      </c>
      <c r="B3341" s="30" t="str">
        <f>DATA!D4178</f>
        <v/>
      </c>
      <c r="C3341" s="31" t="str">
        <f>DATA!E4178</f>
        <v>1 CONDUCTOR X 25 SQUERE MM YELLOW/GREEN SOFT ( ELSEWEDY )</v>
      </c>
    </row>
    <row r="3342" spans="1:3" x14ac:dyDescent="0.35">
      <c r="A3342" s="30" t="str">
        <f>DATA!C4179</f>
        <v>5720.003.GENRAL.0050</v>
      </c>
      <c r="B3342" s="30" t="str">
        <f>DATA!D4179</f>
        <v/>
      </c>
      <c r="C3342" s="31" t="str">
        <f>DATA!E4179</f>
        <v>1 CONDUCTOR X 50 SQUERE MM YELLOW/GREEN SOFT ( ELSEWEDY )</v>
      </c>
    </row>
    <row r="3343" spans="1:3" x14ac:dyDescent="0.35">
      <c r="A3343" s="30" t="str">
        <f>DATA!C4180</f>
        <v>5720.003.GENRAL.0070</v>
      </c>
      <c r="B3343" s="30" t="str">
        <f>DATA!D4180</f>
        <v/>
      </c>
      <c r="C3343" s="31" t="str">
        <f>DATA!E4180</f>
        <v>1 CONDUCTOR X 70 SQUERE MM YELLOW/GREEN SOFT ( ELSEWEDY )</v>
      </c>
    </row>
    <row r="3344" spans="1:3" x14ac:dyDescent="0.35">
      <c r="A3344" s="30" t="str">
        <f>DATA!C4181</f>
        <v>1235.005.SMART.0068</v>
      </c>
      <c r="B3344" s="30" t="str">
        <f>DATA!D4181</f>
        <v>SRVS1KI</v>
      </c>
      <c r="C3344" s="31" t="str">
        <f>DATA!E4181</f>
        <v>APC SMART-UPS C 1000VA LCD 230V FROM SMART MANFACT ( OLD P/N :SMC1000I )</v>
      </c>
    </row>
    <row r="3345" spans="1:3" ht="29" x14ac:dyDescent="0.35">
      <c r="A3345" s="30" t="str">
        <f>DATA!C4182</f>
        <v>2211.008.GENRAL.0074</v>
      </c>
      <c r="B3345" s="30" t="str">
        <f>DATA!D4182</f>
        <v>NW20H1HHF3P2E</v>
      </c>
      <c r="C3345" s="31" t="str">
        <f>DATA!E4182</f>
        <v>2000A CIRCUIT BREAKER COMPLETE WITH GEAR MOTOR 110 VAC, UNDERVOLTAGE RELEASE 24 VDC, CLOSE COIL RELEASE 110VAC, COMPLETE WITH BELOW ITEM MCH48211, MN33668, XF47352 SCHNEIDER CAT.</v>
      </c>
    </row>
    <row r="3346" spans="1:3" x14ac:dyDescent="0.35">
      <c r="A3346" s="30" t="str">
        <f>DATA!C4183</f>
        <v>1822.008.GENRAL.0066</v>
      </c>
      <c r="B3346" s="30" t="str">
        <f>DATA!D4183</f>
        <v>G 200 2BH1600-7AH16</v>
      </c>
      <c r="C3346" s="31" t="str">
        <f>DATA!E4183</f>
        <v>NASH_ELMO G 200 2BH1600-7AH16 SIDE CHANNEL COMPRESSOR 2.2KW 2870RPM SIMMENS CAT.</v>
      </c>
    </row>
    <row r="3347" spans="1:3" ht="29" x14ac:dyDescent="0.35">
      <c r="A3347" s="30" t="str">
        <f>DATA!C4184</f>
        <v>2211.010.GENRAL.7025</v>
      </c>
      <c r="B3347" s="30" t="str">
        <f>DATA!D4184</f>
        <v>56173</v>
      </c>
      <c r="C3347" s="31" t="str">
        <f>DATA!E4184</f>
        <v>P/N : 56173 , EARTH LEAKAGE , TYPE: VIGIREXRH99M WITH,MANUAL RESET , 220-240 VAC , 50/60 -400 HZ , DIN RAIL MOUNT ,SENSITINITY 30 MAMP TO 30 AMP FOR MAIN CAMP PANEL ( Schneider CAT.)</v>
      </c>
    </row>
    <row r="3348" spans="1:3" x14ac:dyDescent="0.35">
      <c r="A3348" s="30" t="str">
        <f>DATA!C4185</f>
        <v>2211.007.GENRAL.0121</v>
      </c>
      <c r="B3348" s="30" t="str">
        <f>DATA!D4185</f>
        <v>SKU: GAHZLY_357398</v>
      </c>
      <c r="C3348" s="31" t="str">
        <f>DATA!E4185</f>
        <v>P/N : SKU: GAHZLY_357398 , SCHNEIDER AC SWITCH 32 AMP WITH BULB SCHNEIDER 250V SCHNEIDER CAT.</v>
      </c>
    </row>
    <row r="3349" spans="1:3" ht="29" x14ac:dyDescent="0.35">
      <c r="A3349" s="30" t="str">
        <f>DATA!C4186</f>
        <v>5720.001.GENRAL.7540</v>
      </c>
      <c r="B3349" s="30" t="str">
        <f>DATA!D4186</f>
        <v>CR17345</v>
      </c>
      <c r="C3349" s="31" t="str">
        <f>DATA!E4186</f>
        <v>P/N : CR17345, DURACELL (ULTRA ), LITHUM, BATTREY 3V FOR DEFIBRILLATOR FOR DURACELL DEFIBRILLATOR ULTRA</v>
      </c>
    </row>
    <row r="3350" spans="1:3" ht="29" x14ac:dyDescent="0.35">
      <c r="A3350" s="30" t="str">
        <f>DATA!C4187</f>
        <v>2211.011.GENRAL.0505</v>
      </c>
      <c r="B3350" s="30" t="str">
        <f>DATA!D4187</f>
        <v>MAR1120LED</v>
      </c>
      <c r="C3350" s="31" t="str">
        <f>DATA!E4187</f>
        <v>LED WEATHER PROOF MARINA , MODEL : MAR1120LED , TWO LAMPS , DAI., 1278 LEGNTHX160 WIDTHX110 HEIGHT , 2X18 WATT ,50/60 HZ , 3600 LM , IP 67 RATING</v>
      </c>
    </row>
    <row r="3351" spans="1:3" ht="29" x14ac:dyDescent="0.35">
      <c r="A3351" s="30" t="str">
        <f>DATA!C4188</f>
        <v>2211.008.GENRAL.0093</v>
      </c>
      <c r="B3351" s="30" t="str">
        <f>DATA!D4188</f>
        <v>A9D07216</v>
      </c>
      <c r="C3351" s="31" t="str">
        <f>DATA!E4188</f>
        <v>P/N : A9D07216 , IMAGERESIDUAL CURRENT BREAKER WITH OVERCURRENT PROTECTION (RCBO), ACTI9 IC60, 2P, 16A, C CURVE, 10000A/15KA, AC TYPE, 30MA ( SCHNEIDER CAT.)</v>
      </c>
    </row>
    <row r="3352" spans="1:3" ht="29" x14ac:dyDescent="0.35">
      <c r="A3352" s="30" t="str">
        <f>DATA!C4189</f>
        <v>2211.008.GENRAL.0095</v>
      </c>
      <c r="B3352" s="30" t="str">
        <f>DATA!D4189</f>
        <v>A9D87432</v>
      </c>
      <c r="C3352" s="31" t="str">
        <f>DATA!E4189</f>
        <v>P/N : A9D87432 , IMAGE RESIDUAL CURRENT BREAKER WITH OVERCURRENT PROTECTION (RCBO), ACTI9 IC60, 4P, 32A, B CURVE, 6000A/6KA, A TYPE, 30MA ( SCHNEIDER CAT.)</v>
      </c>
    </row>
    <row r="3353" spans="1:3" x14ac:dyDescent="0.35">
      <c r="A3353" s="30" t="str">
        <f>DATA!C4190</f>
        <v>0666.001.ARSTON.0003</v>
      </c>
      <c r="B3353" s="30" t="str">
        <f>DATA!D4190</f>
        <v/>
      </c>
      <c r="C3353" s="31" t="str">
        <f>DATA!E4190</f>
        <v>WATER HEATER ARISTON RUBIS PRO 50 V EG , MODEL : RUBIS-PRO-50-V-EG , MAKER : ARISTON</v>
      </c>
    </row>
    <row r="3354" spans="1:3" x14ac:dyDescent="0.35">
      <c r="A3354" s="30" t="str">
        <f>DATA!C4193</f>
        <v>0666.001.ARSTON.0003</v>
      </c>
      <c r="B3354" s="30" t="str">
        <f>DATA!D4193</f>
        <v/>
      </c>
      <c r="C3354" s="31" t="str">
        <f>DATA!E4193</f>
        <v>WATER HEATER ARISTON RUBIS PRO 50 V EG , MODEL : RUBIS-PRO-50-V-EG , MAKER : ARISTON</v>
      </c>
    </row>
    <row r="3355" spans="1:3" x14ac:dyDescent="0.35">
      <c r="A3355" s="30" t="str">
        <f>DATA!C4194</f>
        <v>0666.001.ARSTON.0003</v>
      </c>
      <c r="B3355" s="30" t="str">
        <f>DATA!D4194</f>
        <v/>
      </c>
      <c r="C3355" s="31" t="str">
        <f>DATA!E4194</f>
        <v>WATER HEATER ARISTON RUBIS PRO 50 V EG , MODEL : RUBIS-PRO-50-V-EG , MAKER : ARISTON</v>
      </c>
    </row>
    <row r="3356" spans="1:3" x14ac:dyDescent="0.35">
      <c r="A3356" s="30" t="str">
        <f>DATA!C4195</f>
        <v>1421.017.GENRAL.0500</v>
      </c>
      <c r="B3356" s="30" t="str">
        <f>DATA!D4195</f>
        <v>TI-120TB</v>
      </c>
      <c r="C3356" s="31" t="str">
        <f>DATA!E4195</f>
        <v>P/N TI-120TB , 5 ZONE MIXER AMPLIFER 120 W ( MAKE ITC-PA )</v>
      </c>
    </row>
    <row r="3357" spans="1:3" x14ac:dyDescent="0.35">
      <c r="A3357" s="30" t="str">
        <f>DATA!C4196</f>
        <v>1421.017.GENRAL.0501</v>
      </c>
      <c r="B3357" s="30" t="str">
        <f>DATA!D4196</f>
        <v>T-105U</v>
      </c>
      <c r="C3357" s="31" t="str">
        <f>DATA!E4196</f>
        <v>P/N : T-105U , 100V-70V BUILT IN CELLING LOUDSPEAKERS SPEAKERS ( MAKE ITC-PA ) ( OLD P/N T103C )</v>
      </c>
    </row>
    <row r="3358" spans="1:3" x14ac:dyDescent="0.35">
      <c r="A3358" s="30" t="str">
        <f>DATA!C4197</f>
        <v>1421.017.GENRAL.0502</v>
      </c>
      <c r="B3358" s="30" t="str">
        <f>DATA!D4197</f>
        <v>T902-B</v>
      </c>
      <c r="C3358" s="31" t="str">
        <f>DATA!E4197</f>
        <v>P/N T902-B , CELLING STAND SPEEKER 10- 20W ( MAKE ITC-PA )</v>
      </c>
    </row>
    <row r="3359" spans="1:3" x14ac:dyDescent="0.35">
      <c r="A3359" s="30" t="str">
        <f>DATA!C4198</f>
        <v>1421.017.GENRAL.0504</v>
      </c>
      <c r="B3359" s="30" t="str">
        <f>DATA!D4198</f>
        <v>TS-332</v>
      </c>
      <c r="C3359" s="31" t="str">
        <f>DATA!E4198</f>
        <v>P/N TS-332 , WIRED HANDHELD MICROPHONE ( MAKE ITC-PA )</v>
      </c>
    </row>
    <row r="3360" spans="1:3" ht="29" x14ac:dyDescent="0.35">
      <c r="A3360" s="30" t="str">
        <f>DATA!C4199</f>
        <v>1421.017.GENRAL.0035</v>
      </c>
      <c r="B3360" s="30" t="str">
        <f>DATA!D4199</f>
        <v>B08971H17Z</v>
      </c>
      <c r="C3360" s="31" t="str">
        <f>DATA!E4199</f>
        <v>P/N : B08971H17Z , GE RG6 TWIST-ON F CONNECTORS, 100-PACK, F-TYPE COAXIAL CONNECTORS, REPLACE BROKEN CONNECTORS AND ASSEMBLE RG6 COAX CABLES, NO TOOLS REQUIRED, WITH RESEALABLE BAG, 51280</v>
      </c>
    </row>
    <row r="3361" spans="1:3" x14ac:dyDescent="0.35">
      <c r="A3361" s="30" t="str">
        <f>DATA!C4200</f>
        <v>1521.009.COPLND.0211</v>
      </c>
      <c r="B3361" s="30" t="str">
        <f>DATA!D4200</f>
        <v>TS-093</v>
      </c>
      <c r="C3361" s="31" t="str">
        <f>DATA!E4200</f>
        <v>THERMOSTAT + - 30 FOR FREEZER UNIT COPELAND 4HP Model</v>
      </c>
    </row>
    <row r="3362" spans="1:3" x14ac:dyDescent="0.35">
      <c r="A3362" s="30" t="str">
        <f>DATA!C4201</f>
        <v>1521.009.COPLND.0.210</v>
      </c>
      <c r="B3362" s="30" t="str">
        <f>DATA!D4201</f>
        <v>M8E-LSG-40-EWL</v>
      </c>
      <c r="C3362" s="31" t="str">
        <f>DATA!E4201</f>
        <v>FREEZER OUTDOOR COMPLETE UNIT 220380 V50 HZ , 4HP Model COPELAND ( OLD MODEL NO. H8SG40X )</v>
      </c>
    </row>
    <row r="3363" spans="1:3" ht="29" x14ac:dyDescent="0.35">
      <c r="A3363" s="30" t="str">
        <f>DATA!C4202</f>
        <v>1854.002.CARIER.0741</v>
      </c>
      <c r="B3363" s="30" t="str">
        <f>DATA!D4202</f>
        <v>015-00240</v>
      </c>
      <c r="C3363" s="31" t="str">
        <f>DATA!E4202</f>
        <v>P/N : 015-00240 , COMPRESSOR (MITSUSHITA COMP.2JS324D3AA07) WITH CAPILARY FOR YORK &amp; CARRIER AIRCONDITION</v>
      </c>
    </row>
    <row r="3364" spans="1:3" ht="29" x14ac:dyDescent="0.35">
      <c r="A3364" s="30" t="str">
        <f>DATA!C4203</f>
        <v>1854.016.CARIER.0003</v>
      </c>
      <c r="B3364" s="30" t="str">
        <f>DATA!D4203</f>
        <v>RL323-3MAF</v>
      </c>
      <c r="C3364" s="31" t="str">
        <f>DATA!E4203</f>
        <v>P/N : RL323-3MAF , COMPRESSOR MODEL ZR160KCE-TFD-551 - 13 HP.VOLTAGE 380-420-460V- COLING CAPACITY 18100 TO 18500BTUH- THEAD TYOE FOR CARRIER AIR CONDITIONING ALL MODELS</v>
      </c>
    </row>
    <row r="3365" spans="1:3" x14ac:dyDescent="0.35">
      <c r="A3365" s="30" t="str">
        <f>DATA!C4204</f>
        <v>0666.001.KENWOD.0001</v>
      </c>
      <c r="B3365" s="30" t="str">
        <f>DATA!D4204</f>
        <v/>
      </c>
      <c r="C3365" s="31" t="str">
        <f>DATA!E4204</f>
        <v>MODEL: KM 285 , KENWOOD FOOD PROCESSOR SERIES PROSPERO, 900 W, 4.3L, 220V, ALL ACCESSORIES</v>
      </c>
    </row>
    <row r="3366" spans="1:3" x14ac:dyDescent="0.35">
      <c r="A3366" s="30" t="str">
        <f>DATA!C4205</f>
        <v>1531.001.HOBART.0029</v>
      </c>
      <c r="B3366" s="30" t="str">
        <f>DATA!D4205</f>
        <v>23884</v>
      </c>
      <c r="C3366" s="31" t="str">
        <f>DATA!E4205</f>
        <v>P/N : 23884, SPRING COUNTERBALANCE FOR HOBART MIXER D300</v>
      </c>
    </row>
    <row r="3367" spans="1:3" x14ac:dyDescent="0.35">
      <c r="A3367" s="30" t="str">
        <f>DATA!C4206</f>
        <v>1531.001.HOBART.0059</v>
      </c>
      <c r="B3367" s="30" t="str">
        <f>DATA!D4206</f>
        <v>NS03232</v>
      </c>
      <c r="C3367" s="31" t="str">
        <f>DATA!E4206</f>
        <v>P/N : NS03232 , STOP NUT 3?4-16 (LH THREAD) FLEXLOC FOR HOBART FLOUR MIXER MODEL D300</v>
      </c>
    </row>
    <row r="3368" spans="1:3" x14ac:dyDescent="0.35">
      <c r="A3368" s="30" t="str">
        <f>DATA!C4207</f>
        <v>1531.001.HOBART.0060</v>
      </c>
      <c r="B3368" s="30" t="str">
        <f>DATA!D4207</f>
        <v>BB00941</v>
      </c>
      <c r="C3368" s="31" t="str">
        <f>DATA!E4207</f>
        <v>P/N : BB00941 , BALL BEARING ? ND #45505 FOR HOBART FLOUR MIXER MODEL D300</v>
      </c>
    </row>
    <row r="3369" spans="1:3" x14ac:dyDescent="0.35">
      <c r="A3369" s="30" t="str">
        <f>DATA!C4208</f>
        <v>1531.001.HOBART.0061</v>
      </c>
      <c r="B3369" s="30" t="str">
        <f>DATA!D4208</f>
        <v>70015</v>
      </c>
      <c r="C3369" s="31" t="str">
        <f>DATA!E4208</f>
        <v>P/N : 70015 , SPACER ? UPPER PLANETARY SHAFT FOR HOBART FLOUR MIXER MODEL D300</v>
      </c>
    </row>
    <row r="3370" spans="1:3" x14ac:dyDescent="0.35">
      <c r="A3370" s="30" t="str">
        <f>DATA!C4209</f>
        <v>1531.001.HOBART.0062</v>
      </c>
      <c r="B3370" s="30" t="str">
        <f>DATA!D4209</f>
        <v>WS01246</v>
      </c>
      <c r="C3370" s="31" t="str">
        <f>DATA!E4209</f>
        <v>P/N : WS01246 , WASHER (0.003 THK.) FOR HOBART FLOUR MIXER MODEL D300</v>
      </c>
    </row>
    <row r="3371" spans="1:3" x14ac:dyDescent="0.35">
      <c r="A3371" s="30" t="str">
        <f>DATA!C4210</f>
        <v>1531.001.HOBART.0063</v>
      </c>
      <c r="B3371" s="30" t="str">
        <f>DATA!D4210</f>
        <v>WS01247</v>
      </c>
      <c r="C3371" s="31" t="str">
        <f>DATA!E4210</f>
        <v>P/N : WS01247 , WASHER (0.010 THK.) FOR HOBART FLOUR MIXER MODEL D300</v>
      </c>
    </row>
    <row r="3372" spans="1:3" x14ac:dyDescent="0.35">
      <c r="A3372" s="30" t="str">
        <f>DATA!C4211</f>
        <v>1531.001.HOBART.0064</v>
      </c>
      <c r="B3372" s="30" t="str">
        <f>DATA!D4211</f>
        <v>27161200002</v>
      </c>
      <c r="C3372" s="31" t="str">
        <f>DATA!E4211</f>
        <v>P/N : 27161200002 , ELECTRONIC START SWITCH (1 PH.) FOR HOBART FLOUR MIXER MODEL D300</v>
      </c>
    </row>
    <row r="3373" spans="1:3" x14ac:dyDescent="0.35">
      <c r="A3373" s="30" t="str">
        <f>DATA!C4212</f>
        <v>1531.032.GENRAL.0053</v>
      </c>
      <c r="B3373" s="30" t="str">
        <f>DATA!D4212</f>
        <v>088477</v>
      </c>
      <c r="C3373" s="31" t="str">
        <f>DATA!E4212</f>
        <v>P/N : 088477, CONTACTOR 648807300 FOR ELECTROLUX ELECTRIC CONVECTION OVEN 6 GN 1/1</v>
      </c>
    </row>
    <row r="3374" spans="1:3" x14ac:dyDescent="0.35">
      <c r="A3374" s="30" t="str">
        <f>DATA!C4213</f>
        <v>0666.001.GENRAL.0078</v>
      </c>
      <c r="B3374" s="30" t="str">
        <f>DATA!D4213</f>
        <v>RS 250L</v>
      </c>
      <c r="C3374" s="31" t="str">
        <f>DATA!E4213</f>
        <v>TUBE FAN FOR BAKERY CARAVAN, 250 MM DIAMETER, 230 V, 50 HZ</v>
      </c>
    </row>
    <row r="3375" spans="1:3" x14ac:dyDescent="0.35">
      <c r="A3375" s="30" t="str">
        <f>DATA!C4214</f>
        <v>0666.001.ARSTON.00 01</v>
      </c>
      <c r="B3375" s="30" t="str">
        <f>DATA!D4214</f>
        <v/>
      </c>
      <c r="C3375" s="31" t="str">
        <f>DATA!E4214</f>
        <v>ARISTON ELECTRIC WATER HEATER 100 LITERS 220 VOLT</v>
      </c>
    </row>
    <row r="3376" spans="1:3" x14ac:dyDescent="0.35">
      <c r="A3376" s="30" t="str">
        <f>DATA!C4215</f>
        <v>1531.033.GENRAL.7292</v>
      </c>
      <c r="B3376" s="30" t="str">
        <f>DATA!D4215</f>
        <v>2290000000</v>
      </c>
      <c r="C3376" s="31" t="str">
        <f>DATA!E4215</f>
        <v>12L BOWL FOR PUMP FOR BRAS JUICE DISPENSER MODEL MAESTRALE JOLLY 12-20</v>
      </c>
    </row>
    <row r="3377" spans="1:3" x14ac:dyDescent="0.35">
      <c r="A3377" s="30" t="str">
        <f>DATA!C4216</f>
        <v>1531.033.GENRAL.7393</v>
      </c>
      <c r="B3377" s="30" t="str">
        <f>DATA!D4216</f>
        <v>22900-03500</v>
      </c>
      <c r="C3377" s="31" t="str">
        <f>DATA!E4216</f>
        <v>MIXER MOTOR FOR BRAS JUICE DISPENSER MODEL MAESTRALE EXTRA 12.3 A</v>
      </c>
    </row>
    <row r="3378" spans="1:3" x14ac:dyDescent="0.35">
      <c r="A3378" s="30" t="str">
        <f>DATA!C4217</f>
        <v>1531.033.GENRAL.7394</v>
      </c>
      <c r="B3378" s="30" t="str">
        <f>DATA!D4217</f>
        <v>33800-06700</v>
      </c>
      <c r="C3378" s="31" t="str">
        <f>DATA!E4217</f>
        <v>MIXER MOTOR FOR BRAS JUICE DISPENSER MODEL MAESTRALE EXTRA 12.3 A</v>
      </c>
    </row>
    <row r="3379" spans="1:3" x14ac:dyDescent="0.35">
      <c r="A3379" s="30" t="str">
        <f>DATA!C4218</f>
        <v>1531.033.GENRAL.7140</v>
      </c>
      <c r="B3379" s="30" t="str">
        <f>DATA!D4218</f>
        <v>35927500</v>
      </c>
      <c r="C3379" s="31" t="str">
        <f>DATA!E4218</f>
        <v>HEATER ELEMENT FOR FRYER 35020 (MISR CAMP)</v>
      </c>
    </row>
    <row r="3380" spans="1:3" ht="29" x14ac:dyDescent="0.35">
      <c r="A3380" s="30" t="str">
        <f>DATA!C4219</f>
        <v>2211.008.GENRAL.0074</v>
      </c>
      <c r="B3380" s="30" t="str">
        <f>DATA!D4219</f>
        <v>NW20H1HHF3P2E</v>
      </c>
      <c r="C3380" s="31" t="str">
        <f>DATA!E4219</f>
        <v>2000A CIRCUIT BREAKER COMPLETE WITH GEAR MOTOR 110 VAC, UNDERVOLTAGE RELEASE 24 VDC, CLOSE COIL RELEASE 110VAC, COMPLETE WITH BELOW ITEM MCH48211, MN33668, XF47352 SCHNEIDER CAT.</v>
      </c>
    </row>
    <row r="3381" spans="1:3" x14ac:dyDescent="0.35">
      <c r="A3381" s="30" t="str">
        <f>DATA!C4220</f>
        <v>2215.002.GENRAL.7522</v>
      </c>
      <c r="B3381" s="30" t="str">
        <f>DATA!D4220</f>
        <v>1UYF5</v>
      </c>
      <c r="C3381" s="31" t="str">
        <f>DATA!E4220</f>
        <v>GROUND CABLE CONNECTOR, MALE/FEMALE 2MPC , ( REF. P/N :1UYF5 GRAINGER CAT.)</v>
      </c>
    </row>
    <row r="3382" spans="1:3" ht="29" x14ac:dyDescent="0.35">
      <c r="A3382" s="30" t="str">
        <f>DATA!C4221</f>
        <v>2215.003.GENRAL.7528</v>
      </c>
      <c r="B3382" s="30" t="str">
        <f>DATA!D4221</f>
        <v>3KG69</v>
      </c>
      <c r="C3382" s="31" t="str">
        <f>DATA!E4221</f>
        <v>FORK TERMINAL, YELLOW NYLON, OVERLAPPED SEAM, 12 TO 10 AWG (1 EACH = 1 PK = 50 PEC ) ( REF. P/N : 3KG69 GRAINGER )</v>
      </c>
    </row>
    <row r="3383" spans="1:3" x14ac:dyDescent="0.35">
      <c r="A3383" s="30" t="str">
        <f>DATA!C4222</f>
        <v>2215.003.GENRAL.7098</v>
      </c>
      <c r="B3383" s="30" t="str">
        <f>DATA!D4222</f>
        <v>MVF1-L5</v>
      </c>
      <c r="C3383" s="31" t="str">
        <f>DATA!E4222</f>
        <v>P/N : MVF1-L5, FORK TERMINAL RED M5 CODE 491143 FOR ANGILA TERMINALS</v>
      </c>
    </row>
    <row r="3384" spans="1:3" x14ac:dyDescent="0.35">
      <c r="A3384" s="30" t="str">
        <f>DATA!C4223</f>
        <v>2215.003.GENRAL.7138</v>
      </c>
      <c r="B3384" s="30" t="str">
        <f>DATA!D4223</f>
        <v>VBC1</v>
      </c>
      <c r="C3384" s="31" t="str">
        <f>DATA!E4223</f>
        <v>P/N : VBC1 , BUTT SPLICE RED CODE 491460 FOR ANGILA TERMINALS ( OLD P/N : MVU1B )</v>
      </c>
    </row>
    <row r="3385" spans="1:3" x14ac:dyDescent="0.35">
      <c r="A3385" s="30" t="str">
        <f>DATA!C4224</f>
        <v>2215.003.GENRAL.7139</v>
      </c>
      <c r="B3385" s="30" t="str">
        <f>DATA!D4224</f>
        <v>VBC2</v>
      </c>
      <c r="C3385" s="31" t="str">
        <f>DATA!E4224</f>
        <v>P/N : VBC2 , BUTT SPLICE BLUE CODE 491465 FOR ANGILA TERMINALS ( OLD P/N : MVU2B )</v>
      </c>
    </row>
    <row r="3386" spans="1:3" ht="29" x14ac:dyDescent="0.35">
      <c r="A3386" s="30" t="str">
        <f>DATA!C4225</f>
        <v>2215.003.GENRAL.7140</v>
      </c>
      <c r="B3386" s="30" t="str">
        <f>DATA!D4225</f>
        <v>VBC5</v>
      </c>
      <c r="C3386" s="31" t="str">
        <f>DATA!E4225</f>
        <v>P/N : VBC5 , BUTT SPLICE YELLOW CODE 491470 FOR ANGILA TERMINALS ( OLD P/N : MVU5B ) ( 1 EACH = PACK OF 100 )</v>
      </c>
    </row>
    <row r="3387" spans="1:3" x14ac:dyDescent="0.35">
      <c r="A3387" s="30" t="str">
        <f>DATA!C4226</f>
        <v>2215.002.GENRAL.7575</v>
      </c>
      <c r="B3387" s="30" t="str">
        <f>DATA!D4226</f>
        <v>MVR1-S4</v>
      </c>
      <c r="C3387" s="31" t="str">
        <f>DATA!E4226</f>
        <v>P/N : MVR1-S4 , RING TERMINAL RED M4 CODE 491102 FOR ANGILA TERMINALS</v>
      </c>
    </row>
    <row r="3388" spans="1:3" x14ac:dyDescent="0.35">
      <c r="A3388" s="30" t="str">
        <f>DATA!C4227</f>
        <v>2215.002.GENRAL.7584</v>
      </c>
      <c r="B3388" s="30" t="str">
        <f>DATA!D4227</f>
        <v>MVR5-6</v>
      </c>
      <c r="C3388" s="31" t="str">
        <f>DATA!E4227</f>
        <v>P/N : MVR5-6 , RING TERMINAL YELLOWE M6 CODE 491133 FOR ANGILA TERMINALS</v>
      </c>
    </row>
    <row r="3389" spans="1:3" ht="29" x14ac:dyDescent="0.35">
      <c r="A3389" s="30" t="str">
        <f>DATA!C4228</f>
        <v>2211.001.GENRAL.0121</v>
      </c>
      <c r="B3389" s="30" t="str">
        <f>DATA!D4228</f>
        <v>AF16301014</v>
      </c>
      <c r="C3389" s="31" t="str">
        <f>DATA!E4228</f>
        <v>CONTACTOR 35 AMP, MAKE: ABB, 250-500V50/60HZ-DC , COIL 460 V FOR BRANDIT SHAL SHAKER MODEL KING KOBRA</v>
      </c>
    </row>
    <row r="3390" spans="1:3" x14ac:dyDescent="0.35">
      <c r="A3390" s="30" t="str">
        <f>DATA!C4229</f>
        <v>5720.001.GENRAL.0049</v>
      </c>
      <c r="B3390" s="30" t="str">
        <f>DATA!D4229</f>
        <v/>
      </c>
      <c r="C3390" s="31" t="str">
        <f>DATA!E4229</f>
        <v>MODEL: LS 14250, SIZE:1/2AA , SAFT LITHIUM BATTERY 3.6V</v>
      </c>
    </row>
    <row r="3391" spans="1:3" x14ac:dyDescent="0.35">
      <c r="A3391" s="30" t="str">
        <f>DATA!C4230</f>
        <v>5720.001.GENRAL.7031</v>
      </c>
      <c r="B3391" s="30" t="str">
        <f>DATA!D4230</f>
        <v>ER34615</v>
      </c>
      <c r="C3391" s="31" t="str">
        <f>DATA!E4230</f>
        <v>P/N : ER34615 , LITHIUM BATTERY 3.6V 19000MAH SIZE D</v>
      </c>
    </row>
    <row r="3392" spans="1:3" x14ac:dyDescent="0.35">
      <c r="A3392" s="30" t="str">
        <f>DATA!C4231</f>
        <v>2211.008.GENRAL.0012</v>
      </c>
      <c r="B3392" s="30" t="str">
        <f>DATA!D4231</f>
        <v>2CSF204006R1400</v>
      </c>
      <c r="C3392" s="31" t="str">
        <f>DATA!E4231</f>
        <v>P/N : 2CSF204006R1400 , RESIDUAL CURRENT CIRCUIT BREAKER (RCCB) FH204 AC-40 / 0,03 ( MAKER ABB )</v>
      </c>
    </row>
    <row r="3393" spans="1:3" x14ac:dyDescent="0.35">
      <c r="A3393" s="30" t="str">
        <f>DATA!C4232</f>
        <v>2211.001.GENRAL.0007</v>
      </c>
      <c r="B3393" s="30" t="str">
        <f>DATA!D4232</f>
        <v>LC1D25BD</v>
      </c>
      <c r="C3393" s="31" t="str">
        <f>DATA!E4232</f>
        <v>P/N : LC1D25BD , TESYS D CONTACTOR CONTA , 3P(3 NO) , AC-3 , 440 V 25 A , 24 V DC COIL ( SCHNEIDER CAT.)</v>
      </c>
    </row>
    <row r="3394" spans="1:3" x14ac:dyDescent="0.35">
      <c r="A3394" s="30" t="str">
        <f>DATA!C4233</f>
        <v>2211.006.GENRAL.0216</v>
      </c>
      <c r="B3394" s="30" t="str">
        <f>DATA!D4233</f>
        <v>CR123F114C</v>
      </c>
      <c r="C3394" s="31" t="str">
        <f>DATA!E4233</f>
        <v>OVERLOAD HEATER ELEMENT ,FOR GENERAL ELECTRIC MCC MOTOR STARTER N/A</v>
      </c>
    </row>
    <row r="3395" spans="1:3" x14ac:dyDescent="0.35">
      <c r="A3395" s="30" t="str">
        <f>DATA!C4234</f>
        <v>5720.010.GENRAL.7051</v>
      </c>
      <c r="B3395" s="30" t="str">
        <f>DATA!D4234</f>
        <v>BST-RMR16-WP-LED</v>
      </c>
      <c r="C3395" s="31" t="str">
        <f>DATA!E4234</f>
        <v>EMERGENCY LIGHT - WET LOCATION LISTED - LED MR16 LAMPS WATERPROOF</v>
      </c>
    </row>
    <row r="3396" spans="1:3" x14ac:dyDescent="0.35">
      <c r="A3396" s="30" t="str">
        <f>DATA!C4235</f>
        <v>5720.010.GENRAL.7051</v>
      </c>
      <c r="B3396" s="30" t="str">
        <f>DATA!D4235</f>
        <v>BST-RMR16-WP-LED</v>
      </c>
      <c r="C3396" s="31" t="str">
        <f>DATA!E4235</f>
        <v>EMERGENCY LIGHT - WET LOCATION LISTED - LED MR16 LAMPS WATERPROOF</v>
      </c>
    </row>
    <row r="3397" spans="1:3" x14ac:dyDescent="0.35">
      <c r="A3397" s="30" t="str">
        <f>DATA!C4236</f>
        <v>5720.010.GENRAL.7051</v>
      </c>
      <c r="B3397" s="30" t="str">
        <f>DATA!D4236</f>
        <v>BST-RMR16-WP-LED</v>
      </c>
      <c r="C3397" s="31" t="str">
        <f>DATA!E4236</f>
        <v>EMERGENCY LIGHT - WET LOCATION LISTED - LED MR16 LAMPS WATERPROOF</v>
      </c>
    </row>
    <row r="3398" spans="1:3" x14ac:dyDescent="0.35">
      <c r="A3398" s="30" t="str">
        <f>DATA!C4237</f>
        <v>5720.010.GENRAL.7051</v>
      </c>
      <c r="B3398" s="30" t="str">
        <f>DATA!D4237</f>
        <v>BST-RMR16-WP-LED</v>
      </c>
      <c r="C3398" s="31" t="str">
        <f>DATA!E4237</f>
        <v>EMERGENCY LIGHT - WET LOCATION LISTED - LED MR16 LAMPS WATERPROOF</v>
      </c>
    </row>
    <row r="3399" spans="1:3" x14ac:dyDescent="0.35">
      <c r="A3399" s="30" t="str">
        <f>DATA!C4238</f>
        <v>2211.003.GENRAL.0006</v>
      </c>
      <c r="B3399" s="30" t="str">
        <f>DATA!D4238</f>
        <v>H2008B-3</v>
      </c>
      <c r="C3399" s="31" t="str">
        <f>DATA!E4238</f>
        <v>HEATER PACK ( EATON CAT.)</v>
      </c>
    </row>
    <row r="3400" spans="1:3" x14ac:dyDescent="0.35">
      <c r="A3400" s="30" t="str">
        <f>DATA!C4239</f>
        <v>2211.008.GENRAL.0052</v>
      </c>
      <c r="B3400" s="30" t="str">
        <f>DATA!D4239</f>
        <v>PKZMO-12</v>
      </c>
      <c r="C3400" s="31" t="str">
        <f>DATA!E4239</f>
        <v>EATON MOTOR PROTECTIVE CIRCUIT BREAKER CAT. NO.: XTPR012BC1</v>
      </c>
    </row>
    <row r="3401" spans="1:3" ht="29" x14ac:dyDescent="0.35">
      <c r="A3401" s="30" t="str">
        <f>DATA!C4240</f>
        <v>1712.001.GENRAL.7508</v>
      </c>
      <c r="B3401" s="30" t="str">
        <f>DATA!D4240</f>
        <v>4088K114</v>
      </c>
      <c r="C3401" s="31" t="str">
        <f>DATA!E4240</f>
        <v>GLYCERIN-FILLED STAINLESS STEEL-CASE GAUGE 6" DIAL , 1/4" NPT MALE BOTTOM , 0 - 230 PSI COPPER TIP AS PHOTO</v>
      </c>
    </row>
    <row r="3402" spans="1:3" x14ac:dyDescent="0.35">
      <c r="A3402" s="30" t="str">
        <f>DATA!C4241</f>
        <v>1712.001.GENRAL.0121</v>
      </c>
      <c r="B3402" s="30" t="str">
        <f>DATA!D4241</f>
        <v>10713008-001</v>
      </c>
      <c r="C3402" s="31" t="str">
        <f>DATA!E4241</f>
        <v>GAUGE DIAL : PRESSURE: GAUGE 5 IN : 6000 PSI : SINGLE SCALE : TRU-VUE YASKAWA CAT.</v>
      </c>
    </row>
    <row r="3403" spans="1:3" x14ac:dyDescent="0.35">
      <c r="A3403" s="30" t="str">
        <f>DATA!C4242</f>
        <v>1712.001.GENRAL.0122</v>
      </c>
      <c r="B3403" s="30" t="str">
        <f>DATA!D4242</f>
        <v>10795235-001</v>
      </c>
      <c r="C3403" s="31" t="str">
        <f>DATA!E4242</f>
        <v>GAUGE DIAL : PRESSURE : GAUGE 5 IN , 0-10 PSI ' SINGLE SCALE 200 SUBDIVISION YASKAWA CAT.</v>
      </c>
    </row>
    <row r="3404" spans="1:3" x14ac:dyDescent="0.35">
      <c r="A3404" s="30" t="str">
        <f>DATA!C4243</f>
        <v>0666.001.GENRAL.0076</v>
      </c>
      <c r="B3404" s="30" t="str">
        <f>DATA!D4243</f>
        <v>SJ-PC48A(SL)</v>
      </c>
      <c r="C3404" s="31" t="str">
        <f>DATA!E4243</f>
        <v>P/N : SJ-PC48A(SL) , REFRIGRATOR , SHARP 16 FEET 220 VOLT ( OLD P/N : SJ-PC48A-WHT )</v>
      </c>
    </row>
    <row r="3405" spans="1:3" x14ac:dyDescent="0.35">
      <c r="A3405" s="30" t="str">
        <f>DATA!C4244</f>
        <v>0666.001.GENRAL.0076</v>
      </c>
      <c r="B3405" s="30" t="str">
        <f>DATA!D4244</f>
        <v>SJ-PC48A(SL)</v>
      </c>
      <c r="C3405" s="31" t="str">
        <f>DATA!E4244</f>
        <v>REFRIGRATOR , SHARP 16 FEET 220 VOLT ( OLD P/N : SJ-PC48A-WHT )</v>
      </c>
    </row>
    <row r="3406" spans="1:3" x14ac:dyDescent="0.35">
      <c r="A3406" s="30" t="str">
        <f>DATA!C4245</f>
        <v>0666.001.GENRAL.0076</v>
      </c>
      <c r="B3406" s="30" t="str">
        <f>DATA!D4245</f>
        <v>SJ-PC48A(SL)</v>
      </c>
      <c r="C3406" s="31" t="str">
        <f>DATA!E4245</f>
        <v>P/N : SJ-PC48A(SL) , REFRIGRATOR , SHARP 16 FEET 220 VOLT ( OLD P/N : SJ-PC48A-WHT )</v>
      </c>
    </row>
    <row r="3407" spans="1:3" ht="43.5" x14ac:dyDescent="0.35">
      <c r="A3407" s="30" t="str">
        <f>DATA!C4246</f>
        <v>2211.008.GENRAL.0146</v>
      </c>
      <c r="B3407" s="30" t="str">
        <f>DATA!D4246</f>
        <v>NW16H1HHF3P2E</v>
      </c>
      <c r="C3407" s="31" t="str">
        <f>DATA!E4246</f>
        <v>SCHNEIDER 1600A CIRCUIT BREAKER COMPLETE WITH GEAR MOTOR 110 VAC, UNDERVOLTAGE RELEASE 24 VDC, CLOSE COIL RELEASE 110VAC, P/N : NW16H1HHF3P2E COMPLETE WITH BELWO ITEM,MCH 48211,MN33668,XF 47352</v>
      </c>
    </row>
    <row r="3408" spans="1:3" ht="29" x14ac:dyDescent="0.35">
      <c r="A3408" s="30" t="str">
        <f>DATA!C4247</f>
        <v>2211.011.GENRAL.0505</v>
      </c>
      <c r="B3408" s="30" t="str">
        <f>DATA!D4247</f>
        <v>MAR1120L</v>
      </c>
      <c r="C3408" s="31" t="str">
        <f>DATA!E4247</f>
        <v>LED WEATHER PROOF MARINA , MODEL : MAR1120LED , TWO LAMPS , DAI., 1278 LEGNTHX160 WIDTHX110 HEIGHT , 2X18 WATT ,50/60 HZ , 3600 LM , IP 67 RATING</v>
      </c>
    </row>
    <row r="3409" spans="1:3" ht="29" x14ac:dyDescent="0.35">
      <c r="A3409" s="30" t="str">
        <f>DATA!C4248</f>
        <v>2211.012.GENRAL.0048</v>
      </c>
      <c r="B3409" s="30" t="str">
        <f>DATA!D4248</f>
        <v>EGYFLO1500W-CR-PH</v>
      </c>
      <c r="C3409" s="31" t="str">
        <f>DATA!E4248</f>
        <v>P/N : EGYFLO1500W-CR-PH , MIRA FLOOD LIGHT,1500 W,TOTAL LUMINOUS FLUX 210000 LM,WITH 6 PHILIPS DRIVERS ,WEIGHT 48.31 KG ( PHOENIX CAT. )</v>
      </c>
    </row>
    <row r="3410" spans="1:3" x14ac:dyDescent="0.35">
      <c r="A3410" s="30" t="str">
        <f>DATA!C4249</f>
        <v>1854.002.CARIER.0796</v>
      </c>
      <c r="B3410" s="30" t="str">
        <f>DATA!D4249</f>
        <v>15013071</v>
      </c>
      <c r="C3410" s="31" t="str">
        <f>DATA!E4249</f>
        <v>P/N : 15013071, MOTOR FW48G FOR YORK A C ( REF CODE 1001.001.USED.0065 )</v>
      </c>
    </row>
    <row r="3411" spans="1:3" x14ac:dyDescent="0.35">
      <c r="A3411" s="30" t="str">
        <f>DATA!C4250</f>
        <v>1854.002.CARIER.0810</v>
      </c>
      <c r="B3411" s="30" t="str">
        <f>DATA!D4250</f>
        <v>3063070</v>
      </c>
      <c r="C3411" s="31" t="str">
        <f>DATA!E4250</f>
        <v>P/N : 3063070, CAPILLARY FOR YORK FOR YORK A C</v>
      </c>
    </row>
    <row r="3412" spans="1:3" x14ac:dyDescent="0.35">
      <c r="A3412" s="30" t="str">
        <f>DATA!C4251</f>
        <v>1854.002.CARIER.0.851</v>
      </c>
      <c r="B3412" s="30" t="str">
        <f>DATA!D4251</f>
        <v>07100147</v>
      </c>
      <c r="C3412" s="31" t="str">
        <f>DATA!E4251</f>
        <v>P/N : 07100147 , CUT-OFF VALVE SUB-ASSY,( OLD P/N 7133051 ) FOR A/C YORK ELJA18FS-AAA</v>
      </c>
    </row>
    <row r="3413" spans="1:3" ht="29" x14ac:dyDescent="0.35">
      <c r="A3413" s="30" t="str">
        <f>DATA!C4252</f>
        <v>2211.008.GENRAL.0.093</v>
      </c>
      <c r="B3413" s="30" t="str">
        <f>DATA!D4252</f>
        <v>A9D07216</v>
      </c>
      <c r="C3413" s="31" t="str">
        <f>DATA!E4252</f>
        <v>IMAGERESIDUAL CURRENT BREAKER WITH OVERCURRENT PROTECTION (RCBO), ACTI9 IC60, 2P, 16A, C CURVE, 10000A/15KA, AC TYPE, 30MA ( SCHNEIDER CAT.)</v>
      </c>
    </row>
    <row r="3414" spans="1:3" ht="29" x14ac:dyDescent="0.35">
      <c r="A3414" s="30" t="str">
        <f>DATA!C4253</f>
        <v>20 2211.008.GENRAL.0081</v>
      </c>
      <c r="B3414" s="30" t="str">
        <f>DATA!D4253</f>
        <v>SACE E3S 20</v>
      </c>
      <c r="C3414" s="31" t="str">
        <f>DATA!E4253</f>
        <v>ABB CIRCUIT BREAKER INCL PR121/P LSI , WITH UNDER VLOTAGE YU 24V DC ,YO/YC 110-120V , FOR MAIN GENERATOR, IU=2000A,UE=690V,ICW=75KAX1S,50/60HZ</v>
      </c>
    </row>
    <row r="3415" spans="1:3" x14ac:dyDescent="0.35">
      <c r="A3415" s="30" t="str">
        <f>DATA!C4254</f>
        <v>2211.007.GENRAL.7015</v>
      </c>
      <c r="B3415" s="30" t="str">
        <f>DATA!D4254</f>
        <v>KD-B2130</v>
      </c>
      <c r="C3415" s="31" t="str">
        <f>DATA!E4254</f>
        <v>KYOKUTO ELECTRIC SWITCH FOR A/C 30 AMPS MODEL: KD-B2130 FOR PORTA CAMP KYOKUTO</v>
      </c>
    </row>
    <row r="3416" spans="1:3" x14ac:dyDescent="0.35">
      <c r="A3416" s="30" t="str">
        <f>DATA!C4255</f>
        <v>0666.001.ARSTON.0002</v>
      </c>
      <c r="B3416" s="30" t="str">
        <f>DATA!D4255</f>
        <v/>
      </c>
      <c r="C3416" s="31" t="str">
        <f>DATA!E4255</f>
        <v>ELECTRIC WATER HEATER, MAKER : ARISTON, 80 LITERS 220 VOLT</v>
      </c>
    </row>
    <row r="3417" spans="1:3" ht="29" x14ac:dyDescent="0.35">
      <c r="A3417" s="30" t="str">
        <f>DATA!C4256</f>
        <v>2211.007.GENRAL.0781</v>
      </c>
      <c r="B3417" s="30" t="str">
        <f>DATA!D4256</f>
        <v>3246010</v>
      </c>
      <c r="C3417" s="31" t="str">
        <f>DATA!E4256</f>
        <v>FEED-THROUGH TERMINAL BLOCK, NOM. VOLTAGE: 800 V, NOMINAL CURRENT: 24 A, NUMBER OF CONNECTIONS: 2, NUMBER OF POSITIONS: 1 ( PHOENIX CAT. )</v>
      </c>
    </row>
    <row r="3418" spans="1:3" x14ac:dyDescent="0.35">
      <c r="A3418" s="30" t="str">
        <f>DATA!C4257</f>
        <v>0666.001.GENRAL.0076</v>
      </c>
      <c r="B3418" s="30" t="str">
        <f>DATA!D4257</f>
        <v>SJ-PC48A(SL)</v>
      </c>
      <c r="C3418" s="31" t="str">
        <f>DATA!E4257</f>
        <v>REFRIGRATOR , SHARP 16 FEET 220 VOLT ( OLD P/N : SJ-PC48A-WHT )</v>
      </c>
    </row>
    <row r="3419" spans="1:3" ht="29" x14ac:dyDescent="0.35">
      <c r="A3419" s="30" t="str">
        <f>DATA!C4258</f>
        <v>2214.010.NOV.7526</v>
      </c>
      <c r="B3419" s="30" t="str">
        <f>DATA!D4258</f>
        <v>P250000-9694-25</v>
      </c>
      <c r="C3419" s="31" t="str">
        <f>DATA!E4258</f>
        <v>HVAC-HIGH PRESSURE REF. SWITCH FOR NOV DRILL CABIN AIR CONDITION MODEL HACAB36-C2-G-4-6G-PV42-RMF</v>
      </c>
    </row>
    <row r="3420" spans="1:3" ht="29" x14ac:dyDescent="0.35">
      <c r="A3420" s="30" t="str">
        <f>DATA!C4259</f>
        <v>2214.010.NOV.7527</v>
      </c>
      <c r="B3420" s="30" t="str">
        <f>DATA!D4259</f>
        <v>P250000-9694-26</v>
      </c>
      <c r="C3420" s="31" t="str">
        <f>DATA!E4259</f>
        <v>HVAC-LOW PRESSURE REF. SWITCH FOR NOV DRILL CABIN AIR CONDITION MODEL HACAB36-C2-G-4-6G-PV42-RMF</v>
      </c>
    </row>
    <row r="3421" spans="1:3" x14ac:dyDescent="0.35">
      <c r="A3421" s="30" t="str">
        <f>DATA!C4260</f>
        <v>2214.010.NOV.7528</v>
      </c>
      <c r="B3421" s="30" t="str">
        <f>DATA!D4260</f>
        <v>P250000-9694-28</v>
      </c>
      <c r="C3421" s="31" t="str">
        <f>DATA!E4260</f>
        <v>HVAC-PHASE ROTATION MONITOR FOR NOV DRILL CABIN AIR CONDITION MODEL HACAB36-C2-G-4-6G-PV42-RMF</v>
      </c>
    </row>
    <row r="3422" spans="1:3" x14ac:dyDescent="0.35">
      <c r="A3422" s="30" t="str">
        <f>DATA!C4261</f>
        <v>2214.010.NOV.7529</v>
      </c>
      <c r="B3422" s="30" t="str">
        <f>DATA!D4261</f>
        <v>P250000-9694-31</v>
      </c>
      <c r="C3422" s="31" t="str">
        <f>DATA!E4261</f>
        <v>HVAC-COMPRESSOR CONTACTOR FOR NOV DRILL CABIN AIR CONDITION MODEL HACAB36-C2-G-4-6G-PV42-RMF</v>
      </c>
    </row>
    <row r="3423" spans="1:3" ht="29" x14ac:dyDescent="0.35">
      <c r="A3423" s="30" t="str">
        <f>DATA!C4262</f>
        <v>2214.010.NOV.7530</v>
      </c>
      <c r="B3423" s="30" t="str">
        <f>DATA!D4262</f>
        <v>P250002-0002-64</v>
      </c>
      <c r="C3423" s="31" t="str">
        <f>DATA!E4262</f>
        <v>HVAC-COMPRESSOR CONTROL MODULE FOR NOV DRILL CABIN AIR CONDITION MODEL HACAB36-C2-G-4-6G-PV42-RMF</v>
      </c>
    </row>
    <row r="3424" spans="1:3" ht="29" x14ac:dyDescent="0.35">
      <c r="A3424" s="30" t="str">
        <f>DATA!C4263</f>
        <v>2214.010.NOV.7531</v>
      </c>
      <c r="B3424" s="30" t="str">
        <f>DATA!D4263</f>
        <v>P250002-0002-67</v>
      </c>
      <c r="C3424" s="31" t="str">
        <f>DATA!E4263</f>
        <v>HVAC-LINE REACTOR,CONDNSR FAN FOR NOV DRILL CABIN AIR CONDITION MODEL HACAB36-C2-G-4-6G-PV42-RMF</v>
      </c>
    </row>
    <row r="3425" spans="1:3" ht="29" x14ac:dyDescent="0.35">
      <c r="A3425" s="30" t="str">
        <f>DATA!C4264</f>
        <v>2214.010.NOV.7532</v>
      </c>
      <c r="B3425" s="30" t="str">
        <f>DATA!D4264</f>
        <v>P250002-0002-68</v>
      </c>
      <c r="C3425" s="31" t="str">
        <f>DATA!E4264</f>
        <v>HVAC-PRESSURE XDCR,CONDNSR FAN FOR NOV DRILL CABIN AIR CONDITION MODEL HACAB36-C2-G-4-6G-PV42-RMF</v>
      </c>
    </row>
    <row r="3426" spans="1:3" ht="29" x14ac:dyDescent="0.35">
      <c r="A3426" s="30" t="str">
        <f>DATA!C4265</f>
        <v>2214.010.NOV.7533</v>
      </c>
      <c r="B3426" s="30" t="str">
        <f>DATA!D4265</f>
        <v>P250002-0002-70</v>
      </c>
      <c r="C3426" s="31" t="str">
        <f>DATA!E4265</f>
        <v>HVAC-PRESSURE XDCR PWR REGLTR FOR NOV DRILL CABIN AIR CONDITION MODEL HACAB36-C2-G-4-6G-PV42-RMF</v>
      </c>
    </row>
    <row r="3427" spans="1:3" ht="29" x14ac:dyDescent="0.35">
      <c r="A3427" s="30" t="str">
        <f>DATA!C4266</f>
        <v>2214.010.NOV.7536</v>
      </c>
      <c r="B3427" s="30" t="str">
        <f>DATA!D4266</f>
        <v>P250000-9694-23</v>
      </c>
      <c r="C3427" s="31" t="str">
        <f>DATA!E4266</f>
        <v>HVAC-CONTROL POWER TRANSFORMER FOR NOV DRILL CABIN AIR CONDITION MODEL HACAB36-C2-G-4-6G-PV42-RMF</v>
      </c>
    </row>
    <row r="3428" spans="1:3" ht="29" x14ac:dyDescent="0.35">
      <c r="A3428" s="30" t="str">
        <f>DATA!C4267</f>
        <v>2214.010.NOV.7538</v>
      </c>
      <c r="B3428" s="30" t="str">
        <f>DATA!D4267</f>
        <v>P250000-9694-27</v>
      </c>
      <c r="C3428" s="31" t="str">
        <f>DATA!E4267</f>
        <v>HVAC-BLWR PROVING CURRENT SW. FOR NOV DRILL CABIN AIR CONDITION MODEL HACAB36-C2-G-4-6G-PV42-RMF</v>
      </c>
    </row>
    <row r="3429" spans="1:3" ht="29" x14ac:dyDescent="0.35">
      <c r="A3429" s="30" t="str">
        <f>DATA!C4268</f>
        <v>1531.003.GENRAL.7502</v>
      </c>
      <c r="B3429" s="30" t="str">
        <f>DATA!D4268</f>
        <v>11.33473.338</v>
      </c>
      <c r="C3429" s="31" t="str">
        <f>DATA!E4268</f>
        <v>HOT PLATE ( EGO ) GERMANY PLATE 30X30 ? 3KW ? 380V WITH ST.ST FRAME NEW MODEL FROM 2007 , REF. PN/ 2102004 FOR ELECTRIC COOKER</v>
      </c>
    </row>
    <row r="3430" spans="1:3" x14ac:dyDescent="0.35">
      <c r="A3430" s="30" t="str">
        <f>DATA!C4269</f>
        <v>1531.032.GENRAL.7127</v>
      </c>
      <c r="B3430" s="30" t="str">
        <f>DATA!D4269</f>
        <v>0L1630</v>
      </c>
      <c r="C3430" s="31" t="str">
        <f>DATA!E4269</f>
        <v>HEATING ELEMENT 9000 W - 230 V , REF. PN/ 0L1630 FOR DISH WASHER (ZANUSSI)</v>
      </c>
    </row>
    <row r="3431" spans="1:3" ht="29" x14ac:dyDescent="0.35">
      <c r="A3431" s="30" t="str">
        <f>DATA!C4270</f>
        <v>1531.032.GENRAL.7513</v>
      </c>
      <c r="B3431" s="30" t="str">
        <f>DATA!D4270</f>
        <v>LC1D 32 M7</v>
      </c>
      <c r="C3431" s="31" t="str">
        <f>DATA!E4270</f>
        <v>P/N : LC1D 32 M7 , SCHNIEDER CONTACTOR FRANCE TELEMECANIQUE 220V 50/60HZ ITH 50A - 15 KW - 400V , REF. PN/ 2102034 FOR ELECTRIC GRILL &amp; DEEP FAT FRYER</v>
      </c>
    </row>
    <row r="3432" spans="1:3" x14ac:dyDescent="0.35">
      <c r="A3432" s="30" t="str">
        <f>DATA!C4271</f>
        <v>1531.032.GENRAL.7019</v>
      </c>
      <c r="B3432" s="30">
        <f>DATA!D4271</f>
        <v>56945</v>
      </c>
      <c r="C3432" s="31" t="str">
        <f>DATA!E4271</f>
        <v>HEATER TURKEY TOASTER 2500W ? 230V , FOR CONVECTION OVEN 6 GN 1/1</v>
      </c>
    </row>
    <row r="3433" spans="1:3" x14ac:dyDescent="0.35">
      <c r="A3433" s="30" t="str">
        <f>DATA!C4272</f>
        <v>1531.032.GENRAL.7130</v>
      </c>
      <c r="B3433" s="30" t="str">
        <f>DATA!D4272</f>
        <v>TRS/1 CR-A</v>
      </c>
      <c r="C3433" s="31" t="str">
        <f>DATA!E4272</f>
        <v>P/N : TRS/1 CR-A , HINGE DOOR HINGES (SET) , REF. PN/ 2101099 FOR ELECTRIC COOKER</v>
      </c>
    </row>
    <row r="3434" spans="1:3" x14ac:dyDescent="0.35">
      <c r="A3434" s="30" t="str">
        <f>DATA!C4273</f>
        <v>1531.032.GENRAL.7019</v>
      </c>
      <c r="B3434" s="30">
        <f>DATA!D4273</f>
        <v>56945</v>
      </c>
      <c r="C3434" s="31" t="str">
        <f>DATA!E4273</f>
        <v>HEATER TURKEY TOASTER 2500W ? 230V , FOR CONVECTION OVEN 6 GN 1/1</v>
      </c>
    </row>
    <row r="3435" spans="1:3" x14ac:dyDescent="0.35">
      <c r="A3435" s="30" t="str">
        <f>DATA!C4274</f>
        <v>1854.014.CARIER.7543</v>
      </c>
      <c r="B3435" s="30" t="str">
        <f>DATA!D4274</f>
        <v>ZR72KC-TFD-522</v>
      </c>
      <c r="C3435" s="31" t="str">
        <f>DATA!E4274</f>
        <v>MODEL. ZR72KC-TFD-522, COPLEND SCROLL COMPRESSOR, 3 PHASE, 460 VOLT, 60 HZ, I MAX 12.1 AMP</v>
      </c>
    </row>
    <row r="3436" spans="1:3" x14ac:dyDescent="0.35">
      <c r="A3436" s="30" t="str">
        <f>DATA!C4275</f>
        <v>1551.009.NYBORG.9102</v>
      </c>
      <c r="B3436" s="30" t="str">
        <f>DATA!D4275</f>
        <v>0L2582</v>
      </c>
      <c r="C3436" s="31" t="str">
        <f>DATA!E4275</f>
        <v>MAIN CONTROL PCB, FOR ELECTROLUX DISHERWASHER NHT 505051</v>
      </c>
    </row>
    <row r="3437" spans="1:3" x14ac:dyDescent="0.35">
      <c r="A3437" s="30" t="str">
        <f>DATA!C4276</f>
        <v>5720.001.GENRAL.0008</v>
      </c>
      <c r="B3437" s="30" t="str">
        <f>DATA!D4276</f>
        <v/>
      </c>
      <c r="C3437" s="31" t="str">
        <f>DATA!E4276</f>
        <v>ENERGIZER BATTERY 1,5V SIZE C</v>
      </c>
    </row>
    <row r="3438" spans="1:3" ht="29" x14ac:dyDescent="0.35">
      <c r="A3438" s="30" t="str">
        <f>DATA!C4277</f>
        <v>2211.008.GENRAL.7523</v>
      </c>
      <c r="B3438" s="30" t="str">
        <f>DATA!D4277</f>
        <v>23047</v>
      </c>
      <c r="C3438" s="31" t="str">
        <f>DATA!E4277</f>
        <v>EARTH-LEAKAGE CIRCUIT BREAKER ,4 POLE, 3 PHASE + NEUTRAL, 63 AMPS, DELTA CURRENT=30 MA ( MAKER : SCHNEIDER ) ( REF CODE 1001.001.USED.0032 )</v>
      </c>
    </row>
    <row r="3439" spans="1:3" ht="29" x14ac:dyDescent="0.35">
      <c r="A3439" s="30" t="str">
        <f>DATA!C4278</f>
        <v>2211.010.GENRAL.7025</v>
      </c>
      <c r="B3439" s="30" t="str">
        <f>DATA!D4278</f>
        <v>56173</v>
      </c>
      <c r="C3439" s="31" t="str">
        <f>DATA!E4278</f>
        <v>EARTH LEAKAGE , TYPE: VIGIREXRH99M WITH,MANUAL RESET , 220-240 VAC , 50/60 -400 HZ , DIN RAIL MOUNT ,SENSITINITY 30 MAMP TO 30 AMP FOR MAIN CAMP PANEL ( Schneider CAT.)</v>
      </c>
    </row>
    <row r="3440" spans="1:3" x14ac:dyDescent="0.35">
      <c r="A3440" s="30" t="str">
        <f>DATA!C4279</f>
        <v>5720.015.GENRAL.0008</v>
      </c>
      <c r="B3440" s="30" t="str">
        <f>DATA!D4279</f>
        <v>BS1113TV</v>
      </c>
      <c r="C3440" s="31" t="str">
        <f>DATA!E4279</f>
        <v>PANASONIC AIR CONDITION CURCIT BREAKER 30A , 2P1E , 240V AC</v>
      </c>
    </row>
    <row r="3441" spans="1:3" x14ac:dyDescent="0.35">
      <c r="A3441" s="30" t="str">
        <f>DATA!C4280</f>
        <v>2211.008.GENRAL.0005</v>
      </c>
      <c r="B3441" s="30" t="str">
        <f>DATA!D4280</f>
        <v>16791</v>
      </c>
      <c r="C3441" s="31" t="str">
        <f>DATA!E4280</f>
        <v>RESIDUAL CURRENT CIRCUIT BREAKER - 2 POLES - 63 A - CLASS AC 30 MA ( MAKER : SCHNEIDER )</v>
      </c>
    </row>
    <row r="3442" spans="1:3" x14ac:dyDescent="0.35">
      <c r="A3442" s="30" t="str">
        <f>DATA!C4281</f>
        <v>2211.001.GENRAL.0032</v>
      </c>
      <c r="B3442" s="30" t="str">
        <f>DATA!D4281</f>
        <v>LC1D50Q7</v>
      </c>
      <c r="C3442" s="31" t="str">
        <f>DATA!E4281</f>
        <v>CONTACTOR TESYS D CONTACTOR - 3P (3 NO) , AC-3 , 440V 50A , COIL 380/400 V AC 50/60 HZ ( SCHNEIDER CAT.)</v>
      </c>
    </row>
    <row r="3443" spans="1:3" x14ac:dyDescent="0.35">
      <c r="A3443" s="30" t="str">
        <f>DATA!C4282</f>
        <v>2211.001.GENRAL.0033</v>
      </c>
      <c r="B3443" s="30" t="str">
        <f>DATA!D4282</f>
        <v>LC1D32Q7</v>
      </c>
      <c r="C3443" s="31" t="str">
        <f>DATA!E4282</f>
        <v>CONTACTOR TESYS D CONTACTOR - 3P (3 NO) , AC-3 , 440V 32A , COIL 380/400 V AC 50/60 HZ ( SCHNEIDER CAT.)</v>
      </c>
    </row>
    <row r="3444" spans="1:3" x14ac:dyDescent="0.35">
      <c r="A3444" s="30" t="str">
        <f>DATA!C4283</f>
        <v>2211.007.GENRAL.0112</v>
      </c>
      <c r="B3444" s="30" t="str">
        <f>DATA!D4283</f>
        <v>PSF101</v>
      </c>
      <c r="C3444" s="31" t="str">
        <f>DATA!E4283</f>
        <v>PESSURE DIFFRENTIAL SWITCH ( WORLD MAGNETICS CAT.)</v>
      </c>
    </row>
    <row r="3445" spans="1:3" x14ac:dyDescent="0.35">
      <c r="A3445" s="30" t="str">
        <f>DATA!C4284</f>
        <v>2211.099.GENRAL.0213</v>
      </c>
      <c r="B3445" s="30" t="str">
        <f>DATA!D4284</f>
        <v>750-375/025-000</v>
      </c>
      <c r="C3445" s="31" t="str">
        <f>DATA!E4284</f>
        <v>FIELDBUS COUPLER PROFINET IO; 3RD GENERATION; EXT. TEMPERATURE; ADVANCED, 24 VDC ( WAGO CAT.)</v>
      </c>
    </row>
    <row r="3446" spans="1:3" ht="29" x14ac:dyDescent="0.35">
      <c r="A3446" s="30" t="str">
        <f>DATA!C4285</f>
        <v>2211.008.GENRAL.0147</v>
      </c>
      <c r="B3446" s="30" t="str">
        <f>DATA!D4285</f>
        <v>A9D31620</v>
      </c>
      <c r="C3446" s="31" t="str">
        <f>DATA!E4285</f>
        <v>RESIDUAL CURRENT BREAKER WITH OVERCURRENT PROTECTION ACTI 9 IDPN N VIGI - RCBO - 1P+N - 20A - C CURVE - 6000A - 30MA - TYPE AC ( SCHNEIDER CAT.)</v>
      </c>
    </row>
    <row r="3447" spans="1:3" x14ac:dyDescent="0.35">
      <c r="A3447" s="30" t="str">
        <f>DATA!C4286</f>
        <v>2215.004.GENRAL.7027</v>
      </c>
      <c r="B3447" s="30" t="str">
        <f>DATA!D4286</f>
        <v/>
      </c>
      <c r="C3447" s="31" t="str">
        <f>DATA!E4286</f>
        <v>CONTROL CABLE , 10x1.5mm rubber italy</v>
      </c>
    </row>
    <row r="3448" spans="1:3" x14ac:dyDescent="0.35">
      <c r="A3448" s="30" t="str">
        <f>DATA!C4287</f>
        <v>2215.004.GENRAL.7534</v>
      </c>
      <c r="B3448" s="30" t="str">
        <f>DATA!D4287</f>
        <v>4C14</v>
      </c>
      <c r="C3448" s="31" t="str">
        <f>DATA!E4287</f>
        <v>EXANE 125 OIL AND MUD RESISTANT CABLE 4 CONDUCTORS X 14 AWG ( EACH = FEET )</v>
      </c>
    </row>
    <row r="3449" spans="1:3" x14ac:dyDescent="0.35">
      <c r="A3449" s="30" t="str">
        <f>DATA!C4288</f>
        <v>2215.004.GENRAL.7145</v>
      </c>
      <c r="B3449" s="30" t="str">
        <f>DATA!D4288</f>
        <v>20265083</v>
      </c>
      <c r="C3449" s="31" t="str">
        <f>DATA!E4288</f>
        <v>DRAKA POWER CABLE, 4C X 10 AWG FROM AMRICABLE ( OLD P/N : 37102408 )</v>
      </c>
    </row>
    <row r="3450" spans="1:3" x14ac:dyDescent="0.35">
      <c r="A3450" s="30" t="str">
        <f>DATA!C4289</f>
        <v>2215.004.GENRAL.7146</v>
      </c>
      <c r="B3450" s="30" t="str">
        <f>DATA!D4289</f>
        <v>37102517</v>
      </c>
      <c r="C3450" s="31" t="str">
        <f>DATA!E4289</f>
        <v>POWER CABLE, 4C X 12 AWG FROM AMRICABLE</v>
      </c>
    </row>
    <row r="3451" spans="1:3" x14ac:dyDescent="0.35">
      <c r="A3451" s="30" t="str">
        <f>DATA!C4290</f>
        <v>2215.004.GENRAL.7148</v>
      </c>
      <c r="B3451" s="30" t="str">
        <f>DATA!D4290</f>
        <v>37102508</v>
      </c>
      <c r="C3451" s="31" t="str">
        <f>DATA!E4290</f>
        <v>POWER CABLE, 3C X 14 AWG FROM AMRICABLE</v>
      </c>
    </row>
    <row r="3452" spans="1:3" ht="29" x14ac:dyDescent="0.35">
      <c r="A3452" s="30" t="str">
        <f>DATA!C4291</f>
        <v>1531.032.GENRAL.7503</v>
      </c>
      <c r="B3452" s="30" t="str">
        <f>DATA!D4291</f>
        <v>2102049</v>
      </c>
      <c r="C3452" s="31" t="str">
        <f>DATA!E4291</f>
        <v>TELEMECANIQUE LCID 32 M7 220V 50/60HZ ITH 50A - 15 KW - 400V , FOR CONTACTOR (SCHNIEDER) FRANCE ELECTRIC GRILLMOG, MOG CATALOG</v>
      </c>
    </row>
    <row r="3453" spans="1:3" x14ac:dyDescent="0.35">
      <c r="A3453" s="30" t="str">
        <f>DATA!C4292</f>
        <v>2211.010.GENRAL.7518</v>
      </c>
      <c r="B3453" s="30" t="str">
        <f>DATA!D4292</f>
        <v>LRD16</v>
      </c>
      <c r="C3453" s="31" t="str">
        <f>DATA!E4292</f>
        <v>SCHNEIDER ELECTRIC LRD16 OVERLOAD RELAY (9-13A) FOR MAIN FREEZER UNIT</v>
      </c>
    </row>
    <row r="3454" spans="1:3" x14ac:dyDescent="0.35">
      <c r="A3454" s="30" t="str">
        <f>DATA!C4293</f>
        <v>1531.032.GENRAL.7008</v>
      </c>
      <c r="B3454" s="30" t="str">
        <f>DATA!D4293</f>
        <v>S/L 1</v>
      </c>
      <c r="C3454" s="31" t="str">
        <f>DATA!E4293</f>
        <v>SIGNAL LAMP INDICATOR LAMP (RED), REF. PN/ 2102072 FOR ELECTRIC COOKER</v>
      </c>
    </row>
    <row r="3455" spans="1:3" x14ac:dyDescent="0.35">
      <c r="A3455" s="30" t="str">
        <f>DATA!C4294</f>
        <v>1531.032.GENRAL.7108</v>
      </c>
      <c r="B3455" s="30" t="str">
        <f>DATA!D4294</f>
        <v>S/L 2</v>
      </c>
      <c r="C3455" s="31" t="str">
        <f>DATA!E4294</f>
        <v>SIGNAL LAMP INDICATOR LAMP (YELLOW), REF. PN/ 2102072 FOR ELECTRIC COOKER</v>
      </c>
    </row>
    <row r="3456" spans="1:3" x14ac:dyDescent="0.35">
      <c r="A3456" s="30" t="str">
        <f>DATA!C4295</f>
        <v>1531.032.GENRAL.7544</v>
      </c>
      <c r="B3456" s="30" t="str">
        <f>DATA!D4295</f>
        <v>43.27232.000</v>
      </c>
      <c r="C3456" s="31" t="str">
        <f>DATA!E4295</f>
        <v>EGO P/N : ( 43.27232.000 ) SWITCH EGO 8- POS 32 A , REF. PN/ 0C6245 FOR CONVECTION OVEN 6 GN 1/1</v>
      </c>
    </row>
    <row r="3457" spans="1:3" x14ac:dyDescent="0.35">
      <c r="A3457" s="30" t="str">
        <f>DATA!C4296</f>
        <v>1854.002.CARIER.7604</v>
      </c>
      <c r="B3457" s="30" t="str">
        <f>DATA!D4296</f>
        <v>02300460</v>
      </c>
      <c r="C3457" s="31" t="str">
        <f>DATA!E4296</f>
        <v>FLARE NUT 3/8 FOR OUTDOOR UNIT A/C CARRIER MODEL OPTIMAX MODEL 38QHCT24-708</v>
      </c>
    </row>
    <row r="3458" spans="1:3" x14ac:dyDescent="0.35">
      <c r="A3458" s="30" t="str">
        <f>DATA!C4297</f>
        <v>1854.002.CARIER.7605</v>
      </c>
      <c r="B3458" s="30" t="str">
        <f>DATA!D4297</f>
        <v>02300463</v>
      </c>
      <c r="C3458" s="31" t="str">
        <f>DATA!E4297</f>
        <v>FLARE NUT 5/8" FOR OUTDOOR UNIT A/C CARRIER MODEL OPTIMAX MODEL 38QHCT24-708</v>
      </c>
    </row>
    <row r="3459" spans="1:3" x14ac:dyDescent="0.35">
      <c r="A3459" s="30" t="str">
        <f>DATA!C4298</f>
        <v>1854.002.CARIER.7587</v>
      </c>
      <c r="B3459" s="30" t="str">
        <f>DATA!D4298</f>
        <v>02300462</v>
      </c>
      <c r="C3459" s="31" t="str">
        <f>DATA!E4298</f>
        <v>FLARE NUT 1/2 IN FOR OPTIMAX SPLIT AIR CONDITIONER FOR CARRIER AIR CONDITIONER 38QHCT18-708</v>
      </c>
    </row>
    <row r="3460" spans="1:3" x14ac:dyDescent="0.35">
      <c r="A3460" s="30" t="str">
        <f>DATA!C4299</f>
        <v>1854.002.CARIER.7588</v>
      </c>
      <c r="B3460" s="30" t="str">
        <f>DATA!D4299</f>
        <v>02300402</v>
      </c>
      <c r="C3460" s="31" t="str">
        <f>DATA!E4299</f>
        <v>FLARE NUT 1/4 IN FOR OPTIMAX SPLIT AIR CONDITIONER FOR CARRIER AIR CONDITIONER 38QHCT18-708</v>
      </c>
    </row>
    <row r="3461" spans="1:3" x14ac:dyDescent="0.35">
      <c r="A3461" s="30" t="str">
        <f>DATA!C4300</f>
        <v>1854.002.CARIER.7586</v>
      </c>
      <c r="B3461" s="30" t="str">
        <f>DATA!D4300</f>
        <v>02400321</v>
      </c>
      <c r="C3461" s="31" t="str">
        <f>DATA!E4300</f>
        <v>DUAL CAP 55+3 MF-450 V-50/60 HZ -P2-85 DEG FOR CARRIER AIR CONDITIONER 38QHCT18-708</v>
      </c>
    </row>
    <row r="3462" spans="1:3" x14ac:dyDescent="0.35">
      <c r="A3462" s="30" t="str">
        <f>DATA!C4301</f>
        <v>1854.002.CARIER.7589</v>
      </c>
      <c r="B3462" s="30" t="str">
        <f>DATA!D4301</f>
        <v>02600731</v>
      </c>
      <c r="C3462" s="31" t="str">
        <f>DATA!E4301</f>
        <v>AXIAL FAN 490X151X12-ASG20_12100105000181 FOR CARRIER OPTIMAX AIR CONDITION MODEL 38QHCT24-708J</v>
      </c>
    </row>
    <row r="3463" spans="1:3" x14ac:dyDescent="0.35">
      <c r="A3463" s="30" t="str">
        <f>DATA!C4302</f>
        <v>1854.002.CARIER.7591</v>
      </c>
      <c r="B3463" s="30" t="str">
        <f>DATA!D4302</f>
        <v>01500122</v>
      </c>
      <c r="C3463" s="31" t="str">
        <f>DATA!E4302</f>
        <v>COMP TOS RO 24 PH420G2CS-7KTS 220 1 50 FOR CARRIER OPTIMAX AIR CONDITION MODEL 38QHCT24-708J</v>
      </c>
    </row>
    <row r="3464" spans="1:3" x14ac:dyDescent="0.35">
      <c r="A3464" s="30" t="str">
        <f>DATA!C4303</f>
        <v>1854.002.CARIER.7593</v>
      </c>
      <c r="B3464" s="30" t="str">
        <f>DATA!D4303</f>
        <v>36316721</v>
      </c>
      <c r="C3464" s="31" t="str">
        <f>DATA!E4303</f>
        <v>LIQUID VALVE ASSEMBLY FOR CARRIER OPTIMAX AIR CONDITION MODEL 38QHCT24-708J</v>
      </c>
    </row>
    <row r="3465" spans="1:3" x14ac:dyDescent="0.35">
      <c r="A3465" s="30" t="str">
        <f>DATA!C4304</f>
        <v>1854.002.CARIER.7595</v>
      </c>
      <c r="B3465" s="30" t="str">
        <f>DATA!D4304</f>
        <v>02400393</v>
      </c>
      <c r="C3465" s="31" t="str">
        <f>DATA!E4304</f>
        <v>DUAL CAP.65+3MFD 440V 50/60HZ_P2_85C FOR CARRIER OPTIMAX AIR CONDITION MODEL 38QHCT24-708J</v>
      </c>
    </row>
    <row r="3466" spans="1:3" x14ac:dyDescent="0.35">
      <c r="A3466" s="30" t="str">
        <f>DATA!C4305</f>
        <v>1854.002.CARIER.7602</v>
      </c>
      <c r="B3466" s="30" t="str">
        <f>DATA!D4305</f>
        <v>02400572</v>
      </c>
      <c r="C3466" s="31" t="str">
        <f>DATA!E4305</f>
        <v>CONTACTOR 30 - 32 AMPS 2 POLE 2 POLES OUTDOOR UNIT A/C CARRIER MODEL OPTIMAX MODEL 38QHCT24-708</v>
      </c>
    </row>
    <row r="3467" spans="1:3" x14ac:dyDescent="0.35">
      <c r="A3467" s="30" t="str">
        <f>DATA!C4306</f>
        <v>1854.002.CARIER.7603</v>
      </c>
      <c r="B3467" s="30" t="str">
        <f>DATA!D4306</f>
        <v>36316319</v>
      </c>
      <c r="C3467" s="31" t="str">
        <f>DATA!E4306</f>
        <v>CONTROL BOX ASSY-38QHCT24 OUTDOOR UNIT A/C CARRIER MODEL OPTIMAX MODEL 38QHCT24-708</v>
      </c>
    </row>
    <row r="3468" spans="1:3" x14ac:dyDescent="0.35">
      <c r="A3468" s="30" t="str">
        <f>DATA!C4307</f>
        <v>1854.002.CARIER.7604</v>
      </c>
      <c r="B3468" s="30" t="str">
        <f>DATA!D4307</f>
        <v>02300460</v>
      </c>
      <c r="C3468" s="31" t="str">
        <f>DATA!E4307</f>
        <v>FLARE NUT 3/8 FOR OUTDOOR UNIT A/C CARRIER MODEL OPTIMAX MODEL 38QHCT24-708</v>
      </c>
    </row>
    <row r="3469" spans="1:3" x14ac:dyDescent="0.35">
      <c r="A3469" s="30" t="str">
        <f>DATA!C4308</f>
        <v>1854.002.CARIER.7605</v>
      </c>
      <c r="B3469" s="30" t="str">
        <f>DATA!D4308</f>
        <v>02300463</v>
      </c>
      <c r="C3469" s="31" t="str">
        <f>DATA!E4308</f>
        <v>FLARE NUT 5/8" FOR OUTDOOR UNIT A/C CARRIER MODEL OPTIMAX MODEL 38QHCT24-708</v>
      </c>
    </row>
    <row r="3470" spans="1:3" x14ac:dyDescent="0.35">
      <c r="A3470" s="30" t="str">
        <f>DATA!C4309</f>
        <v>1531.032.GENRAL.7153</v>
      </c>
      <c r="B3470" s="30" t="str">
        <f>DATA!D4309</f>
        <v>412812</v>
      </c>
      <c r="C3470" s="31" t="str">
        <f>DATA!E4309</f>
        <v>DIN RAIL MOUNT TIMER ANALOGUE 16 A/250 V FOR LEGRAND FREEZER UNIT MICROREX T31</v>
      </c>
    </row>
    <row r="3471" spans="1:3" x14ac:dyDescent="0.35">
      <c r="A3471" s="30" t="str">
        <f>DATA!C4310</f>
        <v>1520.010.GENRAL.0927</v>
      </c>
      <c r="B3471" s="30" t="str">
        <f>DATA!D4310</f>
        <v>068-2007</v>
      </c>
      <c r="C3471" s="31" t="str">
        <f>DATA!E4310</f>
        <v>DANFOSS ORIFICE NO.04 FOR THER0M EXPANSION VALVE OF TYPE 068Z3403 , FOR DANFOSS FREEZER UNITE</v>
      </c>
    </row>
    <row r="3472" spans="1:3" x14ac:dyDescent="0.35">
      <c r="A3472" s="30" t="str">
        <f>DATA!C4311</f>
        <v>1854.027.GENRAL.0023</v>
      </c>
      <c r="B3472" s="30" t="str">
        <f>DATA!D4311</f>
        <v>S4E420-AU03-8</v>
      </c>
      <c r="C3472" s="31" t="str">
        <f>DATA!E4311</f>
        <v>FAN:230V 50HZ (1.5A 280W)</v>
      </c>
    </row>
    <row r="3473" spans="1:3" x14ac:dyDescent="0.35">
      <c r="A3473" s="30" t="str">
        <f>DATA!C4312</f>
        <v>1531.032.GENRAL.7080</v>
      </c>
      <c r="B3473" s="30" t="str">
        <f>DATA!D4312</f>
        <v/>
      </c>
      <c r="C3473" s="31" t="str">
        <f>DATA!E4312</f>
        <v>COPPER ELBOW 7/8 ANGLE 45 FOR FREEZER AND A/C</v>
      </c>
    </row>
    <row r="3474" spans="1:3" x14ac:dyDescent="0.35">
      <c r="A3474" s="30" t="str">
        <f>DATA!C4313</f>
        <v>1531.032.GENRAL.7081</v>
      </c>
      <c r="B3474" s="30" t="str">
        <f>DATA!D4313</f>
        <v/>
      </c>
      <c r="C3474" s="31" t="str">
        <f>DATA!E4313</f>
        <v>COPPER ELBOW 7/8 ANGLE 90 FOR FREEZER AND A/C</v>
      </c>
    </row>
    <row r="3475" spans="1:3" x14ac:dyDescent="0.35">
      <c r="A3475" s="30" t="str">
        <f>DATA!C4314</f>
        <v>1531.003.GENRAL.0002</v>
      </c>
      <c r="B3475" s="30" t="str">
        <f>DATA!D4314</f>
        <v>33616</v>
      </c>
      <c r="C3475" s="31" t="str">
        <f>DATA!E4314</f>
        <v>P/N : 33616 , THERMOSTAT, T 105, TYPE TBS, 16A, 250V, F.72/S.80 FOR ARISTON WATER HEATER PRO1 R 100 V EG</v>
      </c>
    </row>
    <row r="3476" spans="1:3" ht="43.5" x14ac:dyDescent="0.35">
      <c r="A3476" s="30" t="str">
        <f>DATA!C4315</f>
        <v>1521.027.GENRAL.0006</v>
      </c>
      <c r="B3476" s="30" t="str">
        <f>DATA!D4315</f>
        <v>LC1D12M7</v>
      </c>
      <c r="C3476" s="31" t="str">
        <f>DATA!E4315</f>
        <v>P/N : LC1D12M7 , 12A TP CONTACTOR 230V
FOR MAIN FREEZER MODEL LH114/4DES-7Y
MAKER SCHNEIDER</v>
      </c>
    </row>
    <row r="3477" spans="1:3" x14ac:dyDescent="0.35">
      <c r="A3477" s="30" t="str">
        <f>DATA!C4316</f>
        <v>0666.001.GENRAL.0027</v>
      </c>
      <c r="B3477" s="30" t="str">
        <f>DATA!D4316</f>
        <v/>
      </c>
      <c r="C3477" s="31" t="str">
        <f>DATA!E4316</f>
        <v>ALASKA REFRIGERATOR 4.5 FT ,220 VOLT , 50 HZ</v>
      </c>
    </row>
    <row r="3478" spans="1:3" x14ac:dyDescent="0.35">
      <c r="A3478" s="30" t="str">
        <f>DATA!C4319</f>
        <v>1531.033.GENRAL.7.488</v>
      </c>
      <c r="B3478" s="30">
        <f>DATA!D4319</f>
        <v>945105411</v>
      </c>
      <c r="C3478" s="31" t="str">
        <f>DATA!E4319</f>
        <v>HEATER 1.5 KW , 220V, 50/60 HZ FOR WATER HEATER 50 LITER OLYMPIC</v>
      </c>
    </row>
    <row r="3479" spans="1:3" x14ac:dyDescent="0.35">
      <c r="A3479" s="30" t="str">
        <f>DATA!C4320</f>
        <v>0666.001.GENRAL.0</v>
      </c>
      <c r="B3479" s="30" t="str">
        <f>DATA!D4320</f>
        <v>EPS-18R</v>
      </c>
      <c r="C3479" s="31" t="str">
        <f>DATA!E4320</f>
        <v>MODEL : EPS-18R , TORNADO WALL FAN 18 INCH, 4 BLADES, REMOTE, BLACK</v>
      </c>
    </row>
    <row r="3480" spans="1:3" x14ac:dyDescent="0.35">
      <c r="A3480" s="30" t="str">
        <f>DATA!C4321</f>
        <v>1854.002.CARIER.7546</v>
      </c>
      <c r="B3480" s="30" t="str">
        <f>DATA!D4321</f>
        <v>PH330G2C - TKTS</v>
      </c>
      <c r="C3480" s="31" t="str">
        <f>DATA!E4321</f>
        <v>COMPRESSOR , 2.25 HP. , GMCC ROHS# PH330G2C - TKTS WITH ITS CAPLLRY FOR CARRIER OPTIMAX</v>
      </c>
    </row>
    <row r="3481" spans="1:3" x14ac:dyDescent="0.35">
      <c r="A3481" s="30" t="str">
        <f>DATA!C4322</f>
        <v>1854.002.CARIER.7546</v>
      </c>
      <c r="B3481" s="30" t="str">
        <f>DATA!D4322</f>
        <v>PH330G2C - TKTS</v>
      </c>
      <c r="C3481" s="31" t="str">
        <f>DATA!E4322</f>
        <v>COMPRESSOR , 2.25 HP. , GMCC ROHS# PH330G2C - TKTS WITH ITS CAPLLRY FOR CARRIER OPTIMAX</v>
      </c>
    </row>
    <row r="3482" spans="1:3" ht="29" x14ac:dyDescent="0.35">
      <c r="A3482" s="30" t="str">
        <f>DATA!C4323</f>
        <v>1520.008.GENRAL.7005</v>
      </c>
      <c r="B3482" s="30">
        <f>DATA!D4323</f>
        <v>2101064</v>
      </c>
      <c r="C3482" s="31" t="str">
        <f>DATA!E4323</f>
        <v>THERMOSTAT ?30OC DEGREE ITALY MADE REF. PN/ 2101064 FOR SALAD REFRIGERATOR &amp; VERTICAL REFRIGERATOR &amp; FREEZING ROOM</v>
      </c>
    </row>
    <row r="3483" spans="1:3" x14ac:dyDescent="0.35">
      <c r="A3483" s="30" t="str">
        <f>DATA!C4324</f>
        <v>1854.002.CARIER.0728</v>
      </c>
      <c r="B3483" s="30" t="str">
        <f>DATA!D4324</f>
        <v>02400580</v>
      </c>
      <c r="C3483" s="31" t="str">
        <f>DATA!E4324</f>
        <v>CONTACTOR 2 POLES-25 AMPS 190-200V COIL FOR CARRIER AIR CONDITIONING</v>
      </c>
    </row>
    <row r="3484" spans="1:3" x14ac:dyDescent="0.35">
      <c r="A3484" s="30" t="str">
        <f>DATA!C4325</f>
        <v>1854.002.CARIER.7602</v>
      </c>
      <c r="B3484" s="30" t="str">
        <f>DATA!D4325</f>
        <v>02400572</v>
      </c>
      <c r="C3484" s="31" t="str">
        <f>DATA!E4325</f>
        <v>CONTACTOR 30 - 32 AMPS 2 POLE 2 POLES OUTDOOR UNIT A/C CARRIER MODEL OPTIMAX MODEL 38QHCT24-708</v>
      </c>
    </row>
    <row r="3485" spans="1:3" x14ac:dyDescent="0.35">
      <c r="A3485" s="30" t="str">
        <f>DATA!C4326</f>
        <v>1854.002.CARIER.7591</v>
      </c>
      <c r="B3485" s="30" t="str">
        <f>DATA!D4326</f>
        <v>01500122</v>
      </c>
      <c r="C3485" s="31" t="str">
        <f>DATA!E4326</f>
        <v>COMP TOS RO 24 PH420G2CS-7KTS 220 1 50 FOR CARRIER OPTIMAX AIR CONDITION MODEL 38QHCT24-708J</v>
      </c>
    </row>
    <row r="3486" spans="1:3" x14ac:dyDescent="0.35">
      <c r="A3486" s="30" t="str">
        <f>DATA!C4327</f>
        <v>1854.002.CARIER.7546</v>
      </c>
      <c r="B3486" s="30" t="str">
        <f>DATA!D4327</f>
        <v>PH330G2C - TKTS</v>
      </c>
      <c r="C3486" s="31" t="str">
        <f>DATA!E4327</f>
        <v>COMPRESSOR , 2.25 HP. , GMCC ROHS# PH330G2C - TKTS WITH ITS CAPLLRY FOR CARRIER OPTIMAX</v>
      </c>
    </row>
    <row r="3487" spans="1:3" x14ac:dyDescent="0.35">
      <c r="A3487" s="30" t="str">
        <f>DATA!C4328</f>
        <v>1854.002.CARIER.7602</v>
      </c>
      <c r="B3487" s="30" t="str">
        <f>DATA!D4328</f>
        <v>02400572</v>
      </c>
      <c r="C3487" s="31" t="str">
        <f>DATA!E4328</f>
        <v>CONTACTOR 30 - 32 AMPS 2 POLE 2 POLES OUTDOOR UNIT A/C CARRIER MODEL OPTIMAX MODEL 38QHCT24-708</v>
      </c>
    </row>
    <row r="3488" spans="1:3" x14ac:dyDescent="0.35">
      <c r="A3488" s="30" t="str">
        <f>DATA!C4329</f>
        <v>1854.002.CARIER.7595</v>
      </c>
      <c r="B3488" s="30" t="str">
        <f>DATA!D4329</f>
        <v>02400393</v>
      </c>
      <c r="C3488" s="31" t="str">
        <f>DATA!E4329</f>
        <v>DUAL CAP.65+3MFD 440V 50/60HZ_P2_85C FOR CARRIER OPTIMAX AIR CONDITION MODEL 38QHCT24-708J</v>
      </c>
    </row>
    <row r="3489" spans="1:3" x14ac:dyDescent="0.35">
      <c r="A3489" s="30" t="str">
        <f>DATA!C4330</f>
        <v>1854.002.CARIER.7596</v>
      </c>
      <c r="B3489" s="30" t="str">
        <f>DATA!D4330</f>
        <v>02804126</v>
      </c>
      <c r="C3489" s="31" t="str">
        <f>DATA!E4330</f>
        <v>STANDARD AIR FILTER FOR CARRIER OPTIMAX AIR CONDITION MODEL 42QHC24-708J</v>
      </c>
    </row>
    <row r="3490" spans="1:3" x14ac:dyDescent="0.35">
      <c r="A3490" s="30" t="str">
        <f>DATA!C4331</f>
        <v>1854.002.CARIER.7601</v>
      </c>
      <c r="B3490" s="30" t="str">
        <f>DATA!D4331</f>
        <v>02502758</v>
      </c>
      <c r="C3490" s="31" t="str">
        <f>DATA!E4331</f>
        <v>ROOM TEMPERATURE SENSOR FOR INDOOR UNIT A/C CARRIER MODEL OPTIMAX MODEL 42QHCT24-708J</v>
      </c>
    </row>
    <row r="3491" spans="1:3" ht="29" x14ac:dyDescent="0.35">
      <c r="A3491" s="30" t="str">
        <f>DATA!C4332</f>
        <v>1520.008.GENRAL.7005</v>
      </c>
      <c r="B3491" s="30">
        <f>DATA!D4332</f>
        <v>2101064</v>
      </c>
      <c r="C3491" s="31" t="str">
        <f>DATA!E4332</f>
        <v>THERMOSTAT ?30OC DEGREE ITALY MADE REF. PN/ 2101064 FOR SALAD REFRIGERATOR &amp; VERTICAL REFRIGERATOR &amp; FREEZING ROOM</v>
      </c>
    </row>
    <row r="3492" spans="1:3" x14ac:dyDescent="0.35">
      <c r="A3492" s="30" t="str">
        <f>DATA!C4333</f>
        <v>1531.032.GENRAL.7509</v>
      </c>
      <c r="B3492" s="30">
        <f>DATA!D4333</f>
        <v>0</v>
      </c>
      <c r="C3492" s="31" t="str">
        <f>DATA!E4333</f>
        <v>HEATER ITALY 1950 KW , 220V , FOR BAIN MARIE ( REF. ONLY P/N: 2102029 )</v>
      </c>
    </row>
    <row r="3493" spans="1:3" ht="29" x14ac:dyDescent="0.35">
      <c r="A3493" s="30" t="str">
        <f>DATA!C4336</f>
        <v>1531.032.GENRAL.7513</v>
      </c>
      <c r="B3493" s="30" t="str">
        <f>DATA!D4336</f>
        <v>LC1D 32 M7</v>
      </c>
      <c r="C3493" s="31" t="str">
        <f>DATA!E4336</f>
        <v>P/N : LC1D 32 M7 , SCHNIEDER CONTACTOR FRANCE TELEMECANIQUE 220V 50/60HZ ITH 50A - 15 KW - 400V , REF. PN/ 2102034 FOR ELECTRIC GRILL &amp; DEEP FAT FRYER</v>
      </c>
    </row>
    <row r="3494" spans="1:3" x14ac:dyDescent="0.35">
      <c r="A3494" s="30" t="str">
        <f>DATA!C4337</f>
        <v>1531.032.GENRAL.7526</v>
      </c>
      <c r="B3494" s="30" t="str">
        <f>DATA!D4337</f>
        <v>2106021</v>
      </c>
      <c r="C3494" s="31" t="str">
        <f>DATA!E4337</f>
        <v>STAINLESS STEEL BASKET SIZE 36?24?12 CM , REF. PN/ 2106021 FOR DEEP FAT FRYER</v>
      </c>
    </row>
    <row r="3495" spans="1:3" x14ac:dyDescent="0.35">
      <c r="A3495" s="30" t="str">
        <f>DATA!C4338</f>
        <v>1531.032.GENRAL.7004</v>
      </c>
      <c r="B3495" s="30" t="str">
        <f>DATA!D4338</f>
        <v>2102024</v>
      </c>
      <c r="C3495" s="31" t="str">
        <f>DATA!E4338</f>
        <v>HEATER TURKEY 9 KW -220V THREE ELEMENTS , REF. PN/ 2102024 FOR DEEP FAT FRYER</v>
      </c>
    </row>
    <row r="3496" spans="1:3" x14ac:dyDescent="0.35">
      <c r="A3496" s="30" t="str">
        <f>DATA!C4339</f>
        <v>1531.032.GENRAL.7008</v>
      </c>
      <c r="B3496" s="30" t="str">
        <f>DATA!D4339</f>
        <v>S/L 1</v>
      </c>
      <c r="C3496" s="31" t="str">
        <f>DATA!E4339</f>
        <v>P/N : ( S/L 1 ), SIGNAL LAMP INDICATOR LAMP (RED) , REF. PN/ 2102072 FOR ELECTRIC COOKER</v>
      </c>
    </row>
    <row r="3497" spans="1:3" ht="29" x14ac:dyDescent="0.35">
      <c r="A3497" s="30" t="str">
        <f>DATA!C4340</f>
        <v>1531.032.GENRAL.7139</v>
      </c>
      <c r="B3497" s="30" t="str">
        <f>DATA!D4340</f>
        <v>2102147</v>
      </c>
      <c r="C3497" s="31" t="str">
        <f>DATA!E4340</f>
        <v>SWITCH ITALY ON/ OFF - COMELUX 16(4)A/250V T100/56 1/2 HP 125/250VAC , REF. PN/ 2102147 FOR VERTICAL FREEZING REFRIGERATOR</v>
      </c>
    </row>
    <row r="3498" spans="1:3" ht="29" x14ac:dyDescent="0.35">
      <c r="A3498" s="30" t="str">
        <f>DATA!C4341</f>
        <v>1531.032.GENRAL.7117</v>
      </c>
      <c r="B3498" s="30">
        <f>DATA!D4341</f>
        <v>2101039</v>
      </c>
      <c r="C3498" s="31" t="str">
        <f>DATA!E4341</f>
        <v>P/N : YZF25-40 , CONDENSING FAN (ITALY) 1300/1550 - 0.9A - 25W 230V - 50/60HZ REF. PN/ 2101039 FOR SALAD REFRIGERATOR &amp; VERTICAL REFRIGERATOR ( REF CODE 1001.001.USED.0026 )</v>
      </c>
    </row>
    <row r="3499" spans="1:3" ht="29" x14ac:dyDescent="0.35">
      <c r="A3499" s="30" t="str">
        <f>DATA!C4342</f>
        <v>1531.032.GENRAL.7549</v>
      </c>
      <c r="B3499" s="30" t="str">
        <f>DATA!D4342</f>
        <v>2101210</v>
      </c>
      <c r="C3499" s="31" t="str">
        <f>DATA!E4342</f>
        <v>LOCK FOR COLDROOM HINGED DOOR - HANDLE MTH- COMPLETE WITH KEYS REF. PN/ 2101210 FOR FREEZING ROOM</v>
      </c>
    </row>
    <row r="3500" spans="1:3" ht="29" x14ac:dyDescent="0.35">
      <c r="A3500" s="30" t="str">
        <f>DATA!C4343</f>
        <v>1531.003.GENRAL.7502</v>
      </c>
      <c r="B3500" s="30" t="str">
        <f>DATA!D4343</f>
        <v>11.33473.338</v>
      </c>
      <c r="C3500" s="31" t="str">
        <f>DATA!E4343</f>
        <v>EGO P/N : ( 11.33473.338) HOT PLATE ( EGO ) GERMANY PLATE 30X30 ? 3KW ? 380V WITH ST.ST FRAME NEW MODEL FROM 2007 , REF. PN/ 2102004 FOR ELECTRIC COOKER</v>
      </c>
    </row>
    <row r="3501" spans="1:3" x14ac:dyDescent="0.35">
      <c r="A3501" s="30" t="str">
        <f>DATA!C4344</f>
        <v>1531.032.GENRAL.7502</v>
      </c>
      <c r="B3501" s="30" t="str">
        <f>DATA!D4344</f>
        <v>2102030</v>
      </c>
      <c r="C3501" s="31" t="str">
        <f>DATA!E4344</f>
        <v>HEATER TURKEY 1.8 KW -220 V , REF. PN/ 2102030 FOR ELECTRIC GRILL</v>
      </c>
    </row>
    <row r="3502" spans="1:3" x14ac:dyDescent="0.35">
      <c r="A3502" s="30" t="str">
        <f>DATA!C4345</f>
        <v>1531.032.GENRAL.7509</v>
      </c>
      <c r="B3502" s="30">
        <f>DATA!D4345</f>
        <v>0</v>
      </c>
      <c r="C3502" s="31" t="str">
        <f>DATA!E4345</f>
        <v>HEATER ITALY 1950 KW , 220V , FOR BAIN MARIE ( REF. ONLY P/N: 2102029 )</v>
      </c>
    </row>
    <row r="3503" spans="1:3" ht="29" x14ac:dyDescent="0.35">
      <c r="A3503" s="30" t="str">
        <f>DATA!C4348</f>
        <v>1531.032.GENRAL.7523</v>
      </c>
      <c r="B3503" s="30" t="str">
        <f>DATA!D4348</f>
        <v>43.24232.000</v>
      </c>
      <c r="C3503" s="31" t="str">
        <f>DATA!E4348</f>
        <v>EGO P/N : ( 43.24232.000 ) SELECTOR SWITCH ( EGO ) SELECTOR SWITCH_( EGO ) 32 AMP 4 POSITIONS 32/250 - 25/400 T150 , REF. PN/ 210210 FOR ELECTRIC COOKER,</v>
      </c>
    </row>
    <row r="3504" spans="1:3" x14ac:dyDescent="0.35">
      <c r="A3504" s="30" t="str">
        <f>DATA!C4349</f>
        <v>1531.032.GENRAL.7508</v>
      </c>
      <c r="B3504" s="30" t="str">
        <f>DATA!D4349</f>
        <v>1104162</v>
      </c>
      <c r="C3504" s="31" t="str">
        <f>DATA!E4349</f>
        <v>LIGHT SWITCH (ON/OFF) 220V - 10A , REF. PN/ 1104162 FOR SALAD REFRIGERATOR</v>
      </c>
    </row>
    <row r="3505" spans="1:3" ht="29" x14ac:dyDescent="0.35">
      <c r="A3505" s="30" t="str">
        <f>DATA!C4350</f>
        <v>1531.032.GENRAL.7528</v>
      </c>
      <c r="B3505" s="30" t="str">
        <f>DATA!D4350</f>
        <v/>
      </c>
      <c r="C3505" s="31" t="str">
        <f>DATA!E4350</f>
        <v>MODEL : SSR 04 , 220V AC - 50/60HZ ONE CONTACT INVERSOR 10A/250V AC SENSITIVITY 2K .. 50K OHM (LIQUID LEVEL CONTROL) (KRK) TURKEY FOR WATER BOILER &amp; BAIN MARIE ( OLD MODEL : SSR 01 )</v>
      </c>
    </row>
    <row r="3506" spans="1:3" x14ac:dyDescent="0.35">
      <c r="A3506" s="30" t="str">
        <f>DATA!C4351</f>
        <v>1531.032.GENRAL.7530</v>
      </c>
      <c r="B3506" s="30" t="str">
        <f>DATA!D4351</f>
        <v>2102169</v>
      </c>
      <c r="C3506" s="31" t="str">
        <f>DATA!E4351</f>
        <v>LEVEL SENSOR NUT WITHE ST-STEEL ELECTROD , REF. PN/ 2102169 FOR WATER BOILER &amp; BAIN MARIE</v>
      </c>
    </row>
    <row r="3507" spans="1:3" ht="29" x14ac:dyDescent="0.35">
      <c r="A3507" s="30" t="str">
        <f>DATA!C4352</f>
        <v>1531.032.GENRAL.7138</v>
      </c>
      <c r="B3507" s="30" t="str">
        <f>DATA!D4352</f>
        <v>2102179</v>
      </c>
      <c r="C3507" s="31" t="str">
        <f>DATA!E4352</f>
        <v>HOSE AL-AHRAM CO CONNECTION HOSE 1.5M , REF. PN/ 2102179 FOR WATER BOILER &amp; BAIN MARIE ( WITH COC )</v>
      </c>
    </row>
    <row r="3508" spans="1:3" x14ac:dyDescent="0.35">
      <c r="A3508" s="30" t="str">
        <f>DATA!C4353</f>
        <v>1531.032.GENRAL.7113</v>
      </c>
      <c r="B3508" s="30" t="str">
        <f>DATA!D4353</f>
        <v>2102065</v>
      </c>
      <c r="C3508" s="31" t="str">
        <f>DATA!E4353</f>
        <v>INDICATOR LAMP (RED) INDICATOR LAMP 220V RED , REF. PN/ 2102065 FOR SALAD REFRIGERATOR</v>
      </c>
    </row>
    <row r="3509" spans="1:3" x14ac:dyDescent="0.35">
      <c r="A3509" s="30" t="str">
        <f>DATA!C4354</f>
        <v>1531.032.GENRAL.7114</v>
      </c>
      <c r="B3509" s="30" t="str">
        <f>DATA!D4354</f>
        <v>2102066</v>
      </c>
      <c r="C3509" s="31" t="str">
        <f>DATA!E4354</f>
        <v>INDICATOR LAMP (GREEN) INDICATOR LAMP 220V GREEN , REF. PN/ 2102066 FOR SALAD REFRIGERATOR</v>
      </c>
    </row>
    <row r="3510" spans="1:3" x14ac:dyDescent="0.35">
      <c r="A3510" s="30" t="str">
        <f>DATA!C4355</f>
        <v>1531.032.GENRAL.7135</v>
      </c>
      <c r="B3510" s="30" t="str">
        <f>DATA!D4355</f>
        <v>1104182</v>
      </c>
      <c r="C3510" s="31" t="str">
        <f>DATA!E4355</f>
        <v>THERMAL INSULATION SIZE 8 MM , REF. PN/ 1104182 (ACCESSORY)</v>
      </c>
    </row>
    <row r="3511" spans="1:3" x14ac:dyDescent="0.35">
      <c r="A3511" s="30" t="str">
        <f>DATA!C4356</f>
        <v>1531.032.GENRAL.7136</v>
      </c>
      <c r="B3511" s="30" t="str">
        <f>DATA!D4356</f>
        <v>2102162</v>
      </c>
      <c r="C3511" s="31" t="str">
        <f>DATA!E4356</f>
        <v>THERMAL INSULATION SIZE 10 MM , REF. PN/ 2102162 (ACCESSORY)</v>
      </c>
    </row>
    <row r="3512" spans="1:3" x14ac:dyDescent="0.35">
      <c r="A3512" s="30" t="str">
        <f>DATA!C4357</f>
        <v>1531.032.GENRAL.7137</v>
      </c>
      <c r="B3512" s="30" t="str">
        <f>DATA!D4357</f>
        <v>2101220</v>
      </c>
      <c r="C3512" s="31" t="str">
        <f>DATA!E4357</f>
        <v>THERMAL INSULATION SIZE 12 MM , REF. PN/ 2101220 (ACCESSORY)</v>
      </c>
    </row>
    <row r="3513" spans="1:3" x14ac:dyDescent="0.35">
      <c r="A3513" s="30" t="str">
        <f>DATA!C4358</f>
        <v>1531.032.GENRAL.7564</v>
      </c>
      <c r="B3513" s="30">
        <f>DATA!D4358</f>
        <v>0</v>
      </c>
      <c r="C3513" s="31" t="str">
        <f>DATA!E4358</f>
        <v>CUTTING KNIFE REF. PN/ 1104172 FOR MEAT MINCER TI22 FAMA</v>
      </c>
    </row>
    <row r="3514" spans="1:3" ht="29" x14ac:dyDescent="0.35">
      <c r="A3514" s="30" t="str">
        <f>DATA!C4359</f>
        <v>1531.033.GENRAL.7115</v>
      </c>
      <c r="B3514" s="30" t="str">
        <f>DATA!D4359</f>
        <v>2101211-2</v>
      </c>
      <c r="C3514" s="31" t="str">
        <f>DATA!E4359</f>
        <v>P/N : 2101211-2 , FAN MOTOR SQUARE (EXHAUST) 30CM X 30CM .230 V- 50/60 HZ- GERMANY FOR FREEZING ROOM FOR KITCHEN</v>
      </c>
    </row>
    <row r="3515" spans="1:3" x14ac:dyDescent="0.35">
      <c r="A3515" s="30" t="str">
        <f>DATA!C4360</f>
        <v>1531.033.GENRAL.7120</v>
      </c>
      <c r="B3515" s="30" t="str">
        <f>DATA!D4360</f>
        <v>2101265</v>
      </c>
      <c r="C3515" s="31" t="str">
        <f>DATA!E4360</f>
        <v>P/N : 2101265 , TRAPPED PERSON ALARM UNIT SOUND &amp; LIGHT FOR FREEZER UNIT (MOG CAT.)</v>
      </c>
    </row>
    <row r="3516" spans="1:3" ht="29" x14ac:dyDescent="0.35">
      <c r="A3516" s="30" t="str">
        <f>DATA!C4361</f>
        <v>1531.003.GENRAL.7508</v>
      </c>
      <c r="B3516" s="30" t="str">
        <f>DATA!D4361</f>
        <v>100-C30KF10</v>
      </c>
      <c r="C3516" s="31" t="str">
        <f>DATA!E4361</f>
        <v>P/N : 100-C30KF10 CONTACTOR (ALLEN BRADLEY) SWITZERLAND 230V 50/60HZ 15KW - 400V , REF. PN/ 2102048 FOR ELECTRIC GRILL &amp; DEEP FAT FRYER</v>
      </c>
    </row>
    <row r="3517" spans="1:3" ht="29" x14ac:dyDescent="0.35">
      <c r="A3517" s="30" t="str">
        <f>DATA!C4362</f>
        <v>1531.032.GENRAL.7512</v>
      </c>
      <c r="B3517" s="30" t="str">
        <f>DATA!D4362</f>
        <v>56.10549.500</v>
      </c>
      <c r="C3517" s="31" t="str">
        <f>DATA!E4362</f>
        <v>EGO CDE : (56.10549.500 ) SAFETY THERMOSTAT ( EGO ) GERMANY 230 DEGREE 230OC - 12K , REF. PN/ 2102039 FOR DEEP FAT FRYER &amp; CONVECTION OVEN 6 GN 1/1</v>
      </c>
    </row>
    <row r="3518" spans="1:3" ht="29" x14ac:dyDescent="0.35">
      <c r="A3518" s="30" t="str">
        <f>DATA!C4363</f>
        <v>1531.032.GENRAL.7525</v>
      </c>
      <c r="B3518" s="30" t="str">
        <f>DATA!D4363</f>
        <v>55.32574.010</v>
      </c>
      <c r="C3518" s="31" t="str">
        <f>DATA!E4363</f>
        <v>EGO P/N : ( 55.32574.010 ) SAFETY THERMOSTAT ( EGO ) GERMANY 360 OC - 220 V , REF. PN/ 2102040 FOR ELECTRIC GRILL, OLD PN : 43.242320.00</v>
      </c>
    </row>
    <row r="3519" spans="1:3" ht="29" x14ac:dyDescent="0.35">
      <c r="A3519" s="30" t="str">
        <f>DATA!C4364</f>
        <v>1531.032.GENRAL.7532</v>
      </c>
      <c r="B3519" s="30">
        <f>DATA!D4364</f>
        <v>2730</v>
      </c>
      <c r="C3519" s="31" t="str">
        <f>DATA!E4364</f>
        <v>EGO P/N : 55.32562.816 ,ELECTROLUX P/N : 002730 SAFETY THERMOSTAT 350-20 C REF. PN/ 002730 FOR CONVECTION OVEN 6 GN 1/1</v>
      </c>
    </row>
    <row r="3520" spans="1:3" ht="29" x14ac:dyDescent="0.35">
      <c r="A3520" s="30" t="str">
        <f>DATA!C4365</f>
        <v>1531.032.GENRAL.7531</v>
      </c>
      <c r="B3520" s="30">
        <f>DATA!D4365</f>
        <v>56384</v>
      </c>
      <c r="C3520" s="31" t="str">
        <f>DATA!E4365</f>
        <v>EGO P/N : 55.19059.831 ,ELECTROLUX P/N : 056384 THERMOSTAT 220 V ? 50 ? 300 C REF. PN/ 56384 FOR CONVECTION OVEN 6 GN 1/1</v>
      </c>
    </row>
    <row r="3521" spans="1:3" x14ac:dyDescent="0.35">
      <c r="A3521" s="30" t="str">
        <f>DATA!C4366</f>
        <v>1531.032.GENRAL.7.502</v>
      </c>
      <c r="B3521" s="30" t="str">
        <f>DATA!D4366</f>
        <v>2102030</v>
      </c>
      <c r="C3521" s="31" t="str">
        <f>DATA!E4366</f>
        <v>HEATER TURKEY 1.8 KW -220 V , REF. PN/ 2102030 FOR ELECTRIC GRILL</v>
      </c>
    </row>
    <row r="3522" spans="1:3" ht="29" x14ac:dyDescent="0.35">
      <c r="A3522" s="30" t="str">
        <f>DATA!C4367</f>
        <v>1531.032.GENRAL.7511</v>
      </c>
      <c r="B3522" s="30" t="str">
        <f>DATA!D4367</f>
        <v>2102043</v>
      </c>
      <c r="C3522" s="31" t="str">
        <f>DATA!E4367</f>
        <v>P/N : 2102043 , THERMOSTAT ( EGO ) GERMANY 100/180OC , 1042 SINGLE PH FOR DEEP FAT FRYER EGO P/N : ( 55.13032.140 )</v>
      </c>
    </row>
    <row r="3523" spans="1:3" ht="29" x14ac:dyDescent="0.35">
      <c r="A3523" s="30" t="str">
        <f>DATA!C4368</f>
        <v>1531.032.GENRAL.7524</v>
      </c>
      <c r="B3523" s="30" t="str">
        <f>DATA!D4368</f>
        <v>55.34052.010</v>
      </c>
      <c r="C3523" s="31" t="str">
        <f>DATA!E4368</f>
        <v>EGO P/N : 55.34052.010 , THERMOSTAT(EGO) 50/300 OC -THREE PH , REF. PN/ 2102045 FOR ELECTRIC COOKER ( OLD P/N : 55.34052.020 )</v>
      </c>
    </row>
    <row r="3524" spans="1:3" ht="29" x14ac:dyDescent="0.35">
      <c r="A3524" s="30" t="str">
        <f>DATA!C4369</f>
        <v>1531.032.GENRAL.7527</v>
      </c>
      <c r="B3524" s="30" t="str">
        <f>DATA!D4369</f>
        <v>55.19022.819</v>
      </c>
      <c r="C3524" s="31" t="str">
        <f>DATA!E4369</f>
        <v>EGO P/N : ( 55.19022.819 ) THERMOSTAT ( EGO ) GERMANY 30/110 OC 112OC 1041.4 , REF. PN/ 2102042 FOR WATER BOILER &amp; BAIN MARIE</v>
      </c>
    </row>
    <row r="3525" spans="1:3" ht="29" x14ac:dyDescent="0.35">
      <c r="A3525" s="30" t="str">
        <f>DATA!C4371</f>
        <v>1531.032.GENRAL.7162</v>
      </c>
      <c r="B3525" s="30" t="str">
        <f>DATA!D4371</f>
        <v>ABB PN: ESB 20-20</v>
      </c>
      <c r="C3525" s="31" t="str">
        <f>DATA!E4371</f>
        <v>ABB P/N : ESB 20-20 CONTACTOR 20 AMP 240V 1 PH REF. PN/ 1104158 FOR SALAD REFRIGERATOR &amp; VERTICAL REFRIGERATOR</v>
      </c>
    </row>
    <row r="3526" spans="1:3" x14ac:dyDescent="0.35">
      <c r="A3526" s="30" t="str">
        <f>DATA!C4372</f>
        <v>1531.032.GENRAL.7133</v>
      </c>
      <c r="B3526" s="30" t="str">
        <f>DATA!D4372</f>
        <v>2101115</v>
      </c>
      <c r="C3526" s="31" t="str">
        <f>DATA!E4372</f>
        <v>COMPRESSOR GERMANY DANFOSS SECOP R134A 1/2 HP 1PH-220V , REF. PN/ 2101115 FOR SALAD REFRIGERATOR</v>
      </c>
    </row>
    <row r="3527" spans="1:3" ht="29" x14ac:dyDescent="0.35">
      <c r="A3527" s="30" t="str">
        <f>DATA!C4373</f>
        <v>1531.032.GENRAL.7507</v>
      </c>
      <c r="B3527" s="30" t="str">
        <f>DATA!D4373</f>
        <v>XR10CX=XR10CH</v>
      </c>
      <c r="C3527" s="31" t="str">
        <f>DATA!E4373</f>
        <v>DIXELL P/N : XR10CX=XR10CH , DIGITAL THERMOSTAT - 220V 8(3)A 250VAC ITALY MADE REF. PN/ 2101060 FOR SALAD REFRIGERATOR &amp; VERTICAL REFRIGERATOR ( OLD P/N : XR10CX-5N0C0 )</v>
      </c>
    </row>
    <row r="3528" spans="1:3" x14ac:dyDescent="0.35">
      <c r="A3528" s="30" t="str">
        <f>DATA!C4374</f>
        <v>1531.032.GENRAL.7537</v>
      </c>
      <c r="B3528" s="30" t="str">
        <f>DATA!D4374</f>
        <v/>
      </c>
      <c r="C3528" s="31" t="str">
        <f>DATA!E4374</f>
        <v>EXPANSION VALVE FOR COMPRESSOR 4 HP R22 MODEL DAFOSS TX2TON FOR MAIN FREEZER UNIT, MOG CAT.</v>
      </c>
    </row>
    <row r="3529" spans="1:3" ht="29" x14ac:dyDescent="0.35">
      <c r="A3529" s="30" t="str">
        <f>DATA!C4375</f>
        <v>1531.032.GENRAL.7097</v>
      </c>
      <c r="B3529" s="30" t="str">
        <f>DATA!D4375</f>
        <v>032F8116</v>
      </c>
      <c r="C3529" s="31" t="str">
        <f>DATA!E4375</f>
        <v>DANFOSS SOLENOID VALVE EVR3 038F8116 3/8 IN FLARE WITH COIL FOR MAIN FREEZER UNIT (REF ONLY P/N : 032F8116 )</v>
      </c>
    </row>
    <row r="3530" spans="1:3" ht="29" x14ac:dyDescent="0.35">
      <c r="A3530" s="30" t="str">
        <f>DATA!C4376</f>
        <v>1531.032.GENRAL.7140</v>
      </c>
      <c r="B3530" s="30" t="str">
        <f>DATA!D4376</f>
        <v>LC1D 25 M7</v>
      </c>
      <c r="C3530" s="31" t="str">
        <f>DATA!E4376</f>
        <v>P/N : LC1D 25 M7 , SCHNIEDER CONTACTOR FRANCE TELE-MECHANIQUE 220V 50/60HZ ITH 40A - 11 KW - 400V , REF. PN/ 2102046 FOR ELECTRIC COOKER &amp; WATER BOILER &amp; BAIN MARIE</v>
      </c>
    </row>
    <row r="3531" spans="1:3" x14ac:dyDescent="0.35">
      <c r="A3531" s="30" t="str">
        <f>DATA!C4377</f>
        <v>1531.032.GENRAL.7148</v>
      </c>
      <c r="B3531" s="30" t="str">
        <f>DATA!D4377</f>
        <v/>
      </c>
      <c r="C3531" s="31" t="str">
        <f>DATA!E4377</f>
        <v>1 1/8 FLEXABLE JOINTFOR FREEZER UNIT</v>
      </c>
    </row>
    <row r="3532" spans="1:3" ht="29" x14ac:dyDescent="0.35">
      <c r="A3532" s="30" t="str">
        <f>DATA!C4378</f>
        <v>1531.032.GENRAL.7152</v>
      </c>
      <c r="B3532" s="30" t="str">
        <f>DATA!D4378</f>
        <v>018F6251</v>
      </c>
      <c r="C3532" s="31" t="str">
        <f>DATA!E4378</f>
        <v>P/N : 018F6251 , FREEZER/CHILLER SOLENOID VALVE COIL, TYPE BF230AS, 230V, 60HZ FOR DANFOSS MAIN FREEZER</v>
      </c>
    </row>
    <row r="3533" spans="1:3" x14ac:dyDescent="0.35">
      <c r="A3533" s="30" t="str">
        <f>DATA!C4379</f>
        <v>56945 1531.032.GENRAL.7019</v>
      </c>
      <c r="B3533" s="30">
        <f>DATA!D4379</f>
        <v>56945</v>
      </c>
      <c r="C3533" s="31" t="str">
        <f>DATA!E4379</f>
        <v>HEATER TURKEY TOASTER 2500W ? 230V , FOR CONVECTION OVEN 6 GN 1/1</v>
      </c>
    </row>
    <row r="3534" spans="1:3" x14ac:dyDescent="0.35">
      <c r="A3534" s="30" t="str">
        <f>DATA!C4380</f>
        <v>1521.009.COPLND.0225</v>
      </c>
      <c r="B3534" s="30" t="str">
        <f>DATA!D4380</f>
        <v>3CE3344E</v>
      </c>
      <c r="C3534" s="31" t="str">
        <f>DATA!E4380</f>
        <v>FREEZER INDOOR COMPLETE UNIT FOR COPLAND FREEZER MODEL 3CE4165C ( FRIGA-BOHN CAT.)</v>
      </c>
    </row>
    <row r="3535" spans="1:3" x14ac:dyDescent="0.35">
      <c r="A3535" s="30" t="str">
        <f>DATA!C4381</f>
        <v>1521.009.COPLND.0225</v>
      </c>
      <c r="B3535" s="30" t="str">
        <f>DATA!D4381</f>
        <v>3CE3344E</v>
      </c>
      <c r="C3535" s="31" t="str">
        <f>DATA!E4381</f>
        <v>FREEZER INDOOR COMPLETE UNIT FOR COPLAND FREEZER MODEL 3CE4165C ( FRIGA-BOHN CAT.)</v>
      </c>
    </row>
    <row r="3536" spans="1:3" x14ac:dyDescent="0.35">
      <c r="A3536" s="30" t="str">
        <f>DATA!C4382</f>
        <v>1521.009.COPLND.0225</v>
      </c>
      <c r="B3536" s="30" t="str">
        <f>DATA!D4382</f>
        <v>3CE3344E</v>
      </c>
      <c r="C3536" s="31" t="str">
        <f>DATA!E4382</f>
        <v>FREEZER INDOOR COMPLETE UNIT FOR COPLAND FREEZER MODEL 3CE4165C ( FRIGA-BOHN CAT.)</v>
      </c>
    </row>
    <row r="3537" spans="1:3" x14ac:dyDescent="0.35">
      <c r="A3537" s="30" t="str">
        <f>DATA!C4383</f>
        <v>1521.009.COPLND.0225</v>
      </c>
      <c r="B3537" s="30" t="str">
        <f>DATA!D4383</f>
        <v>3CE3344E</v>
      </c>
      <c r="C3537" s="31" t="str">
        <f>DATA!E4383</f>
        <v>FREEZER INDOOR COMPLETE UNIT FOR COPLAND FREEZER MODEL 3CE4165C ( FRIGA-BOHN CAT.)</v>
      </c>
    </row>
    <row r="3538" spans="1:3" x14ac:dyDescent="0.35">
      <c r="A3538" s="30" t="str">
        <f>DATA!C4384</f>
        <v>1531.032.GENRAL.7502</v>
      </c>
      <c r="B3538" s="30" t="str">
        <f>DATA!D4384</f>
        <v>2102030</v>
      </c>
      <c r="C3538" s="31" t="str">
        <f>DATA!E4384</f>
        <v>HEATER TURKEY 1.8 KW -220 V , REF. PN/ 2102030 FOR ELECTRIC GRILL</v>
      </c>
    </row>
    <row r="3539" spans="1:3" ht="29" x14ac:dyDescent="0.35">
      <c r="A3539" s="30" t="str">
        <f>DATA!C4385</f>
        <v>1531.032.GENRAL.7549</v>
      </c>
      <c r="B3539" s="30" t="str">
        <f>DATA!D4385</f>
        <v>2101210</v>
      </c>
      <c r="C3539" s="31" t="str">
        <f>DATA!E4385</f>
        <v>LOCK FOR COLDROOM HINGED DOOR - HANDLE MTH- COMPLETE WITH KEYS REF. PN/ 2101210 FOR FREEZING ROOM</v>
      </c>
    </row>
    <row r="3540" spans="1:3" x14ac:dyDescent="0.35">
      <c r="A3540" s="30" t="str">
        <f>DATA!C4386</f>
        <v>1531.032.GENRAL.7133</v>
      </c>
      <c r="B3540" s="30" t="str">
        <f>DATA!D4386</f>
        <v>2101115</v>
      </c>
      <c r="C3540" s="31" t="str">
        <f>DATA!E4386</f>
        <v>COMPRESSOR GERMANY DANFOSS SECOP R134A 1/2 HP 1PH-220V , REF. PN/ 2101115 FOR SALAD REFRIGERATOR</v>
      </c>
    </row>
    <row r="3541" spans="1:3" ht="29" x14ac:dyDescent="0.35">
      <c r="A3541" s="30" t="str">
        <f>DATA!C4387</f>
        <v>1531.032.GENRAL.7542</v>
      </c>
      <c r="B3541" s="30" t="str">
        <f>DATA!D4387</f>
        <v>55.19062.800</v>
      </c>
      <c r="C3541" s="31" t="str">
        <f>DATA!E4387</f>
        <v>EGO P/N : ( 55.19062.800 ) THERMOSTAT ( EGO ) GERMANY 50/300 OC SINGLE PH , REF. PN/ 2102044 FOR ELECTRIC COOKER &amp; ELECTRIC GRILL</v>
      </c>
    </row>
    <row r="3542" spans="1:3" x14ac:dyDescent="0.35">
      <c r="A3542" s="30" t="str">
        <f>DATA!C4389</f>
        <v>1531.033.GENRAL.7242</v>
      </c>
      <c r="B3542" s="30" t="str">
        <f>DATA!D4389</f>
        <v>50912</v>
      </c>
      <c r="C3542" s="31" t="str">
        <f>DATA!E4389</f>
        <v>COMPLETE KNOP FOR MAIN FREEZER MOG CARAVAN</v>
      </c>
    </row>
    <row r="3543" spans="1:3" x14ac:dyDescent="0.35">
      <c r="A3543" s="30" t="str">
        <f>DATA!C4390</f>
        <v>0666.001.GENRAL.0058</v>
      </c>
      <c r="B3543" s="30" t="str">
        <f>DATA!D4390</f>
        <v/>
      </c>
      <c r="C3543" s="31" t="str">
        <f>DATA!E4390</f>
        <v>HOLDER FOR LED LCD TV, MOBILE WALL MOUNT HOLDER FULL MOTION MOVEMENT FROM 32 TO 42 INCHES</v>
      </c>
    </row>
    <row r="3544" spans="1:3" x14ac:dyDescent="0.35">
      <c r="A3544" s="30" t="str">
        <f>DATA!C4391</f>
        <v>0666.001.GENRAL.0171</v>
      </c>
      <c r="B3544" s="30" t="str">
        <f>DATA!D4391</f>
        <v>EPS-18R</v>
      </c>
      <c r="C3544" s="31" t="str">
        <f>DATA!E4391</f>
        <v>MODEL : EPS-18R , TORNADO WALL FAN 18 INCH, 4 BLADES, REMOTE, BLACK</v>
      </c>
    </row>
    <row r="3545" spans="1:3" ht="43.5" x14ac:dyDescent="0.35">
      <c r="A3545" s="30" t="str">
        <f>DATA!C4392</f>
        <v>1531.032.GENRAL.7097</v>
      </c>
      <c r="B3545" s="30" t="str">
        <f>DATA!D4392</f>
        <v>032F8116</v>
      </c>
      <c r="C3545" s="31" t="str">
        <f>DATA!E4392</f>
        <v>DANFOSS SOLENOID VALVE EVR3 038F8116
3/8 IN FLARE WITH COIL FOR MAIN FREEZER
UNIT (REF ONLY P/N : 032F8116 )</v>
      </c>
    </row>
    <row r="3546" spans="1:3" ht="43.5" x14ac:dyDescent="0.35">
      <c r="A3546" s="30" t="str">
        <f>DATA!C4393</f>
        <v>0666.007.COFRML.0001</v>
      </c>
      <c r="B3546" s="30">
        <f>DATA!D4393</f>
        <v>0</v>
      </c>
      <c r="C3546" s="31" t="str">
        <f>DATA!E4393</f>
        <v>COFRIMELL JUICE DISPENSER 30X42X63 CM
,CAPACITY 2 X 12 LITERS 220V / 50 / 1
COLDREAM 2M</v>
      </c>
    </row>
    <row r="3547" spans="1:3" x14ac:dyDescent="0.35">
      <c r="A3547" s="30" t="str">
        <f>DATA!C4394</f>
        <v>1531.032.GENRAL.7526</v>
      </c>
      <c r="B3547" s="30" t="str">
        <f>DATA!D4394</f>
        <v>2106021</v>
      </c>
      <c r="C3547" s="31" t="str">
        <f>DATA!E4394</f>
        <v>STAINLESS STEEL BASKET SIZE 36?24?12 CM, REF. PN/ 2106021 FOR DEEP FAT FRYER</v>
      </c>
    </row>
    <row r="3548" spans="1:3" ht="29" x14ac:dyDescent="0.35">
      <c r="A3548" s="30" t="str">
        <f>DATA!C4395</f>
        <v>1531.032.GENRAL.7162</v>
      </c>
      <c r="B3548" s="30" t="str">
        <f>DATA!D4395</f>
        <v>ESB 20-20</v>
      </c>
      <c r="C3548" s="31" t="str">
        <f>DATA!E4395</f>
        <v>ABB P/N : ESB 20-20 CONTACTOR 20 AMP 240V 1 PH REF. PN/ 1104158 FOR SALAD REFRIGERATOR &amp; VERTICAL REFRIGERATOR</v>
      </c>
    </row>
    <row r="3549" spans="1:3" x14ac:dyDescent="0.35">
      <c r="A3549" s="30" t="str">
        <f>DATA!C4396</f>
        <v>0666.001.GENRAL.0214</v>
      </c>
      <c r="B3549" s="30" t="str">
        <f>DATA!D4396</f>
        <v>HRES03-450</v>
      </c>
      <c r="C3549" s="31" t="str">
        <f>DATA!E4396</f>
        <v>P/N : HRES03-450 , SUCTION FAN FOR GALLEY ( ROSENBERG CAT.)</v>
      </c>
    </row>
    <row r="3550" spans="1:3" x14ac:dyDescent="0.35">
      <c r="A3550" s="30" t="str">
        <f>DATA!C4397</f>
        <v>0666.001.GENRAL.0215</v>
      </c>
      <c r="B3550" s="30" t="str">
        <f>DATA!D4397</f>
        <v>UNO-67-500-4D</v>
      </c>
      <c r="C3550" s="31" t="str">
        <f>DATA!E4397</f>
        <v>P/N : UNO-67-500-4D , FRESH AIR FAN FOR GALLEY ( ROSENBERG CAT.)</v>
      </c>
    </row>
    <row r="3551" spans="1:3" x14ac:dyDescent="0.35">
      <c r="A3551" s="30" t="str">
        <f>DATA!C4398</f>
        <v>0666.001.GENRAL.0214</v>
      </c>
      <c r="B3551" s="30" t="str">
        <f>DATA!D4398</f>
        <v>HRES03-450</v>
      </c>
      <c r="C3551" s="31" t="str">
        <f>DATA!E4398</f>
        <v>P/N : HRES03-450 , SUCTION FAN FOR GALLEY ( ROSENBERG CAT.)</v>
      </c>
    </row>
    <row r="3552" spans="1:3" x14ac:dyDescent="0.35">
      <c r="A3552" s="30" t="str">
        <f>DATA!C4399</f>
        <v>0666.001.GENRAL.0215</v>
      </c>
      <c r="B3552" s="30" t="str">
        <f>DATA!D4399</f>
        <v>UNO-67-500-4D</v>
      </c>
      <c r="C3552" s="31" t="str">
        <f>DATA!E4399</f>
        <v>P/N : UNO-67-500-4D , FRESH AIR FAN FOR GALLEY ( ROSENBERG CAT.)</v>
      </c>
    </row>
    <row r="3553" spans="1:3" ht="29" x14ac:dyDescent="0.35">
      <c r="A3553" s="30" t="str">
        <f>DATA!C4400</f>
        <v>2211.003.GENRAL.0005</v>
      </c>
      <c r="B3553" s="30" t="str">
        <f>DATA!D4400</f>
        <v>220.06.006</v>
      </c>
      <c r="C3553" s="31" t="str">
        <f>DATA!E4400</f>
        <v>RESISTOR, 150 OHM, 225W, OMRON PN.
220.06.006, L225J150</v>
      </c>
    </row>
    <row r="3554" spans="1:3" ht="43.5" x14ac:dyDescent="0.35">
      <c r="A3554" s="30" t="str">
        <f>DATA!C4401</f>
        <v>2211.003.GENRAL.0110</v>
      </c>
      <c r="B3554" s="30" t="str">
        <f>DATA!D4401</f>
        <v xml:space="preserve">3RV20214AA10 </v>
      </c>
      <c r="C3554" s="31" t="str">
        <f>DATA!E4401</f>
        <v xml:space="preserve">CIRCUIT BREAKER, 460V, 10HP, SIEMENS Old
PN. 3RV1021-4AA10 , New PN: 3RV20214AA10
</v>
      </c>
    </row>
    <row r="3555" spans="1:3" ht="29" x14ac:dyDescent="0.35">
      <c r="A3555" s="30" t="str">
        <f>DATA!C4402</f>
        <v>2211.003.GENRAL.0115</v>
      </c>
      <c r="B3555" s="30" t="str">
        <f>DATA!D4402</f>
        <v>3RV20214CA10</v>
      </c>
      <c r="C3555" s="31" t="str">
        <f>DATA!E4402</f>
        <v>CIRCUIT BREAKER, 460V, 15HP, SIEMENS PN.
3RV1021-4CA10, New PN: 3RV2021-4CA10</v>
      </c>
    </row>
    <row r="3556" spans="1:3" ht="72.5" x14ac:dyDescent="0.35">
      <c r="A3556" s="30" t="str">
        <f>DATA!C4403</f>
        <v>2214.036.SIMENS.0024</v>
      </c>
      <c r="B3556" s="30" t="str">
        <f>DATA!D4403</f>
        <v>6ES7-321-1BH02-0AA0</v>
      </c>
      <c r="C3556" s="31" t="str">
        <f>DATA!E4403</f>
        <v xml:space="preserve">DIGITAL INPUT UNIT 16 X DC 24V P/N:
4510209, SIEMENS 6ES7321-1BH02-0AA0 FOR
SIEMENS ELECTRICAL SWITCHBOARDS &amp;
PANELS
</v>
      </c>
    </row>
    <row r="3557" spans="1:3" ht="29" x14ac:dyDescent="0.35">
      <c r="A3557" s="30" t="str">
        <f>DATA!C4404</f>
        <v>6675.015.BOSCH.0003</v>
      </c>
      <c r="B3557" s="30" t="str">
        <f>DATA!D4404</f>
        <v xml:space="preserve">LBC2900/20 </v>
      </c>
      <c r="C3557" s="31" t="str">
        <f>DATA!E4404</f>
        <v>P/N : LBC2900/20 , UNIDIRECTIONAL
HANDHELD MICROPHONE ( BOSCH CAT.)</v>
      </c>
    </row>
    <row r="3558" spans="1:3" ht="29" x14ac:dyDescent="0.35">
      <c r="A3558" s="30" t="str">
        <f>DATA!C4405</f>
        <v>1521.009.COPLND.0211</v>
      </c>
      <c r="B3558" s="30" t="str">
        <f>DATA!D4405</f>
        <v>TS-093</v>
      </c>
      <c r="C3558" s="31" t="str">
        <f>DATA!E4405</f>
        <v>P/N : TS-093, THERMOSTAT + - 30 FOR
FREEZER UNIT COPELAND 4HP Model</v>
      </c>
    </row>
    <row r="3559" spans="1:3" ht="58" x14ac:dyDescent="0.35">
      <c r="A3559" s="30" t="str">
        <f>DATA!C4406</f>
        <v>1521.009.COPLND.0210</v>
      </c>
      <c r="B3559" s="30" t="str">
        <f>DATA!D4406</f>
        <v>M8E-LSG-40-EWL</v>
      </c>
      <c r="C3559" s="31" t="str">
        <f>DATA!E4406</f>
        <v>MODEL : M8E-LSG-40-EWL , FREEZER
OUTDOOR COMPLETE UNIT 220380 V50 HZ ,
4HP Model COPELAND ( OLD MODEL NO.
H8SG40X )</v>
      </c>
    </row>
    <row r="3560" spans="1:3" ht="58" x14ac:dyDescent="0.35">
      <c r="A3560" s="30" t="str">
        <f>DATA!C4407</f>
        <v>2215.003.GENRAL.7079</v>
      </c>
      <c r="B3560" s="30">
        <f>DATA!D4407</f>
        <v>0</v>
      </c>
      <c r="C3560" s="31" t="str">
        <f>DATA!E4407</f>
        <v>475 FLAMEPROOF STOPPING PLUG SIZE 1/2"
, FOR CABLE GLAND REF TO HAWKE
CATALOG FOR LIGHITING SYSTEM EHAWKE
FOR LIGHITING SYSTEM EHAWKE</v>
      </c>
    </row>
    <row r="3561" spans="1:3" ht="58" x14ac:dyDescent="0.35">
      <c r="A3561" s="30" t="str">
        <f>DATA!C4408</f>
        <v>2211.008.GENRAL.0014</v>
      </c>
      <c r="B3561" s="30" t="str">
        <f>DATA!D4408</f>
        <v>LA3400NW</v>
      </c>
      <c r="C3561" s="31" t="str">
        <f>DATA!E4408</f>
        <v>P/N : LA3400NW , CIRCUIT BREAKER ,
WESTINGHOUSE , TYPE LA, 3P, 3PH, 400A,
600V, BOLT-ON, NA - NO OVERCURRENT
PROTECTION ( CUTLER-HAMMER CAT.)</v>
      </c>
    </row>
    <row r="3562" spans="1:3" ht="58" x14ac:dyDescent="0.35">
      <c r="A3562" s="30" t="str">
        <f>DATA!C4409</f>
        <v>2211.008.GENRAL.0113</v>
      </c>
      <c r="B3562" s="30" t="str">
        <f>DATA!D4409</f>
        <v>C16N3</v>
      </c>
      <c r="C3562" s="31" t="str">
        <f>DATA!E4409</f>
        <v>P/N : C16N3 , CIRCUIT BREAKER BASIC
FRAME COMPACT NSX160N, 50KA/415VAC,3
POLES,160A FRAME RATING,WITHOUT TRIP
UNIT ( SCHNEIDER CAT.)</v>
      </c>
    </row>
    <row r="3563" spans="1:3" x14ac:dyDescent="0.35">
      <c r="A3563" s="30" t="str">
        <f>DATA!C4410</f>
        <v>1531.032.GENRAL.7020</v>
      </c>
      <c r="B3563" s="30" t="str">
        <f>DATA!D4410</f>
        <v>54840</v>
      </c>
      <c r="C3563" s="31" t="str">
        <f>DATA!E4410</f>
        <v>LAMP 240 V ? 25 W , REF. PN/ 54840 FOR CONVECTION OVEN 6 GN 1/1</v>
      </c>
    </row>
    <row r="3564" spans="1:3" x14ac:dyDescent="0.35">
      <c r="A3564" s="30" t="str">
        <f>DATA!C4411</f>
        <v>0107.002.CLPEDA.0002</v>
      </c>
      <c r="B3564" s="30" t="str">
        <f>DATA!D4411</f>
        <v>NM 25/20A</v>
      </c>
      <c r="C3564" s="31" t="str">
        <f>DATA!E4411</f>
        <v>CALPEDA CENTRIFUGAL PUMP 380 VAC 50 HZ, 4 HP, 5.8 BAR MODEL : NM 25/20A FOR MAIN CAMP</v>
      </c>
    </row>
    <row r="3565" spans="1:3" ht="29" x14ac:dyDescent="0.35">
      <c r="A3565" s="30" t="str">
        <f>DATA!C4412</f>
        <v xml:space="preserve"> 2215.004.GENRAL.7071</v>
      </c>
      <c r="B3565" s="30" t="str">
        <f>DATA!D4412</f>
        <v>5C X 6</v>
      </c>
      <c r="C3565" s="31" t="str">
        <f>DATA!E4412</f>
        <v>ELECTRIC RUBBER CABLE 5CX6 AWG ,DOUBLE INSULATION OIL &amp;MUD RESISTANT ,HIGH QUALITY, ( 1 PIECE = 1 MTR )</v>
      </c>
    </row>
    <row r="3566" spans="1:3" x14ac:dyDescent="0.35">
      <c r="A3566" s="30" t="str">
        <f>DATA!C4413</f>
        <v>2063.001.APT.0033</v>
      </c>
      <c r="B3566" s="30" t="str">
        <f>DATA!D4413</f>
        <v>56070737</v>
      </c>
      <c r="C3566" s="31" t="str">
        <f>DATA!E4413</f>
        <v>BATTERY CHARGING RECTIFIER REGULATOR FOR APT APT DIESEL DRIVEN GENERATOR MODEL SDE6700TA</v>
      </c>
    </row>
    <row r="3567" spans="1:3" x14ac:dyDescent="0.35">
      <c r="A3567" s="30" t="str">
        <f>DATA!C4414</f>
        <v>2063.001.APT.0034</v>
      </c>
      <c r="B3567" s="30" t="str">
        <f>DATA!D4414</f>
        <v>73890965</v>
      </c>
      <c r="C3567" s="31" t="str">
        <f>DATA!E4414</f>
        <v>OIL PRESSURE SENSOR FOR APT APT DIESEL DRIVEN GENERATOR MODEL SDE6700TA</v>
      </c>
    </row>
    <row r="3568" spans="1:3" x14ac:dyDescent="0.35">
      <c r="A3568" s="30" t="str">
        <f>DATA!C4415</f>
        <v>1531.001.HOBART.0063</v>
      </c>
      <c r="B3568" s="30" t="str">
        <f>DATA!D4415</f>
        <v>WS01247</v>
      </c>
      <c r="C3568" s="31" t="str">
        <f>DATA!E4415</f>
        <v>WASHER (0.010 THK.) FOR HOBART FLOUR MIXER MODEL D300</v>
      </c>
    </row>
    <row r="3569" spans="1:3" x14ac:dyDescent="0.35">
      <c r="A3569" s="30" t="str">
        <f>DATA!C4416</f>
        <v>2215.003.GENRAL.7113</v>
      </c>
      <c r="B3569" s="30" t="str">
        <f>DATA!D4416</f>
        <v>MVL1-3H</v>
      </c>
      <c r="C3569" s="31" t="str">
        <f>DATA!E4416</f>
        <v>P/N : MVL1-3H, HOOKED BLADE TERMINAL RED CODE 491335 FOR ANGILA TERMINALS</v>
      </c>
    </row>
    <row r="3570" spans="1:3" ht="29" x14ac:dyDescent="0.35">
      <c r="A3570" s="30" t="str">
        <f>DATA!C4417</f>
        <v>2211.008.GENRAL.0109</v>
      </c>
      <c r="B3570" s="30" t="str">
        <f>DATA!D4417</f>
        <v>JJL36250M75</v>
      </c>
      <c r="C3570" s="31" t="str">
        <f>DATA!E4417</f>
        <v>P/N : JJL36250M75 , MCC CIRCUIT BREAKER 250A 600 V POWERPACT JJ 250 TYPE JJL36250M75 250 AF/250/AT/3P ( SQUARE D CAT.)</v>
      </c>
    </row>
    <row r="3571" spans="1:3" ht="29" x14ac:dyDescent="0.35">
      <c r="A3571" s="30" t="str">
        <f>DATA!C4418</f>
        <v>2211.008.GENRAL.0081</v>
      </c>
      <c r="B3571" s="30" t="str">
        <f>DATA!D4418</f>
        <v>SACE E3S 20</v>
      </c>
      <c r="C3571" s="31" t="str">
        <f>DATA!E4418</f>
        <v>P/N : SACE E3S 20 , ABB CIRCUIT BREAKER INCL PR121/P LSI , WITH UNDER VLOTAGE YU 24V DC ,YO/YC 110-120V , FOR MAIN GENERATOR, IU=2000A,UE=690V,ICW=75KAX1S,50/60HZ</v>
      </c>
    </row>
    <row r="3572" spans="1:3" x14ac:dyDescent="0.35">
      <c r="A3572" s="30" t="str">
        <f>DATA!C4419</f>
        <v>5720.008.GENRAL.7519</v>
      </c>
      <c r="B3572" s="30" t="str">
        <f>DATA!D4419</f>
        <v>NSN # 6230 01-653-2577</v>
      </c>
      <c r="C3572" s="31" t="str">
        <f>DATA!E4419</f>
        <v>P/N : NSN # 6230 01-653-2577, MAG CHARGER LED RECHARGABLE SYSTEM 230V , RL1019 LED (MAGLIGHT CAT.)</v>
      </c>
    </row>
    <row r="3573" spans="1:3" x14ac:dyDescent="0.35">
      <c r="A3573" s="30" t="str">
        <f>DATA!C4420</f>
        <v>5720.009.GENRAL.0065</v>
      </c>
      <c r="B3573" s="30" t="str">
        <f>DATA!D4420</f>
        <v>F15T12CW</v>
      </c>
      <c r="C3573" s="31" t="str">
        <f>DATA!E4420</f>
        <v>LAMP,FLUORESCENT,RS,15 WATT P/NO. F15T12CW 40 CM. 2 PIN</v>
      </c>
    </row>
    <row r="3574" spans="1:3" x14ac:dyDescent="0.35">
      <c r="A3574" s="30" t="str">
        <f>DATA!C4421</f>
        <v>2211.099.GENRAL.0227</v>
      </c>
      <c r="B3574" s="30" t="str">
        <f>DATA!D4421</f>
        <v/>
      </c>
      <c r="C3574" s="31" t="str">
        <f>DATA!E4421</f>
        <v>UNIVERSAL AC 240V AU US UK ( TRIPLE )TO EU EUROPE (DUAL )PLUG POWER TRAVEL ADAPTER</v>
      </c>
    </row>
    <row r="3575" spans="1:3" x14ac:dyDescent="0.35">
      <c r="A3575" s="30" t="str">
        <f>DATA!C4422</f>
        <v>2211.099.GENRAL.0038</v>
      </c>
      <c r="B3575" s="30" t="str">
        <f>DATA!D4422</f>
        <v/>
      </c>
      <c r="C3575" s="31" t="str">
        <f>DATA!E4422</f>
        <v>Code : 4520/2 , BENDS OUTER DIAMETER 20 MM WHITE UPVC</v>
      </c>
    </row>
    <row r="3576" spans="1:3" x14ac:dyDescent="0.35">
      <c r="A3576" s="30" t="str">
        <f>DATA!C4423</f>
        <v>2211.099.GENRAL.0040</v>
      </c>
      <c r="B3576" s="30" t="str">
        <f>DATA!D4423</f>
        <v/>
      </c>
      <c r="C3576" s="31" t="str">
        <f>DATA!E4423</f>
        <v>Code : 4020 , SPACE BAR SADDLES OUTER DIAMETER 20 MMWHITE UPVC</v>
      </c>
    </row>
    <row r="3577" spans="1:3" x14ac:dyDescent="0.35">
      <c r="A3577" s="30" t="str">
        <f>DATA!C4424</f>
        <v>5720.015.GENRAL.0065</v>
      </c>
      <c r="B3577" s="30" t="str">
        <f>DATA!D4424</f>
        <v>190198</v>
      </c>
      <c r="C3577" s="31" t="str">
        <f>DATA!E4424</f>
        <v>P/N : 190198 , OFF-THE-WALL MAGIC BOX ( VENUS CAT.)</v>
      </c>
    </row>
    <row r="3578" spans="1:3" x14ac:dyDescent="0.35">
      <c r="A3578" s="30" t="str">
        <f>DATA!C4425</f>
        <v>5720.001.GENRAL.7540</v>
      </c>
      <c r="B3578" s="30" t="str">
        <f>DATA!D4425</f>
        <v>CR17345</v>
      </c>
      <c r="C3578" s="31" t="str">
        <f>DATA!E4425</f>
        <v>DURACELL (ULTRA ), LITHUM, BATTREY 3V FOR DEFIBRILLATOR FOR DURACELL DEFIBRILLATOR ULTRA</v>
      </c>
    </row>
    <row r="3579" spans="1:3" x14ac:dyDescent="0.35">
      <c r="A3579" s="30" t="str">
        <f>DATA!C4426</f>
        <v>2211.011.GENRAL.0382</v>
      </c>
      <c r="B3579" s="30" t="str">
        <f>DATA!D4426</f>
        <v>JL.D32061330-140ES-M</v>
      </c>
      <c r="C3579" s="31" t="str">
        <f>DATA!E4426</f>
        <v>6 LED STRAP 6V 50.5 CM 035-320-3030-GC FOR TORNADO MODEL 035-320-3030-GC</v>
      </c>
    </row>
    <row r="3580" spans="1:3" x14ac:dyDescent="0.35">
      <c r="A3580" s="30" t="str">
        <f>DATA!C4427</f>
        <v>2211.007.GENRAL.0780</v>
      </c>
      <c r="B3580" s="30" t="str">
        <f>DATA!D4427</f>
        <v>3059812</v>
      </c>
      <c r="C3580" s="31" t="str">
        <f>DATA!E4427</f>
        <v>D-TB 4-HESI-COVER, DEPTH: 35.1 MM, WIDTH: 2.2 MM, HEIGHT: 58 MM, COLOR: DARK GRAY ( PHOENIX CAT. )</v>
      </c>
    </row>
    <row r="3581" spans="1:3" ht="29" x14ac:dyDescent="0.35">
      <c r="A3581" s="30" t="str">
        <f>DATA!C4428</f>
        <v>2211.008.GENRAL.0074</v>
      </c>
      <c r="B3581" s="30" t="str">
        <f>DATA!D4428</f>
        <v>NW20H1HHF3P2E</v>
      </c>
      <c r="C3581" s="31" t="str">
        <f>DATA!E4428</f>
        <v>2000A CIRCUIT BREAKER COMPLETE WITHGEAR MOTOR 110 VAC, UNDERVOLTAGE RELEASE 24 VDC,CLOSE COIL RELEASE 110VAC,COMPLETE WITH BELOWITEMMCH48211,MN33668,XF47352 SCHNEIDER CAT.</v>
      </c>
    </row>
    <row r="3582" spans="1:3" x14ac:dyDescent="0.35">
      <c r="A3582" s="30" t="str">
        <f>DATA!C4429</f>
        <v>1531.033.GENRAL.7534</v>
      </c>
      <c r="B3582" s="30" t="str">
        <f>DATA!D4429</f>
        <v/>
      </c>
      <c r="C3582" s="31" t="str">
        <f>DATA!E4429</f>
        <v>ELECTRICAL BOARD MODEL SJ-PC48A FOR SHARP REFRIGERATOR</v>
      </c>
    </row>
    <row r="3583" spans="1:3" x14ac:dyDescent="0.35">
      <c r="A3583" s="30" t="str">
        <f>DATA!C4430</f>
        <v>0666.001.GENRAL.0140</v>
      </c>
      <c r="B3583" s="30" t="str">
        <f>DATA!D4430</f>
        <v/>
      </c>
      <c r="C3583" s="31" t="str">
        <f>DATA!E4430</f>
        <v>MINI RECEIVER SATELLITE 1 X 80 LNB SATELLITE DISH 70</v>
      </c>
    </row>
    <row r="3584" spans="1:3" x14ac:dyDescent="0.35">
      <c r="A3584" s="30" t="str">
        <f>DATA!C4431</f>
        <v>0666.001.GENRAL.0003</v>
      </c>
      <c r="B3584" s="30" t="str">
        <f>DATA!D4431</f>
        <v/>
      </c>
      <c r="C3584" s="31" t="str">
        <f>DATA!E4431</f>
        <v>ASTRA MINI SATELLITE RECIVER HD</v>
      </c>
    </row>
    <row r="3585" spans="1:3" x14ac:dyDescent="0.35">
      <c r="A3585" s="30" t="str">
        <f>DATA!C4432</f>
        <v>0666.001.GENRAL.0002</v>
      </c>
      <c r="B3585" s="30" t="str">
        <f>DATA!D4432</f>
        <v/>
      </c>
      <c r="C3585" s="31" t="str">
        <f>DATA!E4432</f>
        <v>SATELLITE DISH Prefix 70</v>
      </c>
    </row>
    <row r="3586" spans="1:3" x14ac:dyDescent="0.35">
      <c r="A3586" s="30" t="str">
        <f>DATA!C4433</f>
        <v>0666.001.GENRAL.0003</v>
      </c>
      <c r="B3586" s="30" t="str">
        <f>DATA!D4433</f>
        <v/>
      </c>
      <c r="C3586" s="31" t="str">
        <f>DATA!E4433</f>
        <v>ASTRA MINI SATELLITE RECIVER HD</v>
      </c>
    </row>
    <row r="3587" spans="1:3" x14ac:dyDescent="0.35">
      <c r="A3587" s="30" t="str">
        <f>DATA!C4434</f>
        <v>0666.001.GENRAL.0013</v>
      </c>
      <c r="B3587" s="30" t="str">
        <f>DATA!D4434</f>
        <v/>
      </c>
      <c r="C3587" s="31" t="str">
        <f>DATA!E4434</f>
        <v>1X8 OUTPUT LNB</v>
      </c>
    </row>
    <row r="3588" spans="1:3" x14ac:dyDescent="0.35">
      <c r="A3588" s="30" t="str">
        <f>DATA!C4435</f>
        <v>0666.001.GENRAL.0041</v>
      </c>
      <c r="B3588" s="30" t="str">
        <f>DATA!D4435</f>
        <v/>
      </c>
      <c r="C3588" s="31" t="str">
        <f>DATA!E4435</f>
        <v>MODEL : TWF-16 , TORNADO WALL FAN - 16 INCH</v>
      </c>
    </row>
    <row r="3589" spans="1:3" x14ac:dyDescent="0.35">
      <c r="A3589" s="30" t="str">
        <f>DATA!C4436</f>
        <v>0666.001.GENRAL.0006</v>
      </c>
      <c r="B3589" s="30" t="str">
        <f>DATA!D4436</f>
        <v/>
      </c>
      <c r="C3589" s="31" t="str">
        <f>DATA!E4436</f>
        <v>CO-AXIAL CABLE/METER CABLE FOR TV</v>
      </c>
    </row>
    <row r="3590" spans="1:3" x14ac:dyDescent="0.35">
      <c r="A3590" s="30" t="str">
        <f>DATA!C4437</f>
        <v>0666.001.GENRAL.0053</v>
      </c>
      <c r="B3590" s="30" t="str">
        <f>DATA!D4437</f>
        <v/>
      </c>
      <c r="C3590" s="31" t="str">
        <f>DATA!E4437</f>
        <v>RG6 F-TYPE MALE CONNECTOR FOR COAXIAL CABLE RG6</v>
      </c>
    </row>
    <row r="3591" spans="1:3" x14ac:dyDescent="0.35">
      <c r="A3591" s="30" t="str">
        <f>DATA!C4438</f>
        <v>0666.001.GENRAL.0003</v>
      </c>
      <c r="B3591" s="30" t="str">
        <f>DATA!D4438</f>
        <v/>
      </c>
      <c r="C3591" s="31" t="str">
        <f>DATA!E4438</f>
        <v>ASTRA MINI SATELLITE RECIVER HD</v>
      </c>
    </row>
    <row r="3592" spans="1:3" x14ac:dyDescent="0.35">
      <c r="A3592" s="30" t="str">
        <f>DATA!C4439</f>
        <v>0666.001.GENRAL.0006</v>
      </c>
      <c r="B3592" s="30" t="str">
        <f>DATA!D4439</f>
        <v/>
      </c>
      <c r="C3592" s="31" t="str">
        <f>DATA!E4439</f>
        <v>CO-AXIAL CABLE/METER CABLE FOR TV</v>
      </c>
    </row>
    <row r="3593" spans="1:3" x14ac:dyDescent="0.35">
      <c r="A3593" s="30" t="str">
        <f>DATA!C4440</f>
        <v>0666.001.GENRAL.0031</v>
      </c>
      <c r="B3593" s="30" t="str">
        <f>DATA!D4440</f>
        <v>12597</v>
      </c>
      <c r="C3593" s="31" t="str">
        <f>DATA!E4440</f>
        <v>FLY KILLER 2X15W WHITE RS ITEM ID 4730840 ( MANF: WELL ELECTRONICS ) MX 2 EC HIGH POWER</v>
      </c>
    </row>
    <row r="3594" spans="1:3" x14ac:dyDescent="0.35">
      <c r="A3594" s="30" t="str">
        <f>DATA!C4441</f>
        <v>0666.001.GENRAL.0031</v>
      </c>
      <c r="B3594" s="30" t="str">
        <f>DATA!D4441</f>
        <v>12597</v>
      </c>
      <c r="C3594" s="31" t="str">
        <f>DATA!E4441</f>
        <v>FLY KILLER 2X15W WHITE RS ITEM ID 4730840 ( MANF: WELL ELECTRONICS ) MX 2 EC HIGH POWER</v>
      </c>
    </row>
    <row r="3595" spans="1:3" ht="43.5" x14ac:dyDescent="0.35">
      <c r="A3595" s="30" t="str">
        <f>DATA!C4442</f>
        <v>0666.001.GENRAL.0197</v>
      </c>
      <c r="B3595" s="30" t="str">
        <f>DATA!D4442</f>
        <v/>
      </c>
      <c r="C3595" s="31" t="str">
        <f>DATA!E4442</f>
        <v>SALAD REFRIGERATOR, DIM 150CM X 70CM X 85CM, CAPACITY: 8 GN 1/2 WITH LIDS, MADE: S.S 304, WITH 2 LOWER HINGED DOORS&amp;meddde shelf, thermostat range: +2/+8, COOLING/CONDENSAING UNITS IS EUROPEAN MADE, VOLTAGE : 220V/50/1 1</v>
      </c>
    </row>
    <row r="3596" spans="1:3" x14ac:dyDescent="0.35">
      <c r="A3596" s="30" t="str">
        <f>DATA!C4443</f>
        <v>0666.001.GENRAL.0007</v>
      </c>
      <c r="B3596" s="30" t="str">
        <f>DATA!D4443</f>
        <v/>
      </c>
      <c r="C3596" s="31" t="str">
        <f>DATA!E4443</f>
        <v>LNB 1/4 QUAD</v>
      </c>
    </row>
    <row r="3597" spans="1:3" x14ac:dyDescent="0.35">
      <c r="A3597" s="30" t="str">
        <f>DATA!C4444</f>
        <v>0666.001.GENRAL.0002</v>
      </c>
      <c r="B3597" s="30" t="str">
        <f>DATA!D4444</f>
        <v/>
      </c>
      <c r="C3597" s="31" t="str">
        <f>DATA!E4444</f>
        <v>SATELLITE DISH Prefix 70</v>
      </c>
    </row>
    <row r="3598" spans="1:3" x14ac:dyDescent="0.35">
      <c r="A3598" s="30" t="str">
        <f>DATA!C4445</f>
        <v>0666.001.GENRAL.0012</v>
      </c>
      <c r="B3598" s="30" t="str">
        <f>DATA!D4445</f>
        <v/>
      </c>
      <c r="C3598" s="31" t="str">
        <f>DATA!E4445</f>
        <v>RF CONNECTOR TV (RF COUPLER IS THE CONNECTION THAT CONNECT THE CABLE TO RECEIVER)</v>
      </c>
    </row>
    <row r="3599" spans="1:3" x14ac:dyDescent="0.35">
      <c r="A3599" s="30" t="str">
        <f>DATA!C4446</f>
        <v>0666.001.GENRAL.0013</v>
      </c>
      <c r="B3599" s="30" t="str">
        <f>DATA!D4446</f>
        <v/>
      </c>
      <c r="C3599" s="31" t="str">
        <f>DATA!E4446</f>
        <v>1X8 OUTPUT LNB</v>
      </c>
    </row>
    <row r="3600" spans="1:3" x14ac:dyDescent="0.35">
      <c r="A3600" s="30" t="str">
        <f>DATA!C4447</f>
        <v>0666.001.GENRAL.0041</v>
      </c>
      <c r="B3600" s="30" t="str">
        <f>DATA!D4447</f>
        <v/>
      </c>
      <c r="C3600" s="31" t="str">
        <f>DATA!E4447</f>
        <v>MODEL : TWF-16 , TORNADO WALL FAN - 16 INCH</v>
      </c>
    </row>
    <row r="3601" spans="1:3" ht="29" x14ac:dyDescent="0.35">
      <c r="A3601" s="30" t="str">
        <f>DATA!C4448</f>
        <v>1531.033.GENRAL.7293</v>
      </c>
      <c r="B3601" s="30" t="str">
        <f>DATA!D4448</f>
        <v>S4D450-GB12-09</v>
      </c>
      <c r="C3601" s="31" t="str">
        <f>DATA!E4448</f>
        <v>P/N : S4D450-GB12-09 , COMPLETE FAN MOTOR TYPE : EBM , 400 VOLT , 3 PHASE , 499 WATT , 1340 RPM FOR INDOOR FREEZER UNIT FRIGA-BOHN WITH MODEL: SKB 005C E14 ( FRIGA-BOHN CAT.)</v>
      </c>
    </row>
    <row r="3602" spans="1:3" x14ac:dyDescent="0.35">
      <c r="A3602" s="30" t="str">
        <f>DATA!C4449</f>
        <v>1531.033.GENRAL.7170</v>
      </c>
      <c r="B3602" s="30" t="str">
        <f>DATA!D4449</f>
        <v>n/a</v>
      </c>
      <c r="C3602" s="31" t="str">
        <f>DATA!E4449</f>
        <v>FAN BLADE , 4 PLASTIC BLADES,16" DIAMETER FOR TOSHIBA EPS-29(PS) WALL FAN</v>
      </c>
    </row>
    <row r="3603" spans="1:3" x14ac:dyDescent="0.35">
      <c r="A3603" s="30" t="str">
        <f>DATA!C4450</f>
        <v>1511.002.GENRAL.0201</v>
      </c>
      <c r="B3603" s="30" t="str">
        <f>DATA!D4450</f>
        <v/>
      </c>
      <c r="C3603" s="31" t="str">
        <f>DATA!E4450</f>
        <v>FREON 22 25 LB.( Egyptian , Indian , EU )</v>
      </c>
    </row>
    <row r="3604" spans="1:3" x14ac:dyDescent="0.35">
      <c r="A3604" s="30" t="str">
        <f>DATA!C4451</f>
        <v>1511.002.GENRAL.0201</v>
      </c>
      <c r="B3604" s="30" t="str">
        <f>DATA!D4451</f>
        <v/>
      </c>
      <c r="C3604" s="31" t="str">
        <f>DATA!E4451</f>
        <v>FREON 22 25 LB.( Egyptian , Indian , EU )</v>
      </c>
    </row>
    <row r="3605" spans="1:3" x14ac:dyDescent="0.35">
      <c r="A3605" s="30" t="str">
        <f>DATA!C4452</f>
        <v>1511.002.GENRAL.0134</v>
      </c>
      <c r="B3605" s="30" t="str">
        <f>DATA!D4452</f>
        <v>R134A</v>
      </c>
      <c r="C3605" s="31" t="str">
        <f>DATA!E4452</f>
        <v>P/N : R134A, FREON FOR REFRIGERATOR</v>
      </c>
    </row>
    <row r="3606" spans="1:3" x14ac:dyDescent="0.35">
      <c r="A3606" s="30" t="str">
        <f>DATA!C4453</f>
        <v>1511.002.GENRAL.0201</v>
      </c>
      <c r="B3606" s="30" t="str">
        <f>DATA!D4453</f>
        <v/>
      </c>
      <c r="C3606" s="31" t="str">
        <f>DATA!E4453</f>
        <v>FREON 22 25 LB.( Egyptian , Indian , EU )</v>
      </c>
    </row>
    <row r="3607" spans="1:3" x14ac:dyDescent="0.35">
      <c r="A3607" s="30" t="str">
        <f>DATA!C4454</f>
        <v>1511.002.GENRAL.0201</v>
      </c>
      <c r="B3607" s="30" t="str">
        <f>DATA!D4454</f>
        <v/>
      </c>
      <c r="C3607" s="31" t="str">
        <f>DATA!E4454</f>
        <v>FREON 22 25 LB.( Egyptian , Indian , EU )</v>
      </c>
    </row>
    <row r="3608" spans="1:3" x14ac:dyDescent="0.35">
      <c r="A3608" s="30" t="str">
        <f>DATA!C4455</f>
        <v>1511.002.GENRAL.0410</v>
      </c>
      <c r="B3608" s="30" t="str">
        <f>DATA!D4455</f>
        <v>410A</v>
      </c>
      <c r="C3608" s="31" t="str">
        <f>DATA!E4455</f>
        <v>P/N : 410A, FREON FOR DRILLER CABIN CARRIER</v>
      </c>
    </row>
    <row r="3609" spans="1:3" x14ac:dyDescent="0.35">
      <c r="A3609" s="30" t="str">
        <f>DATA!C4456</f>
        <v>1511.002.GENRAL.0201</v>
      </c>
      <c r="B3609" s="30" t="str">
        <f>DATA!D4456</f>
        <v/>
      </c>
      <c r="C3609" s="31" t="str">
        <f>DATA!E4456</f>
        <v>FREON 22 25 LB.( Egyptian , Indian , EU )</v>
      </c>
    </row>
    <row r="3610" spans="1:3" x14ac:dyDescent="0.35">
      <c r="A3610" s="30" t="str">
        <f>DATA!C4457</f>
        <v>1511.002.GENRAL.0201</v>
      </c>
      <c r="B3610" s="30" t="str">
        <f>DATA!D4457</f>
        <v/>
      </c>
      <c r="C3610" s="31" t="str">
        <f>DATA!E4457</f>
        <v>FREON 22 25 LB.( Egyptian , Indian , EU )</v>
      </c>
    </row>
    <row r="3611" spans="1:3" x14ac:dyDescent="0.35">
      <c r="A3611" s="30" t="str">
        <f>DATA!C4458</f>
        <v>1511.002.GENRAL.0410</v>
      </c>
      <c r="B3611" s="30" t="str">
        <f>DATA!D4458</f>
        <v>410A</v>
      </c>
      <c r="C3611" s="31" t="str">
        <f>DATA!E4458</f>
        <v>P/N : 410A, FREON FOR DRILLER CABIN CARRIER</v>
      </c>
    </row>
    <row r="3612" spans="1:3" x14ac:dyDescent="0.35">
      <c r="A3612" s="30" t="str">
        <f>DATA!C4459</f>
        <v>1511.002.GENRAL.0410</v>
      </c>
      <c r="B3612" s="30" t="str">
        <f>DATA!D4459</f>
        <v>410A</v>
      </c>
      <c r="C3612" s="31" t="str">
        <f>DATA!E4459</f>
        <v>P/N : 410A, FREON FOR DRILLER CABIN CARRIER</v>
      </c>
    </row>
    <row r="3613" spans="1:3" x14ac:dyDescent="0.35">
      <c r="A3613" s="30" t="str">
        <f>DATA!C4460</f>
        <v>1511.002.GENRAL.0201</v>
      </c>
      <c r="B3613" s="30" t="str">
        <f>DATA!D4460</f>
        <v/>
      </c>
      <c r="C3613" s="31" t="str">
        <f>DATA!E4460</f>
        <v>FREON 22 25 LB.( Egyptian , Indian , EU )</v>
      </c>
    </row>
    <row r="3614" spans="1:3" x14ac:dyDescent="0.35">
      <c r="A3614" s="30" t="str">
        <f>DATA!C4461</f>
        <v>1511.002.GENRAL.0201</v>
      </c>
      <c r="B3614" s="30" t="str">
        <f>DATA!D4461</f>
        <v/>
      </c>
      <c r="C3614" s="31" t="str">
        <f>DATA!E4461</f>
        <v>FREON 22 25 LB.( Egyptian , Indian , EU )</v>
      </c>
    </row>
    <row r="3615" spans="1:3" x14ac:dyDescent="0.35">
      <c r="A3615" s="30" t="str">
        <f>DATA!C4462</f>
        <v>1511.002.GENRAL.0201</v>
      </c>
      <c r="B3615" s="30" t="str">
        <f>DATA!D4462</f>
        <v/>
      </c>
      <c r="C3615" s="31" t="str">
        <f>DATA!E4462</f>
        <v>FREON 22 25 LB.( Egyptian , Indian , EU )</v>
      </c>
    </row>
    <row r="3616" spans="1:3" x14ac:dyDescent="0.35">
      <c r="A3616" s="30" t="str">
        <f>DATA!C4463</f>
        <v>1511.002.GENRAL.0410</v>
      </c>
      <c r="B3616" s="30" t="str">
        <f>DATA!D4463</f>
        <v>410A</v>
      </c>
      <c r="C3616" s="31" t="str">
        <f>DATA!E4463</f>
        <v>P/N : 410A, FREON FOR DRILLER CABIN CARRIER</v>
      </c>
    </row>
    <row r="3617" spans="1:3" x14ac:dyDescent="0.35">
      <c r="A3617" s="30" t="str">
        <f>DATA!C4464</f>
        <v>0666.001.GENRAL.0030</v>
      </c>
      <c r="B3617" s="30" t="str">
        <f>DATA!D4464</f>
        <v/>
      </c>
      <c r="C3617" s="31" t="str">
        <f>DATA!E4464</f>
        <v>WALL TYPE EXHAUST FAN INTERNAL DIM. 25X25 CM WITH GUARD ( OLYMPIC , TOSHIBA , TORNADO )</v>
      </c>
    </row>
    <row r="3618" spans="1:3" x14ac:dyDescent="0.35">
      <c r="A3618" s="30" t="str">
        <f>DATA!C4465</f>
        <v>0666.001.GENRAL.0030</v>
      </c>
      <c r="B3618" s="30" t="str">
        <f>DATA!D4465</f>
        <v/>
      </c>
      <c r="C3618" s="31" t="str">
        <f>DATA!E4465</f>
        <v>WALL TYPE EXHAUST FAN INTERNAL DIM. 25X25 CM WITH GUARD ( OLYMPIC , TOSHIBA , TORNADO )</v>
      </c>
    </row>
    <row r="3619" spans="1:3" x14ac:dyDescent="0.35">
      <c r="A3619" s="30" t="str">
        <f>DATA!C4466</f>
        <v>0666.001.GENRAL.0.041</v>
      </c>
      <c r="B3619" s="30" t="str">
        <f>DATA!D4466</f>
        <v/>
      </c>
      <c r="C3619" s="31" t="str">
        <f>DATA!E4466</f>
        <v>MODEL : TWF-16 , TORNADO WALL FAN - 16 INCH</v>
      </c>
    </row>
    <row r="3620" spans="1:3" x14ac:dyDescent="0.35">
      <c r="A3620" s="30" t="str">
        <f>DATA!C4467</f>
        <v>0666.001.GENRAL.0003</v>
      </c>
      <c r="B3620" s="30" t="str">
        <f>DATA!D4467</f>
        <v/>
      </c>
      <c r="C3620" s="31" t="str">
        <f>DATA!E4467</f>
        <v>ASTRA MINI SATELLITE RECIVER HD</v>
      </c>
    </row>
    <row r="3621" spans="1:3" x14ac:dyDescent="0.35">
      <c r="A3621" s="30" t="str">
        <f>DATA!C4469</f>
        <v>0666.001.GENRAL.0006</v>
      </c>
      <c r="B3621" s="30" t="str">
        <f>DATA!D4469</f>
        <v/>
      </c>
      <c r="C3621" s="31" t="str">
        <f>DATA!E4469</f>
        <v>CO-AXIAL CABLE/METER CABLE FOR TV</v>
      </c>
    </row>
    <row r="3622" spans="1:3" x14ac:dyDescent="0.35">
      <c r="A3622" s="30" t="str">
        <f>DATA!C4470</f>
        <v>0666.001.GENRAL.0011</v>
      </c>
      <c r="B3622" s="30" t="str">
        <f>DATA!D4470</f>
        <v/>
      </c>
      <c r="C3622" s="31" t="str">
        <f>DATA!E4470</f>
        <v>F-COUPLER (RF COUPLER IS THE CONNECTION THAT IS MADE IN THE MIDDLE BETWEEN TWO CABLES)</v>
      </c>
    </row>
    <row r="3623" spans="1:3" x14ac:dyDescent="0.35">
      <c r="A3623" s="30" t="str">
        <f>DATA!C4471</f>
        <v>0666.001.GENRAL.0031</v>
      </c>
      <c r="B3623" s="30" t="str">
        <f>DATA!D4471</f>
        <v>12597</v>
      </c>
      <c r="C3623" s="31" t="str">
        <f>DATA!E4471</f>
        <v>FLY KILLER 2X15W WHITE RS ITEM ID 4730840 ( MANF: WELL ELECTRONICS ) MX 2 EC HIGH POWER</v>
      </c>
    </row>
    <row r="3624" spans="1:3" ht="29" x14ac:dyDescent="0.35">
      <c r="A3624" s="30" t="str">
        <f>DATA!C4472</f>
        <v>0666.001.GENRAL.0035</v>
      </c>
      <c r="B3624" s="30" t="str">
        <f>DATA!D4472</f>
        <v>45PF69</v>
      </c>
      <c r="C3624" s="31" t="str">
        <f>DATA!E4472</f>
        <v>HOLDER FOR LED LCD TV / TILT TV WALL MOUNT FOR USE WITH TV MOUNTS TV SIZE FROM 23" TO 55" ( REF. P/N : 45PF69 GRAINGER )</v>
      </c>
    </row>
    <row r="3625" spans="1:3" x14ac:dyDescent="0.35">
      <c r="A3625" s="30" t="str">
        <f>DATA!C4473</f>
        <v>0666.001.GENRAL.0006</v>
      </c>
      <c r="B3625" s="30" t="str">
        <f>DATA!D4473</f>
        <v/>
      </c>
      <c r="C3625" s="31" t="str">
        <f>DATA!E4473</f>
        <v>CO-AXIAL CABLE/METER CABLE FOR TV</v>
      </c>
    </row>
    <row r="3626" spans="1:3" x14ac:dyDescent="0.35">
      <c r="A3626" s="30" t="str">
        <f>DATA!C4474</f>
        <v>0666.001.GENRAL.0012</v>
      </c>
      <c r="B3626" s="30" t="str">
        <f>DATA!D4474</f>
        <v/>
      </c>
      <c r="C3626" s="31" t="str">
        <f>DATA!E4474</f>
        <v>RF CONNECTOR TV (RF COUPLER IS THE CONNECTION THAT CONNECT THE CABLE TO RECEIVER)</v>
      </c>
    </row>
    <row r="3627" spans="1:3" ht="29" x14ac:dyDescent="0.35">
      <c r="A3627" s="30" t="str">
        <f>DATA!C4475</f>
        <v>1531.032.GENRAL.7507</v>
      </c>
      <c r="B3627" s="30" t="str">
        <f>DATA!D4475</f>
        <v>XR10CX=XR10CH</v>
      </c>
      <c r="C3627" s="31" t="str">
        <f>DATA!E4475</f>
        <v>DIXELL P/N : XR10CX=XR10CH , DIGITAL THERMOSTAT - 220V 8(3)A 250VAC ITALY MADE REF. PN/ 2101060 FOR SALAD REFRIGERATOR &amp; VERTICAL REFRIGERATOR ( OLD P/N : XR10CX-5N0C0 )</v>
      </c>
    </row>
    <row r="3628" spans="1:3" x14ac:dyDescent="0.35">
      <c r="A3628" s="30" t="str">
        <f>DATA!C4476</f>
        <v>1531.032.GENRAL.7508</v>
      </c>
      <c r="B3628" s="30">
        <f>DATA!D4476</f>
        <v>1104162</v>
      </c>
      <c r="C3628" s="31" t="str">
        <f>DATA!E4476</f>
        <v>LIGHT SWITCH (ON/OFF) 220V - 10A , REF. PN/ 1104162 FOR SALAD REFRIGERATOR</v>
      </c>
    </row>
    <row r="3629" spans="1:3" x14ac:dyDescent="0.35">
      <c r="A3629" s="30" t="str">
        <f>DATA!C4477</f>
        <v>0666.006.GENRAL.0011</v>
      </c>
      <c r="B3629" s="30" t="str">
        <f>DATA!D4477</f>
        <v>6LUL1 GRAINGER CAT.</v>
      </c>
      <c r="C3629" s="31" t="str">
        <f>DATA!E4477</f>
        <v>RUBBER MAT 5 FT. L , 3 FT. W, 1/2" THICK, RECTANGLE BLACK ( REF. P/N : 6LUL1 GRAINGER CAT.)</v>
      </c>
    </row>
    <row r="3630" spans="1:3" x14ac:dyDescent="0.35">
      <c r="A3630" s="30" t="str">
        <f>DATA!C4478</f>
        <v>0666.001.GENRAL.0030</v>
      </c>
      <c r="B3630" s="30" t="str">
        <f>DATA!D4478</f>
        <v/>
      </c>
      <c r="C3630" s="31" t="str">
        <f>DATA!E4478</f>
        <v>WALL TYPE EXHAUST FAN INTERNAL DIM. 25X25 CM WITH GUARD ( OLYMPIC , TOSHIBA , TORNADO )</v>
      </c>
    </row>
    <row r="3631" spans="1:3" x14ac:dyDescent="0.35">
      <c r="A3631" s="30" t="str">
        <f>DATA!C4479</f>
        <v>0666.001.GENRAL.0041</v>
      </c>
      <c r="B3631" s="30" t="str">
        <f>DATA!D4479</f>
        <v/>
      </c>
      <c r="C3631" s="31" t="str">
        <f>DATA!E4479</f>
        <v>MODEL : TWF-16 , TORNADO WALL FAN - 16 INCH</v>
      </c>
    </row>
    <row r="3632" spans="1:3" ht="29" x14ac:dyDescent="0.35">
      <c r="A3632" s="30" t="str">
        <f>DATA!C4480</f>
        <v>0666.007.GENRAL.0094</v>
      </c>
      <c r="B3632" s="30" t="str">
        <f>DATA!D4480</f>
        <v/>
      </c>
      <c r="C3632" s="31" t="str">
        <f>DATA!E4480</f>
        <v>SINGLE DOOR REFRIGERATOR, COOLING, DIM. : 70X80X210CM, 600 LTR, STAINLESS STEEL 304, WITH 3 WIRE SHELVES MADE OF STAINLESS STEEL, WITH SELF LOCKING DOORS WITH LOCKS, 220V/50/1 VOLT, MAKER: MOG</v>
      </c>
    </row>
    <row r="3633" spans="1:3" ht="29" x14ac:dyDescent="0.35">
      <c r="A3633" s="30" t="str">
        <f>DATA!C4481</f>
        <v>1531.032.GENRAL.7164</v>
      </c>
      <c r="B3633" s="30" t="str">
        <f>DATA!D4481</f>
        <v>0L2583</v>
      </c>
      <c r="C3633" s="31" t="str">
        <f>DATA!E4481</f>
        <v>electrolux ELECTROLUX P/N : 0L2583 PCB CONTROL BOARD DIWAP10 LS5/WT4 3 PHASE 180/254 - 50/60 HZ REF. PN/ 0L1239 FOR DISH WASHER</v>
      </c>
    </row>
    <row r="3634" spans="1:3" ht="29" x14ac:dyDescent="0.35">
      <c r="A3634" s="30" t="str">
        <f>DATA!C4482</f>
        <v>1531.033.GENRAL.7161</v>
      </c>
      <c r="B3634" s="30" t="str">
        <f>DATA!D4482</f>
        <v>5090-012DG0006300</v>
      </c>
      <c r="C3634" s="31" t="str">
        <f>DATA!E4482</f>
        <v>EVAPARTOR HEATERS FOR INDOOR UNIT COILS DEFROST MODEL PF5K33CEO FOR MAIN FREEZER UNIT, MOG CAT.WITH DATA RICA ,115V,430WATT, 136 CM FOR FRIGA-BOHN FREEZER UNIT PF5K33CEO</v>
      </c>
    </row>
    <row r="3635" spans="1:3" x14ac:dyDescent="0.35">
      <c r="A3635" s="30" t="str">
        <f>DATA!C4483</f>
        <v>1521.027.GENRAL.0008</v>
      </c>
      <c r="B3635" s="30" t="str">
        <f>DATA!D4483</f>
        <v>A9C20732</v>
      </c>
      <c r="C3635" s="31" t="str">
        <f>DATA!E4483</f>
        <v>25A 2P CONTACTOR 230V FOR MAIN FREEZER MODEL LH114/4DES-7Y MAKER SCHNEIDER ( OLD P/N : GC2520M5 )</v>
      </c>
    </row>
    <row r="3636" spans="1:3" x14ac:dyDescent="0.35">
      <c r="A3636" s="30" t="str">
        <f>DATA!C4484</f>
        <v xml:space="preserve"> 1531.032.GENRAL.7501</v>
      </c>
      <c r="B3636" s="30">
        <f>DATA!D4484</f>
        <v>5713</v>
      </c>
      <c r="C3636" s="31" t="str">
        <f>DATA!E4484</f>
        <v>DOOR GASKET SIZE 635X430 MM , REF. PN/ 5713 FOR CONVECTION OVEN 6 GN 1/1</v>
      </c>
    </row>
    <row r="3637" spans="1:3" x14ac:dyDescent="0.35">
      <c r="A3637" s="30" t="str">
        <f>DATA!C4485</f>
        <v>1531.032.GENRAL.7194</v>
      </c>
      <c r="B3637" s="30" t="str">
        <f>DATA!D4485</f>
        <v/>
      </c>
      <c r="C3637" s="31" t="str">
        <f>DATA!E4485</f>
        <v>EXPANSION VALVE 0-3 FREON R22FOR FREEZER UNIT</v>
      </c>
    </row>
    <row r="3638" spans="1:3" ht="29" x14ac:dyDescent="0.35">
      <c r="A3638" s="30" t="str">
        <f>DATA!C4486</f>
        <v>1531.032.GENRAL.7.510</v>
      </c>
      <c r="B3638" s="30" t="str">
        <f>DATA!D4486</f>
        <v>TX033P04</v>
      </c>
      <c r="C3638" s="31" t="str">
        <f>DATA!E4486</f>
        <v>MOTOR TX033P04 230 400V 50HZFAN FOR HEAT EXCHANGER (XGZA9999W ZIEHL-ABEGG MOTOR TX033P04 230/400V 50HZ REF.-NO. 5001018847)</v>
      </c>
    </row>
    <row r="3639" spans="1:3" x14ac:dyDescent="0.35">
      <c r="A3639" s="30" t="str">
        <f>DATA!C4487</f>
        <v>1531.032.GENRAL.7544</v>
      </c>
      <c r="B3639" s="30" t="str">
        <f>DATA!D4487</f>
        <v>43.27232.000</v>
      </c>
      <c r="C3639" s="31" t="str">
        <f>DATA!E4487</f>
        <v>SWITCH EGO 8- POS 32 A , REF. PN/ 0C6245 FOR CONVECTION OVEN 6 GN 1/1</v>
      </c>
    </row>
    <row r="3640" spans="1:3" x14ac:dyDescent="0.35">
      <c r="A3640" s="30" t="str">
        <f>DATA!C4488</f>
        <v>1531.003.GENRAL.7506</v>
      </c>
      <c r="B3640" s="30" t="str">
        <f>DATA!D4488</f>
        <v/>
      </c>
      <c r="C3640" s="31" t="str">
        <f>DATA!E4488</f>
        <v>HEATER TURKEY LOWER OVEN 1300 WATT 220V (130CM ) NO REF. 2102018 FOR ELECTRIC COOKER</v>
      </c>
    </row>
    <row r="3641" spans="1:3" x14ac:dyDescent="0.35">
      <c r="A3641" s="30" t="str">
        <f>DATA!C4489</f>
        <v>1531.032.GENRAL.7505</v>
      </c>
      <c r="B3641" s="30" t="str">
        <f>DATA!D4489</f>
        <v>2101041</v>
      </c>
      <c r="C3641" s="31" t="str">
        <f>DATA!E4489</f>
        <v>CONDENSING FAN (ITALY) EVAPORATOR 10WATT-220V 1PH , REF. PN/ 2101041 FOR SALAD REFRIGERATOR</v>
      </c>
    </row>
    <row r="3642" spans="1:3" ht="29" x14ac:dyDescent="0.35">
      <c r="A3642" s="30" t="str">
        <f>DATA!C4490</f>
        <v>1521.003.GENRAL.7501</v>
      </c>
      <c r="B3642" s="30" t="str">
        <f>DATA!D4490</f>
        <v>2108005</v>
      </c>
      <c r="C3642" s="31" t="str">
        <f>DATA!E4490</f>
        <v>DOOR GASKET (INTER TRADE) SIZE 161? 65 CM , REF. PN/ 2108005 FOR VERTICAL FREEZING &amp; COOLING REFRIGERATOR</v>
      </c>
    </row>
    <row r="3643" spans="1:3" x14ac:dyDescent="0.35">
      <c r="A3643" s="30" t="str">
        <f>DATA!C4491</f>
        <v>1531.032.GENRAL.7505</v>
      </c>
      <c r="B3643" s="30" t="str">
        <f>DATA!D4491</f>
        <v>2101041</v>
      </c>
      <c r="C3643" s="31" t="str">
        <f>DATA!E4491</f>
        <v>CONDENSING FAN (ITALY) EVAPORATOR 10WATT-220V 1PH , REF. PN/ 2101041 FOR SALAD REFRIGERATOR</v>
      </c>
    </row>
    <row r="3644" spans="1:3" ht="29" x14ac:dyDescent="0.35">
      <c r="A3644" s="30" t="str">
        <f>DATA!C4492</f>
        <v>1531.032.GENRAL.7111</v>
      </c>
      <c r="B3644" s="30" t="str">
        <f>DATA!D4492</f>
        <v>2102009</v>
      </c>
      <c r="C3644" s="31" t="str">
        <f>DATA!E4492</f>
        <v>CONDENSING FAN (ITALY) 1300/1550 R.P.M - 70/16W - 0.45A 220-240V - 50/60HZ , REF. PN/ 2102009 FOR SALAD REFRIGERATOR</v>
      </c>
    </row>
    <row r="3645" spans="1:3" ht="29" x14ac:dyDescent="0.35">
      <c r="A3645" s="30" t="str">
        <f>DATA!C4493</f>
        <v>1531.032.GENRAL.7116</v>
      </c>
      <c r="B3645" s="30" t="str">
        <f>DATA!D4493</f>
        <v>2101020</v>
      </c>
      <c r="C3645" s="31" t="str">
        <f>DATA!E4493</f>
        <v>COMPRESSOR ( DANFOSS SECOP ) COMPRESSOR 3/4 HP 1PH - R404 , REF. PN/ 2101020 FOR VERTICAL FREEZING REFRIGERATOR</v>
      </c>
    </row>
    <row r="3646" spans="1:3" ht="29" x14ac:dyDescent="0.35">
      <c r="A3646" s="30" t="str">
        <f>DATA!C4494</f>
        <v>1531.032.GENRAL.7134</v>
      </c>
      <c r="B3646" s="30" t="str">
        <f>DATA!D4494</f>
        <v>2101008</v>
      </c>
      <c r="C3646" s="31" t="str">
        <f>DATA!E4494</f>
        <v>P/N : 2101008 , CONDENSING UNIT GERMANY DANFOSS SECOP R404 3/4 HP , 1PH-220V FOR VERTICAL FREEZING REFRIGERATOR</v>
      </c>
    </row>
    <row r="3647" spans="1:3" x14ac:dyDescent="0.35">
      <c r="A3647" s="30" t="str">
        <f>DATA!C4495</f>
        <v>1531.032.GENRAL.7172</v>
      </c>
      <c r="B3647" s="30" t="str">
        <f>DATA!D4495</f>
        <v/>
      </c>
      <c r="C3647" s="31" t="str">
        <f>DATA!E4495</f>
        <v>FREEZER THERMO DESK for compalnd compressor model DLSGP 4HP</v>
      </c>
    </row>
    <row r="3648" spans="1:3" ht="29" x14ac:dyDescent="0.35">
      <c r="A3648" s="30" t="str">
        <f>DATA!C4496</f>
        <v>1531.032.GENRAL.7528</v>
      </c>
      <c r="B3648" s="30" t="str">
        <f>DATA!D4496</f>
        <v/>
      </c>
      <c r="C3648" s="31" t="str">
        <f>DATA!E4496</f>
        <v>MODEL : SSR 04 , 220V AC - 50/60HZ ONE CONTACT INVERSOR 10A/250V AC SENSITIVITY 2K .. 50K OHM (LIQUID LEVEL CONTROL) (KRK) TURKEY FOR WATER BOILER &amp; BAIN MARIE ( OLD MODEL : SSR 01 )</v>
      </c>
    </row>
    <row r="3649" spans="1:3" ht="29" x14ac:dyDescent="0.35">
      <c r="A3649" s="30" t="str">
        <f>DATA!C4497</f>
        <v>1531.032.GENRAL.7132</v>
      </c>
      <c r="B3649" s="30" t="str">
        <f>DATA!D4497</f>
        <v>LVM20</v>
      </c>
      <c r="C3649" s="31" t="str">
        <f>DATA!E4497</f>
        <v>LOVATO - P/N: LVM20 LEVEL CONTROLLER LOVATO A240 LEVEL CONTROLLER RELAY 220?.240 V 50/60 HZ , REF. PN/ 2101203 FOR WATER BOILER &amp; BAIN MARIE</v>
      </c>
    </row>
    <row r="3650" spans="1:3" x14ac:dyDescent="0.35">
      <c r="A3650" s="30" t="str">
        <f>DATA!C4498</f>
        <v xml:space="preserve"> 1531.032.GENRAL.7501</v>
      </c>
      <c r="B3650" s="30" t="str">
        <f>DATA!D4498</f>
        <v>5713</v>
      </c>
      <c r="C3650" s="31" t="str">
        <f>DATA!E4498</f>
        <v>DOOR GASKET SIZE 635X430 MM , REF. PN/ 5713 FOR CONVECTION OVEN 6 GN 1/1</v>
      </c>
    </row>
    <row r="3651" spans="1:3" x14ac:dyDescent="0.35">
      <c r="A3651" s="30" t="str">
        <f>DATA!C4499</f>
        <v>1531.032.GENRAL.7098</v>
      </c>
      <c r="B3651" s="30" t="str">
        <f>DATA!D4499</f>
        <v>KP 15 060-1241</v>
      </c>
      <c r="C3651" s="31" t="str">
        <f>DATA!E4499</f>
        <v>DANFOSS DUAL PRESSURE CONTROL VALVE (HIGH &amp; LOW) FOR MAIN FREEZER UNIT</v>
      </c>
    </row>
    <row r="3652" spans="1:3" x14ac:dyDescent="0.35">
      <c r="A3652" s="30" t="str">
        <f>DATA!C4500</f>
        <v>1854.002.CARIER.7600</v>
      </c>
      <c r="B3652" s="30" t="str">
        <f>DATA!D4500</f>
        <v>02500257</v>
      </c>
      <c r="C3652" s="31" t="str">
        <f>DATA!E4500</f>
        <v>ELECTRONIC CONTROL BOX ASSEMBLY FOR CARRIER OPTIMAX AIR CONDITION MODEL 42QHC24-708J</v>
      </c>
    </row>
    <row r="3653" spans="1:3" x14ac:dyDescent="0.35">
      <c r="A3653" s="30" t="e">
        <f>DATA!#REF!</f>
        <v>#REF!</v>
      </c>
      <c r="B3653" s="30" t="e">
        <f>DATA!#REF!</f>
        <v>#REF!</v>
      </c>
      <c r="C3653" s="31" t="e">
        <f>DATA!#REF!</f>
        <v>#REF!</v>
      </c>
    </row>
    <row r="3654" spans="1:3" x14ac:dyDescent="0.35">
      <c r="A3654" s="30" t="str">
        <f>DATA!C4501</f>
        <v>1854.002.CARIER.0728</v>
      </c>
      <c r="B3654" s="30" t="str">
        <f>DATA!D4501</f>
        <v>02400580</v>
      </c>
      <c r="C3654" s="31" t="str">
        <f>DATA!E4501</f>
        <v>CONTACTOR 2 POLES-25 AMPS 190-200V COIL FOR CARRIER AIR CONDITIONING</v>
      </c>
    </row>
    <row r="3655" spans="1:3" x14ac:dyDescent="0.35">
      <c r="A3655" s="30" t="str">
        <f>DATA!C4502</f>
        <v>1854.002.CARIER.7526</v>
      </c>
      <c r="B3655" s="30" t="str">
        <f>DATA!D4502</f>
        <v/>
      </c>
      <c r="C3655" s="31" t="str">
        <f>DATA!E4502</f>
        <v>CONTROL BOARD FOR INDOOR UNIT MODEL: CARRIER 42QPC18-H FOR 42QPC18-H CARRIER</v>
      </c>
    </row>
    <row r="3656" spans="1:3" x14ac:dyDescent="0.35">
      <c r="A3656" s="30" t="str">
        <f>DATA!C4503</f>
        <v>1854.002.CARIER.0756</v>
      </c>
      <c r="B3656" s="30" t="str">
        <f>DATA!D4503</f>
        <v/>
      </c>
      <c r="C3656" s="31" t="str">
        <f>DATA!E4503</f>
        <v>CAPACITOR 55+5 FOR CARRIER A/C</v>
      </c>
    </row>
    <row r="3657" spans="1:3" ht="29" x14ac:dyDescent="0.35">
      <c r="A3657" s="30" t="str">
        <f>DATA!C4504</f>
        <v>1854.027.GENRAL.0061</v>
      </c>
      <c r="B3657" s="30" t="str">
        <f>DATA!D4504</f>
        <v/>
      </c>
      <c r="C3657" s="31" t="str">
        <f>DATA!E4504</f>
        <v>QUICK COUPLER, 45 DEG , 1/4 IN SAE MALE X 5/16 IN FEMALE QUICK COUPLER, BRASS FITTING MATERIAL ( REF. P/N : 38D880 GRAINGER CAT.)</v>
      </c>
    </row>
    <row r="3658" spans="1:3" x14ac:dyDescent="0.35">
      <c r="A3658" s="30" t="str">
        <f>DATA!C4505</f>
        <v>1854.002.CARIER.0725</v>
      </c>
      <c r="B3658" s="30" t="str">
        <f>DATA!D4505</f>
        <v>2400379</v>
      </c>
      <c r="C3658" s="31" t="str">
        <f>DATA!E4505</f>
        <v>DUAL CAPACITOR 50+5 MFD- 440VA FOR CARRIER AIR CONDITIONERS 42QG18-H,38QG18-H</v>
      </c>
    </row>
    <row r="3659" spans="1:3" x14ac:dyDescent="0.35">
      <c r="A3659" s="30" t="str">
        <f>DATA!C4506</f>
        <v>1854.002.CARIER.7602</v>
      </c>
      <c r="B3659" s="30" t="str">
        <f>DATA!D4506</f>
        <v>02400572</v>
      </c>
      <c r="C3659" s="31" t="str">
        <f>DATA!E4506</f>
        <v>CONTACTOR 30 - 32 AMPS 2 POLE 2 POLES OUTDOOR UNIT A/C CARRIER MODEL OPTIMAX MODEL 38QHCT24-708</v>
      </c>
    </row>
    <row r="3660" spans="1:3" x14ac:dyDescent="0.35">
      <c r="A3660" s="30" t="str">
        <f>DATA!C4507</f>
        <v>1854.027.GENRAL.0204</v>
      </c>
      <c r="B3660" s="30" t="str">
        <f>DATA!D4507</f>
        <v/>
      </c>
      <c r="C3660" s="31" t="str">
        <f>DATA!E4507</f>
        <v>DIGITAL THERMOSTAT MODEL 2 STAGE COOLING 220V ( DCM CAT.)</v>
      </c>
    </row>
    <row r="3661" spans="1:3" x14ac:dyDescent="0.35">
      <c r="A3661" s="30" t="str">
        <f>DATA!C4508</f>
        <v>1854.002.CARIER.0701</v>
      </c>
      <c r="B3661" s="30" t="str">
        <f>DATA!D4508</f>
        <v>02508792</v>
      </c>
      <c r="C3661" s="31" t="str">
        <f>DATA!E4508</f>
        <v>P/N : 02508792, CONTROL PCB SET ,REF CARRIER CAT.</v>
      </c>
    </row>
    <row r="3662" spans="1:3" x14ac:dyDescent="0.35">
      <c r="A3662" s="30" t="str">
        <f>DATA!C4509</f>
        <v>1854.002.CARIER.0728</v>
      </c>
      <c r="B3662" s="30" t="str">
        <f>DATA!D4509</f>
        <v>02400580</v>
      </c>
      <c r="C3662" s="31" t="str">
        <f>DATA!E4509</f>
        <v>P/N : 02400580, CONTACTOR 2 POLES-25 AMPS 190-200V COIL FOR CARRIER AIR CONDITIONING</v>
      </c>
    </row>
    <row r="3663" spans="1:3" x14ac:dyDescent="0.35">
      <c r="A3663" s="30" t="str">
        <f>DATA!C4510</f>
        <v>1854.002.CARIER.7526</v>
      </c>
      <c r="B3663" s="30" t="str">
        <f>DATA!D4510</f>
        <v/>
      </c>
      <c r="C3663" s="31" t="str">
        <f>DATA!E4510</f>
        <v>CONTROL BOARD FOR INDOOR UNIT MODEL: CARRIER 42QPC18-H FOR 42QPC18-H CARRIER</v>
      </c>
    </row>
    <row r="3664" spans="1:3" x14ac:dyDescent="0.35">
      <c r="A3664" s="30" t="str">
        <f>DATA!C4511</f>
        <v>1854.002.CARIER.0756</v>
      </c>
      <c r="B3664" s="30" t="str">
        <f>DATA!D4511</f>
        <v/>
      </c>
      <c r="C3664" s="31" t="str">
        <f>DATA!E4511</f>
        <v>CAPACITOR 55+5 FOR CARRIER A/C</v>
      </c>
    </row>
    <row r="3665" spans="1:3" ht="29" x14ac:dyDescent="0.35">
      <c r="A3665" s="30" t="str">
        <f>DATA!C4512</f>
        <v>1854.027.GENRAL.0211</v>
      </c>
      <c r="B3665" s="30" t="str">
        <f>DATA!D4512</f>
        <v>PH340G2C</v>
      </c>
      <c r="C3665" s="31" t="str">
        <f>DATA!E4512</f>
        <v>P/N : PH340G2C , PH340G2C-4KU R22 GMCC AIR CONDITIONING ROTARY COMPRESSOR GMCC REFRIGERATION ROTARY COMPRESSOR 2.1/4 HP GMCC CAT.</v>
      </c>
    </row>
    <row r="3666" spans="1:3" x14ac:dyDescent="0.35">
      <c r="A3666" s="30" t="str">
        <f>DATA!C4513</f>
        <v>2219.009.APT.0001</v>
      </c>
      <c r="B3666" s="30" t="str">
        <f>DATA!D4513</f>
        <v>AVR-2 8.5KW</v>
      </c>
      <c r="C3666" s="31" t="str">
        <f>DATA!E4513</f>
        <v>P/N : AVR-2 8.5KW , APT DIESEL DRIVEN GENERATOR 5KVA MODEL SDE6700TA WITH STARTER MOTOR</v>
      </c>
    </row>
    <row r="3667" spans="1:3" x14ac:dyDescent="0.35">
      <c r="A3667" s="30" t="str">
        <f>DATA!C4514</f>
        <v>2219.009.APT.0001</v>
      </c>
      <c r="B3667" s="30" t="str">
        <f>DATA!D4514</f>
        <v>AVR-2 8.5KW</v>
      </c>
      <c r="C3667" s="31" t="str">
        <f>DATA!E4514</f>
        <v>P/N : AVR-2 8.5KW , APT DIESEL DRIVEN GENERATOR 5KVA MODEL SDE6700TA WITH STARTER MOTOR</v>
      </c>
    </row>
    <row r="3668" spans="1:3" x14ac:dyDescent="0.35">
      <c r="A3668" s="30" t="str">
        <f>DATA!C4515</f>
        <v>1531.032.GENRAL.0053</v>
      </c>
      <c r="B3668" s="30" t="str">
        <f>DATA!D4515</f>
        <v>088477</v>
      </c>
      <c r="C3668" s="31" t="str">
        <f>DATA!E4515</f>
        <v>P/N : 088477, CONTACTOR 648807300 FOR ELECTROLUX ELECTRIC CONVECTION OVEN 6 GN 1/1</v>
      </c>
    </row>
    <row r="3669" spans="1:3" x14ac:dyDescent="0.35">
      <c r="A3669" s="30" t="str">
        <f>DATA!C4516</f>
        <v>1854.002.CARIER.0719</v>
      </c>
      <c r="B3669" s="30" t="str">
        <f>DATA!D4516</f>
        <v>2503203</v>
      </c>
      <c r="C3669" s="31" t="str">
        <f>DATA!E4516</f>
        <v>P/N : 2503203, CONTROL BOX ASSY FOR CARRIER AC FOR AIR CONDITION</v>
      </c>
    </row>
    <row r="3670" spans="1:3" x14ac:dyDescent="0.35">
      <c r="A3670" s="30" t="str">
        <f>DATA!C4517</f>
        <v>1854.002.CARIER.0768</v>
      </c>
      <c r="B3670" s="30" t="str">
        <f>DATA!D4517</f>
        <v/>
      </c>
      <c r="C3670" s="31" t="str">
        <f>DATA!E4517</f>
        <v>CAPACITOR 45+5 FOR CARRIER A/C</v>
      </c>
    </row>
    <row r="3671" spans="1:3" ht="29" x14ac:dyDescent="0.35">
      <c r="A3671" s="30" t="str">
        <f>DATA!C4518</f>
        <v>1854.021.GOODM.7000</v>
      </c>
      <c r="B3671" s="30" t="str">
        <f>DATA!D4518</f>
        <v>B9266657</v>
      </c>
      <c r="C3671" s="31" t="str">
        <f>DATA!E4518</f>
        <v>P/N : B9266657, COMPRESSOR ,COPELAND SCROLL , 460V, 60HZ, 3 PHASE , MODEL : ZR57KC-TFD-230, FOR SCR AIR CONDITION CK 60-4</v>
      </c>
    </row>
    <row r="3672" spans="1:3" x14ac:dyDescent="0.35">
      <c r="A3672" s="30" t="str">
        <f>DATA!C4519</f>
        <v>2211.001.GENRAL.7539</v>
      </c>
      <c r="B3672" s="30" t="str">
        <f>DATA!D4519</f>
        <v>LC1D40AB7</v>
      </c>
      <c r="C3672" s="31" t="str">
        <f>DATA!E4519</f>
        <v>P/N : LC1D40AB7 , CONTACTOR 40A , 24VAC COIL SQUARE D (SCHNIDER CAT.)</v>
      </c>
    </row>
    <row r="3673" spans="1:3" ht="29" x14ac:dyDescent="0.35">
      <c r="A3673" s="30" t="str">
        <f>DATA!C4520</f>
        <v>1854.002.CARIER.0741</v>
      </c>
      <c r="B3673" s="30" t="str">
        <f>DATA!D4520</f>
        <v>015-00240</v>
      </c>
      <c r="C3673" s="31" t="str">
        <f>DATA!E4520</f>
        <v>P/N : 015-00240 , COMPRESSOR (MITSUSHITA COMP.2JS324D3AA07) WITH CAPILARY FOR YORK &amp; CARRIER AIRCONDITION</v>
      </c>
    </row>
    <row r="3674" spans="1:3" x14ac:dyDescent="0.35">
      <c r="A3674" s="30" t="str">
        <f>DATA!C4521</f>
        <v>1531.032.GENRAL.7151</v>
      </c>
      <c r="B3674" s="30" t="str">
        <f>DATA!D4521</f>
        <v>4032316</v>
      </c>
      <c r="C3674" s="31" t="str">
        <f>DATA!E4521</f>
        <v>P/N : 4032316 , 3/8'' FILTER WITH NUTFOR FREEZER UNIT SDML-163</v>
      </c>
    </row>
    <row r="3675" spans="1:3" ht="29" x14ac:dyDescent="0.35">
      <c r="A3675" s="30" t="str">
        <f>DATA!C4522</f>
        <v>1854.021.GOODM.7000</v>
      </c>
      <c r="B3675" s="30" t="str">
        <f>DATA!D4522</f>
        <v>B9266657</v>
      </c>
      <c r="C3675" s="31" t="str">
        <f>DATA!E4522</f>
        <v>P/N : B9266657, COMPRESSOR ,COPELAND SCROLL , 460V, 60HZ, 3 PHASE , MODEL : ZR57KC-TFD-230, FOR SCR AIR CONDITION CK 60-4</v>
      </c>
    </row>
    <row r="3676" spans="1:3" x14ac:dyDescent="0.35">
      <c r="A3676" s="30" t="str">
        <f>DATA!C4523</f>
        <v>1531.032.GENRAL.7044</v>
      </c>
      <c r="B3676" s="30" t="str">
        <f>DATA!D4523</f>
        <v>ART 602</v>
      </c>
      <c r="C3676" s="31" t="str">
        <f>DATA!E4523</f>
        <v>P/N : ART 602, BTICINO SWITCH OUT SIDE WALL 26 AMP. , 380 VOLT FOR FREEZER AND A/C</v>
      </c>
    </row>
    <row r="3677" spans="1:3" x14ac:dyDescent="0.35">
      <c r="A3677" s="30" t="str">
        <f>DATA!C4524</f>
        <v>1521.009.COPLND.0211</v>
      </c>
      <c r="B3677" s="30" t="str">
        <f>DATA!D4524</f>
        <v>TS-093</v>
      </c>
      <c r="C3677" s="31" t="str">
        <f>DATA!E4524</f>
        <v>P/N : TS-093, THERMOSTAT + - 30 FOR FREEZER UNIT COPELAND 4HP Model</v>
      </c>
    </row>
    <row r="3678" spans="1:3" x14ac:dyDescent="0.35">
      <c r="A3678" s="30" t="str">
        <f>DATA!C4525</f>
        <v>1531.032.GENRAL.7151</v>
      </c>
      <c r="B3678" s="30" t="str">
        <f>DATA!D4525</f>
        <v>4032316</v>
      </c>
      <c r="C3678" s="31" t="str">
        <f>DATA!E4525</f>
        <v>P/N : 4032316 , 3/8'' FILTER WITH NUTFOR FREEZER UNIT SDML-163</v>
      </c>
    </row>
    <row r="3679" spans="1:3" x14ac:dyDescent="0.35">
      <c r="A3679" s="30" t="str">
        <f>DATA!C4526</f>
        <v>2211.001.GENRAL.7036</v>
      </c>
      <c r="B3679" s="30" t="str">
        <f>DATA!D4526</f>
        <v>LC1-D32-B7</v>
      </c>
      <c r="C3679" s="31" t="str">
        <f>DATA!E4526</f>
        <v>P/N : LC1-D32-B7 , SCHNEIDER CONTACTOR LC1-D32-B7 WITH OVER LOAD ( 9-13 AMP ) , FOR FREEZER AND A/C</v>
      </c>
    </row>
    <row r="3680" spans="1:3" ht="29" x14ac:dyDescent="0.35">
      <c r="A3680" s="30" t="str">
        <f>DATA!C4527</f>
        <v>1531.032.GENRAL.7528</v>
      </c>
      <c r="B3680" s="30" t="str">
        <f>DATA!D4527</f>
        <v/>
      </c>
      <c r="C3680" s="31" t="str">
        <f>DATA!E4527</f>
        <v>MODEL : SSR 04 , 220V AC - 50/60HZ ONE CONTACT INVERSOR 10A/250V AC SENSITIVITY 2K .. 50K OHM (LIQUID LEVEL CONTROL) (KRK) TURKEY FOR WATER BOILER &amp; BAIN MARIE ( OLD MODEL : SSR 01 )</v>
      </c>
    </row>
    <row r="3681" spans="1:3" x14ac:dyDescent="0.35">
      <c r="A3681" s="30" t="str">
        <f>DATA!C4528</f>
        <v>5720.003.GENRAL.0125</v>
      </c>
      <c r="B3681" s="30" t="str">
        <f>DATA!D4528</f>
        <v/>
      </c>
      <c r="C3681" s="31" t="str">
        <f>DATA!E4528</f>
        <v>25 MM2CABLE LUGS WITH 8 MM HOLE DIAMETER MADE IN CHINA</v>
      </c>
    </row>
    <row r="3682" spans="1:3" ht="29" x14ac:dyDescent="0.35">
      <c r="A3682" s="30" t="str">
        <f>DATA!C4529</f>
        <v>5720.011.GENRAL.7060</v>
      </c>
      <c r="B3682" s="30" t="str">
        <f>DATA!D4529</f>
        <v>SWB-10</v>
      </c>
      <c r="C3682" s="31" t="str">
        <f>DATA!E4529</f>
        <v>P/N : SWB-10, DEVICE BODY, DOUBLE, 1/2'', FEED THRU FOR LIGHITING SYSTEM KILLARK FOR LIGHITING SYSTEM KILLARK</v>
      </c>
    </row>
    <row r="3683" spans="1:3" ht="29" x14ac:dyDescent="0.35">
      <c r="A3683" s="30" t="str">
        <f>DATA!C4530</f>
        <v>5720.011.GENRAL.7061</v>
      </c>
      <c r="B3683" s="30" t="str">
        <f>DATA!D4530</f>
        <v>SWB-4</v>
      </c>
      <c r="C3683" s="31" t="str">
        <f>DATA!E4530</f>
        <v>P/N : SWB-4, DEVICE BODY, SINGLE, 1/2'', FEED THRU FOR LIGHITING SYSTEM KILLARK FOR LIGHITING SYSTEM KILLARK</v>
      </c>
    </row>
    <row r="3684" spans="1:3" x14ac:dyDescent="0.35">
      <c r="A3684" s="30" t="str">
        <f>DATA!C4531</f>
        <v>1531.033.GENRAL.7476</v>
      </c>
      <c r="B3684" s="30" t="str">
        <f>DATA!D4531</f>
        <v>SL0130</v>
      </c>
      <c r="C3684" s="31" t="str">
        <f>DATA!E4531</f>
        <v>GEAR WHEEL FIMAR MEAT MINCER MODEL 22/C</v>
      </c>
    </row>
    <row r="3685" spans="1:3" ht="29" x14ac:dyDescent="0.35">
      <c r="A3685" s="30" t="str">
        <f>DATA!C4532</f>
        <v>1531.032.GENRAL.7528</v>
      </c>
      <c r="B3685" s="30" t="str">
        <f>DATA!D4532</f>
        <v/>
      </c>
      <c r="C3685" s="31" t="str">
        <f>DATA!E4532</f>
        <v>MODEL : SSR 04 , 220V AC - 50/60HZ ONE CONTACT INVERSOR 10A/250V AC SENSITIVITY 2K .. 50K OHM (LIQUID LEVEL CONTROL) (KRK) TURKEY FOR WATER BOILER &amp; BAIN MARIE ( OLD MODEL : SSR 01 )</v>
      </c>
    </row>
    <row r="3686" spans="1:3" ht="29" x14ac:dyDescent="0.35">
      <c r="A3686" s="30" t="str">
        <f>DATA!C4533</f>
        <v>2215.004.GENRAL.7550</v>
      </c>
      <c r="B3686" s="30" t="str">
        <f>DATA!D4533</f>
        <v xml:space="preserve">4C </v>
      </c>
      <c r="C3686" s="31" t="str">
        <f>DATA!E4533</f>
        <v>P/N : 4C X 10 AWG , 4 C X 10 AWG , EXANE 125 OIL AND MUD RESISTANT CABLE 4 CONDUCTORS X 10 AWG ( 1 EACH = 1 FEET )</v>
      </c>
    </row>
    <row r="3687" spans="1:3" ht="29" x14ac:dyDescent="0.35">
      <c r="A3687" s="30" t="str">
        <f>DATA!C4534</f>
        <v>2215.004.GENRAL.7502</v>
      </c>
      <c r="B3687" s="30" t="str">
        <f>DATA!D4534</f>
        <v xml:space="preserve">A5G03015 </v>
      </c>
      <c r="C3687" s="31" t="str">
        <f>DATA!E4534</f>
        <v>P/N : A5G03015, 3 X 1.5 MM2 FLEXIBLE POWER CABLE, RUBBER INSULATED FOR ELAND CABLES LIGHTING SYSTEM H07RN-F EA = 1 MTR</v>
      </c>
    </row>
    <row r="3688" spans="1:3" x14ac:dyDescent="0.35">
      <c r="A3688" s="30" t="str">
        <f>DATA!C4535</f>
        <v>2215.003.GENRAL.0822</v>
      </c>
      <c r="B3688" s="30" t="str">
        <f>DATA!D4535</f>
        <v>CG115150S</v>
      </c>
      <c r="C3688" s="31" t="str">
        <f>DATA!E4535</f>
        <v>P/N: CG115150S, STEEL CABLE CONNECTORS 11/2" HUB COLOUR PURPLE</v>
      </c>
    </row>
    <row r="3689" spans="1:3" x14ac:dyDescent="0.35">
      <c r="A3689" s="30" t="str">
        <f>DATA!C4536</f>
        <v>2215.002.GENRAL.0075</v>
      </c>
      <c r="B3689" s="30" t="str">
        <f>DATA!D4536</f>
        <v/>
      </c>
      <c r="C3689" s="31" t="str">
        <f>DATA!E4536</f>
        <v>ROSETTA KHAZAF 4 HOLE 10 MM , 400 VOLT FOR ONKA CAMP ELECTRIC</v>
      </c>
    </row>
    <row r="3690" spans="1:3" x14ac:dyDescent="0.35">
      <c r="A3690" s="30" t="str">
        <f>DATA!C4537</f>
        <v>2215.002.GENRAL.0076</v>
      </c>
      <c r="B3690" s="30" t="str">
        <f>DATA!D4537</f>
        <v/>
      </c>
      <c r="C3690" s="31" t="str">
        <f>DATA!E4537</f>
        <v>ROSETTA KHAZAF 4 HOLE 16 MM , 400 VOLT FOR ONKA CAMP ELECTRIC</v>
      </c>
    </row>
    <row r="3691" spans="1:3" x14ac:dyDescent="0.35">
      <c r="A3691" s="30" t="str">
        <f>DATA!C4538</f>
        <v>2215.004.GENRAL.7605</v>
      </c>
      <c r="B3691" s="30" t="str">
        <f>DATA!D4538</f>
        <v/>
      </c>
      <c r="C3691" s="31" t="str">
        <f>DATA!E4538</f>
        <v>FLEXIBLE METAL PIPE 29 MM FOR CAMP ELECTRIC</v>
      </c>
    </row>
    <row r="3692" spans="1:3" x14ac:dyDescent="0.35">
      <c r="A3692" s="30" t="str">
        <f>DATA!C4539</f>
        <v>2214.004.IDM.0575</v>
      </c>
      <c r="B3692" s="30" t="str">
        <f>DATA!D4539</f>
        <v>220.99.257</v>
      </c>
      <c r="C3692" s="31" t="str">
        <f>DATA!E4539</f>
        <v>LOCAL OMRON P/N: 220.99.257 BATTERY-40AH,12V,W/BOLT TB'S, PS-12400 FOR IDM SCR</v>
      </c>
    </row>
    <row r="3693" spans="1:3" ht="29" x14ac:dyDescent="0.35">
      <c r="A3693" s="30" t="str">
        <f>DATA!C4540</f>
        <v>2215.004.GENRAL.9047</v>
      </c>
      <c r="B3693" s="30" t="str">
        <f>DATA!D4540</f>
        <v>6XV1830</v>
      </c>
      <c r="C3693" s="31" t="str">
        <f>DATA!E4540</f>
        <v>SIEMENS P/N: 6XV1830 , PB FC STANDARD CABLE PROFIBUS FC STANDARD CABLE, BUS CABLE 2-WIRE, SHIELDED SPECIAL CONFIGURATION FOR QUICK ASSEMBLY</v>
      </c>
    </row>
    <row r="3694" spans="1:3" ht="29" x14ac:dyDescent="0.35">
      <c r="A3694" s="30" t="str">
        <f>DATA!C4541</f>
        <v>1235.005.SIMENS.0007</v>
      </c>
      <c r="B3694" s="30" t="str">
        <f>DATA!D4541</f>
        <v>6ES7550-1AA01-0ABO</v>
      </c>
      <c r="C3694" s="31" t="str">
        <f>DATA!E4541</f>
        <v>P/N : 6ES7550-1AA01-0ABO , SIMATIC S7-1500, TM COUNT 2X 24 V COUNTERMODULE 2 CHANNEL FOR 24 V INCRMENTA ENCODER OR PULSE ENCODER , 3DI , 2DQ PER CHANNEL</v>
      </c>
    </row>
    <row r="3695" spans="1:3" ht="29" x14ac:dyDescent="0.35">
      <c r="A3695" s="30" t="str">
        <f>DATA!C4542</f>
        <v>1235.005.SIMENS.0007</v>
      </c>
      <c r="B3695" s="30" t="str">
        <f>DATA!D4542</f>
        <v>6ES7550-1AA01-0ABO</v>
      </c>
      <c r="C3695" s="31" t="str">
        <f>DATA!E4542</f>
        <v>P/N : 6ES7550-1AA01-0ABO , SIMATIC S7-1500, TM COUNT 2X 24 V COUNTERMODULE 2 CHANNEL FOR 24 V INCRMENTA ENCODER OR PULSE ENCODER , 3DI , 2DQ PER CHANNEL</v>
      </c>
    </row>
    <row r="3696" spans="1:3" x14ac:dyDescent="0.35">
      <c r="A3696" s="30" t="str">
        <f>DATA!C4543</f>
        <v>2215.004.GENRAL.7.039</v>
      </c>
      <c r="B3696" s="30" t="str">
        <f>DATA!D4543</f>
        <v>5C10</v>
      </c>
      <c r="C3696" s="31" t="str">
        <f>DATA!E4543</f>
        <v>P/N : 5C10, EXANE 125 OIL AND MUD RESISTANT CABLE 5 CONDUCTORS X 10 AWG [6 mm?] ( EA = 1 FT )</v>
      </c>
    </row>
    <row r="3697" spans="1:3" ht="29" x14ac:dyDescent="0.35">
      <c r="A3697" s="30" t="str">
        <f>DATA!C4544</f>
        <v>5720.003.GENRAL.0.034</v>
      </c>
      <c r="B3697" s="30" t="str">
        <f>DATA!D4544</f>
        <v/>
      </c>
      <c r="C3697" s="31" t="str">
        <f>DATA!E4544</f>
        <v>COPPER CLAD, POINTED SECTIONAL GROUND ROD - 3/4 INCH X 10 FEET PRODUCT ABB TYPE 7510S , ABB STAMPED ON ROD</v>
      </c>
    </row>
    <row r="3698" spans="1:3" x14ac:dyDescent="0.35">
      <c r="A3698" s="30" t="str">
        <f>DATA!C4545</f>
        <v>5720.003.GENRAL.0.050</v>
      </c>
      <c r="B3698" s="30" t="str">
        <f>DATA!D4545</f>
        <v/>
      </c>
      <c r="C3698" s="31" t="str">
        <f>DATA!E4545</f>
        <v>1 CONDUCTOR X 50 SQUERE MM YELLOW/GREEN SOFT ( ELSEWEDY )</v>
      </c>
    </row>
    <row r="3699" spans="1:3" x14ac:dyDescent="0.35">
      <c r="A3699" s="30" t="str">
        <f>DATA!C4546</f>
        <v>5720.003.GENRAL.0.070</v>
      </c>
      <c r="B3699" s="30" t="str">
        <f>DATA!D4546</f>
        <v/>
      </c>
      <c r="C3699" s="31" t="str">
        <f>DATA!E4546</f>
        <v>1 CONDUCTOR X 70 SQUERE MM YELLOW/GREEN SOFT ( ELSEWEDY )</v>
      </c>
    </row>
    <row r="3700" spans="1:3" x14ac:dyDescent="0.35">
      <c r="A3700" s="30" t="str">
        <f>DATA!C4547</f>
        <v>5720.003.GENRAL.7.539</v>
      </c>
      <c r="B3700" s="30" t="str">
        <f>DATA!D4547</f>
        <v/>
      </c>
      <c r="C3700" s="31" t="str">
        <f>DATA!E4547</f>
        <v>70 MM2CABLE LUGS WITH 12 MM HOLE DIAMETER</v>
      </c>
    </row>
    <row r="3701" spans="1:3" x14ac:dyDescent="0.35">
      <c r="A3701" s="30" t="str">
        <f>DATA!C4548</f>
        <v>2215.005.GENRAL.0.525</v>
      </c>
      <c r="B3701" s="30" t="str">
        <f>DATA!D4548</f>
        <v/>
      </c>
      <c r="C3701" s="31" t="str">
        <f>DATA!E4548</f>
        <v>TY- RAP CABLE TIE ,TY-525M, CV-190, KSS, WHITE (4.7MM W X 186MM) PK=100 PCE MADE IN TAIWAN</v>
      </c>
    </row>
    <row r="3702" spans="1:3" x14ac:dyDescent="0.35">
      <c r="A3702" s="30" t="str">
        <f>DATA!C4549</f>
        <v>2215.005.GENRAL.0.527</v>
      </c>
      <c r="B3702" s="30" t="str">
        <f>DATA!D4549</f>
        <v/>
      </c>
      <c r="C3702" s="31" t="str">
        <f>DATA!E4549</f>
        <v>TY RAP CABLE TIE TY-527M, CV-360, KSS , BLACK , (6.9MM W X 343MM) (PCE=PACK OF 100) MADE IN TAIWAN</v>
      </c>
    </row>
    <row r="3703" spans="1:3" x14ac:dyDescent="0.35">
      <c r="A3703" s="30" t="str">
        <f>DATA!C4550</f>
        <v>2215.005.GENRAL.0528</v>
      </c>
      <c r="B3703" s="30" t="str">
        <f>DATA!D4550</f>
        <v/>
      </c>
      <c r="C3703" s="31" t="str">
        <f>DATA!E4550</f>
        <v>TY- RAP CABLE TIE, TY-528M, CV-350 , KSS, WHITE (4.7MM W X 360MM) PK=100 PCE MADE IN TAIWAN</v>
      </c>
    </row>
    <row r="3704" spans="1:3" x14ac:dyDescent="0.35">
      <c r="A3704" s="30" t="str">
        <f>DATA!C4551</f>
        <v>1276.011.LOWARA.7001</v>
      </c>
      <c r="B3704" s="30" t="str">
        <f>DATA!D4551</f>
        <v>104600790</v>
      </c>
      <c r="C3704" s="31" t="str">
        <f>DATA!E4551</f>
        <v>P/N: 104600790, LOWARA E-HM P5HM06P11M5HVBE WATER PUMP</v>
      </c>
    </row>
    <row r="3705" spans="1:3" x14ac:dyDescent="0.35">
      <c r="A3705" s="30" t="str">
        <f>DATA!C4552</f>
        <v>0107.002.GENRAL.0001</v>
      </c>
      <c r="B3705" s="30" t="str">
        <f>DATA!D4552</f>
        <v/>
      </c>
      <c r="C3705" s="31" t="str">
        <f>DATA!E4552</f>
        <v>WATER FILTER CARTRIDGE POLYPROPYLENE (PPF) REGULAR MADE IN CHINA</v>
      </c>
    </row>
    <row r="3706" spans="1:3" x14ac:dyDescent="0.35">
      <c r="A3706" s="30" t="str">
        <f>DATA!C4553</f>
        <v>2215.005.GENRAL.0525</v>
      </c>
      <c r="B3706" s="30" t="str">
        <f>DATA!D4553</f>
        <v/>
      </c>
      <c r="C3706" s="31" t="str">
        <f>DATA!E4553</f>
        <v>TY- RAP CABLE TIE ,TY-525M, CV-190, KSS, WHITE (4.7MM W X 186MM) PK=100 PCE MADE IN TAIWAN</v>
      </c>
    </row>
    <row r="3707" spans="1:3" x14ac:dyDescent="0.35">
      <c r="A3707" s="30" t="str">
        <f>DATA!C4554</f>
        <v>2215.005.GENRAL.0526</v>
      </c>
      <c r="B3707" s="30" t="str">
        <f>DATA!D4554</f>
        <v/>
      </c>
      <c r="C3707" s="31" t="str">
        <f>DATA!E4554</f>
        <v>TY- RAP CABLE TIE ,TY-526M, CV-292, KSS, WHITE (3.6MM W X 281MM) PK=100 PCE MADE IN TAIWAN</v>
      </c>
    </row>
    <row r="3708" spans="1:3" x14ac:dyDescent="0.35">
      <c r="A3708" s="30" t="str">
        <f>DATA!C4555</f>
        <v>2215.005.GENRAL.0527</v>
      </c>
      <c r="B3708" s="30" t="str">
        <f>DATA!D4555</f>
        <v/>
      </c>
      <c r="C3708" s="31" t="str">
        <f>DATA!E4555</f>
        <v>TY RAP CABLE TIE TY-527M, CV-360, KSS , BLACK , (6.9MM W X 343MM) (PCE=PACK OF 100) MADE IN TAIWAN</v>
      </c>
    </row>
    <row r="3709" spans="1:3" x14ac:dyDescent="0.35">
      <c r="A3709" s="30" t="str">
        <f>DATA!C4556</f>
        <v>2215.005.GENRAL.0528</v>
      </c>
      <c r="B3709" s="30" t="str">
        <f>DATA!D4556</f>
        <v/>
      </c>
      <c r="C3709" s="31" t="str">
        <f>DATA!E4556</f>
        <v>TY- RAP CABLE TIE, TY-528M, CV-350 , KSS, WHITE (4.7MM W X 360MM) PK=100 PCE MADE IN TAIWAN</v>
      </c>
    </row>
    <row r="3710" spans="1:3" x14ac:dyDescent="0.35">
      <c r="A3710" s="30" t="str">
        <f>DATA!C4557</f>
        <v>2215.005.GENRAL.0529</v>
      </c>
      <c r="B3710" s="30" t="str">
        <f>DATA!D4557</f>
        <v/>
      </c>
      <c r="C3710" s="31" t="str">
        <f>DATA!E4557</f>
        <v>TY- RAP CABLE TIE, TY-529M, CV-762B, KSS, BLACK (7.7MM W X 762MM) PK=100 PCE MADE IN TAIWAN</v>
      </c>
    </row>
    <row r="3711" spans="1:3" x14ac:dyDescent="0.35">
      <c r="A3711" s="30" t="str">
        <f>DATA!C4558</f>
        <v>2215.005.GENRAL.0522</v>
      </c>
      <c r="B3711" s="30" t="str">
        <f>DATA!D4558</f>
        <v/>
      </c>
      <c r="C3711" s="31" t="str">
        <f>DATA!E4558</f>
        <v>TY-RAP CABLE TIE, TY-523M, CV-094, KSS, WHITE (2.3MM W X 92MM) PK=100 PCE MADE IN TAIWAN</v>
      </c>
    </row>
    <row r="3712" spans="1:3" x14ac:dyDescent="0.35">
      <c r="A3712" s="30" t="str">
        <f>DATA!C4559</f>
        <v>5720.011.GENRAL.7041</v>
      </c>
      <c r="B3712" s="30" t="str">
        <f>DATA!D4559</f>
        <v/>
      </c>
      <c r="C3712" s="31" t="str">
        <f>DATA!E4559</f>
        <v>MULTI-SOCKET ADAPTOR 5 OUTLET 5/250 VOLTS WITH INDICATOR LIGHT AND FUSED</v>
      </c>
    </row>
    <row r="3713" spans="1:3" ht="29" x14ac:dyDescent="0.35">
      <c r="A3713" s="30" t="str">
        <f>DATA!C4560</f>
        <v>2215.004.GENRAL.7.049</v>
      </c>
      <c r="B3713" s="30" t="str">
        <f>DATA!D4560</f>
        <v>A5G03025</v>
      </c>
      <c r="C3713" s="31" t="str">
        <f>DATA!E4560</f>
        <v>3 X 2.5 MM2 FLEXIBLE POWER CABLE, RUBBER INSULATED FOR ELAND CABLES LIGHTING SYSTEM H07RN-F EACH = 1 MTR ( REF. ONLY P/N : A5G03025 )</v>
      </c>
    </row>
    <row r="3714" spans="1:3" ht="29" x14ac:dyDescent="0.35">
      <c r="A3714" s="30" t="str">
        <f>DATA!C4561</f>
        <v>2215.004.GENRAL.7.059</v>
      </c>
      <c r="B3714" s="30" t="str">
        <f>DATA!D4561</f>
        <v>A5G04040</v>
      </c>
      <c r="C3714" s="31" t="str">
        <f>DATA!E4561</f>
        <v>P/N : A5G04040, 4 X 4 MM2 FLEXIBLE POWER CABLE, RUBBER INSULATED FOR ELAND CABLES LIGHTING SYSTEM H07RN-F EACH = 1 MTR</v>
      </c>
    </row>
    <row r="3715" spans="1:3" x14ac:dyDescent="0.35">
      <c r="A3715" s="30" t="str">
        <f>DATA!C4562</f>
        <v>5720.003.GENRAL.0.106</v>
      </c>
      <c r="B3715" s="30" t="str">
        <f>DATA!D4562</f>
        <v/>
      </c>
      <c r="C3715" s="31" t="str">
        <f>DATA!E4562</f>
        <v>6 MM2CABLE LUGS WITH 6 MM HOLE DIAMETER MADE IN CHINA</v>
      </c>
    </row>
    <row r="3716" spans="1:3" x14ac:dyDescent="0.35">
      <c r="A3716" s="30" t="str">
        <f>DATA!C4563</f>
        <v>2215.004.GENRAL.0.070</v>
      </c>
      <c r="B3716" s="30" t="str">
        <f>DATA!D4563</f>
        <v/>
      </c>
      <c r="C3716" s="31" t="str">
        <f>DATA!E4563</f>
        <v>70 SQ.MM, ,WELDING CABLE, COPPER ( EACH = METER )</v>
      </c>
    </row>
    <row r="3717" spans="1:3" x14ac:dyDescent="0.35">
      <c r="A3717" s="30" t="str">
        <f>DATA!C4564</f>
        <v>2214.004.IDM.0013</v>
      </c>
      <c r="B3717" s="30" t="str">
        <f>DATA!D4564</f>
        <v/>
      </c>
      <c r="C3717" s="31" t="str">
        <f>DATA!E4564</f>
        <v>BULB , 130V , 2.66W , CR104P-XA54</v>
      </c>
    </row>
    <row r="3718" spans="1:3" ht="29" x14ac:dyDescent="0.35">
      <c r="A3718" s="30" t="str">
        <f>DATA!C4565</f>
        <v>2211.010.GENRAL.7030</v>
      </c>
      <c r="B3718" s="30" t="str">
        <f>DATA!D4565</f>
        <v>CEP7-1EFFD</v>
      </c>
      <c r="C3718" s="31" t="str">
        <f>DATA!E4565</f>
        <v>P/N : CEP7-1EFFD , OVERLOAD RELAY CURRENT RANGE 12-37 A TRIP CLASS 20 CAST# CEP-M37-20 FOR SPRECHER &amp; SCHUH BLOCK CONTROL SYSTEM ( OLD P/N : CEP-M37-20 )</v>
      </c>
    </row>
    <row r="3719" spans="1:3" ht="29" x14ac:dyDescent="0.35">
      <c r="A3719" s="30" t="str">
        <f>DATA!C4566</f>
        <v>2211.007.GENRAL.0783</v>
      </c>
      <c r="B3719" s="30" t="str">
        <f>DATA!D4566</f>
        <v>3246117</v>
      </c>
      <c r="C3719" s="31" t="str">
        <f>DATA!E4566</f>
        <v>P/N : 3246117 , SCREW BRIDGE, WITH INSULATING COLLAR, NUMBER OF POSITIONS: 10, COLOR: SILVER ( PHOENIX CAT. )</v>
      </c>
    </row>
    <row r="3720" spans="1:3" x14ac:dyDescent="0.35">
      <c r="A3720" s="30" t="str">
        <f>DATA!C4567</f>
        <v>2211.007.GENRAL.0784</v>
      </c>
      <c r="B3720" s="30" t="str">
        <f>DATA!D4567</f>
        <v>3246966</v>
      </c>
      <c r="C3720" s="31" t="str">
        <f>DATA!E4567</f>
        <v>P/N : 3246966 , END CLAMP, FOR ASSEMBLY ON NS 32 OR NS 35/7.5 DIN RAIL ( PHOENIX CAT. )</v>
      </c>
    </row>
    <row r="3721" spans="1:3" x14ac:dyDescent="0.35">
      <c r="A3721" s="30" t="str">
        <f>DATA!C4568</f>
        <v>1854.002.
CARIER.0
707</v>
      </c>
      <c r="B3721" s="30" t="str">
        <f>DATA!D4568</f>
        <v>02400362</v>
      </c>
      <c r="C3721" s="31" t="str">
        <f>DATA!E4568</f>
        <v>DUAL CAPACITOR 60/ 5 MFD/440 VAC ,REF CARRIER CAT.</v>
      </c>
    </row>
    <row r="3722" spans="1:3" x14ac:dyDescent="0.35">
      <c r="A3722" s="30" t="str">
        <f>DATA!C4569</f>
        <v>1854.002.
CARIER.0
729</v>
      </c>
      <c r="B3722" s="30" t="str">
        <f>DATA!D4569</f>
        <v>02501315</v>
      </c>
      <c r="C3722" s="31" t="str">
        <f>DATA!E4569</f>
        <v>19.3.3 TERMINAL BLOCK 3 POLES-30 AMPS FOR CARRIER AIR CONDITIONING</v>
      </c>
    </row>
    <row r="3723" spans="1:3" x14ac:dyDescent="0.35">
      <c r="A3723" s="30" t="str">
        <f>DATA!C4570</f>
        <v>1854.002.
CARIER.7
519</v>
      </c>
      <c r="B3723" s="30" t="str">
        <f>DATA!D4570</f>
        <v>2503244</v>
      </c>
      <c r="C3723" s="31" t="str">
        <f>DATA!E4570</f>
        <v>COMPLETE PC BOARD FOR HARMONEY CARRIER A/C ( MODEL 42VMC 18H) COMPLETE CONTROL BOX ASSEMBLY</v>
      </c>
    </row>
    <row r="3724" spans="1:3" ht="29" x14ac:dyDescent="0.35">
      <c r="A3724" s="30" t="str">
        <f>DATA!C4571</f>
        <v>1854.002.
CARIER.0
744</v>
      </c>
      <c r="B3724" s="30" t="str">
        <f>DATA!D4571</f>
        <v>42QFIT18-708</v>
      </c>
      <c r="C3724" s="31" t="str">
        <f>DATA!E4571</f>
        <v>COMPLETE PC BOARD WITH REMOTE CONTROL AND ALL SENSORS FOR HARMONY CARRIER PRISTAGE MODEL (42QFIT18-708)</v>
      </c>
    </row>
    <row r="3725" spans="1:3" x14ac:dyDescent="0.35">
      <c r="A3725" s="30" t="str">
        <f>DATA!C4572</f>
        <v>1854.002.
CARIER.0
738</v>
      </c>
      <c r="B3725" s="30" t="str">
        <f>DATA!D4572</f>
        <v>2300438</v>
      </c>
      <c r="C3725" s="31" t="str">
        <f>DATA!E4572</f>
        <v>5/8" FLARE VALVE FOR CARRIER AIR CONDITION</v>
      </c>
    </row>
    <row r="3726" spans="1:3" x14ac:dyDescent="0.35">
      <c r="A3726" s="30" t="str">
        <f>DATA!C4573</f>
        <v>1854.002.
CARIER.0
748</v>
      </c>
      <c r="B3726" s="30" t="str">
        <f>DATA!D4573</f>
        <v>2300436</v>
      </c>
      <c r="C3726" s="31" t="str">
        <f>DATA!E4573</f>
        <v>FLARE VALVE 3/8" FOR CARRIER A/C 38QG18-H</v>
      </c>
    </row>
    <row r="3727" spans="1:3" x14ac:dyDescent="0.35">
      <c r="A3727" s="30" t="str">
        <f>DATA!C4574</f>
        <v>1531.032.
GENRAL.7
044</v>
      </c>
      <c r="B3727" s="30" t="str">
        <f>DATA!D4574</f>
        <v>ART 602</v>
      </c>
      <c r="C3727" s="31" t="str">
        <f>DATA!E4574</f>
        <v>BTICINO SWITCH OUT SIDE WALL 26 AMP. , 380 VOLT FOR FREEZER AND A/C</v>
      </c>
    </row>
    <row r="3728" spans="1:3" x14ac:dyDescent="0.35">
      <c r="A3728" s="30" t="str">
        <f>DATA!C4575</f>
        <v>2211.001.
GENRAL.7
035</v>
      </c>
      <c r="B3728" s="30" t="str">
        <f>DATA!D4575</f>
        <v>LC1-D12-B7</v>
      </c>
      <c r="C3728" s="31" t="str">
        <f>DATA!E4575</f>
        <v>SCHNEIDER CONTACTOR LC1-D12-B7 WITH OVER LOAD ( 1.6- 2.5 AMP ) , FOR FREEZER AND A/C</v>
      </c>
    </row>
    <row r="3729" spans="1:3" x14ac:dyDescent="0.35">
      <c r="A3729" s="30" t="str">
        <f>DATA!C4576</f>
        <v>2211.001.
GENRAL.7
036</v>
      </c>
      <c r="B3729" s="30" t="str">
        <f>DATA!D4576</f>
        <v>LC1-D32-B7</v>
      </c>
      <c r="C3729" s="31" t="str">
        <f>DATA!E4576</f>
        <v>SCHNEIDER CONTACTOR LC1-D32-B7 WITH OVER LOAD ( 9-13 AMP ) , FOR FREEZER AND A/C</v>
      </c>
    </row>
    <row r="3730" spans="1:3" x14ac:dyDescent="0.35">
      <c r="A3730" s="30" t="str">
        <f>DATA!C4577</f>
        <v>1854.002.
CARIER.0
852</v>
      </c>
      <c r="B3730" s="30" t="str">
        <f>DATA!D4577</f>
        <v/>
      </c>
      <c r="C3730" s="31" t="str">
        <f>DATA!E4577</f>
        <v>CHARGING VALVES CAP 1/2 FOR CARRIER A/C</v>
      </c>
    </row>
    <row r="3731" spans="1:3" x14ac:dyDescent="0.35">
      <c r="A3731" s="30" t="str">
        <f>DATA!C4578</f>
        <v>1854.002.
CARIER.0
886</v>
      </c>
      <c r="B3731" s="30" t="str">
        <f>DATA!D4578</f>
        <v>36314802</v>
      </c>
      <c r="C3731" s="31" t="str">
        <f>DATA!E4578</f>
        <v>BODY ASSY , FOR CARRIER A/C , 42QG18-H-XM</v>
      </c>
    </row>
    <row r="3732" spans="1:3" x14ac:dyDescent="0.35">
      <c r="A3732" s="30" t="str">
        <f>DATA!C4579</f>
        <v>1531.032.
GENRAL.7
153</v>
      </c>
      <c r="B3732" s="30" t="str">
        <f>DATA!D4579</f>
        <v>412812</v>
      </c>
      <c r="C3732" s="31" t="str">
        <f>DATA!E4579</f>
        <v>DIN RAIL MOUNT TIMER ANALOGUE 16 A/250 V FOR LEGRAND FREEZER UNIT MICROREX T31</v>
      </c>
    </row>
    <row r="3733" spans="1:3" ht="29" x14ac:dyDescent="0.35">
      <c r="A3733" s="30" t="str">
        <f>DATA!C4580</f>
        <v>1854.002.
CARIER.7
547</v>
      </c>
      <c r="B3733" s="30" t="str">
        <f>DATA!D4580</f>
        <v>YKT-40-6-220</v>
      </c>
      <c r="C3733" s="31" t="str">
        <f>DATA!E4580</f>
        <v>OUTDOOR FAN MOTOR 50 HZ. , 220 VOLT. ,1 PH ., 38 AMP. , 40 W. , 3 MICRO FRAD. , RPM 910, 1 SPEED WITH ITS FAN WITH ITS BLADE FOR CARRIER OPTIMAX</v>
      </c>
    </row>
    <row r="3734" spans="1:3" x14ac:dyDescent="0.35">
      <c r="A3734" s="30" t="str">
        <f>DATA!C4581</f>
        <v>1854.002.
CARIER.7
550</v>
      </c>
      <c r="B3734" s="30" t="str">
        <f>DATA!D4581</f>
        <v>EU-KFR70G/N1Y</v>
      </c>
      <c r="C3734" s="31" t="str">
        <f>DATA!E4581</f>
        <v>RECEVIER UNIT-A (ROHS) FOR CARRIER OPTIMAX</v>
      </c>
    </row>
    <row r="3735" spans="1:3" x14ac:dyDescent="0.35">
      <c r="A3735" s="30" t="str">
        <f>DATA!C4582</f>
        <v>1521.009.
COPLND.0
216</v>
      </c>
      <c r="B3735" s="30" t="str">
        <f>DATA!D4582</f>
        <v>121</v>
      </c>
      <c r="C3735" s="31" t="str">
        <f>DATA!E4582</f>
        <v>Freezer condenser fan motor with its blades diameter 30 CM FOR COBLEND FREEZER UNIT H2G2</v>
      </c>
    </row>
    <row r="3736" spans="1:3" x14ac:dyDescent="0.35">
      <c r="A3736" s="30" t="str">
        <f>DATA!C4583</f>
        <v>1520.010.
GENRAL.0
927</v>
      </c>
      <c r="B3736" s="30" t="str">
        <f>DATA!D4583</f>
        <v>068-2007</v>
      </c>
      <c r="C3736" s="31" t="str">
        <f>DATA!E4583</f>
        <v>DANFOSS ORIFICE NO.04 FOR THER0M EXPANSION VALVE OF TYPE 068Z3403 , FOR DANFOSS FREEZER UNITE</v>
      </c>
    </row>
    <row r="3737" spans="1:3" ht="29" x14ac:dyDescent="0.35">
      <c r="A3737" s="30" t="str">
        <f>DATA!C4584</f>
        <v>1854.027.
GENRAL.0
031</v>
      </c>
      <c r="B3737" s="30" t="str">
        <f>DATA!D4584</f>
        <v/>
      </c>
      <c r="C3737" s="31" t="str">
        <f>DATA!E4584</f>
        <v>LIQUID LINE FILTER DRYER, COPPER, SOLDER CONNECTION, 1/4 CONNECTION SIZE (IN.), FOR MINI BAR REFREGIRATORS ( REF. P/N : 6X527 GRAINGER CAT.)</v>
      </c>
    </row>
    <row r="3738" spans="1:3" x14ac:dyDescent="0.35">
      <c r="A3738" s="30" t="str">
        <f>DATA!C4585</f>
        <v>5720.006.GENRAL.0089</v>
      </c>
      <c r="B3738" s="30" t="str">
        <f>DATA!D4585</f>
        <v/>
      </c>
      <c r="C3738" s="31" t="str">
        <f>DATA!E4585</f>
        <v>TAPE,2",PVC</v>
      </c>
    </row>
    <row r="3739" spans="1:3" x14ac:dyDescent="0.35">
      <c r="A3739" s="30" t="str">
        <f>DATA!C4586</f>
        <v>5720.006.GENRAL.0850</v>
      </c>
      <c r="B3739" s="30" t="str">
        <f>DATA!D4586</f>
        <v/>
      </c>
      <c r="C3739" s="31" t="str">
        <f>DATA!E4586</f>
        <v>DUCT TAPE SILVER 2" WIDTH , 50 METER , WATERPROOF STRONG ADHESIVE TAPE , PLASTIC , HEAVEY DUTEY</v>
      </c>
    </row>
    <row r="3740" spans="1:3" x14ac:dyDescent="0.35">
      <c r="A3740" s="30" t="str">
        <f>DATA!C4587</f>
        <v>5720.009.GENRAL.0818</v>
      </c>
      <c r="B3740" s="30" t="str">
        <f>DATA!D4587</f>
        <v/>
      </c>
      <c r="C3740" s="31" t="str">
        <f>DATA!E4587</f>
        <v>FLUORESCENT LAMP 18W,TL-D 18W/54-765 COOLDAYLIGHT</v>
      </c>
    </row>
    <row r="3741" spans="1:3" x14ac:dyDescent="0.35">
      <c r="A3741" s="30" t="str">
        <f>DATA!C4588</f>
        <v>5720.006.GENRAL.0850</v>
      </c>
      <c r="B3741" s="30" t="str">
        <f>DATA!D4588</f>
        <v/>
      </c>
      <c r="C3741" s="31" t="str">
        <f>DATA!E4588</f>
        <v>DUCT TAPE SILVER 2" WIDTH , 50 METER , WATERPROOF STRONG ADHESIVE TAPE , PLASTIC , HEAVEY DUTEY</v>
      </c>
    </row>
    <row r="3742" spans="1:3" x14ac:dyDescent="0.35">
      <c r="A3742" s="30" t="str">
        <f>DATA!C4589</f>
        <v>5720.006.GENRAL.0089</v>
      </c>
      <c r="B3742" s="30" t="str">
        <f>DATA!D4589</f>
        <v/>
      </c>
      <c r="C3742" s="31" t="str">
        <f>DATA!E4589</f>
        <v>TAPE,2",PVC</v>
      </c>
    </row>
    <row r="3743" spans="1:3" x14ac:dyDescent="0.35">
      <c r="A3743" s="30" t="str">
        <f>DATA!C4590</f>
        <v>5720.006.GENRAL.0089</v>
      </c>
      <c r="B3743" s="30" t="str">
        <f>DATA!D4590</f>
        <v/>
      </c>
      <c r="C3743" s="31" t="str">
        <f>DATA!E4590</f>
        <v>TAPE,2",PVC</v>
      </c>
    </row>
    <row r="3744" spans="1:3" x14ac:dyDescent="0.35">
      <c r="A3744" s="30" t="str">
        <f>DATA!C4591</f>
        <v>5720.006.GENRAL.0089</v>
      </c>
      <c r="B3744" s="30" t="str">
        <f>DATA!D4591</f>
        <v/>
      </c>
      <c r="C3744" s="31" t="str">
        <f>DATA!E4591</f>
        <v>TAPE,2",PVC</v>
      </c>
    </row>
    <row r="3745" spans="1:3" x14ac:dyDescent="0.35">
      <c r="A3745" s="30" t="str">
        <f>DATA!C4592</f>
        <v>5720.006.GENRAL.0089</v>
      </c>
      <c r="B3745" s="30" t="str">
        <f>DATA!D4592</f>
        <v/>
      </c>
      <c r="C3745" s="31" t="str">
        <f>DATA!E4592</f>
        <v>TAPE,2",PVC</v>
      </c>
    </row>
    <row r="3746" spans="1:3" x14ac:dyDescent="0.35">
      <c r="A3746" s="30" t="str">
        <f>DATA!C4593</f>
        <v>5720.006.GENRAL.0850</v>
      </c>
      <c r="B3746" s="30" t="str">
        <f>DATA!D4593</f>
        <v/>
      </c>
      <c r="C3746" s="31" t="str">
        <f>DATA!E4593</f>
        <v>DUCT TAPE SILVER 2" WIDTH , 50 METER , WATERPROOF STRONG ADHESIVE TAPE , PLASTIC , HEAVEY DUTEY</v>
      </c>
    </row>
    <row r="3747" spans="1:3" x14ac:dyDescent="0.35">
      <c r="A3747" s="30" t="str">
        <f>DATA!C4594</f>
        <v>2215.004.GENRAL.7603</v>
      </c>
      <c r="B3747" s="30" t="str">
        <f>DATA!D4594</f>
        <v>10312141</v>
      </c>
      <c r="C3747" s="31" t="str">
        <f>DATA!E4594</f>
        <v>P/N : 10312141 , BATT WATERPROOF ELECTRICAL BOX 10*15, UPVC FOR JANA LIGHT CAMP ELECTRIC</v>
      </c>
    </row>
    <row r="3748" spans="1:3" ht="29" x14ac:dyDescent="0.35">
      <c r="A3748" s="30" t="str">
        <f>DATA!C4595</f>
        <v>5720.009.GENRAL.0973</v>
      </c>
      <c r="B3748" s="30" t="str">
        <f>DATA!D4595</f>
        <v>300AMP-400AMP,50-70SQ MM</v>
      </c>
      <c r="C3748" s="31" t="str">
        <f>DATA!E4595</f>
        <v>P/N: 300AMP-400AMP,50-70SQ MM , ELECTRIC ARC WELDING QUICK CONNECTORS PAIR , DINSE STYLE ( SET = MALE &amp; FEMALE )</v>
      </c>
    </row>
    <row r="3749" spans="1:3" x14ac:dyDescent="0.35">
      <c r="A3749" s="30" t="str">
        <f>DATA!C4596</f>
        <v>5720.006.GENRAL.0089</v>
      </c>
      <c r="B3749" s="30" t="str">
        <f>DATA!D4596</f>
        <v/>
      </c>
      <c r="C3749" s="31" t="str">
        <f>DATA!E4596</f>
        <v>TAPE,2",PVC</v>
      </c>
    </row>
    <row r="3750" spans="1:3" x14ac:dyDescent="0.35">
      <c r="A3750" s="30" t="str">
        <f>DATA!C4597</f>
        <v>5720.006.GENRAL.0089</v>
      </c>
      <c r="B3750" s="30" t="str">
        <f>DATA!D4597</f>
        <v/>
      </c>
      <c r="C3750" s="31" t="str">
        <f>DATA!E4597</f>
        <v>TAPE,2",PVC</v>
      </c>
    </row>
    <row r="3751" spans="1:3" x14ac:dyDescent="0.35">
      <c r="A3751" s="30" t="str">
        <f>DATA!C4598</f>
        <v>2211.008.GENRAL.0159</v>
      </c>
      <c r="B3751" s="30" t="str">
        <f>DATA!D4598</f>
        <v>1SDA058195R1</v>
      </c>
      <c r="C3751" s="31" t="str">
        <f>DATA!E4598</f>
        <v>P/N : 1SDA058195R1 , TRIP UNIT DSU CIRCUIT-BREAKER ABB CAT.</v>
      </c>
    </row>
    <row r="3752" spans="1:3" x14ac:dyDescent="0.35">
      <c r="A3752" s="30" t="str">
        <f>DATA!C4599</f>
        <v>2211.099.GENRAL.0259</v>
      </c>
      <c r="B3752" s="30">
        <f>DATA!D4599</f>
        <v>0</v>
      </c>
      <c r="C3752" s="31" t="str">
        <f>DATA!E4599</f>
        <v>P/N : YO-1SDA038292R1 YC-1SDA038302R1 YU-1SDA038312R1 , SACE S.P.A YO- YC- YU ABB CAT.</v>
      </c>
    </row>
    <row r="3753" spans="1:3" x14ac:dyDescent="0.35">
      <c r="A3753" s="30" t="str">
        <f>DATA!C4600</f>
        <v>2211.008.GENRAL.0161</v>
      </c>
      <c r="B3753" s="30" t="str">
        <f>DATA!D4600</f>
        <v>MN/UVR 33671</v>
      </c>
      <c r="C3753" s="31" t="str">
        <f>DATA!E4600</f>
        <v>P/N : MN/UVR 33671 , GENERATOR CIRCUIT-BREAKER UNDERVOLTAGE SCHNEIDER CAT.</v>
      </c>
    </row>
    <row r="3754" spans="1:3" x14ac:dyDescent="0.35">
      <c r="A3754" s="30" t="str">
        <f>DATA!C4601</f>
        <v>2211.008.GENRAL.0162</v>
      </c>
      <c r="B3754" s="30" t="str">
        <f>DATA!D4601</f>
        <v>33662</v>
      </c>
      <c r="C3754" s="31" t="str">
        <f>DATA!E4601</f>
        <v>P/N : 33662 , GENERATOR CIRCUIT-BREAKER MX-XF/SHT-SHC SCHNEIDER CAT.</v>
      </c>
    </row>
    <row r="3755" spans="1:3" x14ac:dyDescent="0.35">
      <c r="A3755" s="30" t="str">
        <f>DATA!C4602</f>
        <v>5720.006.GENRAL.0089</v>
      </c>
      <c r="B3755" s="30" t="str">
        <f>DATA!D4602</f>
        <v/>
      </c>
      <c r="C3755" s="31" t="str">
        <f>DATA!E4602</f>
        <v>TAPE,2",PVC</v>
      </c>
    </row>
    <row r="3756" spans="1:3" x14ac:dyDescent="0.35">
      <c r="A3756" s="30" t="str">
        <f>DATA!C4603</f>
        <v>1521.027.GENRAL.0013</v>
      </c>
      <c r="B3756" s="30" t="str">
        <f>DATA!D4603</f>
        <v>XB7EV04MP</v>
      </c>
      <c r="C3756" s="31" t="str">
        <f>DATA!E4603</f>
        <v>P/N : XB7EV04MP , RED INDICATION LAMP 230V FOR MAIN FREEZER MODEL LH114/4DES-7Y MAKER SCHNEIDER</v>
      </c>
    </row>
    <row r="3757" spans="1:3" ht="29" x14ac:dyDescent="0.35">
      <c r="A3757" s="30" t="str">
        <f>DATA!C4604</f>
        <v>1521.027.GENRAL.0014</v>
      </c>
      <c r="B3757" s="30" t="str">
        <f>DATA!D4604</f>
        <v>XB7EV03MP</v>
      </c>
      <c r="C3757" s="31" t="str">
        <f>DATA!E4604</f>
        <v>P/N : XB7EV03MP , GREEN INDICATION LAMP 230V FOR MAIN FREEZER MODEL LH114/4DES-7Y MAKER SCHNEIDER</v>
      </c>
    </row>
    <row r="3758" spans="1:3" ht="29" x14ac:dyDescent="0.35">
      <c r="A3758" s="30" t="str">
        <f>DATA!C4605</f>
        <v>1521.027.GENRAL.0015</v>
      </c>
      <c r="B3758" s="30" t="str">
        <f>DATA!D4605</f>
        <v>XB7EV07MP</v>
      </c>
      <c r="C3758" s="31" t="str">
        <f>DATA!E4605</f>
        <v>P/N : XB7EV07MP , WHITE INDICATION LAMP 230V FOR MAIN FREEZER MODEL LH114/4DES-7Y MAKER SCHNEIDER</v>
      </c>
    </row>
    <row r="3759" spans="1:3" x14ac:dyDescent="0.35">
      <c r="A3759" s="30" t="str">
        <f>DATA!C4606</f>
        <v>0666.001.GENRAL.0026</v>
      </c>
      <c r="B3759" s="30" t="str">
        <f>DATA!D4606</f>
        <v>43" LED</v>
      </c>
      <c r="C3759" s="31" t="str">
        <f>DATA!E4606</f>
        <v>43" LED T.V 43" LED, BUILT-IN RECEIVER ( TORNADO / TOSHIBA )</v>
      </c>
    </row>
    <row r="3760" spans="1:3" x14ac:dyDescent="0.35">
      <c r="A3760" s="30" t="str">
        <f>DATA!C4607</f>
        <v>0666.001.GENRAL.0214</v>
      </c>
      <c r="B3760" s="30" t="str">
        <f>DATA!D4607</f>
        <v>HRES03-450</v>
      </c>
      <c r="C3760" s="31" t="str">
        <f>DATA!E4607</f>
        <v>P/N : HRES03-450 , SUCTION FAN FOR GALLEY ( ROSENBERG CAT.)</v>
      </c>
    </row>
    <row r="3761" spans="1:3" x14ac:dyDescent="0.35">
      <c r="A3761" s="30" t="str">
        <f>DATA!C4608</f>
        <v>0666.001.GENRAL.0215</v>
      </c>
      <c r="B3761" s="30" t="str">
        <f>DATA!D4608</f>
        <v>UNO-67-500-4D</v>
      </c>
      <c r="C3761" s="31" t="str">
        <f>DATA!E4608</f>
        <v>P/N : UNO-67-500-4D , FRESH AIR FAN FOR GALLEY ( ROSENBERG CAT.)</v>
      </c>
    </row>
    <row r="3762" spans="1:3" x14ac:dyDescent="0.35">
      <c r="A3762" s="30" t="str">
        <f>DATA!C4609</f>
        <v>0666.001.GENRAL.0214</v>
      </c>
      <c r="B3762" s="30" t="str">
        <f>DATA!D4609</f>
        <v>HRES03-450</v>
      </c>
      <c r="C3762" s="31" t="str">
        <f>DATA!E4609</f>
        <v>P/N : HRES03-450 , SUCTION FAN FOR GALLEY ( ROSENBERG CAT.)</v>
      </c>
    </row>
    <row r="3763" spans="1:3" x14ac:dyDescent="0.35">
      <c r="A3763" s="30" t="str">
        <f>DATA!C4610</f>
        <v>0666.001.GENRAL.0215</v>
      </c>
      <c r="B3763" s="30" t="str">
        <f>DATA!D4610</f>
        <v>UNO-67-500-4D</v>
      </c>
      <c r="C3763" s="31" t="str">
        <f>DATA!E4610</f>
        <v>P/N : UNO-67-500-4D , FRESH AIR FAN FOR GALLEY ( ROSENBERG CAT.)</v>
      </c>
    </row>
    <row r="3764" spans="1:3" x14ac:dyDescent="0.35">
      <c r="A3764" s="30" t="str">
        <f>DATA!C4611</f>
        <v>0666.001.GENRAL.0214</v>
      </c>
      <c r="B3764" s="30" t="str">
        <f>DATA!D4611</f>
        <v>HRES03-450</v>
      </c>
      <c r="C3764" s="31" t="str">
        <f>DATA!E4611</f>
        <v>SUCTION FAN FOR GALLEY ( ROSENBERG CAT.)</v>
      </c>
    </row>
    <row r="3765" spans="1:3" x14ac:dyDescent="0.35">
      <c r="A3765" s="30" t="str">
        <f>DATA!C4612</f>
        <v>0666.001.GENRAL.0215</v>
      </c>
      <c r="B3765" s="30" t="str">
        <f>DATA!D4612</f>
        <v>UNO-67-500-4D</v>
      </c>
      <c r="C3765" s="31" t="str">
        <f>DATA!E4612</f>
        <v>FRESH AIR FAN FOR GALLEY ( ROSENBERG CAT.)</v>
      </c>
    </row>
    <row r="3766" spans="1:3" x14ac:dyDescent="0.35">
      <c r="A3766" s="30" t="str">
        <f>DATA!C4613</f>
        <v>6666.001.GENRAL.0001</v>
      </c>
      <c r="B3766" s="30" t="str">
        <f>DATA!D4613</f>
        <v/>
      </c>
      <c r="C3766" s="31" t="str">
        <f>DATA!E4613</f>
        <v>BRAUN SOMMELIER WATER KETTLE WK300 1.6 LITERS 2200W 220-240V 50-60 HZ 1.85K TO 2.2KW CHINA</v>
      </c>
    </row>
    <row r="3767" spans="1:3" x14ac:dyDescent="0.35">
      <c r="A3767" s="30" t="str">
        <f>DATA!C4614</f>
        <v>6666.001.GENRAL.0034</v>
      </c>
      <c r="B3767" s="30" t="str">
        <f>DATA!D4614</f>
        <v/>
      </c>
      <c r="C3767" s="31" t="str">
        <f>DATA!E4614</f>
        <v>JAC MICROWAVE 25 LITER DIGITAL CONTROL PANEL WITH GRILL</v>
      </c>
    </row>
    <row r="3768" spans="1:3" x14ac:dyDescent="0.35">
      <c r="A3768" s="30" t="str">
        <f>DATA!C4615</f>
        <v>6666.001.GENRAL.0069</v>
      </c>
      <c r="B3768" s="30" t="str">
        <f>DATA!D4615</f>
        <v/>
      </c>
      <c r="C3768" s="31" t="str">
        <f>DATA!E4615</f>
        <v>ARZUM OKKA AUTOMATIC 220V TURKISH/GREEK COFFEE MACHINE ( REF. MODEL : OK002W )</v>
      </c>
    </row>
    <row r="3769" spans="1:3" x14ac:dyDescent="0.35">
      <c r="A3769" s="30" t="str">
        <f>DATA!C4616</f>
        <v>6666.001.GENRAL.0149</v>
      </c>
      <c r="B3769" s="30" t="str">
        <f>DATA!D4616</f>
        <v/>
      </c>
      <c r="C3769" s="31" t="str">
        <f>DATA!E4616</f>
        <v>TORNADO AUTOMATIC TURKISH COFFEE MAKER 330ML, 735 WATT, TCME-100</v>
      </c>
    </row>
    <row r="3770" spans="1:3" x14ac:dyDescent="0.35">
      <c r="A3770" s="30" t="str">
        <f>DATA!C4617</f>
        <v>1531.033.GENRAL.7534</v>
      </c>
      <c r="B3770" s="30">
        <f>DATA!D4617</f>
        <v>0</v>
      </c>
      <c r="C3770" s="31" t="str">
        <f>DATA!E4617</f>
        <v>ELECTRICAL BOARD MODEL SJ-PC48A FOR SHARP REFRIGERATOR</v>
      </c>
    </row>
    <row r="3771" spans="1:3" x14ac:dyDescent="0.35">
      <c r="A3771" s="30" t="str">
        <f>DATA!C4618</f>
        <v>1531.032.GENRAL.7591</v>
      </c>
      <c r="B3771" s="30" t="str">
        <f>DATA!D4618</f>
        <v>R23591</v>
      </c>
      <c r="C3771" s="31" t="str">
        <f>DATA!E4618</f>
        <v>EVAPORTATING THERMOSTAT FOR BREMA &amp; LUXIA ICEMAKER MODEL CB640 &amp; FC72AE1, OLD P/N : K22-L2021</v>
      </c>
    </row>
    <row r="3772" spans="1:3" ht="29" x14ac:dyDescent="0.35">
      <c r="A3772" s="30" t="str">
        <f>DATA!C4619</f>
        <v>1531.032.GENRAL.7132</v>
      </c>
      <c r="B3772" s="30" t="str">
        <f>DATA!D4619</f>
        <v>LVM20</v>
      </c>
      <c r="C3772" s="31" t="str">
        <f>DATA!E4619</f>
        <v>LOVATO - P/N: LVM20 LEVEL CONTROLLER LOVATO A240 LEVEL CONTROLLER RELAY 220?.240 V 50/60 HZ , REF. PN/ 2101203 FOR WATER BOILER &amp; BAIN MARIE</v>
      </c>
    </row>
    <row r="3773" spans="1:3" x14ac:dyDescent="0.35">
      <c r="A3773" s="30" t="str">
        <f>DATA!C4620</f>
        <v>1531.033.GENRAL.7.534</v>
      </c>
      <c r="B3773" s="30" t="str">
        <f>DATA!D4620</f>
        <v/>
      </c>
      <c r="C3773" s="31" t="str">
        <f>DATA!E4620</f>
        <v>ELECTRICAL BOARD MODEL SJ-PC48A FOR SHARP REFRIGERATOR</v>
      </c>
    </row>
    <row r="3774" spans="1:3" x14ac:dyDescent="0.35">
      <c r="A3774" s="30" t="str">
        <f>DATA!C4621</f>
        <v>2215.003.GENRAL.7113</v>
      </c>
      <c r="B3774" s="30" t="str">
        <f>DATA!D4621</f>
        <v>MVL1-3H</v>
      </c>
      <c r="C3774" s="31" t="str">
        <f>DATA!E4621</f>
        <v>P/N : MVL1-3H, HOOKED BLADE TERMINAL RED CODE 491335 FOR ANGILA TERMINALS</v>
      </c>
    </row>
    <row r="3775" spans="1:3" x14ac:dyDescent="0.35">
      <c r="A3775" s="30" t="str">
        <f>DATA!C4622</f>
        <v>5720.009.GENRAL.0818</v>
      </c>
      <c r="B3775" s="30" t="str">
        <f>DATA!D4622</f>
        <v/>
      </c>
      <c r="C3775" s="31" t="str">
        <f>DATA!E4622</f>
        <v>FLUORESCENT LAMP 18W,TL-D 18W/54-765 COOLDAYLIGHT</v>
      </c>
    </row>
    <row r="3776" spans="1:3" x14ac:dyDescent="0.35">
      <c r="A3776" s="30" t="str">
        <f>DATA!C4623</f>
        <v>5720.010.GENRAL.0188</v>
      </c>
      <c r="B3776" s="30" t="str">
        <f>DATA!D4623</f>
        <v/>
      </c>
      <c r="C3776" s="31" t="str">
        <f>DATA!E4623</f>
        <v>LED SMALL PANEL- 21 W- 65W1MZ - 6500K WITH CONSTANT CURRENT LED.21 W</v>
      </c>
    </row>
    <row r="3777" spans="1:3" x14ac:dyDescent="0.35">
      <c r="A3777" s="30" t="str">
        <f>DATA!C4624</f>
        <v>1712.001.GENRAL.0121</v>
      </c>
      <c r="B3777" s="30" t="str">
        <f>DATA!D4624</f>
        <v>10713008-001</v>
      </c>
      <c r="C3777" s="31" t="str">
        <f>DATA!E4624</f>
        <v>P/N : 10713008-001 , GAUGE DIAL : PRESSURE: GAUGE 5 IN : 6000 PSI : SINGLE SCALE : TRU-VUE YASKAWA CAT.</v>
      </c>
    </row>
    <row r="3778" spans="1:3" ht="29" x14ac:dyDescent="0.35">
      <c r="A3778" s="30" t="str">
        <f>DATA!C4625</f>
        <v>1712.001.GENRAL.0122</v>
      </c>
      <c r="B3778" s="30" t="str">
        <f>DATA!D4625</f>
        <v>10795235-001</v>
      </c>
      <c r="C3778" s="31" t="str">
        <f>DATA!E4625</f>
        <v>P/N : 10795235-001 , GAUGE DIAL : PRESSURE : GAUGE 5 IN , 0-10 PSI ' SINGLE SCALE 200 SUBDIVISION YASKAWA CAT.</v>
      </c>
    </row>
    <row r="3779" spans="1:3" x14ac:dyDescent="0.35">
      <c r="A3779" s="30" t="str">
        <f>DATA!C4626</f>
        <v>2215.002.GENRAL.7562</v>
      </c>
      <c r="B3779" s="30" t="str">
        <f>DATA!D4626</f>
        <v>2997208900</v>
      </c>
      <c r="C3779" s="31" t="str">
        <f>DATA!E4626</f>
        <v>P/N : 2997208900 , TERMAINAL ASSORTMENT KIT (THOMAS &amp; BETT ) ( OLD P/N : STAKIT )</v>
      </c>
    </row>
    <row r="3780" spans="1:3" x14ac:dyDescent="0.35">
      <c r="A3780" s="30" t="str">
        <f>DATA!C4627</f>
        <v>2211.008.GENRAL.0159</v>
      </c>
      <c r="B3780" s="30" t="str">
        <f>DATA!D4627</f>
        <v>1SDA058195R1</v>
      </c>
      <c r="C3780" s="31" t="str">
        <f>DATA!E4627</f>
        <v>P/N : 1SDA058195R1 , TRIP UNIT DSU CIRCUIT-BREAKER ABB CAT.</v>
      </c>
    </row>
    <row r="3781" spans="1:3" x14ac:dyDescent="0.35">
      <c r="A3781" s="30" t="str">
        <f>DATA!C4628</f>
        <v>2211.099.GENRAL.0259</v>
      </c>
      <c r="B3781" s="30">
        <f>DATA!D4628</f>
        <v>0</v>
      </c>
      <c r="C3781" s="31" t="str">
        <f>DATA!E4628</f>
        <v>P/N : YO-1SDA038292R1 YC-1SDA038302R1 YU-1SDA038312R1 , SACE S.P.A YO- YC- YU ABB CAT.</v>
      </c>
    </row>
    <row r="3782" spans="1:3" x14ac:dyDescent="0.35">
      <c r="A3782" s="30" t="str">
        <f>DATA!C4629</f>
        <v>2211.008.GENRAL.0161</v>
      </c>
      <c r="B3782" s="30" t="str">
        <f>DATA!D4629</f>
        <v>MN/UVR 33671</v>
      </c>
      <c r="C3782" s="31" t="str">
        <f>DATA!E4629</f>
        <v>P/N : MN/UVR 33671 , GENERATOR CIRCUIT-BREAKER UNDERVOLTAGE SCHNEIDER CAT.</v>
      </c>
    </row>
    <row r="3783" spans="1:3" x14ac:dyDescent="0.35">
      <c r="A3783" s="30" t="str">
        <f>DATA!C4630</f>
        <v>2211.008.GENRAL.0162</v>
      </c>
      <c r="B3783" s="30" t="str">
        <f>DATA!D4630</f>
        <v>33662</v>
      </c>
      <c r="C3783" s="31" t="str">
        <f>DATA!E4630</f>
        <v>P/N : 33662 , GENERATOR CIRCUIT-BREAKER MX-XF/SHT-SHC SCHNEIDER CAT.</v>
      </c>
    </row>
    <row r="3784" spans="1:3" ht="29" x14ac:dyDescent="0.35">
      <c r="A3784" s="30" t="str">
        <f>DATA!C4631</f>
        <v>1712.001.GENRAL.7508</v>
      </c>
      <c r="B3784" s="30" t="str">
        <f>DATA!D4631</f>
        <v>4088K114</v>
      </c>
      <c r="C3784" s="31" t="str">
        <f>DATA!E4631</f>
        <v>GLYCERIN-FILLED STAINLESS STEEL-CASE GAUGE 6" DIAL , 1/4" NPT MALE BOTTOM , 0 - 230 PSI COPPER TIP AS PHOTO</v>
      </c>
    </row>
    <row r="3785" spans="1:3" ht="29" x14ac:dyDescent="0.35">
      <c r="A3785" s="30" t="str">
        <f>DATA!C4632</f>
        <v>2211.008.GENRAL.0081</v>
      </c>
      <c r="B3785" s="30" t="str">
        <f>DATA!D4632</f>
        <v>SACE E3S 20</v>
      </c>
      <c r="C3785" s="31" t="str">
        <f>DATA!E4632</f>
        <v>ABB CIRCUIT BREAKER INCL PR121/P LSI , WITH UNDER VLOTAGE YU 24V DC ,YO/YC 110-120V , FOR MAIN GENERATOR, IU=2000A,UE=690V,ICW=75KAX1S,50/60HZ</v>
      </c>
    </row>
    <row r="3786" spans="1:3" x14ac:dyDescent="0.35">
      <c r="A3786" s="30" t="str">
        <f>DATA!C4633</f>
        <v>5720.001.GENRAL.7540</v>
      </c>
      <c r="B3786" s="30" t="str">
        <f>DATA!D4633</f>
        <v>CR17345</v>
      </c>
      <c r="C3786" s="31" t="str">
        <f>DATA!E4633</f>
        <v>DURACELL (ULTRA ), LITHUM, BATTREY 3V FOR DEFIBRILLATOR FOR DURACELL DEFIBRILLATOR ULTRA</v>
      </c>
    </row>
    <row r="3787" spans="1:3" x14ac:dyDescent="0.35">
      <c r="A3787" s="30" t="str">
        <f>DATA!C4634</f>
        <v>2211.011.GENRAL.0382</v>
      </c>
      <c r="B3787" s="30" t="str">
        <f>DATA!D4634</f>
        <v>JL.D32061330-140ES-M</v>
      </c>
      <c r="C3787" s="31" t="str">
        <f>DATA!E4634</f>
        <v>6 LED STRAP 6V 50.5 CM 035-320-3030-GC FOR TORNADO MODEL 035-320-3030-GC</v>
      </c>
    </row>
    <row r="3788" spans="1:3" x14ac:dyDescent="0.35">
      <c r="A3788" s="30" t="str">
        <f>DATA!C4635</f>
        <v>2211.007.GENRAL.0780</v>
      </c>
      <c r="B3788" s="30" t="str">
        <f>DATA!D4635</f>
        <v>3059812</v>
      </c>
      <c r="C3788" s="31" t="str">
        <f>DATA!E4635</f>
        <v>D-TB 4-HESI-COVER, DEPTH: 35.1 MM, WIDTH: 2.2 MM, HEIGHT: 58 MM, COLOR: DARK GRAY ( PHOENIX CAT. )</v>
      </c>
    </row>
    <row r="3789" spans="1:3" x14ac:dyDescent="0.35">
      <c r="A3789" s="30" t="str">
        <f>DATA!C4636</f>
        <v>1531.032.GENRAL.7036</v>
      </c>
      <c r="B3789" s="30" t="str">
        <f>DATA!D4636</f>
        <v>DHY01294</v>
      </c>
      <c r="C3789" s="31" t="str">
        <f>DATA!E4636</f>
        <v>DRIER FILTER LIQUID SIZE 3, .50 FOR FREEZER AND A/C</v>
      </c>
    </row>
    <row r="3790" spans="1:3" x14ac:dyDescent="0.35">
      <c r="A3790" s="30" t="str">
        <f>DATA!C4637</f>
        <v>1531.032.GENRAL.7052</v>
      </c>
      <c r="B3790" s="30" t="str">
        <f>DATA!D4637</f>
        <v>SVE-5-CP100</v>
      </c>
      <c r="C3790" s="31" t="str">
        <f>DATA!E4637</f>
        <v>THERMAL EXPANSION VALVE FOR FREEZER AND A/C</v>
      </c>
    </row>
    <row r="3791" spans="1:3" x14ac:dyDescent="0.35">
      <c r="A3791" s="30" t="str">
        <f>DATA!C4638</f>
        <v>1531.032.GENRAL.7151</v>
      </c>
      <c r="B3791" s="30" t="str">
        <f>DATA!D4638</f>
        <v>4032316</v>
      </c>
      <c r="C3791" s="31" t="str">
        <f>DATA!E4638</f>
        <v>3/8'' FILTER WITH NUTFOR FREEZER UNIT SDML-163</v>
      </c>
    </row>
    <row r="3792" spans="1:3" x14ac:dyDescent="0.35">
      <c r="A3792" s="30" t="str">
        <f>DATA!C4639</f>
        <v>1531.032.GENRAL.7153</v>
      </c>
      <c r="B3792" s="30" t="str">
        <f>DATA!D4639</f>
        <v>412812</v>
      </c>
      <c r="C3792" s="31" t="str">
        <f>DATA!E4639</f>
        <v>LEGRAND DIN RAIL MOUNT TIMER ANALOGUE 16 A/250 V FOR LEGRAND FREEZER UNIT MICROREX T31</v>
      </c>
    </row>
    <row r="3793" spans="1:3" ht="29" x14ac:dyDescent="0.35">
      <c r="A3793" s="30" t="str">
        <f>DATA!C4640</f>
        <v>2211.010.GENRAL.0068</v>
      </c>
      <c r="B3793" s="30" t="str">
        <f>DATA!D4640</f>
        <v>EF19-6.3</v>
      </c>
      <c r="C3793" s="31" t="str">
        <f>DATA!E4640</f>
        <v>P/N : EF19-6.3 , SELF-SUPPLIED ELECTRONIC OVERLOAD RELAY, SETTING RANGE 1.9 ... 6.3 A, NUMBER OF POLES 3 ( ABB CAT.)</v>
      </c>
    </row>
    <row r="3794" spans="1:3" ht="29" x14ac:dyDescent="0.35">
      <c r="A3794" s="30" t="str">
        <f>DATA!C4641</f>
        <v>2211.001.GENRAL.0080</v>
      </c>
      <c r="B3794" s="30" t="str">
        <f>DATA!D4641</f>
        <v>AF26-30-00-14</v>
      </c>
      <c r="C3794" s="31" t="str">
        <f>DATA!E4641</f>
        <v>P/N : AF26-30-00-14 , 3 POLE - 690 V IEC OR 600 UL CONTACTOR RATED CONTROL CIRCUIT VOLTAGE (UC):60 HZ 250 ... 500 V ( ABB CAT.)</v>
      </c>
    </row>
    <row r="3795" spans="1:3" ht="29" x14ac:dyDescent="0.35">
      <c r="A3795" s="30" t="str">
        <f>DATA!C4642</f>
        <v>2215.004.GENRAL.0135</v>
      </c>
      <c r="B3795" s="30" t="str">
        <f>DATA!D4642</f>
        <v>026225</v>
      </c>
      <c r="C3795" s="31" t="str">
        <f>DATA!E4642</f>
        <v>P/N : 026225 , 3C12 OIL AND MUD RESISTANT CABLE 3 CONDUCTORS X 12 AWG ( EA = 1 FT ) ( BOSTRIG CAT./ AMERCABLE # 37-102-516 )</v>
      </c>
    </row>
    <row r="3796" spans="1:3" ht="29" x14ac:dyDescent="0.35">
      <c r="A3796" s="30" t="str">
        <f>DATA!C4643</f>
        <v>2215.004.GENRAL.0136</v>
      </c>
      <c r="B3796" s="30" t="str">
        <f>DATA!D4643</f>
        <v>026226</v>
      </c>
      <c r="C3796" s="31" t="str">
        <f>DATA!E4643</f>
        <v>P/N : 026226 , 4C12 OIL AND MUD RESISTANT CABLE 4 CONDUCTORS X 12 AWG ( EA = 1 FT ) ( BOSTRIG CAT.) Manufacture TMC</v>
      </c>
    </row>
    <row r="3797" spans="1:3" ht="29" x14ac:dyDescent="0.35">
      <c r="A3797" s="30" t="str">
        <f>DATA!C4644</f>
        <v>2215.004.GENRAL.0137</v>
      </c>
      <c r="B3797" s="30" t="str">
        <f>DATA!D4644</f>
        <v>T26080</v>
      </c>
      <c r="C3797" s="31" t="str">
        <f>DATA!E4644</f>
        <v>P/N : T26080 , 4C06 OIL AND MUD RESISTANT CABLE 4 CONDUCTORS X 06 AWG ( EA = 1 FT ) ( BOSTRIG CAT.) Manufacture TMC</v>
      </c>
    </row>
    <row r="3798" spans="1:3" x14ac:dyDescent="0.35">
      <c r="A3798" s="30" t="str">
        <f>DATA!C4645</f>
        <v>1531.032.GENRAL.7020</v>
      </c>
      <c r="B3798" s="30" t="str">
        <f>DATA!D4645</f>
        <v>54840</v>
      </c>
      <c r="C3798" s="31" t="str">
        <f>DATA!E4645</f>
        <v>LAMP 240 V ? 25 W , REF. PN/ 54840 FOR CONVECTION OVEN 6 GN 1/1</v>
      </c>
    </row>
    <row r="3799" spans="1:3" x14ac:dyDescent="0.35">
      <c r="A3799" s="30" t="str">
        <f>DATA!C4646</f>
        <v>1854.014.CARIER.7506</v>
      </c>
      <c r="B3799" s="30" t="str">
        <f>DATA!D4646</f>
        <v/>
      </c>
      <c r="C3799" s="31" t="str">
        <f>DATA!E4646</f>
        <v>LEFT BRACKET FOR A/C CARRIER QG MODEL 42QG18H</v>
      </c>
    </row>
    <row r="3800" spans="1:3" x14ac:dyDescent="0.35">
      <c r="A3800" s="30" t="str">
        <f>DATA!C4647</f>
        <v>1854.014.CARIER.7507</v>
      </c>
      <c r="B3800" s="30" t="str">
        <f>DATA!D4647</f>
        <v/>
      </c>
      <c r="C3800" s="31" t="str">
        <f>DATA!E4647</f>
        <v>RIGHT BRACKET FOR A/C CARRIER QG 42QG18H</v>
      </c>
    </row>
    <row r="3801" spans="1:3" x14ac:dyDescent="0.35">
      <c r="A3801" s="30" t="str">
        <f>DATA!C4648</f>
        <v>1854.014.CARIER.7508</v>
      </c>
      <c r="B3801" s="30" t="str">
        <f>DATA!D4648</f>
        <v/>
      </c>
      <c r="C3801" s="31" t="str">
        <f>DATA!E4648</f>
        <v>INTERNAL BLOWER FOR A/C CARRIER QG MODEL 42QG18H AIR CONDATION CARRIER 42QG18H</v>
      </c>
    </row>
    <row r="3802" spans="1:3" x14ac:dyDescent="0.35">
      <c r="A3802" s="30" t="str">
        <f>DATA!C4649</f>
        <v>1854.014.CARIER.7510</v>
      </c>
      <c r="B3802" s="30" t="str">
        <f>DATA!D4649</f>
        <v/>
      </c>
      <c r="C3802" s="31" t="str">
        <f>DATA!E4649</f>
        <v>COMPRESSOR WITH CABILLARY GMCC 2 1/2HP FOR A/C CARRIER QG MODEL 42QG18H</v>
      </c>
    </row>
    <row r="3803" spans="1:3" x14ac:dyDescent="0.35">
      <c r="A3803" s="30" t="str">
        <f>DATA!C4650</f>
        <v>1854.014.CARIER.7511</v>
      </c>
      <c r="B3803" s="30" t="str">
        <f>DATA!D4650</f>
        <v/>
      </c>
      <c r="C3803" s="31" t="str">
        <f>DATA!E4650</f>
        <v>CONTACTOR FOR A/C CARRIER QG AIR CONDATION 42QG18H</v>
      </c>
    </row>
    <row r="3804" spans="1:3" x14ac:dyDescent="0.35">
      <c r="A3804" s="30" t="str">
        <f>DATA!C4651</f>
        <v>1854.014.CARIER.7512</v>
      </c>
      <c r="B3804" s="30" t="str">
        <f>DATA!D4651</f>
        <v/>
      </c>
      <c r="C3804" s="31" t="str">
        <f>DATA!E4651</f>
        <v>REVERSE VALVE FOR A/C CARRIER QG MODEL 42QG18H</v>
      </c>
    </row>
    <row r="3805" spans="1:3" x14ac:dyDescent="0.35">
      <c r="A3805" s="30" t="str">
        <f>DATA!C4652</f>
        <v>1854.002.CARIER.0725</v>
      </c>
      <c r="B3805" s="30" t="str">
        <f>DATA!D4652</f>
        <v>2400379</v>
      </c>
      <c r="C3805" s="31" t="str">
        <f>DATA!E4652</f>
        <v>DUAL CAPACITOR 50+5 MFD- 440VA FOR CARRIER AIR CONDITIONERS 42QG18-H,38QG18-H</v>
      </c>
    </row>
    <row r="3806" spans="1:3" x14ac:dyDescent="0.35">
      <c r="A3806" s="30" t="str">
        <f>DATA!C4653</f>
        <v>1854.002.CARIER.0728</v>
      </c>
      <c r="B3806" s="30" t="str">
        <f>DATA!D4653</f>
        <v>02400580</v>
      </c>
      <c r="C3806" s="31" t="str">
        <f>DATA!E4653</f>
        <v>CONTACTOR 2 POLES-25 AMPS 190-200V COIL FOR CARRIER AIR CONDITIONING</v>
      </c>
    </row>
    <row r="3807" spans="1:3" ht="29" x14ac:dyDescent="0.35">
      <c r="A3807" s="30" t="str">
        <f>DATA!C4654</f>
        <v>1520.010.GENRAL.7001</v>
      </c>
      <c r="B3807" s="30" t="str">
        <f>DATA!D4654</f>
        <v>068-2009</v>
      </c>
      <c r="C3807" s="31" t="str">
        <f>DATA!E4654</f>
        <v>DANFOSS 068-2009 ORIFICE NO.06 FOR THERMO EXPANSION VALVE NEW , FOR DANFOSS DRILL CABAIN AIR CONDITION</v>
      </c>
    </row>
    <row r="3808" spans="1:3" x14ac:dyDescent="0.35">
      <c r="A3808" s="30" t="str">
        <f>DATA!C4655</f>
        <v>1854.002.CARIER.7520</v>
      </c>
      <c r="B3808" s="30" t="str">
        <f>DATA!D4655</f>
        <v>02300403</v>
      </c>
      <c r="C3808" s="31" t="str">
        <f>DATA!E4655</f>
        <v>SERVICE VALVE C/W NEEDLE AND CAP FOR CARRIER A/C FOR CARRIER A/C CARRIER A/C CARRIER A/C</v>
      </c>
    </row>
    <row r="3809" spans="1:3" x14ac:dyDescent="0.35">
      <c r="A3809" s="30" t="str">
        <f>DATA!C4656</f>
        <v>1854.002.CARIER.0756</v>
      </c>
      <c r="B3809" s="30" t="str">
        <f>DATA!D4656</f>
        <v/>
      </c>
      <c r="C3809" s="31" t="str">
        <f>DATA!E4656</f>
        <v>CAPACITOR 55+5 FOR CARRIER A/C</v>
      </c>
    </row>
    <row r="3810" spans="1:3" x14ac:dyDescent="0.35">
      <c r="A3810" s="30" t="str">
        <f>DATA!C4657</f>
        <v>1854.002.CARIER.0889</v>
      </c>
      <c r="B3810" s="30" t="str">
        <f>DATA!D4657</f>
        <v/>
      </c>
      <c r="C3810" s="31" t="str">
        <f>DATA!E4657</f>
        <v>WHITE ISOLATION TAPE FOR A/C AND FREEZER STANDARD SIZE 1 EA = KG.</v>
      </c>
    </row>
    <row r="3811" spans="1:3" x14ac:dyDescent="0.35">
      <c r="A3811" s="30" t="str">
        <f>DATA!C4658</f>
        <v>1854.002.CARIER.0888</v>
      </c>
      <c r="B3811" s="30" t="str">
        <f>DATA!D4658</f>
        <v>DCL163</v>
      </c>
      <c r="C3811" s="31" t="str">
        <f>DATA!E4658</f>
        <v>FILTER DRYER 3/8" DANFOSS FOR YORK AIR CONDITION # 1 SCR ROOM HERMRTEC / E1212E</v>
      </c>
    </row>
    <row r="3812" spans="1:3" x14ac:dyDescent="0.35">
      <c r="A3812" s="30" t="str">
        <f>DATA!C4659</f>
        <v>1854.002.CARIER.7546</v>
      </c>
      <c r="B3812" s="30" t="str">
        <f>DATA!D4659</f>
        <v>PH330G2C - TKTS</v>
      </c>
      <c r="C3812" s="31" t="str">
        <f>DATA!E4659</f>
        <v>COMPRESSOR , 2.25 HP. , GMCC ROHS# PH330G2C - TKTS WITH ITS CAPLLRY FOR CARRIER OPTIMAX</v>
      </c>
    </row>
    <row r="3813" spans="1:3" ht="29" x14ac:dyDescent="0.35">
      <c r="A3813" s="30" t="str">
        <f>DATA!C4660</f>
        <v>1854.002.CARIER.0900</v>
      </c>
      <c r="B3813" s="30" t="str">
        <f>DATA!D4660</f>
        <v>1500237</v>
      </c>
      <c r="C3813" s="31" t="str">
        <f>DATA!E4660</f>
        <v>(Liquid restrictor)CAPILLARY TUBE FOR HITACHI COMPRESSOR MODEL SHX33SC4-U FOR CARRIER A/C TYPE 42Q18H</v>
      </c>
    </row>
    <row r="3814" spans="1:3" ht="29" x14ac:dyDescent="0.35">
      <c r="A3814" s="30" t="str">
        <f>DATA!C4661</f>
        <v>1854.002.CARIER.7583</v>
      </c>
      <c r="B3814" s="30" t="str">
        <f>DATA!D4661</f>
        <v>02501438</v>
      </c>
      <c r="C3814" s="31" t="str">
        <f>DATA!E4661</f>
        <v>REMOTE CONTROLLER (20 - 28 DEGREE) FOR OPTIMAX SPLIT AIR CONDITIONER INDOOR UNIT FOR CARRIER AIR CONDITIONER 42QHCT18-708J</v>
      </c>
    </row>
    <row r="3815" spans="1:3" ht="29" x14ac:dyDescent="0.35">
      <c r="A3815" s="30" t="str">
        <f>DATA!C4662</f>
        <v>1854.002.CARIER.7584</v>
      </c>
      <c r="B3815" s="30" t="str">
        <f>DATA!D4662</f>
        <v>02804231</v>
      </c>
      <c r="C3815" s="31" t="str">
        <f>DATA!E4662</f>
        <v>AXIAL FAN 425*127*8-3ASG20- 12100105000057 FOR OPTIMAX SPLIT AIR CONDITIONER OUTDOOR UNIT FOR CARRIER AIR CONDITIONER 38QHCT18-708</v>
      </c>
    </row>
    <row r="3816" spans="1:3" x14ac:dyDescent="0.35">
      <c r="A3816" s="30" t="str">
        <f>DATA!C4663</f>
        <v>1854.002.CARIER.7587</v>
      </c>
      <c r="B3816" s="30" t="str">
        <f>DATA!D4663</f>
        <v>02300462</v>
      </c>
      <c r="C3816" s="31" t="str">
        <f>DATA!E4663</f>
        <v>FLARE NUT 1/2 IN FOR OPTIMAX SPLIT AIR CONDITIONER FOR CARRIER AIR CONDITIONER 38QHCT18-708</v>
      </c>
    </row>
    <row r="3817" spans="1:3" x14ac:dyDescent="0.35">
      <c r="A3817" s="30" t="str">
        <f>DATA!C4664</f>
        <v>1854.002.CARIER.7588</v>
      </c>
      <c r="B3817" s="30" t="str">
        <f>DATA!D4664</f>
        <v>02300402</v>
      </c>
      <c r="C3817" s="31" t="str">
        <f>DATA!E4664</f>
        <v>FLARE NUT 1/4 IN FOR OPTIMAX SPLIT AIR CONDITIONER FOR CARRIER AIR CONDITIONER 38QHCT18-708</v>
      </c>
    </row>
    <row r="3818" spans="1:3" x14ac:dyDescent="0.35">
      <c r="A3818" s="30" t="str">
        <f>DATA!C4665</f>
        <v>1854.002.CARIER.7602</v>
      </c>
      <c r="B3818" s="30" t="str">
        <f>DATA!D4665</f>
        <v>02400572</v>
      </c>
      <c r="C3818" s="31" t="str">
        <f>DATA!E4665</f>
        <v>CONTACTOR 30 - 32 AMPS 2 POLE 2 POLES OUTDOOR UNIT A/C CARRIER MODEL OPTIMAX MODEL 38QHCT24-708</v>
      </c>
    </row>
    <row r="3819" spans="1:3" x14ac:dyDescent="0.35">
      <c r="A3819" s="30" t="str">
        <f>DATA!C4666</f>
        <v>1854.002.CARIER.7604</v>
      </c>
      <c r="B3819" s="30" t="str">
        <f>DATA!D4666</f>
        <v>02300460</v>
      </c>
      <c r="C3819" s="31" t="str">
        <f>DATA!E4666</f>
        <v>FLARE NUT 3/8 FOR OUTDOOR UNIT A/C CARRIER MODEL OPTIMAX MODEL 38QHCT24-708</v>
      </c>
    </row>
    <row r="3820" spans="1:3" x14ac:dyDescent="0.35">
      <c r="A3820" s="30" t="str">
        <f>DATA!C4667</f>
        <v>1854.002.CARIER.7605</v>
      </c>
      <c r="B3820" s="30" t="str">
        <f>DATA!D4667</f>
        <v>02300463</v>
      </c>
      <c r="C3820" s="31" t="str">
        <f>DATA!E4667</f>
        <v>FLARE NUT 5/8" FOR OUTDOOR UNIT A/C CARRIER MODEL OPTIMAX MODEL 38QHCT24-708</v>
      </c>
    </row>
    <row r="3821" spans="1:3" x14ac:dyDescent="0.35">
      <c r="A3821" s="30" t="str">
        <f>DATA!C4668</f>
        <v>1854.002.CARIER.7607</v>
      </c>
      <c r="B3821" s="30" t="str">
        <f>DATA!D4668</f>
        <v>36311364</v>
      </c>
      <c r="C3821" s="31" t="str">
        <f>DATA!E4668</f>
        <v>CONTROL BOX ASSEMBLY FOR CARRIER SPLIT MODEL: 53QPC18-H</v>
      </c>
    </row>
    <row r="3822" spans="1:3" ht="29" x14ac:dyDescent="0.35">
      <c r="A3822" s="30" t="str">
        <f>DATA!C4669</f>
        <v>1854.027.GENRAL.0081</v>
      </c>
      <c r="B3822" s="30" t="str">
        <f>DATA!D4669</f>
        <v>3DXH6</v>
      </c>
      <c r="C3822" s="31" t="str">
        <f>DATA!E4669</f>
        <v>QUICK COUPLER, NO DEPRESSOR: 1/4 IN MALE X 3/8 IN FEMALE CONNECTION SIZE ( REF. P/N : 3DXH6 GRAINGER CAT.)</v>
      </c>
    </row>
    <row r="3823" spans="1:3" ht="29" x14ac:dyDescent="0.35">
      <c r="A3823" s="30" t="str">
        <f>DATA!C4670</f>
        <v>1854.002.CARIER.7623</v>
      </c>
      <c r="B3823" s="30" t="str">
        <f>DATA!D4670</f>
        <v>ASF205V1UKTB3</v>
      </c>
      <c r="C3823" s="31" t="str">
        <f>DATA!E4670</f>
        <v>COMPRESSOR, GMCC, SINGLE PHASE, 220V, R410A, 17350 BTU/H, FOR 2.25 HP CARRIER OPTIMAX PRO AIR CONITION FOR CARRIER AIR CONDITION MODEL 38QHCT18N-708</v>
      </c>
    </row>
    <row r="3824" spans="1:3" ht="43.5" x14ac:dyDescent="0.35">
      <c r="A3824" s="30" t="str">
        <f>DATA!C4671</f>
        <v>0666.007.GENRAL.0008</v>
      </c>
      <c r="B3824" s="30" t="str">
        <f>DATA!D4671</f>
        <v/>
      </c>
      <c r="C3824" s="31" t="str">
        <f>DATA!E4671</f>
        <v>VERTICAL COOLING REFREGERATOR , SINGLE DOOR REACH IN COOLING , DIM. : 70X80X210 CM. , CAPACITY : 600 LITERS APPROX. , MADE OF STAINLESS STEEL 304 WITH 4 WIRE SHELVES , TEMPERATURE +2: +8 DEG VOLTAGE :220 VOLT 50HZ , DOOR GLASS</v>
      </c>
    </row>
    <row r="3825" spans="1:3" ht="43.5" x14ac:dyDescent="0.35">
      <c r="A3825" s="30" t="str">
        <f>DATA!C4672</f>
        <v>0666.007.GENRAL.0011</v>
      </c>
      <c r="B3825" s="30" t="str">
        <f>DATA!D4672</f>
        <v/>
      </c>
      <c r="C3825" s="31" t="str">
        <f>DATA!E4672</f>
        <v>VERTICAL FREEZING REFREGERATOR , SINGLE DOOR REACH IN FREEZER , DIM. : 70X80X210 cm. , capacity : 600 LITERS APPROX. , MADE OF STAINLESS STEEL 304 WITH 4 WIRE SHELVES , TEMPERATURE RANGE : -10 : -23 DEG., VOLTAGE : 220 VOLT/50/1</v>
      </c>
    </row>
    <row r="3826" spans="1:3" ht="43.5" x14ac:dyDescent="0.35">
      <c r="A3826" s="30" t="str">
        <f>DATA!C4673</f>
        <v>0666.001.GENRAL.0197</v>
      </c>
      <c r="B3826" s="30" t="str">
        <f>DATA!D4673</f>
        <v/>
      </c>
      <c r="C3826" s="31" t="str">
        <f>DATA!E4673</f>
        <v>SALAD REFRIGERATOR, DIM 150CM X 70CM X 85CM, CAPACITY: 8 GN 1/2 WITH LIDS, MADE: S.S 304, WITH 2 LOWER HINGED DOORS&amp;meddde shelf, thermostat range: +2/+8, COOLING/CONDENSAING UNITS IS EUROPEAN MADE, VOLTAGE : 220V/50/1</v>
      </c>
    </row>
    <row r="3827" spans="1:3" x14ac:dyDescent="0.35">
      <c r="A3827" s="30" t="str">
        <f>DATA!C4674</f>
        <v>0666.001.ARSTON.0002</v>
      </c>
      <c r="B3827" s="30" t="str">
        <f>DATA!D4674</f>
        <v/>
      </c>
      <c r="C3827" s="31" t="str">
        <f>DATA!E4674</f>
        <v>ELECTRIC WATER HEATER, MAKER : ARISTON, 80 LITERS 220 VOLT</v>
      </c>
    </row>
    <row r="3828" spans="1:3" x14ac:dyDescent="0.35">
      <c r="A3828" s="30" t="str">
        <f>DATA!C4675</f>
        <v>0666.001.ARSTON.0002</v>
      </c>
      <c r="B3828" s="30" t="str">
        <f>DATA!D4675</f>
        <v/>
      </c>
      <c r="C3828" s="31" t="str">
        <f>DATA!E4675</f>
        <v>ELECTRIC WATER HEATER, MAKER : ARISTON, 80 LITERS 220 VOLT</v>
      </c>
    </row>
    <row r="3829" spans="1:3" x14ac:dyDescent="0.35">
      <c r="A3829" s="30" t="str">
        <f>DATA!C4676</f>
        <v>0666.001.GENRAL.0076</v>
      </c>
      <c r="B3829" s="30" t="str">
        <f>DATA!D4676</f>
        <v>SJ-PC48A(SL)</v>
      </c>
      <c r="C3829" s="31" t="str">
        <f>DATA!E4676</f>
        <v>P/N : SJ-PC48A(SL) , REFRIGRATOR , SHARP 16 FEET 220 VOLT ( OLD P/N : SJ-PC48A-WHT )</v>
      </c>
    </row>
    <row r="3830" spans="1:3" x14ac:dyDescent="0.35">
      <c r="A3830" s="30" t="str">
        <f>DATA!C4677</f>
        <v>0666.001.GENRAL.0078</v>
      </c>
      <c r="B3830" s="30" t="str">
        <f>DATA!D4677</f>
        <v>RS 250L</v>
      </c>
      <c r="C3830" s="31" t="str">
        <f>DATA!E4677</f>
        <v>TUBE FAN FOR BAKERY CARAVAN, 250 MM DIAMETER, 230 V, 50 HZ</v>
      </c>
    </row>
    <row r="3831" spans="1:3" x14ac:dyDescent="0.35">
      <c r="A3831" s="30" t="str">
        <f>DATA!C4678</f>
        <v>1854.012.MIRACO.0303</v>
      </c>
      <c r="B3831" s="30" t="str">
        <f>DATA!D4678</f>
        <v/>
      </c>
      <c r="C3831" s="31" t="str">
        <f>DATA!E4678</f>
        <v>CONTACTOR FOR COMPRSSOR, 024-00580-8-1 ,208/240 VAC,50/60 HZ</v>
      </c>
    </row>
    <row r="3832" spans="1:3" x14ac:dyDescent="0.35">
      <c r="A3832" s="30" t="str">
        <f>DATA!C4679</f>
        <v>2215.003.GENRAL.7138</v>
      </c>
      <c r="B3832" s="30" t="str">
        <f>DATA!D4679</f>
        <v>VBC1</v>
      </c>
      <c r="C3832" s="31" t="str">
        <f>DATA!E4679</f>
        <v>P/N : VBC1 , BUTT SPLICE RED CODE 491460 FOR ANGILA TERMINALS ( OLD P/N : MVU1B )</v>
      </c>
    </row>
    <row r="3833" spans="1:3" x14ac:dyDescent="0.35">
      <c r="A3833" s="30" t="str">
        <f>DATA!C4680</f>
        <v>2215.003.GENRAL.7139</v>
      </c>
      <c r="B3833" s="30" t="str">
        <f>DATA!D4680</f>
        <v>VBC2</v>
      </c>
      <c r="C3833" s="31" t="str">
        <f>DATA!E4680</f>
        <v>P/N : VBC2 , BUTT SPLICE BLUE CODE 491465 FOR ANGILA TERMINALS ( OLD P/N : MVU2B )</v>
      </c>
    </row>
    <row r="3834" spans="1:3" ht="29" x14ac:dyDescent="0.35">
      <c r="A3834" s="30" t="str">
        <f>DATA!C4681</f>
        <v>2215.003.GENRAL.7140</v>
      </c>
      <c r="B3834" s="30" t="str">
        <f>DATA!D4681</f>
        <v>VBC5</v>
      </c>
      <c r="C3834" s="31" t="str">
        <f>DATA!E4681</f>
        <v>P/N : VBC5 , BUTT SPLICE YELLOW CODE 491470 FOR ANGILA TERMINALS ( OLD P/N : MVU5B ) ( 1 EACH = PACK OF 100 )</v>
      </c>
    </row>
    <row r="3835" spans="1:3" ht="29" x14ac:dyDescent="0.35">
      <c r="A3835" s="30" t="str">
        <f>DATA!C4682</f>
        <v>2215.002.GENRAL.7550</v>
      </c>
      <c r="B3835" s="30" t="str">
        <f>DATA!D4682</f>
        <v>ALT 33VH10</v>
      </c>
      <c r="C3835" s="31" t="str">
        <f>DATA!E4682</f>
        <v>P/N : ALT 33VH10 , 25 FT. THIN WALL HEAT SHRINK TUBING, FLEXIBLE POLYOLEFIN, SHRINK RATIO 2:1, MFR. MODEL # CPGI-RNF-100-1-BK-25 ( OLD P/N : 22LA37 )</v>
      </c>
    </row>
    <row r="3836" spans="1:3" ht="29" x14ac:dyDescent="0.35">
      <c r="A3836" s="30" t="str">
        <f>DATA!C4683</f>
        <v>2215.002.GENRAL.7551</v>
      </c>
      <c r="B3836" s="30" t="str">
        <f>DATA!D4683</f>
        <v>22LA17</v>
      </c>
      <c r="C3836" s="31" t="str">
        <f>DATA!E4683</f>
        <v>P/N : 22LA17, 25 FT. THIN WALL HEAT SHRINK TUBING, FLEXIBLE POLYOLEFIN, SHRINK RATIO 2:1, MFR. MODEL # CPGI-RNF-100-3/4-BK-25</v>
      </c>
    </row>
    <row r="3837" spans="1:3" ht="29" x14ac:dyDescent="0.35">
      <c r="A3837" s="30" t="str">
        <f>DATA!C4684</f>
        <v>2215.002.GENRAL.7552</v>
      </c>
      <c r="B3837" s="30" t="str">
        <f>DATA!D4684</f>
        <v>22KZ93</v>
      </c>
      <c r="C3837" s="31" t="str">
        <f>DATA!E4684</f>
        <v>P/N : 22KZ93, 25 FT. THIN WALL HEAT SHRINK TUBING, FLEXIBLE POLYOLEFIN, SHRINK RATIO 2:1, MFR. MODEL # CPGI-RNF-100-1/2-BK-25</v>
      </c>
    </row>
    <row r="3838" spans="1:3" ht="29" x14ac:dyDescent="0.35">
      <c r="A3838" s="30" t="str">
        <f>DATA!C4685</f>
        <v>2215.002.GENRAL.7553</v>
      </c>
      <c r="B3838" s="30" t="str">
        <f>DATA!D4685</f>
        <v>ALT 33VH22</v>
      </c>
      <c r="C3838" s="31" t="str">
        <f>DATA!E4685</f>
        <v>P/N : ALT 33VH22 , 25 FT. THIN WALL HEAT SHRINK TUBING, FLEXIBLE POLYOLEFIN, SHRINK RATIO 2:1, MFR. MODEL # CPGI-RNF-100-2-BK-25 ( OLD P/N : 22LA79 )</v>
      </c>
    </row>
    <row r="3839" spans="1:3" x14ac:dyDescent="0.35">
      <c r="A3839" s="30" t="str">
        <f>DATA!C4686</f>
        <v>1531.033.GENRAL.7478</v>
      </c>
      <c r="B3839" s="30" t="str">
        <f>DATA!D4686</f>
        <v>SL0125</v>
      </c>
      <c r="C3839" s="31" t="str">
        <f>DATA!E4686</f>
        <v>DOUBLE GEAR WHEEL FIMAR MEAT MINCER MODEL 22/C</v>
      </c>
    </row>
    <row r="3840" spans="1:3" x14ac:dyDescent="0.35">
      <c r="A3840" s="30" t="str">
        <f>DATA!C4687</f>
        <v>2171.001.GENRAL.0008</v>
      </c>
      <c r="B3840" s="30" t="str">
        <f>DATA!D4687</f>
        <v/>
      </c>
      <c r="C3840" s="31" t="str">
        <f>DATA!E4687</f>
        <v>GALLEY MOTOR , MODEL : D-90441 , 220V/460V , 50/60 HZ ( SIEMENS CAT.)</v>
      </c>
    </row>
    <row r="3841" spans="1:3" x14ac:dyDescent="0.35">
      <c r="A3841" s="30" t="str">
        <f>DATA!C4688</f>
        <v>5790.081.GENRAL.9737</v>
      </c>
      <c r="B3841" s="30" t="str">
        <f>DATA!D4688</f>
        <v/>
      </c>
      <c r="C3841" s="31" t="str">
        <f>DATA!E4688</f>
        <v>BROOM,PLASTIC W/HAND</v>
      </c>
    </row>
    <row r="3842" spans="1:3" ht="29" x14ac:dyDescent="0.35">
      <c r="A3842" s="30" t="str">
        <f>DATA!C4689</f>
        <v>0666.009.GENRAL.0008</v>
      </c>
      <c r="B3842" s="30" t="str">
        <f>DATA!D4689</f>
        <v/>
      </c>
      <c r="C3842" s="31" t="str">
        <f>DATA!E4689</f>
        <v>RACKET HAND HELD ELECTRIC MOSQUITO BAT -FLY, MOSQUITO,MOTH,ROACH KILLER - NET LAYER: 3 NETS RECHARGABLE 220V</v>
      </c>
    </row>
    <row r="3843" spans="1:3" ht="29" x14ac:dyDescent="0.35">
      <c r="A3843" s="30" t="str">
        <f>DATA!C4690</f>
        <v>1521.003.GENRAL.7501</v>
      </c>
      <c r="B3843" s="30" t="str">
        <f>DATA!D4690</f>
        <v>2108005</v>
      </c>
      <c r="C3843" s="31" t="str">
        <f>DATA!E4690</f>
        <v>DOOR GASKET (INTER TRADE) SIZE 161? 65 CM , REF. PN/ 2108005 FOR VERTICAL FREEZING &amp; COOLING REFRIGERATOR</v>
      </c>
    </row>
    <row r="3844" spans="1:3" x14ac:dyDescent="0.35">
      <c r="A3844" s="30" t="str">
        <f>DATA!C4691</f>
        <v>1531.032.GENRAL.7172</v>
      </c>
      <c r="B3844" s="30" t="str">
        <f>DATA!D4691</f>
        <v/>
      </c>
      <c r="C3844" s="31" t="str">
        <f>DATA!E4691</f>
        <v>FREEZER THERMO DESK for compalnd compressor model DLSGP 4HP</v>
      </c>
    </row>
    <row r="3845" spans="1:3" x14ac:dyDescent="0.35">
      <c r="A3845" s="30" t="str">
        <f>DATA!C4692</f>
        <v>2215.003.GENRAL.7138</v>
      </c>
      <c r="B3845" s="30" t="str">
        <f>DATA!D4692</f>
        <v>VBC1</v>
      </c>
      <c r="C3845" s="31" t="str">
        <f>DATA!E4692</f>
        <v>P/N : VBC1 , BUTT SPLICE RED CODE 491460 FOR ANGILA TERMINALS ( OLD P/N : MVU1B )</v>
      </c>
    </row>
    <row r="3846" spans="1:3" x14ac:dyDescent="0.35">
      <c r="A3846" s="30" t="str">
        <f>DATA!C4693</f>
        <v>2215.003.GENRAL.7139</v>
      </c>
      <c r="B3846" s="30" t="str">
        <f>DATA!D4693</f>
        <v>VBC2</v>
      </c>
      <c r="C3846" s="31" t="str">
        <f>DATA!E4693</f>
        <v>P/N : VBC2 , BUTT SPLICE BLUE CODE 491465 FOR ANGILA TERMINALS ( OLD P/N : MVU2B )</v>
      </c>
    </row>
    <row r="3847" spans="1:3" ht="29" x14ac:dyDescent="0.35">
      <c r="A3847" s="30" t="str">
        <f>DATA!C4694</f>
        <v>2215.003.GENRAL.7140</v>
      </c>
      <c r="B3847" s="30" t="str">
        <f>DATA!D4694</f>
        <v>VBC5</v>
      </c>
      <c r="C3847" s="31" t="str">
        <f>DATA!E4694</f>
        <v>P/N : VBC5 , BUTT SPLICE YELLOW CODE 491470 FOR ANGILA TERMINALS ( OLD P/N : MVU5B ) ( 1 EACH = PACK OF 100 )</v>
      </c>
    </row>
    <row r="3848" spans="1:3" ht="29" x14ac:dyDescent="0.35">
      <c r="A3848" s="30" t="str">
        <f>DATA!C4695</f>
        <v>2215.002.GENRAL.7550</v>
      </c>
      <c r="B3848" s="30" t="str">
        <f>DATA!D4695</f>
        <v>ALT 33VH10</v>
      </c>
      <c r="C3848" s="31" t="str">
        <f>DATA!E4695</f>
        <v>P/N : ALT 33VH10 , 25 FT. THIN WALL HEAT SHRINK TUBING, FLEXIBLE POLYOLEFIN, SHRINK RATIO 2:1, MFR. MODEL # CPGI-RNF-100-1-BK-25 ( OLD P/N : 22LA37 )</v>
      </c>
    </row>
    <row r="3849" spans="1:3" ht="29" x14ac:dyDescent="0.35">
      <c r="A3849" s="30" t="str">
        <f>DATA!C4696</f>
        <v>2215.002.GENRAL.7551</v>
      </c>
      <c r="B3849" s="30" t="str">
        <f>DATA!D4696</f>
        <v>22LA17</v>
      </c>
      <c r="C3849" s="31" t="str">
        <f>DATA!E4696</f>
        <v>P/N : 22LA17, 25 FT. THIN WALL HEAT SHRINK TUBING, FLEXIBLE POLYOLEFIN, SHRINK RATIO 2:1, MFR. MODEL # CPGI-RNF-100-3/4-BK-25</v>
      </c>
    </row>
    <row r="3850" spans="1:3" ht="29" x14ac:dyDescent="0.35">
      <c r="A3850" s="30" t="str">
        <f>DATA!C4697</f>
        <v>2215.002.GENRAL.7552</v>
      </c>
      <c r="B3850" s="30" t="str">
        <f>DATA!D4697</f>
        <v>22KZ93</v>
      </c>
      <c r="C3850" s="31" t="str">
        <f>DATA!E4697</f>
        <v>P/N : 22KZ93, 25 FT. THIN WALL HEAT SHRINK TUBING, FLEXIBLE POLYOLEFIN, SHRINK RATIO 2:1, MFR. MODEL # CPGI-RNF-100-1/2-BK-25</v>
      </c>
    </row>
    <row r="3851" spans="1:3" ht="29" x14ac:dyDescent="0.35">
      <c r="A3851" s="30" t="str">
        <f>DATA!C4698</f>
        <v>2215.002.GENRAL.7553</v>
      </c>
      <c r="B3851" s="30" t="str">
        <f>DATA!D4698</f>
        <v>ALT 33VH22</v>
      </c>
      <c r="C3851" s="31" t="str">
        <f>DATA!E4698</f>
        <v>P/N : ALT 33VH22 , 25 FT. THIN WALL HEAT SHRINK TUBING, FLEXIBLE POLYOLEFIN, SHRINK RATIO 2:1, MFR. MODEL # CPGI-RNF-100-2-BK-25 ( OLD P/N : 22LA79 )</v>
      </c>
    </row>
    <row r="3852" spans="1:3" x14ac:dyDescent="0.35">
      <c r="A3852" s="30" t="str">
        <f>DATA!C4699</f>
        <v>1854.002.CARIER.0707</v>
      </c>
      <c r="B3852" s="30" t="str">
        <f>DATA!D4699</f>
        <v>02400362</v>
      </c>
      <c r="C3852" s="31" t="str">
        <f>DATA!E4699</f>
        <v>DUAL CAPACITOR 60/ 5 MFD/440 VAC ,REF CARRIER CAT.</v>
      </c>
    </row>
    <row r="3853" spans="1:3" x14ac:dyDescent="0.35">
      <c r="A3853" s="30" t="str">
        <f>DATA!C4700</f>
        <v>1854.002.CARIER.0729</v>
      </c>
      <c r="B3853" s="30" t="str">
        <f>DATA!D4700</f>
        <v>02501315</v>
      </c>
      <c r="C3853" s="31" t="str">
        <f>DATA!E4700</f>
        <v>19.3.3 TERMINAL BLOCK 3 POLES-30 AMPS FOR CARRIER AIR CONDITIONING</v>
      </c>
    </row>
    <row r="3854" spans="1:3" x14ac:dyDescent="0.35">
      <c r="A3854" s="30" t="str">
        <f>DATA!C4701</f>
        <v>1854.002.CARIER.7519</v>
      </c>
      <c r="B3854" s="30" t="str">
        <f>DATA!D4701</f>
        <v>2503244</v>
      </c>
      <c r="C3854" s="31" t="str">
        <f>DATA!E4701</f>
        <v>COMPLETE PC BOARD FOR HARMONEY CARRIER A/C ( MODEL 42VMC 18H) COMPLETE CONTROL BOX ASSEMBLY</v>
      </c>
    </row>
    <row r="3855" spans="1:3" ht="29" x14ac:dyDescent="0.35">
      <c r="A3855" s="30" t="str">
        <f>DATA!C4702</f>
        <v>1854.002.CARIER.0744</v>
      </c>
      <c r="B3855" s="30" t="str">
        <f>DATA!D4702</f>
        <v>42QFIT18-708</v>
      </c>
      <c r="C3855" s="31" t="str">
        <f>DATA!E4702</f>
        <v>COMPLETE PC BOARD WITH REMOTE CONTROL AND ALL SENSORS FOR HARMONY CARRIER PRISTAGE MODEL (42QFIT18-708)</v>
      </c>
    </row>
    <row r="3856" spans="1:3" x14ac:dyDescent="0.35">
      <c r="A3856" s="30" t="str">
        <f>DATA!C4703</f>
        <v>1854.002.CARIER.0748</v>
      </c>
      <c r="B3856" s="30" t="str">
        <f>DATA!D4703</f>
        <v>2300436</v>
      </c>
      <c r="C3856" s="31" t="str">
        <f>DATA!E4703</f>
        <v>FLARE VALVE 3/8" FOR CARRIER A/C 38QG18-H</v>
      </c>
    </row>
    <row r="3857" spans="1:3" x14ac:dyDescent="0.35">
      <c r="A3857" s="30" t="str">
        <f>DATA!C4704</f>
        <v>1854.002.CARIER.0886</v>
      </c>
      <c r="B3857" s="30" t="str">
        <f>DATA!D4704</f>
        <v>36314802</v>
      </c>
      <c r="C3857" s="31" t="str">
        <f>DATA!E4704</f>
        <v>BODY ASSY , FOR CARRIER A/C , 42QG18-H-XM</v>
      </c>
    </row>
    <row r="3858" spans="1:3" ht="29" x14ac:dyDescent="0.35">
      <c r="A3858" s="30" t="str">
        <f>DATA!C4705</f>
        <v>1854.002.CARIER.7547</v>
      </c>
      <c r="B3858" s="30" t="str">
        <f>DATA!D4705</f>
        <v>YKT-40-6-220</v>
      </c>
      <c r="C3858" s="31" t="str">
        <f>DATA!E4705</f>
        <v>OUTDOOR FAN MOTOR 50 HZ. , 220 VOLT. ,1 PH ., 38 AMP. , 40 W. , 3 MICRO FRAD. , RPM 910, 1 SPEED WITH ITS FAN WITH ITS BLADE FOR CARRIER OPTIMAX</v>
      </c>
    </row>
    <row r="3859" spans="1:3" x14ac:dyDescent="0.35">
      <c r="A3859" s="30" t="str">
        <f>DATA!C4706</f>
        <v>1854.002.CARIER.7550</v>
      </c>
      <c r="B3859" s="30" t="str">
        <f>DATA!D4706</f>
        <v>EU-KFR70G/N1Y</v>
      </c>
      <c r="C3859" s="31" t="str">
        <f>DATA!E4706</f>
        <v>RECEVIER UNIT-A (ROHS) FOR CARRIER OPTIMAX</v>
      </c>
    </row>
    <row r="3860" spans="1:3" x14ac:dyDescent="0.35">
      <c r="A3860" s="30" t="str">
        <f>DATA!C4707</f>
        <v>1521.009.COPLND.0216</v>
      </c>
      <c r="B3860" s="30" t="str">
        <f>DATA!D4707</f>
        <v>121</v>
      </c>
      <c r="C3860" s="31" t="str">
        <f>DATA!E4707</f>
        <v>Freezer condenser fan motor with its blades diameter 30 CM FOR COBLEND FREEZER UNIT H2G2</v>
      </c>
    </row>
    <row r="3861" spans="1:3" x14ac:dyDescent="0.35">
      <c r="A3861" s="30" t="str">
        <f>DATA!C4708</f>
        <v>1854.014.CARIER.7506</v>
      </c>
      <c r="B3861" s="30" t="str">
        <f>DATA!D4708</f>
        <v/>
      </c>
      <c r="C3861" s="31" t="str">
        <f>DATA!E4708</f>
        <v>LEFT BRACKET FOR A/C CARRIER QG MODEL 42QG18H</v>
      </c>
    </row>
    <row r="3862" spans="1:3" x14ac:dyDescent="0.35">
      <c r="A3862" s="30" t="str">
        <f>DATA!C4709</f>
        <v>1854.014.CARIER.7507</v>
      </c>
      <c r="B3862" s="30" t="str">
        <f>DATA!D4709</f>
        <v/>
      </c>
      <c r="C3862" s="31" t="str">
        <f>DATA!E4709</f>
        <v>RIGHT BRACKET FOR A/C CARRIER QG 42QG18H</v>
      </c>
    </row>
    <row r="3863" spans="1:3" x14ac:dyDescent="0.35">
      <c r="A3863" s="30" t="str">
        <f>DATA!C4710</f>
        <v>1854.014.CARIER.7508</v>
      </c>
      <c r="B3863" s="30" t="str">
        <f>DATA!D4710</f>
        <v/>
      </c>
      <c r="C3863" s="31" t="str">
        <f>DATA!E4710</f>
        <v>INTERNAL BLOWER FOR A/C CARRIER QG MODEL 42QG18H AIR CONDATION CARRIER 42QG18H</v>
      </c>
    </row>
    <row r="3864" spans="1:3" x14ac:dyDescent="0.35">
      <c r="A3864" s="30" t="str">
        <f>DATA!C4711</f>
        <v>1854.014.CARIER.7510</v>
      </c>
      <c r="B3864" s="30" t="str">
        <f>DATA!D4711</f>
        <v/>
      </c>
      <c r="C3864" s="31" t="str">
        <f>DATA!E4711</f>
        <v>COMPRESSOR WITH CABILLARY GMCC 2 1/2HP FOR A/C CARRIER QG MODEL 42QG18H</v>
      </c>
    </row>
    <row r="3865" spans="1:3" x14ac:dyDescent="0.35">
      <c r="A3865" s="30" t="str">
        <f>DATA!C4712</f>
        <v>1854.014.CARIER.7511</v>
      </c>
      <c r="B3865" s="30" t="str">
        <f>DATA!D4712</f>
        <v/>
      </c>
      <c r="C3865" s="31" t="str">
        <f>DATA!E4712</f>
        <v>CONTACTOR FOR A/C CARRIER QG AIR CONDATION 42QG18H</v>
      </c>
    </row>
    <row r="3866" spans="1:3" x14ac:dyDescent="0.35">
      <c r="A3866" s="30" t="str">
        <f>DATA!C4713</f>
        <v>1854.014.CARIER.7512</v>
      </c>
      <c r="B3866" s="30" t="str">
        <f>DATA!D4713</f>
        <v/>
      </c>
      <c r="C3866" s="31" t="str">
        <f>DATA!E4713</f>
        <v>REVERSE VALVE FOR A/C CARRIER QG MODEL 42QG18H</v>
      </c>
    </row>
    <row r="3867" spans="1:3" ht="29" x14ac:dyDescent="0.35">
      <c r="A3867" s="30" t="str">
        <f>DATA!C4714</f>
        <v>1520.010.GENRAL.7001</v>
      </c>
      <c r="B3867" s="30" t="str">
        <f>DATA!D4714</f>
        <v>068-2009</v>
      </c>
      <c r="C3867" s="31" t="str">
        <f>DATA!E4714</f>
        <v>P/N : 068-2009 , DANFOSS 068-2009 ORIFICE NO.06 FOR THERMO EXPANSION VALVE NEW , FOR DANFOSS DRILL CABAIN AIR CONDITION</v>
      </c>
    </row>
    <row r="3868" spans="1:3" ht="29" x14ac:dyDescent="0.35">
      <c r="A3868" s="30" t="str">
        <f>DATA!C4715</f>
        <v>1854.002.CARIER.7520</v>
      </c>
      <c r="B3868" s="30" t="str">
        <f>DATA!D4715</f>
        <v>02300403</v>
      </c>
      <c r="C3868" s="31" t="str">
        <f>DATA!E4715</f>
        <v>P/N : 02300403, SERVICE VALVE C/W NEEDLE AND CAP FOR CARRIER A/C FOR CARRIER A/C CARRIER A/C CARRIER A/C</v>
      </c>
    </row>
    <row r="3869" spans="1:3" ht="29" x14ac:dyDescent="0.35">
      <c r="A3869" s="30" t="str">
        <f>DATA!C4716</f>
        <v>1854.002.CARIER.0900</v>
      </c>
      <c r="B3869" s="30" t="str">
        <f>DATA!D4716</f>
        <v>1500237</v>
      </c>
      <c r="C3869" s="31" t="str">
        <f>DATA!E4716</f>
        <v>P/N : 1500237, (Liquid restrictor)CAPILLARY TUBE FOR HITACHI COMPRESSOR MODEL SHX33SC4-U FOR CARRIER A/C TYPE 42Q18H</v>
      </c>
    </row>
    <row r="3870" spans="1:3" x14ac:dyDescent="0.35">
      <c r="A3870" s="30" t="str">
        <f>DATA!C4717</f>
        <v>1854.002.CARIER.7604</v>
      </c>
      <c r="B3870" s="30" t="str">
        <f>DATA!D4717</f>
        <v>02300460</v>
      </c>
      <c r="C3870" s="31" t="str">
        <f>DATA!E4717</f>
        <v>P/N : 02300460 , FLARE NUT 3/8 FOR OUTDOOR UNIT A/C CARRIER MODEL OPTIMAX MODEL 38QHCT24-708</v>
      </c>
    </row>
    <row r="3871" spans="1:3" x14ac:dyDescent="0.35">
      <c r="A3871" s="30" t="str">
        <f>DATA!C4718</f>
        <v>1854.002.CARIER.7605</v>
      </c>
      <c r="B3871" s="30" t="str">
        <f>DATA!D4718</f>
        <v>02300463</v>
      </c>
      <c r="C3871" s="31" t="str">
        <f>DATA!E4718</f>
        <v>P/N : 02300463 , FLARE NUT 5/8" FOR OUTDOOR UNIT A/C CARRIER MODEL OPTIMAX MODEL 38QHCT24-708</v>
      </c>
    </row>
    <row r="3872" spans="1:3" x14ac:dyDescent="0.35">
      <c r="A3872" s="30" t="str">
        <f>DATA!C4719</f>
        <v>1854.002.CARIER.7607</v>
      </c>
      <c r="B3872" s="30" t="str">
        <f>DATA!D4719</f>
        <v>36311364</v>
      </c>
      <c r="C3872" s="31" t="str">
        <f>DATA!E4719</f>
        <v>P/N : 36311364 , CONTROL BOX ASSEMBLY FOR CARRIER SPLIT MODEL: 53QPC18-H</v>
      </c>
    </row>
    <row r="3873" spans="1:3" ht="29" x14ac:dyDescent="0.35">
      <c r="A3873" s="30" t="str">
        <f>DATA!C4720</f>
        <v>1854.002.CARIER.7623</v>
      </c>
      <c r="B3873" s="30" t="str">
        <f>DATA!D4720</f>
        <v>ASF205V1UKTB3</v>
      </c>
      <c r="C3873" s="31" t="str">
        <f>DATA!E4720</f>
        <v>P/N : ASF205V1UKTB3 , COMPRESSOR, GMCC, SINGLE PHASE, 220V, R410A, 17350 BTU/H, FOR 2.25 HP CARRIER OPTIMAX PRO AIR CONITION FOR CARRIER AIR CONDITION MODEL 38QHCT18N-708</v>
      </c>
    </row>
    <row r="3874" spans="1:3" ht="43.5" x14ac:dyDescent="0.35">
      <c r="A3874" s="30" t="str">
        <f>DATA!C4721</f>
        <v>0666.007.GENRAL.0095</v>
      </c>
      <c r="B3874" s="30" t="str">
        <f>DATA!D4721</f>
        <v/>
      </c>
      <c r="C3874" s="31" t="str">
        <f>DATA!E4721</f>
        <v>ELECTRIC TILTING PAN, DIM. 80X90X85CM ,CAPACITY 80 LTR, ST STEEL 304, HEAVY DUTY AND SUPPLIED WITH FINEST ACCESSORIES, WITH ADJUSTABLE FEET, WITH THERMOSTAT FOR TEMP. CONTROL (50-3000C) ,ELECTRIC POWER : 12 KW- APPROX , 380V/50/3, MOG CAT.</v>
      </c>
    </row>
    <row r="3875" spans="1:3" ht="29" x14ac:dyDescent="0.35">
      <c r="A3875" s="30" t="str">
        <f>DATA!C4722</f>
        <v>1531.032.GENRAL.7528</v>
      </c>
      <c r="B3875" s="30" t="str">
        <f>DATA!D4722</f>
        <v/>
      </c>
      <c r="C3875" s="31" t="str">
        <f>DATA!E4722</f>
        <v>MODEL : SSR 04 , 220V AC - 50/60HZ ONE CONTACT INVERSOR 10A/250V AC SENSITIVITY 2K .. 50K OHM (LIQUID LEVEL CONTROL) (KRK) TURKEY FOR WATER BOILER &amp; BAIN MARIE ( OLD MODEL : SSR 01 )</v>
      </c>
    </row>
    <row r="3876" spans="1:3" x14ac:dyDescent="0.35">
      <c r="A3876" s="30" t="str">
        <f>DATA!C4723</f>
        <v>1531.032.GENRAL.7591</v>
      </c>
      <c r="B3876" s="30" t="str">
        <f>DATA!D4723</f>
        <v>R23591</v>
      </c>
      <c r="C3876" s="31" t="str">
        <f>DATA!E4723</f>
        <v>EVAPORTATING THERMOSTAT FOR BREMA &amp; LUXIA ICEMAKER MODEL CB640 &amp; FC72AE1, OLD P/N : K22-L2021</v>
      </c>
    </row>
    <row r="3877" spans="1:3" x14ac:dyDescent="0.35">
      <c r="A3877" s="30" t="str">
        <f>DATA!C4724</f>
        <v>5720.011.GENRAL.9447</v>
      </c>
      <c r="B3877" s="30" t="str">
        <f>DATA!D4724</f>
        <v>VP6485</v>
      </c>
      <c r="C3877" s="31" t="str">
        <f>DATA!E4724</f>
        <v>VERSAMATE SERIES PLUG 60 AMP 3W4P (LARSON ELECTRONICS CAT.)</v>
      </c>
    </row>
    <row r="3878" spans="1:3" x14ac:dyDescent="0.35">
      <c r="A3878" s="30" t="str">
        <f>DATA!C4725</f>
        <v>1531.032.GENRAL.0079</v>
      </c>
      <c r="B3878" s="30" t="str">
        <f>DATA!D4725</f>
        <v>ACRF20WP</v>
      </c>
      <c r="C3878" s="31" t="str">
        <f>DATA!E4725</f>
        <v>WHISK ATTACHMENT (WHIP -TYPE) FOR FIMAR DOUGH MIXER MODEL IP20F</v>
      </c>
    </row>
    <row r="3879" spans="1:3" ht="29" x14ac:dyDescent="0.35">
      <c r="A3879" s="30" t="str">
        <f>DATA!C4726</f>
        <v>2215.004.GENRAL.0143</v>
      </c>
      <c r="B3879" s="30" t="str">
        <f>DATA!D4726</f>
        <v>2903361</v>
      </c>
      <c r="C3879" s="31" t="str">
        <f>DATA!E4726</f>
        <v>RELAY BASE WITH EJECTOR AND POWER CONTACT RELAY. CONTACT SWITCHING TYPE: 1 N/O CONTACT. INPUT VOLTAGE: 24 V DC,RIF-0-RPT-24DC/ 1 FOR VFD</v>
      </c>
    </row>
    <row r="3880" spans="1:3" ht="29" x14ac:dyDescent="0.35">
      <c r="A3880" s="30" t="str">
        <f>DATA!C4727</f>
        <v>2215.004.GENRAL.0143</v>
      </c>
      <c r="B3880" s="30" t="str">
        <f>DATA!D4727</f>
        <v>2903361</v>
      </c>
      <c r="C3880" s="31" t="str">
        <f>DATA!E4727</f>
        <v>RELAY BASE WITH EJECTOR AND POWER CONTACT RELAY. CONTACT SWITCHING TYPE: 1 N/O CONTACT. INPUT VOLTAGE: 24 V DC,RIF-0-RPT-24DC/ 1 FOR VFD</v>
      </c>
    </row>
    <row r="3881" spans="1:3" x14ac:dyDescent="0.35">
      <c r="A3881" s="30" t="str">
        <f>DATA!C4728</f>
        <v>2215.002.GENRAL.0075</v>
      </c>
      <c r="B3881" s="30" t="str">
        <f>DATA!D4728</f>
        <v/>
      </c>
      <c r="C3881" s="31" t="str">
        <f>DATA!E4728</f>
        <v>ROSETTA KHAZAF 4 HOLE 10 MM , 400 VOLT FOR ONKA CAMP ELECTRIC</v>
      </c>
    </row>
    <row r="3882" spans="1:3" x14ac:dyDescent="0.35">
      <c r="A3882" s="30" t="str">
        <f>DATA!C4729</f>
        <v>2215.002.GENRAL.0076</v>
      </c>
      <c r="B3882" s="30" t="str">
        <f>DATA!D4729</f>
        <v/>
      </c>
      <c r="C3882" s="31" t="str">
        <f>DATA!E4729</f>
        <v>ROSETTA KHAZAF 4 HOLE 16 MM , 400 VOLT FOR ONKA CAMP ELECTRIC</v>
      </c>
    </row>
    <row r="3883" spans="1:3" x14ac:dyDescent="0.35">
      <c r="A3883" s="30" t="str">
        <f>DATA!C4730</f>
        <v>1822.008.GENRAL.0066</v>
      </c>
      <c r="B3883" s="30" t="str">
        <f>DATA!D4730</f>
        <v>G 200 2BH1600-7AH16</v>
      </c>
      <c r="C3883" s="31" t="str">
        <f>DATA!E4730</f>
        <v>NASH_ELMO G 200 2BH1600-7AH16 SIDE CHANNEL COMPRESSOR 2.2KW 2870RPM SIMMENS CAT.</v>
      </c>
    </row>
    <row r="3884" spans="1:3" x14ac:dyDescent="0.35">
      <c r="A3884" s="30" t="str">
        <f>DATA!C4731</f>
        <v>2211.007.GENRAL.1117</v>
      </c>
      <c r="B3884" s="30" t="str">
        <f>DATA!D4731</f>
        <v>800HNP15</v>
      </c>
      <c r="C3884" s="31" t="str">
        <f>DATA!E4731</f>
        <v>FACE,F/PUSH BUTTON 800H-2HA7 P/NO. 800H-NP15</v>
      </c>
    </row>
    <row r="3885" spans="1:3" x14ac:dyDescent="0.35">
      <c r="A3885" s="30" t="str">
        <f>DATA!C4732</f>
        <v>2215.003.GENRAL.0198</v>
      </c>
      <c r="B3885" s="30" t="str">
        <f>DATA!D4732</f>
        <v>PSG/421 O M20</v>
      </c>
      <c r="C3885" s="31" t="str">
        <f>DATA!E4732</f>
        <v>BRASS PUNCH TOOL NO.1, MULTIPLE UNARMOURED CABLES GLAND ( HAWKE CAT. )</v>
      </c>
    </row>
    <row r="3886" spans="1:3" x14ac:dyDescent="0.35">
      <c r="A3886" s="30" t="str">
        <f>DATA!C4733</f>
        <v>2215.003.GENRAL.0199</v>
      </c>
      <c r="B3886" s="30" t="str">
        <f>DATA!D4733</f>
        <v>PSG/421 O M25</v>
      </c>
      <c r="C3886" s="31" t="str">
        <f>DATA!E4733</f>
        <v>BRASS PUNCH TOOL NO.2, MULTIPLE UNARMOURED CABLES GLAND ( HAWKE CAT. )</v>
      </c>
    </row>
    <row r="3887" spans="1:3" ht="29" x14ac:dyDescent="0.35">
      <c r="A3887" s="30" t="str">
        <f>DATA!C4734</f>
        <v>2215.003.GENRAL.0200</v>
      </c>
      <c r="B3887" s="30" t="str">
        <f>DATA!D4734</f>
        <v>501421A/1/2</v>
      </c>
      <c r="C3887" s="31" t="str">
        <f>DATA!E4734</f>
        <v>TYPE 501/421 NICKEL PLATED BRASS INDOOR/OUTDOOR NON-ARMOURED CABLE SINGLE SEALED GLANDS ( HAWKE CAT. )</v>
      </c>
    </row>
    <row r="3888" spans="1:3" x14ac:dyDescent="0.35">
      <c r="A3888" s="30" t="str">
        <f>DATA!C4735</f>
        <v>2215.003.GENRAL.0201</v>
      </c>
      <c r="B3888" s="30" t="str">
        <f>DATA!D4735</f>
        <v>501/421, C2, M40</v>
      </c>
      <c r="C3888" s="31" t="str">
        <f>DATA!E4735</f>
        <v>EX CABLE GLAND FLAMEPROOF, INCREASED SAFETY, BRASS ( HAWKE CAT. )</v>
      </c>
    </row>
    <row r="3889" spans="1:3" x14ac:dyDescent="0.35">
      <c r="A3889" s="30" t="str">
        <f>DATA!C4736</f>
        <v>2215.003.GENRAL.0202</v>
      </c>
      <c r="B3889" s="30" t="str">
        <f>DATA!D4736</f>
        <v>501/421, C2, 1 1/2''</v>
      </c>
      <c r="C3889" s="31" t="str">
        <f>DATA!E4736</f>
        <v>EX CABLE GLAND FLAMEPROOF, INCREASED SAFETY, BRASS ( HAWKE CAT. )</v>
      </c>
    </row>
    <row r="3890" spans="1:3" x14ac:dyDescent="0.35">
      <c r="A3890" s="30" t="str">
        <f>DATA!C4737</f>
        <v>2215.003.GENRAL.0203</v>
      </c>
      <c r="B3890" s="30" t="str">
        <f>DATA!D4737</f>
        <v>501/421, D, M50</v>
      </c>
      <c r="C3890" s="31" t="str">
        <f>DATA!E4737</f>
        <v>EX CABLE GLAND FLAMEPROOF, INCREASED SAFETY, BRASS ( HAWKE CAT. )</v>
      </c>
    </row>
    <row r="3891" spans="1:3" x14ac:dyDescent="0.35">
      <c r="A3891" s="30" t="str">
        <f>DATA!C4738</f>
        <v>2215.003.GENRAL.0204</v>
      </c>
      <c r="B3891" s="30" t="str">
        <f>DATA!D4738</f>
        <v>501/421, D, 2</v>
      </c>
      <c r="C3891" s="31" t="str">
        <f>DATA!E4738</f>
        <v>EX CABLE GLAND FLAMEPROOF, INCREASED SAFETY,BRASS ( HAWKE CAT. )</v>
      </c>
    </row>
    <row r="3892" spans="1:3" x14ac:dyDescent="0.35">
      <c r="A3892" s="30" t="str">
        <f>DATA!C4739</f>
        <v>2215.003.GENRAL.0205</v>
      </c>
      <c r="B3892" s="30" t="str">
        <f>DATA!D4739</f>
        <v>476/R/ ?''/M20</v>
      </c>
      <c r="C3892" s="31" t="str">
        <f>DATA!E4739</f>
        <v>ADAPTOR -?'' MALE X M20 FEMALE - BRASS ( HAWKE CAT. )</v>
      </c>
    </row>
    <row r="3893" spans="1:3" x14ac:dyDescent="0.35">
      <c r="A3893" s="30" t="str">
        <f>DATA!C4740</f>
        <v>2215.003.GENRAL.0206</v>
      </c>
      <c r="B3893" s="30" t="str">
        <f>DATA!D4740</f>
        <v>476/R/ ?''/M20</v>
      </c>
      <c r="C3893" s="31" t="str">
        <f>DATA!E4740</f>
        <v>ADAPTOR - ?'' MALE X M20 FEMALE - BRASS ( HAWKE CAT. )</v>
      </c>
    </row>
    <row r="3894" spans="1:3" x14ac:dyDescent="0.35">
      <c r="A3894" s="30" t="str">
        <f>DATA!C4741</f>
        <v>2215.003.GENRAL.0207</v>
      </c>
      <c r="B3894" s="30" t="str">
        <f>DATA!D4741</f>
        <v>476/R/M20/ ?'</v>
      </c>
      <c r="C3894" s="31" t="str">
        <f>DATA!E4741</f>
        <v>REDUCER - M20 MALE X ?'' FEMALE - BRASS ( HAWKE CAT. )</v>
      </c>
    </row>
    <row r="3895" spans="1:3" x14ac:dyDescent="0.35">
      <c r="A3895" s="30" t="str">
        <f>DATA!C4742</f>
        <v>2215.003.GENRAL.0208</v>
      </c>
      <c r="B3895" s="30" t="str">
        <f>DATA!D4742</f>
        <v>476/R/ M25/ ?'</v>
      </c>
      <c r="C3895" s="31" t="str">
        <f>DATA!E4742</f>
        <v>ADAPTOR - M25 MALE X ?'' FEMALE - BRASS ( HAWKE CAT. )</v>
      </c>
    </row>
    <row r="3896" spans="1:3" x14ac:dyDescent="0.35">
      <c r="A3896" s="30" t="str">
        <f>DATA!C4743</f>
        <v>2215.003.GENRAL.0209</v>
      </c>
      <c r="B3896" s="30" t="str">
        <f>DATA!D4743</f>
        <v>476/R/ ?''/M25</v>
      </c>
      <c r="C3896" s="31" t="str">
        <f>DATA!E4743</f>
        <v>ADAPTOR - ?'' MALE X M25 FEMALE - BRASS ( HAWKE CAT. )</v>
      </c>
    </row>
    <row r="3897" spans="1:3" x14ac:dyDescent="0.35">
      <c r="A3897" s="30" t="str">
        <f>DATA!C4744</f>
        <v>2215.003.GENRAL.0218</v>
      </c>
      <c r="B3897" s="30" t="str">
        <f>DATA!D4744</f>
        <v>476/R/ M32/ 1'</v>
      </c>
      <c r="C3897" s="31" t="str">
        <f>DATA!E4744</f>
        <v>REDUCER - M32 MALE X 1'' FEMALE - BRASS ( HAWKE CAT. )</v>
      </c>
    </row>
    <row r="3898" spans="1:3" x14ac:dyDescent="0.35">
      <c r="A3898" s="30" t="str">
        <f>DATA!C4745</f>
        <v>2215.003.GENRAL.0219</v>
      </c>
      <c r="B3898" s="30" t="str">
        <f>DATA!D4745</f>
        <v>476/R/1'' / M32</v>
      </c>
      <c r="C3898" s="31" t="str">
        <f>DATA!E4745</f>
        <v>REDUCER - 1'' MALE X M32FEMALE - BRASS ( HAWKE CAT. )</v>
      </c>
    </row>
    <row r="3899" spans="1:3" ht="29" x14ac:dyDescent="0.35">
      <c r="A3899" s="30" t="str">
        <f>DATA!C4746</f>
        <v>2215.003.GENRAL.0220</v>
      </c>
      <c r="B3899" s="30" t="str">
        <f>DATA!D4746</f>
        <v>487-M25</v>
      </c>
      <c r="C3899" s="31" t="str">
        <f>DATA!E4746</f>
        <v>STOPPING PLUG,ATEX APPROVED FOR HAZARDOUS AREA,ATEX APPROVED FOR HAZRAD AREA ZONES ( HAWKE CAT. )</v>
      </c>
    </row>
    <row r="3900" spans="1:3" x14ac:dyDescent="0.35">
      <c r="A3900" s="30" t="str">
        <f>DATA!C4747</f>
        <v>5720.001.GENRAL.7</v>
      </c>
      <c r="B3900" s="30" t="str">
        <f>DATA!D4747</f>
        <v>CR17345</v>
      </c>
      <c r="C3900" s="31" t="str">
        <f>DATA!E4747</f>
        <v>DURACELL (ULTRA ), LITHUM, BATTREY 3V FOR DEFIBRILLATOR FOR DURACELL DEFIBRILLATOR ULTRA</v>
      </c>
    </row>
    <row r="3901" spans="1:3" x14ac:dyDescent="0.35">
      <c r="A3901" s="30" t="str">
        <f>DATA!C4748</f>
        <v>2211.011.GENRAL.0004</v>
      </c>
      <c r="B3901" s="30" t="str">
        <f>DATA!D4748</f>
        <v>JL.D32061330-140ES-M</v>
      </c>
      <c r="C3901" s="31" t="str">
        <f>DATA!E4748</f>
        <v>6 LED STRAP 6V 50.5 CM 035-320-3030-GC FOR TORNADO MODEL 035-320-3030-GC</v>
      </c>
    </row>
    <row r="3902" spans="1:3" x14ac:dyDescent="0.35">
      <c r="A3902" s="30" t="str">
        <f>DATA!C4749</f>
        <v>1712.001.GENRAL.0121</v>
      </c>
      <c r="B3902" s="30" t="str">
        <f>DATA!D4749</f>
        <v>10713008-001</v>
      </c>
      <c r="C3902" s="31" t="str">
        <f>DATA!E4749</f>
        <v>GAUGE DIAL : PRESSURE: GAUGE 5 IN : 6000 PSI : SINGLE SCALE : TRU-VUE YASKAWA CAT.</v>
      </c>
    </row>
    <row r="3903" spans="1:3" x14ac:dyDescent="0.35">
      <c r="A3903" s="30" t="str">
        <f>DATA!C4750</f>
        <v>1712.001.GENRAL.0122</v>
      </c>
      <c r="B3903" s="30" t="str">
        <f>DATA!D4750</f>
        <v>10795235-001</v>
      </c>
      <c r="C3903" s="31" t="str">
        <f>DATA!E4750</f>
        <v>GAUGE DIAL : PRESSURE : GAUGE 5 IN , 0-10 PSI ' SINGLE SCALE 200 SUBDIVISION YASKAWA CAT.</v>
      </c>
    </row>
    <row r="3904" spans="1:3" ht="29" x14ac:dyDescent="0.35">
      <c r="A3904" s="30" t="str">
        <f>DATA!C4751</f>
        <v>20 2211.008.GENRAL.0081</v>
      </c>
      <c r="B3904" s="30" t="str">
        <f>DATA!D4751</f>
        <v>SACE E3S 20</v>
      </c>
      <c r="C3904" s="31" t="str">
        <f>DATA!E4751</f>
        <v>ABB CIRCUIT BREAKER INCL PR121/P LSI , WITH UNDER VLOTAGE YU 24V DC ,YO/YC 110-120V , FOR MAIN GENERATOR, IU=2000A,UE=690V,ICW=75KAX1S,50/60HZ</v>
      </c>
    </row>
    <row r="3905" spans="1:3" x14ac:dyDescent="0.35">
      <c r="A3905" s="30" t="str">
        <f>DATA!C4752</f>
        <v>1551.009.NYBORG.9004</v>
      </c>
      <c r="B3905" s="30" t="str">
        <f>DATA!D4752</f>
        <v>0L4552</v>
      </c>
      <c r="C3905" s="31" t="str">
        <f>DATA!E4752</f>
        <v>DRAIN HOSE FOR ELECTROLUX DISHWAHER MODEL EHT8R0W6 , OLD P/N : 49856</v>
      </c>
    </row>
    <row r="3906" spans="1:3" x14ac:dyDescent="0.35">
      <c r="A3906" s="30" t="str">
        <f>DATA!C4753</f>
        <v>0666.001.GENRAL.0025</v>
      </c>
      <c r="B3906" s="30" t="str">
        <f>DATA!D4753</f>
        <v/>
      </c>
      <c r="C3906" s="31" t="str">
        <f>DATA!E4753</f>
        <v>32" LED, T.V 32" LED, BUILT-IN RECEIVER ( TORNADO / TOSHIBA )</v>
      </c>
    </row>
    <row r="3907" spans="1:3" x14ac:dyDescent="0.35">
      <c r="A3907" s="30" t="str">
        <f>DATA!C4754</f>
        <v>5720.011.GENRAL.0161</v>
      </c>
      <c r="B3907" s="30" t="str">
        <f>DATA!D4754</f>
        <v/>
      </c>
      <c r="C3907" s="31" t="str">
        <f>DATA!E4754</f>
        <v>PLUG, 2PIN,10-16A,220V BEMIS IP44 , BYES</v>
      </c>
    </row>
    <row r="3908" spans="1:3" x14ac:dyDescent="0.35">
      <c r="A3908" s="30" t="str">
        <f>DATA!C4755</f>
        <v>0666.001.GENRAL.0025</v>
      </c>
      <c r="B3908" s="30" t="str">
        <f>DATA!D4755</f>
        <v/>
      </c>
      <c r="C3908" s="31" t="str">
        <f>DATA!E4755</f>
        <v>32" LED T.V 32" LED, BUILT-IN RECEIVER ( TORNADO / TOSHIBA )</v>
      </c>
    </row>
    <row r="3909" spans="1:3" x14ac:dyDescent="0.35">
      <c r="A3909" s="30" t="str">
        <f>DATA!C4756</f>
        <v>0666.001.GENRAL.0025</v>
      </c>
      <c r="B3909" s="30" t="str">
        <f>DATA!D4756</f>
        <v/>
      </c>
      <c r="C3909" s="31" t="str">
        <f>DATA!E4756</f>
        <v>32" LED T.V 32" LED, BUILT-IN RECEIVER ( TORNADO / TOSHIBA )</v>
      </c>
    </row>
    <row r="3910" spans="1:3" x14ac:dyDescent="0.35">
      <c r="A3910" s="30" t="str">
        <f>DATA!C4757</f>
        <v>0666.001.ARSTON.0001</v>
      </c>
      <c r="B3910" s="30" t="str">
        <f>DATA!D4757</f>
        <v/>
      </c>
      <c r="C3910" s="31" t="str">
        <f>DATA!E4757</f>
        <v>ARISTON ELECTRIC WATER HEATER 100 LITERS 220 VOLT</v>
      </c>
    </row>
    <row r="3911" spans="1:3" x14ac:dyDescent="0.35">
      <c r="A3911" s="30" t="str">
        <f>DATA!C4758</f>
        <v>0666.001.ARSTON.0004</v>
      </c>
      <c r="B3911" s="30" t="str">
        <f>DATA!D4758</f>
        <v/>
      </c>
      <c r="C3911" s="31" t="str">
        <f>DATA!E4758</f>
        <v>WATER HEATER ARISTON RUBIS PRO 40 V EG , MODEL : RUBIS-PRO-40-V-EG , MAKER : ARISTON</v>
      </c>
    </row>
    <row r="3912" spans="1:3" x14ac:dyDescent="0.35">
      <c r="A3912" s="30" t="str">
        <f>DATA!C4759</f>
        <v>0666.001.THERMR.0001</v>
      </c>
      <c r="B3912" s="30" t="str">
        <f>DATA!D4759</f>
        <v/>
      </c>
      <c r="C3912" s="31" t="str">
        <f>DATA!E4759</f>
        <v>WATER HEATER 150 LTR, 2200W ,220V, VERTICAL WALL MOUNTED, MAKER : THERMOR</v>
      </c>
    </row>
    <row r="3913" spans="1:3" x14ac:dyDescent="0.35">
      <c r="A3913" s="30" t="str">
        <f>DATA!C4760</f>
        <v>0666.001.GENRAL.0006</v>
      </c>
      <c r="B3913" s="30" t="str">
        <f>DATA!D4760</f>
        <v/>
      </c>
      <c r="C3913" s="31" t="str">
        <f>DATA!E4760</f>
        <v>CO-AXIAL CABLE/METER CABLE FOR TV</v>
      </c>
    </row>
    <row r="3914" spans="1:3" x14ac:dyDescent="0.35">
      <c r="A3914" s="30" t="str">
        <f>DATA!C4761</f>
        <v>0666.001.GENRAL.0010</v>
      </c>
      <c r="B3914" s="30" t="str">
        <f>DATA!D4761</f>
        <v/>
      </c>
      <c r="C3914" s="31" t="str">
        <f>DATA!E4761</f>
        <v>AUDIO / VIDEO CABLE 3 X 3 TO CONNECT RECIVER WITH TV</v>
      </c>
    </row>
    <row r="3915" spans="1:3" x14ac:dyDescent="0.35">
      <c r="A3915" s="30" t="str">
        <f>DATA!C4762</f>
        <v>0666.001.GENRAL.0012</v>
      </c>
      <c r="B3915" s="30" t="str">
        <f>DATA!D4762</f>
        <v/>
      </c>
      <c r="C3915" s="31" t="str">
        <f>DATA!E4762</f>
        <v>RF CONNECTOR TV (RF COUPLER IS THE CONNECTION THAT CONNECT THE CABLE TO RECEIVER)</v>
      </c>
    </row>
    <row r="3916" spans="1:3" x14ac:dyDescent="0.35">
      <c r="A3916" s="30" t="str">
        <f>DATA!C4763</f>
        <v>0666.001.GENRAL.0102</v>
      </c>
      <c r="B3916" s="30" t="str">
        <f>DATA!D4763</f>
        <v/>
      </c>
      <c r="C3916" s="31" t="str">
        <f>DATA!E4763</f>
        <v>AUDIO / VIDEO CABLE 3 X 1 FOR MINI RECIVER ( ASTRA ) TO TV LENGTH 1.5 METER</v>
      </c>
    </row>
    <row r="3917" spans="1:3" x14ac:dyDescent="0.35">
      <c r="A3917" s="30" t="str">
        <f>DATA!C4764</f>
        <v>0666.001.GENRAL.0075</v>
      </c>
      <c r="B3917" s="30" t="str">
        <f>DATA!D4764</f>
        <v/>
      </c>
      <c r="C3917" s="31" t="str">
        <f>DATA!E4764</f>
        <v>FRESH STAND FAN WITH REMOTE 18 INCH ,3 PLASTIC BLADES, 220/240V , 50HZ MODEL EL-SHABAH</v>
      </c>
    </row>
    <row r="3918" spans="1:3" x14ac:dyDescent="0.35">
      <c r="A3918" s="30" t="str">
        <f>DATA!C4765</f>
        <v>1276.013.CALPED.7.000</v>
      </c>
      <c r="B3918" s="30" t="str">
        <f>DATA!D4765</f>
        <v/>
      </c>
      <c r="C3918" s="31" t="str">
        <f>DATA!E4765</f>
        <v>SELF PRIMING JET PUMP CALPEDA NG6/18ME 1,5KW 2HP SINGLE PHASE 230V 50HZ FOR CALPEDA WATER MOTOR</v>
      </c>
    </row>
    <row r="3919" spans="1:3" x14ac:dyDescent="0.35">
      <c r="A3919" s="30" t="str">
        <f>DATA!C4766</f>
        <v>2111.001.GENRAL.0033</v>
      </c>
      <c r="B3919" s="30" t="str">
        <f>DATA!D4766</f>
        <v/>
      </c>
      <c r="C3919" s="31" t="str">
        <f>DATA!E4766</f>
        <v>FAN PLASTIC MODEL 463042-000, 15HP, WITH KEY FOR MOTOR BLOWER</v>
      </c>
    </row>
    <row r="3920" spans="1:3" ht="29" x14ac:dyDescent="0.35">
      <c r="A3920" s="30" t="str">
        <f>DATA!C4767</f>
        <v>1276.013.CALPED.7001</v>
      </c>
      <c r="B3920" s="30" t="str">
        <f>DATA!D4767</f>
        <v>72A50045206 NGX 6/22</v>
      </c>
      <c r="C3920" s="31" t="str">
        <f>DATA!E4767</f>
        <v>P/N : 72A50045206 NGX 6/22 , SELF PRIMING PUMP, CALPIDA, NGX, COMPLETE WITH MOTOR, 2 HP, 3 PH, 230/400, 60 HZ MOTOR, 2 HP, 3 PH, 230/400, 60</v>
      </c>
    </row>
    <row r="3921" spans="1:3" x14ac:dyDescent="0.35">
      <c r="A3921" s="30" t="str">
        <f>DATA!C4768</f>
        <v>0666.001.GENRAL.0055</v>
      </c>
      <c r="B3921" s="30" t="str">
        <f>DATA!D4768</f>
        <v/>
      </c>
      <c r="C3921" s="31" t="str">
        <f>DATA!E4768</f>
        <v>ROSE OG-109 STAINLESS STEEL 1.5 LETTER EGG BOILER &amp; MILK BOILER</v>
      </c>
    </row>
    <row r="3922" spans="1:3" ht="29" x14ac:dyDescent="0.35">
      <c r="A3922" s="30" t="str">
        <f>DATA!C4769</f>
        <v>2063.001.APT.0033</v>
      </c>
      <c r="B3922" s="30" t="str">
        <f>DATA!D4769</f>
        <v>56070737</v>
      </c>
      <c r="C3922" s="31" t="str">
        <f>DATA!E4769</f>
        <v>P/N : 56070737 , BATTERY CHARGING RECTIFIER REGULATOR FOR APT APT DIESEL DRIVEN GENERATOR MODEL SDE6700TA</v>
      </c>
    </row>
    <row r="3923" spans="1:3" x14ac:dyDescent="0.35">
      <c r="A3923" s="30" t="str">
        <f>DATA!C4770</f>
        <v>2063.001.APT.0034</v>
      </c>
      <c r="B3923" s="30" t="str">
        <f>DATA!D4770</f>
        <v>73890965</v>
      </c>
      <c r="C3923" s="31" t="str">
        <f>DATA!E4770</f>
        <v>P/N : 73890965 , OIL PRESSURE SENSOR FOR APT APT DIESEL DRIVEN GENERATOR MODEL SDE6700TA</v>
      </c>
    </row>
    <row r="3924" spans="1:3" ht="29" x14ac:dyDescent="0.35">
      <c r="A3924" s="30" t="str">
        <f>DATA!C4771</f>
        <v>2063.001.APT.0033</v>
      </c>
      <c r="B3924" s="30" t="str">
        <f>DATA!D4771</f>
        <v>56070737</v>
      </c>
      <c r="C3924" s="31" t="str">
        <f>DATA!E4771</f>
        <v>P/N : 56070737 , BATTERY CHARGING RECTIFIER REGULATOR FOR APT APT DIESEL DRIVEN GENERATOR MODEL SDE6700TA</v>
      </c>
    </row>
    <row r="3925" spans="1:3" x14ac:dyDescent="0.35">
      <c r="A3925" s="30" t="str">
        <f>DATA!C4772</f>
        <v>2063.001.APT.0034</v>
      </c>
      <c r="B3925" s="30" t="str">
        <f>DATA!D4772</f>
        <v>73890965</v>
      </c>
      <c r="C3925" s="31" t="str">
        <f>DATA!E4772</f>
        <v>P/N : 73890965 , OIL PRESSURE SENSOR FOR APT APT DIESEL DRIVEN GENERATOR MODEL SDE6700TA</v>
      </c>
    </row>
    <row r="3926" spans="1:3" x14ac:dyDescent="0.35">
      <c r="A3926" s="30" t="str">
        <f>DATA!C4773</f>
        <v>5420.026.GENRAL.0086</v>
      </c>
      <c r="B3926" s="30" t="str">
        <f>DATA!D4773</f>
        <v>06008A7D00</v>
      </c>
      <c r="C3926" s="31" t="str">
        <f>DATA!E4773</f>
        <v>BOSCH PRESSURE WASHER MACHINE WITH ACCESSORIES - 2100 W ( BOSCH CAT.)</v>
      </c>
    </row>
    <row r="3927" spans="1:3" ht="29" x14ac:dyDescent="0.35">
      <c r="A3927" s="30" t="str">
        <f>DATA!C4774</f>
        <v>0666.006.GENRAL.0</v>
      </c>
      <c r="B3927" s="30" t="str">
        <f>DATA!D4774</f>
        <v/>
      </c>
      <c r="C3927" s="31" t="str">
        <f>DATA!E4774</f>
        <v>MAT SAFETY RED 1.25 THICK ,HIGH WEAR RESISTANCE ANTI-SLIP POLYURETHANE FOR ROTARY TABLE RIG GRIP SIZE 37-1/2" (NATIONAL D375) DRAWING ATTACHED</v>
      </c>
    </row>
    <row r="3928" spans="1:3" ht="29" x14ac:dyDescent="0.35">
      <c r="A3928" s="30" t="str">
        <f>DATA!C4775</f>
        <v>1531.033.GENRAL.7209</v>
      </c>
      <c r="B3928" s="30" t="str">
        <f>DATA!D4775</f>
        <v>NET4U25NN-N202</v>
      </c>
      <c r="C3928" s="31" t="str">
        <f>DATA!E4775</f>
        <v>FAN MOTOR, 230V ~ 50/60 HZ 25/95 W 0.7 A, 1300 RPM FOR ELCO FREEZING UNIT MODEL N 25-45/1327 ( OLD P/N : NET7T25PNN201 )</v>
      </c>
    </row>
    <row r="3929" spans="1:3" x14ac:dyDescent="0.35">
      <c r="A3929" s="30" t="str">
        <f>DATA!C4776</f>
        <v>1551.009.NYBORG.9000</v>
      </c>
      <c r="B3929" s="30" t="str">
        <f>DATA!D4776</f>
        <v>0L2653</v>
      </c>
      <c r="C3929" s="31" t="str">
        <f>DATA!E4776</f>
        <v>BOILER HEATING ELEMNET ,9KW, 230V , FOR ELECTROLUX DISHWASHER MODEL EHT8ROW6 &amp; TYPE NHT10001</v>
      </c>
    </row>
    <row r="3930" spans="1:3" ht="29" x14ac:dyDescent="0.35">
      <c r="A3930" s="30" t="str">
        <f>DATA!C4777</f>
        <v>1531.011.ELCTLX.7014</v>
      </c>
      <c r="B3930" s="30" t="str">
        <f>DATA!D4777</f>
        <v>056945</v>
      </c>
      <c r="C3930" s="31" t="str">
        <f>DATA!E4777</f>
        <v>DRO USE ( 1531.032.GENRAL.7019 ) P/N : 056945 , HEATING ELEMENT , 400V FOR ELECTROLUX CONVECTION OVEN MODEL : FCF / E6-0</v>
      </c>
    </row>
    <row r="3931" spans="1:3" x14ac:dyDescent="0.35">
      <c r="A3931" s="30" t="str">
        <f>DATA!C4778</f>
        <v>1531.032.GENRAL.7574</v>
      </c>
      <c r="B3931" s="30" t="str">
        <f>DATA!D4778</f>
        <v/>
      </c>
      <c r="C3931" s="31" t="str">
        <f>DATA!E4778</f>
        <v>RUBBER DOOR GASKET SIZE 5.5 MT. REF. PN/ 2101208 FOR FREEZING ROOM</v>
      </c>
    </row>
    <row r="3932" spans="1:3" ht="29" x14ac:dyDescent="0.35">
      <c r="A3932" s="30" t="str">
        <f>DATA!C4779</f>
        <v>1531.032.GENRAL.7503</v>
      </c>
      <c r="B3932" s="30" t="str">
        <f>DATA!D4779</f>
        <v>2102049</v>
      </c>
      <c r="C3932" s="31" t="str">
        <f>DATA!E4779</f>
        <v>TELEMECANIQUE LCID 32 M7 220V 50/60HZ ITH 50A - 15 KW - 400V , FOR CONTACTOR (SCHNIEDER) FRANCE ELECTRIC GRILLMOG, MOG CATALOG</v>
      </c>
    </row>
    <row r="3933" spans="1:3" ht="29" x14ac:dyDescent="0.35">
      <c r="A3933" s="30" t="str">
        <f>DATA!C4780</f>
        <v>1531.032.GENRAL.7513</v>
      </c>
      <c r="B3933" s="30" t="str">
        <f>DATA!D4780</f>
        <v>LC1D 32 M7</v>
      </c>
      <c r="C3933" s="31" t="str">
        <f>DATA!E4780</f>
        <v>SCHNIEDER CONTACTOR FRANCE TELEMECANIQUE 220V 50/60HZ ITH 50A - 15 KW - 400V , REF. PN/ 2102034 FOR ELECTRIC GRILL &amp; DEEP FAT FRYER</v>
      </c>
    </row>
    <row r="3934" spans="1:3" ht="29" x14ac:dyDescent="0.35">
      <c r="A3934" s="30" t="str">
        <f>DATA!C4781</f>
        <v>0666.007.PRISMA.0001</v>
      </c>
      <c r="B3934" s="30" t="str">
        <f>DATA!D4781</f>
        <v/>
      </c>
      <c r="C3934" s="31" t="str">
        <f>DATA!E4781</f>
        <v>FLOUR MIXER, MODEL : IBT 20, CAPACITY 20 LITER , 400V/3 PHASE/50HZ , DIM 385X67X725 MM, EQUIPPED WITH 3 TOOLS (WHIP-HOOK-BEATER) , MAKER : PRISMA FOOD, ITALIAN MADE</v>
      </c>
    </row>
    <row r="3935" spans="1:3" ht="29" x14ac:dyDescent="0.35">
      <c r="A3935" s="30" t="str">
        <f>DATA!C4782</f>
        <v>0666.007.PRISMA.0001</v>
      </c>
      <c r="B3935" s="30" t="str">
        <f>DATA!D4782</f>
        <v/>
      </c>
      <c r="C3935" s="31" t="str">
        <f>DATA!E4782</f>
        <v>FLOUR MIXER, MODEL : IBT 20, CAPACITY 20 LITER , 400V/3 PHASE/50HZ , DIM 385X67X725 MM, EQUIPPED WITH 3 TOOLS (WHIP-HOOK-BEATER) , MAKER : PRISMA FOOD, ITALIAN MADE</v>
      </c>
    </row>
    <row r="3936" spans="1:3" ht="29" x14ac:dyDescent="0.35">
      <c r="A3936" s="30" t="str">
        <f>DATA!C4783</f>
        <v>56.10549.500 1531.032.GENRAL.7512</v>
      </c>
      <c r="B3936" s="30" t="str">
        <f>DATA!D4783</f>
        <v xml:space="preserve">56.10549.500 </v>
      </c>
      <c r="C3936" s="31" t="str">
        <f>DATA!E4783</f>
        <v>EGO CDE : (56.10549.500 ) SAFETY THERMOSTAT ( EGO ) GERMANY 230 DEGREE 230OC - 12K , REF. PN/ 2102039 FOR DEEP FAT FRYER &amp; CONVECTION OVEN 6 GN</v>
      </c>
    </row>
    <row r="3937" spans="1:3" ht="29" x14ac:dyDescent="0.35">
      <c r="A3937" s="30" t="str">
        <f>DATA!C4784</f>
        <v>55.32574.010 1531.032.GENRAL.7525</v>
      </c>
      <c r="B3937" s="30" t="str">
        <f>DATA!D4784</f>
        <v>55.32574.010</v>
      </c>
      <c r="C3937" s="31" t="str">
        <f>DATA!E4784</f>
        <v>EGO P/N : ( 55.32574.010 ) SAFETY THERMOSTAT ( EGO ) GERMANY 360 OC - 220 V , REF. PN/ 2102040 FOR ELECTRIC GRILL, OLD PN : 43.242320.00</v>
      </c>
    </row>
    <row r="3938" spans="1:3" ht="29" x14ac:dyDescent="0.35">
      <c r="A3938" s="30" t="str">
        <f>DATA!C4785</f>
        <v>56.10549.500 1531.032.GENRAL.7512</v>
      </c>
      <c r="B3938" s="30" t="str">
        <f>DATA!D4785</f>
        <v xml:space="preserve">56.10549.500 </v>
      </c>
      <c r="C3938" s="31" t="str">
        <f>DATA!E4785</f>
        <v>EGO CDE : (56.10549.500 ) SAFETY THERMOSTAT ( EGO ) GERMANY 230 DEGREE 230OC - 12K , REF. PN/ 2102039 FOR DEEP FAT FRYER &amp; CONVECTION OVEN 6 GN</v>
      </c>
    </row>
    <row r="3939" spans="1:3" x14ac:dyDescent="0.35">
      <c r="A3939" s="30" t="str">
        <f>DATA!C4786</f>
        <v>1531.032.GENRAL.7004</v>
      </c>
      <c r="B3939" s="30" t="str">
        <f>DATA!D4786</f>
        <v>2102024</v>
      </c>
      <c r="C3939" s="31" t="str">
        <f>DATA!E4786</f>
        <v>HEATER TURKEY 9 KW -220V THREE ELEMENTS , REF. PN/ 2102024 FOR DEEP FAT FRYER</v>
      </c>
    </row>
    <row r="3940" spans="1:3" x14ac:dyDescent="0.35">
      <c r="A3940" s="30" t="str">
        <f>DATA!C4787</f>
        <v>1531.032.GENRAL.7509</v>
      </c>
      <c r="B3940" s="30" t="str">
        <f>DATA!D4787</f>
        <v>2102029</v>
      </c>
      <c r="C3940" s="31" t="str">
        <f>DATA!E4787</f>
        <v>HEATER ITALY 1950 KW , 220V , FOR BAIN MARIE ( REF. ONLY P/N: 2102029 )</v>
      </c>
    </row>
    <row r="3941" spans="1:3" ht="29" x14ac:dyDescent="0.35">
      <c r="A3941" s="30" t="str">
        <f>DATA!C4788</f>
        <v>1531.011.ELCTLX.7014</v>
      </c>
      <c r="B3941" s="30" t="str">
        <f>DATA!D4788</f>
        <v>056945</v>
      </c>
      <c r="C3941" s="31" t="str">
        <f>DATA!E4788</f>
        <v>DRO USE ( 1531.032.GENRAL.7019 ) P/N : 056945 , HEATING ELEMENT , 400V FOR ELECTROLUX CONVECTION OVEN MODEL : FCF / E6-0</v>
      </c>
    </row>
    <row r="3942" spans="1:3" ht="29" x14ac:dyDescent="0.35">
      <c r="A3942" s="30" t="str">
        <f>DATA!C4789</f>
        <v>1531.032.GENRAL.7510</v>
      </c>
      <c r="B3942" s="30" t="str">
        <f>DATA!D4789</f>
        <v>TX033P04</v>
      </c>
      <c r="C3942" s="31" t="str">
        <f>DATA!E4789</f>
        <v>P/N : TX033P04 , MOTOR TX033P04 230 400V 50HZFAN FOR HEAT EXCHANGER (XGZA9999W ZIEHL-ABEGG MOTOR TX033P04 230/400V 50HZ REF.-NO. 5001018847)</v>
      </c>
    </row>
    <row r="3943" spans="1:3" ht="29" x14ac:dyDescent="0.35">
      <c r="A3943" s="30" t="str">
        <f>DATA!C4790</f>
        <v>1531.003.GENRAL.7502</v>
      </c>
      <c r="B3943" s="30" t="str">
        <f>DATA!D4790</f>
        <v>11.33473.338</v>
      </c>
      <c r="C3943" s="31" t="str">
        <f>DATA!E4790</f>
        <v>HOT PLATE ( EGO ) GERMANY PLATE 30X30 ? 3KW ? 380V WITH ST.ST FRAME NEW MODEL FROM 2007 , REF. PN/ 2102004 FOR ELECTRIC COOKER</v>
      </c>
    </row>
    <row r="3944" spans="1:3" ht="29" x14ac:dyDescent="0.35">
      <c r="A3944" s="30" t="str">
        <f>DATA!C4791</f>
        <v>1531.032.GENRAL.7523</v>
      </c>
      <c r="B3944" s="30" t="str">
        <f>DATA!D4791</f>
        <v>43.24232.000</v>
      </c>
      <c r="C3944" s="31" t="str">
        <f>DATA!E4791</f>
        <v>SELECTOR SWITCH ( EGO ) SELECTOR SWITCH_( EGO ) 32 AMP 4 POSITIONS 32/250 - 25/400 T150 , REF. PN/ 210210 FOR ELECTRIC COOKER,</v>
      </c>
    </row>
    <row r="3945" spans="1:3" ht="29" x14ac:dyDescent="0.35">
      <c r="A3945" s="30" t="str">
        <f>DATA!C4792</f>
        <v>1531.032.GENRAL.7140</v>
      </c>
      <c r="B3945" s="30" t="str">
        <f>DATA!D4792</f>
        <v>LC1D 25 M7</v>
      </c>
      <c r="C3945" s="31" t="str">
        <f>DATA!E4792</f>
        <v>SCHNIEDER CONTACTOR FRANCE TELE-MECHANIQUE 220V 50/60HZ ITH 40A - 11 KW - 400V , REF. PN/ 2102046 FOR ELECTRIC COOKER &amp; WATER BOILER &amp; BAIN MARIE</v>
      </c>
    </row>
    <row r="3946" spans="1:3" x14ac:dyDescent="0.35">
      <c r="A3946" s="30" t="str">
        <f>DATA!C4793</f>
        <v>1531.032.GENRAL.7098</v>
      </c>
      <c r="B3946" s="30" t="str">
        <f>DATA!D4793</f>
        <v>KP 15 060-1241</v>
      </c>
      <c r="C3946" s="31" t="str">
        <f>DATA!E4793</f>
        <v>DANFOSS DUAL PRESSURE CONTROL VALVE (HIGH &amp; LOW) FOR MAIN FREEZER UNIT</v>
      </c>
    </row>
    <row r="3947" spans="1:3" x14ac:dyDescent="0.35">
      <c r="A3947" s="30" t="str">
        <f>DATA!C4794</f>
        <v>1531.033.GENRAL.7138</v>
      </c>
      <c r="B3947" s="30" t="str">
        <f>DATA!D4794</f>
        <v>1610011</v>
      </c>
      <c r="C3947" s="31" t="str">
        <f>DATA!E4794</f>
        <v>THEBEN SYN 161 D TIMER, 230V, 50HZ, CHANNEL, 15 MIN,16A (THEBEN CAT.)</v>
      </c>
    </row>
    <row r="3948" spans="1:3" x14ac:dyDescent="0.35">
      <c r="A3948" s="30" t="str">
        <f>DATA!C4795</f>
        <v>1531.032.GENRAL.7130</v>
      </c>
      <c r="B3948" s="30" t="str">
        <f>DATA!D4795</f>
        <v>TRS/1 CR-A</v>
      </c>
      <c r="C3948" s="31" t="str">
        <f>DATA!E4795</f>
        <v>HINGE DOOR HINGES (SET) , REF. PN/ 2101099 FOR ELECTRIC COOKER</v>
      </c>
    </row>
    <row r="3949" spans="1:3" ht="29" x14ac:dyDescent="0.35">
      <c r="A3949" s="30" t="str">
        <f>DATA!C4796</f>
        <v>1531.032.GENRAL.7528</v>
      </c>
      <c r="B3949" s="30" t="str">
        <f>DATA!D4796</f>
        <v/>
      </c>
      <c r="C3949" s="31" t="str">
        <f>DATA!E4796</f>
        <v>MODEL : SSR 04 , 220V AC - 50/60HZ ONE CONTACT INVERSOR 10A/250V AC SENSITIVITY 2K .. 50K OHM (LIQUID LEVEL CONTROL) (KRK) TURKEY FOR WATER BOILER &amp; BAIN MARIE ( OLD MODEL : SSR 01 )</v>
      </c>
    </row>
    <row r="3950" spans="1:3" x14ac:dyDescent="0.35">
      <c r="A3950" s="30" t="str">
        <f>DATA!C4797</f>
        <v>1854.002.CARIER.7543</v>
      </c>
      <c r="B3950" s="30" t="str">
        <f>DATA!D4797</f>
        <v>02500580</v>
      </c>
      <c r="C3950" s="31" t="str">
        <f>DATA!E4797</f>
        <v>CONTACTOR FOR CARRIER AIR CONDITION SPLIT</v>
      </c>
    </row>
    <row r="3951" spans="1:3" ht="29" x14ac:dyDescent="0.35">
      <c r="A3951" s="30" t="str">
        <f>DATA!C4798</f>
        <v>1854.002.CARIER.7621</v>
      </c>
      <c r="B3951" s="30" t="str">
        <f>DATA!D4798</f>
        <v/>
      </c>
      <c r="C3951" s="31" t="str">
        <f>DATA!E4798</f>
        <v>COMPLETE CONTROL BOARD WITH ALL ITS ATTACHED ACCESSORIES FOR INDOOR UNIT FOR CARRIER CARRIER OPTIMAX AIR CONDITION 42QHCT24 - 708 J</v>
      </c>
    </row>
    <row r="3952" spans="1:3" x14ac:dyDescent="0.35">
      <c r="A3952" s="30" t="str">
        <f>DATA!C4799</f>
        <v>1854.002.CARIER.7507</v>
      </c>
      <c r="B3952" s="30" t="str">
        <f>DATA!D4799</f>
        <v>2802471</v>
      </c>
      <c r="C3952" s="31" t="str">
        <f>DATA!E4799</f>
        <v>BRACKET, BEARING AND CUSHION ASSEMPLY. FOR CARRIER AC</v>
      </c>
    </row>
    <row r="3953" spans="1:3" x14ac:dyDescent="0.35">
      <c r="A3953" s="30" t="str">
        <f>DATA!C4800</f>
        <v>1854.002.CARIER.0738</v>
      </c>
      <c r="B3953" s="30" t="str">
        <f>DATA!D4800</f>
        <v>2300438</v>
      </c>
      <c r="C3953" s="31" t="str">
        <f>DATA!E4800</f>
        <v>5/8" FLARE VALVE FOR CARRIER AIR CONDITION</v>
      </c>
    </row>
    <row r="3954" spans="1:3" x14ac:dyDescent="0.35">
      <c r="A3954" s="30" t="str">
        <f>DATA!C4801</f>
        <v>1854.023.MRVAIR.7003</v>
      </c>
      <c r="B3954" s="30" t="str">
        <f>DATA!D4801</f>
        <v>SM161T4VC</v>
      </c>
      <c r="C3954" s="31" t="str">
        <f>DATA!E4801</f>
        <v>SCROLL COMPRESSOR PERFORMMER , MODEL SM161T4VC , 380-400 V 3PH 50HZ , LR145A,R22</v>
      </c>
    </row>
    <row r="3955" spans="1:3" x14ac:dyDescent="0.35">
      <c r="A3955" s="30" t="str">
        <f>DATA!C4802</f>
        <v>1854.002.CARIER.7504</v>
      </c>
      <c r="B3955" s="30" t="str">
        <f>DATA!D4802</f>
        <v>97F9839</v>
      </c>
      <c r="C3955" s="31" t="str">
        <f>DATA!E4802</f>
        <v>CAPACITOR 50/5 MF,440V,DUAL RUN, ROUND TYPE</v>
      </c>
    </row>
    <row r="3956" spans="1:3" x14ac:dyDescent="0.35">
      <c r="A3956" s="30" t="str">
        <f>DATA!C4803</f>
        <v>1854.002.CARIER.0707</v>
      </c>
      <c r="B3956" s="30" t="str">
        <f>DATA!D4803</f>
        <v>02400362</v>
      </c>
      <c r="C3956" s="31" t="str">
        <f>DATA!E4803</f>
        <v>DUAL CAPACITOR 60/ 5 MFD/440 VAC ,REF CARRIER CAT.</v>
      </c>
    </row>
    <row r="3957" spans="1:3" x14ac:dyDescent="0.35">
      <c r="A3957" s="30" t="str">
        <f>DATA!C4804</f>
        <v>1854.002.CARIER.7587</v>
      </c>
      <c r="B3957" s="30" t="str">
        <f>DATA!D4804</f>
        <v>02300462</v>
      </c>
      <c r="C3957" s="31" t="str">
        <f>DATA!E4804</f>
        <v>FLARE NUT 1/2 IN FOR OPTIMAX SPLIT AIR CONDITIONER FOR CARRIER AIR CONDITIONER 38QHCT18-708</v>
      </c>
    </row>
    <row r="3958" spans="1:3" x14ac:dyDescent="0.35">
      <c r="A3958" s="30" t="str">
        <f>DATA!C4805</f>
        <v>1854.002.CARIER.7588</v>
      </c>
      <c r="B3958" s="30" t="str">
        <f>DATA!D4805</f>
        <v>02300402</v>
      </c>
      <c r="C3958" s="31" t="str">
        <f>DATA!E4805</f>
        <v>FLARE NUT 1/4 IN FOR OPTIMAX SPLIT AIR CONDITIONER FOR CARRIER AIR CONDITIONER 38QHCT18-708</v>
      </c>
    </row>
    <row r="3959" spans="1:3" x14ac:dyDescent="0.35">
      <c r="A3959" s="30" t="str">
        <f>DATA!C4806</f>
        <v>1854.002.CARIER.7604</v>
      </c>
      <c r="B3959" s="30" t="str">
        <f>DATA!D4806</f>
        <v>02300460</v>
      </c>
      <c r="C3959" s="31" t="str">
        <f>DATA!E4806</f>
        <v>FLARE NUT 3/8 FOR OUTDOOR UNIT A/C CARRIER MODEL OPTIMAX MODEL 38QHCT24-708</v>
      </c>
    </row>
    <row r="3960" spans="1:3" x14ac:dyDescent="0.35">
      <c r="A3960" s="30" t="str">
        <f>DATA!C4807</f>
        <v>1854.002.CARIER.7605</v>
      </c>
      <c r="B3960" s="30" t="str">
        <f>DATA!D4807</f>
        <v>02300463</v>
      </c>
      <c r="C3960" s="31" t="str">
        <f>DATA!E4807</f>
        <v>FLARE NUT 5/8" FOR OUTDOOR UNIT A/C CARRIER MODEL OPTIMAX MODEL 38QHCT24-708</v>
      </c>
    </row>
    <row r="3961" spans="1:3" ht="29" x14ac:dyDescent="0.35">
      <c r="A3961" s="30" t="str">
        <f>DATA!C4808</f>
        <v>1854.027.GENRAL.0061</v>
      </c>
      <c r="B3961" s="30" t="str">
        <f>DATA!D4808</f>
        <v>38D880</v>
      </c>
      <c r="C3961" s="31" t="str">
        <f>DATA!E4808</f>
        <v>QUICK COUPLER, 45 DEG , 1/4 IN SAE MALE X 5/16 IN FEMALE QUICK COUPLER, BRASS FITTING MATERIAL ( REF. P/N : 38D880 GRAINGER CAT.)</v>
      </c>
    </row>
    <row r="3962" spans="1:3" ht="29" x14ac:dyDescent="0.35">
      <c r="A3962" s="30" t="str">
        <f>DATA!C4809</f>
        <v>1854.023.TRANE.0010</v>
      </c>
      <c r="B3962" s="30" t="str">
        <f>DATA!D4809</f>
        <v>FIL-20252-M10</v>
      </c>
      <c r="C3962" s="31" t="str">
        <f>DATA!E4809</f>
        <v>FILTER DIMENSION 20 x 25 x 2 , FOR TRANE AC MODEL TSC120A4R0A2H000000000000D , ( OLD P/N : PFLR2052PLTSTD )</v>
      </c>
    </row>
    <row r="3963" spans="1:3" x14ac:dyDescent="0.35">
      <c r="A3963" s="30" t="str">
        <f>DATA!C4810</f>
        <v>1854.002.CARIER.0889</v>
      </c>
      <c r="B3963" s="30" t="str">
        <f>DATA!D4810</f>
        <v/>
      </c>
      <c r="C3963" s="31" t="str">
        <f>DATA!E4810</f>
        <v>WHITE ISOLATION TAPE FOR A/C AND FREEZER STANDARD SIZE 1 EA = KG.</v>
      </c>
    </row>
    <row r="3964" spans="1:3" ht="29" x14ac:dyDescent="0.35">
      <c r="A3964" s="30" t="str">
        <f>DATA!C4811</f>
        <v>1854.002.CARIER.7583</v>
      </c>
      <c r="B3964" s="30" t="str">
        <f>DATA!D4811</f>
        <v>02501438</v>
      </c>
      <c r="C3964" s="31" t="str">
        <f>DATA!E4811</f>
        <v>REMOTE CONTROLLER (20 - 28 DEGREE) FOR OPTIMAX SPLIT AIR CONDITIONER INDOOR UNIT FOR CARRIER AIR CONDITIONER 42QHCT18-708J</v>
      </c>
    </row>
    <row r="3965" spans="1:3" x14ac:dyDescent="0.35">
      <c r="A3965" s="30" t="str">
        <f>DATA!C4812</f>
        <v>1854.002.CARIER.7610</v>
      </c>
      <c r="B3965" s="30" t="str">
        <f>DATA!D4812</f>
        <v>02804161</v>
      </c>
      <c r="C3965" s="31" t="str">
        <f>DATA!E4812</f>
        <v>STANDARD AIR FILTER FOR CARIER AIR CONDITION MODEL 42QHCT18-708J</v>
      </c>
    </row>
    <row r="3966" spans="1:3" x14ac:dyDescent="0.35">
      <c r="A3966" s="30" t="str">
        <f>DATA!C4813</f>
        <v>1854.002.CARIER.7577</v>
      </c>
      <c r="B3966" s="30" t="str">
        <f>DATA!D4813</f>
        <v>02400558</v>
      </c>
      <c r="C3966" s="31" t="str">
        <f>DATA!E4813</f>
        <v>SINGLE PHASE ASYNCHRONOUS MOTOR FOR CARIER AIR CONDITIONING MODEL 42QHCT18-708J</v>
      </c>
    </row>
    <row r="3967" spans="1:3" ht="29" x14ac:dyDescent="0.35">
      <c r="A3967" s="30" t="str">
        <f>DATA!C4814</f>
        <v>1854.002.CARIER.7583</v>
      </c>
      <c r="B3967" s="30" t="str">
        <f>DATA!D4814</f>
        <v>02501438</v>
      </c>
      <c r="C3967" s="31" t="str">
        <f>DATA!E4814</f>
        <v>REMOTE CONTROLLER (20 - 28 DEGREE) FOR OPTIMAX SPLIT AIR CONDITIONER INDOOR UNIT FOR CARRIER AIR CONDITIONER 42QHCT18-708J</v>
      </c>
    </row>
    <row r="3968" spans="1:3" ht="29" x14ac:dyDescent="0.35">
      <c r="A3968" s="30" t="str">
        <f>DATA!C4815</f>
        <v>1854.002.CARIER.7584</v>
      </c>
      <c r="B3968" s="30" t="str">
        <f>DATA!D4815</f>
        <v>02804231</v>
      </c>
      <c r="C3968" s="31" t="str">
        <f>DATA!E4815</f>
        <v>AXIAL FAN 425*127*8-3ASG20- 12100105000057 FOR OPTIMAX SPLIT AIR CONDITIONER OUTDOOR UNIT FOR CARRIER AIR CONDITIONER 38QHCT18-708</v>
      </c>
    </row>
    <row r="3969" spans="1:3" x14ac:dyDescent="0.35">
      <c r="A3969" s="30" t="str">
        <f>DATA!C4816</f>
        <v>1854.002.CARIER.7586</v>
      </c>
      <c r="B3969" s="30" t="str">
        <f>DATA!D4816</f>
        <v>02400321</v>
      </c>
      <c r="C3969" s="31" t="str">
        <f>DATA!E4816</f>
        <v>DUAL CAP 55+3 MF-450 V- 50/60 HZ -P2-85 DEG FOR CARRIER AIR CONDITIONER 38QHCT18-708</v>
      </c>
    </row>
    <row r="3970" spans="1:3" x14ac:dyDescent="0.35">
      <c r="A3970" s="30" t="str">
        <f>DATA!C4817</f>
        <v>1854.002.CARIER.7601</v>
      </c>
      <c r="B3970" s="30" t="str">
        <f>DATA!D4817</f>
        <v>02502758</v>
      </c>
      <c r="C3970" s="31" t="str">
        <f>DATA!E4817</f>
        <v>ROOM TEMPERATURE SENSOR FOR INDOOR UNIT A/C CARRIER MODEL OPTIMAX MODEL 42QHCT24-708J</v>
      </c>
    </row>
    <row r="3971" spans="1:3" x14ac:dyDescent="0.35">
      <c r="A3971" s="30" t="str">
        <f>DATA!C4818</f>
        <v>1854.002.CARIER.7613</v>
      </c>
      <c r="B3971" s="30" t="str">
        <f>DATA!D4818</f>
        <v>02508825</v>
      </c>
      <c r="C3971" s="31" t="str">
        <f>DATA!E4818</f>
        <v>TEMPERATURE SENSOR FOR CARIER AIR CONDITION MODEL 42QHCT18-708J</v>
      </c>
    </row>
    <row r="3972" spans="1:3" x14ac:dyDescent="0.35">
      <c r="A3972" s="30" t="str">
        <f>DATA!C4819</f>
        <v>1854.002.CARIER.7615</v>
      </c>
      <c r="B3972" s="30" t="str">
        <f>DATA!D4819</f>
        <v>03505060</v>
      </c>
      <c r="C3972" s="31" t="str">
        <f>DATA!E4819</f>
        <v>INDOOR MAIN CONTROL BOARD SUBASSEMBLY ( STICKER ) FOR CARIER AIR CONDITION MODEL 42QHCT18- 708J</v>
      </c>
    </row>
    <row r="3973" spans="1:3" ht="29" x14ac:dyDescent="0.35">
      <c r="A3973" s="30" t="str">
        <f>DATA!C4820</f>
        <v>1854.002.CARIER.7623</v>
      </c>
      <c r="B3973" s="30" t="str">
        <f>DATA!D4820</f>
        <v>ASF205V1UKTB3</v>
      </c>
      <c r="C3973" s="31" t="str">
        <f>DATA!E4820</f>
        <v>COMPRESSOR, GMCC, SINGLE PHASE, 220V, R410A, 17350 BTU/H, FOR 2.25 HP CARRIER OPTIMAX PRO AIR CONITION FOR CARRIER AIR CONDITION MODEL 38QHCT18N-708</v>
      </c>
    </row>
    <row r="3974" spans="1:3" x14ac:dyDescent="0.35">
      <c r="A3974" s="30" t="str">
        <f>DATA!C4821</f>
        <v>1854.002.CARIER.0888</v>
      </c>
      <c r="B3974" s="30" t="str">
        <f>DATA!D4821</f>
        <v>DCL163</v>
      </c>
      <c r="C3974" s="31" t="str">
        <f>DATA!E4821</f>
        <v>FILTER DRYER 3/8" DANFOSS FOR YORK AIR CONDITION # 1 SCR ROOM HERMRTEC / E1212E</v>
      </c>
    </row>
    <row r="3975" spans="1:3" ht="29" x14ac:dyDescent="0.35">
      <c r="A3975" s="30" t="str">
        <f>DATA!C4822</f>
        <v>1854.002.CARIER.7623</v>
      </c>
      <c r="B3975" s="30" t="str">
        <f>DATA!D4822</f>
        <v>ASF205V1UKTB3</v>
      </c>
      <c r="C3975" s="31" t="str">
        <f>DATA!E4822</f>
        <v>COMPRESSOR, GMCC, SINGLE PHASE, 220V, R410A, 17350 BTU/H, FOR 2.25 HP CARRIER OPTIMAX PRO AIR CONITION FOR CARRIER AIR CONDITION MODEL 38QHCT18N-708</v>
      </c>
    </row>
    <row r="3976" spans="1:3" x14ac:dyDescent="0.35">
      <c r="A3976" s="30" t="str">
        <f>DATA!C4823</f>
        <v>1854.002.CARIER.0705</v>
      </c>
      <c r="B3976" s="30" t="str">
        <f>DATA!D4823</f>
        <v>02802340</v>
      </c>
      <c r="C3976" s="31" t="str">
        <f>DATA!E4823</f>
        <v>PROPELLER FAN ,REF CARRIER CAT.</v>
      </c>
    </row>
    <row r="3977" spans="1:3" x14ac:dyDescent="0.35">
      <c r="A3977" s="30" t="str">
        <f>DATA!C4824</f>
        <v>1854.002.CARIER.7577</v>
      </c>
      <c r="B3977" s="30" t="str">
        <f>DATA!D4824</f>
        <v>02400558</v>
      </c>
      <c r="C3977" s="31" t="str">
        <f>DATA!E4824</f>
        <v>SINGLE PHASE ASYNCHRONOUS MOTOR FOR CARIER AIR CONDITIONING MODEL 42QHCT18-708J</v>
      </c>
    </row>
    <row r="3978" spans="1:3" ht="29" x14ac:dyDescent="0.35">
      <c r="A3978" s="30" t="str">
        <f>DATA!C4825</f>
        <v>1854.002.CARIER.7623</v>
      </c>
      <c r="B3978" s="30" t="str">
        <f>DATA!D4825</f>
        <v>ASF205V1UKTB3</v>
      </c>
      <c r="C3978" s="31" t="str">
        <f>DATA!E4825</f>
        <v>COMPRESSOR, GMCC, SINGLE PHASE, 220V, R410A, 17350 BTU/H, FOR 2.25 HP CARRIER OPTIMAX PRO AIR CONITION FOR CARRIER AIR CONDITION MODEL 38QHCT18N-708</v>
      </c>
    </row>
    <row r="3979" spans="1:3" x14ac:dyDescent="0.35">
      <c r="A3979" s="30" t="str">
        <f>DATA!C4826</f>
        <v>1854.002.CARIER.7613</v>
      </c>
      <c r="B3979" s="30" t="str">
        <f>DATA!D4826</f>
        <v>02508825</v>
      </c>
      <c r="C3979" s="31" t="str">
        <f>DATA!E4826</f>
        <v>TEMPERATURE SENSOR FOR CARIER AIR CONDITION MODEL 42QHCT18-708J</v>
      </c>
    </row>
    <row r="3980" spans="1:3" x14ac:dyDescent="0.35">
      <c r="A3980" s="30" t="str">
        <f>DATA!C4827</f>
        <v>1854.002.CARIER.0888</v>
      </c>
      <c r="B3980" s="30" t="str">
        <f>DATA!D4827</f>
        <v>DCL163</v>
      </c>
      <c r="C3980" s="31" t="str">
        <f>DATA!E4827</f>
        <v>FILTER DRYER 3/8" DANFOSS FOR YORK AIR CONDITION # 1 SCR ROOM HERMRTEC / E1212E</v>
      </c>
    </row>
    <row r="3981" spans="1:3" x14ac:dyDescent="0.35">
      <c r="A3981" s="30" t="str">
        <f>DATA!C4828</f>
        <v>1854.002.CARIER.7546</v>
      </c>
      <c r="B3981" s="30" t="str">
        <f>DATA!D4828</f>
        <v>PH330G2C - TKTS</v>
      </c>
      <c r="C3981" s="31" t="str">
        <f>DATA!E4828</f>
        <v>COMPRESSOR , 2.25 HP. , GMCC ROHS# PH330G2C - TKTS WITH ITS CAPLLRY FOR CARRIER OPTIMAX</v>
      </c>
    </row>
    <row r="3982" spans="1:3" ht="29" x14ac:dyDescent="0.35">
      <c r="A3982" s="30" t="str">
        <f>DATA!C4829</f>
        <v>1854.002.CARIER.7623</v>
      </c>
      <c r="B3982" s="30" t="str">
        <f>DATA!D4829</f>
        <v>ASF205V1UKTB3</v>
      </c>
      <c r="C3982" s="31" t="str">
        <f>DATA!E4829</f>
        <v>COMPRESSOR, GMCC, SINGLE PHASE, 220V, R410A, 17350 BTU/H, FOR 2.25 HP CARRIER OPTIMAX PRO AIR CONITION FOR CARRIER AIR CONDITION MODEL 38QHCT18N-708</v>
      </c>
    </row>
    <row r="3983" spans="1:3" ht="29" x14ac:dyDescent="0.35">
      <c r="A3983" s="30" t="str">
        <f>DATA!C4830</f>
        <v>1854.002.CARIER.7623</v>
      </c>
      <c r="B3983" s="30" t="str">
        <f>DATA!D4830</f>
        <v>ASF205V1UKTB3</v>
      </c>
      <c r="C3983" s="31" t="str">
        <f>DATA!E4830</f>
        <v>COMPRESSOR, GMCC, SINGLE PHASE, 220V, R410A, 17350 BTU/H, FOR 2.25 HP CARRIER OPTIMAX PRO AIR CONITION FOR CARRIER AIR CONDITION MODEL 38QHCT18N-708</v>
      </c>
    </row>
    <row r="3984" spans="1:3" ht="29" x14ac:dyDescent="0.35">
      <c r="A3984" s="30" t="str">
        <f>DATA!C4831</f>
        <v>1854.002.CARIER.0740</v>
      </c>
      <c r="B3984" s="30" t="str">
        <f>DATA!D4831</f>
        <v/>
      </c>
      <c r="C3984" s="31" t="str">
        <f>DATA!E4831</f>
        <v>FILTER DRYER 1/4", REFRIGERATION FILTER DRYER 1/4" WELDING , DANFOSS , FOR VERTICAL FREEZING REFRIGERATOR, MOG CAT.</v>
      </c>
    </row>
    <row r="3985" spans="1:3" x14ac:dyDescent="0.35">
      <c r="A3985" s="30" t="str">
        <f>DATA!C4832</f>
        <v>1421.017.GENRAL.0014</v>
      </c>
      <c r="B3985" s="30" t="str">
        <f>DATA!D4832</f>
        <v/>
      </c>
      <c r="C3985" s="31" t="str">
        <f>DATA!E4832</f>
        <v>OUTDOOR SPEAKER (HORN) 100 WATT XPLOD AUDIO XP-H100( LOCAL MARKET )</v>
      </c>
    </row>
    <row r="3986" spans="1:3" ht="29" x14ac:dyDescent="0.35">
      <c r="A3986" s="30" t="str">
        <f>DATA!C4833</f>
        <v>1421.017.GENRAL.0015</v>
      </c>
      <c r="B3986" s="30" t="str">
        <f>DATA!D4833</f>
        <v/>
      </c>
      <c r="C3986" s="31" t="str">
        <f>DATA!E4833</f>
        <v>CALL STATION PAGING MICROPHONE WITH FLEXIBLE MICROPHONE DESK MIC XPLOD XP-MD898 ( LOCAL MARKET )</v>
      </c>
    </row>
    <row r="3987" spans="1:3" x14ac:dyDescent="0.35">
      <c r="A3987" s="30" t="str">
        <f>DATA!C4834</f>
        <v>1421.017.GENRAL.0012</v>
      </c>
      <c r="B3987" s="30" t="str">
        <f>DATA!D4834</f>
        <v/>
      </c>
      <c r="C3987" s="31" t="str">
        <f>DATA!E4834</f>
        <v>SPEAKER AMPLIFIERS 240 WATTS,220 VOLTS XPLOD AUDIO XP-AM240 ( LOCAL MARKET )</v>
      </c>
    </row>
    <row r="3988" spans="1:3" x14ac:dyDescent="0.35">
      <c r="A3988" s="30" t="str">
        <f>DATA!C4835</f>
        <v>1421.017.GENRAL.0016</v>
      </c>
      <c r="B3988" s="30" t="str">
        <f>DATA!D4835</f>
        <v/>
      </c>
      <c r="C3988" s="31" t="str">
        <f>DATA!E4835</f>
        <v>INDOOR SPEAKERS 30 WATT XPLOD XW530W ( LOCAL MARKET )</v>
      </c>
    </row>
    <row r="3989" spans="1:3" x14ac:dyDescent="0.35">
      <c r="A3989" s="30" t="str">
        <f>DATA!C4836</f>
        <v>5720.002.GENRAL.0042</v>
      </c>
      <c r="B3989" s="30" t="str">
        <f>DATA!D4836</f>
        <v>800H-2HAM7</v>
      </c>
      <c r="C3989" s="31" t="str">
        <f>DATA!E4836</f>
        <v>START STOP SWITCH ,DUAL PUSH BUTTONS,120V AC/DC FULL VOLT./RED,1 N.O. 1 N.C. ( ALLEN-BRADLEY CAT.)</v>
      </c>
    </row>
    <row r="3990" spans="1:3" ht="29" x14ac:dyDescent="0.35">
      <c r="A3990" s="30" t="str">
        <f>DATA!C4837</f>
        <v>5720.002.GENRAL.0043</v>
      </c>
      <c r="B3990" s="30" t="str">
        <f>DATA!D4837</f>
        <v>800H-2HAD10R7</v>
      </c>
      <c r="C3990" s="31" t="str">
        <f>DATA!E4837</f>
        <v>START STOP SWITCH ,ONE PILOT LIGHT, DUAL PUSH BUTTONS,120V AC/DC FULL VOLT./RED,1 N.O. 1 N.C. ( ALLEN-BRADLEY CAT.)</v>
      </c>
    </row>
    <row r="3991" spans="1:3" ht="29" x14ac:dyDescent="0.35">
      <c r="A3991" s="30" t="str">
        <f>DATA!C4838</f>
        <v>2211.001.GENRAL.0029</v>
      </c>
      <c r="B3991" s="30" t="str">
        <f>DATA!D4838</f>
        <v>B800-2P-70712014</v>
      </c>
      <c r="C3991" s="31" t="str">
        <f>DATA!E4838</f>
        <v>AUXILIARY CONTACTS 1NO+1NC SCHNEIDER LADN11 FOR BAKER MARINE JACKING SYSTEM (FWD, PORT, STBD) MODEL BMPL J800-2P (36 JACKING UNITS ( SCHNIDER CAT.)</v>
      </c>
    </row>
    <row r="3992" spans="1:3" x14ac:dyDescent="0.35">
      <c r="A3992" s="30" t="str">
        <f>DATA!C4839</f>
        <v>2211.001.GENRAL.0087</v>
      </c>
      <c r="B3992" s="30" t="str">
        <f>DATA!D4839</f>
        <v>LX1FF550</v>
      </c>
      <c r="C3992" s="31" t="str">
        <f>DATA!E4839</f>
        <v>TESYS F - CONTACTOR COIL 660 V AC 60 HZ SCHNEIDER CAT.</v>
      </c>
    </row>
    <row r="3993" spans="1:3" x14ac:dyDescent="0.35">
      <c r="A3993" s="30" t="str">
        <f>DATA!C4840</f>
        <v>2211.001.GENRAL.0090</v>
      </c>
      <c r="B3993" s="30" t="str">
        <f>DATA!D4840</f>
        <v>LX1FF095</v>
      </c>
      <c r="C3993" s="31" t="str">
        <f>DATA!E4840</f>
        <v>TESYS F - CONTACTOR COIL120 V AC 60 HZ SCHNEIDER CAT.</v>
      </c>
    </row>
    <row r="3994" spans="1:3" x14ac:dyDescent="0.35">
      <c r="A3994" s="30" t="str">
        <f>DATA!C4841</f>
        <v>5720.010.GENRAL.7051</v>
      </c>
      <c r="B3994" s="30" t="str">
        <f>DATA!D4841</f>
        <v>BST-RMR16-WP-LED</v>
      </c>
      <c r="C3994" s="31" t="str">
        <f>DATA!E4841</f>
        <v>EMERGENCY LIGHT - WET LOCATION LISTED - LED MR16 LAMPS WATERPROOF , 60 HZ</v>
      </c>
    </row>
    <row r="3995" spans="1:3" ht="29" x14ac:dyDescent="0.35">
      <c r="A3995" s="30" t="str">
        <f>DATA!C4842</f>
        <v>2211.008.GENRAL.0024</v>
      </c>
      <c r="B3995" s="30" t="str">
        <f>DATA!D4842</f>
        <v>A9F93216 &amp; A9F94216</v>
      </c>
      <c r="C3995" s="31" t="str">
        <f>DATA!E4842</f>
        <v>MINIATURE CIRCUIT-BREAKER,ACTI9 IC60L, 2P, 16 A, B CURVE, 15000 A (IEC 60898-1), 25 KA (IEC 60947-2) ( SCHNEIDER CAT.)</v>
      </c>
    </row>
    <row r="3996" spans="1:3" x14ac:dyDescent="0.35">
      <c r="A3996" s="30" t="str">
        <f>DATA!C4843</f>
        <v>5720.001.GENRAL.7001</v>
      </c>
      <c r="B3996" s="30" t="str">
        <f>DATA!D4843</f>
        <v/>
      </c>
      <c r="C3996" s="31" t="str">
        <f>DATA!E4843</f>
        <v>BATTERY CHARGER { 12/24 VDC), 230V TELWIN MODEL: DYNAMIC START 620</v>
      </c>
    </row>
    <row r="3997" spans="1:3" x14ac:dyDescent="0.35">
      <c r="A3997" s="30" t="str">
        <f>DATA!C4844</f>
        <v>5720.001.GENRAL.7520</v>
      </c>
      <c r="B3997" s="30" t="str">
        <f>DATA!D4844</f>
        <v/>
      </c>
      <c r="C3997" s="31" t="str">
        <f>DATA!E4844</f>
        <v>Heavy Duty 12 ft. Boosting Dead Battery Booster Cable, ( REF ONLY GRINGER P/N : 11Z390 )</v>
      </c>
    </row>
    <row r="3998" spans="1:3" x14ac:dyDescent="0.35">
      <c r="A3998" s="30" t="str">
        <f>DATA!C4845</f>
        <v>5420.027.GENRAL.7594</v>
      </c>
      <c r="B3998" s="30" t="str">
        <f>DATA!D4845</f>
        <v/>
      </c>
      <c r="C3998" s="31" t="str">
        <f>DATA!E4845</f>
        <v>BATTERY TESTER 200A FOR WESTWARD ELECTRICAL SUPPLIES ( REF. P/N : 3Z634 GRAINGER CAT.)</v>
      </c>
    </row>
    <row r="3999" spans="1:3" x14ac:dyDescent="0.35">
      <c r="A3999" s="30" t="str">
        <f>DATA!C4846</f>
        <v>5720.010.GENRAL.7051</v>
      </c>
      <c r="B3999" s="30" t="str">
        <f>DATA!D4846</f>
        <v>BST-RMR16-WP-LED</v>
      </c>
      <c r="C3999" s="31" t="str">
        <f>DATA!E4846</f>
        <v>EMERGENCY LIGHT - WET LOCATION LISTED - LED MR16 LAMPS WATERPROOF , 60 HZ</v>
      </c>
    </row>
    <row r="4000" spans="1:3" x14ac:dyDescent="0.35">
      <c r="A4000" s="30" t="str">
        <f>DATA!C4847</f>
        <v>2215.003.GENRAL.7508</v>
      </c>
      <c r="B4000" s="30" t="str">
        <f>DATA!D4847</f>
        <v/>
      </c>
      <c r="C4000" s="31" t="str">
        <f>DATA!E4847</f>
        <v>16 TO 14 AWG SPLICE CONNECTOR, VINYL, PK OF 100 ( REF. P/N : 4FRJ1 GRAINGER CAT.)</v>
      </c>
    </row>
    <row r="4001" spans="1:3" x14ac:dyDescent="0.35">
      <c r="A4001" s="30" t="str">
        <f>DATA!C4848</f>
        <v>2215.003.GENRAL.7070</v>
      </c>
      <c r="B4001" s="30" t="str">
        <f>DATA!D4848</f>
        <v/>
      </c>
      <c r="C4001" s="31" t="str">
        <f>DATA!E4848</f>
        <v>4 AWG SPLICE CONNECTOR, VINYL, PK OF 20 ( REF. P/N : 4FRE1 GRAINGER CAT.)</v>
      </c>
    </row>
    <row r="4002" spans="1:3" ht="29" x14ac:dyDescent="0.35">
      <c r="A4002" s="30" t="str">
        <f>DATA!C4849</f>
        <v>2215.003.GENRAL.7535</v>
      </c>
      <c r="B4002" s="30" t="str">
        <f>DATA!D4849</f>
        <v/>
      </c>
      <c r="C4002" s="31" t="str">
        <f>DATA!E4849</f>
        <v>ORANGE IN-LINE PUSH-IN CONNECTOR, BUTT SPLICE CONNECTOR TYPE PK= 300 PEC ( REF. P/N : 5VYK1 GRAINGER CAT.)</v>
      </c>
    </row>
    <row r="4003" spans="1:3" x14ac:dyDescent="0.35">
      <c r="A4003" s="30" t="str">
        <f>DATA!C4850</f>
        <v>1712.001.GENRAL.7501</v>
      </c>
      <c r="B4003" s="30">
        <f>DATA!D4850</f>
        <v>0</v>
      </c>
      <c r="C4003" s="31" t="str">
        <f>DATA!E4850</f>
        <v>2-1/2" GENERAL PURPOSE PRESSURE GAUGE , 0 TO 10,000 PSI ( REF. P/N : 3KD57 GRAINGER CAT.)</v>
      </c>
    </row>
    <row r="4004" spans="1:3" x14ac:dyDescent="0.35">
      <c r="A4004" s="30" t="str">
        <f>DATA!C4851</f>
        <v>1224.003.MDEKER.0001</v>
      </c>
      <c r="B4004" s="30" t="str">
        <f>DATA!D4851</f>
        <v>WTC100</v>
      </c>
      <c r="C4004" s="31" t="str">
        <f>DATA!E4851</f>
        <v>SENSATOR,ASSY.,LOAD CELL E80 , WANGER P/N : WTC100 , ( REF CODE 1001.001.USED.0008 )</v>
      </c>
    </row>
    <row r="4005" spans="1:3" x14ac:dyDescent="0.35">
      <c r="A4005" s="30" t="str">
        <f>DATA!C4852</f>
        <v>1531.033.GENRAL.7242</v>
      </c>
      <c r="B4005" s="30" t="str">
        <f>DATA!D4852</f>
        <v>50912</v>
      </c>
      <c r="C4005" s="31" t="str">
        <f>DATA!E4852</f>
        <v>COMPLETE KNOP FOR MAIN FREEZER MOG CARAVAN</v>
      </c>
    </row>
    <row r="4006" spans="1:3" ht="29" x14ac:dyDescent="0.35">
      <c r="A4006" s="30" t="str">
        <f>DATA!C4853</f>
        <v>1531.033.GENRAL.7539</v>
      </c>
      <c r="B4006" s="30" t="str">
        <f>DATA!D4853</f>
        <v>3046027</v>
      </c>
      <c r="C4006" s="31" t="str">
        <f>DATA!E4853</f>
        <v>P/N : 3046027 , CAPILLARIES CAP-KIT INTERNAL DIA (MM) 1,24 LENGTH (MM) 3000 FOR KITCHEN, MESS, SALAD REFRIGERATOR CAPILLARY ( GEV CAT.)</v>
      </c>
    </row>
    <row r="4007" spans="1:3" x14ac:dyDescent="0.35">
      <c r="A4007" s="30" t="str">
        <f>DATA!C4854</f>
        <v>1276.011.LOWARA.7001</v>
      </c>
      <c r="B4007" s="30" t="str">
        <f>DATA!D4854</f>
        <v>104600790</v>
      </c>
      <c r="C4007" s="31" t="str">
        <f>DATA!E4854</f>
        <v>P/N: 104600790, LOWARA E-HM P5HM06P11M5HVBE WATER PUMP</v>
      </c>
    </row>
    <row r="4008" spans="1:3" x14ac:dyDescent="0.35">
      <c r="A4008" s="30" t="str">
        <f>DATA!C4855</f>
        <v>1276.011.LOWARA.7002</v>
      </c>
      <c r="B4008" s="30" t="str">
        <f>DATA!D4855</f>
        <v>101860310</v>
      </c>
      <c r="C4008" s="31" t="str">
        <f>DATA!E4855</f>
        <v>P/N: 101860310, LOWARA ESHE 40-160/40/P25VSSA EXTENDED SHAFT END SUCTION CENTRIFUGAL PUMP</v>
      </c>
    </row>
    <row r="4009" spans="1:3" ht="43.5" x14ac:dyDescent="0.35">
      <c r="A4009" s="30" t="str">
        <f>DATA!C4856</f>
        <v>1822.008.GENRAL.7502</v>
      </c>
      <c r="B4009" s="30" t="str">
        <f>DATA!D4856</f>
        <v>44395K76</v>
      </c>
      <c r="C4009" s="31" t="str">
        <f>DATA!E4856</f>
        <v>P/N : 44395K76 , TYPE 304 STAINLESS STEEL WITH CLAMP-ON COVER, 2 NPT MALE, 112 GPM CORROSION-RESISTANT METAL CARTRIDGE FILTER HOUSING WATER FILTER FOR TANKS 304 STAINLESS STEEL WITH CLAMP-ON COVER, 2 NPT MALE, 112 GPM( MACMASTER CAT.)</v>
      </c>
    </row>
    <row r="4010" spans="1:3" ht="29" x14ac:dyDescent="0.35">
      <c r="A4010" s="30" t="str">
        <f>DATA!C4857</f>
        <v>1531.033.GENRAL.7115</v>
      </c>
      <c r="B4010" s="30" t="str">
        <f>DATA!D4857</f>
        <v>2101211-2</v>
      </c>
      <c r="C4010" s="31" t="str">
        <f>DATA!E4857</f>
        <v>P/N : 2101211-2 , FAN MOTOR SQUARE (EXHAUST) 30CM X 30CM .230 V- 50/60 HZ- GERMANY FOR FREEZING ROOM FOR KITCHEN</v>
      </c>
    </row>
    <row r="4011" spans="1:3" x14ac:dyDescent="0.35">
      <c r="A4011" s="30" t="str">
        <f>DATA!C4858</f>
        <v>1531.033.GENRAL.7115</v>
      </c>
      <c r="B4011" s="30" t="str">
        <f>DATA!D4858</f>
        <v>2101211-2</v>
      </c>
      <c r="C4011" s="31" t="str">
        <f>DATA!E4858</f>
        <v>FAN MOTOR SQUARE (EXHAUST) 30CM X 30CM .230 V- 50/60 HZ- GERMANY FOR FREEZING ROOM FOR KITCHEN</v>
      </c>
    </row>
    <row r="4012" spans="1:3" ht="29" x14ac:dyDescent="0.35">
      <c r="A4012" s="30" t="str">
        <f>DATA!C4859</f>
        <v>1531.033.GENRAL.7197</v>
      </c>
      <c r="B4012" s="30" t="str">
        <f>DATA!D4859</f>
        <v>550494</v>
      </c>
      <c r="C4012" s="31" t="str">
        <f>DATA!E4859</f>
        <v>P/N : 550494 , O-RING VITON THICKNESS 3.53MM ID ? 47.22MM , GEV. 550494 , LOTUS P/N. 536009800 ,FOR LOTUS DEEP FAT FRYER F2/18-98ET</v>
      </c>
    </row>
    <row r="4013" spans="1:3" ht="29" x14ac:dyDescent="0.35">
      <c r="A4013" s="30" t="str">
        <f>DATA!C4860</f>
        <v>1531.033.GENRAL.7198</v>
      </c>
      <c r="B4013" s="30" t="str">
        <f>DATA!D4860</f>
        <v>532725</v>
      </c>
      <c r="C4013" s="31" t="str">
        <f>DATA!E4860</f>
        <v>P/N : 532725 , O-RING VITON THICKNESS 3.53MM ID ? 74.61MM, GEV NO. 532725 , LOTUS P/N. 536026700 ,FOR LOTUS DEEP FAT FRYER F2/18-98ET</v>
      </c>
    </row>
    <row r="4014" spans="1:3" x14ac:dyDescent="0.35">
      <c r="A4014" s="30" t="str">
        <f>DATA!C4861</f>
        <v>2215.005.GENRAL.0525</v>
      </c>
      <c r="B4014" s="30" t="str">
        <f>DATA!D4861</f>
        <v/>
      </c>
      <c r="C4014" s="31" t="str">
        <f>DATA!E4861</f>
        <v>TY- RAP CABLE TIE ,TY-525M, CV-190, KSS, WHITE (4.7MM W X 186MM) PK=100 PCE MADE IN TAIWAN</v>
      </c>
    </row>
    <row r="4015" spans="1:3" x14ac:dyDescent="0.35">
      <c r="A4015" s="30" t="str">
        <f>DATA!C4862</f>
        <v>2215.005.GENRAL.0526</v>
      </c>
      <c r="B4015" s="30" t="str">
        <f>DATA!D4862</f>
        <v/>
      </c>
      <c r="C4015" s="31" t="str">
        <f>DATA!E4862</f>
        <v>TY- RAP CABLE TIE ,TY-526M, CV-292, KSS, WHITE (3.6MM W X 281MM) PK=100 PCE MADE IN TAIWAN</v>
      </c>
    </row>
    <row r="4016" spans="1:3" x14ac:dyDescent="0.35">
      <c r="A4016" s="30" t="str">
        <f>DATA!C4863</f>
        <v>2215.005.GENRAL.0527</v>
      </c>
      <c r="B4016" s="30" t="str">
        <f>DATA!D4863</f>
        <v/>
      </c>
      <c r="C4016" s="31" t="str">
        <f>DATA!E4863</f>
        <v>TY RAP CABLE TIE TY-527M, CV-360, KSS , BLACK , (6.9MM W X 343MM) (PCE=PACK OF 100) MADE IN TAIWAN</v>
      </c>
    </row>
    <row r="4017" spans="1:3" x14ac:dyDescent="0.35">
      <c r="A4017" s="30" t="str">
        <f>DATA!C4864</f>
        <v>2215.005.GENRAL.0528</v>
      </c>
      <c r="B4017" s="30" t="str">
        <f>DATA!D4864</f>
        <v/>
      </c>
      <c r="C4017" s="31" t="str">
        <f>DATA!E4864</f>
        <v>TY- RAP CABLE TIE, TY-528M, CV-350 , KSS, WHITE (4.7MM W X 360MM) PK=100 PCE MADE IN TAIWAN</v>
      </c>
    </row>
    <row r="4018" spans="1:3" x14ac:dyDescent="0.35">
      <c r="A4018" s="30" t="str">
        <f>DATA!C4865</f>
        <v>2215.005.GENRAL.0529</v>
      </c>
      <c r="B4018" s="30" t="str">
        <f>DATA!D4865</f>
        <v/>
      </c>
      <c r="C4018" s="31" t="str">
        <f>DATA!E4865</f>
        <v>TY- RAP CABLE TIE, TY-529M, CV-762B, KSS, BLACK (7.7MM W X 762MM) PK=100 PCE MADE IN TAIWAN</v>
      </c>
    </row>
    <row r="4019" spans="1:3" x14ac:dyDescent="0.35">
      <c r="A4019" s="30" t="str">
        <f>DATA!C4866</f>
        <v>2215.005.GENRAL.0522</v>
      </c>
      <c r="B4019" s="30" t="str">
        <f>DATA!D4866</f>
        <v/>
      </c>
      <c r="C4019" s="31" t="str">
        <f>DATA!E4866</f>
        <v>TY-RAP CABLE TIE, TY-523M, CV-094, KSS, WHITE (2.3MM W X 92MM) PK=100 PCE MADE IN TAIWAN</v>
      </c>
    </row>
    <row r="4020" spans="1:3" ht="29" x14ac:dyDescent="0.35">
      <c r="A4020" s="30" t="str">
        <f>DATA!C4867</f>
        <v>1854.002.CARIER.7519</v>
      </c>
      <c r="B4020" s="30" t="str">
        <f>DATA!D4867</f>
        <v>2503244</v>
      </c>
      <c r="C4020" s="31" t="str">
        <f>DATA!E4867</f>
        <v>P/N : 2503244, COMPLETE PC BOARD FOR HARMONEY CARRIER A/C ( MODEL 42VMC 18H) COMPLETE CONTROL BOX ASSEMBLY</v>
      </c>
    </row>
    <row r="4021" spans="1:3" x14ac:dyDescent="0.35">
      <c r="A4021" s="30" t="str">
        <f>DATA!C4868</f>
        <v>1854.002.CARIER.0888</v>
      </c>
      <c r="B4021" s="30" t="str">
        <f>DATA!D4868</f>
        <v>36314802</v>
      </c>
      <c r="C4021" s="31" t="str">
        <f>DATA!E4868</f>
        <v>P/N : 36314802 , BODY ASSY , FOR CARRIER A/C , 42QG18-H-XM</v>
      </c>
    </row>
    <row r="4022" spans="1:3" x14ac:dyDescent="0.35">
      <c r="A4022" s="30" t="str">
        <f>DATA!C4869</f>
        <v>1521.009.COPLND.0216</v>
      </c>
      <c r="B4022" s="30" t="str">
        <f>DATA!D4869</f>
        <v>121</v>
      </c>
      <c r="C4022" s="31" t="str">
        <f>DATA!E4869</f>
        <v>P/N : 121, Freezer condenser fan motor with its blades diameter 30 CM FOR COBLEND FREEZER UNIT H2G2</v>
      </c>
    </row>
    <row r="4023" spans="1:3" x14ac:dyDescent="0.35">
      <c r="A4023" s="30" t="str">
        <f>DATA!C4870</f>
        <v>5720.003.GENRAL.0170</v>
      </c>
      <c r="B4023" s="30" t="str">
        <f>DATA!D4870</f>
        <v/>
      </c>
      <c r="C4023" s="31" t="str">
        <f>DATA!E4870</f>
        <v>70 MM2CABLE LUGS WITH 10 MM HOLE DIAMETER MADE IN CHINA ( REF CODE 1001.001.USED.0047 )</v>
      </c>
    </row>
    <row r="4024" spans="1:3" x14ac:dyDescent="0.35">
      <c r="A4024" s="30" t="str">
        <f>DATA!C4871</f>
        <v>5720.003.GENRAL.0150</v>
      </c>
      <c r="B4024" s="30" t="str">
        <f>DATA!D4871</f>
        <v/>
      </c>
      <c r="C4024" s="31" t="str">
        <f>DATA!E4871</f>
        <v>50 MM2CABLE LUGS WITH 10 MM HOLE DIAMETER MADE IN CHINA</v>
      </c>
    </row>
    <row r="4025" spans="1:3" x14ac:dyDescent="0.35">
      <c r="A4025" s="30" t="str">
        <f>DATA!C4872</f>
        <v>5720.003.GENRAL.0125</v>
      </c>
      <c r="B4025" s="30" t="str">
        <f>DATA!D4872</f>
        <v/>
      </c>
      <c r="C4025" s="31" t="str">
        <f>DATA!E4872</f>
        <v>25 MM2CABLE LUGS WITH 8 MM HOLE DIAMETER MADE IN CHINA</v>
      </c>
    </row>
    <row r="4026" spans="1:3" x14ac:dyDescent="0.35">
      <c r="A4026" s="30" t="str">
        <f>DATA!C4873</f>
        <v>5720.003.GENRAL.0110</v>
      </c>
      <c r="B4026" s="30" t="str">
        <f>DATA!D4873</f>
        <v/>
      </c>
      <c r="C4026" s="31" t="str">
        <f>DATA!E4873</f>
        <v>10 MM2CABLE LUGS WITH 6 MM HOLE DIAMETER MADE IN CHINA</v>
      </c>
    </row>
    <row r="4027" spans="1:3" x14ac:dyDescent="0.35">
      <c r="A4027" s="30" t="str">
        <f>DATA!C4874</f>
        <v>5720.003.GENRAL.0106</v>
      </c>
      <c r="B4027" s="30" t="str">
        <f>DATA!D4874</f>
        <v/>
      </c>
      <c r="C4027" s="31" t="str">
        <f>DATA!E4874</f>
        <v>6 MM2CABLE LUGS WITH 6 MM HOLE DIAMETER MADE IN CHINA</v>
      </c>
    </row>
    <row r="4028" spans="1:3" ht="29" x14ac:dyDescent="0.35">
      <c r="A4028" s="30" t="str">
        <f>DATA!C4875</f>
        <v>5720.003.GENRAL.0034</v>
      </c>
      <c r="B4028" s="30" t="str">
        <f>DATA!D4875</f>
        <v/>
      </c>
      <c r="C4028" s="31" t="str">
        <f>DATA!E4875</f>
        <v>COPPER CLAD, POINTED SECTIONAL GROUND ROD - 3/4 INCH X 10 FEET PRODUCT ABB TYPE 7510S , ABB STAMPED ON ROD</v>
      </c>
    </row>
    <row r="4029" spans="1:3" x14ac:dyDescent="0.35">
      <c r="A4029" s="30" t="str">
        <f>DATA!C4876</f>
        <v>5720.003.GENRAL.0025</v>
      </c>
      <c r="B4029" s="30" t="str">
        <f>DATA!D4876</f>
        <v/>
      </c>
      <c r="C4029" s="31" t="str">
        <f>DATA!E4876</f>
        <v>1 CONDUCTOR X 25 SQUERE MM YELLOW/GREEN SOFT ( ELSEWEDY )</v>
      </c>
    </row>
    <row r="4030" spans="1:3" x14ac:dyDescent="0.35">
      <c r="A4030" s="30" t="str">
        <f>DATA!C4877</f>
        <v>5720.003.GENRAL.0050</v>
      </c>
      <c r="B4030" s="30" t="str">
        <f>DATA!D4877</f>
        <v/>
      </c>
      <c r="C4030" s="31" t="str">
        <f>DATA!E4877</f>
        <v>1 CONDUCTOR X 50 SQUERE MM YELLOW/GREEN SOFT ( ELSEWEDY )</v>
      </c>
    </row>
    <row r="4031" spans="1:3" x14ac:dyDescent="0.35">
      <c r="A4031" s="30" t="str">
        <f>DATA!C4878</f>
        <v>2215.004.GENRAL.9033</v>
      </c>
      <c r="B4031" s="30" t="str">
        <f>DATA!D4878</f>
        <v/>
      </c>
      <c r="C4031" s="31" t="str">
        <f>DATA!E4878</f>
        <v>1 CONDUCTOR X 10 SQUERE MM YELLOW/GREEN SOFT STRANDED CABLE ( 1 EA = 1 METER )</v>
      </c>
    </row>
    <row r="4032" spans="1:3" x14ac:dyDescent="0.35">
      <c r="A4032" s="30" t="str">
        <f>DATA!C4879</f>
        <v>2215.003.GENRAL.7509</v>
      </c>
      <c r="B4032" s="30" t="str">
        <f>DATA!D4879</f>
        <v>4FRL5 GRAINGER CAT.</v>
      </c>
      <c r="C4032" s="31" t="str">
        <f>DATA!E4879</f>
        <v>12 TO 10 AWG SPLICE CONNECTOR, VINYL, PK OF 50 (YELLOW ) ( REF. P/N : 4FRL5 GRAINGER CAT.)</v>
      </c>
    </row>
    <row r="4033" spans="1:3" x14ac:dyDescent="0.35">
      <c r="A4033" s="30" t="str">
        <f>DATA!C4880</f>
        <v>2215.003.GENRAL.7510</v>
      </c>
      <c r="B4033" s="30" t="str">
        <f>DATA!D4880</f>
        <v>4FRH9 GRAINGER CAT.</v>
      </c>
      <c r="C4033" s="31" t="str">
        <f>DATA!E4880</f>
        <v>22 TO 16 AWG SPLICE CONNECTOR, VINYL, PK OF 100 (RED ) ( REF.P/N : 4FRH9 GRAINGER CAT.)</v>
      </c>
    </row>
    <row r="4034" spans="1:3" x14ac:dyDescent="0.35">
      <c r="A4034" s="30" t="str">
        <f>DATA!C4881</f>
        <v>2211.010.GENRAL.7504</v>
      </c>
      <c r="B4034" s="30" t="str">
        <f>DATA!D4881</f>
        <v>3P - 630-MCCB</v>
      </c>
      <c r="C4034" s="31" t="str">
        <f>DATA!E4881</f>
        <v>P/N : 3P - 630-MCCB , TYPE NSX630N - MICR2.3- 50KA</v>
      </c>
    </row>
    <row r="4035" spans="1:3" x14ac:dyDescent="0.35">
      <c r="A4035" s="30" t="str">
        <f>DATA!C4882</f>
        <v>2215.005.GENRAL.0522</v>
      </c>
      <c r="B4035" s="30" t="str">
        <f>DATA!D4882</f>
        <v/>
      </c>
      <c r="C4035" s="31" t="str">
        <f>DATA!E4882</f>
        <v>TY-RAP CABLE TIE, TY-523M, CV-094, KSS, WHITE (2.3MM W X 92MM) PK=100 PCE MADE IN TAIWAN</v>
      </c>
    </row>
    <row r="4036" spans="1:3" x14ac:dyDescent="0.35">
      <c r="A4036" s="30" t="str">
        <f>DATA!C4883</f>
        <v>2215.005.GENRAL.7001</v>
      </c>
      <c r="B4036" s="30" t="str">
        <f>DATA!D4883</f>
        <v>CATNo.#TY5253MX</v>
      </c>
      <c r="C4036" s="31" t="str">
        <f>DATA!E4883</f>
        <v>CAT No.#TY5253MX, TY-RAP BLACK NYLON 6/6 WEATHER RESISTANT 0.185" W X 11.6" L, Ref to THOMAS &amp; BETT</v>
      </c>
    </row>
    <row r="4037" spans="1:3" x14ac:dyDescent="0.35">
      <c r="A4037" s="30" t="str">
        <f>DATA!C4884</f>
        <v>2215.005.GENRAL.7002</v>
      </c>
      <c r="B4037" s="30" t="str">
        <f>DATA!D4884</f>
        <v>CATNo.#TY525MX</v>
      </c>
      <c r="C4037" s="31" t="str">
        <f>DATA!E4884</f>
        <v>CAT No.#TY525MX, TY-RAP BLACK NYLON 6/6 WEATHER RESISTANT 0.185" W X 7.31" L, Ref to THOMAS &amp; BETT</v>
      </c>
    </row>
    <row r="4038" spans="1:3" x14ac:dyDescent="0.35">
      <c r="A4038" s="30" t="str">
        <f>DATA!C4885</f>
        <v>2215.005.GENRAL.7003</v>
      </c>
      <c r="B4038" s="30" t="str">
        <f>DATA!D4885</f>
        <v>CATNo.#TY5275MX</v>
      </c>
      <c r="C4038" s="31" t="str">
        <f>DATA!E4885</f>
        <v>CAT No.#TY5275MX, TY-RAP BLACK NYLON 6/6 WEATHER RESISTANT 0.270" W X 18" L, Ref to THOMAS &amp; BETT</v>
      </c>
    </row>
    <row r="4039" spans="1:3" x14ac:dyDescent="0.35">
      <c r="A4039" s="30" t="str">
        <f>DATA!C4886</f>
        <v>2215.005.GENRAL.7000</v>
      </c>
      <c r="B4039" s="30" t="str">
        <f>DATA!D4886</f>
        <v>CATNo.#TY524MX</v>
      </c>
      <c r="C4039" s="31" t="str">
        <f>DATA!E4886</f>
        <v>CAT No.#TY524MX, TY-RAP BLACK NYLON 6/6 WEATHER RESISTANT 0.140" W X 8.19" L, Ref to THOMAS &amp; BETT</v>
      </c>
    </row>
    <row r="4040" spans="1:3" x14ac:dyDescent="0.35">
      <c r="A4040" s="30" t="str">
        <f>DATA!C4887</f>
        <v>2215.005.GENRAL.0550</v>
      </c>
      <c r="B4040" s="30" t="str">
        <f>DATA!D4887</f>
        <v>TY524MX</v>
      </c>
      <c r="C4040" s="31" t="str">
        <f>DATA!E4887</f>
        <v>PN: TY524MX ,TY-RAP BLACK NYLON 6/6 WEATHER RESISTANT 0.140" W X 8.19" L</v>
      </c>
    </row>
    <row r="4041" spans="1:3" x14ac:dyDescent="0.35">
      <c r="A4041" s="30" t="str">
        <f>DATA!C4888</f>
        <v>2215.005.GENRAL.0551</v>
      </c>
      <c r="B4041" s="30" t="str">
        <f>DATA!D4888</f>
        <v>TY5253MX</v>
      </c>
      <c r="C4041" s="31" t="str">
        <f>DATA!E4888</f>
        <v>PN: TY5253MX ,TY-RAP BLACK NYLON 6/6 WEATHER RESISTANT 0.185" W X 11.6" L</v>
      </c>
    </row>
    <row r="4042" spans="1:3" x14ac:dyDescent="0.35">
      <c r="A4042" s="30" t="str">
        <f>DATA!C4889</f>
        <v>2215.005.GENRAL.0552</v>
      </c>
      <c r="B4042" s="30" t="str">
        <f>DATA!D4889</f>
        <v>TY525MX</v>
      </c>
      <c r="C4042" s="31" t="str">
        <f>DATA!E4889</f>
        <v>PN: TY525MX ,TY-RAP BLACK NYLON 6/6 WEATHER RESISTANT 0.185" W X 7.31" L</v>
      </c>
    </row>
    <row r="4043" spans="1:3" x14ac:dyDescent="0.35">
      <c r="A4043" s="30" t="str">
        <f>DATA!C4890</f>
        <v>2215.005.GENRAL.0526</v>
      </c>
      <c r="B4043" s="30" t="str">
        <f>DATA!D4890</f>
        <v/>
      </c>
      <c r="C4043" s="31" t="str">
        <f>DATA!E4890</f>
        <v>TY- RAP CABLE TIE ,TY-526M, CV-292, KSS, WHITE (3.6MM W X 281MM) PK=100 PCE MADE IN TAIWAN</v>
      </c>
    </row>
    <row r="4044" spans="1:3" x14ac:dyDescent="0.35">
      <c r="A4044" s="30" t="str">
        <f>DATA!C4891</f>
        <v>2215.005.GENRAL.0527</v>
      </c>
      <c r="B4044" s="30" t="str">
        <f>DATA!D4891</f>
        <v/>
      </c>
      <c r="C4044" s="31" t="str">
        <f>DATA!E4891</f>
        <v>TY RAP CABLE TIE TY-527M, CV-360, KSS , BLACK , (6.9MM W X 343MM) (PCE=PACK OF 2100) MADE IN TAIWAN</v>
      </c>
    </row>
    <row r="4045" spans="1:3" x14ac:dyDescent="0.35">
      <c r="A4045" s="30" t="str">
        <f>DATA!C4892</f>
        <v>5720.003.GENRAL.0125</v>
      </c>
      <c r="B4045" s="30" t="str">
        <f>DATA!D4892</f>
        <v/>
      </c>
      <c r="C4045" s="31" t="str">
        <f>DATA!E4892</f>
        <v>25 MM2CABLE LUGS WITH 8 MM HOLE DIAMETER MADE IN CHINA</v>
      </c>
    </row>
    <row r="4046" spans="1:3" x14ac:dyDescent="0.35">
      <c r="A4046" s="30" t="str">
        <f>DATA!C4893</f>
        <v>5720.003.GENRAL.7539</v>
      </c>
      <c r="B4046" s="30" t="str">
        <f>DATA!D4893</f>
        <v/>
      </c>
      <c r="C4046" s="31" t="str">
        <f>DATA!E4893</f>
        <v>70 MM2CABLE LUGS WITH 12 MM HOLE DIAMETER</v>
      </c>
    </row>
    <row r="4047" spans="1:3" x14ac:dyDescent="0.35">
      <c r="A4047" s="30" t="str">
        <f>DATA!C4894</f>
        <v>5720.011.GENRAL.7040</v>
      </c>
      <c r="B4047" s="30" t="str">
        <f>DATA!D4894</f>
        <v>WITH 4 OUTLET</v>
      </c>
      <c r="C4047" s="31" t="str">
        <f>DATA!E4894</f>
        <v>BRENNENSTUHL CORD REEL WITH 50 MTR ELECTRIC CABLE WITH 4 OUTLET</v>
      </c>
    </row>
    <row r="4048" spans="1:3" x14ac:dyDescent="0.35">
      <c r="A4048" s="30" t="str">
        <f>DATA!C4895</f>
        <v>1276.011.LOWARA.7002</v>
      </c>
      <c r="B4048" s="30" t="str">
        <f>DATA!D4895</f>
        <v>101860310</v>
      </c>
      <c r="C4048" s="31" t="str">
        <f>DATA!E4895</f>
        <v>P/N: 101860310, LOWARA ESHE 40-160/40/P25VSSA EXTENDED SHAFT END SUCTION CENTRIFUGAL PUMP</v>
      </c>
    </row>
    <row r="4049" spans="1:3" x14ac:dyDescent="0.35">
      <c r="A4049" s="30" t="str">
        <f>DATA!C4896</f>
        <v>5720.003.GENRAL.0170</v>
      </c>
      <c r="B4049" s="30" t="str">
        <f>DATA!D4896</f>
        <v/>
      </c>
      <c r="C4049" s="31" t="str">
        <f>DATA!E4896</f>
        <v>70 MM2CABLE LUGS WITH 10 MM HOLE DIAMETER MADE IN CHINA ( REF CODE 1001.001.USED.0047 )</v>
      </c>
    </row>
    <row r="4050" spans="1:3" x14ac:dyDescent="0.35">
      <c r="A4050" s="30" t="str">
        <f>DATA!C4897</f>
        <v>5720.003.GENRAL.0070</v>
      </c>
      <c r="B4050" s="30" t="str">
        <f>DATA!D4897</f>
        <v/>
      </c>
      <c r="C4050" s="31" t="str">
        <f>DATA!E4897</f>
        <v>1 CONDUCTOR X 70 SQUERE MM YELLOW/GREEN SOFT ( ELSEWEDY )</v>
      </c>
    </row>
    <row r="4051" spans="1:3" x14ac:dyDescent="0.35">
      <c r="A4051" s="30" t="str">
        <f>DATA!C4898</f>
        <v>5720.011.GENRAL.7056</v>
      </c>
      <c r="B4051" s="30" t="str">
        <f>DATA!D4898</f>
        <v/>
      </c>
      <c r="C4051" s="31" t="str">
        <f>DATA!E4898</f>
        <v>COMPLETE TWECO CABLE CONNECTORS FOR EARTH CABLES</v>
      </c>
    </row>
    <row r="4052" spans="1:3" x14ac:dyDescent="0.35">
      <c r="A4052" s="30" t="str">
        <f>DATA!C4899</f>
        <v>5720.003.GENRAL.7539</v>
      </c>
      <c r="B4052" s="30" t="str">
        <f>DATA!D4899</f>
        <v/>
      </c>
      <c r="C4052" s="31" t="str">
        <f>DATA!E4899</f>
        <v>70 MM2CABLE LUGS WITH 12 MM HOLE DIAMETER</v>
      </c>
    </row>
    <row r="4053" spans="1:3" x14ac:dyDescent="0.35">
      <c r="A4053" s="30" t="str">
        <f>DATA!C4900</f>
        <v>2215.002.GENRAL.7023</v>
      </c>
      <c r="B4053" s="30">
        <f>DATA!D4900</f>
        <v>0</v>
      </c>
      <c r="C4053" s="31" t="str">
        <f>DATA!E4900</f>
        <v>FORK TERMINAL, YELLOW VINYL, BUTTED SEAM, 12 TO 10 AWG, 50 PK ( REF. P/N : 24C949 GRAINGER CAT.)</v>
      </c>
    </row>
    <row r="4054" spans="1:3" x14ac:dyDescent="0.35">
      <c r="A4054" s="30" t="str">
        <f>DATA!C4901</f>
        <v>2215.002.GENRAL.7504</v>
      </c>
      <c r="B4054" s="30">
        <f>DATA!D4901</f>
        <v>0</v>
      </c>
      <c r="C4054" s="31" t="str">
        <f>DATA!E4901</f>
        <v>FORK TERMINAL, BLUE VINYL, BUTTED SEAM, 16 TO 14 AWG, 100 PK ( REF. P/N : 5UGL3 GRAINGER CAT.)</v>
      </c>
    </row>
    <row r="4055" spans="1:3" ht="29" x14ac:dyDescent="0.35">
      <c r="A4055" s="30" t="str">
        <f>DATA!C4902</f>
        <v>2215.003.GENRAL.7516</v>
      </c>
      <c r="B4055" s="30">
        <f>DATA!D4902</f>
        <v>0</v>
      </c>
      <c r="C4055" s="31" t="str">
        <f>DATA!E4902</f>
        <v>TWIST ON WIRE CONNECTOR, BLUE, 72B SERIES, MAX. WIRE COMBINATION: (3) 16 AWG ( REF. P/N : 6YH35 GRAINGER CAT.)</v>
      </c>
    </row>
    <row r="4056" spans="1:3" x14ac:dyDescent="0.35">
      <c r="A4056" s="30" t="str">
        <f>DATA!C4903</f>
        <v>2215.002.GENRAL.7046</v>
      </c>
      <c r="B4056" s="30" t="str">
        <f>DATA!D4903</f>
        <v/>
      </c>
      <c r="C4056" s="31" t="str">
        <f>DATA!E4903</f>
        <v>RING TERMINAL SIZE 6MM (INSULATED) (ACCESSORY)</v>
      </c>
    </row>
    <row r="4057" spans="1:3" x14ac:dyDescent="0.35">
      <c r="A4057" s="30" t="str">
        <f>DATA!C4904</f>
        <v>5720.011.GENRAL.7040</v>
      </c>
      <c r="B4057" s="30" t="str">
        <f>DATA!D4904</f>
        <v>WITH 4 OUTLET</v>
      </c>
      <c r="C4057" s="31" t="str">
        <f>DATA!E4904</f>
        <v>BRENNENSTUHL CORD REEL WITH 50 MTR ELECTRIC CABLE WITH 4 OUTLET</v>
      </c>
    </row>
    <row r="4058" spans="1:3" x14ac:dyDescent="0.35">
      <c r="A4058" s="30" t="str">
        <f>DATA!C4905</f>
        <v>5720.011.GENRAL.7040</v>
      </c>
      <c r="B4058" s="30" t="str">
        <f>DATA!D4905</f>
        <v>WITH 4 OUTLET</v>
      </c>
      <c r="C4058" s="31" t="str">
        <f>DATA!E4905</f>
        <v>BRENNENSTUHL CORD REEL WITH 50 MTR ELECTRIC CABLE WITH 4 OUTLET</v>
      </c>
    </row>
    <row r="4059" spans="1:3" x14ac:dyDescent="0.35">
      <c r="A4059" s="30" t="str">
        <f>DATA!C4906</f>
        <v>2211.003.GENRAL.0110</v>
      </c>
      <c r="B4059" s="30" t="str">
        <f>DATA!D4906</f>
        <v>3RV20214AA10</v>
      </c>
      <c r="C4059" s="31" t="str">
        <f>DATA!E4906</f>
        <v>CIRCUIT BREAKER, 460V, 10HP, SIEMENS Old PN. 3RV1021-4AA10 , New PN: 3RV20214AA10</v>
      </c>
    </row>
    <row r="4060" spans="1:3" x14ac:dyDescent="0.35">
      <c r="A4060" s="30" t="str">
        <f>DATA!C4907</f>
        <v>2211.003.GENRAL.0115</v>
      </c>
      <c r="B4060" s="30" t="str">
        <f>DATA!D4907</f>
        <v>3RV20214CA10</v>
      </c>
      <c r="C4060" s="31" t="str">
        <f>DATA!E4907</f>
        <v>CIRCUIT BREAKER, 460V, 15HP, SIEMENS PN. 3RV1021-4CA10, New PN: 3RV2021-4CA10</v>
      </c>
    </row>
    <row r="4061" spans="1:3" x14ac:dyDescent="0.35">
      <c r="A4061" s="30" t="str">
        <f>DATA!C4908</f>
        <v>2214.036.SIMENS.0027</v>
      </c>
      <c r="B4061" s="30" t="str">
        <f>DATA!D4908</f>
        <v>4510214</v>
      </c>
      <c r="C4061" s="31" t="str">
        <f>DATA!E4908</f>
        <v>ANALOG INPUT UNIT, P/N: 4510214, SIEMENS 6ES7331-7KF02-0AB0</v>
      </c>
    </row>
    <row r="4062" spans="1:3" x14ac:dyDescent="0.35">
      <c r="A4062" s="30" t="str">
        <f>DATA!C4909</f>
        <v>2214.036.SIMENS.0105</v>
      </c>
      <c r="B4062" s="30" t="str">
        <f>DATA!D4909</f>
        <v>6GK1901-1BB10-2AA0</v>
      </c>
      <c r="C4062" s="31" t="str">
        <f>DATA!E4909</f>
        <v>P/N : 6GK1901-1BB10-2AA0 , PROFINET CABLE CONNECTOR PLC S7-1500 ( SIEMENS CAT.)</v>
      </c>
    </row>
    <row r="4063" spans="1:3" ht="29" x14ac:dyDescent="0.35">
      <c r="A4063" s="30" t="str">
        <f>DATA!C4910</f>
        <v>2211.007.GENRAL.7529</v>
      </c>
      <c r="B4063" s="30">
        <f>DATA!D4910</f>
        <v>0</v>
      </c>
      <c r="C4063" s="31" t="str">
        <f>DATA!E4910</f>
        <v>NON-ILLUMINATED SELECTOR SWITCH , SIZE: 22MM , POSITION: 3 , ACTION: MAINTAINED / MAINTAINED / MAINTAIN</v>
      </c>
    </row>
    <row r="4064" spans="1:3" x14ac:dyDescent="0.35">
      <c r="A4064" s="30" t="str">
        <f>DATA!C4911</f>
        <v>2215.002.GENRAL.7016</v>
      </c>
      <c r="B4064" s="30" t="str">
        <f>DATA!D4911</f>
        <v>CRSM-34/10-1000/250(S5)</v>
      </c>
      <c r="C4064" s="31" t="str">
        <f>DATA!E4911</f>
        <v>P/N : CRSM-34/10-1000/250(S5), RAYCHEMCRSM- CABLEWRAPAROUND , REPAIR SLEEVE - HEAT SHRINK</v>
      </c>
    </row>
    <row r="4065" spans="1:3" x14ac:dyDescent="0.35">
      <c r="A4065" s="30" t="str">
        <f>DATA!C4912</f>
        <v>2215.002.GENRAL.7017</v>
      </c>
      <c r="B4065" s="30" t="str">
        <f>DATA!D4912</f>
        <v>CRSM-53/13-1000/250 (S5)</v>
      </c>
      <c r="C4065" s="31" t="str">
        <f>DATA!E4912</f>
        <v>P/N : CRSM-53/13-1000/250 (S5), RAYCHEMCRSM- CABLEWRAPAROUND , REPAIR SLEEVE - HEAT SHRINK</v>
      </c>
    </row>
    <row r="4066" spans="1:3" x14ac:dyDescent="0.35">
      <c r="A4066" s="30" t="str">
        <f>DATA!C4913</f>
        <v>2215.002.GENRAL.7018</v>
      </c>
      <c r="B4066" s="30" t="str">
        <f>DATA!D4913</f>
        <v>CRSM 84/20</v>
      </c>
      <c r="C4066" s="31" t="str">
        <f>DATA!E4913</f>
        <v>P/N : CRSM 84/20 , RAYCHEMCRSM- CABLEWRAPAROUND , REPAIR SLEEVE - HEAT SHRINK</v>
      </c>
    </row>
    <row r="4067" spans="1:3" ht="29" x14ac:dyDescent="0.35">
      <c r="A4067" s="30" t="str">
        <f>DATA!C4914</f>
        <v>1854.022.TRANE.7502</v>
      </c>
      <c r="B4067" s="30" t="str">
        <f>DATA!D4914</f>
        <v>MOT11526</v>
      </c>
      <c r="C4067" s="31" t="str">
        <f>DATA!E4914</f>
        <v>P/N : MOT11526 , FAN MOTOR 1/4" HP 460/60/50/1, 825 RPM , 48 FRAME PSC FOR MOT11526 AIR CONDITION SCR 2TTA0060A4000AA , ( OLD P/N : 2554304 )</v>
      </c>
    </row>
    <row r="4068" spans="1:3" ht="29" x14ac:dyDescent="0.35">
      <c r="A4068" s="30" t="str">
        <f>DATA!C4915</f>
        <v>1854.022.TRANE.7503</v>
      </c>
      <c r="B4068" s="30" t="str">
        <f>DATA!D4915</f>
        <v>FAN06690</v>
      </c>
      <c r="C4068" s="31" t="str">
        <f>DATA!E4915</f>
        <v>P/N : FAN06690 , FAN BLADE FOR MOT11526 AIR CONDITION SCR 2TTA0060A4000AA ( OLD P/N : 2509958 , P/N : FAN04004 )</v>
      </c>
    </row>
    <row r="4069" spans="1:3" ht="29" x14ac:dyDescent="0.35">
      <c r="A4069" s="30" t="str">
        <f>DATA!C4916</f>
        <v>1854.022.TRANE.7505</v>
      </c>
      <c r="B4069" s="30" t="str">
        <f>DATA!D4916</f>
        <v>SFCAP5440</v>
      </c>
      <c r="C4069" s="31" t="str">
        <f>DATA!E4916</f>
        <v>P/N : SFCAP5440 , RUN CAPACITOR, 370 VAC, 5 MFD FOR MOT11526 AIR CONDITION SCR 2TTA0060A4000AA ( OLD P/N : 2489161 )</v>
      </c>
    </row>
    <row r="4070" spans="1:3" x14ac:dyDescent="0.35">
      <c r="A4070" s="30" t="str">
        <f>DATA!C4917</f>
        <v>0666.001.GENRAL.0026</v>
      </c>
      <c r="B4070" s="30" t="str">
        <f>DATA!D4917</f>
        <v/>
      </c>
      <c r="C4070" s="31" t="str">
        <f>DATA!E4917</f>
        <v>43" LED T.V 43" LED, BUILT-IN RECEIVER ( TORNADO / TOSHIBA )</v>
      </c>
    </row>
    <row r="4071" spans="1:3" x14ac:dyDescent="0.35">
      <c r="A4071" s="30" t="str">
        <f>DATA!C4918</f>
        <v>2215.002.GENRAL.7064</v>
      </c>
      <c r="B4071" s="30">
        <f>DATA!D4918</f>
        <v>0</v>
      </c>
      <c r="C4071" s="31" t="str">
        <f>DATA!E4918</f>
        <v>THIN WALL HEAT SHRINK TUBING KIT CROSS-LINKED POLYOLEFIN ( REF. P/N : 4YF48 GRAINGER CAT.)</v>
      </c>
    </row>
    <row r="4072" spans="1:3" ht="29" x14ac:dyDescent="0.35">
      <c r="A4072" s="30" t="str">
        <f>DATA!C4919</f>
        <v>1238.001.SAMPLE.1000</v>
      </c>
      <c r="B4072" s="30" t="str">
        <f>DATA!D4919</f>
        <v>50-3700034E</v>
      </c>
      <c r="C4072" s="31" t="str">
        <f>DATA!E4919</f>
        <v>SHAKSY P/N: 50-3700034E, AUXILARY POWER CABLE, 19 PIN, 200' , 30183959-200-25-4-B, 2 INCH x 200 FT. HOSE, 4 FT. TOP DRIVE, PLUG/SOCKET, 25 FT. VFD RECEPT/ PIN.</v>
      </c>
    </row>
    <row r="4073" spans="1:3" x14ac:dyDescent="0.35">
      <c r="A4073" s="30" t="str">
        <f>DATA!C4920</f>
        <v>1238.001.SAMPLE.1005</v>
      </c>
      <c r="B4073" s="30" t="str">
        <f>DATA!D4920</f>
        <v>50-3700033E</v>
      </c>
      <c r="C4073" s="31" t="str">
        <f>DATA!E4920</f>
        <v>SHAKSY P/N: 50-3700033E, COMPOSITE CABLE 42 PIN, 200', 122517-200-25-3-B</v>
      </c>
    </row>
    <row r="4074" spans="1:3" x14ac:dyDescent="0.35">
      <c r="A4074" s="30" t="str">
        <f>DATA!C4921</f>
        <v>1238.001.SAMPLE.1030</v>
      </c>
      <c r="B4074" s="30" t="str">
        <f>DATA!D4921</f>
        <v>503700806E</v>
      </c>
      <c r="C4074" s="31" t="str">
        <f>DATA!E4921</f>
        <v>SHAKSY P/N : 503700806E , INNER POWER SERVICE LOOP CABLE, 30175017-86-4-3-B</v>
      </c>
    </row>
    <row r="4075" spans="1:3" ht="29" x14ac:dyDescent="0.35">
      <c r="A4075" s="30" t="str">
        <f>DATA!C4922</f>
        <v>1521.003.GENRAL.7501</v>
      </c>
      <c r="B4075" s="30" t="str">
        <f>DATA!D4922</f>
        <v>2108005</v>
      </c>
      <c r="C4075" s="31" t="str">
        <f>DATA!E4922</f>
        <v>DOOR GASKET (INTER TRADE) SIZE 161? 65 CM , REF. PN/ 2108005 FOR VERTICAL FREEZING &amp; COOLING REFRIGERATOR</v>
      </c>
    </row>
    <row r="4076" spans="1:3" x14ac:dyDescent="0.35">
      <c r="A4076" s="30" t="str">
        <f>DATA!C4923</f>
        <v>1531.032.GENRAL.7172</v>
      </c>
      <c r="B4076" s="30" t="str">
        <f>DATA!D4923</f>
        <v/>
      </c>
      <c r="C4076" s="31" t="str">
        <f>DATA!E4923</f>
        <v>FREEZER THERMO DESK for compalnd compressor model DLSGP 4HP</v>
      </c>
    </row>
    <row r="4077" spans="1:3" x14ac:dyDescent="0.35">
      <c r="A4077" s="30" t="str">
        <f>DATA!C4924</f>
        <v>1511.002.GENRAL.0412</v>
      </c>
      <c r="B4077" s="30" t="str">
        <f>DATA!D4924</f>
        <v/>
      </c>
      <c r="C4077" s="31" t="str">
        <f>DATA!E4924</f>
        <v>FREON 407 G/ USE, ( REF. GRAINGER CAT.)</v>
      </c>
    </row>
    <row r="4078" spans="1:3" x14ac:dyDescent="0.35">
      <c r="A4078" s="30" t="str">
        <f>DATA!C4925</f>
        <v>5720.025.GENRAL.1156</v>
      </c>
      <c r="B4078" s="30" t="str">
        <f>DATA!D4925</f>
        <v>RMP-PMR-2M-G</v>
      </c>
      <c r="C4078" s="31" t="str">
        <f>DATA!E4925</f>
        <v>PN: RMP-PMR-2M-G ,RMP II PANEL MOUNT DOUBLE HOLES MALE RECEPTACLE COLOR GRAY</v>
      </c>
    </row>
    <row r="4079" spans="1:3" x14ac:dyDescent="0.35">
      <c r="A4079" s="30" t="str">
        <f>DATA!C4926</f>
        <v>2215.004.GENRAL.7139</v>
      </c>
      <c r="B4079" s="30" t="str">
        <f>DATA!D4926</f>
        <v>37102127</v>
      </c>
      <c r="C4079" s="31" t="str">
        <f>DATA!E4926</f>
        <v>POWER CABLE, 1C X 777 MCM UNARMORED FROM AMRICABLE ( 1 EACH = 1 FEET )</v>
      </c>
    </row>
    <row r="4080" spans="1:3" ht="29" x14ac:dyDescent="0.35">
      <c r="A4080" s="30" t="str">
        <f>DATA!C4927</f>
        <v>2211.001.GENRAL.7505</v>
      </c>
      <c r="B4080" s="30" t="str">
        <f>DATA!D4927</f>
        <v>3DY53</v>
      </c>
      <c r="C4080" s="31" t="str">
        <f>DATA!E4927</f>
        <v>MAGNETIC CONTACTOR , 3POLES , COIL 208 V , 32 FULL LOAD AMP , MFR MODEL (LC1D32LE7) ( REF. P/N : 3DY53 GRAINGER CAT.)</v>
      </c>
    </row>
    <row r="4081" spans="1:3" x14ac:dyDescent="0.35">
      <c r="A4081" s="30" t="str">
        <f>DATA!C4928</f>
        <v>5720.001.GENRAL.0045</v>
      </c>
      <c r="B4081" s="30" t="str">
        <f>DATA!D4928</f>
        <v>S80D26R</v>
      </c>
      <c r="C4081" s="31" t="str">
        <f>DATA!E4928</f>
        <v>P/N : S80D26R , ACDELCO 70AH 12 VOLT BATTERY FOR PICKUP ( ACDELCO CAT.)</v>
      </c>
    </row>
    <row r="4082" spans="1:3" x14ac:dyDescent="0.35">
      <c r="A4082" s="30" t="str">
        <f>DATA!C4929</f>
        <v>5720.010.GENRAL.7051</v>
      </c>
      <c r="B4082" s="30" t="str">
        <f>DATA!D4929</f>
        <v>BST-RMR16-WP-LED</v>
      </c>
      <c r="C4082" s="31" t="str">
        <f>DATA!E4929</f>
        <v>P/N : BST-RMR16-WP-LED, EMERGENCY LIGHT - WET LOCATION LISTED - LED MR16 LAMPS WATERPROOF , 60 HZ</v>
      </c>
    </row>
    <row r="4083" spans="1:3" ht="29" x14ac:dyDescent="0.35">
      <c r="A4083" s="30" t="str">
        <f>DATA!C4930</f>
        <v>2211.099.GENRAL.0074</v>
      </c>
      <c r="B4083" s="30" t="str">
        <f>DATA!D4930</f>
        <v>52371</v>
      </c>
      <c r="C4083" s="31" t="str">
        <f>DATA!E4930</f>
        <v>P/N : 52371 , CEILING LIGHT SENSOR 230 V - 50 HZ.10 AMP ( DETECTOR FLUSH MOUNTED ) MODEL EE805 ( HAGER CAT.)( INDIA, SWEDISH , GERMANY , LOCAL PRODUCT )</v>
      </c>
    </row>
    <row r="4084" spans="1:3" ht="29" x14ac:dyDescent="0.35">
      <c r="A4084" s="30" t="str">
        <f>DATA!C4931</f>
        <v>2211.007.GENRAL.0122</v>
      </c>
      <c r="B4084" s="30" t="str">
        <f>DATA!D4931</f>
        <v>P07345</v>
      </c>
      <c r="C4084" s="31" t="str">
        <f>DATA!E4931</f>
        <v>P/N : P07345 , MN UNDERVOLTAGE RELEASE, COMPACT NSX, RATED VOLTAGE 250 VDC, SCREWLESS SPRING TERMINAL CONNECTIONS -LV249414 SCHNEIDER CAT.</v>
      </c>
    </row>
    <row r="4085" spans="1:3" x14ac:dyDescent="0.35">
      <c r="A4085" s="30" t="str">
        <f>DATA!C4932</f>
        <v>5720.010.GENRAL.0188</v>
      </c>
      <c r="B4085" s="30" t="str">
        <f>DATA!D4932</f>
        <v/>
      </c>
      <c r="C4085" s="31" t="str">
        <f>DATA!E4932</f>
        <v>LED SMALL PANEL- 21 W- 65W1MZ - 6500K WITH CONSTANT CURRENT LED.21 W , (VENUS CAT.)</v>
      </c>
    </row>
    <row r="4086" spans="1:3" x14ac:dyDescent="0.35">
      <c r="A4086" s="30" t="str">
        <f>DATA!C4933</f>
        <v>5720.010.GENRAL.7051</v>
      </c>
      <c r="B4086" s="30" t="str">
        <f>DATA!D4933</f>
        <v>BST-RMR16-WP-LED</v>
      </c>
      <c r="C4086" s="31" t="str">
        <f>DATA!E4933</f>
        <v>P/N : BST-RMR16-WP-LED, EMERGENCY LIGHT - WET LOCATION LISTED - LED MR16 LAMPS WATERPROOF , 60 HZ</v>
      </c>
    </row>
    <row r="4087" spans="1:3" x14ac:dyDescent="0.35">
      <c r="A4087" s="30">
        <f>DATA!C4934</f>
        <v>0</v>
      </c>
      <c r="B4087" s="30">
        <f>DATA!D4934</f>
        <v>0</v>
      </c>
      <c r="C4087" s="31">
        <f>DATA!E4934</f>
        <v>0</v>
      </c>
    </row>
    <row r="4088" spans="1:3" x14ac:dyDescent="0.35">
      <c r="A4088" s="30">
        <f>DATA!C4935</f>
        <v>0</v>
      </c>
      <c r="B4088" s="30">
        <f>DATA!D4935</f>
        <v>0</v>
      </c>
      <c r="C4088" s="31">
        <f>DATA!E4935</f>
        <v>0</v>
      </c>
    </row>
    <row r="4089" spans="1:3" x14ac:dyDescent="0.35">
      <c r="A4089" s="30">
        <f>DATA!C4936</f>
        <v>0</v>
      </c>
      <c r="B4089" s="30">
        <f>DATA!D4936</f>
        <v>0</v>
      </c>
      <c r="C4089" s="31">
        <f>DATA!E4936</f>
        <v>0</v>
      </c>
    </row>
    <row r="4090" spans="1:3" x14ac:dyDescent="0.35">
      <c r="A4090" s="30">
        <f>DATA!C4937</f>
        <v>0</v>
      </c>
      <c r="B4090" s="30">
        <f>DATA!D4937</f>
        <v>0</v>
      </c>
      <c r="C4090" s="31">
        <f>DATA!E4937</f>
        <v>0</v>
      </c>
    </row>
    <row r="4091" spans="1:3" x14ac:dyDescent="0.35">
      <c r="A4091" s="30">
        <f>DATA!C4938</f>
        <v>0</v>
      </c>
      <c r="B4091" s="30">
        <f>DATA!D4938</f>
        <v>0</v>
      </c>
      <c r="C4091" s="31">
        <f>DATA!E4938</f>
        <v>0</v>
      </c>
    </row>
    <row r="4092" spans="1:3" x14ac:dyDescent="0.35">
      <c r="A4092" s="30">
        <f>DATA!C4939</f>
        <v>0</v>
      </c>
      <c r="B4092" s="30">
        <f>DATA!D4939</f>
        <v>0</v>
      </c>
      <c r="C4092" s="31">
        <f>DATA!E4939</f>
        <v>0</v>
      </c>
    </row>
    <row r="4093" spans="1:3" x14ac:dyDescent="0.35">
      <c r="A4093" s="30">
        <f>DATA!C4940</f>
        <v>0</v>
      </c>
      <c r="B4093" s="30">
        <f>DATA!D4940</f>
        <v>0</v>
      </c>
      <c r="C4093" s="31">
        <f>DATA!E4940</f>
        <v>0</v>
      </c>
    </row>
    <row r="4094" spans="1:3" x14ac:dyDescent="0.35">
      <c r="A4094" s="30">
        <f>DATA!C4941</f>
        <v>0</v>
      </c>
      <c r="B4094" s="30">
        <f>DATA!D4941</f>
        <v>0</v>
      </c>
      <c r="C4094" s="31">
        <f>DATA!E4941</f>
        <v>0</v>
      </c>
    </row>
    <row r="4095" spans="1:3" x14ac:dyDescent="0.35">
      <c r="A4095" s="30">
        <f>DATA!C4942</f>
        <v>0</v>
      </c>
      <c r="B4095" s="30">
        <f>DATA!D4942</f>
        <v>0</v>
      </c>
      <c r="C4095" s="31">
        <f>DATA!E4942</f>
        <v>0</v>
      </c>
    </row>
    <row r="4096" spans="1:3" x14ac:dyDescent="0.35">
      <c r="A4096" s="30">
        <f>DATA!C4943</f>
        <v>0</v>
      </c>
      <c r="B4096" s="30">
        <f>DATA!D4943</f>
        <v>0</v>
      </c>
      <c r="C4096" s="31">
        <f>DATA!E4943</f>
        <v>0</v>
      </c>
    </row>
    <row r="4097" spans="1:3" x14ac:dyDescent="0.35">
      <c r="A4097" s="30">
        <f>DATA!C4944</f>
        <v>0</v>
      </c>
      <c r="B4097" s="30">
        <f>DATA!D4944</f>
        <v>0</v>
      </c>
      <c r="C4097" s="31">
        <f>DATA!E4944</f>
        <v>0</v>
      </c>
    </row>
    <row r="4098" spans="1:3" x14ac:dyDescent="0.35">
      <c r="A4098" s="30">
        <f>DATA!C4945</f>
        <v>0</v>
      </c>
      <c r="B4098" s="30">
        <f>DATA!D4945</f>
        <v>0</v>
      </c>
      <c r="C4098" s="31">
        <f>DATA!E4945</f>
        <v>0</v>
      </c>
    </row>
    <row r="4099" spans="1:3" x14ac:dyDescent="0.35">
      <c r="A4099" s="30">
        <f>DATA!C4946</f>
        <v>0</v>
      </c>
      <c r="B4099" s="30">
        <f>DATA!D4946</f>
        <v>0</v>
      </c>
      <c r="C4099" s="31">
        <f>DATA!E4946</f>
        <v>0</v>
      </c>
    </row>
    <row r="4100" spans="1:3" x14ac:dyDescent="0.35">
      <c r="A4100" s="30">
        <f>DATA!C4947</f>
        <v>0</v>
      </c>
      <c r="B4100" s="30">
        <f>DATA!D4947</f>
        <v>0</v>
      </c>
      <c r="C4100" s="31">
        <f>DATA!E4947</f>
        <v>0</v>
      </c>
    </row>
    <row r="4101" spans="1:3" x14ac:dyDescent="0.35">
      <c r="A4101" s="30">
        <f>DATA!C4948</f>
        <v>0</v>
      </c>
      <c r="B4101" s="30">
        <f>DATA!D4948</f>
        <v>0</v>
      </c>
      <c r="C4101" s="31">
        <f>DATA!E4948</f>
        <v>0</v>
      </c>
    </row>
    <row r="4102" spans="1:3" x14ac:dyDescent="0.35">
      <c r="A4102" s="30">
        <f>DATA!C4949</f>
        <v>0</v>
      </c>
      <c r="B4102" s="30">
        <f>DATA!D4949</f>
        <v>0</v>
      </c>
      <c r="C4102" s="31">
        <f>DATA!E4949</f>
        <v>0</v>
      </c>
    </row>
    <row r="4103" spans="1:3" x14ac:dyDescent="0.35">
      <c r="A4103" s="30">
        <f>DATA!C4950</f>
        <v>0</v>
      </c>
      <c r="B4103" s="30">
        <f>DATA!D4950</f>
        <v>0</v>
      </c>
      <c r="C4103" s="31">
        <f>DATA!E4950</f>
        <v>0</v>
      </c>
    </row>
    <row r="4104" spans="1:3" x14ac:dyDescent="0.35">
      <c r="A4104" s="30">
        <f>DATA!C4951</f>
        <v>0</v>
      </c>
      <c r="B4104" s="30">
        <f>DATA!D4951</f>
        <v>0</v>
      </c>
      <c r="C4104" s="31">
        <f>DATA!E4951</f>
        <v>0</v>
      </c>
    </row>
    <row r="4105" spans="1:3" x14ac:dyDescent="0.35">
      <c r="A4105" s="30">
        <f>DATA!C4952</f>
        <v>0</v>
      </c>
      <c r="B4105" s="30">
        <f>DATA!D4952</f>
        <v>0</v>
      </c>
      <c r="C4105" s="31">
        <f>DATA!E4952</f>
        <v>0</v>
      </c>
    </row>
    <row r="4106" spans="1:3" x14ac:dyDescent="0.35">
      <c r="A4106" s="30">
        <f>DATA!C4953</f>
        <v>0</v>
      </c>
      <c r="B4106" s="30">
        <f>DATA!D4953</f>
        <v>0</v>
      </c>
      <c r="C4106" s="31">
        <f>DATA!E4953</f>
        <v>0</v>
      </c>
    </row>
    <row r="4107" spans="1:3" x14ac:dyDescent="0.35">
      <c r="A4107" s="30">
        <f>DATA!C4954</f>
        <v>0</v>
      </c>
      <c r="B4107" s="30">
        <f>DATA!D4954</f>
        <v>0</v>
      </c>
      <c r="C4107" s="31">
        <f>DATA!E4954</f>
        <v>0</v>
      </c>
    </row>
    <row r="4108" spans="1:3" x14ac:dyDescent="0.35">
      <c r="A4108" s="30">
        <f>DATA!C4955</f>
        <v>0</v>
      </c>
      <c r="B4108" s="30">
        <f>DATA!D4955</f>
        <v>0</v>
      </c>
      <c r="C4108" s="31">
        <f>DATA!E4955</f>
        <v>0</v>
      </c>
    </row>
    <row r="4109" spans="1:3" x14ac:dyDescent="0.35">
      <c r="A4109" s="30">
        <f>DATA!C4956</f>
        <v>0</v>
      </c>
      <c r="B4109" s="30">
        <f>DATA!D4956</f>
        <v>0</v>
      </c>
      <c r="C4109" s="31">
        <f>DATA!E4956</f>
        <v>0</v>
      </c>
    </row>
    <row r="4110" spans="1:3" x14ac:dyDescent="0.35">
      <c r="A4110" s="30">
        <f>DATA!C4957</f>
        <v>0</v>
      </c>
      <c r="B4110" s="30">
        <f>DATA!D4957</f>
        <v>0</v>
      </c>
      <c r="C4110" s="31">
        <f>DATA!E4957</f>
        <v>0</v>
      </c>
    </row>
    <row r="4111" spans="1:3" x14ac:dyDescent="0.35">
      <c r="A4111" s="30">
        <f>DATA!C4958</f>
        <v>0</v>
      </c>
      <c r="B4111" s="30">
        <f>DATA!D4958</f>
        <v>0</v>
      </c>
      <c r="C4111" s="31">
        <f>DATA!E4958</f>
        <v>0</v>
      </c>
    </row>
    <row r="4112" spans="1:3" x14ac:dyDescent="0.35">
      <c r="A4112" s="30">
        <f>DATA!C4959</f>
        <v>0</v>
      </c>
      <c r="B4112" s="30">
        <f>DATA!D4959</f>
        <v>0</v>
      </c>
      <c r="C4112" s="31">
        <f>DATA!E4959</f>
        <v>0</v>
      </c>
    </row>
    <row r="4113" spans="1:3" x14ac:dyDescent="0.35">
      <c r="A4113" s="30">
        <f>DATA!C4960</f>
        <v>0</v>
      </c>
      <c r="B4113" s="30">
        <f>DATA!D4960</f>
        <v>0</v>
      </c>
      <c r="C4113" s="31">
        <f>DATA!E4960</f>
        <v>0</v>
      </c>
    </row>
    <row r="4114" spans="1:3" x14ac:dyDescent="0.35">
      <c r="A4114" s="30">
        <f>DATA!C4961</f>
        <v>0</v>
      </c>
      <c r="B4114" s="30">
        <f>DATA!D4961</f>
        <v>0</v>
      </c>
      <c r="C4114" s="31">
        <f>DATA!E4961</f>
        <v>0</v>
      </c>
    </row>
    <row r="4115" spans="1:3" x14ac:dyDescent="0.35">
      <c r="A4115" s="30">
        <f>DATA!C4962</f>
        <v>0</v>
      </c>
      <c r="B4115" s="30">
        <f>DATA!D4962</f>
        <v>0</v>
      </c>
      <c r="C4115" s="31">
        <f>DATA!E4962</f>
        <v>0</v>
      </c>
    </row>
    <row r="4116" spans="1:3" x14ac:dyDescent="0.35">
      <c r="A4116" s="30">
        <f>DATA!C4963</f>
        <v>0</v>
      </c>
      <c r="B4116" s="30">
        <f>DATA!D4963</f>
        <v>0</v>
      </c>
      <c r="C4116" s="31">
        <f>DATA!E4963</f>
        <v>0</v>
      </c>
    </row>
    <row r="4117" spans="1:3" x14ac:dyDescent="0.35">
      <c r="A4117" s="30">
        <f>DATA!C4964</f>
        <v>0</v>
      </c>
      <c r="B4117" s="30">
        <f>DATA!D4964</f>
        <v>0</v>
      </c>
      <c r="C4117" s="31">
        <f>DATA!E4964</f>
        <v>0</v>
      </c>
    </row>
    <row r="4118" spans="1:3" x14ac:dyDescent="0.35">
      <c r="A4118" s="30">
        <f>DATA!C4965</f>
        <v>0</v>
      </c>
      <c r="B4118" s="30">
        <f>DATA!D4965</f>
        <v>0</v>
      </c>
      <c r="C4118" s="31">
        <f>DATA!E4965</f>
        <v>0</v>
      </c>
    </row>
    <row r="4119" spans="1:3" x14ac:dyDescent="0.35">
      <c r="A4119" s="30">
        <f>DATA!C4966</f>
        <v>0</v>
      </c>
      <c r="B4119" s="30">
        <f>DATA!D4966</f>
        <v>0</v>
      </c>
      <c r="C4119" s="31">
        <f>DATA!E4966</f>
        <v>0</v>
      </c>
    </row>
    <row r="4120" spans="1:3" x14ac:dyDescent="0.35">
      <c r="A4120" s="30">
        <f>DATA!C4967</f>
        <v>0</v>
      </c>
      <c r="B4120" s="30">
        <f>DATA!D4967</f>
        <v>0</v>
      </c>
      <c r="C4120" s="31">
        <f>DATA!E4967</f>
        <v>0</v>
      </c>
    </row>
    <row r="4121" spans="1:3" x14ac:dyDescent="0.35">
      <c r="A4121" s="30">
        <f>DATA!C4968</f>
        <v>0</v>
      </c>
      <c r="B4121" s="30">
        <f>DATA!D4968</f>
        <v>0</v>
      </c>
      <c r="C4121" s="31">
        <f>DATA!E4968</f>
        <v>0</v>
      </c>
    </row>
    <row r="4122" spans="1:3" x14ac:dyDescent="0.35">
      <c r="A4122" s="30">
        <f>DATA!C4969</f>
        <v>0</v>
      </c>
      <c r="B4122" s="30">
        <f>DATA!D4969</f>
        <v>0</v>
      </c>
      <c r="C4122" s="31">
        <f>DATA!E4969</f>
        <v>0</v>
      </c>
    </row>
    <row r="4123" spans="1:3" x14ac:dyDescent="0.35">
      <c r="A4123" s="30">
        <f>DATA!C4970</f>
        <v>0</v>
      </c>
      <c r="B4123" s="30">
        <f>DATA!D4970</f>
        <v>0</v>
      </c>
      <c r="C4123" s="31">
        <f>DATA!E4970</f>
        <v>0</v>
      </c>
    </row>
    <row r="4124" spans="1:3" x14ac:dyDescent="0.35">
      <c r="A4124" s="30">
        <f>DATA!C4971</f>
        <v>0</v>
      </c>
      <c r="B4124" s="30">
        <f>DATA!D4971</f>
        <v>0</v>
      </c>
      <c r="C4124" s="31">
        <f>DATA!E4971</f>
        <v>0</v>
      </c>
    </row>
    <row r="4125" spans="1:3" x14ac:dyDescent="0.35">
      <c r="A4125" s="30">
        <f>DATA!C4972</f>
        <v>0</v>
      </c>
      <c r="B4125" s="30">
        <f>DATA!D4972</f>
        <v>0</v>
      </c>
      <c r="C4125" s="31">
        <f>DATA!E4972</f>
        <v>0</v>
      </c>
    </row>
    <row r="4126" spans="1:3" x14ac:dyDescent="0.35">
      <c r="A4126" s="30">
        <f>DATA!C4973</f>
        <v>0</v>
      </c>
      <c r="B4126" s="30">
        <f>DATA!D4973</f>
        <v>0</v>
      </c>
      <c r="C4126" s="31">
        <f>DATA!E4973</f>
        <v>0</v>
      </c>
    </row>
    <row r="4127" spans="1:3" x14ac:dyDescent="0.35">
      <c r="A4127" s="30">
        <f>DATA!C4974</f>
        <v>0</v>
      </c>
      <c r="B4127" s="30">
        <f>DATA!D4974</f>
        <v>0</v>
      </c>
      <c r="C4127" s="31">
        <f>DATA!E4974</f>
        <v>0</v>
      </c>
    </row>
    <row r="4128" spans="1:3" x14ac:dyDescent="0.35">
      <c r="A4128" s="30">
        <f>DATA!C4975</f>
        <v>0</v>
      </c>
      <c r="B4128" s="30">
        <f>DATA!D4975</f>
        <v>0</v>
      </c>
      <c r="C4128" s="31">
        <f>DATA!E4975</f>
        <v>0</v>
      </c>
    </row>
    <row r="4129" spans="1:3" x14ac:dyDescent="0.35">
      <c r="A4129" s="30">
        <f>DATA!C4976</f>
        <v>0</v>
      </c>
      <c r="B4129" s="30">
        <f>DATA!D4976</f>
        <v>0</v>
      </c>
      <c r="C4129" s="31">
        <f>DATA!E4976</f>
        <v>0</v>
      </c>
    </row>
    <row r="4130" spans="1:3" x14ac:dyDescent="0.35">
      <c r="A4130" s="30">
        <f>DATA!C4977</f>
        <v>0</v>
      </c>
      <c r="B4130" s="30">
        <f>DATA!D4977</f>
        <v>0</v>
      </c>
      <c r="C4130" s="31">
        <f>DATA!E4977</f>
        <v>0</v>
      </c>
    </row>
    <row r="4131" spans="1:3" x14ac:dyDescent="0.35">
      <c r="A4131" s="30">
        <f>DATA!C4978</f>
        <v>0</v>
      </c>
      <c r="B4131" s="30">
        <f>DATA!D4978</f>
        <v>0</v>
      </c>
      <c r="C4131" s="31">
        <f>DATA!E4978</f>
        <v>0</v>
      </c>
    </row>
    <row r="4132" spans="1:3" x14ac:dyDescent="0.35">
      <c r="A4132" s="30">
        <f>DATA!C4979</f>
        <v>0</v>
      </c>
      <c r="B4132" s="30">
        <f>DATA!D4979</f>
        <v>0</v>
      </c>
      <c r="C4132" s="31">
        <f>DATA!E4979</f>
        <v>0</v>
      </c>
    </row>
    <row r="4133" spans="1:3" x14ac:dyDescent="0.35">
      <c r="A4133" s="30">
        <f>DATA!C4980</f>
        <v>0</v>
      </c>
      <c r="B4133" s="30">
        <f>DATA!D4980</f>
        <v>0</v>
      </c>
      <c r="C4133" s="31">
        <f>DATA!E4980</f>
        <v>0</v>
      </c>
    </row>
    <row r="4134" spans="1:3" x14ac:dyDescent="0.35">
      <c r="A4134" s="30">
        <f>DATA!C4981</f>
        <v>0</v>
      </c>
      <c r="B4134" s="30">
        <f>DATA!D4981</f>
        <v>0</v>
      </c>
      <c r="C4134" s="31">
        <f>DATA!E4981</f>
        <v>0</v>
      </c>
    </row>
    <row r="4135" spans="1:3" x14ac:dyDescent="0.35">
      <c r="A4135" s="30">
        <f>DATA!C4982</f>
        <v>0</v>
      </c>
      <c r="B4135" s="30">
        <f>DATA!D4982</f>
        <v>0</v>
      </c>
      <c r="C4135" s="31">
        <f>DATA!E4982</f>
        <v>0</v>
      </c>
    </row>
    <row r="4136" spans="1:3" x14ac:dyDescent="0.35">
      <c r="A4136" s="30">
        <f>DATA!C4983</f>
        <v>0</v>
      </c>
      <c r="B4136" s="30">
        <f>DATA!D4983</f>
        <v>0</v>
      </c>
      <c r="C4136" s="31">
        <f>DATA!E4983</f>
        <v>0</v>
      </c>
    </row>
    <row r="4137" spans="1:3" x14ac:dyDescent="0.35">
      <c r="A4137" s="30">
        <f>DATA!C4984</f>
        <v>0</v>
      </c>
      <c r="B4137" s="30">
        <f>DATA!D4984</f>
        <v>0</v>
      </c>
      <c r="C4137" s="31">
        <f>DATA!E4984</f>
        <v>0</v>
      </c>
    </row>
    <row r="4138" spans="1:3" x14ac:dyDescent="0.35">
      <c r="A4138" s="30">
        <f>DATA!C4985</f>
        <v>0</v>
      </c>
      <c r="B4138" s="30">
        <f>DATA!D4985</f>
        <v>0</v>
      </c>
      <c r="C4138" s="31">
        <f>DATA!E4985</f>
        <v>0</v>
      </c>
    </row>
    <row r="4139" spans="1:3" x14ac:dyDescent="0.35">
      <c r="A4139" s="30">
        <f>DATA!C4986</f>
        <v>0</v>
      </c>
      <c r="B4139" s="30">
        <f>DATA!D4986</f>
        <v>0</v>
      </c>
      <c r="C4139" s="31">
        <f>DATA!E4986</f>
        <v>0</v>
      </c>
    </row>
    <row r="4140" spans="1:3" x14ac:dyDescent="0.35">
      <c r="A4140" s="30">
        <f>DATA!C4987</f>
        <v>0</v>
      </c>
      <c r="B4140" s="30">
        <f>DATA!D4987</f>
        <v>0</v>
      </c>
      <c r="C4140" s="31">
        <f>DATA!E4987</f>
        <v>0</v>
      </c>
    </row>
    <row r="4141" spans="1:3" x14ac:dyDescent="0.35">
      <c r="A4141" s="30">
        <f>DATA!C4988</f>
        <v>0</v>
      </c>
      <c r="B4141" s="30">
        <f>DATA!D4988</f>
        <v>0</v>
      </c>
      <c r="C4141" s="31">
        <f>DATA!E4988</f>
        <v>0</v>
      </c>
    </row>
    <row r="4142" spans="1:3" x14ac:dyDescent="0.35">
      <c r="A4142" s="30">
        <f>DATA!C4989</f>
        <v>0</v>
      </c>
      <c r="B4142" s="30">
        <f>DATA!D4989</f>
        <v>0</v>
      </c>
      <c r="C4142" s="31">
        <f>DATA!E4989</f>
        <v>0</v>
      </c>
    </row>
    <row r="4143" spans="1:3" x14ac:dyDescent="0.35">
      <c r="A4143" s="30">
        <f>DATA!C4990</f>
        <v>0</v>
      </c>
      <c r="B4143" s="30">
        <f>DATA!D4990</f>
        <v>0</v>
      </c>
      <c r="C4143" s="31">
        <f>DATA!E4990</f>
        <v>0</v>
      </c>
    </row>
    <row r="4144" spans="1:3" x14ac:dyDescent="0.35">
      <c r="A4144" s="30">
        <f>DATA!C4991</f>
        <v>0</v>
      </c>
      <c r="B4144" s="30">
        <f>DATA!D4991</f>
        <v>0</v>
      </c>
      <c r="C4144" s="31">
        <f>DATA!E4991</f>
        <v>0</v>
      </c>
    </row>
    <row r="4145" spans="1:3" x14ac:dyDescent="0.35">
      <c r="A4145" s="30">
        <f>DATA!C4992</f>
        <v>0</v>
      </c>
      <c r="B4145" s="30">
        <f>DATA!D4992</f>
        <v>0</v>
      </c>
      <c r="C4145" s="31">
        <f>DATA!E4992</f>
        <v>0</v>
      </c>
    </row>
    <row r="4146" spans="1:3" x14ac:dyDescent="0.35">
      <c r="A4146" s="30">
        <f>DATA!C4993</f>
        <v>0</v>
      </c>
      <c r="B4146" s="30">
        <f>DATA!D4993</f>
        <v>0</v>
      </c>
      <c r="C4146" s="31">
        <f>DATA!E4993</f>
        <v>0</v>
      </c>
    </row>
    <row r="4147" spans="1:3" x14ac:dyDescent="0.35">
      <c r="A4147" s="30">
        <f>DATA!C4994</f>
        <v>0</v>
      </c>
      <c r="B4147" s="30">
        <f>DATA!D4994</f>
        <v>0</v>
      </c>
      <c r="C4147" s="31">
        <f>DATA!E4994</f>
        <v>0</v>
      </c>
    </row>
    <row r="4148" spans="1:3" x14ac:dyDescent="0.35">
      <c r="A4148" s="30">
        <f>DATA!C4995</f>
        <v>0</v>
      </c>
      <c r="B4148" s="30">
        <f>DATA!D4995</f>
        <v>0</v>
      </c>
      <c r="C4148" s="31">
        <f>DATA!E4995</f>
        <v>0</v>
      </c>
    </row>
    <row r="4149" spans="1:3" x14ac:dyDescent="0.35">
      <c r="A4149" s="30">
        <f>DATA!C4996</f>
        <v>0</v>
      </c>
      <c r="B4149" s="30">
        <f>DATA!D4996</f>
        <v>0</v>
      </c>
      <c r="C4149" s="31">
        <f>DATA!E4996</f>
        <v>0</v>
      </c>
    </row>
    <row r="4150" spans="1:3" x14ac:dyDescent="0.35">
      <c r="A4150" s="30">
        <f>DATA!C4997</f>
        <v>0</v>
      </c>
      <c r="B4150" s="30">
        <f>DATA!D4997</f>
        <v>0</v>
      </c>
      <c r="C4150" s="31">
        <f>DATA!E4997</f>
        <v>0</v>
      </c>
    </row>
    <row r="4151" spans="1:3" x14ac:dyDescent="0.35">
      <c r="A4151" s="30">
        <f>DATA!C4998</f>
        <v>0</v>
      </c>
      <c r="B4151" s="30">
        <f>DATA!D4998</f>
        <v>0</v>
      </c>
      <c r="C4151" s="31">
        <f>DATA!E4998</f>
        <v>0</v>
      </c>
    </row>
    <row r="4152" spans="1:3" x14ac:dyDescent="0.35">
      <c r="A4152" s="30">
        <f>DATA!C4999</f>
        <v>0</v>
      </c>
      <c r="B4152" s="30">
        <f>DATA!D4999</f>
        <v>0</v>
      </c>
      <c r="C4152" s="31">
        <f>DATA!E4999</f>
        <v>0</v>
      </c>
    </row>
    <row r="4153" spans="1:3" x14ac:dyDescent="0.35">
      <c r="A4153" s="30">
        <f>DATA!C5000</f>
        <v>0</v>
      </c>
      <c r="B4153" s="30">
        <f>DATA!D5000</f>
        <v>0</v>
      </c>
      <c r="C4153" s="31">
        <f>DATA!E5000</f>
        <v>0</v>
      </c>
    </row>
    <row r="4154" spans="1:3" x14ac:dyDescent="0.35">
      <c r="A4154" s="30">
        <f>DATA!C5001</f>
        <v>0</v>
      </c>
      <c r="B4154" s="30">
        <f>DATA!D5001</f>
        <v>0</v>
      </c>
      <c r="C4154" s="31">
        <f>DATA!E5001</f>
        <v>0</v>
      </c>
    </row>
    <row r="4155" spans="1:3" x14ac:dyDescent="0.35">
      <c r="A4155" s="30">
        <f>DATA!C5002</f>
        <v>0</v>
      </c>
      <c r="B4155" s="30">
        <f>DATA!D5002</f>
        <v>0</v>
      </c>
      <c r="C4155" s="31">
        <f>DATA!E5002</f>
        <v>0</v>
      </c>
    </row>
    <row r="4156" spans="1:3" x14ac:dyDescent="0.35">
      <c r="A4156" s="30">
        <f>DATA!C5003</f>
        <v>0</v>
      </c>
      <c r="B4156" s="30">
        <f>DATA!D5003</f>
        <v>0</v>
      </c>
      <c r="C4156" s="31">
        <f>DATA!E5003</f>
        <v>0</v>
      </c>
    </row>
    <row r="4157" spans="1:3" x14ac:dyDescent="0.35">
      <c r="A4157" s="30">
        <f>DATA!C5004</f>
        <v>0</v>
      </c>
      <c r="B4157" s="30">
        <f>DATA!D5004</f>
        <v>0</v>
      </c>
      <c r="C4157" s="31">
        <f>DATA!E5004</f>
        <v>0</v>
      </c>
    </row>
    <row r="4158" spans="1:3" x14ac:dyDescent="0.35">
      <c r="A4158" s="30">
        <f>DATA!C5005</f>
        <v>0</v>
      </c>
      <c r="B4158" s="30">
        <f>DATA!D5005</f>
        <v>0</v>
      </c>
      <c r="C4158" s="31">
        <f>DATA!E5005</f>
        <v>0</v>
      </c>
    </row>
    <row r="4159" spans="1:3" x14ac:dyDescent="0.35">
      <c r="A4159" s="30">
        <f>DATA!C5006</f>
        <v>0</v>
      </c>
      <c r="B4159" s="30">
        <f>DATA!D5006</f>
        <v>0</v>
      </c>
      <c r="C4159" s="31">
        <f>DATA!E5006</f>
        <v>0</v>
      </c>
    </row>
    <row r="4160" spans="1:3" x14ac:dyDescent="0.35">
      <c r="A4160" s="30">
        <f>DATA!C5007</f>
        <v>0</v>
      </c>
      <c r="B4160" s="30">
        <f>DATA!D5007</f>
        <v>0</v>
      </c>
      <c r="C4160" s="31">
        <f>DATA!E5007</f>
        <v>0</v>
      </c>
    </row>
    <row r="4161" spans="1:3" x14ac:dyDescent="0.35">
      <c r="A4161" s="30">
        <f>DATA!C5008</f>
        <v>0</v>
      </c>
      <c r="B4161" s="30">
        <f>DATA!D5008</f>
        <v>0</v>
      </c>
      <c r="C4161" s="31">
        <f>DATA!E5008</f>
        <v>0</v>
      </c>
    </row>
    <row r="4162" spans="1:3" x14ac:dyDescent="0.35">
      <c r="A4162" s="30">
        <f>DATA!C5009</f>
        <v>0</v>
      </c>
      <c r="B4162" s="30">
        <f>DATA!D5009</f>
        <v>0</v>
      </c>
      <c r="C4162" s="31">
        <f>DATA!E5009</f>
        <v>0</v>
      </c>
    </row>
    <row r="4163" spans="1:3" x14ac:dyDescent="0.35">
      <c r="A4163" s="30">
        <f>DATA!C5010</f>
        <v>0</v>
      </c>
      <c r="B4163" s="30">
        <f>DATA!D5010</f>
        <v>0</v>
      </c>
      <c r="C4163" s="31">
        <f>DATA!E5010</f>
        <v>0</v>
      </c>
    </row>
    <row r="4164" spans="1:3" x14ac:dyDescent="0.35">
      <c r="A4164" s="30">
        <f>DATA!C5011</f>
        <v>0</v>
      </c>
      <c r="B4164" s="30">
        <f>DATA!D5011</f>
        <v>0</v>
      </c>
      <c r="C4164" s="31">
        <f>DATA!E5011</f>
        <v>0</v>
      </c>
    </row>
    <row r="4165" spans="1:3" x14ac:dyDescent="0.35">
      <c r="A4165" s="30">
        <f>DATA!C5012</f>
        <v>0</v>
      </c>
      <c r="B4165" s="30">
        <f>DATA!D5012</f>
        <v>0</v>
      </c>
      <c r="C4165" s="31">
        <f>DATA!E5012</f>
        <v>0</v>
      </c>
    </row>
    <row r="4166" spans="1:3" x14ac:dyDescent="0.35">
      <c r="A4166" s="30">
        <f>DATA!C5013</f>
        <v>0</v>
      </c>
      <c r="B4166" s="30">
        <f>DATA!D5013</f>
        <v>0</v>
      </c>
      <c r="C4166" s="31">
        <f>DATA!E5013</f>
        <v>0</v>
      </c>
    </row>
    <row r="4167" spans="1:3" x14ac:dyDescent="0.35">
      <c r="A4167" s="30">
        <f>DATA!C5014</f>
        <v>0</v>
      </c>
      <c r="B4167" s="30">
        <f>DATA!D5014</f>
        <v>0</v>
      </c>
      <c r="C4167" s="31">
        <f>DATA!E5014</f>
        <v>0</v>
      </c>
    </row>
    <row r="4168" spans="1:3" x14ac:dyDescent="0.35">
      <c r="A4168" s="30">
        <f>DATA!C5015</f>
        <v>0</v>
      </c>
      <c r="B4168" s="30">
        <f>DATA!D5015</f>
        <v>0</v>
      </c>
      <c r="C4168" s="31">
        <f>DATA!E5015</f>
        <v>0</v>
      </c>
    </row>
    <row r="4169" spans="1:3" x14ac:dyDescent="0.35">
      <c r="A4169" s="30">
        <f>DATA!C5016</f>
        <v>0</v>
      </c>
      <c r="B4169" s="30">
        <f>DATA!D5016</f>
        <v>0</v>
      </c>
      <c r="C4169" s="31">
        <f>DATA!E5016</f>
        <v>0</v>
      </c>
    </row>
    <row r="4170" spans="1:3" x14ac:dyDescent="0.35">
      <c r="A4170" s="30">
        <f>DATA!C5017</f>
        <v>0</v>
      </c>
      <c r="B4170" s="30">
        <f>DATA!D5017</f>
        <v>0</v>
      </c>
      <c r="C4170" s="31">
        <f>DATA!E5017</f>
        <v>0</v>
      </c>
    </row>
    <row r="4171" spans="1:3" x14ac:dyDescent="0.35">
      <c r="A4171" s="30">
        <f>DATA!C5018</f>
        <v>0</v>
      </c>
      <c r="B4171" s="30">
        <f>DATA!D5018</f>
        <v>0</v>
      </c>
      <c r="C4171" s="31">
        <f>DATA!E5018</f>
        <v>0</v>
      </c>
    </row>
    <row r="4172" spans="1:3" x14ac:dyDescent="0.35">
      <c r="A4172" s="30">
        <f>DATA!C5019</f>
        <v>0</v>
      </c>
      <c r="B4172" s="30">
        <f>DATA!D5019</f>
        <v>0</v>
      </c>
      <c r="C4172" s="31">
        <f>DATA!E5019</f>
        <v>0</v>
      </c>
    </row>
    <row r="4173" spans="1:3" x14ac:dyDescent="0.35">
      <c r="A4173" s="30">
        <f>DATA!C5020</f>
        <v>0</v>
      </c>
      <c r="B4173" s="30">
        <f>DATA!D5020</f>
        <v>0</v>
      </c>
      <c r="C4173" s="31">
        <f>DATA!E5020</f>
        <v>0</v>
      </c>
    </row>
    <row r="4174" spans="1:3" x14ac:dyDescent="0.35">
      <c r="A4174" s="30">
        <f>DATA!C5021</f>
        <v>0</v>
      </c>
      <c r="B4174" s="30">
        <f>DATA!D5021</f>
        <v>0</v>
      </c>
      <c r="C4174" s="31">
        <f>DATA!E5021</f>
        <v>0</v>
      </c>
    </row>
    <row r="4175" spans="1:3" x14ac:dyDescent="0.35">
      <c r="A4175" s="30">
        <f>DATA!C5022</f>
        <v>0</v>
      </c>
      <c r="B4175" s="30">
        <f>DATA!D5022</f>
        <v>0</v>
      </c>
      <c r="C4175" s="31">
        <f>DATA!E5022</f>
        <v>0</v>
      </c>
    </row>
    <row r="4176" spans="1:3" x14ac:dyDescent="0.35">
      <c r="A4176" s="30">
        <f>DATA!C5023</f>
        <v>0</v>
      </c>
      <c r="B4176" s="30">
        <f>DATA!D5023</f>
        <v>0</v>
      </c>
      <c r="C4176" s="31">
        <f>DATA!E5023</f>
        <v>0</v>
      </c>
    </row>
    <row r="4177" spans="1:3" x14ac:dyDescent="0.35">
      <c r="A4177" s="30">
        <f>DATA!C5024</f>
        <v>0</v>
      </c>
      <c r="B4177" s="30">
        <f>DATA!D5024</f>
        <v>0</v>
      </c>
      <c r="C4177" s="31">
        <f>DATA!E5024</f>
        <v>0</v>
      </c>
    </row>
    <row r="4178" spans="1:3" x14ac:dyDescent="0.35">
      <c r="A4178" s="30">
        <f>DATA!C5025</f>
        <v>0</v>
      </c>
      <c r="B4178" s="30">
        <f>DATA!D5025</f>
        <v>0</v>
      </c>
      <c r="C4178" s="31">
        <f>DATA!E5025</f>
        <v>0</v>
      </c>
    </row>
    <row r="4179" spans="1:3" x14ac:dyDescent="0.35">
      <c r="A4179" s="30">
        <f>DATA!C5026</f>
        <v>0</v>
      </c>
      <c r="B4179" s="30">
        <f>DATA!D5026</f>
        <v>0</v>
      </c>
      <c r="C4179" s="31">
        <f>DATA!E5026</f>
        <v>0</v>
      </c>
    </row>
    <row r="4180" spans="1:3" x14ac:dyDescent="0.35">
      <c r="A4180" s="30">
        <f>DATA!C5027</f>
        <v>0</v>
      </c>
      <c r="B4180" s="30">
        <f>DATA!D5027</f>
        <v>0</v>
      </c>
      <c r="C4180" s="31">
        <f>DATA!E5027</f>
        <v>0</v>
      </c>
    </row>
    <row r="4181" spans="1:3" x14ac:dyDescent="0.35">
      <c r="A4181" s="30">
        <f>DATA!C5028</f>
        <v>0</v>
      </c>
      <c r="B4181" s="30">
        <f>DATA!D5028</f>
        <v>0</v>
      </c>
      <c r="C4181" s="31">
        <f>DATA!E5028</f>
        <v>0</v>
      </c>
    </row>
    <row r="4182" spans="1:3" x14ac:dyDescent="0.35">
      <c r="A4182" s="30">
        <f>DATA!C5029</f>
        <v>0</v>
      </c>
      <c r="B4182" s="30">
        <f>DATA!D5029</f>
        <v>0</v>
      </c>
      <c r="C4182" s="31">
        <f>DATA!E5029</f>
        <v>0</v>
      </c>
    </row>
    <row r="4183" spans="1:3" x14ac:dyDescent="0.35">
      <c r="A4183" s="30">
        <f>DATA!C5030</f>
        <v>0</v>
      </c>
      <c r="B4183" s="30">
        <f>DATA!D5030</f>
        <v>0</v>
      </c>
      <c r="C4183" s="31">
        <f>DATA!E5030</f>
        <v>0</v>
      </c>
    </row>
    <row r="4184" spans="1:3" x14ac:dyDescent="0.35">
      <c r="A4184" s="30">
        <f>DATA!C5031</f>
        <v>0</v>
      </c>
      <c r="B4184" s="30">
        <f>DATA!D5031</f>
        <v>0</v>
      </c>
      <c r="C4184" s="31">
        <f>DATA!E5031</f>
        <v>0</v>
      </c>
    </row>
    <row r="4185" spans="1:3" x14ac:dyDescent="0.35">
      <c r="A4185" s="30">
        <f>DATA!C5032</f>
        <v>0</v>
      </c>
      <c r="B4185" s="30">
        <f>DATA!D5032</f>
        <v>0</v>
      </c>
      <c r="C4185" s="31">
        <f>DATA!E5032</f>
        <v>0</v>
      </c>
    </row>
    <row r="4186" spans="1:3" x14ac:dyDescent="0.35">
      <c r="A4186" s="30">
        <f>DATA!C5033</f>
        <v>0</v>
      </c>
      <c r="B4186" s="30">
        <f>DATA!D5033</f>
        <v>0</v>
      </c>
      <c r="C4186" s="31">
        <f>DATA!E5033</f>
        <v>0</v>
      </c>
    </row>
    <row r="4187" spans="1:3" x14ac:dyDescent="0.35">
      <c r="A4187" s="30">
        <f>DATA!C5034</f>
        <v>0</v>
      </c>
      <c r="B4187" s="30">
        <f>DATA!D5034</f>
        <v>0</v>
      </c>
      <c r="C4187" s="31">
        <f>DATA!E5034</f>
        <v>0</v>
      </c>
    </row>
    <row r="4188" spans="1:3" x14ac:dyDescent="0.35">
      <c r="A4188" s="30">
        <f>DATA!C5035</f>
        <v>0</v>
      </c>
      <c r="B4188" s="30">
        <f>DATA!D5035</f>
        <v>0</v>
      </c>
      <c r="C4188" s="31">
        <f>DATA!E5035</f>
        <v>0</v>
      </c>
    </row>
    <row r="4189" spans="1:3" x14ac:dyDescent="0.35">
      <c r="A4189" s="30">
        <f>DATA!C5036</f>
        <v>0</v>
      </c>
      <c r="B4189" s="30">
        <f>DATA!D5036</f>
        <v>0</v>
      </c>
      <c r="C4189" s="31">
        <f>DATA!E5036</f>
        <v>0</v>
      </c>
    </row>
    <row r="4190" spans="1:3" x14ac:dyDescent="0.35">
      <c r="A4190" s="30">
        <f>DATA!C5037</f>
        <v>0</v>
      </c>
      <c r="B4190" s="30">
        <f>DATA!D5037</f>
        <v>0</v>
      </c>
      <c r="C4190" s="31">
        <f>DATA!E5037</f>
        <v>0</v>
      </c>
    </row>
    <row r="4191" spans="1:3" x14ac:dyDescent="0.35">
      <c r="A4191" s="30">
        <f>DATA!C5038</f>
        <v>0</v>
      </c>
      <c r="B4191" s="30">
        <f>DATA!D5038</f>
        <v>0</v>
      </c>
      <c r="C4191" s="31">
        <f>DATA!E5038</f>
        <v>0</v>
      </c>
    </row>
    <row r="4192" spans="1:3" x14ac:dyDescent="0.35">
      <c r="A4192" s="30">
        <f>DATA!C5039</f>
        <v>0</v>
      </c>
      <c r="B4192" s="30">
        <f>DATA!D5039</f>
        <v>0</v>
      </c>
      <c r="C4192" s="31">
        <f>DATA!E5039</f>
        <v>0</v>
      </c>
    </row>
    <row r="4193" spans="1:3" x14ac:dyDescent="0.35">
      <c r="A4193" s="30">
        <f>DATA!C5040</f>
        <v>0</v>
      </c>
      <c r="B4193" s="30">
        <f>DATA!D5040</f>
        <v>0</v>
      </c>
      <c r="C4193" s="31">
        <f>DATA!E5040</f>
        <v>0</v>
      </c>
    </row>
    <row r="4194" spans="1:3" x14ac:dyDescent="0.35">
      <c r="A4194" s="30">
        <f>DATA!C5041</f>
        <v>0</v>
      </c>
      <c r="B4194" s="30">
        <f>DATA!D5041</f>
        <v>0</v>
      </c>
      <c r="C4194" s="31">
        <f>DATA!E5041</f>
        <v>0</v>
      </c>
    </row>
    <row r="4195" spans="1:3" x14ac:dyDescent="0.35">
      <c r="A4195" s="30">
        <f>DATA!C5042</f>
        <v>0</v>
      </c>
      <c r="B4195" s="30">
        <f>DATA!D5042</f>
        <v>0</v>
      </c>
      <c r="C4195" s="31">
        <f>DATA!E5042</f>
        <v>0</v>
      </c>
    </row>
    <row r="4196" spans="1:3" x14ac:dyDescent="0.35">
      <c r="A4196" s="30">
        <f>DATA!C5043</f>
        <v>0</v>
      </c>
      <c r="B4196" s="30">
        <f>DATA!D5043</f>
        <v>0</v>
      </c>
      <c r="C4196" s="31">
        <f>DATA!E5043</f>
        <v>0</v>
      </c>
    </row>
    <row r="4197" spans="1:3" x14ac:dyDescent="0.35">
      <c r="A4197" s="30">
        <f>DATA!C5044</f>
        <v>0</v>
      </c>
      <c r="B4197" s="30">
        <f>DATA!D5044</f>
        <v>0</v>
      </c>
      <c r="C4197" s="31">
        <f>DATA!E5044</f>
        <v>0</v>
      </c>
    </row>
    <row r="4198" spans="1:3" x14ac:dyDescent="0.35">
      <c r="A4198" s="30">
        <f>DATA!C5045</f>
        <v>0</v>
      </c>
      <c r="B4198" s="30">
        <f>DATA!D5045</f>
        <v>0</v>
      </c>
      <c r="C4198" s="31">
        <f>DATA!E5045</f>
        <v>0</v>
      </c>
    </row>
    <row r="4199" spans="1:3" x14ac:dyDescent="0.35">
      <c r="A4199" s="30">
        <f>DATA!C5046</f>
        <v>0</v>
      </c>
      <c r="B4199" s="30">
        <f>DATA!D5046</f>
        <v>0</v>
      </c>
      <c r="C4199" s="31">
        <f>DATA!E5046</f>
        <v>0</v>
      </c>
    </row>
    <row r="4200" spans="1:3" x14ac:dyDescent="0.35">
      <c r="A4200" s="30">
        <f>DATA!C5047</f>
        <v>0</v>
      </c>
      <c r="B4200" s="30">
        <f>DATA!D5047</f>
        <v>0</v>
      </c>
      <c r="C4200" s="31">
        <f>DATA!E5047</f>
        <v>0</v>
      </c>
    </row>
    <row r="4201" spans="1:3" x14ac:dyDescent="0.35">
      <c r="A4201" s="30">
        <f>DATA!C5048</f>
        <v>0</v>
      </c>
      <c r="B4201" s="30">
        <f>DATA!D5048</f>
        <v>0</v>
      </c>
      <c r="C4201" s="31">
        <f>DATA!E5048</f>
        <v>0</v>
      </c>
    </row>
    <row r="4202" spans="1:3" x14ac:dyDescent="0.35">
      <c r="A4202" s="30">
        <f>DATA!C5049</f>
        <v>0</v>
      </c>
      <c r="B4202" s="30">
        <f>DATA!D5049</f>
        <v>0</v>
      </c>
      <c r="C4202" s="31">
        <f>DATA!E5049</f>
        <v>0</v>
      </c>
    </row>
    <row r="4203" spans="1:3" x14ac:dyDescent="0.35">
      <c r="A4203" s="30">
        <f>DATA!C5050</f>
        <v>0</v>
      </c>
      <c r="B4203" s="30">
        <f>DATA!D5050</f>
        <v>0</v>
      </c>
      <c r="C4203" s="31">
        <f>DATA!E5050</f>
        <v>0</v>
      </c>
    </row>
    <row r="4204" spans="1:3" x14ac:dyDescent="0.35">
      <c r="A4204" s="30">
        <f>DATA!C5051</f>
        <v>0</v>
      </c>
      <c r="B4204" s="30">
        <f>DATA!D5051</f>
        <v>0</v>
      </c>
      <c r="C4204" s="31">
        <f>DATA!E5051</f>
        <v>0</v>
      </c>
    </row>
    <row r="4205" spans="1:3" x14ac:dyDescent="0.35">
      <c r="A4205" s="30">
        <f>DATA!C5052</f>
        <v>0</v>
      </c>
      <c r="B4205" s="30">
        <f>DATA!D5052</f>
        <v>0</v>
      </c>
      <c r="C4205" s="31">
        <f>DATA!E5052</f>
        <v>0</v>
      </c>
    </row>
    <row r="4206" spans="1:3" x14ac:dyDescent="0.35">
      <c r="A4206" s="30">
        <f>DATA!C5053</f>
        <v>0</v>
      </c>
      <c r="B4206" s="30">
        <f>DATA!D5053</f>
        <v>0</v>
      </c>
      <c r="C4206" s="31">
        <f>DATA!E5053</f>
        <v>0</v>
      </c>
    </row>
    <row r="4207" spans="1:3" x14ac:dyDescent="0.35">
      <c r="A4207" s="30">
        <f>DATA!C5054</f>
        <v>0</v>
      </c>
      <c r="B4207" s="30">
        <f>DATA!D5054</f>
        <v>0</v>
      </c>
      <c r="C4207" s="31">
        <f>DATA!E5054</f>
        <v>0</v>
      </c>
    </row>
    <row r="4208" spans="1:3" x14ac:dyDescent="0.35">
      <c r="A4208" s="30">
        <f>DATA!C5055</f>
        <v>0</v>
      </c>
      <c r="B4208" s="30">
        <f>DATA!D5055</f>
        <v>0</v>
      </c>
      <c r="C4208" s="31">
        <f>DATA!E5055</f>
        <v>0</v>
      </c>
    </row>
    <row r="4209" spans="1:3" x14ac:dyDescent="0.35">
      <c r="A4209" s="30">
        <f>DATA!C5056</f>
        <v>0</v>
      </c>
      <c r="B4209" s="30">
        <f>DATA!D5056</f>
        <v>0</v>
      </c>
      <c r="C4209" s="31">
        <f>DATA!E5056</f>
        <v>0</v>
      </c>
    </row>
    <row r="4210" spans="1:3" x14ac:dyDescent="0.35">
      <c r="A4210" s="30">
        <f>DATA!C5057</f>
        <v>0</v>
      </c>
      <c r="B4210" s="30">
        <f>DATA!D5057</f>
        <v>0</v>
      </c>
      <c r="C4210" s="31">
        <f>DATA!E5057</f>
        <v>0</v>
      </c>
    </row>
    <row r="4211" spans="1:3" x14ac:dyDescent="0.35">
      <c r="A4211" s="30">
        <f>DATA!C5058</f>
        <v>0</v>
      </c>
      <c r="B4211" s="30">
        <f>DATA!D5058</f>
        <v>0</v>
      </c>
      <c r="C4211" s="31">
        <f>DATA!E5058</f>
        <v>0</v>
      </c>
    </row>
    <row r="4212" spans="1:3" x14ac:dyDescent="0.35">
      <c r="A4212" s="30">
        <f>DATA!C5059</f>
        <v>0</v>
      </c>
      <c r="B4212" s="30">
        <f>DATA!D5059</f>
        <v>0</v>
      </c>
      <c r="C4212" s="31">
        <f>DATA!E5059</f>
        <v>0</v>
      </c>
    </row>
    <row r="4213" spans="1:3" x14ac:dyDescent="0.35">
      <c r="A4213" s="30">
        <f>DATA!C5060</f>
        <v>0</v>
      </c>
      <c r="B4213" s="30">
        <f>DATA!D5060</f>
        <v>0</v>
      </c>
      <c r="C4213" s="31">
        <f>DATA!E5060</f>
        <v>0</v>
      </c>
    </row>
    <row r="4214" spans="1:3" x14ac:dyDescent="0.35">
      <c r="A4214" s="30">
        <f>DATA!C5061</f>
        <v>0</v>
      </c>
      <c r="B4214" s="30">
        <f>DATA!D5061</f>
        <v>0</v>
      </c>
      <c r="C4214" s="31">
        <f>DATA!E5061</f>
        <v>0</v>
      </c>
    </row>
    <row r="4215" spans="1:3" x14ac:dyDescent="0.35">
      <c r="A4215" s="30">
        <f>DATA!C5062</f>
        <v>0</v>
      </c>
      <c r="B4215" s="30">
        <f>DATA!D5062</f>
        <v>0</v>
      </c>
      <c r="C4215" s="31">
        <f>DATA!E5062</f>
        <v>0</v>
      </c>
    </row>
    <row r="4216" spans="1:3" x14ac:dyDescent="0.35">
      <c r="A4216" s="30">
        <f>DATA!C5063</f>
        <v>0</v>
      </c>
      <c r="B4216" s="30">
        <f>DATA!D5063</f>
        <v>0</v>
      </c>
      <c r="C4216" s="31">
        <f>DATA!E5063</f>
        <v>0</v>
      </c>
    </row>
    <row r="4217" spans="1:3" x14ac:dyDescent="0.35">
      <c r="A4217" s="30">
        <f>DATA!C5064</f>
        <v>0</v>
      </c>
      <c r="B4217" s="30">
        <f>DATA!D5064</f>
        <v>0</v>
      </c>
      <c r="C4217" s="31">
        <f>DATA!E5064</f>
        <v>0</v>
      </c>
    </row>
    <row r="4218" spans="1:3" x14ac:dyDescent="0.35">
      <c r="A4218" s="30">
        <f>DATA!C5065</f>
        <v>0</v>
      </c>
      <c r="B4218" s="30">
        <f>DATA!D5065</f>
        <v>0</v>
      </c>
      <c r="C4218" s="31">
        <f>DATA!E5065</f>
        <v>0</v>
      </c>
    </row>
    <row r="4219" spans="1:3" x14ac:dyDescent="0.35">
      <c r="A4219" s="30">
        <f>DATA!C5066</f>
        <v>0</v>
      </c>
      <c r="B4219" s="30">
        <f>DATA!D5066</f>
        <v>0</v>
      </c>
      <c r="C4219" s="31">
        <f>DATA!E5066</f>
        <v>0</v>
      </c>
    </row>
    <row r="4220" spans="1:3" x14ac:dyDescent="0.35">
      <c r="A4220" s="30">
        <f>DATA!C5067</f>
        <v>0</v>
      </c>
      <c r="B4220" s="30">
        <f>DATA!D5067</f>
        <v>0</v>
      </c>
      <c r="C4220" s="31">
        <f>DATA!E5067</f>
        <v>0</v>
      </c>
    </row>
    <row r="4221" spans="1:3" x14ac:dyDescent="0.35">
      <c r="A4221" s="30">
        <f>DATA!C5068</f>
        <v>0</v>
      </c>
      <c r="B4221" s="30">
        <f>DATA!D5068</f>
        <v>0</v>
      </c>
      <c r="C4221" s="31">
        <f>DATA!E5068</f>
        <v>0</v>
      </c>
    </row>
    <row r="4222" spans="1:3" x14ac:dyDescent="0.35">
      <c r="A4222" s="30">
        <f>DATA!C5069</f>
        <v>0</v>
      </c>
      <c r="B4222" s="30">
        <f>DATA!D5069</f>
        <v>0</v>
      </c>
      <c r="C4222" s="31">
        <f>DATA!E5069</f>
        <v>0</v>
      </c>
    </row>
    <row r="4223" spans="1:3" x14ac:dyDescent="0.35">
      <c r="A4223" s="30">
        <f>DATA!C5070</f>
        <v>0</v>
      </c>
      <c r="B4223" s="30">
        <f>DATA!D5070</f>
        <v>0</v>
      </c>
      <c r="C4223" s="31">
        <f>DATA!E5070</f>
        <v>0</v>
      </c>
    </row>
    <row r="4224" spans="1:3" x14ac:dyDescent="0.35">
      <c r="A4224" s="30">
        <f>DATA!C5071</f>
        <v>0</v>
      </c>
      <c r="B4224" s="30">
        <f>DATA!D5071</f>
        <v>0</v>
      </c>
      <c r="C4224" s="31">
        <f>DATA!E5071</f>
        <v>0</v>
      </c>
    </row>
    <row r="4225" spans="1:3" x14ac:dyDescent="0.35">
      <c r="A4225" s="30">
        <f>DATA!C5072</f>
        <v>0</v>
      </c>
      <c r="B4225" s="30">
        <f>DATA!D5072</f>
        <v>0</v>
      </c>
      <c r="C4225" s="31">
        <f>DATA!E5072</f>
        <v>0</v>
      </c>
    </row>
    <row r="4226" spans="1:3" x14ac:dyDescent="0.35">
      <c r="A4226" s="30">
        <f>DATA!C5073</f>
        <v>0</v>
      </c>
      <c r="B4226" s="30">
        <f>DATA!D5073</f>
        <v>0</v>
      </c>
      <c r="C4226" s="31">
        <f>DATA!E5073</f>
        <v>0</v>
      </c>
    </row>
    <row r="4227" spans="1:3" x14ac:dyDescent="0.35">
      <c r="A4227" s="30">
        <f>DATA!C5074</f>
        <v>0</v>
      </c>
      <c r="B4227" s="30">
        <f>DATA!D5074</f>
        <v>0</v>
      </c>
      <c r="C4227" s="31">
        <f>DATA!E5074</f>
        <v>0</v>
      </c>
    </row>
    <row r="4228" spans="1:3" x14ac:dyDescent="0.35">
      <c r="A4228" s="30">
        <f>DATA!C5075</f>
        <v>0</v>
      </c>
      <c r="B4228" s="30">
        <f>DATA!D5075</f>
        <v>0</v>
      </c>
      <c r="C4228" s="31">
        <f>DATA!E5075</f>
        <v>0</v>
      </c>
    </row>
    <row r="4229" spans="1:3" x14ac:dyDescent="0.35">
      <c r="A4229" s="30">
        <f>DATA!C5076</f>
        <v>0</v>
      </c>
      <c r="B4229" s="30">
        <f>DATA!D5076</f>
        <v>0</v>
      </c>
      <c r="C4229" s="31">
        <f>DATA!E5076</f>
        <v>0</v>
      </c>
    </row>
    <row r="4230" spans="1:3" x14ac:dyDescent="0.35">
      <c r="A4230" s="30">
        <f>DATA!C5077</f>
        <v>0</v>
      </c>
      <c r="B4230" s="30">
        <f>DATA!D5077</f>
        <v>0</v>
      </c>
      <c r="C4230" s="31">
        <f>DATA!E5077</f>
        <v>0</v>
      </c>
    </row>
    <row r="4231" spans="1:3" x14ac:dyDescent="0.35">
      <c r="A4231" s="30">
        <f>DATA!C5078</f>
        <v>0</v>
      </c>
      <c r="B4231" s="30">
        <f>DATA!D5078</f>
        <v>0</v>
      </c>
      <c r="C4231" s="31">
        <f>DATA!E5078</f>
        <v>0</v>
      </c>
    </row>
    <row r="4232" spans="1:3" x14ac:dyDescent="0.35">
      <c r="A4232" s="30">
        <f>DATA!C5079</f>
        <v>0</v>
      </c>
      <c r="B4232" s="30">
        <f>DATA!D5079</f>
        <v>0</v>
      </c>
      <c r="C4232" s="31">
        <f>DATA!E5079</f>
        <v>0</v>
      </c>
    </row>
    <row r="4233" spans="1:3" x14ac:dyDescent="0.35">
      <c r="A4233" s="30">
        <f>DATA!C5080</f>
        <v>0</v>
      </c>
      <c r="B4233" s="30">
        <f>DATA!D5080</f>
        <v>0</v>
      </c>
      <c r="C4233" s="31">
        <f>DATA!E5080</f>
        <v>0</v>
      </c>
    </row>
    <row r="4234" spans="1:3" x14ac:dyDescent="0.35">
      <c r="A4234" s="30">
        <f>DATA!C5081</f>
        <v>0</v>
      </c>
      <c r="B4234" s="30">
        <f>DATA!D5081</f>
        <v>0</v>
      </c>
      <c r="C4234" s="31">
        <f>DATA!E5081</f>
        <v>0</v>
      </c>
    </row>
    <row r="4235" spans="1:3" x14ac:dyDescent="0.35">
      <c r="A4235" s="30">
        <f>DATA!C5082</f>
        <v>0</v>
      </c>
      <c r="B4235" s="30">
        <f>DATA!D5082</f>
        <v>0</v>
      </c>
      <c r="C4235" s="31">
        <f>DATA!E5082</f>
        <v>0</v>
      </c>
    </row>
    <row r="4236" spans="1:3" x14ac:dyDescent="0.35">
      <c r="A4236" s="30">
        <f>DATA!C5083</f>
        <v>0</v>
      </c>
      <c r="B4236" s="30">
        <f>DATA!D5083</f>
        <v>0</v>
      </c>
      <c r="C4236" s="31">
        <f>DATA!E5083</f>
        <v>0</v>
      </c>
    </row>
    <row r="4237" spans="1:3" x14ac:dyDescent="0.35">
      <c r="A4237" s="30">
        <f>DATA!C5084</f>
        <v>0</v>
      </c>
      <c r="B4237" s="30">
        <f>DATA!D5084</f>
        <v>0</v>
      </c>
      <c r="C4237" s="31">
        <f>DATA!E5084</f>
        <v>0</v>
      </c>
    </row>
    <row r="4238" spans="1:3" x14ac:dyDescent="0.35">
      <c r="A4238" s="30">
        <f>DATA!C5085</f>
        <v>0</v>
      </c>
      <c r="B4238" s="30">
        <f>DATA!D5085</f>
        <v>0</v>
      </c>
      <c r="C4238" s="31">
        <f>DATA!E5085</f>
        <v>0</v>
      </c>
    </row>
    <row r="4239" spans="1:3" x14ac:dyDescent="0.35">
      <c r="A4239" s="30">
        <f>DATA!C5086</f>
        <v>0</v>
      </c>
      <c r="B4239" s="30">
        <f>DATA!D5086</f>
        <v>0</v>
      </c>
      <c r="C4239" s="31">
        <f>DATA!E5086</f>
        <v>0</v>
      </c>
    </row>
    <row r="4240" spans="1:3" x14ac:dyDescent="0.35">
      <c r="A4240" s="30">
        <f>DATA!C5087</f>
        <v>0</v>
      </c>
      <c r="B4240" s="30">
        <f>DATA!D5087</f>
        <v>0</v>
      </c>
      <c r="C4240" s="31">
        <f>DATA!E5087</f>
        <v>0</v>
      </c>
    </row>
    <row r="4241" spans="1:3" x14ac:dyDescent="0.35">
      <c r="A4241" s="30">
        <f>DATA!C5088</f>
        <v>0</v>
      </c>
      <c r="B4241" s="30">
        <f>DATA!D5088</f>
        <v>0</v>
      </c>
      <c r="C4241" s="31">
        <f>DATA!E5088</f>
        <v>0</v>
      </c>
    </row>
    <row r="4242" spans="1:3" x14ac:dyDescent="0.35">
      <c r="A4242" s="30">
        <f>DATA!C5089</f>
        <v>0</v>
      </c>
      <c r="B4242" s="30">
        <f>DATA!D5089</f>
        <v>0</v>
      </c>
      <c r="C4242" s="31">
        <f>DATA!E5089</f>
        <v>0</v>
      </c>
    </row>
    <row r="4243" spans="1:3" x14ac:dyDescent="0.35">
      <c r="A4243" s="30">
        <f>DATA!C5090</f>
        <v>0</v>
      </c>
      <c r="B4243" s="30">
        <f>DATA!D5090</f>
        <v>0</v>
      </c>
      <c r="C4243" s="31">
        <f>DATA!E5090</f>
        <v>0</v>
      </c>
    </row>
    <row r="4244" spans="1:3" x14ac:dyDescent="0.35">
      <c r="A4244" s="30">
        <f>DATA!C5091</f>
        <v>0</v>
      </c>
      <c r="B4244" s="30">
        <f>DATA!D5091</f>
        <v>0</v>
      </c>
      <c r="C4244" s="31">
        <f>DATA!E5091</f>
        <v>0</v>
      </c>
    </row>
    <row r="4245" spans="1:3" x14ac:dyDescent="0.35">
      <c r="A4245" s="30">
        <f>DATA!C5092</f>
        <v>0</v>
      </c>
      <c r="B4245" s="30">
        <f>DATA!D5092</f>
        <v>0</v>
      </c>
      <c r="C4245" s="31">
        <f>DATA!E5092</f>
        <v>0</v>
      </c>
    </row>
    <row r="4246" spans="1:3" x14ac:dyDescent="0.35">
      <c r="A4246" s="30">
        <f>DATA!C5093</f>
        <v>0</v>
      </c>
      <c r="B4246" s="30">
        <f>DATA!D5093</f>
        <v>0</v>
      </c>
      <c r="C4246" s="31">
        <f>DATA!E5093</f>
        <v>0</v>
      </c>
    </row>
    <row r="4247" spans="1:3" x14ac:dyDescent="0.35">
      <c r="A4247" s="30">
        <f>DATA!C5094</f>
        <v>0</v>
      </c>
      <c r="B4247" s="30">
        <f>DATA!D5094</f>
        <v>0</v>
      </c>
      <c r="C4247" s="31">
        <f>DATA!E5094</f>
        <v>0</v>
      </c>
    </row>
    <row r="4248" spans="1:3" x14ac:dyDescent="0.35">
      <c r="A4248" s="30">
        <f>DATA!C5095</f>
        <v>0</v>
      </c>
      <c r="B4248" s="30">
        <f>DATA!D5095</f>
        <v>0</v>
      </c>
      <c r="C4248" s="31">
        <f>DATA!E5095</f>
        <v>0</v>
      </c>
    </row>
    <row r="4249" spans="1:3" x14ac:dyDescent="0.35">
      <c r="A4249" s="30">
        <f>DATA!C5096</f>
        <v>0</v>
      </c>
      <c r="B4249" s="30">
        <f>DATA!D5096</f>
        <v>0</v>
      </c>
      <c r="C4249" s="31">
        <f>DATA!E5096</f>
        <v>0</v>
      </c>
    </row>
    <row r="4250" spans="1:3" x14ac:dyDescent="0.35">
      <c r="A4250" s="30">
        <f>DATA!C5097</f>
        <v>0</v>
      </c>
      <c r="B4250" s="30">
        <f>DATA!D5097</f>
        <v>0</v>
      </c>
      <c r="C4250" s="31">
        <f>DATA!E5097</f>
        <v>0</v>
      </c>
    </row>
    <row r="4251" spans="1:3" x14ac:dyDescent="0.35">
      <c r="A4251" s="30">
        <f>DATA!C5098</f>
        <v>0</v>
      </c>
      <c r="B4251" s="30">
        <f>DATA!D5098</f>
        <v>0</v>
      </c>
      <c r="C4251" s="31">
        <f>DATA!E5098</f>
        <v>0</v>
      </c>
    </row>
    <row r="4252" spans="1:3" x14ac:dyDescent="0.35">
      <c r="A4252" s="30">
        <f>DATA!C5099</f>
        <v>0</v>
      </c>
      <c r="B4252" s="30">
        <f>DATA!D5099</f>
        <v>0</v>
      </c>
      <c r="C4252" s="31">
        <f>DATA!E5099</f>
        <v>0</v>
      </c>
    </row>
    <row r="4253" spans="1:3" x14ac:dyDescent="0.35">
      <c r="A4253" s="30">
        <f>DATA!C5100</f>
        <v>0</v>
      </c>
      <c r="B4253" s="30">
        <f>DATA!D5100</f>
        <v>0</v>
      </c>
      <c r="C4253" s="31">
        <f>DATA!E5100</f>
        <v>0</v>
      </c>
    </row>
    <row r="4254" spans="1:3" x14ac:dyDescent="0.35">
      <c r="A4254" s="30">
        <f>DATA!C5101</f>
        <v>0</v>
      </c>
      <c r="B4254" s="30">
        <f>DATA!D5101</f>
        <v>0</v>
      </c>
      <c r="C4254" s="31">
        <f>DATA!E5101</f>
        <v>0</v>
      </c>
    </row>
    <row r="4255" spans="1:3" x14ac:dyDescent="0.35">
      <c r="A4255" s="30">
        <f>DATA!C5102</f>
        <v>0</v>
      </c>
      <c r="B4255" s="30">
        <f>DATA!D5102</f>
        <v>0</v>
      </c>
      <c r="C4255" s="31">
        <f>DATA!E5102</f>
        <v>0</v>
      </c>
    </row>
    <row r="4256" spans="1:3" x14ac:dyDescent="0.35">
      <c r="A4256" s="30">
        <f>DATA!C5103</f>
        <v>0</v>
      </c>
      <c r="B4256" s="30">
        <f>DATA!D5103</f>
        <v>0</v>
      </c>
      <c r="C4256" s="31">
        <f>DATA!E5103</f>
        <v>0</v>
      </c>
    </row>
    <row r="4257" spans="1:3" x14ac:dyDescent="0.35">
      <c r="A4257" s="30">
        <f>DATA!C5104</f>
        <v>0</v>
      </c>
      <c r="B4257" s="30">
        <f>DATA!D5104</f>
        <v>0</v>
      </c>
      <c r="C4257" s="31">
        <f>DATA!E5104</f>
        <v>0</v>
      </c>
    </row>
    <row r="4258" spans="1:3" x14ac:dyDescent="0.35">
      <c r="A4258" s="30">
        <f>DATA!C5105</f>
        <v>0</v>
      </c>
      <c r="B4258" s="30">
        <f>DATA!D5105</f>
        <v>0</v>
      </c>
      <c r="C4258" s="31">
        <f>DATA!E5105</f>
        <v>0</v>
      </c>
    </row>
    <row r="4259" spans="1:3" x14ac:dyDescent="0.35">
      <c r="A4259" s="30">
        <f>DATA!C5106</f>
        <v>0</v>
      </c>
      <c r="B4259" s="30">
        <f>DATA!D5106</f>
        <v>0</v>
      </c>
      <c r="C4259" s="31">
        <f>DATA!E5106</f>
        <v>0</v>
      </c>
    </row>
    <row r="4260" spans="1:3" x14ac:dyDescent="0.35">
      <c r="A4260" s="30">
        <f>DATA!C5107</f>
        <v>0</v>
      </c>
      <c r="B4260" s="30">
        <f>DATA!D5107</f>
        <v>0</v>
      </c>
      <c r="C4260" s="31">
        <f>DATA!E5107</f>
        <v>0</v>
      </c>
    </row>
    <row r="4261" spans="1:3" x14ac:dyDescent="0.35">
      <c r="A4261" s="30">
        <f>DATA!C5108</f>
        <v>0</v>
      </c>
      <c r="B4261" s="30">
        <f>DATA!D5108</f>
        <v>0</v>
      </c>
      <c r="C4261" s="31">
        <f>DATA!E5108</f>
        <v>0</v>
      </c>
    </row>
    <row r="4262" spans="1:3" x14ac:dyDescent="0.35">
      <c r="A4262" s="30">
        <f>DATA!C5109</f>
        <v>0</v>
      </c>
      <c r="B4262" s="30">
        <f>DATA!D5109</f>
        <v>0</v>
      </c>
      <c r="C4262" s="31">
        <f>DATA!E5109</f>
        <v>0</v>
      </c>
    </row>
    <row r="4263" spans="1:3" x14ac:dyDescent="0.35">
      <c r="A4263" s="30">
        <f>DATA!C5110</f>
        <v>0</v>
      </c>
      <c r="B4263" s="30">
        <f>DATA!D5110</f>
        <v>0</v>
      </c>
      <c r="C4263" s="31">
        <f>DATA!E5110</f>
        <v>0</v>
      </c>
    </row>
    <row r="4264" spans="1:3" x14ac:dyDescent="0.35">
      <c r="A4264" s="30">
        <f>DATA!C5111</f>
        <v>0</v>
      </c>
      <c r="B4264" s="30">
        <f>DATA!D5111</f>
        <v>0</v>
      </c>
      <c r="C4264" s="31">
        <f>DATA!E5111</f>
        <v>0</v>
      </c>
    </row>
    <row r="4265" spans="1:3" x14ac:dyDescent="0.35">
      <c r="A4265" s="30">
        <f>DATA!C5112</f>
        <v>0</v>
      </c>
      <c r="B4265" s="30">
        <f>DATA!D5112</f>
        <v>0</v>
      </c>
      <c r="C4265" s="31">
        <f>DATA!E5112</f>
        <v>0</v>
      </c>
    </row>
    <row r="4266" spans="1:3" x14ac:dyDescent="0.35">
      <c r="A4266" s="30">
        <f>DATA!C5113</f>
        <v>0</v>
      </c>
      <c r="B4266" s="30">
        <f>DATA!D5113</f>
        <v>0</v>
      </c>
      <c r="C4266" s="31">
        <f>DATA!E5113</f>
        <v>0</v>
      </c>
    </row>
    <row r="4267" spans="1:3" x14ac:dyDescent="0.35">
      <c r="A4267" s="30">
        <f>DATA!C5114</f>
        <v>0</v>
      </c>
      <c r="B4267" s="30">
        <f>DATA!D5114</f>
        <v>0</v>
      </c>
      <c r="C4267" s="31">
        <f>DATA!E5114</f>
        <v>0</v>
      </c>
    </row>
    <row r="4268" spans="1:3" x14ac:dyDescent="0.35">
      <c r="A4268" s="30">
        <f>DATA!C5115</f>
        <v>0</v>
      </c>
      <c r="B4268" s="30">
        <f>DATA!D5115</f>
        <v>0</v>
      </c>
      <c r="C4268" s="31">
        <f>DATA!E5115</f>
        <v>0</v>
      </c>
    </row>
    <row r="4269" spans="1:3" x14ac:dyDescent="0.35">
      <c r="A4269" s="30">
        <f>DATA!C5116</f>
        <v>0</v>
      </c>
      <c r="B4269" s="30">
        <f>DATA!D5116</f>
        <v>0</v>
      </c>
      <c r="C4269" s="31">
        <f>DATA!E5116</f>
        <v>0</v>
      </c>
    </row>
    <row r="4270" spans="1:3" x14ac:dyDescent="0.35">
      <c r="A4270" s="30">
        <f>DATA!C5117</f>
        <v>0</v>
      </c>
      <c r="B4270" s="30">
        <f>DATA!D5117</f>
        <v>0</v>
      </c>
      <c r="C4270" s="31">
        <f>DATA!E5117</f>
        <v>0</v>
      </c>
    </row>
    <row r="4271" spans="1:3" x14ac:dyDescent="0.35">
      <c r="A4271" s="30">
        <f>DATA!C5118</f>
        <v>0</v>
      </c>
      <c r="B4271" s="30">
        <f>DATA!D5118</f>
        <v>0</v>
      </c>
      <c r="C4271" s="31">
        <f>DATA!E5118</f>
        <v>0</v>
      </c>
    </row>
    <row r="4272" spans="1:3" x14ac:dyDescent="0.35">
      <c r="A4272" s="30">
        <f>DATA!C5119</f>
        <v>0</v>
      </c>
      <c r="B4272" s="30">
        <f>DATA!D5119</f>
        <v>0</v>
      </c>
      <c r="C4272" s="31">
        <f>DATA!E5119</f>
        <v>0</v>
      </c>
    </row>
    <row r="4273" spans="1:3" x14ac:dyDescent="0.35">
      <c r="A4273" s="30">
        <f>DATA!C5120</f>
        <v>0</v>
      </c>
      <c r="B4273" s="30">
        <f>DATA!D5120</f>
        <v>0</v>
      </c>
      <c r="C4273" s="31">
        <f>DATA!E5120</f>
        <v>0</v>
      </c>
    </row>
    <row r="4274" spans="1:3" x14ac:dyDescent="0.35">
      <c r="A4274" s="30">
        <f>DATA!C5121</f>
        <v>0</v>
      </c>
      <c r="B4274" s="30">
        <f>DATA!D5121</f>
        <v>0</v>
      </c>
      <c r="C4274" s="31">
        <f>DATA!E5121</f>
        <v>0</v>
      </c>
    </row>
    <row r="4275" spans="1:3" x14ac:dyDescent="0.35">
      <c r="A4275" s="30">
        <f>DATA!C5122</f>
        <v>0</v>
      </c>
      <c r="B4275" s="30">
        <f>DATA!D5122</f>
        <v>0</v>
      </c>
      <c r="C4275" s="31">
        <f>DATA!E5122</f>
        <v>0</v>
      </c>
    </row>
    <row r="4276" spans="1:3" x14ac:dyDescent="0.35">
      <c r="A4276" s="30">
        <f>DATA!C5123</f>
        <v>0</v>
      </c>
      <c r="B4276" s="30">
        <f>DATA!D5123</f>
        <v>0</v>
      </c>
      <c r="C4276" s="31">
        <f>DATA!E5123</f>
        <v>0</v>
      </c>
    </row>
    <row r="4277" spans="1:3" x14ac:dyDescent="0.35">
      <c r="A4277" s="30">
        <f>DATA!C5124</f>
        <v>0</v>
      </c>
      <c r="B4277" s="30">
        <f>DATA!D5124</f>
        <v>0</v>
      </c>
      <c r="C4277" s="31">
        <f>DATA!E5124</f>
        <v>0</v>
      </c>
    </row>
    <row r="4278" spans="1:3" x14ac:dyDescent="0.35">
      <c r="A4278" s="30">
        <f>DATA!C5125</f>
        <v>0</v>
      </c>
      <c r="B4278" s="30">
        <f>DATA!D5125</f>
        <v>0</v>
      </c>
      <c r="C4278" s="31">
        <f>DATA!E5125</f>
        <v>0</v>
      </c>
    </row>
    <row r="4279" spans="1:3" x14ac:dyDescent="0.35">
      <c r="A4279" s="30">
        <f>DATA!C5126</f>
        <v>0</v>
      </c>
      <c r="B4279" s="30">
        <f>DATA!D5126</f>
        <v>0</v>
      </c>
      <c r="C4279" s="31">
        <f>DATA!E5126</f>
        <v>0</v>
      </c>
    </row>
    <row r="4280" spans="1:3" x14ac:dyDescent="0.35">
      <c r="A4280" s="30">
        <f>DATA!C5127</f>
        <v>0</v>
      </c>
      <c r="B4280" s="30">
        <f>DATA!D5127</f>
        <v>0</v>
      </c>
      <c r="C4280" s="31">
        <f>DATA!E5127</f>
        <v>0</v>
      </c>
    </row>
    <row r="4281" spans="1:3" x14ac:dyDescent="0.35">
      <c r="A4281" s="30">
        <f>DATA!C5128</f>
        <v>0</v>
      </c>
      <c r="B4281" s="30">
        <f>DATA!D5128</f>
        <v>0</v>
      </c>
      <c r="C4281" s="31">
        <f>DATA!E5128</f>
        <v>0</v>
      </c>
    </row>
    <row r="4282" spans="1:3" x14ac:dyDescent="0.35">
      <c r="A4282" s="30">
        <f>DATA!C5129</f>
        <v>0</v>
      </c>
      <c r="B4282" s="30">
        <f>DATA!D5129</f>
        <v>0</v>
      </c>
      <c r="C4282" s="31">
        <f>DATA!E5129</f>
        <v>0</v>
      </c>
    </row>
    <row r="4283" spans="1:3" x14ac:dyDescent="0.35">
      <c r="A4283" s="30">
        <f>DATA!C5130</f>
        <v>0</v>
      </c>
      <c r="B4283" s="30">
        <f>DATA!D5130</f>
        <v>0</v>
      </c>
      <c r="C4283" s="31">
        <f>DATA!E5130</f>
        <v>0</v>
      </c>
    </row>
    <row r="4284" spans="1:3" x14ac:dyDescent="0.35">
      <c r="A4284" s="30">
        <f>DATA!C5131</f>
        <v>0</v>
      </c>
      <c r="B4284" s="30">
        <f>DATA!D5131</f>
        <v>0</v>
      </c>
      <c r="C4284" s="31">
        <f>DATA!E5131</f>
        <v>0</v>
      </c>
    </row>
    <row r="4285" spans="1:3" x14ac:dyDescent="0.35">
      <c r="A4285" s="30">
        <f>DATA!C5132</f>
        <v>0</v>
      </c>
      <c r="B4285" s="30">
        <f>DATA!D5132</f>
        <v>0</v>
      </c>
      <c r="C4285" s="31">
        <f>DATA!E5132</f>
        <v>0</v>
      </c>
    </row>
    <row r="4286" spans="1:3" x14ac:dyDescent="0.35">
      <c r="A4286" s="30">
        <f>DATA!C5133</f>
        <v>0</v>
      </c>
      <c r="B4286" s="30">
        <f>DATA!D5133</f>
        <v>0</v>
      </c>
      <c r="C4286" s="31">
        <f>DATA!E5133</f>
        <v>0</v>
      </c>
    </row>
    <row r="4287" spans="1:3" x14ac:dyDescent="0.35">
      <c r="A4287" s="30">
        <f>DATA!C5134</f>
        <v>0</v>
      </c>
      <c r="B4287" s="30">
        <f>DATA!D5134</f>
        <v>0</v>
      </c>
      <c r="C4287" s="31">
        <f>DATA!E5134</f>
        <v>0</v>
      </c>
    </row>
    <row r="4288" spans="1:3" x14ac:dyDescent="0.35">
      <c r="A4288" s="30">
        <f>DATA!C5135</f>
        <v>0</v>
      </c>
      <c r="B4288" s="30">
        <f>DATA!D5135</f>
        <v>0</v>
      </c>
      <c r="C4288" s="31">
        <f>DATA!E5135</f>
        <v>0</v>
      </c>
    </row>
    <row r="4289" spans="1:3" x14ac:dyDescent="0.35">
      <c r="A4289" s="30">
        <f>DATA!C5136</f>
        <v>0</v>
      </c>
      <c r="B4289" s="30">
        <f>DATA!D5136</f>
        <v>0</v>
      </c>
      <c r="C4289" s="31">
        <f>DATA!E5136</f>
        <v>0</v>
      </c>
    </row>
    <row r="4290" spans="1:3" x14ac:dyDescent="0.35">
      <c r="A4290" s="30">
        <f>DATA!C5137</f>
        <v>0</v>
      </c>
      <c r="B4290" s="30">
        <f>DATA!D5137</f>
        <v>0</v>
      </c>
      <c r="C4290" s="31">
        <f>DATA!E5137</f>
        <v>0</v>
      </c>
    </row>
    <row r="4291" spans="1:3" x14ac:dyDescent="0.35">
      <c r="A4291" s="30">
        <f>DATA!C5138</f>
        <v>0</v>
      </c>
      <c r="B4291" s="30">
        <f>DATA!D5138</f>
        <v>0</v>
      </c>
      <c r="C4291" s="31">
        <f>DATA!E5138</f>
        <v>0</v>
      </c>
    </row>
    <row r="4292" spans="1:3" x14ac:dyDescent="0.35">
      <c r="A4292" s="30">
        <f>DATA!C5139</f>
        <v>0</v>
      </c>
      <c r="B4292" s="30">
        <f>DATA!D5139</f>
        <v>0</v>
      </c>
      <c r="C4292" s="31">
        <f>DATA!E5139</f>
        <v>0</v>
      </c>
    </row>
    <row r="4293" spans="1:3" x14ac:dyDescent="0.35">
      <c r="A4293" s="30">
        <f>DATA!C5140</f>
        <v>0</v>
      </c>
      <c r="B4293" s="30">
        <f>DATA!D5140</f>
        <v>0</v>
      </c>
      <c r="C4293" s="31">
        <f>DATA!E5140</f>
        <v>0</v>
      </c>
    </row>
    <row r="4294" spans="1:3" x14ac:dyDescent="0.35">
      <c r="A4294" s="30">
        <f>DATA!C5141</f>
        <v>0</v>
      </c>
      <c r="B4294" s="30">
        <f>DATA!D5141</f>
        <v>0</v>
      </c>
      <c r="C4294" s="31">
        <f>DATA!E5141</f>
        <v>0</v>
      </c>
    </row>
    <row r="4295" spans="1:3" x14ac:dyDescent="0.35">
      <c r="A4295" s="30">
        <f>DATA!C5142</f>
        <v>0</v>
      </c>
      <c r="B4295" s="30">
        <f>DATA!D5142</f>
        <v>0</v>
      </c>
      <c r="C4295" s="31">
        <f>DATA!E5142</f>
        <v>0</v>
      </c>
    </row>
    <row r="4296" spans="1:3" x14ac:dyDescent="0.35">
      <c r="A4296" s="30">
        <f>DATA!C5143</f>
        <v>0</v>
      </c>
      <c r="B4296" s="30">
        <f>DATA!D5143</f>
        <v>0</v>
      </c>
      <c r="C4296" s="31">
        <f>DATA!E5143</f>
        <v>0</v>
      </c>
    </row>
    <row r="4297" spans="1:3" x14ac:dyDescent="0.35">
      <c r="A4297" s="30">
        <f>DATA!C5144</f>
        <v>0</v>
      </c>
      <c r="B4297" s="30">
        <f>DATA!D5144</f>
        <v>0</v>
      </c>
      <c r="C4297" s="31">
        <f>DATA!E5144</f>
        <v>0</v>
      </c>
    </row>
    <row r="4298" spans="1:3" x14ac:dyDescent="0.35">
      <c r="A4298" s="30">
        <f>DATA!C5145</f>
        <v>0</v>
      </c>
      <c r="B4298" s="30">
        <f>DATA!D5145</f>
        <v>0</v>
      </c>
      <c r="C4298" s="31">
        <f>DATA!E5145</f>
        <v>0</v>
      </c>
    </row>
    <row r="4299" spans="1:3" x14ac:dyDescent="0.35">
      <c r="A4299" s="30">
        <f>DATA!C5146</f>
        <v>0</v>
      </c>
      <c r="B4299" s="30">
        <f>DATA!D5146</f>
        <v>0</v>
      </c>
      <c r="C4299" s="31">
        <f>DATA!E5146</f>
        <v>0</v>
      </c>
    </row>
    <row r="4300" spans="1:3" x14ac:dyDescent="0.35">
      <c r="A4300" s="30">
        <f>DATA!C5147</f>
        <v>0</v>
      </c>
      <c r="B4300" s="30">
        <f>DATA!D5147</f>
        <v>0</v>
      </c>
      <c r="C4300" s="31">
        <f>DATA!E5147</f>
        <v>0</v>
      </c>
    </row>
    <row r="4301" spans="1:3" x14ac:dyDescent="0.35">
      <c r="A4301" s="30">
        <f>DATA!C5148</f>
        <v>0</v>
      </c>
      <c r="B4301" s="30">
        <f>DATA!D5148</f>
        <v>0</v>
      </c>
      <c r="C4301" s="31">
        <f>DATA!E5148</f>
        <v>0</v>
      </c>
    </row>
    <row r="4302" spans="1:3" x14ac:dyDescent="0.35">
      <c r="A4302" s="30">
        <f>DATA!C5149</f>
        <v>0</v>
      </c>
      <c r="B4302" s="30">
        <f>DATA!D5149</f>
        <v>0</v>
      </c>
      <c r="C4302" s="31">
        <f>DATA!E5149</f>
        <v>0</v>
      </c>
    </row>
    <row r="4303" spans="1:3" x14ac:dyDescent="0.35">
      <c r="A4303" s="30">
        <f>DATA!C5150</f>
        <v>0</v>
      </c>
      <c r="B4303" s="30">
        <f>DATA!D5150</f>
        <v>0</v>
      </c>
      <c r="C4303" s="31">
        <f>DATA!E5150</f>
        <v>0</v>
      </c>
    </row>
    <row r="4304" spans="1:3" x14ac:dyDescent="0.35">
      <c r="A4304" s="30">
        <f>DATA!C5151</f>
        <v>0</v>
      </c>
      <c r="B4304" s="30">
        <f>DATA!D5151</f>
        <v>0</v>
      </c>
      <c r="C4304" s="31">
        <f>DATA!E5151</f>
        <v>0</v>
      </c>
    </row>
    <row r="4305" spans="1:3" x14ac:dyDescent="0.35">
      <c r="A4305" s="30">
        <f>DATA!C5152</f>
        <v>0</v>
      </c>
      <c r="B4305" s="30">
        <f>DATA!D5152</f>
        <v>0</v>
      </c>
      <c r="C4305" s="31">
        <f>DATA!E5152</f>
        <v>0</v>
      </c>
    </row>
    <row r="4306" spans="1:3" x14ac:dyDescent="0.35">
      <c r="A4306" s="30">
        <f>DATA!C5153</f>
        <v>0</v>
      </c>
      <c r="B4306" s="30">
        <f>DATA!D5153</f>
        <v>0</v>
      </c>
      <c r="C4306" s="31">
        <f>DATA!E5153</f>
        <v>0</v>
      </c>
    </row>
    <row r="4307" spans="1:3" x14ac:dyDescent="0.35">
      <c r="A4307" s="30">
        <f>DATA!C5154</f>
        <v>0</v>
      </c>
      <c r="B4307" s="30">
        <f>DATA!D5154</f>
        <v>0</v>
      </c>
      <c r="C4307" s="31">
        <f>DATA!E5154</f>
        <v>0</v>
      </c>
    </row>
    <row r="4308" spans="1:3" x14ac:dyDescent="0.35">
      <c r="A4308" s="30">
        <f>DATA!C5155</f>
        <v>0</v>
      </c>
      <c r="B4308" s="30">
        <f>DATA!D5155</f>
        <v>0</v>
      </c>
      <c r="C4308" s="31">
        <f>DATA!E5155</f>
        <v>0</v>
      </c>
    </row>
    <row r="4309" spans="1:3" x14ac:dyDescent="0.35">
      <c r="A4309" s="30">
        <f>DATA!C5156</f>
        <v>0</v>
      </c>
      <c r="B4309" s="30">
        <f>DATA!D5156</f>
        <v>0</v>
      </c>
      <c r="C4309" s="31">
        <f>DATA!E5156</f>
        <v>0</v>
      </c>
    </row>
    <row r="4310" spans="1:3" x14ac:dyDescent="0.35">
      <c r="A4310" s="30">
        <f>DATA!C5157</f>
        <v>0</v>
      </c>
      <c r="B4310" s="30">
        <f>DATA!D5157</f>
        <v>0</v>
      </c>
      <c r="C4310" s="31">
        <f>DATA!E5157</f>
        <v>0</v>
      </c>
    </row>
    <row r="4311" spans="1:3" x14ac:dyDescent="0.35">
      <c r="A4311" s="30">
        <f>DATA!C5158</f>
        <v>0</v>
      </c>
      <c r="B4311" s="30">
        <f>DATA!D5158</f>
        <v>0</v>
      </c>
      <c r="C4311" s="31">
        <f>DATA!E5158</f>
        <v>0</v>
      </c>
    </row>
    <row r="4312" spans="1:3" x14ac:dyDescent="0.35">
      <c r="A4312" s="30">
        <f>DATA!C5159</f>
        <v>0</v>
      </c>
      <c r="B4312" s="30">
        <f>DATA!D5159</f>
        <v>0</v>
      </c>
      <c r="C4312" s="31">
        <f>DATA!E5159</f>
        <v>0</v>
      </c>
    </row>
    <row r="4313" spans="1:3" x14ac:dyDescent="0.35">
      <c r="A4313" s="30">
        <f>DATA!C5160</f>
        <v>0</v>
      </c>
      <c r="B4313" s="30">
        <f>DATA!D5160</f>
        <v>0</v>
      </c>
      <c r="C4313" s="31">
        <f>DATA!E5160</f>
        <v>0</v>
      </c>
    </row>
    <row r="4314" spans="1:3" x14ac:dyDescent="0.35">
      <c r="A4314" s="30">
        <f>DATA!C5161</f>
        <v>0</v>
      </c>
      <c r="B4314" s="30">
        <f>DATA!D5161</f>
        <v>0</v>
      </c>
      <c r="C4314" s="31">
        <f>DATA!E5161</f>
        <v>0</v>
      </c>
    </row>
    <row r="4315" spans="1:3" x14ac:dyDescent="0.35">
      <c r="A4315" s="30">
        <f>DATA!C5162</f>
        <v>0</v>
      </c>
      <c r="B4315" s="30">
        <f>DATA!D5162</f>
        <v>0</v>
      </c>
      <c r="C4315" s="31">
        <f>DATA!E5162</f>
        <v>0</v>
      </c>
    </row>
    <row r="4316" spans="1:3" x14ac:dyDescent="0.35">
      <c r="A4316" s="30">
        <f>DATA!C5163</f>
        <v>0</v>
      </c>
      <c r="B4316" s="30">
        <f>DATA!D5163</f>
        <v>0</v>
      </c>
      <c r="C4316" s="31">
        <f>DATA!E5163</f>
        <v>0</v>
      </c>
    </row>
    <row r="4317" spans="1:3" x14ac:dyDescent="0.35">
      <c r="A4317" s="30">
        <f>DATA!C5164</f>
        <v>0</v>
      </c>
      <c r="B4317" s="30">
        <f>DATA!D5164</f>
        <v>0</v>
      </c>
      <c r="C4317" s="31">
        <f>DATA!E5164</f>
        <v>0</v>
      </c>
    </row>
    <row r="4318" spans="1:3" x14ac:dyDescent="0.35">
      <c r="A4318" s="30">
        <f>DATA!C5165</f>
        <v>0</v>
      </c>
      <c r="B4318" s="30">
        <f>DATA!D5165</f>
        <v>0</v>
      </c>
      <c r="C4318" s="31">
        <f>DATA!E5165</f>
        <v>0</v>
      </c>
    </row>
    <row r="4319" spans="1:3" x14ac:dyDescent="0.35">
      <c r="A4319" s="30">
        <f>DATA!C5166</f>
        <v>0</v>
      </c>
      <c r="B4319" s="30">
        <f>DATA!D5166</f>
        <v>0</v>
      </c>
      <c r="C4319" s="31">
        <f>DATA!E5166</f>
        <v>0</v>
      </c>
    </row>
    <row r="4320" spans="1:3" x14ac:dyDescent="0.35">
      <c r="A4320" s="30">
        <f>DATA!C5167</f>
        <v>0</v>
      </c>
      <c r="B4320" s="30">
        <f>DATA!D5167</f>
        <v>0</v>
      </c>
      <c r="C4320" s="31">
        <f>DATA!E5167</f>
        <v>0</v>
      </c>
    </row>
    <row r="4321" spans="1:3" x14ac:dyDescent="0.35">
      <c r="A4321" s="30">
        <f>DATA!C5168</f>
        <v>0</v>
      </c>
      <c r="B4321" s="30">
        <f>DATA!D5168</f>
        <v>0</v>
      </c>
      <c r="C4321" s="31">
        <f>DATA!E5168</f>
        <v>0</v>
      </c>
    </row>
    <row r="4322" spans="1:3" x14ac:dyDescent="0.35">
      <c r="A4322" s="30">
        <f>DATA!C5169</f>
        <v>0</v>
      </c>
      <c r="B4322" s="30">
        <f>DATA!D5169</f>
        <v>0</v>
      </c>
      <c r="C4322" s="31">
        <f>DATA!E5169</f>
        <v>0</v>
      </c>
    </row>
    <row r="4323" spans="1:3" x14ac:dyDescent="0.35">
      <c r="A4323" s="30">
        <f>DATA!C5170</f>
        <v>0</v>
      </c>
      <c r="B4323" s="30">
        <f>DATA!D5170</f>
        <v>0</v>
      </c>
      <c r="C4323" s="31">
        <f>DATA!E5170</f>
        <v>0</v>
      </c>
    </row>
    <row r="4324" spans="1:3" x14ac:dyDescent="0.35">
      <c r="A4324" s="30">
        <f>DATA!C5171</f>
        <v>0</v>
      </c>
      <c r="B4324" s="30">
        <f>DATA!D5171</f>
        <v>0</v>
      </c>
      <c r="C4324" s="31">
        <f>DATA!E5171</f>
        <v>0</v>
      </c>
    </row>
    <row r="4325" spans="1:3" x14ac:dyDescent="0.35">
      <c r="A4325" s="30">
        <f>DATA!C5172</f>
        <v>0</v>
      </c>
      <c r="B4325" s="30">
        <f>DATA!D5172</f>
        <v>0</v>
      </c>
      <c r="C4325" s="31">
        <f>DATA!E5172</f>
        <v>0</v>
      </c>
    </row>
    <row r="4326" spans="1:3" x14ac:dyDescent="0.35">
      <c r="A4326" s="30">
        <f>DATA!C5173</f>
        <v>0</v>
      </c>
      <c r="B4326" s="30">
        <f>DATA!D5173</f>
        <v>0</v>
      </c>
      <c r="C4326" s="31">
        <f>DATA!E5173</f>
        <v>0</v>
      </c>
    </row>
    <row r="4327" spans="1:3" x14ac:dyDescent="0.35">
      <c r="A4327" s="30">
        <f>DATA!C5174</f>
        <v>0</v>
      </c>
      <c r="B4327" s="30">
        <f>DATA!D5174</f>
        <v>0</v>
      </c>
      <c r="C4327" s="31">
        <f>DATA!E5174</f>
        <v>0</v>
      </c>
    </row>
    <row r="4328" spans="1:3" x14ac:dyDescent="0.35">
      <c r="A4328" s="30">
        <f>DATA!C5175</f>
        <v>0</v>
      </c>
      <c r="B4328" s="30">
        <f>DATA!D5175</f>
        <v>0</v>
      </c>
      <c r="C4328" s="31">
        <f>DATA!E5175</f>
        <v>0</v>
      </c>
    </row>
    <row r="4329" spans="1:3" x14ac:dyDescent="0.35">
      <c r="A4329" s="30">
        <f>DATA!C5176</f>
        <v>0</v>
      </c>
      <c r="B4329" s="30">
        <f>DATA!D5176</f>
        <v>0</v>
      </c>
      <c r="C4329" s="31">
        <f>DATA!E5176</f>
        <v>0</v>
      </c>
    </row>
    <row r="4330" spans="1:3" x14ac:dyDescent="0.35">
      <c r="A4330" s="30">
        <f>DATA!C5177</f>
        <v>0</v>
      </c>
      <c r="B4330" s="30">
        <f>DATA!D5177</f>
        <v>0</v>
      </c>
      <c r="C4330" s="31">
        <f>DATA!E5177</f>
        <v>0</v>
      </c>
    </row>
    <row r="4331" spans="1:3" x14ac:dyDescent="0.35">
      <c r="A4331" s="30">
        <f>DATA!C5178</f>
        <v>0</v>
      </c>
      <c r="B4331" s="30">
        <f>DATA!D5178</f>
        <v>0</v>
      </c>
      <c r="C4331" s="31">
        <f>DATA!E5178</f>
        <v>0</v>
      </c>
    </row>
    <row r="4332" spans="1:3" x14ac:dyDescent="0.35">
      <c r="A4332" s="30">
        <f>DATA!C5179</f>
        <v>0</v>
      </c>
      <c r="B4332" s="30">
        <f>DATA!D5179</f>
        <v>0</v>
      </c>
      <c r="C4332" s="31">
        <f>DATA!E5179</f>
        <v>0</v>
      </c>
    </row>
    <row r="4333" spans="1:3" x14ac:dyDescent="0.35">
      <c r="A4333" s="30">
        <f>DATA!C5180</f>
        <v>0</v>
      </c>
      <c r="B4333" s="30">
        <f>DATA!D5180</f>
        <v>0</v>
      </c>
      <c r="C4333" s="31">
        <f>DATA!E5180</f>
        <v>0</v>
      </c>
    </row>
    <row r="4334" spans="1:3" x14ac:dyDescent="0.35">
      <c r="A4334" s="30">
        <f>DATA!C5181</f>
        <v>0</v>
      </c>
      <c r="B4334" s="30">
        <f>DATA!D5181</f>
        <v>0</v>
      </c>
      <c r="C4334" s="31">
        <f>DATA!E5181</f>
        <v>0</v>
      </c>
    </row>
    <row r="4335" spans="1:3" x14ac:dyDescent="0.35">
      <c r="A4335" s="30">
        <f>DATA!C5182</f>
        <v>0</v>
      </c>
      <c r="B4335" s="30">
        <f>DATA!D5182</f>
        <v>0</v>
      </c>
      <c r="C4335" s="31">
        <f>DATA!E5182</f>
        <v>0</v>
      </c>
    </row>
    <row r="4336" spans="1:3" x14ac:dyDescent="0.35">
      <c r="A4336" s="30">
        <f>DATA!C5183</f>
        <v>0</v>
      </c>
      <c r="B4336" s="30">
        <f>DATA!D5183</f>
        <v>0</v>
      </c>
      <c r="C4336" s="31">
        <f>DATA!E5183</f>
        <v>0</v>
      </c>
    </row>
    <row r="4337" spans="1:3" x14ac:dyDescent="0.35">
      <c r="A4337" s="30">
        <f>DATA!C5184</f>
        <v>0</v>
      </c>
      <c r="B4337" s="30">
        <f>DATA!D5184</f>
        <v>0</v>
      </c>
      <c r="C4337" s="31">
        <f>DATA!E5184</f>
        <v>0</v>
      </c>
    </row>
    <row r="4338" spans="1:3" x14ac:dyDescent="0.35">
      <c r="A4338" s="30">
        <f>DATA!C5185</f>
        <v>0</v>
      </c>
      <c r="B4338" s="30">
        <f>DATA!D5185</f>
        <v>0</v>
      </c>
      <c r="C4338" s="31">
        <f>DATA!E5185</f>
        <v>0</v>
      </c>
    </row>
    <row r="4339" spans="1:3" x14ac:dyDescent="0.35">
      <c r="A4339" s="30">
        <f>DATA!C5186</f>
        <v>0</v>
      </c>
      <c r="B4339" s="30">
        <f>DATA!D5186</f>
        <v>0</v>
      </c>
      <c r="C4339" s="31">
        <f>DATA!E5186</f>
        <v>0</v>
      </c>
    </row>
    <row r="4340" spans="1:3" x14ac:dyDescent="0.35">
      <c r="A4340" s="30">
        <f>DATA!C5187</f>
        <v>0</v>
      </c>
      <c r="B4340" s="30">
        <f>DATA!D5187</f>
        <v>0</v>
      </c>
      <c r="C4340" s="31">
        <f>DATA!E5187</f>
        <v>0</v>
      </c>
    </row>
    <row r="4341" spans="1:3" x14ac:dyDescent="0.35">
      <c r="A4341" s="30">
        <f>DATA!C5188</f>
        <v>0</v>
      </c>
      <c r="B4341" s="30">
        <f>DATA!D5188</f>
        <v>0</v>
      </c>
      <c r="C4341" s="31">
        <f>DATA!E5188</f>
        <v>0</v>
      </c>
    </row>
    <row r="4342" spans="1:3" x14ac:dyDescent="0.35">
      <c r="A4342" s="30">
        <f>DATA!C5189</f>
        <v>0</v>
      </c>
      <c r="B4342" s="30">
        <f>DATA!D5189</f>
        <v>0</v>
      </c>
      <c r="C4342" s="31">
        <f>DATA!E5189</f>
        <v>0</v>
      </c>
    </row>
    <row r="4343" spans="1:3" x14ac:dyDescent="0.35">
      <c r="A4343" s="30">
        <f>DATA!C5190</f>
        <v>0</v>
      </c>
      <c r="B4343" s="30">
        <f>DATA!D5190</f>
        <v>0</v>
      </c>
      <c r="C4343" s="31">
        <f>DATA!E5190</f>
        <v>0</v>
      </c>
    </row>
    <row r="4344" spans="1:3" x14ac:dyDescent="0.35">
      <c r="A4344" s="30">
        <f>DATA!C5191</f>
        <v>0</v>
      </c>
      <c r="B4344" s="30">
        <f>DATA!D5191</f>
        <v>0</v>
      </c>
      <c r="C4344" s="31">
        <f>DATA!E5191</f>
        <v>0</v>
      </c>
    </row>
    <row r="4345" spans="1:3" x14ac:dyDescent="0.35">
      <c r="A4345" s="30">
        <f>DATA!C5192</f>
        <v>0</v>
      </c>
      <c r="B4345" s="30">
        <f>DATA!D5192</f>
        <v>0</v>
      </c>
      <c r="C4345" s="31">
        <f>DATA!E5192</f>
        <v>0</v>
      </c>
    </row>
    <row r="4346" spans="1:3" x14ac:dyDescent="0.35">
      <c r="A4346" s="30">
        <f>DATA!C5193</f>
        <v>0</v>
      </c>
      <c r="B4346" s="30">
        <f>DATA!D5193</f>
        <v>0</v>
      </c>
      <c r="C4346" s="31">
        <f>DATA!E5193</f>
        <v>0</v>
      </c>
    </row>
    <row r="4347" spans="1:3" x14ac:dyDescent="0.35">
      <c r="A4347" s="30">
        <f>DATA!C5194</f>
        <v>0</v>
      </c>
      <c r="B4347" s="30">
        <f>DATA!D5194</f>
        <v>0</v>
      </c>
      <c r="C4347" s="31">
        <f>DATA!E5194</f>
        <v>0</v>
      </c>
    </row>
    <row r="4348" spans="1:3" x14ac:dyDescent="0.35">
      <c r="A4348" s="30">
        <f>DATA!C5195</f>
        <v>0</v>
      </c>
      <c r="B4348" s="30">
        <f>DATA!D5195</f>
        <v>0</v>
      </c>
      <c r="C4348" s="31">
        <f>DATA!E5195</f>
        <v>0</v>
      </c>
    </row>
    <row r="4349" spans="1:3" x14ac:dyDescent="0.35">
      <c r="A4349" s="30">
        <f>DATA!C5196</f>
        <v>0</v>
      </c>
      <c r="B4349" s="30">
        <f>DATA!D5196</f>
        <v>0</v>
      </c>
      <c r="C4349" s="31">
        <f>DATA!E5196</f>
        <v>0</v>
      </c>
    </row>
    <row r="4350" spans="1:3" x14ac:dyDescent="0.35">
      <c r="A4350" s="30">
        <f>DATA!C5197</f>
        <v>0</v>
      </c>
      <c r="B4350" s="30">
        <f>DATA!D5197</f>
        <v>0</v>
      </c>
      <c r="C4350" s="31">
        <f>DATA!E5197</f>
        <v>0</v>
      </c>
    </row>
    <row r="4351" spans="1:3" x14ac:dyDescent="0.35">
      <c r="A4351" s="30">
        <f>DATA!C5198</f>
        <v>0</v>
      </c>
      <c r="B4351" s="30">
        <f>DATA!D5198</f>
        <v>0</v>
      </c>
      <c r="C4351" s="31">
        <f>DATA!E5198</f>
        <v>0</v>
      </c>
    </row>
    <row r="4352" spans="1:3" x14ac:dyDescent="0.35">
      <c r="A4352" s="30">
        <f>DATA!C5199</f>
        <v>0</v>
      </c>
      <c r="B4352" s="30">
        <f>DATA!D5199</f>
        <v>0</v>
      </c>
      <c r="C4352" s="31">
        <f>DATA!E5199</f>
        <v>0</v>
      </c>
    </row>
    <row r="4353" spans="1:3" x14ac:dyDescent="0.35">
      <c r="A4353" s="30">
        <f>DATA!C5200</f>
        <v>0</v>
      </c>
      <c r="B4353" s="30">
        <f>DATA!D5200</f>
        <v>0</v>
      </c>
      <c r="C4353" s="31">
        <f>DATA!E5200</f>
        <v>0</v>
      </c>
    </row>
    <row r="4354" spans="1:3" x14ac:dyDescent="0.35">
      <c r="A4354" s="30">
        <f>DATA!C5201</f>
        <v>0</v>
      </c>
      <c r="B4354" s="30">
        <f>DATA!D5201</f>
        <v>0</v>
      </c>
      <c r="C4354" s="31">
        <f>DATA!E5201</f>
        <v>0</v>
      </c>
    </row>
    <row r="4355" spans="1:3" x14ac:dyDescent="0.35">
      <c r="A4355" s="30">
        <f>DATA!C5202</f>
        <v>0</v>
      </c>
      <c r="B4355" s="30">
        <f>DATA!D5202</f>
        <v>0</v>
      </c>
      <c r="C4355" s="31">
        <f>DATA!E5202</f>
        <v>0</v>
      </c>
    </row>
    <row r="4356" spans="1:3" x14ac:dyDescent="0.35">
      <c r="A4356" s="30">
        <f>DATA!C5203</f>
        <v>0</v>
      </c>
      <c r="B4356" s="30">
        <f>DATA!D5203</f>
        <v>0</v>
      </c>
      <c r="C4356" s="31">
        <f>DATA!E5203</f>
        <v>0</v>
      </c>
    </row>
    <row r="4357" spans="1:3" x14ac:dyDescent="0.35">
      <c r="A4357" s="30">
        <f>DATA!C5204</f>
        <v>0</v>
      </c>
      <c r="B4357" s="30">
        <f>DATA!D5204</f>
        <v>0</v>
      </c>
      <c r="C4357" s="31">
        <f>DATA!E5204</f>
        <v>0</v>
      </c>
    </row>
    <row r="4358" spans="1:3" x14ac:dyDescent="0.35">
      <c r="A4358" s="30">
        <f>DATA!C5205</f>
        <v>0</v>
      </c>
      <c r="B4358" s="30">
        <f>DATA!D5205</f>
        <v>0</v>
      </c>
      <c r="C4358" s="31">
        <f>DATA!E5205</f>
        <v>0</v>
      </c>
    </row>
    <row r="4359" spans="1:3" x14ac:dyDescent="0.35">
      <c r="A4359" s="30">
        <f>DATA!C5206</f>
        <v>0</v>
      </c>
      <c r="B4359" s="30">
        <f>DATA!D5206</f>
        <v>0</v>
      </c>
      <c r="C4359" s="31">
        <f>DATA!E5206</f>
        <v>0</v>
      </c>
    </row>
    <row r="4360" spans="1:3" x14ac:dyDescent="0.35">
      <c r="A4360" s="30">
        <f>DATA!C5207</f>
        <v>0</v>
      </c>
      <c r="B4360" s="30">
        <f>DATA!D5207</f>
        <v>0</v>
      </c>
      <c r="C4360" s="31">
        <f>DATA!E5207</f>
        <v>0</v>
      </c>
    </row>
    <row r="4361" spans="1:3" x14ac:dyDescent="0.35">
      <c r="A4361" s="30">
        <f>DATA!C5208</f>
        <v>0</v>
      </c>
      <c r="B4361" s="30">
        <f>DATA!D5208</f>
        <v>0</v>
      </c>
      <c r="C4361" s="31">
        <f>DATA!E5208</f>
        <v>0</v>
      </c>
    </row>
    <row r="4362" spans="1:3" x14ac:dyDescent="0.35">
      <c r="A4362" s="30">
        <f>DATA!C5209</f>
        <v>0</v>
      </c>
      <c r="B4362" s="30">
        <f>DATA!D5209</f>
        <v>0</v>
      </c>
      <c r="C4362" s="31">
        <f>DATA!E5209</f>
        <v>0</v>
      </c>
    </row>
    <row r="4363" spans="1:3" x14ac:dyDescent="0.35">
      <c r="A4363" s="30">
        <f>DATA!C5210</f>
        <v>0</v>
      </c>
      <c r="B4363" s="30">
        <f>DATA!D5210</f>
        <v>0</v>
      </c>
      <c r="C4363" s="31">
        <f>DATA!E5210</f>
        <v>0</v>
      </c>
    </row>
    <row r="4364" spans="1:3" x14ac:dyDescent="0.35">
      <c r="A4364" s="30">
        <f>DATA!C5211</f>
        <v>0</v>
      </c>
      <c r="B4364" s="30">
        <f>DATA!D5211</f>
        <v>0</v>
      </c>
      <c r="C4364" s="31">
        <f>DATA!E5211</f>
        <v>0</v>
      </c>
    </row>
    <row r="4365" spans="1:3" x14ac:dyDescent="0.35">
      <c r="A4365" s="30">
        <f>DATA!C5212</f>
        <v>0</v>
      </c>
      <c r="B4365" s="30">
        <f>DATA!D5212</f>
        <v>0</v>
      </c>
      <c r="C4365" s="31">
        <f>DATA!E5212</f>
        <v>0</v>
      </c>
    </row>
    <row r="4366" spans="1:3" x14ac:dyDescent="0.35">
      <c r="A4366" s="30">
        <f>DATA!C5213</f>
        <v>0</v>
      </c>
      <c r="B4366" s="30">
        <f>DATA!D5213</f>
        <v>0</v>
      </c>
      <c r="C4366" s="31">
        <f>DATA!E5213</f>
        <v>0</v>
      </c>
    </row>
    <row r="4367" spans="1:3" x14ac:dyDescent="0.35">
      <c r="A4367" s="30">
        <f>DATA!C5214</f>
        <v>0</v>
      </c>
      <c r="B4367" s="30">
        <f>DATA!D5214</f>
        <v>0</v>
      </c>
      <c r="C4367" s="31">
        <f>DATA!E5214</f>
        <v>0</v>
      </c>
    </row>
    <row r="4368" spans="1:3" x14ac:dyDescent="0.35">
      <c r="A4368" s="30">
        <f>DATA!C5215</f>
        <v>0</v>
      </c>
      <c r="B4368" s="30">
        <f>DATA!D5215</f>
        <v>0</v>
      </c>
      <c r="C4368" s="31">
        <f>DATA!E5215</f>
        <v>0</v>
      </c>
    </row>
    <row r="4369" spans="1:3" x14ac:dyDescent="0.35">
      <c r="A4369" s="30">
        <f>DATA!C5216</f>
        <v>0</v>
      </c>
      <c r="B4369" s="30">
        <f>DATA!D5216</f>
        <v>0</v>
      </c>
      <c r="C4369" s="31">
        <f>DATA!E5216</f>
        <v>0</v>
      </c>
    </row>
    <row r="4370" spans="1:3" x14ac:dyDescent="0.35">
      <c r="A4370" s="30">
        <f>DATA!C5217</f>
        <v>0</v>
      </c>
      <c r="B4370" s="30">
        <f>DATA!D5217</f>
        <v>0</v>
      </c>
      <c r="C4370" s="31">
        <f>DATA!E5217</f>
        <v>0</v>
      </c>
    </row>
    <row r="4371" spans="1:3" x14ac:dyDescent="0.35">
      <c r="A4371" s="30">
        <f>DATA!C5218</f>
        <v>0</v>
      </c>
      <c r="B4371" s="30">
        <f>DATA!D5218</f>
        <v>0</v>
      </c>
      <c r="C4371" s="31">
        <f>DATA!E5218</f>
        <v>0</v>
      </c>
    </row>
    <row r="4372" spans="1:3" x14ac:dyDescent="0.35">
      <c r="A4372" s="30">
        <f>DATA!C5219</f>
        <v>0</v>
      </c>
      <c r="B4372" s="30">
        <f>DATA!D5219</f>
        <v>0</v>
      </c>
      <c r="C4372" s="31">
        <f>DATA!E5219</f>
        <v>0</v>
      </c>
    </row>
    <row r="4373" spans="1:3" x14ac:dyDescent="0.35">
      <c r="A4373" s="30">
        <f>DATA!C5220</f>
        <v>0</v>
      </c>
      <c r="B4373" s="30">
        <f>DATA!D5220</f>
        <v>0</v>
      </c>
      <c r="C4373" s="31">
        <f>DATA!E5220</f>
        <v>0</v>
      </c>
    </row>
    <row r="4374" spans="1:3" x14ac:dyDescent="0.35">
      <c r="A4374" s="30">
        <f>DATA!C5221</f>
        <v>0</v>
      </c>
      <c r="B4374" s="30">
        <f>DATA!D5221</f>
        <v>0</v>
      </c>
      <c r="C4374" s="31">
        <f>DATA!E5221</f>
        <v>0</v>
      </c>
    </row>
    <row r="4375" spans="1:3" x14ac:dyDescent="0.35">
      <c r="A4375" s="30">
        <f>DATA!C5222</f>
        <v>0</v>
      </c>
      <c r="B4375" s="30">
        <f>DATA!D5222</f>
        <v>0</v>
      </c>
      <c r="C4375" s="31">
        <f>DATA!E5222</f>
        <v>0</v>
      </c>
    </row>
    <row r="4376" spans="1:3" x14ac:dyDescent="0.35">
      <c r="A4376" s="30">
        <f>DATA!C5223</f>
        <v>0</v>
      </c>
      <c r="B4376" s="30">
        <f>DATA!D5223</f>
        <v>0</v>
      </c>
      <c r="C4376" s="31">
        <f>DATA!E5223</f>
        <v>0</v>
      </c>
    </row>
    <row r="4377" spans="1:3" x14ac:dyDescent="0.35">
      <c r="A4377" s="30">
        <f>DATA!C5224</f>
        <v>0</v>
      </c>
      <c r="B4377" s="30">
        <f>DATA!D5224</f>
        <v>0</v>
      </c>
      <c r="C4377" s="31">
        <f>DATA!E5224</f>
        <v>0</v>
      </c>
    </row>
    <row r="4378" spans="1:3" x14ac:dyDescent="0.35">
      <c r="A4378" s="30">
        <f>DATA!C5225</f>
        <v>0</v>
      </c>
      <c r="B4378" s="30">
        <f>DATA!D5225</f>
        <v>0</v>
      </c>
      <c r="C4378" s="31">
        <f>DATA!E5225</f>
        <v>0</v>
      </c>
    </row>
    <row r="4379" spans="1:3" x14ac:dyDescent="0.35">
      <c r="A4379" s="30">
        <f>DATA!C5226</f>
        <v>0</v>
      </c>
      <c r="B4379" s="30">
        <f>DATA!D5226</f>
        <v>0</v>
      </c>
      <c r="C4379" s="31">
        <f>DATA!E5226</f>
        <v>0</v>
      </c>
    </row>
    <row r="4380" spans="1:3" x14ac:dyDescent="0.35">
      <c r="A4380" s="30">
        <f>DATA!C5227</f>
        <v>0</v>
      </c>
      <c r="B4380" s="30">
        <f>DATA!D5227</f>
        <v>0</v>
      </c>
      <c r="C4380" s="31">
        <f>DATA!E5227</f>
        <v>0</v>
      </c>
    </row>
    <row r="4381" spans="1:3" x14ac:dyDescent="0.35">
      <c r="A4381" s="30">
        <f>DATA!C5228</f>
        <v>0</v>
      </c>
      <c r="B4381" s="30">
        <f>DATA!D5228</f>
        <v>0</v>
      </c>
      <c r="C4381" s="31">
        <f>DATA!E5228</f>
        <v>0</v>
      </c>
    </row>
    <row r="4382" spans="1:3" x14ac:dyDescent="0.35">
      <c r="A4382" s="30">
        <f>DATA!C5229</f>
        <v>0</v>
      </c>
      <c r="B4382" s="30">
        <f>DATA!D5229</f>
        <v>0</v>
      </c>
      <c r="C4382" s="31">
        <f>DATA!E5229</f>
        <v>0</v>
      </c>
    </row>
    <row r="4383" spans="1:3" x14ac:dyDescent="0.35">
      <c r="A4383" s="30">
        <f>DATA!C5230</f>
        <v>0</v>
      </c>
      <c r="B4383" s="30">
        <f>DATA!D5230</f>
        <v>0</v>
      </c>
      <c r="C4383" s="31">
        <f>DATA!E5230</f>
        <v>0</v>
      </c>
    </row>
    <row r="4384" spans="1:3" x14ac:dyDescent="0.35">
      <c r="A4384" s="30">
        <f>DATA!C5231</f>
        <v>0</v>
      </c>
      <c r="B4384" s="30">
        <f>DATA!D5231</f>
        <v>0</v>
      </c>
      <c r="C4384" s="31">
        <f>DATA!E5231</f>
        <v>0</v>
      </c>
    </row>
    <row r="4385" spans="1:3" x14ac:dyDescent="0.35">
      <c r="A4385" s="30">
        <f>DATA!C5232</f>
        <v>0</v>
      </c>
      <c r="B4385" s="30">
        <f>DATA!D5232</f>
        <v>0</v>
      </c>
      <c r="C4385" s="31">
        <f>DATA!E5232</f>
        <v>0</v>
      </c>
    </row>
    <row r="4386" spans="1:3" x14ac:dyDescent="0.35">
      <c r="A4386" s="30">
        <f>DATA!C5233</f>
        <v>0</v>
      </c>
      <c r="B4386" s="30">
        <f>DATA!D5233</f>
        <v>0</v>
      </c>
      <c r="C4386" s="31">
        <f>DATA!E5233</f>
        <v>0</v>
      </c>
    </row>
    <row r="4387" spans="1:3" x14ac:dyDescent="0.35">
      <c r="A4387" s="30">
        <f>DATA!C5234</f>
        <v>0</v>
      </c>
      <c r="B4387" s="30">
        <f>DATA!D5234</f>
        <v>0</v>
      </c>
      <c r="C4387" s="31">
        <f>DATA!E5234</f>
        <v>0</v>
      </c>
    </row>
    <row r="4388" spans="1:3" x14ac:dyDescent="0.35">
      <c r="A4388" s="30">
        <f>DATA!C5235</f>
        <v>0</v>
      </c>
      <c r="B4388" s="30">
        <f>DATA!D5235</f>
        <v>0</v>
      </c>
      <c r="C4388" s="31">
        <f>DATA!E5235</f>
        <v>0</v>
      </c>
    </row>
    <row r="4389" spans="1:3" x14ac:dyDescent="0.35">
      <c r="A4389" s="30">
        <f>DATA!C5236</f>
        <v>0</v>
      </c>
      <c r="B4389" s="30">
        <f>DATA!D5236</f>
        <v>0</v>
      </c>
      <c r="C4389" s="31">
        <f>DATA!E5236</f>
        <v>0</v>
      </c>
    </row>
    <row r="4390" spans="1:3" x14ac:dyDescent="0.35">
      <c r="A4390" s="30">
        <f>DATA!C5237</f>
        <v>0</v>
      </c>
      <c r="B4390" s="30">
        <f>DATA!D5237</f>
        <v>0</v>
      </c>
      <c r="C4390" s="31">
        <f>DATA!E5237</f>
        <v>0</v>
      </c>
    </row>
    <row r="4391" spans="1:3" x14ac:dyDescent="0.35">
      <c r="A4391" s="30">
        <f>DATA!C5238</f>
        <v>0</v>
      </c>
      <c r="B4391" s="30">
        <f>DATA!D5238</f>
        <v>0</v>
      </c>
      <c r="C4391" s="31">
        <f>DATA!E5238</f>
        <v>0</v>
      </c>
    </row>
    <row r="4392" spans="1:3" x14ac:dyDescent="0.35">
      <c r="A4392" s="30">
        <f>DATA!C5239</f>
        <v>0</v>
      </c>
      <c r="B4392" s="30">
        <f>DATA!D5239</f>
        <v>0</v>
      </c>
      <c r="C4392" s="31">
        <f>DATA!E5239</f>
        <v>0</v>
      </c>
    </row>
    <row r="4393" spans="1:3" x14ac:dyDescent="0.35">
      <c r="A4393" s="30">
        <f>DATA!C5240</f>
        <v>0</v>
      </c>
      <c r="B4393" s="30">
        <f>DATA!D5240</f>
        <v>0</v>
      </c>
      <c r="C4393" s="31">
        <f>DATA!E5240</f>
        <v>0</v>
      </c>
    </row>
    <row r="4394" spans="1:3" x14ac:dyDescent="0.35">
      <c r="A4394" s="30">
        <f>DATA!C5241</f>
        <v>0</v>
      </c>
      <c r="B4394" s="30">
        <f>DATA!D5241</f>
        <v>0</v>
      </c>
      <c r="C4394" s="31">
        <f>DATA!E5241</f>
        <v>0</v>
      </c>
    </row>
    <row r="4395" spans="1:3" x14ac:dyDescent="0.35">
      <c r="A4395" s="30">
        <f>DATA!C5242</f>
        <v>0</v>
      </c>
      <c r="B4395" s="30">
        <f>DATA!D5242</f>
        <v>0</v>
      </c>
      <c r="C4395" s="31">
        <f>DATA!E5242</f>
        <v>0</v>
      </c>
    </row>
    <row r="4396" spans="1:3" x14ac:dyDescent="0.35">
      <c r="A4396" s="30">
        <f>DATA!C5243</f>
        <v>0</v>
      </c>
      <c r="B4396" s="30">
        <f>DATA!D5243</f>
        <v>0</v>
      </c>
      <c r="C4396" s="31">
        <f>DATA!E5243</f>
        <v>0</v>
      </c>
    </row>
    <row r="4397" spans="1:3" x14ac:dyDescent="0.35">
      <c r="A4397" s="30">
        <f>DATA!C5244</f>
        <v>0</v>
      </c>
      <c r="B4397" s="30">
        <f>DATA!D5244</f>
        <v>0</v>
      </c>
      <c r="C4397" s="31">
        <f>DATA!E5244</f>
        <v>0</v>
      </c>
    </row>
    <row r="4398" spans="1:3" x14ac:dyDescent="0.35">
      <c r="A4398" s="30">
        <f>DATA!C5245</f>
        <v>0</v>
      </c>
      <c r="B4398" s="30">
        <f>DATA!D5245</f>
        <v>0</v>
      </c>
      <c r="C4398" s="31">
        <f>DATA!E5245</f>
        <v>0</v>
      </c>
    </row>
    <row r="4399" spans="1:3" x14ac:dyDescent="0.35">
      <c r="A4399" s="30">
        <f>DATA!C5246</f>
        <v>0</v>
      </c>
      <c r="B4399" s="30">
        <f>DATA!D5246</f>
        <v>0</v>
      </c>
      <c r="C4399" s="31">
        <f>DATA!E5246</f>
        <v>0</v>
      </c>
    </row>
    <row r="4400" spans="1:3" x14ac:dyDescent="0.35">
      <c r="A4400" s="30">
        <f>DATA!C5247</f>
        <v>0</v>
      </c>
      <c r="B4400" s="30">
        <f>DATA!D5247</f>
        <v>0</v>
      </c>
      <c r="C4400" s="31">
        <f>DATA!E5247</f>
        <v>0</v>
      </c>
    </row>
    <row r="4401" spans="1:3" x14ac:dyDescent="0.35">
      <c r="A4401" s="30">
        <f>DATA!C5248</f>
        <v>0</v>
      </c>
      <c r="B4401" s="30">
        <f>DATA!D5248</f>
        <v>0</v>
      </c>
      <c r="C4401" s="31">
        <f>DATA!E5248</f>
        <v>0</v>
      </c>
    </row>
    <row r="4402" spans="1:3" x14ac:dyDescent="0.35">
      <c r="A4402" s="30">
        <f>DATA!C5249</f>
        <v>0</v>
      </c>
      <c r="B4402" s="30">
        <f>DATA!D5249</f>
        <v>0</v>
      </c>
      <c r="C4402" s="31">
        <f>DATA!E5249</f>
        <v>0</v>
      </c>
    </row>
    <row r="4403" spans="1:3" x14ac:dyDescent="0.35">
      <c r="A4403" s="30">
        <f>DATA!C5250</f>
        <v>0</v>
      </c>
      <c r="B4403" s="30">
        <f>DATA!D5250</f>
        <v>0</v>
      </c>
      <c r="C4403" s="31">
        <f>DATA!E5250</f>
        <v>0</v>
      </c>
    </row>
    <row r="4404" spans="1:3" x14ac:dyDescent="0.35">
      <c r="A4404" s="30">
        <f>DATA!C5251</f>
        <v>0</v>
      </c>
      <c r="B4404" s="30">
        <f>DATA!D5251</f>
        <v>0</v>
      </c>
      <c r="C4404" s="31">
        <f>DATA!E5251</f>
        <v>0</v>
      </c>
    </row>
    <row r="4405" spans="1:3" x14ac:dyDescent="0.35">
      <c r="A4405" s="30">
        <f>DATA!C5252</f>
        <v>0</v>
      </c>
      <c r="B4405" s="30">
        <f>DATA!D5252</f>
        <v>0</v>
      </c>
      <c r="C4405" s="31">
        <f>DATA!E5252</f>
        <v>0</v>
      </c>
    </row>
    <row r="4406" spans="1:3" x14ac:dyDescent="0.35">
      <c r="A4406" s="30">
        <f>DATA!C5253</f>
        <v>0</v>
      </c>
      <c r="B4406" s="30">
        <f>DATA!D5253</f>
        <v>0</v>
      </c>
      <c r="C4406" s="31">
        <f>DATA!E5253</f>
        <v>0</v>
      </c>
    </row>
    <row r="4407" spans="1:3" x14ac:dyDescent="0.35">
      <c r="A4407" s="30">
        <f>DATA!C5254</f>
        <v>0</v>
      </c>
      <c r="B4407" s="30">
        <f>DATA!D5254</f>
        <v>0</v>
      </c>
      <c r="C4407" s="31">
        <f>DATA!E5254</f>
        <v>0</v>
      </c>
    </row>
    <row r="4408" spans="1:3" x14ac:dyDescent="0.35">
      <c r="A4408" s="30">
        <f>DATA!C5255</f>
        <v>0</v>
      </c>
      <c r="B4408" s="30">
        <f>DATA!D5255</f>
        <v>0</v>
      </c>
      <c r="C4408" s="31">
        <f>DATA!E5255</f>
        <v>0</v>
      </c>
    </row>
    <row r="4409" spans="1:3" x14ac:dyDescent="0.35">
      <c r="A4409" s="30">
        <f>DATA!C5256</f>
        <v>0</v>
      </c>
      <c r="B4409" s="30">
        <f>DATA!D5256</f>
        <v>0</v>
      </c>
      <c r="C4409" s="31">
        <f>DATA!E5256</f>
        <v>0</v>
      </c>
    </row>
    <row r="4410" spans="1:3" x14ac:dyDescent="0.35">
      <c r="A4410" s="30">
        <f>DATA!C5257</f>
        <v>0</v>
      </c>
      <c r="B4410" s="30">
        <f>DATA!D5257</f>
        <v>0</v>
      </c>
      <c r="C4410" s="31">
        <f>DATA!E5257</f>
        <v>0</v>
      </c>
    </row>
    <row r="4411" spans="1:3" x14ac:dyDescent="0.35">
      <c r="A4411" s="30">
        <f>DATA!C5258</f>
        <v>0</v>
      </c>
      <c r="B4411" s="30">
        <f>DATA!D5258</f>
        <v>0</v>
      </c>
      <c r="C4411" s="31">
        <f>DATA!E5258</f>
        <v>0</v>
      </c>
    </row>
    <row r="4412" spans="1:3" x14ac:dyDescent="0.35">
      <c r="A4412" s="30">
        <f>DATA!C5259</f>
        <v>0</v>
      </c>
      <c r="B4412" s="30">
        <f>DATA!D5259</f>
        <v>0</v>
      </c>
      <c r="C4412" s="31">
        <f>DATA!E5259</f>
        <v>0</v>
      </c>
    </row>
    <row r="4413" spans="1:3" x14ac:dyDescent="0.35">
      <c r="A4413" s="30">
        <f>DATA!C5260</f>
        <v>0</v>
      </c>
      <c r="B4413" s="30">
        <f>DATA!D5260</f>
        <v>0</v>
      </c>
      <c r="C4413" s="31">
        <f>DATA!E5260</f>
        <v>0</v>
      </c>
    </row>
    <row r="4414" spans="1:3" x14ac:dyDescent="0.35">
      <c r="A4414" s="30">
        <f>DATA!C5261</f>
        <v>0</v>
      </c>
      <c r="B4414" s="30">
        <f>DATA!D5261</f>
        <v>0</v>
      </c>
      <c r="C4414" s="31">
        <f>DATA!E5261</f>
        <v>0</v>
      </c>
    </row>
    <row r="4415" spans="1:3" x14ac:dyDescent="0.35">
      <c r="A4415" s="30">
        <f>DATA!C5262</f>
        <v>0</v>
      </c>
      <c r="B4415" s="30">
        <f>DATA!D5262</f>
        <v>0</v>
      </c>
      <c r="C4415" s="31">
        <f>DATA!E5262</f>
        <v>0</v>
      </c>
    </row>
    <row r="4416" spans="1:3" x14ac:dyDescent="0.35">
      <c r="A4416" s="30">
        <f>DATA!C5263</f>
        <v>0</v>
      </c>
      <c r="B4416" s="30">
        <f>DATA!D5263</f>
        <v>0</v>
      </c>
      <c r="C4416" s="31">
        <f>DATA!E5263</f>
        <v>0</v>
      </c>
    </row>
    <row r="4417" spans="1:3" x14ac:dyDescent="0.35">
      <c r="A4417" s="30">
        <f>DATA!C5264</f>
        <v>0</v>
      </c>
      <c r="B4417" s="30">
        <f>DATA!D5264</f>
        <v>0</v>
      </c>
      <c r="C4417" s="31">
        <f>DATA!E5264</f>
        <v>0</v>
      </c>
    </row>
    <row r="4418" spans="1:3" x14ac:dyDescent="0.35">
      <c r="A4418" s="30">
        <f>DATA!C5265</f>
        <v>0</v>
      </c>
      <c r="B4418" s="30">
        <f>DATA!D5265</f>
        <v>0</v>
      </c>
      <c r="C4418" s="31">
        <f>DATA!E5265</f>
        <v>0</v>
      </c>
    </row>
    <row r="4419" spans="1:3" x14ac:dyDescent="0.35">
      <c r="A4419" s="30">
        <f>DATA!C5266</f>
        <v>0</v>
      </c>
      <c r="B4419" s="30">
        <f>DATA!D5266</f>
        <v>0</v>
      </c>
      <c r="C4419" s="31">
        <f>DATA!E5266</f>
        <v>0</v>
      </c>
    </row>
    <row r="4420" spans="1:3" x14ac:dyDescent="0.35">
      <c r="A4420" s="30">
        <f>DATA!C5267</f>
        <v>0</v>
      </c>
      <c r="B4420" s="30">
        <f>DATA!D5267</f>
        <v>0</v>
      </c>
      <c r="C4420" s="31">
        <f>DATA!E5267</f>
        <v>0</v>
      </c>
    </row>
    <row r="4421" spans="1:3" x14ac:dyDescent="0.35">
      <c r="A4421" s="30">
        <f>DATA!C5268</f>
        <v>0</v>
      </c>
      <c r="B4421" s="30">
        <f>DATA!D5268</f>
        <v>0</v>
      </c>
      <c r="C4421" s="31">
        <f>DATA!E5268</f>
        <v>0</v>
      </c>
    </row>
    <row r="4422" spans="1:3" x14ac:dyDescent="0.35">
      <c r="A4422" s="30">
        <f>DATA!C5269</f>
        <v>0</v>
      </c>
      <c r="B4422" s="30">
        <f>DATA!D5269</f>
        <v>0</v>
      </c>
      <c r="C4422" s="31">
        <f>DATA!E5269</f>
        <v>0</v>
      </c>
    </row>
    <row r="4423" spans="1:3" x14ac:dyDescent="0.35">
      <c r="A4423" s="30">
        <f>DATA!C5270</f>
        <v>0</v>
      </c>
      <c r="B4423" s="30">
        <f>DATA!D5270</f>
        <v>0</v>
      </c>
      <c r="C4423" s="31">
        <f>DATA!E5270</f>
        <v>0</v>
      </c>
    </row>
    <row r="4424" spans="1:3" x14ac:dyDescent="0.35">
      <c r="A4424" s="30">
        <f>DATA!C5271</f>
        <v>0</v>
      </c>
      <c r="B4424" s="30">
        <f>DATA!D5271</f>
        <v>0</v>
      </c>
      <c r="C4424" s="31">
        <f>DATA!E5271</f>
        <v>0</v>
      </c>
    </row>
    <row r="4425" spans="1:3" x14ac:dyDescent="0.35">
      <c r="A4425" s="30">
        <f>DATA!C5272</f>
        <v>0</v>
      </c>
      <c r="B4425" s="30">
        <f>DATA!D5272</f>
        <v>0</v>
      </c>
      <c r="C4425" s="31">
        <f>DATA!E5272</f>
        <v>0</v>
      </c>
    </row>
    <row r="4426" spans="1:3" x14ac:dyDescent="0.35">
      <c r="A4426" s="30">
        <f>DATA!C5273</f>
        <v>0</v>
      </c>
      <c r="B4426" s="30">
        <f>DATA!D5273</f>
        <v>0</v>
      </c>
      <c r="C4426" s="31">
        <f>DATA!E5273</f>
        <v>0</v>
      </c>
    </row>
    <row r="4427" spans="1:3" x14ac:dyDescent="0.35">
      <c r="A4427" s="30">
        <f>DATA!C5274</f>
        <v>0</v>
      </c>
      <c r="B4427" s="30">
        <f>DATA!D5274</f>
        <v>0</v>
      </c>
      <c r="C4427" s="31">
        <f>DATA!E5274</f>
        <v>0</v>
      </c>
    </row>
    <row r="4428" spans="1:3" x14ac:dyDescent="0.35">
      <c r="A4428" s="30">
        <f>DATA!C5275</f>
        <v>0</v>
      </c>
      <c r="B4428" s="30">
        <f>DATA!D5275</f>
        <v>0</v>
      </c>
      <c r="C4428" s="31">
        <f>DATA!E5275</f>
        <v>0</v>
      </c>
    </row>
    <row r="4429" spans="1:3" x14ac:dyDescent="0.35">
      <c r="A4429" s="30">
        <f>DATA!C5276</f>
        <v>0</v>
      </c>
      <c r="B4429" s="30">
        <f>DATA!D5276</f>
        <v>0</v>
      </c>
      <c r="C4429" s="31">
        <f>DATA!E5276</f>
        <v>0</v>
      </c>
    </row>
    <row r="4430" spans="1:3" x14ac:dyDescent="0.35">
      <c r="A4430" s="30">
        <f>DATA!C5277</f>
        <v>0</v>
      </c>
      <c r="B4430" s="30">
        <f>DATA!D5277</f>
        <v>0</v>
      </c>
      <c r="C4430" s="31">
        <f>DATA!E5277</f>
        <v>0</v>
      </c>
    </row>
    <row r="4431" spans="1:3" x14ac:dyDescent="0.35">
      <c r="A4431" s="30">
        <f>DATA!C5278</f>
        <v>0</v>
      </c>
      <c r="B4431" s="30">
        <f>DATA!D5278</f>
        <v>0</v>
      </c>
      <c r="C4431" s="31">
        <f>DATA!E5278</f>
        <v>0</v>
      </c>
    </row>
    <row r="4432" spans="1:3" x14ac:dyDescent="0.35">
      <c r="A4432" s="30">
        <f>DATA!C5279</f>
        <v>0</v>
      </c>
      <c r="B4432" s="30">
        <f>DATA!D5279</f>
        <v>0</v>
      </c>
      <c r="C4432" s="31">
        <f>DATA!E5279</f>
        <v>0</v>
      </c>
    </row>
    <row r="4433" spans="1:3" x14ac:dyDescent="0.35">
      <c r="A4433" s="30">
        <f>DATA!C5280</f>
        <v>0</v>
      </c>
      <c r="B4433" s="30">
        <f>DATA!D5280</f>
        <v>0</v>
      </c>
      <c r="C4433" s="31">
        <f>DATA!E5280</f>
        <v>0</v>
      </c>
    </row>
    <row r="4434" spans="1:3" x14ac:dyDescent="0.35">
      <c r="A4434" s="30">
        <f>DATA!C5281</f>
        <v>0</v>
      </c>
      <c r="B4434" s="30">
        <f>DATA!D5281</f>
        <v>0</v>
      </c>
      <c r="C4434" s="31">
        <f>DATA!E5281</f>
        <v>0</v>
      </c>
    </row>
    <row r="4435" spans="1:3" x14ac:dyDescent="0.35">
      <c r="A4435" s="30">
        <f>DATA!C5282</f>
        <v>0</v>
      </c>
      <c r="B4435" s="30">
        <f>DATA!D5282</f>
        <v>0</v>
      </c>
      <c r="C4435" s="31">
        <f>DATA!E5282</f>
        <v>0</v>
      </c>
    </row>
    <row r="4436" spans="1:3" x14ac:dyDescent="0.35">
      <c r="A4436" s="30">
        <f>DATA!C5283</f>
        <v>0</v>
      </c>
      <c r="B4436" s="30">
        <f>DATA!D5283</f>
        <v>0</v>
      </c>
      <c r="C4436" s="31">
        <f>DATA!E5283</f>
        <v>0</v>
      </c>
    </row>
    <row r="4437" spans="1:3" x14ac:dyDescent="0.35">
      <c r="A4437" s="30">
        <f>DATA!C5284</f>
        <v>0</v>
      </c>
      <c r="B4437" s="30">
        <f>DATA!D5284</f>
        <v>0</v>
      </c>
      <c r="C4437" s="31">
        <f>DATA!E5284</f>
        <v>0</v>
      </c>
    </row>
    <row r="4438" spans="1:3" x14ac:dyDescent="0.35">
      <c r="A4438" s="30">
        <f>DATA!C5285</f>
        <v>0</v>
      </c>
      <c r="B4438" s="30">
        <f>DATA!D5285</f>
        <v>0</v>
      </c>
      <c r="C4438" s="31">
        <f>DATA!E5285</f>
        <v>0</v>
      </c>
    </row>
    <row r="4439" spans="1:3" x14ac:dyDescent="0.35">
      <c r="A4439" s="30">
        <f>DATA!C5286</f>
        <v>0</v>
      </c>
      <c r="B4439" s="30">
        <f>DATA!D5286</f>
        <v>0</v>
      </c>
      <c r="C4439" s="31">
        <f>DATA!E5286</f>
        <v>0</v>
      </c>
    </row>
    <row r="4440" spans="1:3" x14ac:dyDescent="0.35">
      <c r="A4440" s="30">
        <f>DATA!C5287</f>
        <v>0</v>
      </c>
      <c r="B4440" s="30">
        <f>DATA!D5287</f>
        <v>0</v>
      </c>
      <c r="C4440" s="31">
        <f>DATA!E5287</f>
        <v>0</v>
      </c>
    </row>
    <row r="4441" spans="1:3" x14ac:dyDescent="0.35">
      <c r="A4441" s="30">
        <f>DATA!C5288</f>
        <v>0</v>
      </c>
      <c r="B4441" s="30">
        <f>DATA!D5288</f>
        <v>0</v>
      </c>
      <c r="C4441" s="31">
        <f>DATA!E5288</f>
        <v>0</v>
      </c>
    </row>
    <row r="4442" spans="1:3" x14ac:dyDescent="0.35">
      <c r="A4442" s="30">
        <f>DATA!C5289</f>
        <v>0</v>
      </c>
      <c r="B4442" s="30">
        <f>DATA!D5289</f>
        <v>0</v>
      </c>
      <c r="C4442" s="31">
        <f>DATA!E5289</f>
        <v>0</v>
      </c>
    </row>
    <row r="4443" spans="1:3" x14ac:dyDescent="0.35">
      <c r="A4443" s="30">
        <f>DATA!C5290</f>
        <v>0</v>
      </c>
      <c r="B4443" s="30">
        <f>DATA!D5290</f>
        <v>0</v>
      </c>
      <c r="C4443" s="31">
        <f>DATA!E5290</f>
        <v>0</v>
      </c>
    </row>
    <row r="4444" spans="1:3" x14ac:dyDescent="0.35">
      <c r="A4444" s="30">
        <f>DATA!C5291</f>
        <v>0</v>
      </c>
      <c r="B4444" s="30">
        <f>DATA!D5291</f>
        <v>0</v>
      </c>
      <c r="C4444" s="31">
        <f>DATA!E5291</f>
        <v>0</v>
      </c>
    </row>
    <row r="4445" spans="1:3" x14ac:dyDescent="0.35">
      <c r="A4445" s="30">
        <f>DATA!C5292</f>
        <v>0</v>
      </c>
      <c r="B4445" s="30">
        <f>DATA!D5292</f>
        <v>0</v>
      </c>
      <c r="C4445" s="31">
        <f>DATA!E5292</f>
        <v>0</v>
      </c>
    </row>
    <row r="4446" spans="1:3" x14ac:dyDescent="0.35">
      <c r="A4446" s="30">
        <f>DATA!C5293</f>
        <v>0</v>
      </c>
      <c r="B4446" s="30">
        <f>DATA!D5293</f>
        <v>0</v>
      </c>
      <c r="C4446" s="31">
        <f>DATA!E5293</f>
        <v>0</v>
      </c>
    </row>
    <row r="4447" spans="1:3" x14ac:dyDescent="0.35">
      <c r="A4447" s="30">
        <f>DATA!C5294</f>
        <v>0</v>
      </c>
      <c r="B4447" s="30">
        <f>DATA!D5294</f>
        <v>0</v>
      </c>
      <c r="C4447" s="31">
        <f>DATA!E5294</f>
        <v>0</v>
      </c>
    </row>
    <row r="4448" spans="1:3" x14ac:dyDescent="0.35">
      <c r="A4448" s="30">
        <f>DATA!C5295</f>
        <v>0</v>
      </c>
      <c r="B4448" s="30">
        <f>DATA!D5295</f>
        <v>0</v>
      </c>
      <c r="C4448" s="31">
        <f>DATA!E5295</f>
        <v>0</v>
      </c>
    </row>
    <row r="4449" spans="1:3" x14ac:dyDescent="0.35">
      <c r="A4449" s="30">
        <f>DATA!C5296</f>
        <v>0</v>
      </c>
      <c r="B4449" s="30">
        <f>DATA!D5296</f>
        <v>0</v>
      </c>
      <c r="C4449" s="31">
        <f>DATA!E5296</f>
        <v>0</v>
      </c>
    </row>
    <row r="4450" spans="1:3" x14ac:dyDescent="0.35">
      <c r="A4450" s="30">
        <f>DATA!C5297</f>
        <v>0</v>
      </c>
      <c r="B4450" s="30">
        <f>DATA!D5297</f>
        <v>0</v>
      </c>
      <c r="C4450" s="31">
        <f>DATA!E5297</f>
        <v>0</v>
      </c>
    </row>
    <row r="4451" spans="1:3" x14ac:dyDescent="0.35">
      <c r="A4451" s="30">
        <f>DATA!C5298</f>
        <v>0</v>
      </c>
      <c r="B4451" s="30">
        <f>DATA!D5298</f>
        <v>0</v>
      </c>
      <c r="C4451" s="31">
        <f>DATA!E5298</f>
        <v>0</v>
      </c>
    </row>
    <row r="4452" spans="1:3" x14ac:dyDescent="0.35">
      <c r="A4452" s="30">
        <f>DATA!C5299</f>
        <v>0</v>
      </c>
      <c r="B4452" s="30">
        <f>DATA!D5299</f>
        <v>0</v>
      </c>
      <c r="C4452" s="31">
        <f>DATA!E5299</f>
        <v>0</v>
      </c>
    </row>
    <row r="4453" spans="1:3" x14ac:dyDescent="0.35">
      <c r="A4453" s="30">
        <f>DATA!C5300</f>
        <v>0</v>
      </c>
      <c r="B4453" s="30">
        <f>DATA!D5300</f>
        <v>0</v>
      </c>
      <c r="C4453" s="31">
        <f>DATA!E5300</f>
        <v>0</v>
      </c>
    </row>
    <row r="4454" spans="1:3" x14ac:dyDescent="0.35">
      <c r="A4454" s="30">
        <f>DATA!C5301</f>
        <v>0</v>
      </c>
      <c r="B4454" s="30">
        <f>DATA!D5301</f>
        <v>0</v>
      </c>
      <c r="C4454" s="31">
        <f>DATA!E5301</f>
        <v>0</v>
      </c>
    </row>
    <row r="4455" spans="1:3" x14ac:dyDescent="0.35">
      <c r="A4455" s="30">
        <f>DATA!C5302</f>
        <v>0</v>
      </c>
      <c r="B4455" s="30">
        <f>DATA!D5302</f>
        <v>0</v>
      </c>
      <c r="C4455" s="31">
        <f>DATA!E5302</f>
        <v>0</v>
      </c>
    </row>
    <row r="4456" spans="1:3" x14ac:dyDescent="0.35">
      <c r="A4456" s="30">
        <f>DATA!C5303</f>
        <v>0</v>
      </c>
      <c r="B4456" s="30">
        <f>DATA!D5303</f>
        <v>0</v>
      </c>
      <c r="C4456" s="31">
        <f>DATA!E5303</f>
        <v>0</v>
      </c>
    </row>
    <row r="4457" spans="1:3" x14ac:dyDescent="0.35">
      <c r="A4457" s="30">
        <f>DATA!C5304</f>
        <v>0</v>
      </c>
      <c r="B4457" s="30">
        <f>DATA!D5304</f>
        <v>0</v>
      </c>
      <c r="C4457" s="31">
        <f>DATA!E5304</f>
        <v>0</v>
      </c>
    </row>
    <row r="4458" spans="1:3" x14ac:dyDescent="0.35">
      <c r="A4458" s="30">
        <f>DATA!C5305</f>
        <v>0</v>
      </c>
      <c r="B4458" s="30">
        <f>DATA!D5305</f>
        <v>0</v>
      </c>
      <c r="C4458" s="31">
        <f>DATA!E5305</f>
        <v>0</v>
      </c>
    </row>
    <row r="4459" spans="1:3" x14ac:dyDescent="0.35">
      <c r="A4459" s="30">
        <f>DATA!C5306</f>
        <v>0</v>
      </c>
      <c r="B4459" s="30">
        <f>DATA!D5306</f>
        <v>0</v>
      </c>
      <c r="C4459" s="31">
        <f>DATA!E5306</f>
        <v>0</v>
      </c>
    </row>
    <row r="4460" spans="1:3" x14ac:dyDescent="0.35">
      <c r="A4460" s="30">
        <f>DATA!C5307</f>
        <v>0</v>
      </c>
      <c r="B4460" s="30">
        <f>DATA!D5307</f>
        <v>0</v>
      </c>
      <c r="C4460" s="31">
        <f>DATA!E5307</f>
        <v>0</v>
      </c>
    </row>
    <row r="4461" spans="1:3" x14ac:dyDescent="0.35">
      <c r="A4461" s="30">
        <f>DATA!C5308</f>
        <v>0</v>
      </c>
      <c r="B4461" s="30">
        <f>DATA!D5308</f>
        <v>0</v>
      </c>
      <c r="C4461" s="31">
        <f>DATA!E5308</f>
        <v>0</v>
      </c>
    </row>
    <row r="4462" spans="1:3" x14ac:dyDescent="0.35">
      <c r="A4462" s="30">
        <f>DATA!C5309</f>
        <v>0</v>
      </c>
      <c r="B4462" s="30">
        <f>DATA!D5309</f>
        <v>0</v>
      </c>
      <c r="C4462" s="31">
        <f>DATA!E5309</f>
        <v>0</v>
      </c>
    </row>
    <row r="4463" spans="1:3" x14ac:dyDescent="0.35">
      <c r="A4463" s="30">
        <f>DATA!C5310</f>
        <v>0</v>
      </c>
      <c r="B4463" s="30">
        <f>DATA!D5310</f>
        <v>0</v>
      </c>
      <c r="C4463" s="31">
        <f>DATA!E5310</f>
        <v>0</v>
      </c>
    </row>
    <row r="4464" spans="1:3" x14ac:dyDescent="0.35">
      <c r="A4464" s="30">
        <f>DATA!C5311</f>
        <v>0</v>
      </c>
      <c r="B4464" s="30">
        <f>DATA!D5311</f>
        <v>0</v>
      </c>
      <c r="C4464" s="31">
        <f>DATA!E5311</f>
        <v>0</v>
      </c>
    </row>
    <row r="4465" spans="1:3" x14ac:dyDescent="0.35">
      <c r="A4465" s="30">
        <f>DATA!C5312</f>
        <v>0</v>
      </c>
      <c r="B4465" s="30">
        <f>DATA!D5312</f>
        <v>0</v>
      </c>
      <c r="C4465" s="31">
        <f>DATA!E5312</f>
        <v>0</v>
      </c>
    </row>
    <row r="4466" spans="1:3" x14ac:dyDescent="0.35">
      <c r="A4466" s="30">
        <f>DATA!C5313</f>
        <v>0</v>
      </c>
      <c r="B4466" s="30">
        <f>DATA!D5313</f>
        <v>0</v>
      </c>
      <c r="C4466" s="31">
        <f>DATA!E5313</f>
        <v>0</v>
      </c>
    </row>
    <row r="4467" spans="1:3" x14ac:dyDescent="0.35">
      <c r="A4467" s="30">
        <f>DATA!C5314</f>
        <v>0</v>
      </c>
      <c r="B4467" s="30">
        <f>DATA!D5314</f>
        <v>0</v>
      </c>
      <c r="C4467" s="31">
        <f>DATA!E5314</f>
        <v>0</v>
      </c>
    </row>
    <row r="4468" spans="1:3" x14ac:dyDescent="0.35">
      <c r="A4468" s="30">
        <f>DATA!C5315</f>
        <v>0</v>
      </c>
      <c r="B4468" s="30">
        <f>DATA!D5315</f>
        <v>0</v>
      </c>
      <c r="C4468" s="31">
        <f>DATA!E5315</f>
        <v>0</v>
      </c>
    </row>
    <row r="4469" spans="1:3" x14ac:dyDescent="0.35">
      <c r="A4469" s="30">
        <f>DATA!C5316</f>
        <v>0</v>
      </c>
      <c r="B4469" s="30">
        <f>DATA!D5316</f>
        <v>0</v>
      </c>
      <c r="C4469" s="31">
        <f>DATA!E5316</f>
        <v>0</v>
      </c>
    </row>
    <row r="4470" spans="1:3" x14ac:dyDescent="0.35">
      <c r="A4470" s="30">
        <f>DATA!C5317</f>
        <v>0</v>
      </c>
      <c r="B4470" s="30">
        <f>DATA!D5317</f>
        <v>0</v>
      </c>
      <c r="C4470" s="31">
        <f>DATA!E5317</f>
        <v>0</v>
      </c>
    </row>
    <row r="4471" spans="1:3" x14ac:dyDescent="0.35">
      <c r="A4471" s="30">
        <f>DATA!C5318</f>
        <v>0</v>
      </c>
      <c r="B4471" s="30">
        <f>DATA!D5318</f>
        <v>0</v>
      </c>
      <c r="C4471" s="31">
        <f>DATA!E5318</f>
        <v>0</v>
      </c>
    </row>
    <row r="4472" spans="1:3" x14ac:dyDescent="0.35">
      <c r="A4472" s="30">
        <f>DATA!C5319</f>
        <v>0</v>
      </c>
      <c r="B4472" s="30">
        <f>DATA!D5319</f>
        <v>0</v>
      </c>
      <c r="C4472" s="31">
        <f>DATA!E5319</f>
        <v>0</v>
      </c>
    </row>
    <row r="4473" spans="1:3" x14ac:dyDescent="0.35">
      <c r="A4473" s="30">
        <f>DATA!C5320</f>
        <v>0</v>
      </c>
      <c r="B4473" s="30">
        <f>DATA!D5320</f>
        <v>0</v>
      </c>
      <c r="C4473" s="31">
        <f>DATA!E5320</f>
        <v>0</v>
      </c>
    </row>
    <row r="4474" spans="1:3" x14ac:dyDescent="0.35">
      <c r="A4474" s="30">
        <f>DATA!C5321</f>
        <v>0</v>
      </c>
      <c r="B4474" s="30">
        <f>DATA!D5321</f>
        <v>0</v>
      </c>
      <c r="C4474" s="31">
        <f>DATA!E5321</f>
        <v>0</v>
      </c>
    </row>
    <row r="4475" spans="1:3" x14ac:dyDescent="0.35">
      <c r="A4475" s="30">
        <f>DATA!C5322</f>
        <v>0</v>
      </c>
      <c r="B4475" s="30">
        <f>DATA!D5322</f>
        <v>0</v>
      </c>
      <c r="C4475" s="31">
        <f>DATA!E5322</f>
        <v>0</v>
      </c>
    </row>
    <row r="4476" spans="1:3" x14ac:dyDescent="0.35">
      <c r="A4476" s="30">
        <f>DATA!C5323</f>
        <v>0</v>
      </c>
      <c r="B4476" s="30">
        <f>DATA!D5323</f>
        <v>0</v>
      </c>
      <c r="C4476" s="31">
        <f>DATA!E5323</f>
        <v>0</v>
      </c>
    </row>
    <row r="4477" spans="1:3" x14ac:dyDescent="0.35">
      <c r="A4477" s="30">
        <f>DATA!C5324</f>
        <v>0</v>
      </c>
      <c r="B4477" s="30">
        <f>DATA!D5324</f>
        <v>0</v>
      </c>
      <c r="C4477" s="31">
        <f>DATA!E5324</f>
        <v>0</v>
      </c>
    </row>
    <row r="4478" spans="1:3" x14ac:dyDescent="0.35">
      <c r="A4478" s="30">
        <f>DATA!C5325</f>
        <v>0</v>
      </c>
      <c r="B4478" s="30">
        <f>DATA!D5325</f>
        <v>0</v>
      </c>
      <c r="C4478" s="31">
        <f>DATA!E5325</f>
        <v>0</v>
      </c>
    </row>
    <row r="4479" spans="1:3" x14ac:dyDescent="0.35">
      <c r="A4479" s="30">
        <f>DATA!C5326</f>
        <v>0</v>
      </c>
      <c r="B4479" s="30">
        <f>DATA!D5326</f>
        <v>0</v>
      </c>
      <c r="C4479" s="31">
        <f>DATA!E5326</f>
        <v>0</v>
      </c>
    </row>
    <row r="4480" spans="1:3" x14ac:dyDescent="0.35">
      <c r="A4480" s="30">
        <f>DATA!C5327</f>
        <v>0</v>
      </c>
      <c r="B4480" s="30">
        <f>DATA!D5327</f>
        <v>0</v>
      </c>
      <c r="C4480" s="31">
        <f>DATA!E5327</f>
        <v>0</v>
      </c>
    </row>
    <row r="4481" spans="1:3" x14ac:dyDescent="0.35">
      <c r="A4481" s="30">
        <f>DATA!C5328</f>
        <v>0</v>
      </c>
      <c r="B4481" s="30">
        <f>DATA!D5328</f>
        <v>0</v>
      </c>
      <c r="C4481" s="31">
        <f>DATA!E5328</f>
        <v>0</v>
      </c>
    </row>
    <row r="4482" spans="1:3" x14ac:dyDescent="0.35">
      <c r="A4482" s="30">
        <f>DATA!C5329</f>
        <v>0</v>
      </c>
      <c r="B4482" s="30">
        <f>DATA!D5329</f>
        <v>0</v>
      </c>
      <c r="C4482" s="31">
        <f>DATA!E5329</f>
        <v>0</v>
      </c>
    </row>
    <row r="4483" spans="1:3" x14ac:dyDescent="0.35">
      <c r="A4483" s="30">
        <f>DATA!C5330</f>
        <v>0</v>
      </c>
      <c r="B4483" s="30">
        <f>DATA!D5330</f>
        <v>0</v>
      </c>
      <c r="C4483" s="31">
        <f>DATA!E5330</f>
        <v>0</v>
      </c>
    </row>
    <row r="4484" spans="1:3" x14ac:dyDescent="0.35">
      <c r="A4484" s="30">
        <f>DATA!C5331</f>
        <v>0</v>
      </c>
      <c r="B4484" s="30">
        <f>DATA!D5331</f>
        <v>0</v>
      </c>
      <c r="C4484" s="31">
        <f>DATA!E5331</f>
        <v>0</v>
      </c>
    </row>
    <row r="4485" spans="1:3" x14ac:dyDescent="0.35">
      <c r="A4485" s="30">
        <f>DATA!C5332</f>
        <v>0</v>
      </c>
      <c r="B4485" s="30">
        <f>DATA!D5332</f>
        <v>0</v>
      </c>
      <c r="C4485" s="31">
        <f>DATA!E5332</f>
        <v>0</v>
      </c>
    </row>
    <row r="4486" spans="1:3" x14ac:dyDescent="0.35">
      <c r="A4486" s="30">
        <f>DATA!C5333</f>
        <v>0</v>
      </c>
      <c r="B4486" s="30">
        <f>DATA!D5333</f>
        <v>0</v>
      </c>
      <c r="C4486" s="31">
        <f>DATA!E5333</f>
        <v>0</v>
      </c>
    </row>
    <row r="4487" spans="1:3" x14ac:dyDescent="0.35">
      <c r="A4487" s="30">
        <f>DATA!C5334</f>
        <v>0</v>
      </c>
      <c r="B4487" s="30">
        <f>DATA!D5334</f>
        <v>0</v>
      </c>
      <c r="C4487" s="31">
        <f>DATA!E5334</f>
        <v>0</v>
      </c>
    </row>
    <row r="4488" spans="1:3" x14ac:dyDescent="0.35">
      <c r="A4488" s="30">
        <f>DATA!C5335</f>
        <v>0</v>
      </c>
      <c r="B4488" s="30">
        <f>DATA!D5335</f>
        <v>0</v>
      </c>
      <c r="C4488" s="31">
        <f>DATA!E5335</f>
        <v>0</v>
      </c>
    </row>
    <row r="4489" spans="1:3" x14ac:dyDescent="0.35">
      <c r="A4489" s="30">
        <f>DATA!C5336</f>
        <v>0</v>
      </c>
      <c r="B4489" s="30">
        <f>DATA!D5336</f>
        <v>0</v>
      </c>
      <c r="C4489" s="31">
        <f>DATA!E5336</f>
        <v>0</v>
      </c>
    </row>
    <row r="4490" spans="1:3" x14ac:dyDescent="0.35">
      <c r="A4490" s="30">
        <f>DATA!C5337</f>
        <v>0</v>
      </c>
      <c r="B4490" s="30">
        <f>DATA!D5337</f>
        <v>0</v>
      </c>
      <c r="C4490" s="31">
        <f>DATA!E5337</f>
        <v>0</v>
      </c>
    </row>
    <row r="4491" spans="1:3" x14ac:dyDescent="0.35">
      <c r="A4491" s="30">
        <f>DATA!C5338</f>
        <v>0</v>
      </c>
      <c r="B4491" s="30">
        <f>DATA!D5338</f>
        <v>0</v>
      </c>
      <c r="C4491" s="31">
        <f>DATA!E5338</f>
        <v>0</v>
      </c>
    </row>
    <row r="4492" spans="1:3" x14ac:dyDescent="0.35">
      <c r="A4492" s="30">
        <f>DATA!C5339</f>
        <v>0</v>
      </c>
      <c r="B4492" s="30">
        <f>DATA!D5339</f>
        <v>0</v>
      </c>
      <c r="C4492" s="31">
        <f>DATA!E5339</f>
        <v>0</v>
      </c>
    </row>
    <row r="4493" spans="1:3" x14ac:dyDescent="0.35">
      <c r="A4493" s="30">
        <f>DATA!C5340</f>
        <v>0</v>
      </c>
      <c r="B4493" s="30">
        <f>DATA!D5340</f>
        <v>0</v>
      </c>
      <c r="C4493" s="31">
        <f>DATA!E5340</f>
        <v>0</v>
      </c>
    </row>
    <row r="4494" spans="1:3" x14ac:dyDescent="0.35">
      <c r="A4494" s="30">
        <f>DATA!C5341</f>
        <v>0</v>
      </c>
      <c r="B4494" s="30">
        <f>DATA!D5341</f>
        <v>0</v>
      </c>
      <c r="C4494" s="31">
        <f>DATA!E5341</f>
        <v>0</v>
      </c>
    </row>
    <row r="4495" spans="1:3" x14ac:dyDescent="0.35">
      <c r="A4495" s="30">
        <f>DATA!C5342</f>
        <v>0</v>
      </c>
      <c r="B4495" s="30">
        <f>DATA!D5342</f>
        <v>0</v>
      </c>
      <c r="C4495" s="31">
        <f>DATA!E5342</f>
        <v>0</v>
      </c>
    </row>
    <row r="4496" spans="1:3" x14ac:dyDescent="0.35">
      <c r="A4496" s="30">
        <f>DATA!C5343</f>
        <v>0</v>
      </c>
      <c r="B4496" s="30">
        <f>DATA!D5343</f>
        <v>0</v>
      </c>
      <c r="C4496" s="31">
        <f>DATA!E5343</f>
        <v>0</v>
      </c>
    </row>
    <row r="4497" spans="1:3" x14ac:dyDescent="0.35">
      <c r="A4497" s="30">
        <f>DATA!C5344</f>
        <v>0</v>
      </c>
      <c r="B4497" s="30">
        <f>DATA!D5344</f>
        <v>0</v>
      </c>
      <c r="C4497" s="31">
        <f>DATA!E5344</f>
        <v>0</v>
      </c>
    </row>
    <row r="4498" spans="1:3" x14ac:dyDescent="0.35">
      <c r="A4498" s="30">
        <f>DATA!C5345</f>
        <v>0</v>
      </c>
      <c r="B4498" s="30">
        <f>DATA!D5345</f>
        <v>0</v>
      </c>
      <c r="C4498" s="31">
        <f>DATA!E5345</f>
        <v>0</v>
      </c>
    </row>
    <row r="4499" spans="1:3" x14ac:dyDescent="0.35">
      <c r="A4499" s="30">
        <f>DATA!C5346</f>
        <v>0</v>
      </c>
      <c r="B4499" s="30">
        <f>DATA!D5346</f>
        <v>0</v>
      </c>
      <c r="C4499" s="31">
        <f>DATA!E5346</f>
        <v>0</v>
      </c>
    </row>
    <row r="4500" spans="1:3" x14ac:dyDescent="0.35">
      <c r="A4500" s="30">
        <f>DATA!C5347</f>
        <v>0</v>
      </c>
      <c r="B4500" s="30">
        <f>DATA!D5347</f>
        <v>0</v>
      </c>
      <c r="C4500" s="31">
        <f>DATA!E5347</f>
        <v>0</v>
      </c>
    </row>
    <row r="4501" spans="1:3" x14ac:dyDescent="0.35">
      <c r="A4501" s="30">
        <f>DATA!C5348</f>
        <v>0</v>
      </c>
      <c r="B4501" s="30">
        <f>DATA!D5348</f>
        <v>0</v>
      </c>
      <c r="C4501" s="31">
        <f>DATA!E5348</f>
        <v>0</v>
      </c>
    </row>
    <row r="4502" spans="1:3" x14ac:dyDescent="0.35">
      <c r="A4502" s="30">
        <f>DATA!C5349</f>
        <v>0</v>
      </c>
      <c r="B4502" s="30">
        <f>DATA!D5349</f>
        <v>0</v>
      </c>
      <c r="C4502" s="31">
        <f>DATA!E5349</f>
        <v>0</v>
      </c>
    </row>
    <row r="4503" spans="1:3" x14ac:dyDescent="0.35">
      <c r="A4503" s="30">
        <f>DATA!C5350</f>
        <v>0</v>
      </c>
      <c r="B4503" s="30">
        <f>DATA!D5350</f>
        <v>0</v>
      </c>
      <c r="C4503" s="31">
        <f>DATA!E5350</f>
        <v>0</v>
      </c>
    </row>
    <row r="4504" spans="1:3" x14ac:dyDescent="0.35">
      <c r="A4504" s="30">
        <f>DATA!C5351</f>
        <v>0</v>
      </c>
      <c r="B4504" s="30">
        <f>DATA!D5351</f>
        <v>0</v>
      </c>
      <c r="C4504" s="31">
        <f>DATA!E5351</f>
        <v>0</v>
      </c>
    </row>
    <row r="4505" spans="1:3" x14ac:dyDescent="0.35">
      <c r="A4505" s="30">
        <f>DATA!C5352</f>
        <v>0</v>
      </c>
      <c r="B4505" s="30">
        <f>DATA!D5352</f>
        <v>0</v>
      </c>
      <c r="C4505" s="31">
        <f>DATA!E5352</f>
        <v>0</v>
      </c>
    </row>
    <row r="4506" spans="1:3" x14ac:dyDescent="0.35">
      <c r="A4506" s="30">
        <f>DATA!C5353</f>
        <v>0</v>
      </c>
      <c r="B4506" s="30">
        <f>DATA!D5353</f>
        <v>0</v>
      </c>
      <c r="C4506" s="31">
        <f>DATA!E5353</f>
        <v>0</v>
      </c>
    </row>
    <row r="4507" spans="1:3" x14ac:dyDescent="0.35">
      <c r="A4507" s="30">
        <f>DATA!C5354</f>
        <v>0</v>
      </c>
      <c r="B4507" s="30">
        <f>DATA!D5354</f>
        <v>0</v>
      </c>
      <c r="C4507" s="31">
        <f>DATA!E5354</f>
        <v>0</v>
      </c>
    </row>
    <row r="4508" spans="1:3" x14ac:dyDescent="0.35">
      <c r="A4508" s="30">
        <f>DATA!C5355</f>
        <v>0</v>
      </c>
      <c r="B4508" s="30">
        <f>DATA!D5355</f>
        <v>0</v>
      </c>
      <c r="C4508" s="31">
        <f>DATA!E5355</f>
        <v>0</v>
      </c>
    </row>
    <row r="4509" spans="1:3" x14ac:dyDescent="0.35">
      <c r="A4509" s="30">
        <f>DATA!C5356</f>
        <v>0</v>
      </c>
      <c r="B4509" s="30">
        <f>DATA!D5356</f>
        <v>0</v>
      </c>
      <c r="C4509" s="31">
        <f>DATA!E5356</f>
        <v>0</v>
      </c>
    </row>
    <row r="4510" spans="1:3" x14ac:dyDescent="0.35">
      <c r="A4510" s="30">
        <f>DATA!C5357</f>
        <v>0</v>
      </c>
      <c r="B4510" s="30">
        <f>DATA!D5357</f>
        <v>0</v>
      </c>
      <c r="C4510" s="31">
        <f>DATA!E5357</f>
        <v>0</v>
      </c>
    </row>
    <row r="4511" spans="1:3" x14ac:dyDescent="0.35">
      <c r="A4511" s="30">
        <f>DATA!C5358</f>
        <v>0</v>
      </c>
      <c r="B4511" s="30">
        <f>DATA!D5358</f>
        <v>0</v>
      </c>
      <c r="C4511" s="31">
        <f>DATA!E5358</f>
        <v>0</v>
      </c>
    </row>
    <row r="4512" spans="1:3" x14ac:dyDescent="0.35">
      <c r="A4512" s="30">
        <f>DATA!C5359</f>
        <v>0</v>
      </c>
      <c r="B4512" s="30">
        <f>DATA!D5359</f>
        <v>0</v>
      </c>
      <c r="C4512" s="31">
        <f>DATA!E5359</f>
        <v>0</v>
      </c>
    </row>
    <row r="4513" spans="1:3" x14ac:dyDescent="0.35">
      <c r="A4513" s="30">
        <f>DATA!C5360</f>
        <v>0</v>
      </c>
      <c r="B4513" s="30">
        <f>DATA!D5360</f>
        <v>0</v>
      </c>
      <c r="C4513" s="31">
        <f>DATA!E5360</f>
        <v>0</v>
      </c>
    </row>
    <row r="4514" spans="1:3" x14ac:dyDescent="0.35">
      <c r="A4514" s="30">
        <f>DATA!C5361</f>
        <v>0</v>
      </c>
      <c r="B4514" s="30">
        <f>DATA!D5361</f>
        <v>0</v>
      </c>
      <c r="C4514" s="31">
        <f>DATA!E5361</f>
        <v>0</v>
      </c>
    </row>
    <row r="4515" spans="1:3" x14ac:dyDescent="0.35">
      <c r="A4515" s="30">
        <f>DATA!C5362</f>
        <v>0</v>
      </c>
      <c r="B4515" s="30">
        <f>DATA!D5362</f>
        <v>0</v>
      </c>
      <c r="C4515" s="31">
        <f>DATA!E5362</f>
        <v>0</v>
      </c>
    </row>
    <row r="4516" spans="1:3" x14ac:dyDescent="0.35">
      <c r="A4516" s="30">
        <f>DATA!C5363</f>
        <v>0</v>
      </c>
      <c r="B4516" s="30">
        <f>DATA!D5363</f>
        <v>0</v>
      </c>
      <c r="C4516" s="31">
        <f>DATA!E5363</f>
        <v>0</v>
      </c>
    </row>
    <row r="4517" spans="1:3" x14ac:dyDescent="0.35">
      <c r="A4517" s="30">
        <f>DATA!C5364</f>
        <v>0</v>
      </c>
      <c r="B4517" s="30">
        <f>DATA!D5364</f>
        <v>0</v>
      </c>
      <c r="C4517" s="31">
        <f>DATA!E5364</f>
        <v>0</v>
      </c>
    </row>
    <row r="4518" spans="1:3" x14ac:dyDescent="0.35">
      <c r="A4518" s="30">
        <f>DATA!C5365</f>
        <v>0</v>
      </c>
      <c r="B4518" s="30">
        <f>DATA!D5365</f>
        <v>0</v>
      </c>
      <c r="C4518" s="31">
        <f>DATA!E5365</f>
        <v>0</v>
      </c>
    </row>
    <row r="4519" spans="1:3" x14ac:dyDescent="0.35">
      <c r="A4519" s="30">
        <f>DATA!C5366</f>
        <v>0</v>
      </c>
      <c r="B4519" s="30">
        <f>DATA!D5366</f>
        <v>0</v>
      </c>
      <c r="C4519" s="31">
        <f>DATA!E5366</f>
        <v>0</v>
      </c>
    </row>
    <row r="4520" spans="1:3" x14ac:dyDescent="0.35">
      <c r="A4520" s="30">
        <f>DATA!C5367</f>
        <v>0</v>
      </c>
      <c r="B4520" s="30">
        <f>DATA!D5367</f>
        <v>0</v>
      </c>
      <c r="C4520" s="31">
        <f>DATA!E5367</f>
        <v>0</v>
      </c>
    </row>
    <row r="4521" spans="1:3" x14ac:dyDescent="0.35">
      <c r="A4521" s="30">
        <f>DATA!C5368</f>
        <v>0</v>
      </c>
      <c r="B4521" s="30">
        <f>DATA!D5368</f>
        <v>0</v>
      </c>
      <c r="C4521" s="31">
        <f>DATA!E5368</f>
        <v>0</v>
      </c>
    </row>
    <row r="4522" spans="1:3" x14ac:dyDescent="0.35">
      <c r="A4522" s="30">
        <f>DATA!C5369</f>
        <v>0</v>
      </c>
      <c r="B4522" s="30">
        <f>DATA!D5369</f>
        <v>0</v>
      </c>
      <c r="C4522" s="31">
        <f>DATA!E5369</f>
        <v>0</v>
      </c>
    </row>
    <row r="4523" spans="1:3" x14ac:dyDescent="0.35">
      <c r="A4523" s="30">
        <f>DATA!C5370</f>
        <v>0</v>
      </c>
      <c r="B4523" s="30">
        <f>DATA!D5370</f>
        <v>0</v>
      </c>
      <c r="C4523" s="31">
        <f>DATA!E5370</f>
        <v>0</v>
      </c>
    </row>
    <row r="4524" spans="1:3" x14ac:dyDescent="0.35">
      <c r="A4524" s="30">
        <f>DATA!C5371</f>
        <v>0</v>
      </c>
      <c r="B4524" s="30">
        <f>DATA!D5371</f>
        <v>0</v>
      </c>
      <c r="C4524" s="31">
        <f>DATA!E5371</f>
        <v>0</v>
      </c>
    </row>
    <row r="4525" spans="1:3" x14ac:dyDescent="0.35">
      <c r="A4525" s="30">
        <f>DATA!C5372</f>
        <v>0</v>
      </c>
      <c r="B4525" s="30">
        <f>DATA!D5372</f>
        <v>0</v>
      </c>
      <c r="C4525" s="31">
        <f>DATA!E5372</f>
        <v>0</v>
      </c>
    </row>
    <row r="4526" spans="1:3" x14ac:dyDescent="0.35">
      <c r="A4526" s="30">
        <f>DATA!C5373</f>
        <v>0</v>
      </c>
      <c r="B4526" s="30">
        <f>DATA!D5373</f>
        <v>0</v>
      </c>
      <c r="C4526" s="31">
        <f>DATA!E5373</f>
        <v>0</v>
      </c>
    </row>
    <row r="4527" spans="1:3" x14ac:dyDescent="0.35">
      <c r="A4527" s="30">
        <f>DATA!C5374</f>
        <v>0</v>
      </c>
      <c r="B4527" s="30">
        <f>DATA!D5374</f>
        <v>0</v>
      </c>
      <c r="C4527" s="31">
        <f>DATA!E5374</f>
        <v>0</v>
      </c>
    </row>
    <row r="4528" spans="1:3" x14ac:dyDescent="0.35">
      <c r="A4528" s="30">
        <f>DATA!C5375</f>
        <v>0</v>
      </c>
      <c r="B4528" s="30">
        <f>DATA!D5375</f>
        <v>0</v>
      </c>
      <c r="C4528" s="31">
        <f>DATA!E5375</f>
        <v>0</v>
      </c>
    </row>
    <row r="4529" spans="1:3" x14ac:dyDescent="0.35">
      <c r="A4529" s="30">
        <f>DATA!C5376</f>
        <v>0</v>
      </c>
      <c r="B4529" s="30">
        <f>DATA!D5376</f>
        <v>0</v>
      </c>
      <c r="C4529" s="31">
        <f>DATA!E5376</f>
        <v>0</v>
      </c>
    </row>
    <row r="4530" spans="1:3" x14ac:dyDescent="0.35">
      <c r="A4530" s="30">
        <f>DATA!C5377</f>
        <v>0</v>
      </c>
      <c r="B4530" s="30">
        <f>DATA!D5377</f>
        <v>0</v>
      </c>
      <c r="C4530" s="31">
        <f>DATA!E5377</f>
        <v>0</v>
      </c>
    </row>
    <row r="4531" spans="1:3" x14ac:dyDescent="0.35">
      <c r="A4531" s="30">
        <f>DATA!C5378</f>
        <v>0</v>
      </c>
      <c r="B4531" s="30">
        <f>DATA!D5378</f>
        <v>0</v>
      </c>
      <c r="C4531" s="31">
        <f>DATA!E5378</f>
        <v>0</v>
      </c>
    </row>
    <row r="4532" spans="1:3" x14ac:dyDescent="0.35">
      <c r="A4532" s="30">
        <f>DATA!C5379</f>
        <v>0</v>
      </c>
      <c r="B4532" s="30">
        <f>DATA!D5379</f>
        <v>0</v>
      </c>
      <c r="C4532" s="31">
        <f>DATA!E5379</f>
        <v>0</v>
      </c>
    </row>
    <row r="4533" spans="1:3" x14ac:dyDescent="0.35">
      <c r="A4533" s="30">
        <f>DATA!C5380</f>
        <v>0</v>
      </c>
      <c r="B4533" s="30">
        <f>DATA!D5380</f>
        <v>0</v>
      </c>
      <c r="C4533" s="31">
        <f>DATA!E5380</f>
        <v>0</v>
      </c>
    </row>
    <row r="4534" spans="1:3" x14ac:dyDescent="0.35">
      <c r="A4534" s="30">
        <f>DATA!C5381</f>
        <v>0</v>
      </c>
      <c r="B4534" s="30">
        <f>DATA!D5381</f>
        <v>0</v>
      </c>
      <c r="C4534" s="31">
        <f>DATA!E5381</f>
        <v>0</v>
      </c>
    </row>
    <row r="4535" spans="1:3" x14ac:dyDescent="0.35">
      <c r="A4535" s="30">
        <f>DATA!C5382</f>
        <v>0</v>
      </c>
      <c r="B4535" s="30">
        <f>DATA!D5382</f>
        <v>0</v>
      </c>
      <c r="C4535" s="31">
        <f>DATA!E5382</f>
        <v>0</v>
      </c>
    </row>
    <row r="4536" spans="1:3" x14ac:dyDescent="0.35">
      <c r="A4536" s="30">
        <f>DATA!C5383</f>
        <v>0</v>
      </c>
      <c r="B4536" s="30">
        <f>DATA!D5383</f>
        <v>0</v>
      </c>
      <c r="C4536" s="31">
        <f>DATA!E5383</f>
        <v>0</v>
      </c>
    </row>
    <row r="4537" spans="1:3" x14ac:dyDescent="0.35">
      <c r="A4537" s="30">
        <f>DATA!C5384</f>
        <v>0</v>
      </c>
      <c r="B4537" s="30">
        <f>DATA!D5384</f>
        <v>0</v>
      </c>
      <c r="C4537" s="31">
        <f>DATA!E5384</f>
        <v>0</v>
      </c>
    </row>
    <row r="4538" spans="1:3" x14ac:dyDescent="0.35">
      <c r="A4538" s="30">
        <f>DATA!C5385</f>
        <v>0</v>
      </c>
      <c r="B4538" s="30">
        <f>DATA!D5385</f>
        <v>0</v>
      </c>
      <c r="C4538" s="31">
        <f>DATA!E5385</f>
        <v>0</v>
      </c>
    </row>
    <row r="4539" spans="1:3" x14ac:dyDescent="0.35">
      <c r="A4539" s="30">
        <f>DATA!C5386</f>
        <v>0</v>
      </c>
      <c r="B4539" s="30">
        <f>DATA!D5386</f>
        <v>0</v>
      </c>
      <c r="C4539" s="31">
        <f>DATA!E5386</f>
        <v>0</v>
      </c>
    </row>
    <row r="4540" spans="1:3" x14ac:dyDescent="0.35">
      <c r="A4540" s="30">
        <f>DATA!C5387</f>
        <v>0</v>
      </c>
      <c r="B4540" s="30">
        <f>DATA!D5387</f>
        <v>0</v>
      </c>
      <c r="C4540" s="31">
        <f>DATA!E5387</f>
        <v>0</v>
      </c>
    </row>
    <row r="4541" spans="1:3" x14ac:dyDescent="0.35">
      <c r="A4541" s="30">
        <f>DATA!C5388</f>
        <v>0</v>
      </c>
      <c r="B4541" s="30">
        <f>DATA!D5388</f>
        <v>0</v>
      </c>
      <c r="C4541" s="31">
        <f>DATA!E5388</f>
        <v>0</v>
      </c>
    </row>
    <row r="4542" spans="1:3" x14ac:dyDescent="0.35">
      <c r="A4542" s="30">
        <f>DATA!C5389</f>
        <v>0</v>
      </c>
      <c r="B4542" s="30">
        <f>DATA!D5389</f>
        <v>0</v>
      </c>
      <c r="C4542" s="31">
        <f>DATA!E5389</f>
        <v>0</v>
      </c>
    </row>
    <row r="4543" spans="1:3" x14ac:dyDescent="0.35">
      <c r="A4543" s="30">
        <f>DATA!C5390</f>
        <v>0</v>
      </c>
      <c r="B4543" s="30">
        <f>DATA!D5390</f>
        <v>0</v>
      </c>
      <c r="C4543" s="31">
        <f>DATA!E5390</f>
        <v>0</v>
      </c>
    </row>
    <row r="4544" spans="1:3" x14ac:dyDescent="0.35">
      <c r="A4544" s="30">
        <f>DATA!C5391</f>
        <v>0</v>
      </c>
      <c r="B4544" s="30">
        <f>DATA!D5391</f>
        <v>0</v>
      </c>
      <c r="C4544" s="31">
        <f>DATA!E5391</f>
        <v>0</v>
      </c>
    </row>
    <row r="4545" spans="1:3" x14ac:dyDescent="0.35">
      <c r="A4545" s="30">
        <f>DATA!C5392</f>
        <v>0</v>
      </c>
      <c r="B4545" s="30">
        <f>DATA!D5392</f>
        <v>0</v>
      </c>
      <c r="C4545" s="31">
        <f>DATA!E5392</f>
        <v>0</v>
      </c>
    </row>
    <row r="4546" spans="1:3" x14ac:dyDescent="0.35">
      <c r="A4546" s="30">
        <f>DATA!C5393</f>
        <v>0</v>
      </c>
      <c r="B4546" s="30">
        <f>DATA!D5393</f>
        <v>0</v>
      </c>
      <c r="C4546" s="31">
        <f>DATA!E5393</f>
        <v>0</v>
      </c>
    </row>
    <row r="4547" spans="1:3" x14ac:dyDescent="0.35">
      <c r="A4547" s="30">
        <f>DATA!C5394</f>
        <v>0</v>
      </c>
      <c r="B4547" s="30">
        <f>DATA!D5394</f>
        <v>0</v>
      </c>
      <c r="C4547" s="31">
        <f>DATA!E5394</f>
        <v>0</v>
      </c>
    </row>
    <row r="4548" spans="1:3" x14ac:dyDescent="0.35">
      <c r="A4548" s="30">
        <f>DATA!C5395</f>
        <v>0</v>
      </c>
      <c r="B4548" s="30">
        <f>DATA!D5395</f>
        <v>0</v>
      </c>
      <c r="C4548" s="31">
        <f>DATA!E5395</f>
        <v>0</v>
      </c>
    </row>
    <row r="4549" spans="1:3" x14ac:dyDescent="0.35">
      <c r="A4549" s="30">
        <f>DATA!C5396</f>
        <v>0</v>
      </c>
      <c r="B4549" s="30">
        <f>DATA!D5396</f>
        <v>0</v>
      </c>
      <c r="C4549" s="31">
        <f>DATA!E5396</f>
        <v>0</v>
      </c>
    </row>
    <row r="4550" spans="1:3" x14ac:dyDescent="0.35">
      <c r="A4550" s="30">
        <f>DATA!C5397</f>
        <v>0</v>
      </c>
      <c r="B4550" s="30">
        <f>DATA!D5397</f>
        <v>0</v>
      </c>
      <c r="C4550" s="31">
        <f>DATA!E5397</f>
        <v>0</v>
      </c>
    </row>
    <row r="4551" spans="1:3" x14ac:dyDescent="0.35">
      <c r="A4551" s="30">
        <f>DATA!C5398</f>
        <v>0</v>
      </c>
      <c r="B4551" s="30">
        <f>DATA!D5398</f>
        <v>0</v>
      </c>
      <c r="C4551" s="31">
        <f>DATA!E5398</f>
        <v>0</v>
      </c>
    </row>
    <row r="4552" spans="1:3" x14ac:dyDescent="0.35">
      <c r="A4552" s="30">
        <f>DATA!C5399</f>
        <v>0</v>
      </c>
      <c r="B4552" s="30">
        <f>DATA!D5399</f>
        <v>0</v>
      </c>
      <c r="C4552" s="31">
        <f>DATA!E5399</f>
        <v>0</v>
      </c>
    </row>
    <row r="4553" spans="1:3" x14ac:dyDescent="0.35">
      <c r="A4553" s="30">
        <f>DATA!C5400</f>
        <v>0</v>
      </c>
      <c r="B4553" s="30">
        <f>DATA!D5400</f>
        <v>0</v>
      </c>
      <c r="C4553" s="31">
        <f>DATA!E5400</f>
        <v>0</v>
      </c>
    </row>
    <row r="4554" spans="1:3" x14ac:dyDescent="0.35">
      <c r="A4554" s="30">
        <f>DATA!C5401</f>
        <v>0</v>
      </c>
      <c r="B4554" s="30">
        <f>DATA!D5401</f>
        <v>0</v>
      </c>
      <c r="C4554" s="31">
        <f>DATA!E5401</f>
        <v>0</v>
      </c>
    </row>
    <row r="4555" spans="1:3" x14ac:dyDescent="0.35">
      <c r="A4555" s="30">
        <f>DATA!C5402</f>
        <v>0</v>
      </c>
      <c r="B4555" s="30">
        <f>DATA!D5402</f>
        <v>0</v>
      </c>
      <c r="C4555" s="31">
        <f>DATA!E5402</f>
        <v>0</v>
      </c>
    </row>
    <row r="4556" spans="1:3" x14ac:dyDescent="0.35">
      <c r="A4556" s="30">
        <f>DATA!C5403</f>
        <v>0</v>
      </c>
      <c r="B4556" s="30">
        <f>DATA!D5403</f>
        <v>0</v>
      </c>
      <c r="C4556" s="31">
        <f>DATA!E5403</f>
        <v>0</v>
      </c>
    </row>
    <row r="4557" spans="1:3" x14ac:dyDescent="0.35">
      <c r="A4557" s="30">
        <f>DATA!C5404</f>
        <v>0</v>
      </c>
      <c r="B4557" s="30">
        <f>DATA!D5404</f>
        <v>0</v>
      </c>
      <c r="C4557" s="31">
        <f>DATA!E5404</f>
        <v>0</v>
      </c>
    </row>
    <row r="4558" spans="1:3" x14ac:dyDescent="0.35">
      <c r="A4558" s="30">
        <f>DATA!C5405</f>
        <v>0</v>
      </c>
      <c r="B4558" s="30">
        <f>DATA!D5405</f>
        <v>0</v>
      </c>
      <c r="C4558" s="31">
        <f>DATA!E5405</f>
        <v>0</v>
      </c>
    </row>
    <row r="4559" spans="1:3" x14ac:dyDescent="0.35">
      <c r="A4559" s="30">
        <f>DATA!C5406</f>
        <v>0</v>
      </c>
      <c r="B4559" s="30">
        <f>DATA!D5406</f>
        <v>0</v>
      </c>
      <c r="C4559" s="31">
        <f>DATA!E5406</f>
        <v>0</v>
      </c>
    </row>
    <row r="4560" spans="1:3" x14ac:dyDescent="0.35">
      <c r="A4560" s="30">
        <f>DATA!C5407</f>
        <v>0</v>
      </c>
      <c r="B4560" s="30">
        <f>DATA!D5407</f>
        <v>0</v>
      </c>
      <c r="C4560" s="31">
        <f>DATA!E5407</f>
        <v>0</v>
      </c>
    </row>
    <row r="4561" spans="1:3" x14ac:dyDescent="0.35">
      <c r="A4561" s="30">
        <f>DATA!C5408</f>
        <v>0</v>
      </c>
      <c r="B4561" s="30">
        <f>DATA!D5408</f>
        <v>0</v>
      </c>
      <c r="C4561" s="31">
        <f>DATA!E5408</f>
        <v>0</v>
      </c>
    </row>
    <row r="4562" spans="1:3" x14ac:dyDescent="0.35">
      <c r="A4562" s="30">
        <f>DATA!C5409</f>
        <v>0</v>
      </c>
      <c r="B4562" s="30">
        <f>DATA!D5409</f>
        <v>0</v>
      </c>
      <c r="C4562" s="31">
        <f>DATA!E5409</f>
        <v>0</v>
      </c>
    </row>
    <row r="4563" spans="1:3" x14ac:dyDescent="0.35">
      <c r="A4563" s="30">
        <f>DATA!C5410</f>
        <v>0</v>
      </c>
      <c r="B4563" s="30">
        <f>DATA!D5410</f>
        <v>0</v>
      </c>
      <c r="C4563" s="31">
        <f>DATA!E5410</f>
        <v>0</v>
      </c>
    </row>
    <row r="4564" spans="1:3" x14ac:dyDescent="0.35">
      <c r="A4564" s="30">
        <f>DATA!C5411</f>
        <v>0</v>
      </c>
      <c r="B4564" s="30">
        <f>DATA!D5411</f>
        <v>0</v>
      </c>
      <c r="C4564" s="31">
        <f>DATA!E5411</f>
        <v>0</v>
      </c>
    </row>
    <row r="4565" spans="1:3" x14ac:dyDescent="0.35">
      <c r="A4565" s="30">
        <f>DATA!C5412</f>
        <v>0</v>
      </c>
      <c r="B4565" s="30">
        <f>DATA!D5412</f>
        <v>0</v>
      </c>
      <c r="C4565" s="31">
        <f>DATA!E5412</f>
        <v>0</v>
      </c>
    </row>
    <row r="4566" spans="1:3" x14ac:dyDescent="0.35">
      <c r="A4566" s="30">
        <f>DATA!C5413</f>
        <v>0</v>
      </c>
      <c r="B4566" s="30">
        <f>DATA!D5413</f>
        <v>0</v>
      </c>
      <c r="C4566" s="31">
        <f>DATA!E5413</f>
        <v>0</v>
      </c>
    </row>
    <row r="4567" spans="1:3" x14ac:dyDescent="0.35">
      <c r="A4567" s="30">
        <f>DATA!C5414</f>
        <v>0</v>
      </c>
      <c r="B4567" s="30">
        <f>DATA!D5414</f>
        <v>0</v>
      </c>
      <c r="C4567" s="31">
        <f>DATA!E5414</f>
        <v>0</v>
      </c>
    </row>
    <row r="4568" spans="1:3" x14ac:dyDescent="0.35">
      <c r="A4568" s="30">
        <f>DATA!C5415</f>
        <v>0</v>
      </c>
      <c r="B4568" s="30">
        <f>DATA!D5415</f>
        <v>0</v>
      </c>
      <c r="C4568" s="31">
        <f>DATA!E5415</f>
        <v>0</v>
      </c>
    </row>
    <row r="4569" spans="1:3" x14ac:dyDescent="0.35">
      <c r="A4569" s="30">
        <f>DATA!C5416</f>
        <v>0</v>
      </c>
      <c r="B4569" s="30">
        <f>DATA!D5416</f>
        <v>0</v>
      </c>
      <c r="C4569" s="31">
        <f>DATA!E5416</f>
        <v>0</v>
      </c>
    </row>
    <row r="4570" spans="1:3" x14ac:dyDescent="0.35">
      <c r="A4570" s="30">
        <f>DATA!C5417</f>
        <v>0</v>
      </c>
      <c r="B4570" s="30">
        <f>DATA!D5417</f>
        <v>0</v>
      </c>
      <c r="C4570" s="31">
        <f>DATA!E5417</f>
        <v>0</v>
      </c>
    </row>
    <row r="4571" spans="1:3" x14ac:dyDescent="0.35">
      <c r="A4571" s="30">
        <f>DATA!C5418</f>
        <v>0</v>
      </c>
      <c r="B4571" s="30">
        <f>DATA!D5418</f>
        <v>0</v>
      </c>
      <c r="C4571" s="31">
        <f>DATA!E5418</f>
        <v>0</v>
      </c>
    </row>
    <row r="4572" spans="1:3" x14ac:dyDescent="0.35">
      <c r="A4572" s="30">
        <f>DATA!C5419</f>
        <v>0</v>
      </c>
      <c r="B4572" s="30">
        <f>DATA!D5419</f>
        <v>0</v>
      </c>
      <c r="C4572" s="31">
        <f>DATA!E5419</f>
        <v>0</v>
      </c>
    </row>
    <row r="4573" spans="1:3" x14ac:dyDescent="0.35">
      <c r="A4573" s="30">
        <f>DATA!C5420</f>
        <v>0</v>
      </c>
      <c r="B4573" s="30">
        <f>DATA!D5420</f>
        <v>0</v>
      </c>
      <c r="C4573" s="31">
        <f>DATA!E5420</f>
        <v>0</v>
      </c>
    </row>
    <row r="4574" spans="1:3" x14ac:dyDescent="0.35">
      <c r="A4574" s="30">
        <f>DATA!C5421</f>
        <v>0</v>
      </c>
      <c r="B4574" s="30">
        <f>DATA!D5421</f>
        <v>0</v>
      </c>
      <c r="C4574" s="31">
        <f>DATA!E5421</f>
        <v>0</v>
      </c>
    </row>
    <row r="4575" spans="1:3" x14ac:dyDescent="0.35">
      <c r="A4575" s="30">
        <f>DATA!C5422</f>
        <v>0</v>
      </c>
      <c r="B4575" s="30">
        <f>DATA!D5422</f>
        <v>0</v>
      </c>
      <c r="C4575" s="31">
        <f>DATA!E5422</f>
        <v>0</v>
      </c>
    </row>
    <row r="4576" spans="1:3" x14ac:dyDescent="0.35">
      <c r="A4576" s="30">
        <f>DATA!C5423</f>
        <v>0</v>
      </c>
      <c r="B4576" s="30">
        <f>DATA!D5423</f>
        <v>0</v>
      </c>
      <c r="C4576" s="31">
        <f>DATA!E5423</f>
        <v>0</v>
      </c>
    </row>
    <row r="4577" spans="1:3" x14ac:dyDescent="0.35">
      <c r="A4577" s="30">
        <f>DATA!C5424</f>
        <v>0</v>
      </c>
      <c r="B4577" s="30">
        <f>DATA!D5424</f>
        <v>0</v>
      </c>
      <c r="C4577" s="31">
        <f>DATA!E5424</f>
        <v>0</v>
      </c>
    </row>
    <row r="4578" spans="1:3" x14ac:dyDescent="0.35">
      <c r="A4578" s="30">
        <f>DATA!C5425</f>
        <v>0</v>
      </c>
      <c r="B4578" s="30">
        <f>DATA!D5425</f>
        <v>0</v>
      </c>
      <c r="C4578" s="31">
        <f>DATA!E5425</f>
        <v>0</v>
      </c>
    </row>
    <row r="4579" spans="1:3" x14ac:dyDescent="0.35">
      <c r="A4579" s="30">
        <f>DATA!C5426</f>
        <v>0</v>
      </c>
      <c r="B4579" s="30">
        <f>DATA!D5426</f>
        <v>0</v>
      </c>
      <c r="C4579" s="31">
        <f>DATA!E5426</f>
        <v>0</v>
      </c>
    </row>
    <row r="4580" spans="1:3" x14ac:dyDescent="0.35">
      <c r="A4580" s="30">
        <f>DATA!C5427</f>
        <v>0</v>
      </c>
      <c r="B4580" s="30">
        <f>DATA!D5427</f>
        <v>0</v>
      </c>
      <c r="C4580" s="31">
        <f>DATA!E5427</f>
        <v>0</v>
      </c>
    </row>
    <row r="4581" spans="1:3" x14ac:dyDescent="0.35">
      <c r="A4581" s="30">
        <f>DATA!C5428</f>
        <v>0</v>
      </c>
      <c r="B4581" s="30">
        <f>DATA!D5428</f>
        <v>0</v>
      </c>
      <c r="C4581" s="31">
        <f>DATA!E5428</f>
        <v>0</v>
      </c>
    </row>
    <row r="4582" spans="1:3" x14ac:dyDescent="0.35">
      <c r="A4582" s="30">
        <f>DATA!C5429</f>
        <v>0</v>
      </c>
      <c r="B4582" s="30">
        <f>DATA!D5429</f>
        <v>0</v>
      </c>
      <c r="C4582" s="31">
        <f>DATA!E5429</f>
        <v>0</v>
      </c>
    </row>
    <row r="4583" spans="1:3" x14ac:dyDescent="0.35">
      <c r="A4583" s="30">
        <f>DATA!C5430</f>
        <v>0</v>
      </c>
      <c r="B4583" s="30">
        <f>DATA!D5430</f>
        <v>0</v>
      </c>
      <c r="C4583" s="31">
        <f>DATA!E5430</f>
        <v>0</v>
      </c>
    </row>
    <row r="4584" spans="1:3" x14ac:dyDescent="0.35">
      <c r="A4584" s="30">
        <f>DATA!C5431</f>
        <v>0</v>
      </c>
      <c r="B4584" s="30">
        <f>DATA!D5431</f>
        <v>0</v>
      </c>
      <c r="C4584" s="31">
        <f>DATA!E5431</f>
        <v>0</v>
      </c>
    </row>
    <row r="4585" spans="1:3" x14ac:dyDescent="0.35">
      <c r="A4585" s="30">
        <f>DATA!C5432</f>
        <v>0</v>
      </c>
      <c r="B4585" s="30">
        <f>DATA!D5432</f>
        <v>0</v>
      </c>
      <c r="C4585" s="31">
        <f>DATA!E5432</f>
        <v>0</v>
      </c>
    </row>
    <row r="4586" spans="1:3" x14ac:dyDescent="0.35">
      <c r="A4586" s="30">
        <f>DATA!C5433</f>
        <v>0</v>
      </c>
      <c r="B4586" s="30">
        <f>DATA!D5433</f>
        <v>0</v>
      </c>
      <c r="C4586" s="31">
        <f>DATA!E5433</f>
        <v>0</v>
      </c>
    </row>
    <row r="4587" spans="1:3" x14ac:dyDescent="0.35">
      <c r="A4587" s="30">
        <f>DATA!C5434</f>
        <v>0</v>
      </c>
      <c r="B4587" s="30">
        <f>DATA!D5434</f>
        <v>0</v>
      </c>
      <c r="C4587" s="31">
        <f>DATA!E5434</f>
        <v>0</v>
      </c>
    </row>
    <row r="4588" spans="1:3" x14ac:dyDescent="0.35">
      <c r="A4588" s="30">
        <f>DATA!C5435</f>
        <v>0</v>
      </c>
      <c r="B4588" s="30">
        <f>DATA!D5435</f>
        <v>0</v>
      </c>
      <c r="C4588" s="31">
        <f>DATA!E5435</f>
        <v>0</v>
      </c>
    </row>
    <row r="4589" spans="1:3" x14ac:dyDescent="0.35">
      <c r="A4589" s="30">
        <f>DATA!C5436</f>
        <v>0</v>
      </c>
      <c r="B4589" s="30">
        <f>DATA!D5436</f>
        <v>0</v>
      </c>
      <c r="C4589" s="31">
        <f>DATA!E5436</f>
        <v>0</v>
      </c>
    </row>
    <row r="4590" spans="1:3" x14ac:dyDescent="0.35">
      <c r="A4590" s="30">
        <f>DATA!C5437</f>
        <v>0</v>
      </c>
      <c r="B4590" s="30">
        <f>DATA!D5437</f>
        <v>0</v>
      </c>
      <c r="C4590" s="31">
        <f>DATA!E5437</f>
        <v>0</v>
      </c>
    </row>
    <row r="4591" spans="1:3" x14ac:dyDescent="0.35">
      <c r="A4591" s="30">
        <f>DATA!C5438</f>
        <v>0</v>
      </c>
      <c r="B4591" s="30">
        <f>DATA!D5438</f>
        <v>0</v>
      </c>
      <c r="C4591" s="31">
        <f>DATA!E5438</f>
        <v>0</v>
      </c>
    </row>
    <row r="4592" spans="1:3" x14ac:dyDescent="0.35">
      <c r="A4592" s="30">
        <f>DATA!C5439</f>
        <v>0</v>
      </c>
      <c r="B4592" s="30">
        <f>DATA!D5439</f>
        <v>0</v>
      </c>
      <c r="C4592" s="31">
        <f>DATA!E5439</f>
        <v>0</v>
      </c>
    </row>
    <row r="4593" spans="1:3" x14ac:dyDescent="0.35">
      <c r="A4593" s="30">
        <f>DATA!C5440</f>
        <v>0</v>
      </c>
      <c r="B4593" s="30">
        <f>DATA!D5440</f>
        <v>0</v>
      </c>
      <c r="C4593" s="31">
        <f>DATA!E5440</f>
        <v>0</v>
      </c>
    </row>
    <row r="4594" spans="1:3" x14ac:dyDescent="0.35">
      <c r="A4594" s="30">
        <f>DATA!C5441</f>
        <v>0</v>
      </c>
      <c r="B4594" s="30">
        <f>DATA!D5441</f>
        <v>0</v>
      </c>
      <c r="C4594" s="31">
        <f>DATA!E5441</f>
        <v>0</v>
      </c>
    </row>
    <row r="4595" spans="1:3" x14ac:dyDescent="0.35">
      <c r="A4595" s="30">
        <f>DATA!C5442</f>
        <v>0</v>
      </c>
      <c r="B4595" s="30">
        <f>DATA!D5442</f>
        <v>0</v>
      </c>
      <c r="C4595" s="31">
        <f>DATA!E5442</f>
        <v>0</v>
      </c>
    </row>
    <row r="4596" spans="1:3" x14ac:dyDescent="0.35">
      <c r="A4596" s="30">
        <f>DATA!C5443</f>
        <v>0</v>
      </c>
      <c r="B4596" s="30">
        <f>DATA!D5443</f>
        <v>0</v>
      </c>
      <c r="C4596" s="31">
        <f>DATA!E5443</f>
        <v>0</v>
      </c>
    </row>
    <row r="4597" spans="1:3" x14ac:dyDescent="0.35">
      <c r="A4597" s="30">
        <f>DATA!C5444</f>
        <v>0</v>
      </c>
      <c r="B4597" s="30">
        <f>DATA!D5444</f>
        <v>0</v>
      </c>
      <c r="C4597" s="31">
        <f>DATA!E5444</f>
        <v>0</v>
      </c>
    </row>
    <row r="4598" spans="1:3" x14ac:dyDescent="0.35">
      <c r="A4598" s="30">
        <f>DATA!C5445</f>
        <v>0</v>
      </c>
      <c r="B4598" s="30">
        <f>DATA!D5445</f>
        <v>0</v>
      </c>
      <c r="C4598" s="31">
        <f>DATA!E5445</f>
        <v>0</v>
      </c>
    </row>
    <row r="4599" spans="1:3" x14ac:dyDescent="0.35">
      <c r="A4599" s="30">
        <f>DATA!C5446</f>
        <v>0</v>
      </c>
      <c r="B4599" s="30">
        <f>DATA!D5446</f>
        <v>0</v>
      </c>
      <c r="C4599" s="31">
        <f>DATA!E5446</f>
        <v>0</v>
      </c>
    </row>
    <row r="4600" spans="1:3" x14ac:dyDescent="0.35">
      <c r="A4600" s="30">
        <f>DATA!C5447</f>
        <v>0</v>
      </c>
      <c r="B4600" s="30">
        <f>DATA!D5447</f>
        <v>0</v>
      </c>
      <c r="C4600" s="31">
        <f>DATA!E5447</f>
        <v>0</v>
      </c>
    </row>
    <row r="4601" spans="1:3" x14ac:dyDescent="0.35">
      <c r="A4601" s="30">
        <f>DATA!C5448</f>
        <v>0</v>
      </c>
      <c r="B4601" s="30">
        <f>DATA!D5448</f>
        <v>0</v>
      </c>
      <c r="C4601" s="31">
        <f>DATA!E5448</f>
        <v>0</v>
      </c>
    </row>
    <row r="4602" spans="1:3" x14ac:dyDescent="0.35">
      <c r="A4602" s="30">
        <f>DATA!C5449</f>
        <v>0</v>
      </c>
      <c r="B4602" s="30">
        <f>DATA!D5449</f>
        <v>0</v>
      </c>
      <c r="C4602" s="31">
        <f>DATA!E5449</f>
        <v>0</v>
      </c>
    </row>
    <row r="4603" spans="1:3" x14ac:dyDescent="0.35">
      <c r="A4603" s="30">
        <f>DATA!C5450</f>
        <v>0</v>
      </c>
      <c r="B4603" s="30">
        <f>DATA!D5450</f>
        <v>0</v>
      </c>
      <c r="C4603" s="31">
        <f>DATA!E5450</f>
        <v>0</v>
      </c>
    </row>
    <row r="4604" spans="1:3" x14ac:dyDescent="0.35">
      <c r="A4604" s="30">
        <f>DATA!C5451</f>
        <v>0</v>
      </c>
      <c r="B4604" s="30">
        <f>DATA!D5451</f>
        <v>0</v>
      </c>
      <c r="C4604" s="31">
        <f>DATA!E5451</f>
        <v>0</v>
      </c>
    </row>
    <row r="4605" spans="1:3" x14ac:dyDescent="0.35">
      <c r="A4605" s="30">
        <f>DATA!C5452</f>
        <v>0</v>
      </c>
      <c r="B4605" s="30">
        <f>DATA!D5452</f>
        <v>0</v>
      </c>
      <c r="C4605" s="31">
        <f>DATA!E5452</f>
        <v>0</v>
      </c>
    </row>
    <row r="4606" spans="1:3" x14ac:dyDescent="0.35">
      <c r="A4606" s="30">
        <f>DATA!C5453</f>
        <v>0</v>
      </c>
      <c r="B4606" s="30">
        <f>DATA!D5453</f>
        <v>0</v>
      </c>
      <c r="C4606" s="31">
        <f>DATA!E5453</f>
        <v>0</v>
      </c>
    </row>
    <row r="4607" spans="1:3" x14ac:dyDescent="0.35">
      <c r="A4607" s="30">
        <f>DATA!C5454</f>
        <v>0</v>
      </c>
      <c r="B4607" s="30">
        <f>DATA!D5454</f>
        <v>0</v>
      </c>
      <c r="C4607" s="31">
        <f>DATA!E5454</f>
        <v>0</v>
      </c>
    </row>
    <row r="4608" spans="1:3" x14ac:dyDescent="0.35">
      <c r="A4608" s="30">
        <f>DATA!C5455</f>
        <v>0</v>
      </c>
      <c r="B4608" s="30">
        <f>DATA!D5455</f>
        <v>0</v>
      </c>
      <c r="C4608" s="31">
        <f>DATA!E5455</f>
        <v>0</v>
      </c>
    </row>
    <row r="4609" spans="1:3" x14ac:dyDescent="0.35">
      <c r="A4609" s="30">
        <f>DATA!C5456</f>
        <v>0</v>
      </c>
      <c r="B4609" s="30">
        <f>DATA!D5456</f>
        <v>0</v>
      </c>
      <c r="C4609" s="31">
        <f>DATA!E5456</f>
        <v>0</v>
      </c>
    </row>
    <row r="4610" spans="1:3" x14ac:dyDescent="0.35">
      <c r="A4610" s="30">
        <f>DATA!C5457</f>
        <v>0</v>
      </c>
      <c r="B4610" s="30">
        <f>DATA!D5457</f>
        <v>0</v>
      </c>
      <c r="C4610" s="31">
        <f>DATA!E5457</f>
        <v>0</v>
      </c>
    </row>
    <row r="4611" spans="1:3" x14ac:dyDescent="0.35">
      <c r="A4611" s="30">
        <f>DATA!C5458</f>
        <v>0</v>
      </c>
      <c r="B4611" s="30">
        <f>DATA!D5458</f>
        <v>0</v>
      </c>
      <c r="C4611" s="31">
        <f>DATA!E5458</f>
        <v>0</v>
      </c>
    </row>
    <row r="4612" spans="1:3" x14ac:dyDescent="0.35">
      <c r="A4612" s="30">
        <f>DATA!C5459</f>
        <v>0</v>
      </c>
      <c r="B4612" s="30">
        <f>DATA!D5459</f>
        <v>0</v>
      </c>
      <c r="C4612" s="31">
        <f>DATA!E5459</f>
        <v>0</v>
      </c>
    </row>
    <row r="4613" spans="1:3" x14ac:dyDescent="0.35">
      <c r="A4613" s="30">
        <f>DATA!C5460</f>
        <v>0</v>
      </c>
      <c r="B4613" s="30">
        <f>DATA!D5460</f>
        <v>0</v>
      </c>
      <c r="C4613" s="31">
        <f>DATA!E5460</f>
        <v>0</v>
      </c>
    </row>
    <row r="4614" spans="1:3" x14ac:dyDescent="0.35">
      <c r="A4614" s="30">
        <f>DATA!C5461</f>
        <v>0</v>
      </c>
      <c r="B4614" s="30">
        <f>DATA!D5461</f>
        <v>0</v>
      </c>
      <c r="C4614" s="31">
        <f>DATA!E5461</f>
        <v>0</v>
      </c>
    </row>
    <row r="4615" spans="1:3" x14ac:dyDescent="0.35">
      <c r="A4615" s="30">
        <f>DATA!C5462</f>
        <v>0</v>
      </c>
      <c r="B4615" s="30">
        <f>DATA!D5462</f>
        <v>0</v>
      </c>
      <c r="C4615" s="31">
        <f>DATA!E5462</f>
        <v>0</v>
      </c>
    </row>
    <row r="4616" spans="1:3" x14ac:dyDescent="0.35">
      <c r="A4616" s="30">
        <f>DATA!C5463</f>
        <v>0</v>
      </c>
      <c r="B4616" s="30">
        <f>DATA!D5463</f>
        <v>0</v>
      </c>
      <c r="C4616" s="31">
        <f>DATA!E5463</f>
        <v>0</v>
      </c>
    </row>
    <row r="4617" spans="1:3" x14ac:dyDescent="0.35">
      <c r="A4617" s="30">
        <f>DATA!C5464</f>
        <v>0</v>
      </c>
      <c r="B4617" s="30">
        <f>DATA!D5464</f>
        <v>0</v>
      </c>
      <c r="C4617" s="31">
        <f>DATA!E5464</f>
        <v>0</v>
      </c>
    </row>
    <row r="4618" spans="1:3" x14ac:dyDescent="0.35">
      <c r="A4618" s="30">
        <f>DATA!C5465</f>
        <v>0</v>
      </c>
      <c r="B4618" s="30">
        <f>DATA!D5465</f>
        <v>0</v>
      </c>
      <c r="C4618" s="31">
        <f>DATA!E5465</f>
        <v>0</v>
      </c>
    </row>
    <row r="4619" spans="1:3" x14ac:dyDescent="0.35">
      <c r="A4619" s="30">
        <f>DATA!C5466</f>
        <v>0</v>
      </c>
      <c r="B4619" s="30">
        <f>DATA!D5466</f>
        <v>0</v>
      </c>
      <c r="C4619" s="31">
        <f>DATA!E5466</f>
        <v>0</v>
      </c>
    </row>
    <row r="4620" spans="1:3" x14ac:dyDescent="0.35">
      <c r="A4620" s="30">
        <f>DATA!C5467</f>
        <v>0</v>
      </c>
      <c r="B4620" s="30">
        <f>DATA!D5467</f>
        <v>0</v>
      </c>
      <c r="C4620" s="31">
        <f>DATA!E5467</f>
        <v>0</v>
      </c>
    </row>
    <row r="4621" spans="1:3" x14ac:dyDescent="0.35">
      <c r="A4621" s="30">
        <f>DATA!C5468</f>
        <v>0</v>
      </c>
      <c r="B4621" s="30">
        <f>DATA!D5468</f>
        <v>0</v>
      </c>
      <c r="C4621" s="31">
        <f>DATA!E5468</f>
        <v>0</v>
      </c>
    </row>
    <row r="4622" spans="1:3" x14ac:dyDescent="0.35">
      <c r="A4622" s="30">
        <f>DATA!C5469</f>
        <v>0</v>
      </c>
      <c r="B4622" s="30">
        <f>DATA!D5469</f>
        <v>0</v>
      </c>
      <c r="C4622" s="31">
        <f>DATA!E5469</f>
        <v>0</v>
      </c>
    </row>
    <row r="4623" spans="1:3" x14ac:dyDescent="0.35">
      <c r="A4623" s="30">
        <f>DATA!C5470</f>
        <v>0</v>
      </c>
      <c r="B4623" s="30">
        <f>DATA!D5470</f>
        <v>0</v>
      </c>
      <c r="C4623" s="31">
        <f>DATA!E5470</f>
        <v>0</v>
      </c>
    </row>
    <row r="4624" spans="1:3" x14ac:dyDescent="0.35">
      <c r="A4624" s="30">
        <f>DATA!C5471</f>
        <v>0</v>
      </c>
      <c r="B4624" s="30">
        <f>DATA!D5471</f>
        <v>0</v>
      </c>
      <c r="C4624" s="31">
        <f>DATA!E5471</f>
        <v>0</v>
      </c>
    </row>
    <row r="4625" spans="1:3" x14ac:dyDescent="0.35">
      <c r="A4625" s="30">
        <f>DATA!C5472</f>
        <v>0</v>
      </c>
      <c r="B4625" s="30">
        <f>DATA!D5472</f>
        <v>0</v>
      </c>
      <c r="C4625" s="31">
        <f>DATA!E5472</f>
        <v>0</v>
      </c>
    </row>
    <row r="4626" spans="1:3" x14ac:dyDescent="0.35">
      <c r="A4626" s="30">
        <f>DATA!C5473</f>
        <v>0</v>
      </c>
      <c r="B4626" s="30">
        <f>DATA!D5473</f>
        <v>0</v>
      </c>
      <c r="C4626" s="31">
        <f>DATA!E5473</f>
        <v>0</v>
      </c>
    </row>
    <row r="4627" spans="1:3" x14ac:dyDescent="0.35">
      <c r="A4627" s="30">
        <f>DATA!C5474</f>
        <v>0</v>
      </c>
      <c r="B4627" s="30">
        <f>DATA!D5474</f>
        <v>0</v>
      </c>
      <c r="C4627" s="31">
        <f>DATA!E5474</f>
        <v>0</v>
      </c>
    </row>
    <row r="4628" spans="1:3" x14ac:dyDescent="0.35">
      <c r="A4628" s="30">
        <f>DATA!C5475</f>
        <v>0</v>
      </c>
      <c r="B4628" s="30">
        <f>DATA!D5475</f>
        <v>0</v>
      </c>
      <c r="C4628" s="31">
        <f>DATA!E5475</f>
        <v>0</v>
      </c>
    </row>
    <row r="4629" spans="1:3" x14ac:dyDescent="0.35">
      <c r="A4629" s="30">
        <f>DATA!C5476</f>
        <v>0</v>
      </c>
      <c r="B4629" s="30">
        <f>DATA!D5476</f>
        <v>0</v>
      </c>
      <c r="C4629" s="31">
        <f>DATA!E5476</f>
        <v>0</v>
      </c>
    </row>
    <row r="4630" spans="1:3" x14ac:dyDescent="0.35">
      <c r="A4630" s="30">
        <f>DATA!C5477</f>
        <v>0</v>
      </c>
      <c r="B4630" s="30">
        <f>DATA!D5477</f>
        <v>0</v>
      </c>
      <c r="C4630" s="31">
        <f>DATA!E5477</f>
        <v>0</v>
      </c>
    </row>
    <row r="4631" spans="1:3" x14ac:dyDescent="0.35">
      <c r="A4631" s="30">
        <f>DATA!C5478</f>
        <v>0</v>
      </c>
      <c r="B4631" s="30">
        <f>DATA!D5478</f>
        <v>0</v>
      </c>
      <c r="C4631" s="31">
        <f>DATA!E5478</f>
        <v>0</v>
      </c>
    </row>
    <row r="4632" spans="1:3" x14ac:dyDescent="0.35">
      <c r="A4632" s="30">
        <f>DATA!C5479</f>
        <v>0</v>
      </c>
      <c r="B4632" s="30">
        <f>DATA!D5479</f>
        <v>0</v>
      </c>
      <c r="C4632" s="31">
        <f>DATA!E5479</f>
        <v>0</v>
      </c>
    </row>
    <row r="4633" spans="1:3" x14ac:dyDescent="0.35">
      <c r="A4633" s="30">
        <f>DATA!C5480</f>
        <v>0</v>
      </c>
      <c r="B4633" s="30">
        <f>DATA!D5480</f>
        <v>0</v>
      </c>
      <c r="C4633" s="31">
        <f>DATA!E5480</f>
        <v>0</v>
      </c>
    </row>
    <row r="4634" spans="1:3" x14ac:dyDescent="0.35">
      <c r="A4634" s="30">
        <f>DATA!C5481</f>
        <v>0</v>
      </c>
      <c r="B4634" s="30">
        <f>DATA!D5481</f>
        <v>0</v>
      </c>
      <c r="C4634" s="31">
        <f>DATA!E5481</f>
        <v>0</v>
      </c>
    </row>
    <row r="4635" spans="1:3" x14ac:dyDescent="0.35">
      <c r="A4635" s="30">
        <f>DATA!C5482</f>
        <v>0</v>
      </c>
      <c r="B4635" s="30">
        <f>DATA!D5482</f>
        <v>0</v>
      </c>
      <c r="C4635" s="31">
        <f>DATA!E5482</f>
        <v>0</v>
      </c>
    </row>
    <row r="4636" spans="1:3" x14ac:dyDescent="0.35">
      <c r="A4636" s="30">
        <f>DATA!C5483</f>
        <v>0</v>
      </c>
      <c r="B4636" s="30">
        <f>DATA!D5483</f>
        <v>0</v>
      </c>
      <c r="C4636" s="31">
        <f>DATA!E5483</f>
        <v>0</v>
      </c>
    </row>
    <row r="4637" spans="1:3" x14ac:dyDescent="0.35">
      <c r="A4637" s="30">
        <f>DATA!C5484</f>
        <v>0</v>
      </c>
      <c r="B4637" s="30">
        <f>DATA!D5484</f>
        <v>0</v>
      </c>
      <c r="C4637" s="31">
        <f>DATA!E5484</f>
        <v>0</v>
      </c>
    </row>
    <row r="4638" spans="1:3" x14ac:dyDescent="0.35">
      <c r="A4638" s="30">
        <f>DATA!C5485</f>
        <v>0</v>
      </c>
      <c r="B4638" s="30">
        <f>DATA!D5485</f>
        <v>0</v>
      </c>
      <c r="C4638" s="31">
        <f>DATA!E5485</f>
        <v>0</v>
      </c>
    </row>
    <row r="4639" spans="1:3" x14ac:dyDescent="0.35">
      <c r="A4639" s="30">
        <f>DATA!C5486</f>
        <v>0</v>
      </c>
      <c r="B4639" s="30">
        <f>DATA!D5486</f>
        <v>0</v>
      </c>
      <c r="C4639" s="31">
        <f>DATA!E5486</f>
        <v>0</v>
      </c>
    </row>
    <row r="4640" spans="1:3" x14ac:dyDescent="0.35">
      <c r="A4640" s="30">
        <f>DATA!C5487</f>
        <v>0</v>
      </c>
      <c r="B4640" s="30">
        <f>DATA!D5487</f>
        <v>0</v>
      </c>
      <c r="C4640" s="31">
        <f>DATA!E5487</f>
        <v>0</v>
      </c>
    </row>
    <row r="4641" spans="1:3" x14ac:dyDescent="0.35">
      <c r="A4641" s="30">
        <f>DATA!C5488</f>
        <v>0</v>
      </c>
      <c r="B4641" s="30">
        <f>DATA!D5488</f>
        <v>0</v>
      </c>
      <c r="C4641" s="31">
        <f>DATA!E5488</f>
        <v>0</v>
      </c>
    </row>
    <row r="4642" spans="1:3" x14ac:dyDescent="0.35">
      <c r="A4642" s="30">
        <f>DATA!C5489</f>
        <v>0</v>
      </c>
      <c r="B4642" s="30">
        <f>DATA!D5489</f>
        <v>0</v>
      </c>
      <c r="C4642" s="31">
        <f>DATA!E5489</f>
        <v>0</v>
      </c>
    </row>
    <row r="4643" spans="1:3" x14ac:dyDescent="0.35">
      <c r="A4643" s="30">
        <f>DATA!C5490</f>
        <v>0</v>
      </c>
      <c r="B4643" s="30">
        <f>DATA!D5490</f>
        <v>0</v>
      </c>
      <c r="C4643" s="31">
        <f>DATA!E5490</f>
        <v>0</v>
      </c>
    </row>
    <row r="4644" spans="1:3" x14ac:dyDescent="0.35">
      <c r="A4644" s="30">
        <f>DATA!C5491</f>
        <v>0</v>
      </c>
      <c r="B4644" s="30">
        <f>DATA!D5491</f>
        <v>0</v>
      </c>
      <c r="C4644" s="31">
        <f>DATA!E5491</f>
        <v>0</v>
      </c>
    </row>
    <row r="4645" spans="1:3" x14ac:dyDescent="0.35">
      <c r="A4645" s="30">
        <f>DATA!C5492</f>
        <v>0</v>
      </c>
      <c r="B4645" s="30">
        <f>DATA!D5492</f>
        <v>0</v>
      </c>
      <c r="C4645" s="31">
        <f>DATA!E5492</f>
        <v>0</v>
      </c>
    </row>
    <row r="4646" spans="1:3" x14ac:dyDescent="0.35">
      <c r="A4646" s="30">
        <f>DATA!C5493</f>
        <v>0</v>
      </c>
      <c r="B4646" s="30">
        <f>DATA!D5493</f>
        <v>0</v>
      </c>
      <c r="C4646" s="31">
        <f>DATA!E5493</f>
        <v>0</v>
      </c>
    </row>
    <row r="4647" spans="1:3" x14ac:dyDescent="0.35">
      <c r="A4647" s="30">
        <f>DATA!C5494</f>
        <v>0</v>
      </c>
      <c r="B4647" s="30">
        <f>DATA!D5494</f>
        <v>0</v>
      </c>
      <c r="C4647" s="31">
        <f>DATA!E5494</f>
        <v>0</v>
      </c>
    </row>
    <row r="4648" spans="1:3" x14ac:dyDescent="0.35">
      <c r="A4648" s="30">
        <f>DATA!C5495</f>
        <v>0</v>
      </c>
      <c r="B4648" s="30">
        <f>DATA!D5495</f>
        <v>0</v>
      </c>
      <c r="C4648" s="31">
        <f>DATA!E5495</f>
        <v>0</v>
      </c>
    </row>
    <row r="4649" spans="1:3" x14ac:dyDescent="0.35">
      <c r="A4649" s="30">
        <f>DATA!C5496</f>
        <v>0</v>
      </c>
      <c r="B4649" s="30">
        <f>DATA!D5496</f>
        <v>0</v>
      </c>
      <c r="C4649" s="31">
        <f>DATA!E5496</f>
        <v>0</v>
      </c>
    </row>
    <row r="4650" spans="1:3" x14ac:dyDescent="0.35">
      <c r="A4650" s="30">
        <f>DATA!C5497</f>
        <v>0</v>
      </c>
      <c r="B4650" s="30">
        <f>DATA!D5497</f>
        <v>0</v>
      </c>
      <c r="C4650" s="31">
        <f>DATA!E5497</f>
        <v>0</v>
      </c>
    </row>
    <row r="4651" spans="1:3" x14ac:dyDescent="0.35">
      <c r="A4651" s="30">
        <f>DATA!C5498</f>
        <v>0</v>
      </c>
      <c r="B4651" s="30">
        <f>DATA!D5498</f>
        <v>0</v>
      </c>
      <c r="C4651" s="31">
        <f>DATA!E5498</f>
        <v>0</v>
      </c>
    </row>
    <row r="4652" spans="1:3" x14ac:dyDescent="0.35">
      <c r="A4652" s="30">
        <f>DATA!C5499</f>
        <v>0</v>
      </c>
      <c r="B4652" s="30">
        <f>DATA!D5499</f>
        <v>0</v>
      </c>
      <c r="C4652" s="31">
        <f>DATA!E5499</f>
        <v>0</v>
      </c>
    </row>
    <row r="4653" spans="1:3" x14ac:dyDescent="0.35">
      <c r="A4653" s="30">
        <f>DATA!C5500</f>
        <v>0</v>
      </c>
      <c r="B4653" s="30">
        <f>DATA!D5500</f>
        <v>0</v>
      </c>
      <c r="C4653" s="31">
        <f>DATA!E5500</f>
        <v>0</v>
      </c>
    </row>
    <row r="4654" spans="1:3" x14ac:dyDescent="0.35">
      <c r="A4654" s="30">
        <f>DATA!C5501</f>
        <v>0</v>
      </c>
      <c r="B4654" s="30">
        <f>DATA!D5501</f>
        <v>0</v>
      </c>
      <c r="C4654" s="31">
        <f>DATA!E5501</f>
        <v>0</v>
      </c>
    </row>
    <row r="4655" spans="1:3" x14ac:dyDescent="0.35">
      <c r="A4655" s="30">
        <f>DATA!C5502</f>
        <v>0</v>
      </c>
      <c r="B4655" s="30">
        <f>DATA!D5502</f>
        <v>0</v>
      </c>
      <c r="C4655" s="31">
        <f>DATA!E5502</f>
        <v>0</v>
      </c>
    </row>
    <row r="4656" spans="1:3" x14ac:dyDescent="0.35">
      <c r="A4656" s="30">
        <f>DATA!C5503</f>
        <v>0</v>
      </c>
      <c r="B4656" s="30">
        <f>DATA!D5503</f>
        <v>0</v>
      </c>
      <c r="C4656" s="31">
        <f>DATA!E5503</f>
        <v>0</v>
      </c>
    </row>
    <row r="4657" spans="1:3" x14ac:dyDescent="0.35">
      <c r="A4657" s="30">
        <f>DATA!C5504</f>
        <v>0</v>
      </c>
      <c r="B4657" s="30">
        <f>DATA!D5504</f>
        <v>0</v>
      </c>
      <c r="C4657" s="31">
        <f>DATA!E5504</f>
        <v>0</v>
      </c>
    </row>
    <row r="4658" spans="1:3" x14ac:dyDescent="0.35">
      <c r="A4658" s="30">
        <f>DATA!C5505</f>
        <v>0</v>
      </c>
      <c r="B4658" s="30">
        <f>DATA!D5505</f>
        <v>0</v>
      </c>
      <c r="C4658" s="31">
        <f>DATA!E5505</f>
        <v>0</v>
      </c>
    </row>
    <row r="4659" spans="1:3" x14ac:dyDescent="0.35">
      <c r="A4659" s="30">
        <f>DATA!C5506</f>
        <v>0</v>
      </c>
      <c r="B4659" s="30">
        <f>DATA!D5506</f>
        <v>0</v>
      </c>
      <c r="C4659" s="31">
        <f>DATA!E5506</f>
        <v>0</v>
      </c>
    </row>
    <row r="4660" spans="1:3" x14ac:dyDescent="0.35">
      <c r="A4660" s="30">
        <f>DATA!C5507</f>
        <v>0</v>
      </c>
      <c r="B4660" s="30">
        <f>DATA!D5507</f>
        <v>0</v>
      </c>
      <c r="C4660" s="31">
        <f>DATA!E5507</f>
        <v>0</v>
      </c>
    </row>
    <row r="4661" spans="1:3" x14ac:dyDescent="0.35">
      <c r="A4661" s="30">
        <f>DATA!C5508</f>
        <v>0</v>
      </c>
      <c r="B4661" s="30">
        <f>DATA!D5508</f>
        <v>0</v>
      </c>
      <c r="C4661" s="31">
        <f>DATA!E5508</f>
        <v>0</v>
      </c>
    </row>
    <row r="4662" spans="1:3" x14ac:dyDescent="0.35">
      <c r="A4662" s="30">
        <f>DATA!C5509</f>
        <v>0</v>
      </c>
      <c r="B4662" s="30">
        <f>DATA!D5509</f>
        <v>0</v>
      </c>
      <c r="C4662" s="31">
        <f>DATA!E5509</f>
        <v>0</v>
      </c>
    </row>
    <row r="4663" spans="1:3" x14ac:dyDescent="0.35">
      <c r="A4663" s="30">
        <f>DATA!C5510</f>
        <v>0</v>
      </c>
      <c r="B4663" s="30">
        <f>DATA!D5510</f>
        <v>0</v>
      </c>
      <c r="C4663" s="31">
        <f>DATA!E5510</f>
        <v>0</v>
      </c>
    </row>
    <row r="4664" spans="1:3" x14ac:dyDescent="0.35">
      <c r="A4664" s="30">
        <f>DATA!C5511</f>
        <v>0</v>
      </c>
      <c r="B4664" s="30">
        <f>DATA!D5511</f>
        <v>0</v>
      </c>
      <c r="C4664" s="31">
        <f>DATA!E5511</f>
        <v>0</v>
      </c>
    </row>
    <row r="4665" spans="1:3" x14ac:dyDescent="0.35">
      <c r="A4665" s="30">
        <f>DATA!C5512</f>
        <v>0</v>
      </c>
      <c r="B4665" s="30">
        <f>DATA!D5512</f>
        <v>0</v>
      </c>
      <c r="C4665" s="31">
        <f>DATA!E5512</f>
        <v>0</v>
      </c>
    </row>
    <row r="4666" spans="1:3" x14ac:dyDescent="0.35">
      <c r="A4666" s="30">
        <f>DATA!C5513</f>
        <v>0</v>
      </c>
      <c r="B4666" s="30">
        <f>DATA!D5513</f>
        <v>0</v>
      </c>
      <c r="C4666" s="31">
        <f>DATA!E5513</f>
        <v>0</v>
      </c>
    </row>
    <row r="4667" spans="1:3" x14ac:dyDescent="0.35">
      <c r="A4667" s="30">
        <f>DATA!C5514</f>
        <v>0</v>
      </c>
      <c r="B4667" s="30">
        <f>DATA!D5514</f>
        <v>0</v>
      </c>
      <c r="C4667" s="31">
        <f>DATA!E5514</f>
        <v>0</v>
      </c>
    </row>
    <row r="4668" spans="1:3" x14ac:dyDescent="0.35">
      <c r="A4668" s="30">
        <f>DATA!C5515</f>
        <v>0</v>
      </c>
      <c r="B4668" s="30">
        <f>DATA!D5515</f>
        <v>0</v>
      </c>
      <c r="C4668" s="31">
        <f>DATA!E5515</f>
        <v>0</v>
      </c>
    </row>
    <row r="4669" spans="1:3" x14ac:dyDescent="0.35">
      <c r="A4669" s="30">
        <f>DATA!C5516</f>
        <v>0</v>
      </c>
      <c r="B4669" s="30">
        <f>DATA!D5516</f>
        <v>0</v>
      </c>
      <c r="C4669" s="31">
        <f>DATA!E5516</f>
        <v>0</v>
      </c>
    </row>
    <row r="4670" spans="1:3" x14ac:dyDescent="0.35">
      <c r="A4670" s="30">
        <f>DATA!C5517</f>
        <v>0</v>
      </c>
      <c r="B4670" s="30">
        <f>DATA!D5517</f>
        <v>0</v>
      </c>
      <c r="C4670" s="31">
        <f>DATA!E5517</f>
        <v>0</v>
      </c>
    </row>
    <row r="4671" spans="1:3" x14ac:dyDescent="0.35">
      <c r="A4671" s="30">
        <f>DATA!C5518</f>
        <v>0</v>
      </c>
      <c r="B4671" s="30">
        <f>DATA!D5518</f>
        <v>0</v>
      </c>
      <c r="C4671" s="31">
        <f>DATA!E5518</f>
        <v>0</v>
      </c>
    </row>
    <row r="4672" spans="1:3" x14ac:dyDescent="0.35">
      <c r="A4672" s="30">
        <f>DATA!C5519</f>
        <v>0</v>
      </c>
      <c r="B4672" s="30">
        <f>DATA!D5519</f>
        <v>0</v>
      </c>
      <c r="C4672" s="31">
        <f>DATA!E5519</f>
        <v>0</v>
      </c>
    </row>
    <row r="4673" spans="1:3" x14ac:dyDescent="0.35">
      <c r="A4673" s="30">
        <f>DATA!C5520</f>
        <v>0</v>
      </c>
      <c r="B4673" s="30">
        <f>DATA!D5520</f>
        <v>0</v>
      </c>
      <c r="C4673" s="31">
        <f>DATA!E5520</f>
        <v>0</v>
      </c>
    </row>
    <row r="4674" spans="1:3" x14ac:dyDescent="0.35">
      <c r="A4674" s="30">
        <f>DATA!C5521</f>
        <v>0</v>
      </c>
      <c r="B4674" s="30">
        <f>DATA!D5521</f>
        <v>0</v>
      </c>
      <c r="C4674" s="31">
        <f>DATA!E5521</f>
        <v>0</v>
      </c>
    </row>
    <row r="4675" spans="1:3" x14ac:dyDescent="0.35">
      <c r="A4675" s="30">
        <f>DATA!C5522</f>
        <v>0</v>
      </c>
      <c r="B4675" s="30">
        <f>DATA!D5522</f>
        <v>0</v>
      </c>
      <c r="C4675" s="31">
        <f>DATA!E5522</f>
        <v>0</v>
      </c>
    </row>
    <row r="4676" spans="1:3" x14ac:dyDescent="0.35">
      <c r="A4676" s="30">
        <f>DATA!C5523</f>
        <v>0</v>
      </c>
      <c r="B4676" s="30">
        <f>DATA!D5523</f>
        <v>0</v>
      </c>
      <c r="C4676" s="31">
        <f>DATA!E5523</f>
        <v>0</v>
      </c>
    </row>
    <row r="4677" spans="1:3" x14ac:dyDescent="0.35">
      <c r="A4677" s="30">
        <f>DATA!C5524</f>
        <v>0</v>
      </c>
      <c r="B4677" s="30">
        <f>DATA!D5524</f>
        <v>0</v>
      </c>
      <c r="C4677" s="31">
        <f>DATA!E5524</f>
        <v>0</v>
      </c>
    </row>
    <row r="4678" spans="1:3" x14ac:dyDescent="0.35">
      <c r="A4678" s="30">
        <f>DATA!C5525</f>
        <v>0</v>
      </c>
      <c r="B4678" s="30">
        <f>DATA!D5525</f>
        <v>0</v>
      </c>
      <c r="C4678" s="31">
        <f>DATA!E5525</f>
        <v>0</v>
      </c>
    </row>
    <row r="4679" spans="1:3" x14ac:dyDescent="0.35">
      <c r="A4679" s="30">
        <f>DATA!C5526</f>
        <v>0</v>
      </c>
      <c r="B4679" s="30">
        <f>DATA!D5526</f>
        <v>0</v>
      </c>
      <c r="C4679" s="31">
        <f>DATA!E5526</f>
        <v>0</v>
      </c>
    </row>
    <row r="4680" spans="1:3" x14ac:dyDescent="0.35">
      <c r="A4680" s="30">
        <f>DATA!C5527</f>
        <v>0</v>
      </c>
      <c r="B4680" s="30">
        <f>DATA!D5527</f>
        <v>0</v>
      </c>
      <c r="C4680" s="31">
        <f>DATA!E5527</f>
        <v>0</v>
      </c>
    </row>
    <row r="4681" spans="1:3" x14ac:dyDescent="0.35">
      <c r="A4681" s="30">
        <f>DATA!C5528</f>
        <v>0</v>
      </c>
      <c r="B4681" s="30">
        <f>DATA!D5528</f>
        <v>0</v>
      </c>
      <c r="C4681" s="31">
        <f>DATA!E5528</f>
        <v>0</v>
      </c>
    </row>
    <row r="4682" spans="1:3" x14ac:dyDescent="0.35">
      <c r="A4682" s="30">
        <f>DATA!C5529</f>
        <v>0</v>
      </c>
      <c r="B4682" s="30">
        <f>DATA!D5529</f>
        <v>0</v>
      </c>
      <c r="C4682" s="31">
        <f>DATA!E5529</f>
        <v>0</v>
      </c>
    </row>
    <row r="4683" spans="1:3" x14ac:dyDescent="0.35">
      <c r="A4683" s="30">
        <f>DATA!C5530</f>
        <v>0</v>
      </c>
      <c r="B4683" s="30">
        <f>DATA!D5530</f>
        <v>0</v>
      </c>
      <c r="C4683" s="31">
        <f>DATA!E5530</f>
        <v>0</v>
      </c>
    </row>
    <row r="4684" spans="1:3" x14ac:dyDescent="0.35">
      <c r="A4684" s="30">
        <f>DATA!C5531</f>
        <v>0</v>
      </c>
      <c r="B4684" s="30">
        <f>DATA!D5531</f>
        <v>0</v>
      </c>
      <c r="C4684" s="31">
        <f>DATA!E5531</f>
        <v>0</v>
      </c>
    </row>
    <row r="4685" spans="1:3" x14ac:dyDescent="0.35">
      <c r="A4685" s="30">
        <f>DATA!C5532</f>
        <v>0</v>
      </c>
      <c r="B4685" s="30">
        <f>DATA!D5532</f>
        <v>0</v>
      </c>
      <c r="C4685" s="31">
        <f>DATA!E5532</f>
        <v>0</v>
      </c>
    </row>
    <row r="4686" spans="1:3" x14ac:dyDescent="0.35">
      <c r="A4686" s="30">
        <f>DATA!C5533</f>
        <v>0</v>
      </c>
      <c r="B4686" s="30">
        <f>DATA!D5533</f>
        <v>0</v>
      </c>
      <c r="C4686" s="31">
        <f>DATA!E5533</f>
        <v>0</v>
      </c>
    </row>
    <row r="4687" spans="1:3" x14ac:dyDescent="0.35">
      <c r="A4687" s="30">
        <f>DATA!C5534</f>
        <v>0</v>
      </c>
      <c r="B4687" s="30">
        <f>DATA!D5534</f>
        <v>0</v>
      </c>
      <c r="C4687" s="31">
        <f>DATA!E5534</f>
        <v>0</v>
      </c>
    </row>
    <row r="4688" spans="1:3" x14ac:dyDescent="0.35">
      <c r="A4688" s="30">
        <f>DATA!C5535</f>
        <v>0</v>
      </c>
      <c r="B4688" s="30">
        <f>DATA!D5535</f>
        <v>0</v>
      </c>
      <c r="C4688" s="31">
        <f>DATA!E5535</f>
        <v>0</v>
      </c>
    </row>
    <row r="4689" spans="1:3" x14ac:dyDescent="0.35">
      <c r="A4689" s="30">
        <f>DATA!C5536</f>
        <v>0</v>
      </c>
      <c r="B4689" s="30">
        <f>DATA!D5536</f>
        <v>0</v>
      </c>
      <c r="C4689" s="31">
        <f>DATA!E5536</f>
        <v>0</v>
      </c>
    </row>
    <row r="4690" spans="1:3" x14ac:dyDescent="0.35">
      <c r="A4690" s="30">
        <f>DATA!C5537</f>
        <v>0</v>
      </c>
      <c r="B4690" s="30">
        <f>DATA!D5537</f>
        <v>0</v>
      </c>
      <c r="C4690" s="31">
        <f>DATA!E5537</f>
        <v>0</v>
      </c>
    </row>
    <row r="4691" spans="1:3" x14ac:dyDescent="0.35">
      <c r="A4691" s="30">
        <f>DATA!C5538</f>
        <v>0</v>
      </c>
      <c r="B4691" s="30">
        <f>DATA!D5538</f>
        <v>0</v>
      </c>
      <c r="C4691" s="31">
        <f>DATA!E5538</f>
        <v>0</v>
      </c>
    </row>
    <row r="4692" spans="1:3" x14ac:dyDescent="0.35">
      <c r="A4692" s="30">
        <f>DATA!C5539</f>
        <v>0</v>
      </c>
      <c r="B4692" s="30">
        <f>DATA!D5539</f>
        <v>0</v>
      </c>
      <c r="C4692" s="31">
        <f>DATA!E5539</f>
        <v>0</v>
      </c>
    </row>
    <row r="4693" spans="1:3" x14ac:dyDescent="0.35">
      <c r="A4693" s="30">
        <f>DATA!C5540</f>
        <v>0</v>
      </c>
      <c r="B4693" s="30">
        <f>DATA!D5540</f>
        <v>0</v>
      </c>
      <c r="C4693" s="31">
        <f>DATA!E5540</f>
        <v>0</v>
      </c>
    </row>
    <row r="4694" spans="1:3" x14ac:dyDescent="0.35">
      <c r="A4694" s="30">
        <f>DATA!C5541</f>
        <v>0</v>
      </c>
      <c r="B4694" s="30">
        <f>DATA!D5541</f>
        <v>0</v>
      </c>
      <c r="C4694" s="31">
        <f>DATA!E5541</f>
        <v>0</v>
      </c>
    </row>
    <row r="4695" spans="1:3" x14ac:dyDescent="0.35">
      <c r="A4695" s="30">
        <f>DATA!C5542</f>
        <v>0</v>
      </c>
      <c r="B4695" s="30">
        <f>DATA!D5542</f>
        <v>0</v>
      </c>
      <c r="C4695" s="31">
        <f>DATA!E5542</f>
        <v>0</v>
      </c>
    </row>
    <row r="4696" spans="1:3" x14ac:dyDescent="0.35">
      <c r="A4696" s="30">
        <f>DATA!C5543</f>
        <v>0</v>
      </c>
      <c r="B4696" s="30">
        <f>DATA!D5543</f>
        <v>0</v>
      </c>
      <c r="C4696" s="31">
        <f>DATA!E5543</f>
        <v>0</v>
      </c>
    </row>
    <row r="4697" spans="1:3" x14ac:dyDescent="0.35">
      <c r="A4697" s="30">
        <f>DATA!C5544</f>
        <v>0</v>
      </c>
      <c r="B4697" s="30">
        <f>DATA!D5544</f>
        <v>0</v>
      </c>
      <c r="C4697" s="31">
        <f>DATA!E5544</f>
        <v>0</v>
      </c>
    </row>
    <row r="4698" spans="1:3" x14ac:dyDescent="0.35">
      <c r="A4698" s="30">
        <f>DATA!C5545</f>
        <v>0</v>
      </c>
      <c r="B4698" s="30">
        <f>DATA!D5545</f>
        <v>0</v>
      </c>
      <c r="C4698" s="31">
        <f>DATA!E5545</f>
        <v>0</v>
      </c>
    </row>
    <row r="4699" spans="1:3" x14ac:dyDescent="0.35">
      <c r="A4699" s="30">
        <f>DATA!C5546</f>
        <v>0</v>
      </c>
      <c r="B4699" s="30">
        <f>DATA!D5546</f>
        <v>0</v>
      </c>
      <c r="C4699" s="31">
        <f>DATA!E5546</f>
        <v>0</v>
      </c>
    </row>
    <row r="4700" spans="1:3" x14ac:dyDescent="0.35">
      <c r="A4700" s="30">
        <f>DATA!C5547</f>
        <v>0</v>
      </c>
      <c r="B4700" s="30">
        <f>DATA!D5547</f>
        <v>0</v>
      </c>
      <c r="C4700" s="31">
        <f>DATA!E5547</f>
        <v>0</v>
      </c>
    </row>
    <row r="4701" spans="1:3" x14ac:dyDescent="0.35">
      <c r="A4701" s="30">
        <f>DATA!C5548</f>
        <v>0</v>
      </c>
      <c r="B4701" s="30">
        <f>DATA!D5548</f>
        <v>0</v>
      </c>
      <c r="C4701" s="31">
        <f>DATA!E5548</f>
        <v>0</v>
      </c>
    </row>
    <row r="4702" spans="1:3" x14ac:dyDescent="0.35">
      <c r="A4702" s="30">
        <f>DATA!C5549</f>
        <v>0</v>
      </c>
      <c r="B4702" s="30">
        <f>DATA!D5549</f>
        <v>0</v>
      </c>
      <c r="C4702" s="31">
        <f>DATA!E5549</f>
        <v>0</v>
      </c>
    </row>
    <row r="4703" spans="1:3" x14ac:dyDescent="0.35">
      <c r="A4703" s="30">
        <f>DATA!C5550</f>
        <v>0</v>
      </c>
      <c r="B4703" s="30">
        <f>DATA!D5550</f>
        <v>0</v>
      </c>
      <c r="C4703" s="31">
        <f>DATA!E5550</f>
        <v>0</v>
      </c>
    </row>
    <row r="4704" spans="1:3" x14ac:dyDescent="0.35">
      <c r="A4704" s="30">
        <f>DATA!C5551</f>
        <v>0</v>
      </c>
      <c r="B4704" s="30">
        <f>DATA!D5551</f>
        <v>0</v>
      </c>
      <c r="C4704" s="31">
        <f>DATA!E5551</f>
        <v>0</v>
      </c>
    </row>
    <row r="4705" spans="1:3" x14ac:dyDescent="0.35">
      <c r="A4705" s="30">
        <f>DATA!C5552</f>
        <v>0</v>
      </c>
      <c r="B4705" s="30">
        <f>DATA!D5552</f>
        <v>0</v>
      </c>
      <c r="C4705" s="31">
        <f>DATA!E5552</f>
        <v>0</v>
      </c>
    </row>
    <row r="4706" spans="1:3" x14ac:dyDescent="0.35">
      <c r="A4706" s="30">
        <f>DATA!C5553</f>
        <v>0</v>
      </c>
      <c r="B4706" s="30">
        <f>DATA!D5553</f>
        <v>0</v>
      </c>
      <c r="C4706" s="31">
        <f>DATA!E5553</f>
        <v>0</v>
      </c>
    </row>
    <row r="4707" spans="1:3" x14ac:dyDescent="0.35">
      <c r="A4707" s="30">
        <f>DATA!C5554</f>
        <v>0</v>
      </c>
      <c r="B4707" s="30">
        <f>DATA!D5554</f>
        <v>0</v>
      </c>
      <c r="C4707" s="31">
        <f>DATA!E5554</f>
        <v>0</v>
      </c>
    </row>
    <row r="4708" spans="1:3" x14ac:dyDescent="0.35">
      <c r="A4708" s="30">
        <f>DATA!C5555</f>
        <v>0</v>
      </c>
      <c r="B4708" s="30">
        <f>DATA!D5555</f>
        <v>0</v>
      </c>
      <c r="C4708" s="31">
        <f>DATA!E5555</f>
        <v>0</v>
      </c>
    </row>
    <row r="4709" spans="1:3" x14ac:dyDescent="0.35">
      <c r="A4709" s="30">
        <f>DATA!C5556</f>
        <v>0</v>
      </c>
      <c r="B4709" s="30">
        <f>DATA!D5556</f>
        <v>0</v>
      </c>
      <c r="C4709" s="31">
        <f>DATA!E5556</f>
        <v>0</v>
      </c>
    </row>
    <row r="4710" spans="1:3" x14ac:dyDescent="0.35">
      <c r="A4710" s="30">
        <f>DATA!C5557</f>
        <v>0</v>
      </c>
      <c r="B4710" s="30">
        <f>DATA!D5557</f>
        <v>0</v>
      </c>
      <c r="C4710" s="31">
        <f>DATA!E5557</f>
        <v>0</v>
      </c>
    </row>
    <row r="4711" spans="1:3" x14ac:dyDescent="0.35">
      <c r="A4711" s="30">
        <f>DATA!C5558</f>
        <v>0</v>
      </c>
      <c r="B4711" s="30">
        <f>DATA!D5558</f>
        <v>0</v>
      </c>
      <c r="C4711" s="31">
        <f>DATA!E5558</f>
        <v>0</v>
      </c>
    </row>
    <row r="4712" spans="1:3" x14ac:dyDescent="0.35">
      <c r="A4712" s="30">
        <f>DATA!C5559</f>
        <v>0</v>
      </c>
      <c r="B4712" s="30">
        <f>DATA!D5559</f>
        <v>0</v>
      </c>
      <c r="C4712" s="31">
        <f>DATA!E5559</f>
        <v>0</v>
      </c>
    </row>
    <row r="4713" spans="1:3" x14ac:dyDescent="0.35">
      <c r="A4713" s="30">
        <f>DATA!C5560</f>
        <v>0</v>
      </c>
      <c r="B4713" s="30">
        <f>DATA!D5560</f>
        <v>0</v>
      </c>
      <c r="C4713" s="31">
        <f>DATA!E5560</f>
        <v>0</v>
      </c>
    </row>
    <row r="4714" spans="1:3" x14ac:dyDescent="0.35">
      <c r="A4714" s="30">
        <f>DATA!C5561</f>
        <v>0</v>
      </c>
      <c r="B4714" s="30">
        <f>DATA!D5561</f>
        <v>0</v>
      </c>
      <c r="C4714" s="31">
        <f>DATA!E5561</f>
        <v>0</v>
      </c>
    </row>
    <row r="4715" spans="1:3" x14ac:dyDescent="0.35">
      <c r="A4715" s="30">
        <f>DATA!C5562</f>
        <v>0</v>
      </c>
      <c r="B4715" s="30">
        <f>DATA!D5562</f>
        <v>0</v>
      </c>
      <c r="C4715" s="31">
        <f>DATA!E5562</f>
        <v>0</v>
      </c>
    </row>
    <row r="4716" spans="1:3" x14ac:dyDescent="0.35">
      <c r="A4716" s="30">
        <f>DATA!C5563</f>
        <v>0</v>
      </c>
      <c r="B4716" s="30">
        <f>DATA!D5563</f>
        <v>0</v>
      </c>
      <c r="C4716" s="31">
        <f>DATA!E5563</f>
        <v>0</v>
      </c>
    </row>
    <row r="4717" spans="1:3" x14ac:dyDescent="0.35">
      <c r="A4717" s="30">
        <f>DATA!C5564</f>
        <v>0</v>
      </c>
      <c r="B4717" s="30">
        <f>DATA!D5564</f>
        <v>0</v>
      </c>
      <c r="C4717" s="31">
        <f>DATA!E5564</f>
        <v>0</v>
      </c>
    </row>
    <row r="4718" spans="1:3" x14ac:dyDescent="0.35">
      <c r="A4718" s="30">
        <f>DATA!C5565</f>
        <v>0</v>
      </c>
      <c r="B4718" s="30">
        <f>DATA!D5565</f>
        <v>0</v>
      </c>
      <c r="C4718" s="31">
        <f>DATA!E5565</f>
        <v>0</v>
      </c>
    </row>
    <row r="4719" spans="1:3" x14ac:dyDescent="0.35">
      <c r="A4719" s="30">
        <f>DATA!C5566</f>
        <v>0</v>
      </c>
      <c r="B4719" s="30">
        <f>DATA!D5566</f>
        <v>0</v>
      </c>
      <c r="C4719" s="31">
        <f>DATA!E5566</f>
        <v>0</v>
      </c>
    </row>
    <row r="4720" spans="1:3" x14ac:dyDescent="0.35">
      <c r="A4720" s="30">
        <f>DATA!C5567</f>
        <v>0</v>
      </c>
      <c r="B4720" s="30">
        <f>DATA!D5567</f>
        <v>0</v>
      </c>
      <c r="C4720" s="31">
        <f>DATA!E5567</f>
        <v>0</v>
      </c>
    </row>
    <row r="4721" spans="1:3" x14ac:dyDescent="0.35">
      <c r="A4721" s="30">
        <f>DATA!C5568</f>
        <v>0</v>
      </c>
      <c r="B4721" s="30">
        <f>DATA!D5568</f>
        <v>0</v>
      </c>
      <c r="C4721" s="31">
        <f>DATA!E5568</f>
        <v>0</v>
      </c>
    </row>
    <row r="4722" spans="1:3" x14ac:dyDescent="0.35">
      <c r="A4722" s="30">
        <f>DATA!C5569</f>
        <v>0</v>
      </c>
      <c r="B4722" s="30">
        <f>DATA!D5569</f>
        <v>0</v>
      </c>
      <c r="C4722" s="31">
        <f>DATA!E5569</f>
        <v>0</v>
      </c>
    </row>
    <row r="4723" spans="1:3" x14ac:dyDescent="0.35">
      <c r="A4723" s="30">
        <f>DATA!C5570</f>
        <v>0</v>
      </c>
      <c r="B4723" s="30">
        <f>DATA!D5570</f>
        <v>0</v>
      </c>
      <c r="C4723" s="31">
        <f>DATA!E5570</f>
        <v>0</v>
      </c>
    </row>
    <row r="4724" spans="1:3" x14ac:dyDescent="0.35">
      <c r="A4724" s="30">
        <f>DATA!C5571</f>
        <v>0</v>
      </c>
      <c r="B4724" s="30">
        <f>DATA!D5571</f>
        <v>0</v>
      </c>
      <c r="C4724" s="31">
        <f>DATA!E5571</f>
        <v>0</v>
      </c>
    </row>
    <row r="4725" spans="1:3" x14ac:dyDescent="0.35">
      <c r="A4725" s="30">
        <f>DATA!C5572</f>
        <v>0</v>
      </c>
      <c r="B4725" s="30">
        <f>DATA!D5572</f>
        <v>0</v>
      </c>
      <c r="C4725" s="31">
        <f>DATA!E5572</f>
        <v>0</v>
      </c>
    </row>
    <row r="4726" spans="1:3" x14ac:dyDescent="0.35">
      <c r="A4726" s="30">
        <f>DATA!C5573</f>
        <v>0</v>
      </c>
      <c r="B4726" s="30">
        <f>DATA!D5573</f>
        <v>0</v>
      </c>
      <c r="C4726" s="31">
        <f>DATA!E5573</f>
        <v>0</v>
      </c>
    </row>
    <row r="4727" spans="1:3" x14ac:dyDescent="0.35">
      <c r="A4727" s="30">
        <f>DATA!C5574</f>
        <v>0</v>
      </c>
      <c r="B4727" s="30">
        <f>DATA!D5574</f>
        <v>0</v>
      </c>
      <c r="C4727" s="31">
        <f>DATA!E5574</f>
        <v>0</v>
      </c>
    </row>
    <row r="4728" spans="1:3" x14ac:dyDescent="0.35">
      <c r="A4728" s="30">
        <f>DATA!C5575</f>
        <v>0</v>
      </c>
      <c r="B4728" s="30">
        <f>DATA!D5575</f>
        <v>0</v>
      </c>
      <c r="C4728" s="31">
        <f>DATA!E5575</f>
        <v>0</v>
      </c>
    </row>
    <row r="4729" spans="1:3" x14ac:dyDescent="0.35">
      <c r="A4729" s="30">
        <f>DATA!C5576</f>
        <v>0</v>
      </c>
      <c r="B4729" s="30">
        <f>DATA!D5576</f>
        <v>0</v>
      </c>
      <c r="C4729" s="31">
        <f>DATA!E5576</f>
        <v>0</v>
      </c>
    </row>
    <row r="4730" spans="1:3" x14ac:dyDescent="0.35">
      <c r="A4730" s="30">
        <f>DATA!C5577</f>
        <v>0</v>
      </c>
      <c r="B4730" s="30">
        <f>DATA!D5577</f>
        <v>0</v>
      </c>
      <c r="C4730" s="31">
        <f>DATA!E5577</f>
        <v>0</v>
      </c>
    </row>
    <row r="4731" spans="1:3" x14ac:dyDescent="0.35">
      <c r="A4731" s="30">
        <f>DATA!C5578</f>
        <v>0</v>
      </c>
      <c r="B4731" s="30">
        <f>DATA!D5578</f>
        <v>0</v>
      </c>
      <c r="C4731" s="31">
        <f>DATA!E5578</f>
        <v>0</v>
      </c>
    </row>
    <row r="4732" spans="1:3" x14ac:dyDescent="0.35">
      <c r="A4732" s="30">
        <f>DATA!C5579</f>
        <v>0</v>
      </c>
      <c r="B4732" s="30">
        <f>DATA!D5579</f>
        <v>0</v>
      </c>
      <c r="C4732" s="31">
        <f>DATA!E5579</f>
        <v>0</v>
      </c>
    </row>
    <row r="4733" spans="1:3" x14ac:dyDescent="0.35">
      <c r="A4733" s="30">
        <f>DATA!C5580</f>
        <v>0</v>
      </c>
      <c r="B4733" s="30">
        <f>DATA!D5580</f>
        <v>0</v>
      </c>
      <c r="C4733" s="31">
        <f>DATA!E5580</f>
        <v>0</v>
      </c>
    </row>
    <row r="4734" spans="1:3" x14ac:dyDescent="0.35">
      <c r="A4734" s="30">
        <f>DATA!C5581</f>
        <v>0</v>
      </c>
      <c r="B4734" s="30">
        <f>DATA!D5581</f>
        <v>0</v>
      </c>
      <c r="C4734" s="31">
        <f>DATA!E5581</f>
        <v>0</v>
      </c>
    </row>
    <row r="4735" spans="1:3" x14ac:dyDescent="0.35">
      <c r="A4735" s="30">
        <f>DATA!C5582</f>
        <v>0</v>
      </c>
      <c r="B4735" s="30">
        <f>DATA!D5582</f>
        <v>0</v>
      </c>
      <c r="C4735" s="31">
        <f>DATA!E5582</f>
        <v>0</v>
      </c>
    </row>
    <row r="4736" spans="1:3" x14ac:dyDescent="0.35">
      <c r="A4736" s="30">
        <f>DATA!C5583</f>
        <v>0</v>
      </c>
      <c r="B4736" s="30">
        <f>DATA!D5583</f>
        <v>0</v>
      </c>
      <c r="C4736" s="31">
        <f>DATA!E5583</f>
        <v>0</v>
      </c>
    </row>
    <row r="4737" spans="1:3" x14ac:dyDescent="0.35">
      <c r="A4737" s="30">
        <f>DATA!C5584</f>
        <v>0</v>
      </c>
      <c r="B4737" s="30">
        <f>DATA!D5584</f>
        <v>0</v>
      </c>
      <c r="C4737" s="31">
        <f>DATA!E5584</f>
        <v>0</v>
      </c>
    </row>
    <row r="4738" spans="1:3" x14ac:dyDescent="0.35">
      <c r="A4738" s="30">
        <f>DATA!C5585</f>
        <v>0</v>
      </c>
      <c r="B4738" s="30">
        <f>DATA!D5585</f>
        <v>0</v>
      </c>
      <c r="C4738" s="31">
        <f>DATA!E5585</f>
        <v>0</v>
      </c>
    </row>
    <row r="4739" spans="1:3" x14ac:dyDescent="0.35">
      <c r="A4739" s="30">
        <f>DATA!C5586</f>
        <v>0</v>
      </c>
      <c r="B4739" s="30">
        <f>DATA!D5586</f>
        <v>0</v>
      </c>
      <c r="C4739" s="31">
        <f>DATA!E5586</f>
        <v>0</v>
      </c>
    </row>
    <row r="4740" spans="1:3" x14ac:dyDescent="0.35">
      <c r="A4740" s="30">
        <f>DATA!C5587</f>
        <v>0</v>
      </c>
      <c r="B4740" s="30">
        <f>DATA!D5587</f>
        <v>0</v>
      </c>
      <c r="C4740" s="31">
        <f>DATA!E5587</f>
        <v>0</v>
      </c>
    </row>
    <row r="4741" spans="1:3" x14ac:dyDescent="0.35">
      <c r="A4741" s="30">
        <f>DATA!C5588</f>
        <v>0</v>
      </c>
      <c r="B4741" s="30">
        <f>DATA!D5588</f>
        <v>0</v>
      </c>
      <c r="C4741" s="31">
        <f>DATA!E5588</f>
        <v>0</v>
      </c>
    </row>
    <row r="4742" spans="1:3" x14ac:dyDescent="0.35">
      <c r="A4742" s="30">
        <f>DATA!C5589</f>
        <v>0</v>
      </c>
      <c r="B4742" s="30">
        <f>DATA!D5589</f>
        <v>0</v>
      </c>
      <c r="C4742" s="31">
        <f>DATA!E5589</f>
        <v>0</v>
      </c>
    </row>
    <row r="4743" spans="1:3" x14ac:dyDescent="0.35">
      <c r="A4743" s="30">
        <f>DATA!C5590</f>
        <v>0</v>
      </c>
      <c r="B4743" s="30">
        <f>DATA!D5590</f>
        <v>0</v>
      </c>
      <c r="C4743" s="31">
        <f>DATA!E5590</f>
        <v>0</v>
      </c>
    </row>
    <row r="4744" spans="1:3" x14ac:dyDescent="0.35">
      <c r="A4744" s="30">
        <f>DATA!C5591</f>
        <v>0</v>
      </c>
      <c r="B4744" s="30">
        <f>DATA!D5591</f>
        <v>0</v>
      </c>
      <c r="C4744" s="31">
        <f>DATA!E5591</f>
        <v>0</v>
      </c>
    </row>
    <row r="4745" spans="1:3" x14ac:dyDescent="0.35">
      <c r="A4745" s="30">
        <f>DATA!C5592</f>
        <v>0</v>
      </c>
      <c r="B4745" s="30">
        <f>DATA!D5592</f>
        <v>0</v>
      </c>
      <c r="C4745" s="31">
        <f>DATA!E5592</f>
        <v>0</v>
      </c>
    </row>
    <row r="4746" spans="1:3" x14ac:dyDescent="0.35">
      <c r="A4746" s="30">
        <f>DATA!C5593</f>
        <v>0</v>
      </c>
      <c r="B4746" s="30">
        <f>DATA!D5593</f>
        <v>0</v>
      </c>
      <c r="C4746" s="31">
        <f>DATA!E5593</f>
        <v>0</v>
      </c>
    </row>
    <row r="4747" spans="1:3" x14ac:dyDescent="0.35">
      <c r="A4747" s="30">
        <f>DATA!C5594</f>
        <v>0</v>
      </c>
      <c r="B4747" s="30">
        <f>DATA!D5594</f>
        <v>0</v>
      </c>
      <c r="C4747" s="31">
        <f>DATA!E5594</f>
        <v>0</v>
      </c>
    </row>
    <row r="4748" spans="1:3" x14ac:dyDescent="0.35">
      <c r="A4748" s="30">
        <f>DATA!C5595</f>
        <v>0</v>
      </c>
      <c r="B4748" s="30">
        <f>DATA!D5595</f>
        <v>0</v>
      </c>
      <c r="C4748" s="31">
        <f>DATA!E5595</f>
        <v>0</v>
      </c>
    </row>
    <row r="4749" spans="1:3" x14ac:dyDescent="0.35">
      <c r="A4749" s="30">
        <f>DATA!C5596</f>
        <v>0</v>
      </c>
      <c r="B4749" s="30">
        <f>DATA!D5596</f>
        <v>0</v>
      </c>
      <c r="C4749" s="31">
        <f>DATA!E5596</f>
        <v>0</v>
      </c>
    </row>
    <row r="4750" spans="1:3" x14ac:dyDescent="0.35">
      <c r="A4750" s="30">
        <f>DATA!C5597</f>
        <v>0</v>
      </c>
      <c r="B4750" s="30">
        <f>DATA!D5597</f>
        <v>0</v>
      </c>
      <c r="C4750" s="31">
        <f>DATA!E5597</f>
        <v>0</v>
      </c>
    </row>
    <row r="4751" spans="1:3" x14ac:dyDescent="0.35">
      <c r="A4751" s="30">
        <f>DATA!C5598</f>
        <v>0</v>
      </c>
      <c r="B4751" s="30">
        <f>DATA!D5598</f>
        <v>0</v>
      </c>
      <c r="C4751" s="31">
        <f>DATA!E5598</f>
        <v>0</v>
      </c>
    </row>
    <row r="4752" spans="1:3" x14ac:dyDescent="0.35">
      <c r="A4752" s="30">
        <f>DATA!C5599</f>
        <v>0</v>
      </c>
      <c r="B4752" s="30">
        <f>DATA!D5599</f>
        <v>0</v>
      </c>
      <c r="C4752" s="31">
        <f>DATA!E5599</f>
        <v>0</v>
      </c>
    </row>
    <row r="4753" spans="1:3" x14ac:dyDescent="0.35">
      <c r="A4753" s="30">
        <f>DATA!C5600</f>
        <v>0</v>
      </c>
      <c r="B4753" s="30">
        <f>DATA!D5600</f>
        <v>0</v>
      </c>
      <c r="C4753" s="31">
        <f>DATA!E5600</f>
        <v>0</v>
      </c>
    </row>
    <row r="4754" spans="1:3" x14ac:dyDescent="0.35">
      <c r="A4754" s="30">
        <f>DATA!C5601</f>
        <v>0</v>
      </c>
      <c r="B4754" s="30">
        <f>DATA!D5601</f>
        <v>0</v>
      </c>
      <c r="C4754" s="31">
        <f>DATA!E5601</f>
        <v>0</v>
      </c>
    </row>
    <row r="4755" spans="1:3" x14ac:dyDescent="0.35">
      <c r="A4755" s="30">
        <f>DATA!C5602</f>
        <v>0</v>
      </c>
      <c r="B4755" s="30">
        <f>DATA!D5602</f>
        <v>0</v>
      </c>
      <c r="C4755" s="31">
        <f>DATA!E5602</f>
        <v>0</v>
      </c>
    </row>
    <row r="4756" spans="1:3" x14ac:dyDescent="0.35">
      <c r="A4756" s="30">
        <f>DATA!C5603</f>
        <v>0</v>
      </c>
      <c r="B4756" s="30">
        <f>DATA!D5603</f>
        <v>0</v>
      </c>
      <c r="C4756" s="31">
        <f>DATA!E5603</f>
        <v>0</v>
      </c>
    </row>
    <row r="4757" spans="1:3" x14ac:dyDescent="0.35">
      <c r="A4757" s="30">
        <f>DATA!C5604</f>
        <v>0</v>
      </c>
      <c r="B4757" s="30">
        <f>DATA!D5604</f>
        <v>0</v>
      </c>
      <c r="C4757" s="31">
        <f>DATA!E5604</f>
        <v>0</v>
      </c>
    </row>
    <row r="4758" spans="1:3" x14ac:dyDescent="0.35">
      <c r="A4758" s="30">
        <f>DATA!C5605</f>
        <v>0</v>
      </c>
      <c r="B4758" s="30">
        <f>DATA!D5605</f>
        <v>0</v>
      </c>
      <c r="C4758" s="31">
        <f>DATA!E5605</f>
        <v>0</v>
      </c>
    </row>
    <row r="4759" spans="1:3" x14ac:dyDescent="0.35">
      <c r="A4759" s="30">
        <f>DATA!C5606</f>
        <v>0</v>
      </c>
      <c r="B4759" s="30">
        <f>DATA!D5606</f>
        <v>0</v>
      </c>
      <c r="C4759" s="31">
        <f>DATA!E5606</f>
        <v>0</v>
      </c>
    </row>
    <row r="4760" spans="1:3" x14ac:dyDescent="0.35">
      <c r="A4760" s="30">
        <f>DATA!C5607</f>
        <v>0</v>
      </c>
      <c r="B4760" s="30">
        <f>DATA!D5607</f>
        <v>0</v>
      </c>
      <c r="C4760" s="31">
        <f>DATA!E5607</f>
        <v>0</v>
      </c>
    </row>
    <row r="4761" spans="1:3" x14ac:dyDescent="0.35">
      <c r="A4761" s="30">
        <f>DATA!C5608</f>
        <v>0</v>
      </c>
      <c r="B4761" s="30">
        <f>DATA!D5608</f>
        <v>0</v>
      </c>
      <c r="C4761" s="31">
        <f>DATA!E5608</f>
        <v>0</v>
      </c>
    </row>
    <row r="4762" spans="1:3" x14ac:dyDescent="0.35">
      <c r="A4762" s="30">
        <f>DATA!C5609</f>
        <v>0</v>
      </c>
      <c r="B4762" s="30">
        <f>DATA!D5609</f>
        <v>0</v>
      </c>
      <c r="C4762" s="31">
        <f>DATA!E5609</f>
        <v>0</v>
      </c>
    </row>
    <row r="4763" spans="1:3" x14ac:dyDescent="0.35">
      <c r="A4763" s="30">
        <f>DATA!C5610</f>
        <v>0</v>
      </c>
      <c r="B4763" s="30">
        <f>DATA!D5610</f>
        <v>0</v>
      </c>
      <c r="C4763" s="31">
        <f>DATA!E5610</f>
        <v>0</v>
      </c>
    </row>
    <row r="4764" spans="1:3" x14ac:dyDescent="0.35">
      <c r="A4764" s="30">
        <f>DATA!C5611</f>
        <v>0</v>
      </c>
      <c r="B4764" s="30">
        <f>DATA!D5611</f>
        <v>0</v>
      </c>
      <c r="C4764" s="31">
        <f>DATA!E5611</f>
        <v>0</v>
      </c>
    </row>
    <row r="4765" spans="1:3" x14ac:dyDescent="0.35">
      <c r="A4765" s="30">
        <f>DATA!C5612</f>
        <v>0</v>
      </c>
      <c r="B4765" s="30">
        <f>DATA!D5612</f>
        <v>0</v>
      </c>
      <c r="C4765" s="31">
        <f>DATA!E5612</f>
        <v>0</v>
      </c>
    </row>
    <row r="4766" spans="1:3" x14ac:dyDescent="0.35">
      <c r="A4766" s="30">
        <f>DATA!C5613</f>
        <v>0</v>
      </c>
      <c r="B4766" s="30">
        <f>DATA!D5613</f>
        <v>0</v>
      </c>
      <c r="C4766" s="31">
        <f>DATA!E5613</f>
        <v>0</v>
      </c>
    </row>
    <row r="4767" spans="1:3" x14ac:dyDescent="0.35">
      <c r="A4767" s="30">
        <f>DATA!C5614</f>
        <v>0</v>
      </c>
      <c r="B4767" s="30">
        <f>DATA!D5614</f>
        <v>0</v>
      </c>
      <c r="C4767" s="31">
        <f>DATA!E5614</f>
        <v>0</v>
      </c>
    </row>
    <row r="4768" spans="1:3" x14ac:dyDescent="0.35">
      <c r="A4768" s="30">
        <f>DATA!C5615</f>
        <v>0</v>
      </c>
      <c r="B4768" s="30">
        <f>DATA!D5615</f>
        <v>0</v>
      </c>
      <c r="C4768" s="31">
        <f>DATA!E5615</f>
        <v>0</v>
      </c>
    </row>
    <row r="4769" spans="1:3" x14ac:dyDescent="0.35">
      <c r="A4769" s="30">
        <f>DATA!C5616</f>
        <v>0</v>
      </c>
      <c r="B4769" s="30">
        <f>DATA!D5616</f>
        <v>0</v>
      </c>
      <c r="C4769" s="31">
        <f>DATA!E5616</f>
        <v>0</v>
      </c>
    </row>
    <row r="4770" spans="1:3" x14ac:dyDescent="0.35">
      <c r="A4770" s="30">
        <f>DATA!C5617</f>
        <v>0</v>
      </c>
      <c r="B4770" s="30">
        <f>DATA!D5617</f>
        <v>0</v>
      </c>
      <c r="C4770" s="31">
        <f>DATA!E5617</f>
        <v>0</v>
      </c>
    </row>
    <row r="4771" spans="1:3" x14ac:dyDescent="0.35">
      <c r="A4771" s="30">
        <f>DATA!C5618</f>
        <v>0</v>
      </c>
      <c r="B4771" s="30">
        <f>DATA!D5618</f>
        <v>0</v>
      </c>
      <c r="C4771" s="31">
        <f>DATA!E5618</f>
        <v>0</v>
      </c>
    </row>
    <row r="4772" spans="1:3" x14ac:dyDescent="0.35">
      <c r="A4772" s="30">
        <f>DATA!C5619</f>
        <v>0</v>
      </c>
      <c r="B4772" s="30">
        <f>DATA!D5619</f>
        <v>0</v>
      </c>
      <c r="C4772" s="31">
        <f>DATA!E5619</f>
        <v>0</v>
      </c>
    </row>
    <row r="4773" spans="1:3" x14ac:dyDescent="0.35">
      <c r="A4773" s="30">
        <f>DATA!C5620</f>
        <v>0</v>
      </c>
      <c r="B4773" s="30">
        <f>DATA!D5620</f>
        <v>0</v>
      </c>
      <c r="C4773" s="31">
        <f>DATA!E5620</f>
        <v>0</v>
      </c>
    </row>
    <row r="4774" spans="1:3" x14ac:dyDescent="0.35">
      <c r="A4774" s="30">
        <f>DATA!C5621</f>
        <v>0</v>
      </c>
      <c r="B4774" s="30">
        <f>DATA!D5621</f>
        <v>0</v>
      </c>
      <c r="C4774" s="31">
        <f>DATA!E5621</f>
        <v>0</v>
      </c>
    </row>
    <row r="4775" spans="1:3" x14ac:dyDescent="0.35">
      <c r="A4775" s="30">
        <f>DATA!C5622</f>
        <v>0</v>
      </c>
      <c r="B4775" s="30">
        <f>DATA!D5622</f>
        <v>0</v>
      </c>
      <c r="C4775" s="31">
        <f>DATA!E5622</f>
        <v>0</v>
      </c>
    </row>
    <row r="4776" spans="1:3" x14ac:dyDescent="0.35">
      <c r="A4776" s="30">
        <f>DATA!C5623</f>
        <v>0</v>
      </c>
      <c r="B4776" s="30">
        <f>DATA!D5623</f>
        <v>0</v>
      </c>
      <c r="C4776" s="31">
        <f>DATA!E5623</f>
        <v>0</v>
      </c>
    </row>
    <row r="4777" spans="1:3" x14ac:dyDescent="0.35">
      <c r="A4777" s="30">
        <f>DATA!C5624</f>
        <v>0</v>
      </c>
      <c r="B4777" s="30">
        <f>DATA!D5624</f>
        <v>0</v>
      </c>
      <c r="C4777" s="31">
        <f>DATA!E5624</f>
        <v>0</v>
      </c>
    </row>
    <row r="4778" spans="1:3" x14ac:dyDescent="0.35">
      <c r="A4778" s="30">
        <f>DATA!C5625</f>
        <v>0</v>
      </c>
      <c r="B4778" s="30">
        <f>DATA!D5625</f>
        <v>0</v>
      </c>
      <c r="C4778" s="31">
        <f>DATA!E5625</f>
        <v>0</v>
      </c>
    </row>
    <row r="4779" spans="1:3" x14ac:dyDescent="0.35">
      <c r="A4779" s="30">
        <f>DATA!C5626</f>
        <v>0</v>
      </c>
      <c r="B4779" s="30">
        <f>DATA!D5626</f>
        <v>0</v>
      </c>
      <c r="C4779" s="31">
        <f>DATA!E5626</f>
        <v>0</v>
      </c>
    </row>
    <row r="4780" spans="1:3" x14ac:dyDescent="0.35">
      <c r="A4780" s="30">
        <f>DATA!C5627</f>
        <v>0</v>
      </c>
      <c r="B4780" s="30">
        <f>DATA!D5627</f>
        <v>0</v>
      </c>
      <c r="C4780" s="31">
        <f>DATA!E5627</f>
        <v>0</v>
      </c>
    </row>
    <row r="4781" spans="1:3" x14ac:dyDescent="0.35">
      <c r="A4781" s="30">
        <f>DATA!C5628</f>
        <v>0</v>
      </c>
      <c r="B4781" s="30">
        <f>DATA!D5628</f>
        <v>0</v>
      </c>
      <c r="C4781" s="31">
        <f>DATA!E5628</f>
        <v>0</v>
      </c>
    </row>
    <row r="4782" spans="1:3" x14ac:dyDescent="0.35">
      <c r="A4782" s="30">
        <f>DATA!C5629</f>
        <v>0</v>
      </c>
      <c r="B4782" s="30">
        <f>DATA!D5629</f>
        <v>0</v>
      </c>
      <c r="C4782" s="31">
        <f>DATA!E5629</f>
        <v>0</v>
      </c>
    </row>
    <row r="4783" spans="1:3" x14ac:dyDescent="0.35">
      <c r="A4783" s="30">
        <f>DATA!C5630</f>
        <v>0</v>
      </c>
      <c r="B4783" s="30">
        <f>DATA!D5630</f>
        <v>0</v>
      </c>
      <c r="C4783" s="31">
        <f>DATA!E5630</f>
        <v>0</v>
      </c>
    </row>
    <row r="4784" spans="1:3" x14ac:dyDescent="0.35">
      <c r="A4784" s="30">
        <f>DATA!C5631</f>
        <v>0</v>
      </c>
      <c r="B4784" s="30">
        <f>DATA!D5631</f>
        <v>0</v>
      </c>
      <c r="C4784" s="31">
        <f>DATA!E5631</f>
        <v>0</v>
      </c>
    </row>
    <row r="4785" spans="1:3" x14ac:dyDescent="0.35">
      <c r="A4785" s="30">
        <f>DATA!C5632</f>
        <v>0</v>
      </c>
      <c r="B4785" s="30">
        <f>DATA!D5632</f>
        <v>0</v>
      </c>
      <c r="C4785" s="31">
        <f>DATA!E5632</f>
        <v>0</v>
      </c>
    </row>
    <row r="4786" spans="1:3" x14ac:dyDescent="0.35">
      <c r="A4786" s="30">
        <f>DATA!C5633</f>
        <v>0</v>
      </c>
      <c r="B4786" s="30">
        <f>DATA!D5633</f>
        <v>0</v>
      </c>
      <c r="C4786" s="31">
        <f>DATA!E5633</f>
        <v>0</v>
      </c>
    </row>
    <row r="4787" spans="1:3" x14ac:dyDescent="0.35">
      <c r="A4787" s="30">
        <f>DATA!C5634</f>
        <v>0</v>
      </c>
      <c r="B4787" s="30">
        <f>DATA!D5634</f>
        <v>0</v>
      </c>
      <c r="C4787" s="31">
        <f>DATA!E5634</f>
        <v>0</v>
      </c>
    </row>
    <row r="4788" spans="1:3" x14ac:dyDescent="0.35">
      <c r="A4788" s="30">
        <f>DATA!C5635</f>
        <v>0</v>
      </c>
      <c r="B4788" s="30">
        <f>DATA!D5635</f>
        <v>0</v>
      </c>
      <c r="C4788" s="31">
        <f>DATA!E5635</f>
        <v>0</v>
      </c>
    </row>
    <row r="4789" spans="1:3" x14ac:dyDescent="0.35">
      <c r="A4789" s="30">
        <f>DATA!C5636</f>
        <v>0</v>
      </c>
      <c r="B4789" s="30">
        <f>DATA!D5636</f>
        <v>0</v>
      </c>
      <c r="C4789" s="31">
        <f>DATA!E5636</f>
        <v>0</v>
      </c>
    </row>
    <row r="4790" spans="1:3" x14ac:dyDescent="0.35">
      <c r="A4790" s="30">
        <f>DATA!C5637</f>
        <v>0</v>
      </c>
      <c r="B4790" s="30">
        <f>DATA!D5637</f>
        <v>0</v>
      </c>
      <c r="C4790" s="31">
        <f>DATA!E5637</f>
        <v>0</v>
      </c>
    </row>
    <row r="4791" spans="1:3" x14ac:dyDescent="0.35">
      <c r="A4791" s="30">
        <f>DATA!C5638</f>
        <v>0</v>
      </c>
      <c r="B4791" s="30">
        <f>DATA!D5638</f>
        <v>0</v>
      </c>
      <c r="C4791" s="31">
        <f>DATA!E5638</f>
        <v>0</v>
      </c>
    </row>
    <row r="4792" spans="1:3" x14ac:dyDescent="0.35">
      <c r="A4792" s="30">
        <f>DATA!C5639</f>
        <v>0</v>
      </c>
      <c r="B4792" s="30">
        <f>DATA!D5639</f>
        <v>0</v>
      </c>
      <c r="C4792" s="31">
        <f>DATA!E5639</f>
        <v>0</v>
      </c>
    </row>
    <row r="4793" spans="1:3" x14ac:dyDescent="0.35">
      <c r="A4793" s="30">
        <f>DATA!C5640</f>
        <v>0</v>
      </c>
      <c r="B4793" s="30">
        <f>DATA!D5640</f>
        <v>0</v>
      </c>
      <c r="C4793" s="31">
        <f>DATA!E5640</f>
        <v>0</v>
      </c>
    </row>
    <row r="4794" spans="1:3" x14ac:dyDescent="0.35">
      <c r="A4794" s="30">
        <f>DATA!C5641</f>
        <v>0</v>
      </c>
      <c r="B4794" s="30">
        <f>DATA!D5641</f>
        <v>0</v>
      </c>
      <c r="C4794" s="31">
        <f>DATA!E5641</f>
        <v>0</v>
      </c>
    </row>
    <row r="4795" spans="1:3" x14ac:dyDescent="0.35">
      <c r="A4795" s="30">
        <f>DATA!C5642</f>
        <v>0</v>
      </c>
      <c r="B4795" s="30">
        <f>DATA!D5642</f>
        <v>0</v>
      </c>
      <c r="C4795" s="31">
        <f>DATA!E5642</f>
        <v>0</v>
      </c>
    </row>
    <row r="4796" spans="1:3" x14ac:dyDescent="0.35">
      <c r="A4796" s="30">
        <f>DATA!C5643</f>
        <v>0</v>
      </c>
      <c r="B4796" s="30">
        <f>DATA!D5643</f>
        <v>0</v>
      </c>
      <c r="C4796" s="31">
        <f>DATA!E5643</f>
        <v>0</v>
      </c>
    </row>
    <row r="4797" spans="1:3" x14ac:dyDescent="0.35">
      <c r="A4797" s="30">
        <f>DATA!C5644</f>
        <v>0</v>
      </c>
      <c r="B4797" s="30">
        <f>DATA!D5644</f>
        <v>0</v>
      </c>
      <c r="C4797" s="31">
        <f>DATA!E5644</f>
        <v>0</v>
      </c>
    </row>
    <row r="4798" spans="1:3" x14ac:dyDescent="0.35">
      <c r="A4798" s="30">
        <f>DATA!C5645</f>
        <v>0</v>
      </c>
      <c r="B4798" s="30">
        <f>DATA!D5645</f>
        <v>0</v>
      </c>
      <c r="C4798" s="31">
        <f>DATA!E5645</f>
        <v>0</v>
      </c>
    </row>
    <row r="4799" spans="1:3" x14ac:dyDescent="0.35">
      <c r="A4799" s="30">
        <f>DATA!C5646</f>
        <v>0</v>
      </c>
      <c r="B4799" s="30">
        <f>DATA!D5646</f>
        <v>0</v>
      </c>
      <c r="C4799" s="31">
        <f>DATA!E5646</f>
        <v>0</v>
      </c>
    </row>
    <row r="4800" spans="1:3" x14ac:dyDescent="0.35">
      <c r="A4800" s="30">
        <f>DATA!C5647</f>
        <v>0</v>
      </c>
      <c r="B4800" s="30">
        <f>DATA!D5647</f>
        <v>0</v>
      </c>
      <c r="C4800" s="31">
        <f>DATA!E5647</f>
        <v>0</v>
      </c>
    </row>
    <row r="4801" spans="1:3" x14ac:dyDescent="0.35">
      <c r="A4801" s="30">
        <f>DATA!C5648</f>
        <v>0</v>
      </c>
      <c r="B4801" s="30">
        <f>DATA!D5648</f>
        <v>0</v>
      </c>
      <c r="C4801" s="31">
        <f>DATA!E5648</f>
        <v>0</v>
      </c>
    </row>
    <row r="4802" spans="1:3" x14ac:dyDescent="0.35">
      <c r="A4802" s="30">
        <f>DATA!C5649</f>
        <v>0</v>
      </c>
      <c r="B4802" s="30">
        <f>DATA!D5649</f>
        <v>0</v>
      </c>
      <c r="C4802" s="31">
        <f>DATA!E5649</f>
        <v>0</v>
      </c>
    </row>
    <row r="4803" spans="1:3" x14ac:dyDescent="0.35">
      <c r="A4803" s="30">
        <f>DATA!C5650</f>
        <v>0</v>
      </c>
      <c r="B4803" s="30">
        <f>DATA!D5650</f>
        <v>0</v>
      </c>
      <c r="C4803" s="31">
        <f>DATA!E5650</f>
        <v>0</v>
      </c>
    </row>
    <row r="4804" spans="1:3" x14ac:dyDescent="0.35">
      <c r="A4804" s="30">
        <f>DATA!C5651</f>
        <v>0</v>
      </c>
      <c r="B4804" s="30">
        <f>DATA!D5651</f>
        <v>0</v>
      </c>
      <c r="C4804" s="31">
        <f>DATA!E5651</f>
        <v>0</v>
      </c>
    </row>
    <row r="4805" spans="1:3" x14ac:dyDescent="0.35">
      <c r="A4805" s="30">
        <f>DATA!C5652</f>
        <v>0</v>
      </c>
      <c r="B4805" s="30">
        <f>DATA!D5652</f>
        <v>0</v>
      </c>
      <c r="C4805" s="31">
        <f>DATA!E5652</f>
        <v>0</v>
      </c>
    </row>
    <row r="4806" spans="1:3" x14ac:dyDescent="0.35">
      <c r="A4806" s="30">
        <f>DATA!C5653</f>
        <v>0</v>
      </c>
      <c r="B4806" s="30">
        <f>DATA!D5653</f>
        <v>0</v>
      </c>
      <c r="C4806" s="31">
        <f>DATA!E5653</f>
        <v>0</v>
      </c>
    </row>
    <row r="4807" spans="1:3" x14ac:dyDescent="0.35">
      <c r="A4807" s="30">
        <f>DATA!C5654</f>
        <v>0</v>
      </c>
      <c r="B4807" s="30">
        <f>DATA!D5654</f>
        <v>0</v>
      </c>
      <c r="C4807" s="31">
        <f>DATA!E5654</f>
        <v>0</v>
      </c>
    </row>
    <row r="4808" spans="1:3" x14ac:dyDescent="0.35">
      <c r="A4808" s="30">
        <f>DATA!C5655</f>
        <v>0</v>
      </c>
      <c r="B4808" s="30">
        <f>DATA!D5655</f>
        <v>0</v>
      </c>
      <c r="C4808" s="31">
        <f>DATA!E5655</f>
        <v>0</v>
      </c>
    </row>
    <row r="4809" spans="1:3" x14ac:dyDescent="0.35">
      <c r="A4809" s="30">
        <f>DATA!C5656</f>
        <v>0</v>
      </c>
      <c r="B4809" s="30">
        <f>DATA!D5656</f>
        <v>0</v>
      </c>
      <c r="C4809" s="31">
        <f>DATA!E5656</f>
        <v>0</v>
      </c>
    </row>
    <row r="4810" spans="1:3" x14ac:dyDescent="0.35">
      <c r="A4810" s="30">
        <f>DATA!C5657</f>
        <v>0</v>
      </c>
      <c r="B4810" s="30">
        <f>DATA!D5657</f>
        <v>0</v>
      </c>
      <c r="C4810" s="31">
        <f>DATA!E5657</f>
        <v>0</v>
      </c>
    </row>
    <row r="4811" spans="1:3" x14ac:dyDescent="0.35">
      <c r="A4811" s="30">
        <f>DATA!C5658</f>
        <v>0</v>
      </c>
      <c r="B4811" s="30">
        <f>DATA!D5658</f>
        <v>0</v>
      </c>
      <c r="C4811" s="31">
        <f>DATA!E5658</f>
        <v>0</v>
      </c>
    </row>
    <row r="4812" spans="1:3" x14ac:dyDescent="0.35">
      <c r="A4812" s="30">
        <f>DATA!C5659</f>
        <v>0</v>
      </c>
      <c r="B4812" s="30">
        <f>DATA!D5659</f>
        <v>0</v>
      </c>
      <c r="C4812" s="31">
        <f>DATA!E5659</f>
        <v>0</v>
      </c>
    </row>
    <row r="4813" spans="1:3" x14ac:dyDescent="0.35">
      <c r="A4813" s="30">
        <f>DATA!C5660</f>
        <v>0</v>
      </c>
      <c r="B4813" s="30">
        <f>DATA!D5660</f>
        <v>0</v>
      </c>
      <c r="C4813" s="31">
        <f>DATA!E5660</f>
        <v>0</v>
      </c>
    </row>
    <row r="4814" spans="1:3" x14ac:dyDescent="0.35">
      <c r="A4814" s="30">
        <f>DATA!C5661</f>
        <v>0</v>
      </c>
      <c r="B4814" s="30">
        <f>DATA!D5661</f>
        <v>0</v>
      </c>
      <c r="C4814" s="31">
        <f>DATA!E5661</f>
        <v>0</v>
      </c>
    </row>
    <row r="4815" spans="1:3" x14ac:dyDescent="0.35">
      <c r="A4815" s="30">
        <f>DATA!C5662</f>
        <v>0</v>
      </c>
      <c r="B4815" s="30">
        <f>DATA!D5662</f>
        <v>0</v>
      </c>
      <c r="C4815" s="31">
        <f>DATA!E5662</f>
        <v>0</v>
      </c>
    </row>
    <row r="4816" spans="1:3" x14ac:dyDescent="0.35">
      <c r="A4816" s="30">
        <f>DATA!C5663</f>
        <v>0</v>
      </c>
      <c r="B4816" s="30">
        <f>DATA!D5663</f>
        <v>0</v>
      </c>
      <c r="C4816" s="31">
        <f>DATA!E5663</f>
        <v>0</v>
      </c>
    </row>
    <row r="4817" spans="1:3" x14ac:dyDescent="0.35">
      <c r="A4817" s="30">
        <f>DATA!C5664</f>
        <v>0</v>
      </c>
      <c r="B4817" s="30">
        <f>DATA!D5664</f>
        <v>0</v>
      </c>
      <c r="C4817" s="31">
        <f>DATA!E5664</f>
        <v>0</v>
      </c>
    </row>
    <row r="4818" spans="1:3" x14ac:dyDescent="0.35">
      <c r="A4818" s="30">
        <f>DATA!C5665</f>
        <v>0</v>
      </c>
      <c r="B4818" s="30">
        <f>DATA!D5665</f>
        <v>0</v>
      </c>
      <c r="C4818" s="31">
        <f>DATA!E5665</f>
        <v>0</v>
      </c>
    </row>
    <row r="4819" spans="1:3" x14ac:dyDescent="0.35">
      <c r="A4819" s="30">
        <f>DATA!C5666</f>
        <v>0</v>
      </c>
      <c r="B4819" s="30">
        <f>DATA!D5666</f>
        <v>0</v>
      </c>
      <c r="C4819" s="31">
        <f>DATA!E5666</f>
        <v>0</v>
      </c>
    </row>
    <row r="4820" spans="1:3" x14ac:dyDescent="0.35">
      <c r="A4820" s="30">
        <f>DATA!C5667</f>
        <v>0</v>
      </c>
      <c r="B4820" s="30">
        <f>DATA!D5667</f>
        <v>0</v>
      </c>
      <c r="C4820" s="31">
        <f>DATA!E5667</f>
        <v>0</v>
      </c>
    </row>
    <row r="4821" spans="1:3" x14ac:dyDescent="0.35">
      <c r="A4821" s="30">
        <f>DATA!C5668</f>
        <v>0</v>
      </c>
      <c r="B4821" s="30">
        <f>DATA!D5668</f>
        <v>0</v>
      </c>
      <c r="C4821" s="31">
        <f>DATA!E5668</f>
        <v>0</v>
      </c>
    </row>
    <row r="4822" spans="1:3" x14ac:dyDescent="0.35">
      <c r="A4822" s="30">
        <f>DATA!C5669</f>
        <v>0</v>
      </c>
      <c r="B4822" s="30">
        <f>DATA!D5669</f>
        <v>0</v>
      </c>
      <c r="C4822" s="31">
        <f>DATA!E5669</f>
        <v>0</v>
      </c>
    </row>
    <row r="4823" spans="1:3" x14ac:dyDescent="0.35">
      <c r="A4823" s="30">
        <f>DATA!C5670</f>
        <v>0</v>
      </c>
      <c r="B4823" s="30">
        <f>DATA!D5670</f>
        <v>0</v>
      </c>
      <c r="C4823" s="31">
        <f>DATA!E5670</f>
        <v>0</v>
      </c>
    </row>
    <row r="4824" spans="1:3" x14ac:dyDescent="0.35">
      <c r="A4824" s="30">
        <f>DATA!C5671</f>
        <v>0</v>
      </c>
      <c r="B4824" s="30">
        <f>DATA!D5671</f>
        <v>0</v>
      </c>
      <c r="C4824" s="31">
        <f>DATA!E5671</f>
        <v>0</v>
      </c>
    </row>
    <row r="4825" spans="1:3" x14ac:dyDescent="0.35">
      <c r="A4825" s="30">
        <f>DATA!C5672</f>
        <v>0</v>
      </c>
      <c r="B4825" s="30">
        <f>DATA!D5672</f>
        <v>0</v>
      </c>
      <c r="C4825" s="31">
        <f>DATA!E5672</f>
        <v>0</v>
      </c>
    </row>
    <row r="4826" spans="1:3" x14ac:dyDescent="0.35">
      <c r="A4826" s="30">
        <f>DATA!C5673</f>
        <v>0</v>
      </c>
      <c r="B4826" s="30">
        <f>DATA!D5673</f>
        <v>0</v>
      </c>
      <c r="C4826" s="31">
        <f>DATA!E5673</f>
        <v>0</v>
      </c>
    </row>
    <row r="4827" spans="1:3" x14ac:dyDescent="0.35">
      <c r="A4827" s="30">
        <f>DATA!C5674</f>
        <v>0</v>
      </c>
      <c r="B4827" s="30">
        <f>DATA!D5674</f>
        <v>0</v>
      </c>
      <c r="C4827" s="31">
        <f>DATA!E5674</f>
        <v>0</v>
      </c>
    </row>
    <row r="4828" spans="1:3" x14ac:dyDescent="0.35">
      <c r="A4828" s="30">
        <f>DATA!C5675</f>
        <v>0</v>
      </c>
      <c r="B4828" s="30">
        <f>DATA!D5675</f>
        <v>0</v>
      </c>
      <c r="C4828" s="31">
        <f>DATA!E5675</f>
        <v>0</v>
      </c>
    </row>
    <row r="4829" spans="1:3" x14ac:dyDescent="0.35">
      <c r="A4829" s="30">
        <f>DATA!C5676</f>
        <v>0</v>
      </c>
      <c r="B4829" s="30">
        <f>DATA!D5676</f>
        <v>0</v>
      </c>
      <c r="C4829" s="31">
        <f>DATA!E5676</f>
        <v>0</v>
      </c>
    </row>
    <row r="4830" spans="1:3" x14ac:dyDescent="0.35">
      <c r="A4830" s="30">
        <f>DATA!C5677</f>
        <v>0</v>
      </c>
      <c r="B4830" s="30">
        <f>DATA!D5677</f>
        <v>0</v>
      </c>
      <c r="C4830" s="31">
        <f>DATA!E5677</f>
        <v>0</v>
      </c>
    </row>
    <row r="4831" spans="1:3" x14ac:dyDescent="0.35">
      <c r="A4831" s="30">
        <f>DATA!C5678</f>
        <v>0</v>
      </c>
      <c r="B4831" s="30">
        <f>DATA!D5678</f>
        <v>0</v>
      </c>
      <c r="C4831" s="31">
        <f>DATA!E5678</f>
        <v>0</v>
      </c>
    </row>
    <row r="4832" spans="1:3" x14ac:dyDescent="0.35">
      <c r="A4832" s="30">
        <f>DATA!C5679</f>
        <v>0</v>
      </c>
      <c r="B4832" s="30">
        <f>DATA!D5679</f>
        <v>0</v>
      </c>
      <c r="C4832" s="31">
        <f>DATA!E5679</f>
        <v>0</v>
      </c>
    </row>
    <row r="4833" spans="1:3" x14ac:dyDescent="0.35">
      <c r="A4833" s="30">
        <f>DATA!C5680</f>
        <v>0</v>
      </c>
      <c r="B4833" s="30">
        <f>DATA!D5680</f>
        <v>0</v>
      </c>
      <c r="C4833" s="31">
        <f>DATA!E5680</f>
        <v>0</v>
      </c>
    </row>
    <row r="4834" spans="1:3" x14ac:dyDescent="0.35">
      <c r="A4834" s="30">
        <f>DATA!C5681</f>
        <v>0</v>
      </c>
      <c r="B4834" s="30">
        <f>DATA!D5681</f>
        <v>0</v>
      </c>
      <c r="C4834" s="31">
        <f>DATA!E5681</f>
        <v>0</v>
      </c>
    </row>
    <row r="4835" spans="1:3" x14ac:dyDescent="0.35">
      <c r="A4835" s="30">
        <f>DATA!C5682</f>
        <v>0</v>
      </c>
      <c r="B4835" s="30">
        <f>DATA!D5682</f>
        <v>0</v>
      </c>
      <c r="C4835" s="31">
        <f>DATA!E5682</f>
        <v>0</v>
      </c>
    </row>
    <row r="4836" spans="1:3" x14ac:dyDescent="0.35">
      <c r="A4836" s="30">
        <f>DATA!C5683</f>
        <v>0</v>
      </c>
      <c r="B4836" s="30">
        <f>DATA!D5683</f>
        <v>0</v>
      </c>
      <c r="C4836" s="31">
        <f>DATA!E5683</f>
        <v>0</v>
      </c>
    </row>
    <row r="4837" spans="1:3" x14ac:dyDescent="0.35">
      <c r="A4837" s="30">
        <f>DATA!C5684</f>
        <v>0</v>
      </c>
      <c r="B4837" s="30">
        <f>DATA!D5684</f>
        <v>0</v>
      </c>
      <c r="C4837" s="31">
        <f>DATA!E5684</f>
        <v>0</v>
      </c>
    </row>
    <row r="4838" spans="1:3" x14ac:dyDescent="0.35">
      <c r="A4838" s="30">
        <f>DATA!C5685</f>
        <v>0</v>
      </c>
      <c r="B4838" s="30">
        <f>DATA!D5685</f>
        <v>0</v>
      </c>
      <c r="C4838" s="31">
        <f>DATA!E5685</f>
        <v>0</v>
      </c>
    </row>
    <row r="4839" spans="1:3" x14ac:dyDescent="0.35">
      <c r="A4839" s="30">
        <f>DATA!C5686</f>
        <v>0</v>
      </c>
      <c r="B4839" s="30">
        <f>DATA!D5686</f>
        <v>0</v>
      </c>
      <c r="C4839" s="31">
        <f>DATA!E5686</f>
        <v>0</v>
      </c>
    </row>
    <row r="4840" spans="1:3" x14ac:dyDescent="0.35">
      <c r="A4840" s="30">
        <f>DATA!C5687</f>
        <v>0</v>
      </c>
      <c r="B4840" s="30">
        <f>DATA!D5687</f>
        <v>0</v>
      </c>
      <c r="C4840" s="31">
        <f>DATA!E5687</f>
        <v>0</v>
      </c>
    </row>
    <row r="4841" spans="1:3" x14ac:dyDescent="0.35">
      <c r="A4841" s="30">
        <f>DATA!C5688</f>
        <v>0</v>
      </c>
      <c r="B4841" s="30">
        <f>DATA!D5688</f>
        <v>0</v>
      </c>
      <c r="C4841" s="31">
        <f>DATA!E5688</f>
        <v>0</v>
      </c>
    </row>
    <row r="4842" spans="1:3" x14ac:dyDescent="0.35">
      <c r="A4842" s="30">
        <f>DATA!C5689</f>
        <v>0</v>
      </c>
      <c r="B4842" s="30">
        <f>DATA!D5689</f>
        <v>0</v>
      </c>
      <c r="C4842" s="31">
        <f>DATA!E5689</f>
        <v>0</v>
      </c>
    </row>
    <row r="4843" spans="1:3" x14ac:dyDescent="0.35">
      <c r="A4843" s="30">
        <f>DATA!C5690</f>
        <v>0</v>
      </c>
      <c r="B4843" s="30">
        <f>DATA!D5690</f>
        <v>0</v>
      </c>
      <c r="C4843" s="31">
        <f>DATA!E5690</f>
        <v>0</v>
      </c>
    </row>
    <row r="4844" spans="1:3" x14ac:dyDescent="0.35">
      <c r="A4844" s="30">
        <f>DATA!C5691</f>
        <v>0</v>
      </c>
      <c r="B4844" s="30">
        <f>DATA!D5691</f>
        <v>0</v>
      </c>
      <c r="C4844" s="31">
        <f>DATA!E5691</f>
        <v>0</v>
      </c>
    </row>
    <row r="4845" spans="1:3" x14ac:dyDescent="0.35">
      <c r="A4845" s="30">
        <f>DATA!C5692</f>
        <v>0</v>
      </c>
      <c r="B4845" s="30">
        <f>DATA!D5692</f>
        <v>0</v>
      </c>
      <c r="C4845" s="31">
        <f>DATA!E5692</f>
        <v>0</v>
      </c>
    </row>
    <row r="4846" spans="1:3" x14ac:dyDescent="0.35">
      <c r="A4846" s="30">
        <f>DATA!C5693</f>
        <v>0</v>
      </c>
      <c r="B4846" s="30">
        <f>DATA!D5693</f>
        <v>0</v>
      </c>
      <c r="C4846" s="31">
        <f>DATA!E5693</f>
        <v>0</v>
      </c>
    </row>
    <row r="4847" spans="1:3" x14ac:dyDescent="0.35">
      <c r="A4847" s="30">
        <f>DATA!C5694</f>
        <v>0</v>
      </c>
      <c r="B4847" s="30">
        <f>DATA!D5694</f>
        <v>0</v>
      </c>
      <c r="C4847" s="31">
        <f>DATA!E5694</f>
        <v>0</v>
      </c>
    </row>
    <row r="4848" spans="1:3" x14ac:dyDescent="0.35">
      <c r="A4848" s="30">
        <f>DATA!C5695</f>
        <v>0</v>
      </c>
      <c r="B4848" s="30">
        <f>DATA!D5695</f>
        <v>0</v>
      </c>
      <c r="C4848" s="31">
        <f>DATA!E5695</f>
        <v>0</v>
      </c>
    </row>
    <row r="4849" spans="1:3" x14ac:dyDescent="0.35">
      <c r="A4849" s="30">
        <f>DATA!C5696</f>
        <v>0</v>
      </c>
      <c r="B4849" s="30">
        <f>DATA!D5696</f>
        <v>0</v>
      </c>
      <c r="C4849" s="31">
        <f>DATA!E5696</f>
        <v>0</v>
      </c>
    </row>
    <row r="4850" spans="1:3" x14ac:dyDescent="0.35">
      <c r="A4850" s="30">
        <f>DATA!C5697</f>
        <v>0</v>
      </c>
      <c r="B4850" s="30">
        <f>DATA!D5697</f>
        <v>0</v>
      </c>
      <c r="C4850" s="31">
        <f>DATA!E5697</f>
        <v>0</v>
      </c>
    </row>
    <row r="4851" spans="1:3" x14ac:dyDescent="0.35">
      <c r="A4851" s="30">
        <f>DATA!C5698</f>
        <v>0</v>
      </c>
      <c r="B4851" s="30">
        <f>DATA!D5698</f>
        <v>0</v>
      </c>
      <c r="C4851" s="31">
        <f>DATA!E5698</f>
        <v>0</v>
      </c>
    </row>
    <row r="4852" spans="1:3" x14ac:dyDescent="0.35">
      <c r="A4852" s="30">
        <f>DATA!C5699</f>
        <v>0</v>
      </c>
      <c r="B4852" s="30">
        <f>DATA!D5699</f>
        <v>0</v>
      </c>
      <c r="C4852" s="31">
        <f>DATA!E5699</f>
        <v>0</v>
      </c>
    </row>
    <row r="4853" spans="1:3" x14ac:dyDescent="0.35">
      <c r="A4853" s="30">
        <f>DATA!C5700</f>
        <v>0</v>
      </c>
      <c r="B4853" s="30">
        <f>DATA!D5700</f>
        <v>0</v>
      </c>
      <c r="C4853" s="31">
        <f>DATA!E5700</f>
        <v>0</v>
      </c>
    </row>
    <row r="4854" spans="1:3" x14ac:dyDescent="0.35">
      <c r="A4854" s="30">
        <f>DATA!C5701</f>
        <v>0</v>
      </c>
      <c r="B4854" s="30">
        <f>DATA!D5701</f>
        <v>0</v>
      </c>
      <c r="C4854" s="31">
        <f>DATA!E5701</f>
        <v>0</v>
      </c>
    </row>
    <row r="4855" spans="1:3" x14ac:dyDescent="0.35">
      <c r="A4855" s="30">
        <f>DATA!C5702</f>
        <v>0</v>
      </c>
      <c r="B4855" s="30">
        <f>DATA!D5702</f>
        <v>0</v>
      </c>
      <c r="C4855" s="31">
        <f>DATA!E5702</f>
        <v>0</v>
      </c>
    </row>
    <row r="4856" spans="1:3" x14ac:dyDescent="0.35">
      <c r="A4856" s="30">
        <f>DATA!C5703</f>
        <v>0</v>
      </c>
      <c r="B4856" s="30">
        <f>DATA!D5703</f>
        <v>0</v>
      </c>
      <c r="C4856" s="31">
        <f>DATA!E5703</f>
        <v>0</v>
      </c>
    </row>
    <row r="4857" spans="1:3" x14ac:dyDescent="0.35">
      <c r="A4857" s="30">
        <f>DATA!C5704</f>
        <v>0</v>
      </c>
      <c r="B4857" s="30">
        <f>DATA!D5704</f>
        <v>0</v>
      </c>
      <c r="C4857" s="31">
        <f>DATA!E5704</f>
        <v>0</v>
      </c>
    </row>
    <row r="4858" spans="1:3" x14ac:dyDescent="0.35">
      <c r="A4858" s="30">
        <f>DATA!C5705</f>
        <v>0</v>
      </c>
      <c r="B4858" s="30">
        <f>DATA!D5705</f>
        <v>0</v>
      </c>
      <c r="C4858" s="31">
        <f>DATA!E5705</f>
        <v>0</v>
      </c>
    </row>
    <row r="4859" spans="1:3" x14ac:dyDescent="0.35">
      <c r="A4859" s="30">
        <f>DATA!C5706</f>
        <v>0</v>
      </c>
      <c r="B4859" s="30">
        <f>DATA!D5706</f>
        <v>0</v>
      </c>
      <c r="C4859" s="31">
        <f>DATA!E5706</f>
        <v>0</v>
      </c>
    </row>
    <row r="4860" spans="1:3" x14ac:dyDescent="0.35">
      <c r="A4860" s="30">
        <f>DATA!C5707</f>
        <v>0</v>
      </c>
      <c r="B4860" s="30">
        <f>DATA!D5707</f>
        <v>0</v>
      </c>
      <c r="C4860" s="31">
        <f>DATA!E5707</f>
        <v>0</v>
      </c>
    </row>
    <row r="4861" spans="1:3" x14ac:dyDescent="0.35">
      <c r="A4861" s="30">
        <f>DATA!C5708</f>
        <v>0</v>
      </c>
      <c r="B4861" s="30">
        <f>DATA!D5708</f>
        <v>0</v>
      </c>
      <c r="C4861" s="31">
        <f>DATA!E5708</f>
        <v>0</v>
      </c>
    </row>
    <row r="4862" spans="1:3" x14ac:dyDescent="0.35">
      <c r="A4862" s="30">
        <f>DATA!C5709</f>
        <v>0</v>
      </c>
      <c r="B4862" s="30">
        <f>DATA!D5709</f>
        <v>0</v>
      </c>
      <c r="C4862" s="31">
        <f>DATA!E5709</f>
        <v>0</v>
      </c>
    </row>
    <row r="4863" spans="1:3" x14ac:dyDescent="0.35">
      <c r="A4863" s="30">
        <f>DATA!C5710</f>
        <v>0</v>
      </c>
      <c r="B4863" s="30">
        <f>DATA!D5710</f>
        <v>0</v>
      </c>
      <c r="C4863" s="31">
        <f>DATA!E5710</f>
        <v>0</v>
      </c>
    </row>
    <row r="4864" spans="1:3" x14ac:dyDescent="0.35">
      <c r="A4864" s="30">
        <f>DATA!C5711</f>
        <v>0</v>
      </c>
      <c r="B4864" s="30">
        <f>DATA!D5711</f>
        <v>0</v>
      </c>
      <c r="C4864" s="31">
        <f>DATA!E5711</f>
        <v>0</v>
      </c>
    </row>
    <row r="4865" spans="1:3" x14ac:dyDescent="0.35">
      <c r="A4865" s="30">
        <f>DATA!C5712</f>
        <v>0</v>
      </c>
      <c r="B4865" s="30">
        <f>DATA!D5712</f>
        <v>0</v>
      </c>
      <c r="C4865" s="31">
        <f>DATA!E5712</f>
        <v>0</v>
      </c>
    </row>
    <row r="4866" spans="1:3" x14ac:dyDescent="0.35">
      <c r="A4866" s="30">
        <f>DATA!C5713</f>
        <v>0</v>
      </c>
      <c r="B4866" s="30">
        <f>DATA!D5713</f>
        <v>0</v>
      </c>
      <c r="C4866" s="31">
        <f>DATA!E5713</f>
        <v>0</v>
      </c>
    </row>
    <row r="4867" spans="1:3" x14ac:dyDescent="0.35">
      <c r="A4867" s="30">
        <f>DATA!C5714</f>
        <v>0</v>
      </c>
      <c r="B4867" s="30">
        <f>DATA!D5714</f>
        <v>0</v>
      </c>
      <c r="C4867" s="31">
        <f>DATA!E5714</f>
        <v>0</v>
      </c>
    </row>
    <row r="4868" spans="1:3" x14ac:dyDescent="0.35">
      <c r="A4868" s="30">
        <f>DATA!C5715</f>
        <v>0</v>
      </c>
      <c r="B4868" s="30">
        <f>DATA!D5715</f>
        <v>0</v>
      </c>
      <c r="C4868" s="31">
        <f>DATA!E5715</f>
        <v>0</v>
      </c>
    </row>
    <row r="4869" spans="1:3" x14ac:dyDescent="0.35">
      <c r="A4869" s="30">
        <f>DATA!C5716</f>
        <v>0</v>
      </c>
      <c r="B4869" s="30">
        <f>DATA!D5716</f>
        <v>0</v>
      </c>
      <c r="C4869" s="31">
        <f>DATA!E5716</f>
        <v>0</v>
      </c>
    </row>
    <row r="4870" spans="1:3" x14ac:dyDescent="0.35">
      <c r="A4870" s="30">
        <f>DATA!C5717</f>
        <v>0</v>
      </c>
      <c r="B4870" s="30">
        <f>DATA!D5717</f>
        <v>0</v>
      </c>
      <c r="C4870" s="31">
        <f>DATA!E5717</f>
        <v>0</v>
      </c>
    </row>
    <row r="4871" spans="1:3" x14ac:dyDescent="0.35">
      <c r="A4871" s="30">
        <f>DATA!C5718</f>
        <v>0</v>
      </c>
      <c r="B4871" s="30">
        <f>DATA!D5718</f>
        <v>0</v>
      </c>
      <c r="C4871" s="31">
        <f>DATA!E5718</f>
        <v>0</v>
      </c>
    </row>
    <row r="4872" spans="1:3" x14ac:dyDescent="0.35">
      <c r="A4872" s="30">
        <f>DATA!C5719</f>
        <v>0</v>
      </c>
      <c r="B4872" s="30">
        <f>DATA!D5719</f>
        <v>0</v>
      </c>
      <c r="C4872" s="31">
        <f>DATA!E5719</f>
        <v>0</v>
      </c>
    </row>
    <row r="4873" spans="1:3" x14ac:dyDescent="0.35">
      <c r="A4873" s="30">
        <f>DATA!C5720</f>
        <v>0</v>
      </c>
      <c r="B4873" s="30">
        <f>DATA!D5720</f>
        <v>0</v>
      </c>
      <c r="C4873" s="31">
        <f>DATA!E5720</f>
        <v>0</v>
      </c>
    </row>
    <row r="4874" spans="1:3" x14ac:dyDescent="0.35">
      <c r="A4874" s="30">
        <f>DATA!C5721</f>
        <v>0</v>
      </c>
      <c r="B4874" s="30">
        <f>DATA!D5721</f>
        <v>0</v>
      </c>
      <c r="C4874" s="31">
        <f>DATA!E5721</f>
        <v>0</v>
      </c>
    </row>
    <row r="4875" spans="1:3" x14ac:dyDescent="0.35">
      <c r="A4875" s="30">
        <f>DATA!C5722</f>
        <v>0</v>
      </c>
      <c r="B4875" s="30">
        <f>DATA!D5722</f>
        <v>0</v>
      </c>
      <c r="C4875" s="31">
        <f>DATA!E5722</f>
        <v>0</v>
      </c>
    </row>
    <row r="4876" spans="1:3" x14ac:dyDescent="0.35">
      <c r="A4876" s="30">
        <f>DATA!C5723</f>
        <v>0</v>
      </c>
      <c r="B4876" s="30">
        <f>DATA!D5723</f>
        <v>0</v>
      </c>
      <c r="C4876" s="31">
        <f>DATA!E5723</f>
        <v>0</v>
      </c>
    </row>
    <row r="4877" spans="1:3" x14ac:dyDescent="0.35">
      <c r="A4877" s="30">
        <f>DATA!C5724</f>
        <v>0</v>
      </c>
      <c r="B4877" s="30">
        <f>DATA!D5724</f>
        <v>0</v>
      </c>
      <c r="C4877" s="31">
        <f>DATA!E5724</f>
        <v>0</v>
      </c>
    </row>
    <row r="4878" spans="1:3" x14ac:dyDescent="0.35">
      <c r="A4878" s="30">
        <f>DATA!C5725</f>
        <v>0</v>
      </c>
      <c r="B4878" s="30">
        <f>DATA!D5725</f>
        <v>0</v>
      </c>
      <c r="C4878" s="31">
        <f>DATA!E5725</f>
        <v>0</v>
      </c>
    </row>
    <row r="4879" spans="1:3" x14ac:dyDescent="0.35">
      <c r="A4879" s="30">
        <f>DATA!C5726</f>
        <v>0</v>
      </c>
      <c r="B4879" s="30">
        <f>DATA!D5726</f>
        <v>0</v>
      </c>
      <c r="C4879" s="31">
        <f>DATA!E5726</f>
        <v>0</v>
      </c>
    </row>
    <row r="4880" spans="1:3" x14ac:dyDescent="0.35">
      <c r="A4880" s="30">
        <f>DATA!C5727</f>
        <v>0</v>
      </c>
      <c r="B4880" s="30">
        <f>DATA!D5727</f>
        <v>0</v>
      </c>
      <c r="C4880" s="31">
        <f>DATA!E5727</f>
        <v>0</v>
      </c>
    </row>
    <row r="4881" spans="1:3" x14ac:dyDescent="0.35">
      <c r="A4881" s="30">
        <f>DATA!C5728</f>
        <v>0</v>
      </c>
      <c r="B4881" s="30">
        <f>DATA!D5728</f>
        <v>0</v>
      </c>
      <c r="C4881" s="31">
        <f>DATA!E5728</f>
        <v>0</v>
      </c>
    </row>
    <row r="4882" spans="1:3" x14ac:dyDescent="0.35">
      <c r="A4882" s="30">
        <f>DATA!C5729</f>
        <v>0</v>
      </c>
      <c r="B4882" s="30">
        <f>DATA!D5729</f>
        <v>0</v>
      </c>
      <c r="C4882" s="31">
        <f>DATA!E5729</f>
        <v>0</v>
      </c>
    </row>
    <row r="4883" spans="1:3" x14ac:dyDescent="0.35">
      <c r="A4883" s="30">
        <f>DATA!C5730</f>
        <v>0</v>
      </c>
      <c r="B4883" s="30">
        <f>DATA!D5730</f>
        <v>0</v>
      </c>
      <c r="C4883" s="31">
        <f>DATA!E5730</f>
        <v>0</v>
      </c>
    </row>
    <row r="4884" spans="1:3" x14ac:dyDescent="0.35">
      <c r="A4884" s="30">
        <f>DATA!C5731</f>
        <v>0</v>
      </c>
      <c r="B4884" s="30">
        <f>DATA!D5731</f>
        <v>0</v>
      </c>
      <c r="C4884" s="31">
        <f>DATA!E5731</f>
        <v>0</v>
      </c>
    </row>
    <row r="4885" spans="1:3" x14ac:dyDescent="0.35">
      <c r="A4885" s="30">
        <f>DATA!C5732</f>
        <v>0</v>
      </c>
      <c r="B4885" s="30">
        <f>DATA!D5732</f>
        <v>0</v>
      </c>
      <c r="C4885" s="31">
        <f>DATA!E5732</f>
        <v>0</v>
      </c>
    </row>
    <row r="4886" spans="1:3" x14ac:dyDescent="0.35">
      <c r="A4886" s="30">
        <f>DATA!C5733</f>
        <v>0</v>
      </c>
      <c r="B4886" s="30">
        <f>DATA!D5733</f>
        <v>0</v>
      </c>
      <c r="C4886" s="31">
        <f>DATA!E5733</f>
        <v>0</v>
      </c>
    </row>
    <row r="4887" spans="1:3" x14ac:dyDescent="0.35">
      <c r="A4887" s="30">
        <f>DATA!C5734</f>
        <v>0</v>
      </c>
      <c r="B4887" s="30">
        <f>DATA!D5734</f>
        <v>0</v>
      </c>
      <c r="C4887" s="31">
        <f>DATA!E5734</f>
        <v>0</v>
      </c>
    </row>
    <row r="4888" spans="1:3" x14ac:dyDescent="0.35">
      <c r="A4888" s="30">
        <f>DATA!C5735</f>
        <v>0</v>
      </c>
      <c r="B4888" s="30">
        <f>DATA!D5735</f>
        <v>0</v>
      </c>
      <c r="C4888" s="31">
        <f>DATA!E5735</f>
        <v>0</v>
      </c>
    </row>
    <row r="4889" spans="1:3" x14ac:dyDescent="0.35">
      <c r="A4889" s="30">
        <f>DATA!C5736</f>
        <v>0</v>
      </c>
      <c r="B4889" s="30">
        <f>DATA!D5736</f>
        <v>0</v>
      </c>
      <c r="C4889" s="31">
        <f>DATA!E5736</f>
        <v>0</v>
      </c>
    </row>
    <row r="4890" spans="1:3" x14ac:dyDescent="0.35">
      <c r="A4890" s="30">
        <f>DATA!C5737</f>
        <v>0</v>
      </c>
      <c r="B4890" s="30">
        <f>DATA!D5737</f>
        <v>0</v>
      </c>
      <c r="C4890" s="31">
        <f>DATA!E5737</f>
        <v>0</v>
      </c>
    </row>
    <row r="4891" spans="1:3" x14ac:dyDescent="0.35">
      <c r="A4891" s="30">
        <f>DATA!C5738</f>
        <v>0</v>
      </c>
      <c r="B4891" s="30">
        <f>DATA!D5738</f>
        <v>0</v>
      </c>
      <c r="C4891" s="31">
        <f>DATA!E5738</f>
        <v>0</v>
      </c>
    </row>
    <row r="4892" spans="1:3" x14ac:dyDescent="0.35">
      <c r="A4892" s="30">
        <f>DATA!C5739</f>
        <v>0</v>
      </c>
      <c r="B4892" s="30">
        <f>DATA!D5739</f>
        <v>0</v>
      </c>
      <c r="C4892" s="31">
        <f>DATA!E5739</f>
        <v>0</v>
      </c>
    </row>
    <row r="4893" spans="1:3" x14ac:dyDescent="0.35">
      <c r="A4893" s="30">
        <f>DATA!C5740</f>
        <v>0</v>
      </c>
      <c r="B4893" s="30">
        <f>DATA!D5740</f>
        <v>0</v>
      </c>
      <c r="C4893" s="31">
        <f>DATA!E5740</f>
        <v>0</v>
      </c>
    </row>
    <row r="4894" spans="1:3" x14ac:dyDescent="0.35">
      <c r="A4894" s="30">
        <f>DATA!C5741</f>
        <v>0</v>
      </c>
      <c r="B4894" s="30">
        <f>DATA!D5741</f>
        <v>0</v>
      </c>
      <c r="C4894" s="31">
        <f>DATA!E5741</f>
        <v>0</v>
      </c>
    </row>
    <row r="4895" spans="1:3" x14ac:dyDescent="0.35">
      <c r="A4895" s="30">
        <f>DATA!C5742</f>
        <v>0</v>
      </c>
      <c r="B4895" s="30">
        <f>DATA!D5742</f>
        <v>0</v>
      </c>
      <c r="C4895" s="31">
        <f>DATA!E5742</f>
        <v>0</v>
      </c>
    </row>
    <row r="4896" spans="1:3" x14ac:dyDescent="0.35">
      <c r="A4896" s="30">
        <f>DATA!C5743</f>
        <v>0</v>
      </c>
      <c r="B4896" s="30">
        <f>DATA!D5743</f>
        <v>0</v>
      </c>
      <c r="C4896" s="31">
        <f>DATA!E5743</f>
        <v>0</v>
      </c>
    </row>
    <row r="4897" spans="1:3" x14ac:dyDescent="0.35">
      <c r="A4897" s="30">
        <f>DATA!C5744</f>
        <v>0</v>
      </c>
      <c r="B4897" s="30">
        <f>DATA!D5744</f>
        <v>0</v>
      </c>
      <c r="C4897" s="31">
        <f>DATA!E5744</f>
        <v>0</v>
      </c>
    </row>
    <row r="4898" spans="1:3" x14ac:dyDescent="0.35">
      <c r="A4898" s="30">
        <f>DATA!C5745</f>
        <v>0</v>
      </c>
      <c r="B4898" s="30">
        <f>DATA!D5745</f>
        <v>0</v>
      </c>
      <c r="C4898" s="31">
        <f>DATA!E5745</f>
        <v>0</v>
      </c>
    </row>
    <row r="4899" spans="1:3" x14ac:dyDescent="0.35">
      <c r="A4899" s="30">
        <f>DATA!C5746</f>
        <v>0</v>
      </c>
      <c r="B4899" s="30">
        <f>DATA!D5746</f>
        <v>0</v>
      </c>
      <c r="C4899" s="31">
        <f>DATA!E5746</f>
        <v>0</v>
      </c>
    </row>
    <row r="4900" spans="1:3" x14ac:dyDescent="0.35">
      <c r="A4900" s="30">
        <f>DATA!C5747</f>
        <v>0</v>
      </c>
      <c r="B4900" s="30">
        <f>DATA!D5747</f>
        <v>0</v>
      </c>
      <c r="C4900" s="31">
        <f>DATA!E5747</f>
        <v>0</v>
      </c>
    </row>
    <row r="4901" spans="1:3" x14ac:dyDescent="0.35">
      <c r="A4901" s="30">
        <f>DATA!C5748</f>
        <v>0</v>
      </c>
      <c r="B4901" s="30">
        <f>DATA!D5748</f>
        <v>0</v>
      </c>
      <c r="C4901" s="31">
        <f>DATA!E5748</f>
        <v>0</v>
      </c>
    </row>
    <row r="4902" spans="1:3" x14ac:dyDescent="0.35">
      <c r="A4902" s="30">
        <f>DATA!C5749</f>
        <v>0</v>
      </c>
      <c r="B4902" s="30">
        <f>DATA!D5749</f>
        <v>0</v>
      </c>
      <c r="C4902" s="31">
        <f>DATA!E5749</f>
        <v>0</v>
      </c>
    </row>
    <row r="4903" spans="1:3" x14ac:dyDescent="0.35">
      <c r="A4903" s="30">
        <f>DATA!C5750</f>
        <v>0</v>
      </c>
      <c r="B4903" s="30">
        <f>DATA!D5750</f>
        <v>0</v>
      </c>
      <c r="C4903" s="31">
        <f>DATA!E5750</f>
        <v>0</v>
      </c>
    </row>
    <row r="4904" spans="1:3" x14ac:dyDescent="0.35">
      <c r="A4904" s="30">
        <f>DATA!C5751</f>
        <v>0</v>
      </c>
      <c r="B4904" s="30">
        <f>DATA!D5751</f>
        <v>0</v>
      </c>
      <c r="C4904" s="31">
        <f>DATA!E5751</f>
        <v>0</v>
      </c>
    </row>
    <row r="4905" spans="1:3" x14ac:dyDescent="0.35">
      <c r="A4905" s="30">
        <f>DATA!C5752</f>
        <v>0</v>
      </c>
      <c r="B4905" s="30">
        <f>DATA!D5752</f>
        <v>0</v>
      </c>
      <c r="C4905" s="31">
        <f>DATA!E5752</f>
        <v>0</v>
      </c>
    </row>
    <row r="4906" spans="1:3" x14ac:dyDescent="0.35">
      <c r="A4906" s="30">
        <f>DATA!C5753</f>
        <v>0</v>
      </c>
      <c r="B4906" s="30">
        <f>DATA!D5753</f>
        <v>0</v>
      </c>
      <c r="C4906" s="31">
        <f>DATA!E5753</f>
        <v>0</v>
      </c>
    </row>
    <row r="4907" spans="1:3" x14ac:dyDescent="0.35">
      <c r="A4907" s="30">
        <f>DATA!C5754</f>
        <v>0</v>
      </c>
      <c r="B4907" s="30">
        <f>DATA!D5754</f>
        <v>0</v>
      </c>
      <c r="C4907" s="31">
        <f>DATA!E5754</f>
        <v>0</v>
      </c>
    </row>
    <row r="4908" spans="1:3" x14ac:dyDescent="0.35">
      <c r="A4908" s="30">
        <f>DATA!C5755</f>
        <v>0</v>
      </c>
      <c r="B4908" s="30">
        <f>DATA!D5755</f>
        <v>0</v>
      </c>
      <c r="C4908" s="31">
        <f>DATA!E5755</f>
        <v>0</v>
      </c>
    </row>
    <row r="4909" spans="1:3" x14ac:dyDescent="0.35">
      <c r="A4909" s="30">
        <f>DATA!C5756</f>
        <v>0</v>
      </c>
      <c r="B4909" s="30">
        <f>DATA!D5756</f>
        <v>0</v>
      </c>
      <c r="C4909" s="31">
        <f>DATA!E5756</f>
        <v>0</v>
      </c>
    </row>
    <row r="4910" spans="1:3" x14ac:dyDescent="0.35">
      <c r="A4910" s="30">
        <f>DATA!C5757</f>
        <v>0</v>
      </c>
      <c r="B4910" s="30">
        <f>DATA!D5757</f>
        <v>0</v>
      </c>
      <c r="C4910" s="31">
        <f>DATA!E5757</f>
        <v>0</v>
      </c>
    </row>
    <row r="4911" spans="1:3" x14ac:dyDescent="0.35">
      <c r="A4911" s="30">
        <f>DATA!C5758</f>
        <v>0</v>
      </c>
      <c r="B4911" s="30">
        <f>DATA!D5758</f>
        <v>0</v>
      </c>
      <c r="C4911" s="31">
        <f>DATA!E5758</f>
        <v>0</v>
      </c>
    </row>
    <row r="4912" spans="1:3" x14ac:dyDescent="0.35">
      <c r="A4912" s="30">
        <f>DATA!C5759</f>
        <v>0</v>
      </c>
      <c r="B4912" s="30">
        <f>DATA!D5759</f>
        <v>0</v>
      </c>
      <c r="C4912" s="31">
        <f>DATA!E5759</f>
        <v>0</v>
      </c>
    </row>
    <row r="4913" spans="1:3" x14ac:dyDescent="0.35">
      <c r="A4913" s="30">
        <f>DATA!C5760</f>
        <v>0</v>
      </c>
      <c r="B4913" s="30">
        <f>DATA!D5760</f>
        <v>0</v>
      </c>
      <c r="C4913" s="31">
        <f>DATA!E5760</f>
        <v>0</v>
      </c>
    </row>
    <row r="4914" spans="1:3" x14ac:dyDescent="0.35">
      <c r="A4914" s="30">
        <f>DATA!C5761</f>
        <v>0</v>
      </c>
      <c r="B4914" s="30">
        <f>DATA!D5761</f>
        <v>0</v>
      </c>
      <c r="C4914" s="31">
        <f>DATA!E5761</f>
        <v>0</v>
      </c>
    </row>
    <row r="4915" spans="1:3" x14ac:dyDescent="0.35">
      <c r="A4915" s="30">
        <f>DATA!C5762</f>
        <v>0</v>
      </c>
      <c r="B4915" s="30">
        <f>DATA!D5762</f>
        <v>0</v>
      </c>
      <c r="C4915" s="31">
        <f>DATA!E5762</f>
        <v>0</v>
      </c>
    </row>
    <row r="4916" spans="1:3" x14ac:dyDescent="0.35">
      <c r="A4916" s="30">
        <f>DATA!C5763</f>
        <v>0</v>
      </c>
      <c r="B4916" s="30">
        <f>DATA!D5763</f>
        <v>0</v>
      </c>
      <c r="C4916" s="31">
        <f>DATA!E5763</f>
        <v>0</v>
      </c>
    </row>
    <row r="4917" spans="1:3" x14ac:dyDescent="0.35">
      <c r="A4917" s="30">
        <f>DATA!C5764</f>
        <v>0</v>
      </c>
      <c r="B4917" s="30">
        <f>DATA!D5764</f>
        <v>0</v>
      </c>
      <c r="C4917" s="31">
        <f>DATA!E5764</f>
        <v>0</v>
      </c>
    </row>
    <row r="4918" spans="1:3" x14ac:dyDescent="0.35">
      <c r="A4918" s="30">
        <f>DATA!C5765</f>
        <v>0</v>
      </c>
      <c r="B4918" s="30">
        <f>DATA!D5765</f>
        <v>0</v>
      </c>
      <c r="C4918" s="31">
        <f>DATA!E5765</f>
        <v>0</v>
      </c>
    </row>
    <row r="4919" spans="1:3" x14ac:dyDescent="0.35">
      <c r="A4919" s="30">
        <f>DATA!C5766</f>
        <v>0</v>
      </c>
      <c r="B4919" s="30">
        <f>DATA!D5766</f>
        <v>0</v>
      </c>
      <c r="C4919" s="31">
        <f>DATA!E5766</f>
        <v>0</v>
      </c>
    </row>
    <row r="4920" spans="1:3" x14ac:dyDescent="0.35">
      <c r="A4920" s="30">
        <f>DATA!C5767</f>
        <v>0</v>
      </c>
      <c r="B4920" s="30">
        <f>DATA!D5767</f>
        <v>0</v>
      </c>
      <c r="C4920" s="31">
        <f>DATA!E5767</f>
        <v>0</v>
      </c>
    </row>
    <row r="4921" spans="1:3" x14ac:dyDescent="0.35">
      <c r="A4921" s="30">
        <f>DATA!C5768</f>
        <v>0</v>
      </c>
      <c r="B4921" s="30">
        <f>DATA!D5768</f>
        <v>0</v>
      </c>
      <c r="C4921" s="31">
        <f>DATA!E5768</f>
        <v>0</v>
      </c>
    </row>
    <row r="4922" spans="1:3" x14ac:dyDescent="0.35">
      <c r="A4922" s="30">
        <f>DATA!C5769</f>
        <v>0</v>
      </c>
      <c r="B4922" s="30">
        <f>DATA!D5769</f>
        <v>0</v>
      </c>
      <c r="C4922" s="31">
        <f>DATA!E5769</f>
        <v>0</v>
      </c>
    </row>
    <row r="4923" spans="1:3" x14ac:dyDescent="0.35">
      <c r="A4923" s="30">
        <f>DATA!C5770</f>
        <v>0</v>
      </c>
      <c r="B4923" s="30">
        <f>DATA!D5770</f>
        <v>0</v>
      </c>
      <c r="C4923" s="31">
        <f>DATA!E5770</f>
        <v>0</v>
      </c>
    </row>
    <row r="4924" spans="1:3" x14ac:dyDescent="0.35">
      <c r="A4924" s="30">
        <f>DATA!C5771</f>
        <v>0</v>
      </c>
      <c r="B4924" s="30">
        <f>DATA!D5771</f>
        <v>0</v>
      </c>
      <c r="C4924" s="31">
        <f>DATA!E5771</f>
        <v>0</v>
      </c>
    </row>
    <row r="4925" spans="1:3" x14ac:dyDescent="0.35">
      <c r="A4925" s="30">
        <f>DATA!C5772</f>
        <v>0</v>
      </c>
      <c r="B4925" s="30">
        <f>DATA!D5772</f>
        <v>0</v>
      </c>
      <c r="C4925" s="31">
        <f>DATA!E5772</f>
        <v>0</v>
      </c>
    </row>
    <row r="4926" spans="1:3" x14ac:dyDescent="0.35">
      <c r="A4926" s="30">
        <f>DATA!C5773</f>
        <v>0</v>
      </c>
      <c r="B4926" s="30">
        <f>DATA!D5773</f>
        <v>0</v>
      </c>
      <c r="C4926" s="31">
        <f>DATA!E5773</f>
        <v>0</v>
      </c>
    </row>
    <row r="4927" spans="1:3" x14ac:dyDescent="0.35">
      <c r="A4927" s="30">
        <f>DATA!C5774</f>
        <v>0</v>
      </c>
      <c r="B4927" s="30">
        <f>DATA!D5774</f>
        <v>0</v>
      </c>
      <c r="C4927" s="31">
        <f>DATA!E5774</f>
        <v>0</v>
      </c>
    </row>
    <row r="4928" spans="1:3" x14ac:dyDescent="0.35">
      <c r="A4928" s="30">
        <f>DATA!C5775</f>
        <v>0</v>
      </c>
      <c r="B4928" s="30">
        <f>DATA!D5775</f>
        <v>0</v>
      </c>
      <c r="C4928" s="31">
        <f>DATA!E5775</f>
        <v>0</v>
      </c>
    </row>
    <row r="4929" spans="1:3" x14ac:dyDescent="0.35">
      <c r="A4929" s="30">
        <f>DATA!C5776</f>
        <v>0</v>
      </c>
      <c r="B4929" s="30">
        <f>DATA!D5776</f>
        <v>0</v>
      </c>
      <c r="C4929" s="31">
        <f>DATA!E5776</f>
        <v>0</v>
      </c>
    </row>
    <row r="4930" spans="1:3" x14ac:dyDescent="0.35">
      <c r="A4930" s="30">
        <f>DATA!C5777</f>
        <v>0</v>
      </c>
      <c r="B4930" s="30">
        <f>DATA!D5777</f>
        <v>0</v>
      </c>
      <c r="C4930" s="31">
        <f>DATA!E5777</f>
        <v>0</v>
      </c>
    </row>
    <row r="4931" spans="1:3" x14ac:dyDescent="0.35">
      <c r="A4931" s="30">
        <f>DATA!C5778</f>
        <v>0</v>
      </c>
      <c r="B4931" s="30">
        <f>DATA!D5778</f>
        <v>0</v>
      </c>
      <c r="C4931" s="31">
        <f>DATA!E5778</f>
        <v>0</v>
      </c>
    </row>
    <row r="4932" spans="1:3" x14ac:dyDescent="0.35">
      <c r="A4932" s="30">
        <f>DATA!C5779</f>
        <v>0</v>
      </c>
      <c r="B4932" s="30">
        <f>DATA!D5779</f>
        <v>0</v>
      </c>
      <c r="C4932" s="31">
        <f>DATA!E5779</f>
        <v>0</v>
      </c>
    </row>
    <row r="4933" spans="1:3" x14ac:dyDescent="0.35">
      <c r="A4933" s="30">
        <f>DATA!C5780</f>
        <v>0</v>
      </c>
      <c r="B4933" s="30">
        <f>DATA!D5780</f>
        <v>0</v>
      </c>
      <c r="C4933" s="31">
        <f>DATA!E5780</f>
        <v>0</v>
      </c>
    </row>
    <row r="4934" spans="1:3" x14ac:dyDescent="0.35">
      <c r="A4934" s="30">
        <f>DATA!C5781</f>
        <v>0</v>
      </c>
      <c r="B4934" s="30">
        <f>DATA!D5781</f>
        <v>0</v>
      </c>
      <c r="C4934" s="31">
        <f>DATA!E5781</f>
        <v>0</v>
      </c>
    </row>
    <row r="4935" spans="1:3" x14ac:dyDescent="0.35">
      <c r="A4935" s="30">
        <f>DATA!C5782</f>
        <v>0</v>
      </c>
      <c r="B4935" s="30">
        <f>DATA!D5782</f>
        <v>0</v>
      </c>
      <c r="C4935" s="31">
        <f>DATA!E5782</f>
        <v>0</v>
      </c>
    </row>
    <row r="4936" spans="1:3" x14ac:dyDescent="0.35">
      <c r="A4936" s="30">
        <f>DATA!C5783</f>
        <v>0</v>
      </c>
      <c r="B4936" s="30">
        <f>DATA!D5783</f>
        <v>0</v>
      </c>
      <c r="C4936" s="31">
        <f>DATA!E5783</f>
        <v>0</v>
      </c>
    </row>
    <row r="4937" spans="1:3" x14ac:dyDescent="0.35">
      <c r="A4937" s="30">
        <f>DATA!C5784</f>
        <v>0</v>
      </c>
      <c r="B4937" s="30">
        <f>DATA!D5784</f>
        <v>0</v>
      </c>
      <c r="C4937" s="31">
        <f>DATA!E5784</f>
        <v>0</v>
      </c>
    </row>
    <row r="4938" spans="1:3" x14ac:dyDescent="0.35">
      <c r="A4938" s="30">
        <f>DATA!C5785</f>
        <v>0</v>
      </c>
      <c r="B4938" s="30">
        <f>DATA!D5785</f>
        <v>0</v>
      </c>
      <c r="C4938" s="31">
        <f>DATA!E5785</f>
        <v>0</v>
      </c>
    </row>
    <row r="4939" spans="1:3" x14ac:dyDescent="0.35">
      <c r="A4939" s="30">
        <f>DATA!C5786</f>
        <v>0</v>
      </c>
      <c r="B4939" s="30">
        <f>DATA!D5786</f>
        <v>0</v>
      </c>
      <c r="C4939" s="31">
        <f>DATA!E5786</f>
        <v>0</v>
      </c>
    </row>
    <row r="4940" spans="1:3" x14ac:dyDescent="0.35">
      <c r="A4940" s="30">
        <f>DATA!C5787</f>
        <v>0</v>
      </c>
      <c r="B4940" s="30">
        <f>DATA!D5787</f>
        <v>0</v>
      </c>
      <c r="C4940" s="31">
        <f>DATA!E5787</f>
        <v>0</v>
      </c>
    </row>
    <row r="4941" spans="1:3" x14ac:dyDescent="0.35">
      <c r="A4941" s="30">
        <f>DATA!C5788</f>
        <v>0</v>
      </c>
      <c r="B4941" s="30">
        <f>DATA!D5788</f>
        <v>0</v>
      </c>
      <c r="C4941" s="31">
        <f>DATA!E5788</f>
        <v>0</v>
      </c>
    </row>
    <row r="4942" spans="1:3" x14ac:dyDescent="0.35">
      <c r="A4942" s="30">
        <f>DATA!C5789</f>
        <v>0</v>
      </c>
      <c r="B4942" s="30">
        <f>DATA!D5789</f>
        <v>0</v>
      </c>
      <c r="C4942" s="31">
        <f>DATA!E5789</f>
        <v>0</v>
      </c>
    </row>
    <row r="4943" spans="1:3" x14ac:dyDescent="0.35">
      <c r="A4943" s="30">
        <f>DATA!C5790</f>
        <v>0</v>
      </c>
      <c r="B4943" s="30">
        <f>DATA!D5790</f>
        <v>0</v>
      </c>
      <c r="C4943" s="31">
        <f>DATA!E5790</f>
        <v>0</v>
      </c>
    </row>
    <row r="4944" spans="1:3" x14ac:dyDescent="0.35">
      <c r="A4944" s="30">
        <f>DATA!C5791</f>
        <v>0</v>
      </c>
      <c r="B4944" s="30">
        <f>DATA!D5791</f>
        <v>0</v>
      </c>
      <c r="C4944" s="31">
        <f>DATA!E5791</f>
        <v>0</v>
      </c>
    </row>
    <row r="4945" spans="1:3" x14ac:dyDescent="0.35">
      <c r="A4945" s="30">
        <f>DATA!C5792</f>
        <v>0</v>
      </c>
      <c r="B4945" s="30">
        <f>DATA!D5792</f>
        <v>0</v>
      </c>
      <c r="C4945" s="31">
        <f>DATA!E5792</f>
        <v>0</v>
      </c>
    </row>
    <row r="4946" spans="1:3" x14ac:dyDescent="0.35">
      <c r="A4946" s="30">
        <f>DATA!C5793</f>
        <v>0</v>
      </c>
      <c r="B4946" s="30">
        <f>DATA!D5793</f>
        <v>0</v>
      </c>
      <c r="C4946" s="31">
        <f>DATA!E5793</f>
        <v>0</v>
      </c>
    </row>
    <row r="4947" spans="1:3" x14ac:dyDescent="0.35">
      <c r="A4947" s="30">
        <f>DATA!C5794</f>
        <v>0</v>
      </c>
      <c r="B4947" s="30">
        <f>DATA!D5794</f>
        <v>0</v>
      </c>
      <c r="C4947" s="31">
        <f>DATA!E5794</f>
        <v>0</v>
      </c>
    </row>
    <row r="4948" spans="1:3" x14ac:dyDescent="0.35">
      <c r="A4948" s="30">
        <f>DATA!C5795</f>
        <v>0</v>
      </c>
      <c r="B4948" s="30">
        <f>DATA!D5795</f>
        <v>0</v>
      </c>
      <c r="C4948" s="31">
        <f>DATA!E5795</f>
        <v>0</v>
      </c>
    </row>
    <row r="4949" spans="1:3" x14ac:dyDescent="0.35">
      <c r="A4949" s="30">
        <f>DATA!C5796</f>
        <v>0</v>
      </c>
      <c r="B4949" s="30">
        <f>DATA!D5796</f>
        <v>0</v>
      </c>
      <c r="C4949" s="31">
        <f>DATA!E5796</f>
        <v>0</v>
      </c>
    </row>
    <row r="4950" spans="1:3" x14ac:dyDescent="0.35">
      <c r="A4950" s="30">
        <f>DATA!C5797</f>
        <v>0</v>
      </c>
      <c r="B4950" s="30">
        <f>DATA!D5797</f>
        <v>0</v>
      </c>
      <c r="C4950" s="31">
        <f>DATA!E5797</f>
        <v>0</v>
      </c>
    </row>
    <row r="4951" spans="1:3" x14ac:dyDescent="0.35">
      <c r="A4951" s="30">
        <f>DATA!C5798</f>
        <v>0</v>
      </c>
      <c r="B4951" s="30">
        <f>DATA!D5798</f>
        <v>0</v>
      </c>
      <c r="C4951" s="31">
        <f>DATA!E5798</f>
        <v>0</v>
      </c>
    </row>
    <row r="4952" spans="1:3" x14ac:dyDescent="0.35">
      <c r="A4952" s="30">
        <f>DATA!C5799</f>
        <v>0</v>
      </c>
      <c r="B4952" s="30">
        <f>DATA!D5799</f>
        <v>0</v>
      </c>
      <c r="C4952" s="31">
        <f>DATA!E5799</f>
        <v>0</v>
      </c>
    </row>
    <row r="4953" spans="1:3" x14ac:dyDescent="0.35">
      <c r="A4953" s="30">
        <f>DATA!C5800</f>
        <v>0</v>
      </c>
      <c r="B4953" s="30">
        <f>DATA!D5800</f>
        <v>0</v>
      </c>
      <c r="C4953" s="31">
        <f>DATA!E5800</f>
        <v>0</v>
      </c>
    </row>
    <row r="4954" spans="1:3" x14ac:dyDescent="0.35">
      <c r="A4954" s="30">
        <f>DATA!C5801</f>
        <v>0</v>
      </c>
      <c r="B4954" s="30">
        <f>DATA!D5801</f>
        <v>0</v>
      </c>
      <c r="C4954" s="31">
        <f>DATA!E5801</f>
        <v>0</v>
      </c>
    </row>
    <row r="4955" spans="1:3" x14ac:dyDescent="0.35">
      <c r="A4955" s="30">
        <f>DATA!C5802</f>
        <v>0</v>
      </c>
      <c r="B4955" s="30">
        <f>DATA!D5802</f>
        <v>0</v>
      </c>
      <c r="C4955" s="31">
        <f>DATA!E5802</f>
        <v>0</v>
      </c>
    </row>
    <row r="4956" spans="1:3" x14ac:dyDescent="0.35">
      <c r="A4956" s="30">
        <f>DATA!C5803</f>
        <v>0</v>
      </c>
      <c r="B4956" s="30">
        <f>DATA!D5803</f>
        <v>0</v>
      </c>
      <c r="C4956" s="31">
        <f>DATA!E5803</f>
        <v>0</v>
      </c>
    </row>
    <row r="4957" spans="1:3" x14ac:dyDescent="0.35">
      <c r="A4957" s="30">
        <f>DATA!C5804</f>
        <v>0</v>
      </c>
      <c r="B4957" s="30">
        <f>DATA!D5804</f>
        <v>0</v>
      </c>
      <c r="C4957" s="31">
        <f>DATA!E5804</f>
        <v>0</v>
      </c>
    </row>
    <row r="4958" spans="1:3" x14ac:dyDescent="0.35">
      <c r="A4958" s="30">
        <f>DATA!C5805</f>
        <v>0</v>
      </c>
      <c r="B4958" s="30">
        <f>DATA!D5805</f>
        <v>0</v>
      </c>
      <c r="C4958" s="31">
        <f>DATA!E5805</f>
        <v>0</v>
      </c>
    </row>
    <row r="4959" spans="1:3" x14ac:dyDescent="0.35">
      <c r="A4959" s="30">
        <f>DATA!C5806</f>
        <v>0</v>
      </c>
      <c r="B4959" s="30">
        <f>DATA!D5806</f>
        <v>0</v>
      </c>
      <c r="C4959" s="31">
        <f>DATA!E5806</f>
        <v>0</v>
      </c>
    </row>
    <row r="4960" spans="1:3" x14ac:dyDescent="0.35">
      <c r="A4960" s="30">
        <f>DATA!C5807</f>
        <v>0</v>
      </c>
      <c r="B4960" s="30">
        <f>DATA!D5807</f>
        <v>0</v>
      </c>
      <c r="C4960" s="31">
        <f>DATA!E5807</f>
        <v>0</v>
      </c>
    </row>
    <row r="4961" spans="1:3" x14ac:dyDescent="0.35">
      <c r="A4961" s="30">
        <f>DATA!C5808</f>
        <v>0</v>
      </c>
      <c r="B4961" s="30">
        <f>DATA!D5808</f>
        <v>0</v>
      </c>
      <c r="C4961" s="31">
        <f>DATA!E5808</f>
        <v>0</v>
      </c>
    </row>
    <row r="4962" spans="1:3" x14ac:dyDescent="0.35">
      <c r="A4962" s="30">
        <f>DATA!C5809</f>
        <v>0</v>
      </c>
      <c r="B4962" s="30">
        <f>DATA!D5809</f>
        <v>0</v>
      </c>
      <c r="C4962" s="31">
        <f>DATA!E5809</f>
        <v>0</v>
      </c>
    </row>
    <row r="4963" spans="1:3" x14ac:dyDescent="0.35">
      <c r="A4963" s="30">
        <f>DATA!C5810</f>
        <v>0</v>
      </c>
      <c r="B4963" s="30">
        <f>DATA!D5810</f>
        <v>0</v>
      </c>
      <c r="C4963" s="31">
        <f>DATA!E5810</f>
        <v>0</v>
      </c>
    </row>
    <row r="4964" spans="1:3" x14ac:dyDescent="0.35">
      <c r="A4964" s="30">
        <f>DATA!C5811</f>
        <v>0</v>
      </c>
      <c r="B4964" s="30">
        <f>DATA!D5811</f>
        <v>0</v>
      </c>
      <c r="C4964" s="31">
        <f>DATA!E5811</f>
        <v>0</v>
      </c>
    </row>
    <row r="4965" spans="1:3" x14ac:dyDescent="0.35">
      <c r="A4965" s="30">
        <f>DATA!C5812</f>
        <v>0</v>
      </c>
      <c r="B4965" s="30">
        <f>DATA!D5812</f>
        <v>0</v>
      </c>
      <c r="C4965" s="31">
        <f>DATA!E5812</f>
        <v>0</v>
      </c>
    </row>
    <row r="4966" spans="1:3" x14ac:dyDescent="0.35">
      <c r="A4966" s="30">
        <f>DATA!C5813</f>
        <v>0</v>
      </c>
      <c r="B4966" s="30">
        <f>DATA!D5813</f>
        <v>0</v>
      </c>
      <c r="C4966" s="31">
        <f>DATA!E5813</f>
        <v>0</v>
      </c>
    </row>
    <row r="4967" spans="1:3" x14ac:dyDescent="0.35">
      <c r="A4967" s="30">
        <f>DATA!C5814</f>
        <v>0</v>
      </c>
      <c r="B4967" s="30">
        <f>DATA!D5814</f>
        <v>0</v>
      </c>
      <c r="C4967" s="31">
        <f>DATA!E5814</f>
        <v>0</v>
      </c>
    </row>
    <row r="4968" spans="1:3" x14ac:dyDescent="0.35">
      <c r="A4968" s="30">
        <f>DATA!C5815</f>
        <v>0</v>
      </c>
      <c r="B4968" s="30">
        <f>DATA!D5815</f>
        <v>0</v>
      </c>
      <c r="C4968" s="31">
        <f>DATA!E5815</f>
        <v>0</v>
      </c>
    </row>
    <row r="4969" spans="1:3" x14ac:dyDescent="0.35">
      <c r="A4969" s="30">
        <f>DATA!C5816</f>
        <v>0</v>
      </c>
      <c r="B4969" s="30">
        <f>DATA!D5816</f>
        <v>0</v>
      </c>
      <c r="C4969" s="31">
        <f>DATA!E5816</f>
        <v>0</v>
      </c>
    </row>
    <row r="4970" spans="1:3" x14ac:dyDescent="0.35">
      <c r="A4970" s="30">
        <f>DATA!C5817</f>
        <v>0</v>
      </c>
      <c r="B4970" s="30">
        <f>DATA!D5817</f>
        <v>0</v>
      </c>
      <c r="C4970" s="31">
        <f>DATA!E5817</f>
        <v>0</v>
      </c>
    </row>
    <row r="4971" spans="1:3" x14ac:dyDescent="0.35">
      <c r="A4971" s="30">
        <f>DATA!C5818</f>
        <v>0</v>
      </c>
      <c r="B4971" s="30">
        <f>DATA!D5818</f>
        <v>0</v>
      </c>
      <c r="C4971" s="31">
        <f>DATA!E5818</f>
        <v>0</v>
      </c>
    </row>
    <row r="4972" spans="1:3" x14ac:dyDescent="0.35">
      <c r="A4972" s="30">
        <f>DATA!C5819</f>
        <v>0</v>
      </c>
      <c r="B4972" s="30">
        <f>DATA!D5819</f>
        <v>0</v>
      </c>
      <c r="C4972" s="31">
        <f>DATA!E5819</f>
        <v>0</v>
      </c>
    </row>
    <row r="4973" spans="1:3" x14ac:dyDescent="0.35">
      <c r="A4973" s="30">
        <f>DATA!C5820</f>
        <v>0</v>
      </c>
      <c r="B4973" s="30">
        <f>DATA!D5820</f>
        <v>0</v>
      </c>
      <c r="C4973" s="31">
        <f>DATA!E5820</f>
        <v>0</v>
      </c>
    </row>
    <row r="4974" spans="1:3" x14ac:dyDescent="0.35">
      <c r="A4974" s="30">
        <f>DATA!C5821</f>
        <v>0</v>
      </c>
      <c r="B4974" s="30">
        <f>DATA!D5821</f>
        <v>0</v>
      </c>
      <c r="C4974" s="31">
        <f>DATA!E5821</f>
        <v>0</v>
      </c>
    </row>
    <row r="4975" spans="1:3" x14ac:dyDescent="0.35">
      <c r="A4975" s="30">
        <f>DATA!C5822</f>
        <v>0</v>
      </c>
      <c r="B4975" s="30">
        <f>DATA!D5822</f>
        <v>0</v>
      </c>
      <c r="C4975" s="31">
        <f>DATA!E5822</f>
        <v>0</v>
      </c>
    </row>
    <row r="4976" spans="1:3" x14ac:dyDescent="0.35">
      <c r="A4976" s="30">
        <f>DATA!C5823</f>
        <v>0</v>
      </c>
      <c r="B4976" s="30">
        <f>DATA!D5823</f>
        <v>0</v>
      </c>
      <c r="C4976" s="31">
        <f>DATA!E5823</f>
        <v>0</v>
      </c>
    </row>
    <row r="4977" spans="1:3" x14ac:dyDescent="0.35">
      <c r="A4977" s="30">
        <f>DATA!C5824</f>
        <v>0</v>
      </c>
      <c r="B4977" s="30">
        <f>DATA!D5824</f>
        <v>0</v>
      </c>
      <c r="C4977" s="31">
        <f>DATA!E5824</f>
        <v>0</v>
      </c>
    </row>
    <row r="4978" spans="1:3" x14ac:dyDescent="0.35">
      <c r="A4978" s="30">
        <f>DATA!C5825</f>
        <v>0</v>
      </c>
      <c r="B4978" s="30">
        <f>DATA!D5825</f>
        <v>0</v>
      </c>
      <c r="C4978" s="31">
        <f>DATA!E5825</f>
        <v>0</v>
      </c>
    </row>
    <row r="4979" spans="1:3" x14ac:dyDescent="0.35">
      <c r="A4979" s="30">
        <f>DATA!C5826</f>
        <v>0</v>
      </c>
      <c r="B4979" s="30">
        <f>DATA!D5826</f>
        <v>0</v>
      </c>
      <c r="C4979" s="31">
        <f>DATA!E5826</f>
        <v>0</v>
      </c>
    </row>
    <row r="4980" spans="1:3" x14ac:dyDescent="0.35">
      <c r="A4980" s="30">
        <f>DATA!C5827</f>
        <v>0</v>
      </c>
      <c r="B4980" s="30">
        <f>DATA!D5827</f>
        <v>0</v>
      </c>
      <c r="C4980" s="31">
        <f>DATA!E5827</f>
        <v>0</v>
      </c>
    </row>
    <row r="4981" spans="1:3" x14ac:dyDescent="0.35">
      <c r="A4981" s="30">
        <f>DATA!C5828</f>
        <v>0</v>
      </c>
      <c r="B4981" s="30">
        <f>DATA!D5828</f>
        <v>0</v>
      </c>
      <c r="C4981" s="31">
        <f>DATA!E5828</f>
        <v>0</v>
      </c>
    </row>
    <row r="4982" spans="1:3" x14ac:dyDescent="0.35">
      <c r="A4982" s="30">
        <f>DATA!C5829</f>
        <v>0</v>
      </c>
      <c r="B4982" s="30">
        <f>DATA!D5829</f>
        <v>0</v>
      </c>
      <c r="C4982" s="31">
        <f>DATA!E5829</f>
        <v>0</v>
      </c>
    </row>
    <row r="4983" spans="1:3" x14ac:dyDescent="0.35">
      <c r="A4983" s="30">
        <f>DATA!C5830</f>
        <v>0</v>
      </c>
      <c r="B4983" s="30">
        <f>DATA!D5830</f>
        <v>0</v>
      </c>
      <c r="C4983" s="31">
        <f>DATA!E5830</f>
        <v>0</v>
      </c>
    </row>
    <row r="4984" spans="1:3" x14ac:dyDescent="0.35">
      <c r="A4984" s="30">
        <f>DATA!C5831</f>
        <v>0</v>
      </c>
      <c r="B4984" s="30">
        <f>DATA!D5831</f>
        <v>0</v>
      </c>
      <c r="C4984" s="31">
        <f>DATA!E5831</f>
        <v>0</v>
      </c>
    </row>
    <row r="4985" spans="1:3" x14ac:dyDescent="0.35">
      <c r="A4985" s="30">
        <f>DATA!C5832</f>
        <v>0</v>
      </c>
      <c r="B4985" s="30">
        <f>DATA!D5832</f>
        <v>0</v>
      </c>
      <c r="C4985" s="31">
        <f>DATA!E5832</f>
        <v>0</v>
      </c>
    </row>
    <row r="4986" spans="1:3" x14ac:dyDescent="0.35">
      <c r="A4986" s="30">
        <f>DATA!C5833</f>
        <v>0</v>
      </c>
      <c r="B4986" s="30">
        <f>DATA!D5833</f>
        <v>0</v>
      </c>
      <c r="C4986" s="31">
        <f>DATA!E5833</f>
        <v>0</v>
      </c>
    </row>
    <row r="4987" spans="1:3" x14ac:dyDescent="0.35">
      <c r="A4987" s="30">
        <f>DATA!C5834</f>
        <v>0</v>
      </c>
      <c r="B4987" s="30">
        <f>DATA!D5834</f>
        <v>0</v>
      </c>
      <c r="C4987" s="31">
        <f>DATA!E5834</f>
        <v>0</v>
      </c>
    </row>
    <row r="4988" spans="1:3" x14ac:dyDescent="0.35">
      <c r="A4988" s="30">
        <f>DATA!C5835</f>
        <v>0</v>
      </c>
      <c r="B4988" s="30">
        <f>DATA!D5835</f>
        <v>0</v>
      </c>
      <c r="C4988" s="31">
        <f>DATA!E5835</f>
        <v>0</v>
      </c>
    </row>
    <row r="4989" spans="1:3" x14ac:dyDescent="0.35">
      <c r="A4989" s="30">
        <f>DATA!C5836</f>
        <v>0</v>
      </c>
      <c r="B4989" s="30">
        <f>DATA!D5836</f>
        <v>0</v>
      </c>
      <c r="C4989" s="31">
        <f>DATA!E5836</f>
        <v>0</v>
      </c>
    </row>
    <row r="4990" spans="1:3" x14ac:dyDescent="0.35">
      <c r="A4990" s="30">
        <f>DATA!C5837</f>
        <v>0</v>
      </c>
      <c r="B4990" s="30">
        <f>DATA!D5837</f>
        <v>0</v>
      </c>
      <c r="C4990" s="31">
        <f>DATA!E5837</f>
        <v>0</v>
      </c>
    </row>
    <row r="4991" spans="1:3" x14ac:dyDescent="0.35">
      <c r="A4991" s="30">
        <f>DATA!C5838</f>
        <v>0</v>
      </c>
      <c r="B4991" s="30">
        <f>DATA!D5838</f>
        <v>0</v>
      </c>
      <c r="C4991" s="31">
        <f>DATA!E5838</f>
        <v>0</v>
      </c>
    </row>
    <row r="4992" spans="1:3" x14ac:dyDescent="0.35">
      <c r="A4992" s="30">
        <f>DATA!C5839</f>
        <v>0</v>
      </c>
      <c r="B4992" s="30">
        <f>DATA!D5839</f>
        <v>0</v>
      </c>
      <c r="C4992" s="31">
        <f>DATA!E5839</f>
        <v>0</v>
      </c>
    </row>
    <row r="4993" spans="1:3" x14ac:dyDescent="0.35">
      <c r="A4993" s="30">
        <f>DATA!C5840</f>
        <v>0</v>
      </c>
      <c r="B4993" s="30">
        <f>DATA!D5840</f>
        <v>0</v>
      </c>
      <c r="C4993" s="31">
        <f>DATA!E5840</f>
        <v>0</v>
      </c>
    </row>
    <row r="4994" spans="1:3" x14ac:dyDescent="0.35">
      <c r="A4994" s="30">
        <f>DATA!C5841</f>
        <v>0</v>
      </c>
      <c r="B4994" s="30">
        <f>DATA!D5841</f>
        <v>0</v>
      </c>
      <c r="C4994" s="31">
        <f>DATA!E5841</f>
        <v>0</v>
      </c>
    </row>
    <row r="4995" spans="1:3" x14ac:dyDescent="0.35">
      <c r="A4995" s="30">
        <f>DATA!C5842</f>
        <v>0</v>
      </c>
      <c r="B4995" s="30">
        <f>DATA!D5842</f>
        <v>0</v>
      </c>
      <c r="C4995" s="31">
        <f>DATA!E5842</f>
        <v>0</v>
      </c>
    </row>
    <row r="4996" spans="1:3" x14ac:dyDescent="0.35">
      <c r="A4996" s="30">
        <f>DATA!C5843</f>
        <v>0</v>
      </c>
      <c r="B4996" s="30">
        <f>DATA!D5843</f>
        <v>0</v>
      </c>
      <c r="C4996" s="31">
        <f>DATA!E5843</f>
        <v>0</v>
      </c>
    </row>
    <row r="4997" spans="1:3" x14ac:dyDescent="0.35">
      <c r="A4997" s="30">
        <f>DATA!C5844</f>
        <v>0</v>
      </c>
      <c r="B4997" s="30">
        <f>DATA!D5844</f>
        <v>0</v>
      </c>
      <c r="C4997" s="31">
        <f>DATA!E5844</f>
        <v>0</v>
      </c>
    </row>
    <row r="4998" spans="1:3" x14ac:dyDescent="0.35">
      <c r="A4998" s="30">
        <f>DATA!C5845</f>
        <v>0</v>
      </c>
      <c r="B4998" s="30">
        <f>DATA!D5845</f>
        <v>0</v>
      </c>
      <c r="C4998" s="31">
        <f>DATA!E5845</f>
        <v>0</v>
      </c>
    </row>
    <row r="4999" spans="1:3" x14ac:dyDescent="0.35">
      <c r="A4999" s="30">
        <f>DATA!C5846</f>
        <v>0</v>
      </c>
      <c r="B4999" s="30">
        <f>DATA!D5846</f>
        <v>0</v>
      </c>
      <c r="C4999" s="31">
        <f>DATA!E5846</f>
        <v>0</v>
      </c>
    </row>
    <row r="5000" spans="1:3" x14ac:dyDescent="0.35">
      <c r="A5000" s="30">
        <f>DATA!C5847</f>
        <v>0</v>
      </c>
      <c r="B5000" s="30">
        <f>DATA!D5847</f>
        <v>0</v>
      </c>
      <c r="C5000" s="31">
        <f>DATA!E5847</f>
        <v>0</v>
      </c>
    </row>
    <row r="5001" spans="1:3" x14ac:dyDescent="0.35">
      <c r="A5001" s="30">
        <f>DATA!C5848</f>
        <v>0</v>
      </c>
      <c r="B5001" s="30">
        <f>DATA!D5848</f>
        <v>0</v>
      </c>
      <c r="C5001" s="31">
        <f>DATA!E5848</f>
        <v>0</v>
      </c>
    </row>
    <row r="5002" spans="1:3" x14ac:dyDescent="0.35">
      <c r="A5002" s="30">
        <f>DATA!C5849</f>
        <v>0</v>
      </c>
      <c r="B5002" s="30">
        <f>DATA!D5849</f>
        <v>0</v>
      </c>
      <c r="C5002" s="31">
        <f>DATA!E5849</f>
        <v>0</v>
      </c>
    </row>
    <row r="5003" spans="1:3" x14ac:dyDescent="0.35">
      <c r="A5003" s="30">
        <f>DATA!C5850</f>
        <v>0</v>
      </c>
      <c r="B5003" s="30">
        <f>DATA!D5850</f>
        <v>0</v>
      </c>
      <c r="C5003" s="31">
        <f>DATA!E5850</f>
        <v>0</v>
      </c>
    </row>
    <row r="5004" spans="1:3" x14ac:dyDescent="0.35">
      <c r="A5004" s="30">
        <f>DATA!C5851</f>
        <v>0</v>
      </c>
      <c r="B5004" s="30">
        <f>DATA!D5851</f>
        <v>0</v>
      </c>
      <c r="C5004" s="31">
        <f>DATA!E5851</f>
        <v>0</v>
      </c>
    </row>
    <row r="5005" spans="1:3" x14ac:dyDescent="0.35">
      <c r="A5005" s="30">
        <f>DATA!C5852</f>
        <v>0</v>
      </c>
      <c r="B5005" s="30">
        <f>DATA!D5852</f>
        <v>0</v>
      </c>
      <c r="C5005" s="31">
        <f>DATA!E5852</f>
        <v>0</v>
      </c>
    </row>
    <row r="5006" spans="1:3" x14ac:dyDescent="0.35">
      <c r="A5006" s="30">
        <f>DATA!C5853</f>
        <v>0</v>
      </c>
      <c r="B5006" s="30">
        <f>DATA!D5853</f>
        <v>0</v>
      </c>
      <c r="C5006" s="31">
        <f>DATA!E5853</f>
        <v>0</v>
      </c>
    </row>
    <row r="5007" spans="1:3" x14ac:dyDescent="0.35">
      <c r="A5007" s="30">
        <f>DATA!C5854</f>
        <v>0</v>
      </c>
      <c r="B5007" s="30">
        <f>DATA!D5854</f>
        <v>0</v>
      </c>
      <c r="C5007" s="31">
        <f>DATA!E5854</f>
        <v>0</v>
      </c>
    </row>
    <row r="5008" spans="1:3" x14ac:dyDescent="0.35">
      <c r="A5008" s="30">
        <f>DATA!C5855</f>
        <v>0</v>
      </c>
      <c r="B5008" s="30">
        <f>DATA!D5855</f>
        <v>0</v>
      </c>
      <c r="C5008" s="31">
        <f>DATA!E5855</f>
        <v>0</v>
      </c>
    </row>
    <row r="5009" spans="1:3" x14ac:dyDescent="0.35">
      <c r="A5009" s="30">
        <f>DATA!C5856</f>
        <v>0</v>
      </c>
      <c r="B5009" s="30">
        <f>DATA!D5856</f>
        <v>0</v>
      </c>
      <c r="C5009" s="31">
        <f>DATA!E5856</f>
        <v>0</v>
      </c>
    </row>
    <row r="5010" spans="1:3" x14ac:dyDescent="0.35">
      <c r="A5010" s="30">
        <f>DATA!C5857</f>
        <v>0</v>
      </c>
      <c r="B5010" s="30">
        <f>DATA!D5857</f>
        <v>0</v>
      </c>
      <c r="C5010" s="31">
        <f>DATA!E5857</f>
        <v>0</v>
      </c>
    </row>
    <row r="5011" spans="1:3" x14ac:dyDescent="0.35">
      <c r="A5011" s="30">
        <f>DATA!C5858</f>
        <v>0</v>
      </c>
      <c r="B5011" s="30">
        <f>DATA!D5858</f>
        <v>0</v>
      </c>
      <c r="C5011" s="31">
        <f>DATA!E5858</f>
        <v>0</v>
      </c>
    </row>
    <row r="5012" spans="1:3" x14ac:dyDescent="0.35">
      <c r="A5012" s="30">
        <f>DATA!C5859</f>
        <v>0</v>
      </c>
      <c r="B5012" s="30">
        <f>DATA!D5859</f>
        <v>0</v>
      </c>
      <c r="C5012" s="31">
        <f>DATA!E5859</f>
        <v>0</v>
      </c>
    </row>
    <row r="5013" spans="1:3" x14ac:dyDescent="0.35">
      <c r="A5013" s="30">
        <f>DATA!C5860</f>
        <v>0</v>
      </c>
      <c r="B5013" s="30">
        <f>DATA!D5860</f>
        <v>0</v>
      </c>
      <c r="C5013" s="31">
        <f>DATA!E5860</f>
        <v>0</v>
      </c>
    </row>
    <row r="5014" spans="1:3" x14ac:dyDescent="0.35">
      <c r="A5014" s="30">
        <f>DATA!C5861</f>
        <v>0</v>
      </c>
      <c r="B5014" s="30">
        <f>DATA!D5861</f>
        <v>0</v>
      </c>
      <c r="C5014" s="31">
        <f>DATA!E5861</f>
        <v>0</v>
      </c>
    </row>
    <row r="5015" spans="1:3" x14ac:dyDescent="0.35">
      <c r="A5015" s="30">
        <f>DATA!C5862</f>
        <v>0</v>
      </c>
      <c r="B5015" s="30">
        <f>DATA!D5862</f>
        <v>0</v>
      </c>
      <c r="C5015" s="31">
        <f>DATA!E5862</f>
        <v>0</v>
      </c>
    </row>
    <row r="5016" spans="1:3" x14ac:dyDescent="0.35">
      <c r="A5016" s="30">
        <f>DATA!C5863</f>
        <v>0</v>
      </c>
      <c r="B5016" s="30">
        <f>DATA!D5863</f>
        <v>0</v>
      </c>
      <c r="C5016" s="31">
        <f>DATA!E5863</f>
        <v>0</v>
      </c>
    </row>
    <row r="5017" spans="1:3" x14ac:dyDescent="0.35">
      <c r="A5017" s="30">
        <f>DATA!C5864</f>
        <v>0</v>
      </c>
      <c r="B5017" s="30">
        <f>DATA!D5864</f>
        <v>0</v>
      </c>
      <c r="C5017" s="31">
        <f>DATA!E5864</f>
        <v>0</v>
      </c>
    </row>
    <row r="5018" spans="1:3" x14ac:dyDescent="0.35">
      <c r="A5018" s="30">
        <f>DATA!C5865</f>
        <v>0</v>
      </c>
      <c r="B5018" s="30">
        <f>DATA!D5865</f>
        <v>0</v>
      </c>
      <c r="C5018" s="31">
        <f>DATA!E5865</f>
        <v>0</v>
      </c>
    </row>
    <row r="5019" spans="1:3" x14ac:dyDescent="0.35">
      <c r="A5019" s="30">
        <f>DATA!C5866</f>
        <v>0</v>
      </c>
      <c r="B5019" s="30">
        <f>DATA!D5866</f>
        <v>0</v>
      </c>
      <c r="C5019" s="31">
        <f>DATA!E5866</f>
        <v>0</v>
      </c>
    </row>
    <row r="5020" spans="1:3" x14ac:dyDescent="0.35">
      <c r="A5020" s="30">
        <f>DATA!C5867</f>
        <v>0</v>
      </c>
      <c r="B5020" s="30">
        <f>DATA!D5867</f>
        <v>0</v>
      </c>
      <c r="C5020" s="31">
        <f>DATA!E5867</f>
        <v>0</v>
      </c>
    </row>
    <row r="5021" spans="1:3" x14ac:dyDescent="0.35">
      <c r="A5021" s="30">
        <f>DATA!C5868</f>
        <v>0</v>
      </c>
      <c r="B5021" s="30">
        <f>DATA!D5868</f>
        <v>0</v>
      </c>
      <c r="C5021" s="31">
        <f>DATA!E5868</f>
        <v>0</v>
      </c>
    </row>
    <row r="5022" spans="1:3" x14ac:dyDescent="0.35">
      <c r="A5022" s="30">
        <f>DATA!C5869</f>
        <v>0</v>
      </c>
      <c r="B5022" s="30">
        <f>DATA!D5869</f>
        <v>0</v>
      </c>
      <c r="C5022" s="31">
        <f>DATA!E5869</f>
        <v>0</v>
      </c>
    </row>
    <row r="5023" spans="1:3" x14ac:dyDescent="0.35">
      <c r="A5023" s="30">
        <f>DATA!C5870</f>
        <v>0</v>
      </c>
      <c r="B5023" s="30">
        <f>DATA!D5870</f>
        <v>0</v>
      </c>
      <c r="C5023" s="31">
        <f>DATA!E5870</f>
        <v>0</v>
      </c>
    </row>
    <row r="5024" spans="1:3" x14ac:dyDescent="0.35">
      <c r="A5024" s="30">
        <f>DATA!C5871</f>
        <v>0</v>
      </c>
      <c r="B5024" s="30">
        <f>DATA!D5871</f>
        <v>0</v>
      </c>
      <c r="C5024" s="31">
        <f>DATA!E5871</f>
        <v>0</v>
      </c>
    </row>
    <row r="5025" spans="1:3" x14ac:dyDescent="0.35">
      <c r="A5025" s="30">
        <f>DATA!C5872</f>
        <v>0</v>
      </c>
      <c r="B5025" s="30">
        <f>DATA!D5872</f>
        <v>0</v>
      </c>
      <c r="C5025" s="31">
        <f>DATA!E5872</f>
        <v>0</v>
      </c>
    </row>
    <row r="5026" spans="1:3" x14ac:dyDescent="0.35">
      <c r="A5026" s="30">
        <f>DATA!C5873</f>
        <v>0</v>
      </c>
      <c r="B5026" s="30">
        <f>DATA!D5873</f>
        <v>0</v>
      </c>
      <c r="C5026" s="31">
        <f>DATA!E5873</f>
        <v>0</v>
      </c>
    </row>
    <row r="5027" spans="1:3" x14ac:dyDescent="0.35">
      <c r="A5027" s="30">
        <f>DATA!C5874</f>
        <v>0</v>
      </c>
      <c r="B5027" s="30">
        <f>DATA!D5874</f>
        <v>0</v>
      </c>
      <c r="C5027" s="31">
        <f>DATA!E5874</f>
        <v>0</v>
      </c>
    </row>
    <row r="5028" spans="1:3" x14ac:dyDescent="0.35">
      <c r="A5028" s="30">
        <f>DATA!C5875</f>
        <v>0</v>
      </c>
      <c r="B5028" s="30">
        <f>DATA!D5875</f>
        <v>0</v>
      </c>
      <c r="C5028" s="31">
        <f>DATA!E5875</f>
        <v>0</v>
      </c>
    </row>
    <row r="5029" spans="1:3" x14ac:dyDescent="0.35">
      <c r="A5029" s="30">
        <f>DATA!C5876</f>
        <v>0</v>
      </c>
      <c r="B5029" s="30">
        <f>DATA!D5876</f>
        <v>0</v>
      </c>
      <c r="C5029" s="31">
        <f>DATA!E5876</f>
        <v>0</v>
      </c>
    </row>
    <row r="5030" spans="1:3" x14ac:dyDescent="0.35">
      <c r="A5030" s="30">
        <f>DATA!C5877</f>
        <v>0</v>
      </c>
      <c r="B5030" s="30">
        <f>DATA!D5877</f>
        <v>0</v>
      </c>
      <c r="C5030" s="31">
        <f>DATA!E5877</f>
        <v>0</v>
      </c>
    </row>
    <row r="5031" spans="1:3" x14ac:dyDescent="0.35">
      <c r="A5031" s="30">
        <f>DATA!C5878</f>
        <v>0</v>
      </c>
      <c r="B5031" s="30">
        <f>DATA!D5878</f>
        <v>0</v>
      </c>
      <c r="C5031" s="31">
        <f>DATA!E5878</f>
        <v>0</v>
      </c>
    </row>
    <row r="5032" spans="1:3" x14ac:dyDescent="0.35">
      <c r="A5032" s="30">
        <f>DATA!C5879</f>
        <v>0</v>
      </c>
      <c r="B5032" s="30">
        <f>DATA!D5879</f>
        <v>0</v>
      </c>
      <c r="C5032" s="31">
        <f>DATA!E5879</f>
        <v>0</v>
      </c>
    </row>
    <row r="5033" spans="1:3" x14ac:dyDescent="0.35">
      <c r="A5033" s="30">
        <f>DATA!C5880</f>
        <v>0</v>
      </c>
      <c r="B5033" s="30">
        <f>DATA!D5880</f>
        <v>0</v>
      </c>
      <c r="C5033" s="31">
        <f>DATA!E5880</f>
        <v>0</v>
      </c>
    </row>
    <row r="5034" spans="1:3" x14ac:dyDescent="0.35">
      <c r="A5034" s="30">
        <f>DATA!C5881</f>
        <v>0</v>
      </c>
      <c r="B5034" s="30">
        <f>DATA!D5881</f>
        <v>0</v>
      </c>
      <c r="C5034" s="31">
        <f>DATA!E5881</f>
        <v>0</v>
      </c>
    </row>
    <row r="5035" spans="1:3" x14ac:dyDescent="0.35">
      <c r="A5035" s="30">
        <f>DATA!C5882</f>
        <v>0</v>
      </c>
      <c r="B5035" s="30">
        <f>DATA!D5882</f>
        <v>0</v>
      </c>
      <c r="C5035" s="31">
        <f>DATA!E5882</f>
        <v>0</v>
      </c>
    </row>
    <row r="5036" spans="1:3" x14ac:dyDescent="0.35">
      <c r="A5036" s="30">
        <f>DATA!C5883</f>
        <v>0</v>
      </c>
      <c r="B5036" s="30">
        <f>DATA!D5883</f>
        <v>0</v>
      </c>
      <c r="C5036" s="31">
        <f>DATA!E5883</f>
        <v>0</v>
      </c>
    </row>
    <row r="5037" spans="1:3" x14ac:dyDescent="0.35">
      <c r="A5037" s="30">
        <f>DATA!C5884</f>
        <v>0</v>
      </c>
      <c r="B5037" s="30">
        <f>DATA!D5884</f>
        <v>0</v>
      </c>
      <c r="C5037" s="31">
        <f>DATA!E5884</f>
        <v>0</v>
      </c>
    </row>
    <row r="5038" spans="1:3" x14ac:dyDescent="0.35">
      <c r="A5038" s="30">
        <f>DATA!C5885</f>
        <v>0</v>
      </c>
      <c r="B5038" s="30">
        <f>DATA!D5885</f>
        <v>0</v>
      </c>
      <c r="C5038" s="31">
        <f>DATA!E5885</f>
        <v>0</v>
      </c>
    </row>
    <row r="5039" spans="1:3" x14ac:dyDescent="0.35">
      <c r="A5039" s="30">
        <f>DATA!C5886</f>
        <v>0</v>
      </c>
      <c r="B5039" s="30">
        <f>DATA!D5886</f>
        <v>0</v>
      </c>
      <c r="C5039" s="31">
        <f>DATA!E5886</f>
        <v>0</v>
      </c>
    </row>
    <row r="5040" spans="1:3" x14ac:dyDescent="0.35">
      <c r="A5040" s="30">
        <f>DATA!C5887</f>
        <v>0</v>
      </c>
      <c r="B5040" s="30">
        <f>DATA!D5887</f>
        <v>0</v>
      </c>
      <c r="C5040" s="31">
        <f>DATA!E5887</f>
        <v>0</v>
      </c>
    </row>
    <row r="5041" spans="1:3" x14ac:dyDescent="0.35">
      <c r="A5041" s="30">
        <f>DATA!C5888</f>
        <v>0</v>
      </c>
      <c r="B5041" s="30">
        <f>DATA!D5888</f>
        <v>0</v>
      </c>
      <c r="C5041" s="31">
        <f>DATA!E5888</f>
        <v>0</v>
      </c>
    </row>
    <row r="5042" spans="1:3" x14ac:dyDescent="0.35">
      <c r="A5042" s="30">
        <f>DATA!C5889</f>
        <v>0</v>
      </c>
      <c r="B5042" s="30">
        <f>DATA!D5889</f>
        <v>0</v>
      </c>
      <c r="C5042" s="31">
        <f>DATA!E5889</f>
        <v>0</v>
      </c>
    </row>
    <row r="5043" spans="1:3" x14ac:dyDescent="0.35">
      <c r="A5043" s="30">
        <f>DATA!C5890</f>
        <v>0</v>
      </c>
      <c r="B5043" s="30">
        <f>DATA!D5890</f>
        <v>0</v>
      </c>
      <c r="C5043" s="31">
        <f>DATA!E5890</f>
        <v>0</v>
      </c>
    </row>
    <row r="5044" spans="1:3" x14ac:dyDescent="0.35">
      <c r="A5044" s="30">
        <f>DATA!C5891</f>
        <v>0</v>
      </c>
      <c r="B5044" s="30">
        <f>DATA!D5891</f>
        <v>0</v>
      </c>
      <c r="C5044" s="31">
        <f>DATA!E5891</f>
        <v>0</v>
      </c>
    </row>
    <row r="5045" spans="1:3" x14ac:dyDescent="0.35">
      <c r="A5045" s="30">
        <f>DATA!C5892</f>
        <v>0</v>
      </c>
      <c r="B5045" s="30">
        <f>DATA!D5892</f>
        <v>0</v>
      </c>
      <c r="C5045" s="31">
        <f>DATA!E5892</f>
        <v>0</v>
      </c>
    </row>
    <row r="5046" spans="1:3" x14ac:dyDescent="0.35">
      <c r="A5046" s="30">
        <f>DATA!C5893</f>
        <v>0</v>
      </c>
      <c r="B5046" s="30">
        <f>DATA!D5893</f>
        <v>0</v>
      </c>
      <c r="C5046" s="31">
        <f>DATA!E5893</f>
        <v>0</v>
      </c>
    </row>
    <row r="5047" spans="1:3" x14ac:dyDescent="0.35">
      <c r="A5047" s="30">
        <f>DATA!C5894</f>
        <v>0</v>
      </c>
      <c r="B5047" s="30">
        <f>DATA!D5894</f>
        <v>0</v>
      </c>
      <c r="C5047" s="31">
        <f>DATA!E5894</f>
        <v>0</v>
      </c>
    </row>
    <row r="5048" spans="1:3" x14ac:dyDescent="0.35">
      <c r="A5048" s="30">
        <f>DATA!C5895</f>
        <v>0</v>
      </c>
      <c r="B5048" s="30">
        <f>DATA!D5895</f>
        <v>0</v>
      </c>
      <c r="C5048" s="31">
        <f>DATA!E5895</f>
        <v>0</v>
      </c>
    </row>
    <row r="5049" spans="1:3" x14ac:dyDescent="0.35">
      <c r="A5049" s="30">
        <f>DATA!C5896</f>
        <v>0</v>
      </c>
      <c r="B5049" s="30">
        <f>DATA!D5896</f>
        <v>0</v>
      </c>
      <c r="C5049" s="31">
        <f>DATA!E5896</f>
        <v>0</v>
      </c>
    </row>
    <row r="5050" spans="1:3" x14ac:dyDescent="0.35">
      <c r="A5050" s="30">
        <f>DATA!C5897</f>
        <v>0</v>
      </c>
      <c r="B5050" s="30">
        <f>DATA!D5897</f>
        <v>0</v>
      </c>
      <c r="C5050" s="31">
        <f>DATA!E5897</f>
        <v>0</v>
      </c>
    </row>
    <row r="5051" spans="1:3" x14ac:dyDescent="0.35">
      <c r="A5051" s="30">
        <f>DATA!C5898</f>
        <v>0</v>
      </c>
      <c r="B5051" s="30">
        <f>DATA!D5898</f>
        <v>0</v>
      </c>
      <c r="C5051" s="31">
        <f>DATA!E5898</f>
        <v>0</v>
      </c>
    </row>
    <row r="5052" spans="1:3" x14ac:dyDescent="0.35">
      <c r="A5052" s="30">
        <f>DATA!C5899</f>
        <v>0</v>
      </c>
      <c r="B5052" s="30">
        <f>DATA!D5899</f>
        <v>0</v>
      </c>
      <c r="C5052" s="31">
        <f>DATA!E5899</f>
        <v>0</v>
      </c>
    </row>
    <row r="5053" spans="1:3" x14ac:dyDescent="0.35">
      <c r="A5053" s="30">
        <f>DATA!C5900</f>
        <v>0</v>
      </c>
      <c r="B5053" s="30">
        <f>DATA!D5900</f>
        <v>0</v>
      </c>
      <c r="C5053" s="31">
        <f>DATA!E5900</f>
        <v>0</v>
      </c>
    </row>
    <row r="5054" spans="1:3" x14ac:dyDescent="0.35">
      <c r="A5054" s="30">
        <f>DATA!C5901</f>
        <v>0</v>
      </c>
      <c r="B5054" s="30">
        <f>DATA!D5901</f>
        <v>0</v>
      </c>
      <c r="C5054" s="31">
        <f>DATA!E5901</f>
        <v>0</v>
      </c>
    </row>
    <row r="5055" spans="1:3" x14ac:dyDescent="0.35">
      <c r="A5055" s="30">
        <f>DATA!C5902</f>
        <v>0</v>
      </c>
      <c r="B5055" s="30">
        <f>DATA!D5902</f>
        <v>0</v>
      </c>
      <c r="C5055" s="31">
        <f>DATA!E5902</f>
        <v>0</v>
      </c>
    </row>
    <row r="5056" spans="1:3" x14ac:dyDescent="0.35">
      <c r="A5056" s="30">
        <f>DATA!C5903</f>
        <v>0</v>
      </c>
      <c r="B5056" s="30">
        <f>DATA!D5903</f>
        <v>0</v>
      </c>
      <c r="C5056" s="31">
        <f>DATA!E5903</f>
        <v>0</v>
      </c>
    </row>
    <row r="5057" spans="1:3" x14ac:dyDescent="0.35">
      <c r="A5057" s="30">
        <f>DATA!C5904</f>
        <v>0</v>
      </c>
      <c r="B5057" s="30">
        <f>DATA!D5904</f>
        <v>0</v>
      </c>
      <c r="C5057" s="31">
        <f>DATA!E5904</f>
        <v>0</v>
      </c>
    </row>
    <row r="5058" spans="1:3" x14ac:dyDescent="0.35">
      <c r="A5058" s="30">
        <f>DATA!C5905</f>
        <v>0</v>
      </c>
      <c r="B5058" s="30">
        <f>DATA!D5905</f>
        <v>0</v>
      </c>
      <c r="C5058" s="31">
        <f>DATA!E5905</f>
        <v>0</v>
      </c>
    </row>
    <row r="5059" spans="1:3" x14ac:dyDescent="0.35">
      <c r="A5059" s="30">
        <f>DATA!C5906</f>
        <v>0</v>
      </c>
      <c r="B5059" s="30">
        <f>DATA!D5906</f>
        <v>0</v>
      </c>
      <c r="C5059" s="31">
        <f>DATA!E5906</f>
        <v>0</v>
      </c>
    </row>
    <row r="5060" spans="1:3" x14ac:dyDescent="0.35">
      <c r="A5060" s="30">
        <f>DATA!C5907</f>
        <v>0</v>
      </c>
      <c r="B5060" s="30">
        <f>DATA!D5907</f>
        <v>0</v>
      </c>
      <c r="C5060" s="31">
        <f>DATA!E5907</f>
        <v>0</v>
      </c>
    </row>
    <row r="5061" spans="1:3" x14ac:dyDescent="0.35">
      <c r="A5061" s="30">
        <f>DATA!C5908</f>
        <v>0</v>
      </c>
      <c r="B5061" s="30">
        <f>DATA!D5908</f>
        <v>0</v>
      </c>
      <c r="C5061" s="31">
        <f>DATA!E5908</f>
        <v>0</v>
      </c>
    </row>
    <row r="5062" spans="1:3" x14ac:dyDescent="0.35">
      <c r="A5062" s="30">
        <f>DATA!C5909</f>
        <v>0</v>
      </c>
      <c r="B5062" s="30">
        <f>DATA!D5909</f>
        <v>0</v>
      </c>
      <c r="C5062" s="31">
        <f>DATA!E5909</f>
        <v>0</v>
      </c>
    </row>
    <row r="5063" spans="1:3" x14ac:dyDescent="0.35">
      <c r="A5063" s="30">
        <f>DATA!C5910</f>
        <v>0</v>
      </c>
      <c r="B5063" s="30">
        <f>DATA!D5910</f>
        <v>0</v>
      </c>
      <c r="C5063" s="31">
        <f>DATA!E5910</f>
        <v>0</v>
      </c>
    </row>
    <row r="5064" spans="1:3" x14ac:dyDescent="0.35">
      <c r="A5064" s="30">
        <f>DATA!C5911</f>
        <v>0</v>
      </c>
      <c r="B5064" s="30">
        <f>DATA!D5911</f>
        <v>0</v>
      </c>
      <c r="C5064" s="31">
        <f>DATA!E5911</f>
        <v>0</v>
      </c>
    </row>
    <row r="5065" spans="1:3" x14ac:dyDescent="0.35">
      <c r="A5065" s="30">
        <f>DATA!C5912</f>
        <v>0</v>
      </c>
      <c r="B5065" s="30">
        <f>DATA!D5912</f>
        <v>0</v>
      </c>
      <c r="C5065" s="31">
        <f>DATA!E5912</f>
        <v>0</v>
      </c>
    </row>
    <row r="5066" spans="1:3" x14ac:dyDescent="0.35">
      <c r="A5066" s="30">
        <f>DATA!C5913</f>
        <v>0</v>
      </c>
      <c r="B5066" s="30">
        <f>DATA!D5913</f>
        <v>0</v>
      </c>
      <c r="C5066" s="31">
        <f>DATA!E5913</f>
        <v>0</v>
      </c>
    </row>
    <row r="5067" spans="1:3" x14ac:dyDescent="0.35">
      <c r="A5067" s="30">
        <f>DATA!C5914</f>
        <v>0</v>
      </c>
      <c r="B5067" s="30">
        <f>DATA!D5914</f>
        <v>0</v>
      </c>
      <c r="C5067" s="31">
        <f>DATA!E5914</f>
        <v>0</v>
      </c>
    </row>
    <row r="5068" spans="1:3" x14ac:dyDescent="0.35">
      <c r="A5068" s="30">
        <f>DATA!C5915</f>
        <v>0</v>
      </c>
      <c r="B5068" s="30">
        <f>DATA!D5915</f>
        <v>0</v>
      </c>
      <c r="C5068" s="31">
        <f>DATA!E5915</f>
        <v>0</v>
      </c>
    </row>
    <row r="5069" spans="1:3" x14ac:dyDescent="0.35">
      <c r="A5069" s="30">
        <f>DATA!C5916</f>
        <v>0</v>
      </c>
      <c r="B5069" s="30">
        <f>DATA!D5916</f>
        <v>0</v>
      </c>
      <c r="C5069" s="31">
        <f>DATA!E5916</f>
        <v>0</v>
      </c>
    </row>
    <row r="5070" spans="1:3" x14ac:dyDescent="0.35">
      <c r="A5070" s="30">
        <f>DATA!C5917</f>
        <v>0</v>
      </c>
      <c r="B5070" s="30">
        <f>DATA!D5917</f>
        <v>0</v>
      </c>
      <c r="C5070" s="31">
        <f>DATA!E5917</f>
        <v>0</v>
      </c>
    </row>
    <row r="5071" spans="1:3" x14ac:dyDescent="0.35">
      <c r="A5071" s="30">
        <f>DATA!C5918</f>
        <v>0</v>
      </c>
      <c r="B5071" s="30">
        <f>DATA!D5918</f>
        <v>0</v>
      </c>
      <c r="C5071" s="31">
        <f>DATA!E5918</f>
        <v>0</v>
      </c>
    </row>
    <row r="5072" spans="1:3" x14ac:dyDescent="0.35">
      <c r="A5072" s="30">
        <f>DATA!C5919</f>
        <v>0</v>
      </c>
      <c r="B5072" s="30">
        <f>DATA!D5919</f>
        <v>0</v>
      </c>
      <c r="C5072" s="31">
        <f>DATA!E5919</f>
        <v>0</v>
      </c>
    </row>
    <row r="5073" spans="1:3" x14ac:dyDescent="0.35">
      <c r="A5073" s="30">
        <f>DATA!C5920</f>
        <v>0</v>
      </c>
      <c r="B5073" s="30">
        <f>DATA!D5920</f>
        <v>0</v>
      </c>
      <c r="C5073" s="31">
        <f>DATA!E5920</f>
        <v>0</v>
      </c>
    </row>
    <row r="5074" spans="1:3" x14ac:dyDescent="0.35">
      <c r="A5074" s="30">
        <f>DATA!C5921</f>
        <v>0</v>
      </c>
      <c r="B5074" s="30">
        <f>DATA!D5921</f>
        <v>0</v>
      </c>
      <c r="C5074" s="31">
        <f>DATA!E5921</f>
        <v>0</v>
      </c>
    </row>
    <row r="5075" spans="1:3" x14ac:dyDescent="0.35">
      <c r="A5075" s="30">
        <f>DATA!C5922</f>
        <v>0</v>
      </c>
      <c r="B5075" s="30">
        <f>DATA!D5922</f>
        <v>0</v>
      </c>
      <c r="C5075" s="31">
        <f>DATA!E5922</f>
        <v>0</v>
      </c>
    </row>
    <row r="5076" spans="1:3" x14ac:dyDescent="0.35">
      <c r="A5076" s="30">
        <f>DATA!C5923</f>
        <v>0</v>
      </c>
      <c r="B5076" s="30">
        <f>DATA!D5923</f>
        <v>0</v>
      </c>
      <c r="C5076" s="31">
        <f>DATA!E5923</f>
        <v>0</v>
      </c>
    </row>
    <row r="5077" spans="1:3" x14ac:dyDescent="0.35">
      <c r="A5077" s="30">
        <f>DATA!C5924</f>
        <v>0</v>
      </c>
      <c r="B5077" s="30">
        <f>DATA!D5924</f>
        <v>0</v>
      </c>
      <c r="C5077" s="31">
        <f>DATA!E5924</f>
        <v>0</v>
      </c>
    </row>
    <row r="5078" spans="1:3" x14ac:dyDescent="0.35">
      <c r="A5078" s="30">
        <f>DATA!C5925</f>
        <v>0</v>
      </c>
      <c r="B5078" s="30">
        <f>DATA!D5925</f>
        <v>0</v>
      </c>
      <c r="C5078" s="31">
        <f>DATA!E5925</f>
        <v>0</v>
      </c>
    </row>
    <row r="5079" spans="1:3" x14ac:dyDescent="0.35">
      <c r="A5079" s="30">
        <f>DATA!C5926</f>
        <v>0</v>
      </c>
      <c r="B5079" s="30">
        <f>DATA!D5926</f>
        <v>0</v>
      </c>
      <c r="C5079" s="31">
        <f>DATA!E5926</f>
        <v>0</v>
      </c>
    </row>
    <row r="5080" spans="1:3" x14ac:dyDescent="0.35">
      <c r="A5080" s="30">
        <f>DATA!C5927</f>
        <v>0</v>
      </c>
      <c r="B5080" s="30">
        <f>DATA!D5927</f>
        <v>0</v>
      </c>
      <c r="C5080" s="31">
        <f>DATA!E5927</f>
        <v>0</v>
      </c>
    </row>
    <row r="5081" spans="1:3" x14ac:dyDescent="0.35">
      <c r="A5081" s="30">
        <f>DATA!C5928</f>
        <v>0</v>
      </c>
      <c r="B5081" s="30">
        <f>DATA!D5928</f>
        <v>0</v>
      </c>
      <c r="C5081" s="31">
        <f>DATA!E5928</f>
        <v>0</v>
      </c>
    </row>
    <row r="5082" spans="1:3" x14ac:dyDescent="0.35">
      <c r="A5082" s="30">
        <f>DATA!C5929</f>
        <v>0</v>
      </c>
      <c r="B5082" s="30">
        <f>DATA!D5929</f>
        <v>0</v>
      </c>
      <c r="C5082" s="31">
        <f>DATA!E5929</f>
        <v>0</v>
      </c>
    </row>
    <row r="5083" spans="1:3" x14ac:dyDescent="0.35">
      <c r="A5083" s="30">
        <f>DATA!C5930</f>
        <v>0</v>
      </c>
      <c r="B5083" s="30">
        <f>DATA!D5930</f>
        <v>0</v>
      </c>
      <c r="C5083" s="31">
        <f>DATA!E5930</f>
        <v>0</v>
      </c>
    </row>
    <row r="5084" spans="1:3" x14ac:dyDescent="0.35">
      <c r="A5084" s="30">
        <f>DATA!C5931</f>
        <v>0</v>
      </c>
      <c r="B5084" s="30">
        <f>DATA!D5931</f>
        <v>0</v>
      </c>
      <c r="C5084" s="31">
        <f>DATA!E5931</f>
        <v>0</v>
      </c>
    </row>
    <row r="5085" spans="1:3" x14ac:dyDescent="0.35">
      <c r="A5085" s="30">
        <f>DATA!C5932</f>
        <v>0</v>
      </c>
      <c r="B5085" s="30">
        <f>DATA!D5932</f>
        <v>0</v>
      </c>
      <c r="C5085" s="31">
        <f>DATA!E5932</f>
        <v>0</v>
      </c>
    </row>
    <row r="5086" spans="1:3" x14ac:dyDescent="0.35">
      <c r="A5086" s="30">
        <f>DATA!C5933</f>
        <v>0</v>
      </c>
      <c r="B5086" s="30">
        <f>DATA!D5933</f>
        <v>0</v>
      </c>
      <c r="C5086" s="31">
        <f>DATA!E5933</f>
        <v>0</v>
      </c>
    </row>
    <row r="5087" spans="1:3" x14ac:dyDescent="0.35">
      <c r="A5087" s="30">
        <f>DATA!C5934</f>
        <v>0</v>
      </c>
      <c r="B5087" s="30">
        <f>DATA!D5934</f>
        <v>0</v>
      </c>
      <c r="C5087" s="31">
        <f>DATA!E5934</f>
        <v>0</v>
      </c>
    </row>
    <row r="5088" spans="1:3" x14ac:dyDescent="0.35">
      <c r="A5088" s="30">
        <f>DATA!C5935</f>
        <v>0</v>
      </c>
      <c r="B5088" s="30">
        <f>DATA!D5935</f>
        <v>0</v>
      </c>
      <c r="C5088" s="31">
        <f>DATA!E5935</f>
        <v>0</v>
      </c>
    </row>
    <row r="5089" spans="1:3" x14ac:dyDescent="0.35">
      <c r="A5089" s="30">
        <f>DATA!C5936</f>
        <v>0</v>
      </c>
      <c r="B5089" s="30">
        <f>DATA!D5936</f>
        <v>0</v>
      </c>
      <c r="C5089" s="31">
        <f>DATA!E5936</f>
        <v>0</v>
      </c>
    </row>
    <row r="5090" spans="1:3" x14ac:dyDescent="0.35">
      <c r="A5090" s="30">
        <f>DATA!C5937</f>
        <v>0</v>
      </c>
      <c r="B5090" s="30">
        <f>DATA!D5937</f>
        <v>0</v>
      </c>
      <c r="C5090" s="31">
        <f>DATA!E5937</f>
        <v>0</v>
      </c>
    </row>
    <row r="5091" spans="1:3" x14ac:dyDescent="0.35">
      <c r="A5091" s="30">
        <f>DATA!C5938</f>
        <v>0</v>
      </c>
      <c r="B5091" s="30">
        <f>DATA!D5938</f>
        <v>0</v>
      </c>
      <c r="C5091" s="31">
        <f>DATA!E5938</f>
        <v>0</v>
      </c>
    </row>
    <row r="5092" spans="1:3" x14ac:dyDescent="0.35">
      <c r="A5092" s="30">
        <f>DATA!C5939</f>
        <v>0</v>
      </c>
      <c r="B5092" s="30">
        <f>DATA!D5939</f>
        <v>0</v>
      </c>
      <c r="C5092" s="31">
        <f>DATA!E5939</f>
        <v>0</v>
      </c>
    </row>
    <row r="5093" spans="1:3" x14ac:dyDescent="0.35">
      <c r="A5093" s="30">
        <f>DATA!C5940</f>
        <v>0</v>
      </c>
      <c r="B5093" s="30">
        <f>DATA!D5940</f>
        <v>0</v>
      </c>
      <c r="C5093" s="31">
        <f>DATA!E5940</f>
        <v>0</v>
      </c>
    </row>
    <row r="5094" spans="1:3" x14ac:dyDescent="0.35">
      <c r="A5094" s="30">
        <f>DATA!C5941</f>
        <v>0</v>
      </c>
      <c r="B5094" s="30">
        <f>DATA!D5941</f>
        <v>0</v>
      </c>
      <c r="C5094" s="31">
        <f>DATA!E5941</f>
        <v>0</v>
      </c>
    </row>
    <row r="5095" spans="1:3" x14ac:dyDescent="0.35">
      <c r="A5095" s="30">
        <f>DATA!C5942</f>
        <v>0</v>
      </c>
      <c r="B5095" s="30">
        <f>DATA!D5942</f>
        <v>0</v>
      </c>
      <c r="C5095" s="31">
        <f>DATA!E5942</f>
        <v>0</v>
      </c>
    </row>
    <row r="5096" spans="1:3" x14ac:dyDescent="0.35">
      <c r="A5096" s="30">
        <f>DATA!C5943</f>
        <v>0</v>
      </c>
      <c r="B5096" s="30">
        <f>DATA!D5943</f>
        <v>0</v>
      </c>
      <c r="C5096" s="31">
        <f>DATA!E5943</f>
        <v>0</v>
      </c>
    </row>
    <row r="5097" spans="1:3" x14ac:dyDescent="0.35">
      <c r="A5097" s="30">
        <f>DATA!C5944</f>
        <v>0</v>
      </c>
      <c r="B5097" s="30">
        <f>DATA!D5944</f>
        <v>0</v>
      </c>
      <c r="C5097" s="31">
        <f>DATA!E5944</f>
        <v>0</v>
      </c>
    </row>
    <row r="5098" spans="1:3" x14ac:dyDescent="0.35">
      <c r="A5098" s="30">
        <f>DATA!C5945</f>
        <v>0</v>
      </c>
      <c r="B5098" s="30">
        <f>DATA!D5945</f>
        <v>0</v>
      </c>
      <c r="C5098" s="31">
        <f>DATA!E5945</f>
        <v>0</v>
      </c>
    </row>
    <row r="5099" spans="1:3" x14ac:dyDescent="0.35">
      <c r="A5099" s="30">
        <f>DATA!C5946</f>
        <v>0</v>
      </c>
      <c r="B5099" s="30">
        <f>DATA!D5946</f>
        <v>0</v>
      </c>
      <c r="C5099" s="31">
        <f>DATA!E5946</f>
        <v>0</v>
      </c>
    </row>
    <row r="5100" spans="1:3" x14ac:dyDescent="0.35">
      <c r="A5100" s="30">
        <f>DATA!C5947</f>
        <v>0</v>
      </c>
      <c r="B5100" s="30">
        <f>DATA!D5947</f>
        <v>0</v>
      </c>
      <c r="C5100" s="31">
        <f>DATA!E5947</f>
        <v>0</v>
      </c>
    </row>
    <row r="5101" spans="1:3" x14ac:dyDescent="0.35">
      <c r="A5101" s="30">
        <f>DATA!C5948</f>
        <v>0</v>
      </c>
      <c r="B5101" s="30">
        <f>DATA!D5948</f>
        <v>0</v>
      </c>
      <c r="C5101" s="31">
        <f>DATA!E5948</f>
        <v>0</v>
      </c>
    </row>
    <row r="5102" spans="1:3" x14ac:dyDescent="0.35">
      <c r="A5102" s="30">
        <f>DATA!C5949</f>
        <v>0</v>
      </c>
      <c r="B5102" s="30">
        <f>DATA!D5949</f>
        <v>0</v>
      </c>
      <c r="C5102" s="31">
        <f>DATA!E5949</f>
        <v>0</v>
      </c>
    </row>
    <row r="5103" spans="1:3" x14ac:dyDescent="0.35">
      <c r="A5103" s="30">
        <f>DATA!C5950</f>
        <v>0</v>
      </c>
      <c r="B5103" s="30">
        <f>DATA!D5950</f>
        <v>0</v>
      </c>
      <c r="C5103" s="31">
        <f>DATA!E5950</f>
        <v>0</v>
      </c>
    </row>
    <row r="5104" spans="1:3" x14ac:dyDescent="0.35">
      <c r="A5104" s="30">
        <f>DATA!C5951</f>
        <v>0</v>
      </c>
      <c r="B5104" s="30">
        <f>DATA!D5951</f>
        <v>0</v>
      </c>
      <c r="C5104" s="31">
        <f>DATA!E5951</f>
        <v>0</v>
      </c>
    </row>
    <row r="5105" spans="1:3" x14ac:dyDescent="0.35">
      <c r="A5105" s="30">
        <f>DATA!C5952</f>
        <v>0</v>
      </c>
      <c r="B5105" s="30">
        <f>DATA!D5952</f>
        <v>0</v>
      </c>
      <c r="C5105" s="31">
        <f>DATA!E5952</f>
        <v>0</v>
      </c>
    </row>
    <row r="5106" spans="1:3" x14ac:dyDescent="0.35">
      <c r="A5106" s="30">
        <f>DATA!C5953</f>
        <v>0</v>
      </c>
      <c r="B5106" s="30">
        <f>DATA!D5953</f>
        <v>0</v>
      </c>
      <c r="C5106" s="31">
        <f>DATA!E5953</f>
        <v>0</v>
      </c>
    </row>
    <row r="5107" spans="1:3" x14ac:dyDescent="0.35">
      <c r="A5107" s="30">
        <f>DATA!C5954</f>
        <v>0</v>
      </c>
      <c r="B5107" s="30">
        <f>DATA!D5954</f>
        <v>0</v>
      </c>
      <c r="C5107" s="31">
        <f>DATA!E5954</f>
        <v>0</v>
      </c>
    </row>
    <row r="5108" spans="1:3" x14ac:dyDescent="0.35">
      <c r="A5108" s="30">
        <f>DATA!C5955</f>
        <v>0</v>
      </c>
      <c r="B5108" s="30">
        <f>DATA!D5955</f>
        <v>0</v>
      </c>
      <c r="C5108" s="31">
        <f>DATA!E5955</f>
        <v>0</v>
      </c>
    </row>
    <row r="5109" spans="1:3" x14ac:dyDescent="0.35">
      <c r="A5109" s="30">
        <f>DATA!C5956</f>
        <v>0</v>
      </c>
      <c r="B5109" s="30">
        <f>DATA!D5956</f>
        <v>0</v>
      </c>
      <c r="C5109" s="31">
        <f>DATA!E5956</f>
        <v>0</v>
      </c>
    </row>
    <row r="5110" spans="1:3" x14ac:dyDescent="0.35">
      <c r="A5110" s="30">
        <f>DATA!C5957</f>
        <v>0</v>
      </c>
      <c r="B5110" s="30">
        <f>DATA!D5957</f>
        <v>0</v>
      </c>
      <c r="C5110" s="31">
        <f>DATA!E5957</f>
        <v>0</v>
      </c>
    </row>
    <row r="5111" spans="1:3" x14ac:dyDescent="0.35">
      <c r="A5111" s="30">
        <f>DATA!C5958</f>
        <v>0</v>
      </c>
      <c r="B5111" s="30">
        <f>DATA!D5958</f>
        <v>0</v>
      </c>
      <c r="C5111" s="31">
        <f>DATA!E5958</f>
        <v>0</v>
      </c>
    </row>
    <row r="5112" spans="1:3" x14ac:dyDescent="0.35">
      <c r="A5112" s="30">
        <f>DATA!C5959</f>
        <v>0</v>
      </c>
      <c r="B5112" s="30">
        <f>DATA!D5959</f>
        <v>0</v>
      </c>
      <c r="C5112" s="31">
        <f>DATA!E5959</f>
        <v>0</v>
      </c>
    </row>
    <row r="5113" spans="1:3" x14ac:dyDescent="0.35">
      <c r="A5113" s="30">
        <f>DATA!C5960</f>
        <v>0</v>
      </c>
      <c r="B5113" s="30">
        <f>DATA!D5960</f>
        <v>0</v>
      </c>
      <c r="C5113" s="31">
        <f>DATA!E5960</f>
        <v>0</v>
      </c>
    </row>
    <row r="5114" spans="1:3" x14ac:dyDescent="0.35">
      <c r="A5114" s="30">
        <f>DATA!C5961</f>
        <v>0</v>
      </c>
      <c r="B5114" s="30">
        <f>DATA!D5961</f>
        <v>0</v>
      </c>
      <c r="C5114" s="31">
        <f>DATA!E5961</f>
        <v>0</v>
      </c>
    </row>
    <row r="5115" spans="1:3" x14ac:dyDescent="0.35">
      <c r="A5115" s="30">
        <f>DATA!C5962</f>
        <v>0</v>
      </c>
      <c r="B5115" s="30">
        <f>DATA!D5962</f>
        <v>0</v>
      </c>
      <c r="C5115" s="31">
        <f>DATA!E5962</f>
        <v>0</v>
      </c>
    </row>
    <row r="5116" spans="1:3" x14ac:dyDescent="0.35">
      <c r="A5116" s="30">
        <f>DATA!C5963</f>
        <v>0</v>
      </c>
      <c r="B5116" s="30">
        <f>DATA!D5963</f>
        <v>0</v>
      </c>
      <c r="C5116" s="31">
        <f>DATA!E5963</f>
        <v>0</v>
      </c>
    </row>
    <row r="5117" spans="1:3" x14ac:dyDescent="0.35">
      <c r="A5117" s="30">
        <f>DATA!C5964</f>
        <v>0</v>
      </c>
      <c r="B5117" s="30">
        <f>DATA!D5964</f>
        <v>0</v>
      </c>
      <c r="C5117" s="31">
        <f>DATA!E5964</f>
        <v>0</v>
      </c>
    </row>
    <row r="5118" spans="1:3" x14ac:dyDescent="0.35">
      <c r="A5118" s="30">
        <f>DATA!C5965</f>
        <v>0</v>
      </c>
      <c r="B5118" s="30">
        <f>DATA!D5965</f>
        <v>0</v>
      </c>
      <c r="C5118" s="31">
        <f>DATA!E5965</f>
        <v>0</v>
      </c>
    </row>
    <row r="5119" spans="1:3" x14ac:dyDescent="0.35">
      <c r="A5119" s="30">
        <f>DATA!C5966</f>
        <v>0</v>
      </c>
      <c r="B5119" s="30">
        <f>DATA!D5966</f>
        <v>0</v>
      </c>
      <c r="C5119" s="31">
        <f>DATA!E5966</f>
        <v>0</v>
      </c>
    </row>
    <row r="5120" spans="1:3" x14ac:dyDescent="0.35">
      <c r="A5120" s="30">
        <f>DATA!C5967</f>
        <v>0</v>
      </c>
      <c r="B5120" s="30">
        <f>DATA!D5967</f>
        <v>0</v>
      </c>
      <c r="C5120" s="31">
        <f>DATA!E5967</f>
        <v>0</v>
      </c>
    </row>
    <row r="5121" spans="1:3" x14ac:dyDescent="0.35">
      <c r="A5121" s="30">
        <f>DATA!C5968</f>
        <v>0</v>
      </c>
      <c r="B5121" s="30">
        <f>DATA!D5968</f>
        <v>0</v>
      </c>
      <c r="C5121" s="31">
        <f>DATA!E5968</f>
        <v>0</v>
      </c>
    </row>
    <row r="5122" spans="1:3" x14ac:dyDescent="0.35">
      <c r="A5122" s="30">
        <f>DATA!C5969</f>
        <v>0</v>
      </c>
      <c r="B5122" s="30">
        <f>DATA!D5969</f>
        <v>0</v>
      </c>
      <c r="C5122" s="31">
        <f>DATA!E5969</f>
        <v>0</v>
      </c>
    </row>
    <row r="5123" spans="1:3" x14ac:dyDescent="0.35">
      <c r="A5123" s="30">
        <f>DATA!C5970</f>
        <v>0</v>
      </c>
      <c r="B5123" s="30">
        <f>DATA!D5970</f>
        <v>0</v>
      </c>
      <c r="C5123" s="31">
        <f>DATA!E5970</f>
        <v>0</v>
      </c>
    </row>
    <row r="5124" spans="1:3" x14ac:dyDescent="0.35">
      <c r="A5124" s="30">
        <f>DATA!C5971</f>
        <v>0</v>
      </c>
      <c r="B5124" s="30">
        <f>DATA!D5971</f>
        <v>0</v>
      </c>
      <c r="C5124" s="31">
        <f>DATA!E5971</f>
        <v>0</v>
      </c>
    </row>
    <row r="5125" spans="1:3" x14ac:dyDescent="0.35">
      <c r="A5125" s="30">
        <f>DATA!C5972</f>
        <v>0</v>
      </c>
      <c r="B5125" s="30">
        <f>DATA!D5972</f>
        <v>0</v>
      </c>
      <c r="C5125" s="31">
        <f>DATA!E5972</f>
        <v>0</v>
      </c>
    </row>
    <row r="5126" spans="1:3" x14ac:dyDescent="0.35">
      <c r="A5126" s="30">
        <f>DATA!C5973</f>
        <v>0</v>
      </c>
      <c r="B5126" s="30">
        <f>DATA!D5973</f>
        <v>0</v>
      </c>
      <c r="C5126" s="31">
        <f>DATA!E5973</f>
        <v>0</v>
      </c>
    </row>
    <row r="5127" spans="1:3" x14ac:dyDescent="0.35">
      <c r="A5127" s="30">
        <f>DATA!C5974</f>
        <v>0</v>
      </c>
      <c r="B5127" s="30">
        <f>DATA!D5974</f>
        <v>0</v>
      </c>
      <c r="C5127" s="31">
        <f>DATA!E5974</f>
        <v>0</v>
      </c>
    </row>
    <row r="5128" spans="1:3" x14ac:dyDescent="0.35">
      <c r="A5128" s="30">
        <f>DATA!C5975</f>
        <v>0</v>
      </c>
      <c r="B5128" s="30">
        <f>DATA!D5975</f>
        <v>0</v>
      </c>
      <c r="C5128" s="31">
        <f>DATA!E5975</f>
        <v>0</v>
      </c>
    </row>
    <row r="5129" spans="1:3" x14ac:dyDescent="0.35">
      <c r="A5129" s="30">
        <f>DATA!C5976</f>
        <v>0</v>
      </c>
      <c r="B5129" s="30">
        <f>DATA!D5976</f>
        <v>0</v>
      </c>
      <c r="C5129" s="31">
        <f>DATA!E5976</f>
        <v>0</v>
      </c>
    </row>
    <row r="5130" spans="1:3" x14ac:dyDescent="0.35">
      <c r="A5130" s="30">
        <f>DATA!C5977</f>
        <v>0</v>
      </c>
      <c r="B5130" s="30">
        <f>DATA!D5977</f>
        <v>0</v>
      </c>
      <c r="C5130" s="31">
        <f>DATA!E5977</f>
        <v>0</v>
      </c>
    </row>
    <row r="5131" spans="1:3" x14ac:dyDescent="0.35">
      <c r="A5131" s="30">
        <f>DATA!C5978</f>
        <v>0</v>
      </c>
      <c r="B5131" s="30">
        <f>DATA!D5978</f>
        <v>0</v>
      </c>
      <c r="C5131" s="31">
        <f>DATA!E5978</f>
        <v>0</v>
      </c>
    </row>
    <row r="5132" spans="1:3" x14ac:dyDescent="0.35">
      <c r="A5132" s="30">
        <f>DATA!C5979</f>
        <v>0</v>
      </c>
      <c r="B5132" s="30">
        <f>DATA!D5979</f>
        <v>0</v>
      </c>
      <c r="C5132" s="31">
        <f>DATA!E5979</f>
        <v>0</v>
      </c>
    </row>
    <row r="5133" spans="1:3" x14ac:dyDescent="0.35">
      <c r="A5133" s="30">
        <f>DATA!C5980</f>
        <v>0</v>
      </c>
      <c r="B5133" s="30">
        <f>DATA!D5980</f>
        <v>0</v>
      </c>
      <c r="C5133" s="31">
        <f>DATA!E5980</f>
        <v>0</v>
      </c>
    </row>
    <row r="5134" spans="1:3" x14ac:dyDescent="0.35">
      <c r="A5134" s="30">
        <f>DATA!C5981</f>
        <v>0</v>
      </c>
      <c r="B5134" s="30">
        <f>DATA!D5981</f>
        <v>0</v>
      </c>
      <c r="C5134" s="31">
        <f>DATA!E5981</f>
        <v>0</v>
      </c>
    </row>
    <row r="5135" spans="1:3" x14ac:dyDescent="0.35">
      <c r="A5135" s="30">
        <f>DATA!C5982</f>
        <v>0</v>
      </c>
      <c r="B5135" s="30">
        <f>DATA!D5982</f>
        <v>0</v>
      </c>
      <c r="C5135" s="31">
        <f>DATA!E5982</f>
        <v>0</v>
      </c>
    </row>
    <row r="5136" spans="1:3" x14ac:dyDescent="0.35">
      <c r="A5136" s="30">
        <f>DATA!C5983</f>
        <v>0</v>
      </c>
      <c r="B5136" s="30">
        <f>DATA!D5983</f>
        <v>0</v>
      </c>
      <c r="C5136" s="31">
        <f>DATA!E5983</f>
        <v>0</v>
      </c>
    </row>
    <row r="5137" spans="1:3" x14ac:dyDescent="0.35">
      <c r="A5137" s="30">
        <f>DATA!C5984</f>
        <v>0</v>
      </c>
      <c r="B5137" s="30">
        <f>DATA!D5984</f>
        <v>0</v>
      </c>
      <c r="C5137" s="31">
        <f>DATA!E5984</f>
        <v>0</v>
      </c>
    </row>
    <row r="5138" spans="1:3" x14ac:dyDescent="0.35">
      <c r="A5138" s="30">
        <f>DATA!C5985</f>
        <v>0</v>
      </c>
      <c r="B5138" s="30">
        <f>DATA!D5985</f>
        <v>0</v>
      </c>
      <c r="C5138" s="31">
        <f>DATA!E5985</f>
        <v>0</v>
      </c>
    </row>
    <row r="5139" spans="1:3" x14ac:dyDescent="0.35">
      <c r="A5139" s="30">
        <f>DATA!C5986</f>
        <v>0</v>
      </c>
      <c r="B5139" s="30">
        <f>DATA!D5986</f>
        <v>0</v>
      </c>
      <c r="C5139" s="31">
        <f>DATA!E5986</f>
        <v>0</v>
      </c>
    </row>
    <row r="5140" spans="1:3" x14ac:dyDescent="0.35">
      <c r="A5140" s="30">
        <f>DATA!C5987</f>
        <v>0</v>
      </c>
      <c r="B5140" s="30">
        <f>DATA!D5987</f>
        <v>0</v>
      </c>
      <c r="C5140" s="31">
        <f>DATA!E5987</f>
        <v>0</v>
      </c>
    </row>
    <row r="5141" spans="1:3" x14ac:dyDescent="0.35">
      <c r="A5141" s="30">
        <f>DATA!C5988</f>
        <v>0</v>
      </c>
      <c r="B5141" s="30">
        <f>DATA!D5988</f>
        <v>0</v>
      </c>
      <c r="C5141" s="31">
        <f>DATA!E5988</f>
        <v>0</v>
      </c>
    </row>
    <row r="5142" spans="1:3" x14ac:dyDescent="0.35">
      <c r="A5142" s="30">
        <f>DATA!C5989</f>
        <v>0</v>
      </c>
      <c r="B5142" s="30">
        <f>DATA!D5989</f>
        <v>0</v>
      </c>
      <c r="C5142" s="31">
        <f>DATA!E5989</f>
        <v>0</v>
      </c>
    </row>
    <row r="5143" spans="1:3" x14ac:dyDescent="0.35">
      <c r="A5143" s="30">
        <f>DATA!C5990</f>
        <v>0</v>
      </c>
      <c r="B5143" s="30">
        <f>DATA!D5990</f>
        <v>0</v>
      </c>
      <c r="C5143" s="31">
        <f>DATA!E5990</f>
        <v>0</v>
      </c>
    </row>
    <row r="5144" spans="1:3" x14ac:dyDescent="0.35">
      <c r="A5144" s="30">
        <f>DATA!C5991</f>
        <v>0</v>
      </c>
      <c r="B5144" s="30">
        <f>DATA!D5991</f>
        <v>0</v>
      </c>
      <c r="C5144" s="31">
        <f>DATA!E5991</f>
        <v>0</v>
      </c>
    </row>
    <row r="5145" spans="1:3" x14ac:dyDescent="0.35">
      <c r="A5145" s="30">
        <f>DATA!C5992</f>
        <v>0</v>
      </c>
      <c r="B5145" s="30">
        <f>DATA!D5992</f>
        <v>0</v>
      </c>
      <c r="C5145" s="31">
        <f>DATA!E5992</f>
        <v>0</v>
      </c>
    </row>
    <row r="5146" spans="1:3" x14ac:dyDescent="0.35">
      <c r="A5146" s="30">
        <f>DATA!C5993</f>
        <v>0</v>
      </c>
      <c r="B5146" s="30">
        <f>DATA!D5993</f>
        <v>0</v>
      </c>
      <c r="C5146" s="31">
        <f>DATA!E5993</f>
        <v>0</v>
      </c>
    </row>
    <row r="5147" spans="1:3" x14ac:dyDescent="0.35">
      <c r="A5147" s="30">
        <f>DATA!C5994</f>
        <v>0</v>
      </c>
      <c r="B5147" s="30">
        <f>DATA!D5994</f>
        <v>0</v>
      </c>
      <c r="C5147" s="31">
        <f>DATA!E5994</f>
        <v>0</v>
      </c>
    </row>
    <row r="5148" spans="1:3" x14ac:dyDescent="0.35">
      <c r="A5148" s="30">
        <f>DATA!C5995</f>
        <v>0</v>
      </c>
      <c r="B5148" s="30">
        <f>DATA!D5995</f>
        <v>0</v>
      </c>
      <c r="C5148" s="31">
        <f>DATA!E5995</f>
        <v>0</v>
      </c>
    </row>
    <row r="5149" spans="1:3" x14ac:dyDescent="0.35">
      <c r="A5149" s="30">
        <f>DATA!C5996</f>
        <v>0</v>
      </c>
      <c r="B5149" s="30">
        <f>DATA!D5996</f>
        <v>0</v>
      </c>
      <c r="C5149" s="31">
        <f>DATA!E5996</f>
        <v>0</v>
      </c>
    </row>
    <row r="5150" spans="1:3" x14ac:dyDescent="0.35">
      <c r="A5150" s="30">
        <f>DATA!C5997</f>
        <v>0</v>
      </c>
      <c r="B5150" s="30">
        <f>DATA!D5997</f>
        <v>0</v>
      </c>
      <c r="C5150" s="31">
        <f>DATA!E5997</f>
        <v>0</v>
      </c>
    </row>
    <row r="5151" spans="1:3" x14ac:dyDescent="0.35">
      <c r="A5151" s="30">
        <f>DATA!C5998</f>
        <v>0</v>
      </c>
      <c r="B5151" s="30">
        <f>DATA!D5998</f>
        <v>0</v>
      </c>
      <c r="C5151" s="31">
        <f>DATA!E5998</f>
        <v>0</v>
      </c>
    </row>
    <row r="5152" spans="1:3" x14ac:dyDescent="0.35">
      <c r="A5152" s="30">
        <f>DATA!C5999</f>
        <v>0</v>
      </c>
      <c r="B5152" s="30">
        <f>DATA!D5999</f>
        <v>0</v>
      </c>
      <c r="C5152" s="31">
        <f>DATA!E5999</f>
        <v>0</v>
      </c>
    </row>
    <row r="5153" spans="1:3" x14ac:dyDescent="0.35">
      <c r="A5153" s="30">
        <f>DATA!C6000</f>
        <v>0</v>
      </c>
      <c r="B5153" s="30">
        <f>DATA!D6000</f>
        <v>0</v>
      </c>
      <c r="C5153" s="31">
        <f>DATA!E6000</f>
        <v>0</v>
      </c>
    </row>
    <row r="5154" spans="1:3" x14ac:dyDescent="0.35">
      <c r="A5154" s="30">
        <f>DATA!C6001</f>
        <v>0</v>
      </c>
      <c r="B5154" s="30">
        <f>DATA!D6001</f>
        <v>0</v>
      </c>
      <c r="C5154" s="31">
        <f>DATA!E6001</f>
        <v>0</v>
      </c>
    </row>
    <row r="5155" spans="1:3" x14ac:dyDescent="0.35">
      <c r="A5155" s="30">
        <f>DATA!C6002</f>
        <v>0</v>
      </c>
      <c r="B5155" s="30">
        <f>DATA!D6002</f>
        <v>0</v>
      </c>
      <c r="C5155" s="31">
        <f>DATA!E6002</f>
        <v>0</v>
      </c>
    </row>
    <row r="5156" spans="1:3" x14ac:dyDescent="0.35">
      <c r="A5156" s="30">
        <f>DATA!C6003</f>
        <v>0</v>
      </c>
      <c r="B5156" s="30">
        <f>DATA!D6003</f>
        <v>0</v>
      </c>
      <c r="C5156" s="31">
        <f>DATA!E6003</f>
        <v>0</v>
      </c>
    </row>
    <row r="5157" spans="1:3" x14ac:dyDescent="0.35">
      <c r="A5157" s="30">
        <f>DATA!C6004</f>
        <v>0</v>
      </c>
      <c r="B5157" s="30">
        <f>DATA!D6004</f>
        <v>0</v>
      </c>
      <c r="C5157" s="31">
        <f>DATA!E6004</f>
        <v>0</v>
      </c>
    </row>
    <row r="5158" spans="1:3" x14ac:dyDescent="0.35">
      <c r="A5158" s="30">
        <f>DATA!C6005</f>
        <v>0</v>
      </c>
      <c r="B5158" s="30">
        <f>DATA!D6005</f>
        <v>0</v>
      </c>
      <c r="C5158" s="31">
        <f>DATA!E6005</f>
        <v>0</v>
      </c>
    </row>
    <row r="5159" spans="1:3" x14ac:dyDescent="0.35">
      <c r="A5159" s="30">
        <f>DATA!C6006</f>
        <v>0</v>
      </c>
      <c r="B5159" s="30">
        <f>DATA!D6006</f>
        <v>0</v>
      </c>
      <c r="C5159" s="31">
        <f>DATA!E6006</f>
        <v>0</v>
      </c>
    </row>
    <row r="5160" spans="1:3" x14ac:dyDescent="0.35">
      <c r="A5160" s="30">
        <f>DATA!C6007</f>
        <v>0</v>
      </c>
      <c r="B5160" s="30">
        <f>DATA!D6007</f>
        <v>0</v>
      </c>
      <c r="C5160" s="31">
        <f>DATA!E6007</f>
        <v>0</v>
      </c>
    </row>
    <row r="5161" spans="1:3" x14ac:dyDescent="0.35">
      <c r="A5161" s="30">
        <f>DATA!C6008</f>
        <v>0</v>
      </c>
      <c r="B5161" s="30">
        <f>DATA!D6008</f>
        <v>0</v>
      </c>
      <c r="C5161" s="31">
        <f>DATA!E6008</f>
        <v>0</v>
      </c>
    </row>
    <row r="5162" spans="1:3" x14ac:dyDescent="0.35">
      <c r="A5162" s="30">
        <f>DATA!C6009</f>
        <v>0</v>
      </c>
      <c r="B5162" s="30">
        <f>DATA!D6009</f>
        <v>0</v>
      </c>
      <c r="C5162" s="31">
        <f>DATA!E6009</f>
        <v>0</v>
      </c>
    </row>
    <row r="5163" spans="1:3" x14ac:dyDescent="0.35">
      <c r="A5163" s="30">
        <f>DATA!C6010</f>
        <v>0</v>
      </c>
      <c r="B5163" s="30">
        <f>DATA!D6010</f>
        <v>0</v>
      </c>
      <c r="C5163" s="31">
        <f>DATA!E6010</f>
        <v>0</v>
      </c>
    </row>
    <row r="5164" spans="1:3" x14ac:dyDescent="0.35">
      <c r="A5164" s="30">
        <f>DATA!C6011</f>
        <v>0</v>
      </c>
      <c r="B5164" s="30">
        <f>DATA!D6011</f>
        <v>0</v>
      </c>
      <c r="C5164" s="31">
        <f>DATA!E6011</f>
        <v>0</v>
      </c>
    </row>
    <row r="5165" spans="1:3" x14ac:dyDescent="0.35">
      <c r="A5165" s="30">
        <f>DATA!C6012</f>
        <v>0</v>
      </c>
      <c r="B5165" s="30">
        <f>DATA!D6012</f>
        <v>0</v>
      </c>
      <c r="C5165" s="31">
        <f>DATA!E6012</f>
        <v>0</v>
      </c>
    </row>
    <row r="5166" spans="1:3" x14ac:dyDescent="0.35">
      <c r="A5166" s="30">
        <f>DATA!C6013</f>
        <v>0</v>
      </c>
      <c r="B5166" s="30">
        <f>DATA!D6013</f>
        <v>0</v>
      </c>
      <c r="C5166" s="31">
        <f>DATA!E6013</f>
        <v>0</v>
      </c>
    </row>
    <row r="5167" spans="1:3" x14ac:dyDescent="0.35">
      <c r="A5167" s="30">
        <f>DATA!C6014</f>
        <v>0</v>
      </c>
      <c r="B5167" s="30">
        <f>DATA!D6014</f>
        <v>0</v>
      </c>
      <c r="C5167" s="31">
        <f>DATA!E6014</f>
        <v>0</v>
      </c>
    </row>
    <row r="5168" spans="1:3" x14ac:dyDescent="0.35">
      <c r="A5168" s="30">
        <f>DATA!C6015</f>
        <v>0</v>
      </c>
      <c r="B5168" s="30">
        <f>DATA!D6015</f>
        <v>0</v>
      </c>
      <c r="C5168" s="31">
        <f>DATA!E6015</f>
        <v>0</v>
      </c>
    </row>
    <row r="5169" spans="1:3" x14ac:dyDescent="0.35">
      <c r="A5169" s="30">
        <f>DATA!C6016</f>
        <v>0</v>
      </c>
      <c r="B5169" s="30">
        <f>DATA!D6016</f>
        <v>0</v>
      </c>
      <c r="C5169" s="31">
        <f>DATA!E6016</f>
        <v>0</v>
      </c>
    </row>
    <row r="5170" spans="1:3" x14ac:dyDescent="0.35">
      <c r="A5170" s="30">
        <f>DATA!C6017</f>
        <v>0</v>
      </c>
      <c r="B5170" s="30">
        <f>DATA!D6017</f>
        <v>0</v>
      </c>
      <c r="C5170" s="31">
        <f>DATA!E6017</f>
        <v>0</v>
      </c>
    </row>
    <row r="5171" spans="1:3" x14ac:dyDescent="0.35">
      <c r="A5171" s="30">
        <f>DATA!C6018</f>
        <v>0</v>
      </c>
      <c r="B5171" s="30">
        <f>DATA!D6018</f>
        <v>0</v>
      </c>
      <c r="C5171" s="31">
        <f>DATA!E6018</f>
        <v>0</v>
      </c>
    </row>
    <row r="5172" spans="1:3" x14ac:dyDescent="0.35">
      <c r="A5172" s="30">
        <f>DATA!C6019</f>
        <v>0</v>
      </c>
      <c r="B5172" s="30">
        <f>DATA!D6019</f>
        <v>0</v>
      </c>
      <c r="C5172" s="31">
        <f>DATA!E6019</f>
        <v>0</v>
      </c>
    </row>
    <row r="5173" spans="1:3" x14ac:dyDescent="0.35">
      <c r="A5173" s="30">
        <f>DATA!C6020</f>
        <v>0</v>
      </c>
      <c r="B5173" s="30">
        <f>DATA!D6020</f>
        <v>0</v>
      </c>
      <c r="C5173" s="31">
        <f>DATA!E6020</f>
        <v>0</v>
      </c>
    </row>
    <row r="5174" spans="1:3" x14ac:dyDescent="0.35">
      <c r="A5174" s="30">
        <f>DATA!C6021</f>
        <v>0</v>
      </c>
      <c r="B5174" s="30">
        <f>DATA!D6021</f>
        <v>0</v>
      </c>
      <c r="C5174" s="31">
        <f>DATA!E6021</f>
        <v>0</v>
      </c>
    </row>
    <row r="5175" spans="1:3" x14ac:dyDescent="0.35">
      <c r="A5175" s="30">
        <f>DATA!C6022</f>
        <v>0</v>
      </c>
      <c r="B5175" s="30">
        <f>DATA!D6022</f>
        <v>0</v>
      </c>
      <c r="C5175" s="31">
        <f>DATA!E6022</f>
        <v>0</v>
      </c>
    </row>
    <row r="5176" spans="1:3" x14ac:dyDescent="0.35">
      <c r="A5176" s="30">
        <f>DATA!C6023</f>
        <v>0</v>
      </c>
      <c r="B5176" s="30">
        <f>DATA!D6023</f>
        <v>0</v>
      </c>
      <c r="C5176" s="31">
        <f>DATA!E6023</f>
        <v>0</v>
      </c>
    </row>
    <row r="5177" spans="1:3" x14ac:dyDescent="0.35">
      <c r="A5177" s="30">
        <f>DATA!C6024</f>
        <v>0</v>
      </c>
      <c r="B5177" s="30">
        <f>DATA!D6024</f>
        <v>0</v>
      </c>
      <c r="C5177" s="31">
        <f>DATA!E6024</f>
        <v>0</v>
      </c>
    </row>
    <row r="5178" spans="1:3" x14ac:dyDescent="0.35">
      <c r="A5178" s="30">
        <f>DATA!C6025</f>
        <v>0</v>
      </c>
      <c r="B5178" s="30">
        <f>DATA!D6025</f>
        <v>0</v>
      </c>
      <c r="C5178" s="31">
        <f>DATA!E6025</f>
        <v>0</v>
      </c>
    </row>
    <row r="5179" spans="1:3" x14ac:dyDescent="0.35">
      <c r="A5179" s="30">
        <f>DATA!C6026</f>
        <v>0</v>
      </c>
      <c r="B5179" s="30">
        <f>DATA!D6026</f>
        <v>0</v>
      </c>
      <c r="C5179" s="31">
        <f>DATA!E6026</f>
        <v>0</v>
      </c>
    </row>
    <row r="5180" spans="1:3" x14ac:dyDescent="0.35">
      <c r="A5180" s="30">
        <f>DATA!C6027</f>
        <v>0</v>
      </c>
      <c r="B5180" s="30">
        <f>DATA!D6027</f>
        <v>0</v>
      </c>
      <c r="C5180" s="31">
        <f>DATA!E6027</f>
        <v>0</v>
      </c>
    </row>
    <row r="5181" spans="1:3" x14ac:dyDescent="0.35">
      <c r="A5181" s="30">
        <f>DATA!C6028</f>
        <v>0</v>
      </c>
      <c r="B5181" s="30">
        <f>DATA!D6028</f>
        <v>0</v>
      </c>
      <c r="C5181" s="31">
        <f>DATA!E6028</f>
        <v>0</v>
      </c>
    </row>
    <row r="5182" spans="1:3" x14ac:dyDescent="0.35">
      <c r="A5182" s="30">
        <f>DATA!C6029</f>
        <v>0</v>
      </c>
      <c r="B5182" s="30">
        <f>DATA!D6029</f>
        <v>0</v>
      </c>
      <c r="C5182" s="31">
        <f>DATA!E6029</f>
        <v>0</v>
      </c>
    </row>
    <row r="5183" spans="1:3" x14ac:dyDescent="0.35">
      <c r="A5183" s="30">
        <f>DATA!C6030</f>
        <v>0</v>
      </c>
      <c r="B5183" s="30">
        <f>DATA!D6030</f>
        <v>0</v>
      </c>
      <c r="C5183" s="31">
        <f>DATA!E6030</f>
        <v>0</v>
      </c>
    </row>
    <row r="5184" spans="1:3" x14ac:dyDescent="0.35">
      <c r="A5184" s="30">
        <f>DATA!C6031</f>
        <v>0</v>
      </c>
      <c r="B5184" s="30">
        <f>DATA!D6031</f>
        <v>0</v>
      </c>
      <c r="C5184" s="31">
        <f>DATA!E6031</f>
        <v>0</v>
      </c>
    </row>
    <row r="5185" spans="1:3" x14ac:dyDescent="0.35">
      <c r="A5185" s="30">
        <f>DATA!C6032</f>
        <v>0</v>
      </c>
      <c r="B5185" s="30">
        <f>DATA!D6032</f>
        <v>0</v>
      </c>
      <c r="C5185" s="31">
        <f>DATA!E6032</f>
        <v>0</v>
      </c>
    </row>
    <row r="5186" spans="1:3" x14ac:dyDescent="0.35">
      <c r="A5186" s="30">
        <f>DATA!C6033</f>
        <v>0</v>
      </c>
      <c r="B5186" s="30">
        <f>DATA!D6033</f>
        <v>0</v>
      </c>
      <c r="C5186" s="31">
        <f>DATA!E6033</f>
        <v>0</v>
      </c>
    </row>
    <row r="5187" spans="1:3" x14ac:dyDescent="0.35">
      <c r="A5187" s="30">
        <f>DATA!C6034</f>
        <v>0</v>
      </c>
      <c r="B5187" s="30">
        <f>DATA!D6034</f>
        <v>0</v>
      </c>
      <c r="C5187" s="31">
        <f>DATA!E6034</f>
        <v>0</v>
      </c>
    </row>
    <row r="5188" spans="1:3" x14ac:dyDescent="0.35">
      <c r="A5188" s="30">
        <f>DATA!C6035</f>
        <v>0</v>
      </c>
      <c r="B5188" s="30">
        <f>DATA!D6035</f>
        <v>0</v>
      </c>
      <c r="C5188" s="31">
        <f>DATA!E6035</f>
        <v>0</v>
      </c>
    </row>
    <row r="5189" spans="1:3" x14ac:dyDescent="0.35">
      <c r="A5189" s="30">
        <f>DATA!C6036</f>
        <v>0</v>
      </c>
      <c r="B5189" s="30">
        <f>DATA!D6036</f>
        <v>0</v>
      </c>
      <c r="C5189" s="31">
        <f>DATA!E6036</f>
        <v>0</v>
      </c>
    </row>
    <row r="5190" spans="1:3" x14ac:dyDescent="0.35">
      <c r="A5190" s="30">
        <f>DATA!C6037</f>
        <v>0</v>
      </c>
      <c r="B5190" s="30">
        <f>DATA!D6037</f>
        <v>0</v>
      </c>
      <c r="C5190" s="31">
        <f>DATA!E6037</f>
        <v>0</v>
      </c>
    </row>
    <row r="5191" spans="1:3" x14ac:dyDescent="0.35">
      <c r="A5191" s="30">
        <f>DATA!C6038</f>
        <v>0</v>
      </c>
      <c r="B5191" s="30">
        <f>DATA!D6038</f>
        <v>0</v>
      </c>
      <c r="C5191" s="31">
        <f>DATA!E6038</f>
        <v>0</v>
      </c>
    </row>
    <row r="5192" spans="1:3" x14ac:dyDescent="0.35">
      <c r="A5192" s="30">
        <f>DATA!C6039</f>
        <v>0</v>
      </c>
      <c r="B5192" s="30">
        <f>DATA!D6039</f>
        <v>0</v>
      </c>
      <c r="C5192" s="31">
        <f>DATA!E6039</f>
        <v>0</v>
      </c>
    </row>
    <row r="5193" spans="1:3" x14ac:dyDescent="0.35">
      <c r="A5193" s="30">
        <f>DATA!C6040</f>
        <v>0</v>
      </c>
      <c r="B5193" s="30">
        <f>DATA!D6040</f>
        <v>0</v>
      </c>
      <c r="C5193" s="31">
        <f>DATA!E6040</f>
        <v>0</v>
      </c>
    </row>
    <row r="5194" spans="1:3" x14ac:dyDescent="0.35">
      <c r="A5194" s="30">
        <f>DATA!C6041</f>
        <v>0</v>
      </c>
      <c r="B5194" s="30">
        <f>DATA!D6041</f>
        <v>0</v>
      </c>
      <c r="C5194" s="31">
        <f>DATA!E6041</f>
        <v>0</v>
      </c>
    </row>
    <row r="5195" spans="1:3" x14ac:dyDescent="0.35">
      <c r="A5195" s="30">
        <f>DATA!C6042</f>
        <v>0</v>
      </c>
      <c r="B5195" s="30">
        <f>DATA!D6042</f>
        <v>0</v>
      </c>
      <c r="C5195" s="31">
        <f>DATA!E6042</f>
        <v>0</v>
      </c>
    </row>
    <row r="5196" spans="1:3" x14ac:dyDescent="0.35">
      <c r="A5196" s="30">
        <f>DATA!C6043</f>
        <v>0</v>
      </c>
      <c r="B5196" s="30">
        <f>DATA!D6043</f>
        <v>0</v>
      </c>
      <c r="C5196" s="31">
        <f>DATA!E6043</f>
        <v>0</v>
      </c>
    </row>
    <row r="5197" spans="1:3" x14ac:dyDescent="0.35">
      <c r="A5197" s="30">
        <f>DATA!C6044</f>
        <v>0</v>
      </c>
      <c r="B5197" s="30">
        <f>DATA!D6044</f>
        <v>0</v>
      </c>
      <c r="C5197" s="31">
        <f>DATA!E6044</f>
        <v>0</v>
      </c>
    </row>
    <row r="5198" spans="1:3" x14ac:dyDescent="0.35">
      <c r="A5198" s="30">
        <f>DATA!C6045</f>
        <v>0</v>
      </c>
      <c r="B5198" s="30">
        <f>DATA!D6045</f>
        <v>0</v>
      </c>
      <c r="C5198" s="31">
        <f>DATA!E6045</f>
        <v>0</v>
      </c>
    </row>
    <row r="5199" spans="1:3" x14ac:dyDescent="0.35">
      <c r="A5199" s="30">
        <f>DATA!C6046</f>
        <v>0</v>
      </c>
      <c r="B5199" s="30">
        <f>DATA!D6046</f>
        <v>0</v>
      </c>
      <c r="C5199" s="31">
        <f>DATA!E6046</f>
        <v>0</v>
      </c>
    </row>
    <row r="5200" spans="1:3" x14ac:dyDescent="0.35">
      <c r="A5200" s="30">
        <f>DATA!C6047</f>
        <v>0</v>
      </c>
      <c r="B5200" s="30">
        <f>DATA!D6047</f>
        <v>0</v>
      </c>
      <c r="C5200" s="31">
        <f>DATA!E6047</f>
        <v>0</v>
      </c>
    </row>
    <row r="5201" spans="1:3" x14ac:dyDescent="0.35">
      <c r="A5201" s="30">
        <f>DATA!C6048</f>
        <v>0</v>
      </c>
      <c r="B5201" s="30">
        <f>DATA!D6048</f>
        <v>0</v>
      </c>
      <c r="C5201" s="31">
        <f>DATA!E6048</f>
        <v>0</v>
      </c>
    </row>
    <row r="5202" spans="1:3" x14ac:dyDescent="0.35">
      <c r="A5202" s="30">
        <f>DATA!C6049</f>
        <v>0</v>
      </c>
      <c r="B5202" s="30">
        <f>DATA!D6049</f>
        <v>0</v>
      </c>
      <c r="C5202" s="31">
        <f>DATA!E6049</f>
        <v>0</v>
      </c>
    </row>
    <row r="5203" spans="1:3" x14ac:dyDescent="0.35">
      <c r="A5203" s="30">
        <f>DATA!C6050</f>
        <v>0</v>
      </c>
      <c r="B5203" s="30">
        <f>DATA!D6050</f>
        <v>0</v>
      </c>
      <c r="C5203" s="31">
        <f>DATA!E6050</f>
        <v>0</v>
      </c>
    </row>
    <row r="5204" spans="1:3" x14ac:dyDescent="0.35">
      <c r="A5204" s="30">
        <f>DATA!C6051</f>
        <v>0</v>
      </c>
      <c r="B5204" s="30">
        <f>DATA!D6051</f>
        <v>0</v>
      </c>
      <c r="C5204" s="31">
        <f>DATA!E6051</f>
        <v>0</v>
      </c>
    </row>
    <row r="5205" spans="1:3" x14ac:dyDescent="0.35">
      <c r="A5205" s="30">
        <f>DATA!C6052</f>
        <v>0</v>
      </c>
      <c r="B5205" s="30">
        <f>DATA!D6052</f>
        <v>0</v>
      </c>
      <c r="C5205" s="31">
        <f>DATA!E6052</f>
        <v>0</v>
      </c>
    </row>
    <row r="5206" spans="1:3" x14ac:dyDescent="0.35">
      <c r="A5206" s="30">
        <f>DATA!C6053</f>
        <v>0</v>
      </c>
      <c r="B5206" s="30">
        <f>DATA!D6053</f>
        <v>0</v>
      </c>
      <c r="C5206" s="31">
        <f>DATA!E6053</f>
        <v>0</v>
      </c>
    </row>
    <row r="5207" spans="1:3" x14ac:dyDescent="0.35">
      <c r="A5207" s="30">
        <f>DATA!C6054</f>
        <v>0</v>
      </c>
      <c r="B5207" s="30">
        <f>DATA!D6054</f>
        <v>0</v>
      </c>
      <c r="C5207" s="31">
        <f>DATA!E6054</f>
        <v>0</v>
      </c>
    </row>
    <row r="5208" spans="1:3" x14ac:dyDescent="0.35">
      <c r="A5208" s="30">
        <f>DATA!C6055</f>
        <v>0</v>
      </c>
      <c r="B5208" s="30">
        <f>DATA!D6055</f>
        <v>0</v>
      </c>
      <c r="C5208" s="31">
        <f>DATA!E6055</f>
        <v>0</v>
      </c>
    </row>
    <row r="5209" spans="1:3" x14ac:dyDescent="0.35">
      <c r="A5209" s="30">
        <f>DATA!C6056</f>
        <v>0</v>
      </c>
      <c r="B5209" s="30">
        <f>DATA!D6056</f>
        <v>0</v>
      </c>
      <c r="C5209" s="31">
        <f>DATA!E6056</f>
        <v>0</v>
      </c>
    </row>
    <row r="5210" spans="1:3" x14ac:dyDescent="0.35">
      <c r="A5210" s="30">
        <f>DATA!C6057</f>
        <v>0</v>
      </c>
      <c r="B5210" s="30">
        <f>DATA!D6057</f>
        <v>0</v>
      </c>
      <c r="C5210" s="31">
        <f>DATA!E6057</f>
        <v>0</v>
      </c>
    </row>
    <row r="5211" spans="1:3" x14ac:dyDescent="0.35">
      <c r="A5211" s="30">
        <f>DATA!C6058</f>
        <v>0</v>
      </c>
      <c r="B5211" s="30">
        <f>DATA!D6058</f>
        <v>0</v>
      </c>
      <c r="C5211" s="31">
        <f>DATA!E6058</f>
        <v>0</v>
      </c>
    </row>
    <row r="5212" spans="1:3" x14ac:dyDescent="0.35">
      <c r="A5212" s="30">
        <f>DATA!C6059</f>
        <v>0</v>
      </c>
      <c r="B5212" s="30">
        <f>DATA!D6059</f>
        <v>0</v>
      </c>
      <c r="C5212" s="31">
        <f>DATA!E6059</f>
        <v>0</v>
      </c>
    </row>
    <row r="5213" spans="1:3" x14ac:dyDescent="0.35">
      <c r="A5213" s="30">
        <f>DATA!C6060</f>
        <v>0</v>
      </c>
      <c r="B5213" s="30">
        <f>DATA!D6060</f>
        <v>0</v>
      </c>
      <c r="C5213" s="31">
        <f>DATA!E6060</f>
        <v>0</v>
      </c>
    </row>
    <row r="5214" spans="1:3" x14ac:dyDescent="0.35">
      <c r="A5214" s="30">
        <f>DATA!C6061</f>
        <v>0</v>
      </c>
      <c r="B5214" s="30">
        <f>DATA!D6061</f>
        <v>0</v>
      </c>
      <c r="C5214" s="31">
        <f>DATA!E6061</f>
        <v>0</v>
      </c>
    </row>
    <row r="5215" spans="1:3" x14ac:dyDescent="0.35">
      <c r="A5215" s="30">
        <f>DATA!C6062</f>
        <v>0</v>
      </c>
      <c r="B5215" s="30">
        <f>DATA!D6062</f>
        <v>0</v>
      </c>
      <c r="C5215" s="31">
        <f>DATA!E6062</f>
        <v>0</v>
      </c>
    </row>
    <row r="5216" spans="1:3" x14ac:dyDescent="0.35">
      <c r="A5216" s="30">
        <f>DATA!C6063</f>
        <v>0</v>
      </c>
      <c r="B5216" s="30">
        <f>DATA!D6063</f>
        <v>0</v>
      </c>
      <c r="C5216" s="31">
        <f>DATA!E6063</f>
        <v>0</v>
      </c>
    </row>
    <row r="5217" spans="1:3" x14ac:dyDescent="0.35">
      <c r="A5217" s="30">
        <f>DATA!C6064</f>
        <v>0</v>
      </c>
      <c r="B5217" s="30">
        <f>DATA!D6064</f>
        <v>0</v>
      </c>
      <c r="C5217" s="31">
        <f>DATA!E6064</f>
        <v>0</v>
      </c>
    </row>
    <row r="5218" spans="1:3" x14ac:dyDescent="0.35">
      <c r="A5218" s="30">
        <f>DATA!C6065</f>
        <v>0</v>
      </c>
      <c r="B5218" s="30">
        <f>DATA!D6065</f>
        <v>0</v>
      </c>
      <c r="C5218" s="31">
        <f>DATA!E6065</f>
        <v>0</v>
      </c>
    </row>
    <row r="5219" spans="1:3" x14ac:dyDescent="0.35">
      <c r="A5219" s="30">
        <f>DATA!C6066</f>
        <v>0</v>
      </c>
      <c r="B5219" s="30">
        <f>DATA!D6066</f>
        <v>0</v>
      </c>
      <c r="C5219" s="31">
        <f>DATA!E6066</f>
        <v>0</v>
      </c>
    </row>
    <row r="5220" spans="1:3" x14ac:dyDescent="0.35">
      <c r="A5220" s="30">
        <f>DATA!C6067</f>
        <v>0</v>
      </c>
      <c r="B5220" s="30">
        <f>DATA!D6067</f>
        <v>0</v>
      </c>
      <c r="C5220" s="31">
        <f>DATA!E6067</f>
        <v>0</v>
      </c>
    </row>
    <row r="5221" spans="1:3" x14ac:dyDescent="0.35">
      <c r="A5221" s="30">
        <f>DATA!C6068</f>
        <v>0</v>
      </c>
      <c r="B5221" s="30">
        <f>DATA!D6068</f>
        <v>0</v>
      </c>
      <c r="C5221" s="31">
        <f>DATA!E6068</f>
        <v>0</v>
      </c>
    </row>
    <row r="5222" spans="1:3" x14ac:dyDescent="0.35">
      <c r="A5222" s="30">
        <f>DATA!C6069</f>
        <v>0</v>
      </c>
      <c r="B5222" s="30">
        <f>DATA!D6069</f>
        <v>0</v>
      </c>
      <c r="C5222" s="31">
        <f>DATA!E6069</f>
        <v>0</v>
      </c>
    </row>
    <row r="5223" spans="1:3" x14ac:dyDescent="0.35">
      <c r="A5223" s="30">
        <f>DATA!C6070</f>
        <v>0</v>
      </c>
      <c r="B5223" s="30">
        <f>DATA!D6070</f>
        <v>0</v>
      </c>
      <c r="C5223" s="31">
        <f>DATA!E6070</f>
        <v>0</v>
      </c>
    </row>
    <row r="5224" spans="1:3" x14ac:dyDescent="0.35">
      <c r="A5224" s="30">
        <f>DATA!C6071</f>
        <v>0</v>
      </c>
      <c r="B5224" s="30">
        <f>DATA!D6071</f>
        <v>0</v>
      </c>
      <c r="C5224" s="31">
        <f>DATA!E6071</f>
        <v>0</v>
      </c>
    </row>
    <row r="5225" spans="1:3" x14ac:dyDescent="0.35">
      <c r="A5225" s="30">
        <f>DATA!C6072</f>
        <v>0</v>
      </c>
      <c r="B5225" s="30">
        <f>DATA!D6072</f>
        <v>0</v>
      </c>
      <c r="C5225" s="31">
        <f>DATA!E6072</f>
        <v>0</v>
      </c>
    </row>
    <row r="5226" spans="1:3" x14ac:dyDescent="0.35">
      <c r="A5226" s="30">
        <f>DATA!C6073</f>
        <v>0</v>
      </c>
      <c r="B5226" s="30">
        <f>DATA!D6073</f>
        <v>0</v>
      </c>
      <c r="C5226" s="31">
        <f>DATA!E6073</f>
        <v>0</v>
      </c>
    </row>
    <row r="5227" spans="1:3" x14ac:dyDescent="0.35">
      <c r="A5227" s="30">
        <f>DATA!C6074</f>
        <v>0</v>
      </c>
      <c r="B5227" s="30">
        <f>DATA!D6074</f>
        <v>0</v>
      </c>
      <c r="C5227" s="31">
        <f>DATA!E6074</f>
        <v>0</v>
      </c>
    </row>
    <row r="5228" spans="1:3" x14ac:dyDescent="0.35">
      <c r="A5228" s="30">
        <f>DATA!C6075</f>
        <v>0</v>
      </c>
      <c r="B5228" s="30">
        <f>DATA!D6075</f>
        <v>0</v>
      </c>
      <c r="C5228" s="31">
        <f>DATA!E6075</f>
        <v>0</v>
      </c>
    </row>
    <row r="5229" spans="1:3" x14ac:dyDescent="0.35">
      <c r="A5229" s="30">
        <f>DATA!C6076</f>
        <v>0</v>
      </c>
      <c r="B5229" s="30">
        <f>DATA!D6076</f>
        <v>0</v>
      </c>
      <c r="C5229" s="31">
        <f>DATA!E6076</f>
        <v>0</v>
      </c>
    </row>
    <row r="5230" spans="1:3" x14ac:dyDescent="0.35">
      <c r="A5230" s="30">
        <f>DATA!C6077</f>
        <v>0</v>
      </c>
      <c r="B5230" s="30">
        <f>DATA!D6077</f>
        <v>0</v>
      </c>
      <c r="C5230" s="31">
        <f>DATA!E6077</f>
        <v>0</v>
      </c>
    </row>
    <row r="5231" spans="1:3" x14ac:dyDescent="0.35">
      <c r="A5231" s="30">
        <f>DATA!C6078</f>
        <v>0</v>
      </c>
      <c r="B5231" s="30">
        <f>DATA!D6078</f>
        <v>0</v>
      </c>
      <c r="C5231" s="31">
        <f>DATA!E6078</f>
        <v>0</v>
      </c>
    </row>
    <row r="5232" spans="1:3" x14ac:dyDescent="0.35">
      <c r="A5232" s="30">
        <f>DATA!C6079</f>
        <v>0</v>
      </c>
      <c r="B5232" s="30">
        <f>DATA!D6079</f>
        <v>0</v>
      </c>
      <c r="C5232" s="31">
        <f>DATA!E6079</f>
        <v>0</v>
      </c>
    </row>
    <row r="5233" spans="1:3" x14ac:dyDescent="0.35">
      <c r="A5233" s="30">
        <f>DATA!C6080</f>
        <v>0</v>
      </c>
      <c r="B5233" s="30">
        <f>DATA!D6080</f>
        <v>0</v>
      </c>
      <c r="C5233" s="31">
        <f>DATA!E6080</f>
        <v>0</v>
      </c>
    </row>
    <row r="5234" spans="1:3" x14ac:dyDescent="0.35">
      <c r="A5234" s="30">
        <f>DATA!C6081</f>
        <v>0</v>
      </c>
      <c r="B5234" s="30">
        <f>DATA!D6081</f>
        <v>0</v>
      </c>
      <c r="C5234" s="31">
        <f>DATA!E6081</f>
        <v>0</v>
      </c>
    </row>
    <row r="5235" spans="1:3" x14ac:dyDescent="0.35">
      <c r="A5235" s="30">
        <f>DATA!C6082</f>
        <v>0</v>
      </c>
      <c r="B5235" s="30">
        <f>DATA!D6082</f>
        <v>0</v>
      </c>
      <c r="C5235" s="31">
        <f>DATA!E6082</f>
        <v>0</v>
      </c>
    </row>
    <row r="5236" spans="1:3" x14ac:dyDescent="0.35">
      <c r="A5236" s="30">
        <f>DATA!C6083</f>
        <v>0</v>
      </c>
      <c r="B5236" s="30">
        <f>DATA!D6083</f>
        <v>0</v>
      </c>
      <c r="C5236" s="31">
        <f>DATA!E6083</f>
        <v>0</v>
      </c>
    </row>
    <row r="5237" spans="1:3" x14ac:dyDescent="0.35">
      <c r="A5237" s="30">
        <f>DATA!C6084</f>
        <v>0</v>
      </c>
      <c r="B5237" s="30">
        <f>DATA!D6084</f>
        <v>0</v>
      </c>
      <c r="C5237" s="31">
        <f>DATA!E6084</f>
        <v>0</v>
      </c>
    </row>
    <row r="5238" spans="1:3" x14ac:dyDescent="0.35">
      <c r="A5238" s="30">
        <f>DATA!C6085</f>
        <v>0</v>
      </c>
      <c r="B5238" s="30">
        <f>DATA!D6085</f>
        <v>0</v>
      </c>
      <c r="C5238" s="31">
        <f>DATA!E6085</f>
        <v>0</v>
      </c>
    </row>
    <row r="5239" spans="1:3" x14ac:dyDescent="0.35">
      <c r="A5239" s="30">
        <f>DATA!C6086</f>
        <v>0</v>
      </c>
      <c r="B5239" s="30">
        <f>DATA!D6086</f>
        <v>0</v>
      </c>
      <c r="C5239" s="31">
        <f>DATA!E6086</f>
        <v>0</v>
      </c>
    </row>
    <row r="5240" spans="1:3" x14ac:dyDescent="0.35">
      <c r="A5240" s="30">
        <f>DATA!C6087</f>
        <v>0</v>
      </c>
      <c r="B5240" s="30">
        <f>DATA!D6087</f>
        <v>0</v>
      </c>
      <c r="C5240" s="31">
        <f>DATA!E6087</f>
        <v>0</v>
      </c>
    </row>
    <row r="5241" spans="1:3" x14ac:dyDescent="0.35">
      <c r="A5241" s="30">
        <f>DATA!C6088</f>
        <v>0</v>
      </c>
      <c r="B5241" s="30">
        <f>DATA!D6088</f>
        <v>0</v>
      </c>
      <c r="C5241" s="31">
        <f>DATA!E6088</f>
        <v>0</v>
      </c>
    </row>
    <row r="5242" spans="1:3" x14ac:dyDescent="0.35">
      <c r="A5242" s="30">
        <f>DATA!C6089</f>
        <v>0</v>
      </c>
      <c r="B5242" s="30">
        <f>DATA!D6089</f>
        <v>0</v>
      </c>
      <c r="C5242" s="31">
        <f>DATA!E6089</f>
        <v>0</v>
      </c>
    </row>
    <row r="5243" spans="1:3" x14ac:dyDescent="0.35">
      <c r="A5243" s="30">
        <f>DATA!C6090</f>
        <v>0</v>
      </c>
      <c r="B5243" s="30">
        <f>DATA!D6090</f>
        <v>0</v>
      </c>
      <c r="C5243" s="31">
        <f>DATA!E6090</f>
        <v>0</v>
      </c>
    </row>
    <row r="5244" spans="1:3" x14ac:dyDescent="0.35">
      <c r="A5244" s="30">
        <f>DATA!C6091</f>
        <v>0</v>
      </c>
      <c r="B5244" s="30">
        <f>DATA!D6091</f>
        <v>0</v>
      </c>
      <c r="C5244" s="31">
        <f>DATA!E6091</f>
        <v>0</v>
      </c>
    </row>
    <row r="5245" spans="1:3" x14ac:dyDescent="0.35">
      <c r="A5245" s="30">
        <f>DATA!C6092</f>
        <v>0</v>
      </c>
      <c r="B5245" s="30">
        <f>DATA!D6092</f>
        <v>0</v>
      </c>
      <c r="C5245" s="31">
        <f>DATA!E6092</f>
        <v>0</v>
      </c>
    </row>
    <row r="5246" spans="1:3" x14ac:dyDescent="0.35">
      <c r="A5246" s="30">
        <f>DATA!C6093</f>
        <v>0</v>
      </c>
      <c r="B5246" s="30">
        <f>DATA!D6093</f>
        <v>0</v>
      </c>
      <c r="C5246" s="31">
        <f>DATA!E6093</f>
        <v>0</v>
      </c>
    </row>
    <row r="5247" spans="1:3" x14ac:dyDescent="0.35">
      <c r="A5247" s="30">
        <f>DATA!C6094</f>
        <v>0</v>
      </c>
      <c r="B5247" s="30">
        <f>DATA!D6094</f>
        <v>0</v>
      </c>
      <c r="C5247" s="31">
        <f>DATA!E6094</f>
        <v>0</v>
      </c>
    </row>
    <row r="5248" spans="1:3" x14ac:dyDescent="0.35">
      <c r="A5248" s="30">
        <f>DATA!C6095</f>
        <v>0</v>
      </c>
      <c r="B5248" s="30">
        <f>DATA!D6095</f>
        <v>0</v>
      </c>
      <c r="C5248" s="31">
        <f>DATA!E6095</f>
        <v>0</v>
      </c>
    </row>
    <row r="5249" spans="1:3" x14ac:dyDescent="0.35">
      <c r="A5249" s="30">
        <f>DATA!C6096</f>
        <v>0</v>
      </c>
      <c r="B5249" s="30">
        <f>DATA!D6096</f>
        <v>0</v>
      </c>
      <c r="C5249" s="31">
        <f>DATA!E6096</f>
        <v>0</v>
      </c>
    </row>
    <row r="5250" spans="1:3" x14ac:dyDescent="0.35">
      <c r="A5250" s="30">
        <f>DATA!C6097</f>
        <v>0</v>
      </c>
      <c r="B5250" s="30">
        <f>DATA!D6097</f>
        <v>0</v>
      </c>
      <c r="C5250" s="31">
        <f>DATA!E6097</f>
        <v>0</v>
      </c>
    </row>
    <row r="5251" spans="1:3" x14ac:dyDescent="0.35">
      <c r="A5251" s="30">
        <f>DATA!C6098</f>
        <v>0</v>
      </c>
      <c r="B5251" s="30">
        <f>DATA!D6098</f>
        <v>0</v>
      </c>
      <c r="C5251" s="31">
        <f>DATA!E6098</f>
        <v>0</v>
      </c>
    </row>
    <row r="5252" spans="1:3" x14ac:dyDescent="0.35">
      <c r="A5252" s="30">
        <f>DATA!C6099</f>
        <v>0</v>
      </c>
      <c r="B5252" s="30">
        <f>DATA!D6099</f>
        <v>0</v>
      </c>
      <c r="C5252" s="31">
        <f>DATA!E6099</f>
        <v>0</v>
      </c>
    </row>
    <row r="5253" spans="1:3" x14ac:dyDescent="0.35">
      <c r="A5253" s="30">
        <f>DATA!C6100</f>
        <v>0</v>
      </c>
      <c r="B5253" s="30">
        <f>DATA!D6100</f>
        <v>0</v>
      </c>
      <c r="C5253" s="31">
        <f>DATA!E6100</f>
        <v>0</v>
      </c>
    </row>
    <row r="5254" spans="1:3" x14ac:dyDescent="0.35">
      <c r="A5254" s="30">
        <f>DATA!C6101</f>
        <v>0</v>
      </c>
      <c r="B5254" s="30">
        <f>DATA!D6101</f>
        <v>0</v>
      </c>
      <c r="C5254" s="31">
        <f>DATA!E6101</f>
        <v>0</v>
      </c>
    </row>
    <row r="5255" spans="1:3" x14ac:dyDescent="0.35">
      <c r="A5255" s="30">
        <f>DATA!C6102</f>
        <v>0</v>
      </c>
      <c r="B5255" s="30">
        <f>DATA!D6102</f>
        <v>0</v>
      </c>
      <c r="C5255" s="31">
        <f>DATA!E6102</f>
        <v>0</v>
      </c>
    </row>
    <row r="5256" spans="1:3" x14ac:dyDescent="0.35">
      <c r="A5256" s="30">
        <f>DATA!C6103</f>
        <v>0</v>
      </c>
      <c r="B5256" s="30">
        <f>DATA!D6103</f>
        <v>0</v>
      </c>
      <c r="C5256" s="31">
        <f>DATA!E6103</f>
        <v>0</v>
      </c>
    </row>
    <row r="5257" spans="1:3" x14ac:dyDescent="0.35">
      <c r="A5257" s="30">
        <f>DATA!C6104</f>
        <v>0</v>
      </c>
      <c r="B5257" s="30">
        <f>DATA!D6104</f>
        <v>0</v>
      </c>
      <c r="C5257" s="31">
        <f>DATA!E6104</f>
        <v>0</v>
      </c>
    </row>
    <row r="5258" spans="1:3" x14ac:dyDescent="0.35">
      <c r="A5258" s="30">
        <f>DATA!C6105</f>
        <v>0</v>
      </c>
      <c r="B5258" s="30">
        <f>DATA!D6105</f>
        <v>0</v>
      </c>
      <c r="C5258" s="31">
        <f>DATA!E6105</f>
        <v>0</v>
      </c>
    </row>
    <row r="5259" spans="1:3" x14ac:dyDescent="0.35">
      <c r="A5259" s="30">
        <f>DATA!C6106</f>
        <v>0</v>
      </c>
      <c r="B5259" s="30">
        <f>DATA!D6106</f>
        <v>0</v>
      </c>
      <c r="C5259" s="31">
        <f>DATA!E6106</f>
        <v>0</v>
      </c>
    </row>
    <row r="5260" spans="1:3" x14ac:dyDescent="0.35">
      <c r="A5260" s="30">
        <f>DATA!C6107</f>
        <v>0</v>
      </c>
      <c r="B5260" s="30">
        <f>DATA!D6107</f>
        <v>0</v>
      </c>
      <c r="C5260" s="31">
        <f>DATA!E6107</f>
        <v>0</v>
      </c>
    </row>
    <row r="5261" spans="1:3" x14ac:dyDescent="0.35">
      <c r="A5261" s="30">
        <f>DATA!C6108</f>
        <v>0</v>
      </c>
      <c r="B5261" s="30">
        <f>DATA!D6108</f>
        <v>0</v>
      </c>
      <c r="C5261" s="31">
        <f>DATA!E6108</f>
        <v>0</v>
      </c>
    </row>
    <row r="5262" spans="1:3" x14ac:dyDescent="0.35">
      <c r="A5262" s="30">
        <f>DATA!C6109</f>
        <v>0</v>
      </c>
      <c r="B5262" s="30">
        <f>DATA!D6109</f>
        <v>0</v>
      </c>
      <c r="C5262" s="31">
        <f>DATA!E6109</f>
        <v>0</v>
      </c>
    </row>
    <row r="5263" spans="1:3" x14ac:dyDescent="0.35">
      <c r="A5263" s="30">
        <f>DATA!C6110</f>
        <v>0</v>
      </c>
      <c r="B5263" s="30">
        <f>DATA!D6110</f>
        <v>0</v>
      </c>
      <c r="C5263" s="31">
        <f>DATA!E6110</f>
        <v>0</v>
      </c>
    </row>
    <row r="5264" spans="1:3" x14ac:dyDescent="0.35">
      <c r="A5264" s="30">
        <f>DATA!C6111</f>
        <v>0</v>
      </c>
      <c r="B5264" s="30">
        <f>DATA!D6111</f>
        <v>0</v>
      </c>
      <c r="C5264" s="31">
        <f>DATA!E6111</f>
        <v>0</v>
      </c>
    </row>
    <row r="5265" spans="1:3" x14ac:dyDescent="0.35">
      <c r="A5265" s="30">
        <f>DATA!C6112</f>
        <v>0</v>
      </c>
      <c r="B5265" s="30">
        <f>DATA!D6112</f>
        <v>0</v>
      </c>
      <c r="C5265" s="31">
        <f>DATA!E6112</f>
        <v>0</v>
      </c>
    </row>
    <row r="5266" spans="1:3" x14ac:dyDescent="0.35">
      <c r="A5266" s="30">
        <f>DATA!C6113</f>
        <v>0</v>
      </c>
      <c r="B5266" s="30">
        <f>DATA!D6113</f>
        <v>0</v>
      </c>
      <c r="C5266" s="31">
        <f>DATA!E6113</f>
        <v>0</v>
      </c>
    </row>
    <row r="5267" spans="1:3" x14ac:dyDescent="0.35">
      <c r="A5267" s="30">
        <f>DATA!C6114</f>
        <v>0</v>
      </c>
      <c r="B5267" s="30">
        <f>DATA!D6114</f>
        <v>0</v>
      </c>
      <c r="C5267" s="31">
        <f>DATA!E6114</f>
        <v>0</v>
      </c>
    </row>
    <row r="5268" spans="1:3" x14ac:dyDescent="0.35">
      <c r="A5268" s="30">
        <f>DATA!C6115</f>
        <v>0</v>
      </c>
      <c r="B5268" s="30">
        <f>DATA!D6115</f>
        <v>0</v>
      </c>
      <c r="C5268" s="31">
        <f>DATA!E6115</f>
        <v>0</v>
      </c>
    </row>
    <row r="5269" spans="1:3" x14ac:dyDescent="0.35">
      <c r="A5269" s="30">
        <f>DATA!C6116</f>
        <v>0</v>
      </c>
      <c r="B5269" s="30">
        <f>DATA!D6116</f>
        <v>0</v>
      </c>
      <c r="C5269" s="31">
        <f>DATA!E6116</f>
        <v>0</v>
      </c>
    </row>
    <row r="5270" spans="1:3" x14ac:dyDescent="0.35">
      <c r="A5270" s="30">
        <f>DATA!C6117</f>
        <v>0</v>
      </c>
      <c r="B5270" s="30">
        <f>DATA!D6117</f>
        <v>0</v>
      </c>
      <c r="C5270" s="31">
        <f>DATA!E6117</f>
        <v>0</v>
      </c>
    </row>
    <row r="5271" spans="1:3" x14ac:dyDescent="0.35">
      <c r="A5271" s="30">
        <f>DATA!C6118</f>
        <v>0</v>
      </c>
      <c r="B5271" s="30">
        <f>DATA!D6118</f>
        <v>0</v>
      </c>
      <c r="C5271" s="31">
        <f>DATA!E6118</f>
        <v>0</v>
      </c>
    </row>
    <row r="5272" spans="1:3" x14ac:dyDescent="0.35">
      <c r="A5272" s="30">
        <f>DATA!C6119</f>
        <v>0</v>
      </c>
      <c r="B5272" s="30">
        <f>DATA!D6119</f>
        <v>0</v>
      </c>
      <c r="C5272" s="31">
        <f>DATA!E6119</f>
        <v>0</v>
      </c>
    </row>
    <row r="5273" spans="1:3" x14ac:dyDescent="0.35">
      <c r="A5273" s="30">
        <f>DATA!C6120</f>
        <v>0</v>
      </c>
      <c r="B5273" s="30">
        <f>DATA!D6120</f>
        <v>0</v>
      </c>
      <c r="C5273" s="31">
        <f>DATA!E6120</f>
        <v>0</v>
      </c>
    </row>
    <row r="5274" spans="1:3" x14ac:dyDescent="0.35">
      <c r="A5274" s="30">
        <f>DATA!C6121</f>
        <v>0</v>
      </c>
      <c r="B5274" s="30">
        <f>DATA!D6121</f>
        <v>0</v>
      </c>
      <c r="C5274" s="31">
        <f>DATA!E6121</f>
        <v>0</v>
      </c>
    </row>
    <row r="5275" spans="1:3" x14ac:dyDescent="0.35">
      <c r="A5275" s="30">
        <f>DATA!C6122</f>
        <v>0</v>
      </c>
      <c r="B5275" s="30">
        <f>DATA!D6122</f>
        <v>0</v>
      </c>
      <c r="C5275" s="31">
        <f>DATA!E6122</f>
        <v>0</v>
      </c>
    </row>
    <row r="5276" spans="1:3" x14ac:dyDescent="0.35">
      <c r="A5276" s="30">
        <f>DATA!C6123</f>
        <v>0</v>
      </c>
      <c r="B5276" s="30">
        <f>DATA!D6123</f>
        <v>0</v>
      </c>
      <c r="C5276" s="31">
        <f>DATA!E6123</f>
        <v>0</v>
      </c>
    </row>
    <row r="5277" spans="1:3" x14ac:dyDescent="0.35">
      <c r="A5277" s="30">
        <f>DATA!C6124</f>
        <v>0</v>
      </c>
      <c r="B5277" s="30">
        <f>DATA!D6124</f>
        <v>0</v>
      </c>
      <c r="C5277" s="31">
        <f>DATA!E6124</f>
        <v>0</v>
      </c>
    </row>
    <row r="5278" spans="1:3" x14ac:dyDescent="0.35">
      <c r="A5278" s="30">
        <f>DATA!C6125</f>
        <v>0</v>
      </c>
      <c r="B5278" s="30">
        <f>DATA!D6125</f>
        <v>0</v>
      </c>
      <c r="C5278" s="31">
        <f>DATA!E6125</f>
        <v>0</v>
      </c>
    </row>
    <row r="5279" spans="1:3" x14ac:dyDescent="0.35">
      <c r="A5279" s="30">
        <f>DATA!C6126</f>
        <v>0</v>
      </c>
      <c r="B5279" s="30">
        <f>DATA!D6126</f>
        <v>0</v>
      </c>
      <c r="C5279" s="31">
        <f>DATA!E6126</f>
        <v>0</v>
      </c>
    </row>
    <row r="5280" spans="1:3" x14ac:dyDescent="0.35">
      <c r="A5280" s="30">
        <f>DATA!C6127</f>
        <v>0</v>
      </c>
      <c r="B5280" s="30">
        <f>DATA!D6127</f>
        <v>0</v>
      </c>
      <c r="C5280" s="31">
        <f>DATA!E6127</f>
        <v>0</v>
      </c>
    </row>
    <row r="5281" spans="1:3" x14ac:dyDescent="0.35">
      <c r="A5281" s="30">
        <f>DATA!C6128</f>
        <v>0</v>
      </c>
      <c r="B5281" s="30">
        <f>DATA!D6128</f>
        <v>0</v>
      </c>
      <c r="C5281" s="31">
        <f>DATA!E6128</f>
        <v>0</v>
      </c>
    </row>
    <row r="5282" spans="1:3" x14ac:dyDescent="0.35">
      <c r="A5282" s="30">
        <f>DATA!C6129</f>
        <v>0</v>
      </c>
      <c r="B5282" s="30">
        <f>DATA!D6129</f>
        <v>0</v>
      </c>
      <c r="C5282" s="31">
        <f>DATA!E6129</f>
        <v>0</v>
      </c>
    </row>
    <row r="5283" spans="1:3" x14ac:dyDescent="0.35">
      <c r="A5283" s="30">
        <f>DATA!C6130</f>
        <v>0</v>
      </c>
      <c r="B5283" s="30">
        <f>DATA!D6130</f>
        <v>0</v>
      </c>
      <c r="C5283" s="31">
        <f>DATA!E6130</f>
        <v>0</v>
      </c>
    </row>
    <row r="5284" spans="1:3" x14ac:dyDescent="0.35">
      <c r="A5284" s="30">
        <f>DATA!C6131</f>
        <v>0</v>
      </c>
      <c r="B5284" s="30">
        <f>DATA!D6131</f>
        <v>0</v>
      </c>
      <c r="C5284" s="31">
        <f>DATA!E6131</f>
        <v>0</v>
      </c>
    </row>
    <row r="5285" spans="1:3" x14ac:dyDescent="0.35">
      <c r="A5285" s="30">
        <f>DATA!C6132</f>
        <v>0</v>
      </c>
      <c r="B5285" s="30">
        <f>DATA!D6132</f>
        <v>0</v>
      </c>
      <c r="C5285" s="31">
        <f>DATA!E6132</f>
        <v>0</v>
      </c>
    </row>
    <row r="5286" spans="1:3" x14ac:dyDescent="0.35">
      <c r="A5286" s="30">
        <f>DATA!C6133</f>
        <v>0</v>
      </c>
      <c r="B5286" s="30">
        <f>DATA!D6133</f>
        <v>0</v>
      </c>
      <c r="C5286" s="31">
        <f>DATA!E6133</f>
        <v>0</v>
      </c>
    </row>
    <row r="5287" spans="1:3" x14ac:dyDescent="0.35">
      <c r="A5287" s="30">
        <f>DATA!C6134</f>
        <v>0</v>
      </c>
      <c r="B5287" s="30">
        <f>DATA!D6134</f>
        <v>0</v>
      </c>
      <c r="C5287" s="31">
        <f>DATA!E6134</f>
        <v>0</v>
      </c>
    </row>
    <row r="5288" spans="1:3" x14ac:dyDescent="0.35">
      <c r="A5288" s="30">
        <f>DATA!C6135</f>
        <v>0</v>
      </c>
      <c r="B5288" s="30">
        <f>DATA!D6135</f>
        <v>0</v>
      </c>
      <c r="C5288" s="31">
        <f>DATA!E6135</f>
        <v>0</v>
      </c>
    </row>
    <row r="5289" spans="1:3" x14ac:dyDescent="0.35">
      <c r="A5289" s="30">
        <f>DATA!C6136</f>
        <v>0</v>
      </c>
      <c r="B5289" s="30">
        <f>DATA!D6136</f>
        <v>0</v>
      </c>
      <c r="C5289" s="31">
        <f>DATA!E6136</f>
        <v>0</v>
      </c>
    </row>
    <row r="5290" spans="1:3" x14ac:dyDescent="0.35">
      <c r="A5290" s="30">
        <f>DATA!C6137</f>
        <v>0</v>
      </c>
      <c r="B5290" s="30">
        <f>DATA!D6137</f>
        <v>0</v>
      </c>
      <c r="C5290" s="31">
        <f>DATA!E6137</f>
        <v>0</v>
      </c>
    </row>
    <row r="5291" spans="1:3" x14ac:dyDescent="0.35">
      <c r="A5291" s="30">
        <f>DATA!C6138</f>
        <v>0</v>
      </c>
      <c r="B5291" s="30">
        <f>DATA!D6138</f>
        <v>0</v>
      </c>
      <c r="C5291" s="31">
        <f>DATA!E6138</f>
        <v>0</v>
      </c>
    </row>
    <row r="5292" spans="1:3" x14ac:dyDescent="0.35">
      <c r="A5292" s="30">
        <f>DATA!C6139</f>
        <v>0</v>
      </c>
      <c r="B5292" s="30">
        <f>DATA!D6139</f>
        <v>0</v>
      </c>
      <c r="C5292" s="31">
        <f>DATA!E6139</f>
        <v>0</v>
      </c>
    </row>
    <row r="5293" spans="1:3" x14ac:dyDescent="0.35">
      <c r="A5293" s="30">
        <f>DATA!C6140</f>
        <v>0</v>
      </c>
      <c r="B5293" s="30">
        <f>DATA!D6140</f>
        <v>0</v>
      </c>
      <c r="C5293" s="31">
        <f>DATA!E6140</f>
        <v>0</v>
      </c>
    </row>
    <row r="5294" spans="1:3" x14ac:dyDescent="0.35">
      <c r="A5294" s="30">
        <f>DATA!C6141</f>
        <v>0</v>
      </c>
      <c r="B5294" s="30">
        <f>DATA!D6141</f>
        <v>0</v>
      </c>
      <c r="C5294" s="31">
        <f>DATA!E6141</f>
        <v>0</v>
      </c>
    </row>
    <row r="5295" spans="1:3" x14ac:dyDescent="0.35">
      <c r="A5295" s="30">
        <f>DATA!C6142</f>
        <v>0</v>
      </c>
      <c r="B5295" s="30">
        <f>DATA!D6142</f>
        <v>0</v>
      </c>
      <c r="C5295" s="31">
        <f>DATA!E6142</f>
        <v>0</v>
      </c>
    </row>
    <row r="5296" spans="1:3" x14ac:dyDescent="0.35">
      <c r="A5296" s="30">
        <f>DATA!C6143</f>
        <v>0</v>
      </c>
      <c r="B5296" s="30">
        <f>DATA!D6143</f>
        <v>0</v>
      </c>
      <c r="C5296" s="31">
        <f>DATA!E6143</f>
        <v>0</v>
      </c>
    </row>
    <row r="5297" spans="1:3" x14ac:dyDescent="0.35">
      <c r="A5297" s="30">
        <f>DATA!C6144</f>
        <v>0</v>
      </c>
      <c r="B5297" s="30">
        <f>DATA!D6144</f>
        <v>0</v>
      </c>
      <c r="C5297" s="31">
        <f>DATA!E6144</f>
        <v>0</v>
      </c>
    </row>
    <row r="5298" spans="1:3" x14ac:dyDescent="0.35">
      <c r="A5298" s="30">
        <f>DATA!C6145</f>
        <v>0</v>
      </c>
      <c r="B5298" s="30">
        <f>DATA!D6145</f>
        <v>0</v>
      </c>
      <c r="C5298" s="31">
        <f>DATA!E6145</f>
        <v>0</v>
      </c>
    </row>
    <row r="5299" spans="1:3" x14ac:dyDescent="0.35">
      <c r="A5299" s="30">
        <f>DATA!C6146</f>
        <v>0</v>
      </c>
      <c r="B5299" s="30">
        <f>DATA!D6146</f>
        <v>0</v>
      </c>
      <c r="C5299" s="31">
        <f>DATA!E6146</f>
        <v>0</v>
      </c>
    </row>
    <row r="5300" spans="1:3" x14ac:dyDescent="0.35">
      <c r="A5300" s="30">
        <f>DATA!C6147</f>
        <v>0</v>
      </c>
      <c r="B5300" s="30">
        <f>DATA!D6147</f>
        <v>0</v>
      </c>
      <c r="C5300" s="31">
        <f>DATA!E6147</f>
        <v>0</v>
      </c>
    </row>
    <row r="5301" spans="1:3" x14ac:dyDescent="0.35">
      <c r="A5301" s="30">
        <f>DATA!C6148</f>
        <v>0</v>
      </c>
      <c r="B5301" s="30">
        <f>DATA!D6148</f>
        <v>0</v>
      </c>
      <c r="C5301" s="31">
        <f>DATA!E6148</f>
        <v>0</v>
      </c>
    </row>
    <row r="5302" spans="1:3" x14ac:dyDescent="0.35">
      <c r="A5302" s="30">
        <f>DATA!C6149</f>
        <v>0</v>
      </c>
      <c r="B5302" s="30">
        <f>DATA!D6149</f>
        <v>0</v>
      </c>
      <c r="C5302" s="31">
        <f>DATA!E6149</f>
        <v>0</v>
      </c>
    </row>
    <row r="5303" spans="1:3" x14ac:dyDescent="0.35">
      <c r="A5303" s="30">
        <f>DATA!C6150</f>
        <v>0</v>
      </c>
      <c r="B5303" s="30">
        <f>DATA!D6150</f>
        <v>0</v>
      </c>
      <c r="C5303" s="31">
        <f>DATA!E6150</f>
        <v>0</v>
      </c>
    </row>
    <row r="5304" spans="1:3" x14ac:dyDescent="0.35">
      <c r="A5304" s="30">
        <f>DATA!C6151</f>
        <v>0</v>
      </c>
      <c r="B5304" s="30">
        <f>DATA!D6151</f>
        <v>0</v>
      </c>
      <c r="C5304" s="31">
        <f>DATA!E6151</f>
        <v>0</v>
      </c>
    </row>
    <row r="5305" spans="1:3" x14ac:dyDescent="0.35">
      <c r="A5305" s="30">
        <f>DATA!C6152</f>
        <v>0</v>
      </c>
      <c r="B5305" s="30">
        <f>DATA!D6152</f>
        <v>0</v>
      </c>
      <c r="C5305" s="31">
        <f>DATA!E6152</f>
        <v>0</v>
      </c>
    </row>
    <row r="5306" spans="1:3" x14ac:dyDescent="0.35">
      <c r="A5306" s="30">
        <f>DATA!C6153</f>
        <v>0</v>
      </c>
      <c r="B5306" s="30">
        <f>DATA!D6153</f>
        <v>0</v>
      </c>
      <c r="C5306" s="31">
        <f>DATA!E6153</f>
        <v>0</v>
      </c>
    </row>
    <row r="5307" spans="1:3" x14ac:dyDescent="0.35">
      <c r="A5307" s="30">
        <f>DATA!C6154</f>
        <v>0</v>
      </c>
      <c r="B5307" s="30">
        <f>DATA!D6154</f>
        <v>0</v>
      </c>
      <c r="C5307" s="31">
        <f>DATA!E6154</f>
        <v>0</v>
      </c>
    </row>
    <row r="5308" spans="1:3" x14ac:dyDescent="0.35">
      <c r="A5308" s="30">
        <f>DATA!C6155</f>
        <v>0</v>
      </c>
      <c r="B5308" s="30">
        <f>DATA!D6155</f>
        <v>0</v>
      </c>
      <c r="C5308" s="31">
        <f>DATA!E6155</f>
        <v>0</v>
      </c>
    </row>
    <row r="5309" spans="1:3" x14ac:dyDescent="0.35">
      <c r="A5309" s="30">
        <f>DATA!C6156</f>
        <v>0</v>
      </c>
      <c r="B5309" s="30">
        <f>DATA!D6156</f>
        <v>0</v>
      </c>
      <c r="C5309" s="31">
        <f>DATA!E6156</f>
        <v>0</v>
      </c>
    </row>
    <row r="5310" spans="1:3" x14ac:dyDescent="0.35">
      <c r="A5310" s="30">
        <f>DATA!C6157</f>
        <v>0</v>
      </c>
      <c r="B5310" s="30">
        <f>DATA!D6157</f>
        <v>0</v>
      </c>
      <c r="C5310" s="31">
        <f>DATA!E6157</f>
        <v>0</v>
      </c>
    </row>
    <row r="5311" spans="1:3" x14ac:dyDescent="0.35">
      <c r="A5311" s="30">
        <f>DATA!C6158</f>
        <v>0</v>
      </c>
      <c r="B5311" s="30">
        <f>DATA!D6158</f>
        <v>0</v>
      </c>
      <c r="C5311" s="31">
        <f>DATA!E6158</f>
        <v>0</v>
      </c>
    </row>
    <row r="5312" spans="1:3" x14ac:dyDescent="0.35">
      <c r="A5312" s="30">
        <f>DATA!C6159</f>
        <v>0</v>
      </c>
      <c r="B5312" s="30">
        <f>DATA!D6159</f>
        <v>0</v>
      </c>
      <c r="C5312" s="31">
        <f>DATA!E6159</f>
        <v>0</v>
      </c>
    </row>
    <row r="5313" spans="1:3" x14ac:dyDescent="0.35">
      <c r="A5313" s="30">
        <f>DATA!C6160</f>
        <v>0</v>
      </c>
      <c r="B5313" s="30">
        <f>DATA!D6160</f>
        <v>0</v>
      </c>
      <c r="C5313" s="31">
        <f>DATA!E6160</f>
        <v>0</v>
      </c>
    </row>
    <row r="5314" spans="1:3" x14ac:dyDescent="0.35">
      <c r="A5314" s="30">
        <f>DATA!C6161</f>
        <v>0</v>
      </c>
      <c r="B5314" s="30">
        <f>DATA!D6161</f>
        <v>0</v>
      </c>
      <c r="C5314" s="31">
        <f>DATA!E6161</f>
        <v>0</v>
      </c>
    </row>
    <row r="5315" spans="1:3" x14ac:dyDescent="0.35">
      <c r="A5315" s="30">
        <f>DATA!C6162</f>
        <v>0</v>
      </c>
      <c r="B5315" s="30">
        <f>DATA!D6162</f>
        <v>0</v>
      </c>
      <c r="C5315" s="31">
        <f>DATA!E6162</f>
        <v>0</v>
      </c>
    </row>
    <row r="5316" spans="1:3" x14ac:dyDescent="0.35">
      <c r="A5316" s="30">
        <f>DATA!C6163</f>
        <v>0</v>
      </c>
      <c r="B5316" s="30">
        <f>DATA!D6163</f>
        <v>0</v>
      </c>
      <c r="C5316" s="31">
        <f>DATA!E6163</f>
        <v>0</v>
      </c>
    </row>
    <row r="5317" spans="1:3" x14ac:dyDescent="0.35">
      <c r="A5317" s="30">
        <f>DATA!C6164</f>
        <v>0</v>
      </c>
      <c r="B5317" s="30">
        <f>DATA!D6164</f>
        <v>0</v>
      </c>
      <c r="C5317" s="31">
        <f>DATA!E6164</f>
        <v>0</v>
      </c>
    </row>
    <row r="5318" spans="1:3" x14ac:dyDescent="0.35">
      <c r="A5318" s="30">
        <f>DATA!C6165</f>
        <v>0</v>
      </c>
      <c r="B5318" s="30">
        <f>DATA!D6165</f>
        <v>0</v>
      </c>
      <c r="C5318" s="31">
        <f>DATA!E6165</f>
        <v>0</v>
      </c>
    </row>
    <row r="5319" spans="1:3" x14ac:dyDescent="0.35">
      <c r="A5319" s="30">
        <f>DATA!C6166</f>
        <v>0</v>
      </c>
      <c r="B5319" s="30">
        <f>DATA!D6166</f>
        <v>0</v>
      </c>
      <c r="C5319" s="31">
        <f>DATA!E6166</f>
        <v>0</v>
      </c>
    </row>
    <row r="5320" spans="1:3" x14ac:dyDescent="0.35">
      <c r="A5320" s="30">
        <f>DATA!C6167</f>
        <v>0</v>
      </c>
      <c r="B5320" s="30">
        <f>DATA!D6167</f>
        <v>0</v>
      </c>
      <c r="C5320" s="31">
        <f>DATA!E6167</f>
        <v>0</v>
      </c>
    </row>
    <row r="5321" spans="1:3" x14ac:dyDescent="0.35">
      <c r="A5321" s="30">
        <f>DATA!C6168</f>
        <v>0</v>
      </c>
      <c r="B5321" s="30">
        <f>DATA!D6168</f>
        <v>0</v>
      </c>
      <c r="C5321" s="31">
        <f>DATA!E6168</f>
        <v>0</v>
      </c>
    </row>
    <row r="5322" spans="1:3" x14ac:dyDescent="0.35">
      <c r="A5322" s="30">
        <f>DATA!C6169</f>
        <v>0</v>
      </c>
      <c r="B5322" s="30">
        <f>DATA!D6169</f>
        <v>0</v>
      </c>
      <c r="C5322" s="31">
        <f>DATA!E6169</f>
        <v>0</v>
      </c>
    </row>
    <row r="5323" spans="1:3" x14ac:dyDescent="0.35">
      <c r="A5323" s="30">
        <f>DATA!C6170</f>
        <v>0</v>
      </c>
      <c r="B5323" s="30">
        <f>DATA!D6170</f>
        <v>0</v>
      </c>
      <c r="C5323" s="31">
        <f>DATA!E6170</f>
        <v>0</v>
      </c>
    </row>
    <row r="5324" spans="1:3" x14ac:dyDescent="0.35">
      <c r="A5324" s="30">
        <f>DATA!C6171</f>
        <v>0</v>
      </c>
      <c r="B5324" s="30">
        <f>DATA!D6171</f>
        <v>0</v>
      </c>
      <c r="C5324" s="31">
        <f>DATA!E6171</f>
        <v>0</v>
      </c>
    </row>
    <row r="5325" spans="1:3" x14ac:dyDescent="0.35">
      <c r="A5325" s="30">
        <f>DATA!C6172</f>
        <v>0</v>
      </c>
      <c r="B5325" s="30">
        <f>DATA!D6172</f>
        <v>0</v>
      </c>
      <c r="C5325" s="31">
        <f>DATA!E6172</f>
        <v>0</v>
      </c>
    </row>
    <row r="5326" spans="1:3" x14ac:dyDescent="0.35">
      <c r="A5326" s="30">
        <f>DATA!C6173</f>
        <v>0</v>
      </c>
      <c r="B5326" s="30">
        <f>DATA!D6173</f>
        <v>0</v>
      </c>
      <c r="C5326" s="31">
        <f>DATA!E6173</f>
        <v>0</v>
      </c>
    </row>
    <row r="5327" spans="1:3" x14ac:dyDescent="0.35">
      <c r="A5327" s="30">
        <f>DATA!C6174</f>
        <v>0</v>
      </c>
      <c r="B5327" s="30">
        <f>DATA!D6174</f>
        <v>0</v>
      </c>
      <c r="C5327" s="31">
        <f>DATA!E6174</f>
        <v>0</v>
      </c>
    </row>
    <row r="5328" spans="1:3" x14ac:dyDescent="0.35">
      <c r="A5328" s="30">
        <f>DATA!C6175</f>
        <v>0</v>
      </c>
      <c r="B5328" s="30">
        <f>DATA!D6175</f>
        <v>0</v>
      </c>
      <c r="C5328" s="31">
        <f>DATA!E6175</f>
        <v>0</v>
      </c>
    </row>
    <row r="5329" spans="1:3" x14ac:dyDescent="0.35">
      <c r="A5329" s="30">
        <f>DATA!C6176</f>
        <v>0</v>
      </c>
      <c r="B5329" s="30">
        <f>DATA!D6176</f>
        <v>0</v>
      </c>
      <c r="C5329" s="31">
        <f>DATA!E6176</f>
        <v>0</v>
      </c>
    </row>
    <row r="5330" spans="1:3" x14ac:dyDescent="0.35">
      <c r="A5330" s="30">
        <f>DATA!C6177</f>
        <v>0</v>
      </c>
      <c r="B5330" s="30">
        <f>DATA!D6177</f>
        <v>0</v>
      </c>
      <c r="C5330" s="31">
        <f>DATA!E6177</f>
        <v>0</v>
      </c>
    </row>
    <row r="5331" spans="1:3" x14ac:dyDescent="0.35">
      <c r="A5331" s="30">
        <f>DATA!C6178</f>
        <v>0</v>
      </c>
      <c r="B5331" s="30">
        <f>DATA!D6178</f>
        <v>0</v>
      </c>
      <c r="C5331" s="31">
        <f>DATA!E6178</f>
        <v>0</v>
      </c>
    </row>
    <row r="5332" spans="1:3" x14ac:dyDescent="0.35">
      <c r="A5332" s="30">
        <f>DATA!C6179</f>
        <v>0</v>
      </c>
      <c r="B5332" s="30">
        <f>DATA!D6179</f>
        <v>0</v>
      </c>
      <c r="C5332" s="31">
        <f>DATA!E6179</f>
        <v>0</v>
      </c>
    </row>
    <row r="5333" spans="1:3" x14ac:dyDescent="0.35">
      <c r="A5333" s="30">
        <f>DATA!C6180</f>
        <v>0</v>
      </c>
      <c r="B5333" s="30">
        <f>DATA!D6180</f>
        <v>0</v>
      </c>
      <c r="C5333" s="31">
        <f>DATA!E6180</f>
        <v>0</v>
      </c>
    </row>
    <row r="5334" spans="1:3" x14ac:dyDescent="0.35">
      <c r="A5334" s="30">
        <f>DATA!C6181</f>
        <v>0</v>
      </c>
      <c r="B5334" s="30">
        <f>DATA!D6181</f>
        <v>0</v>
      </c>
      <c r="C5334" s="31">
        <f>DATA!E6181</f>
        <v>0</v>
      </c>
    </row>
    <row r="5335" spans="1:3" x14ac:dyDescent="0.35">
      <c r="A5335" s="30">
        <f>DATA!C6182</f>
        <v>0</v>
      </c>
      <c r="B5335" s="30">
        <f>DATA!D6182</f>
        <v>0</v>
      </c>
      <c r="C5335" s="31">
        <f>DATA!E6182</f>
        <v>0</v>
      </c>
    </row>
    <row r="5336" spans="1:3" x14ac:dyDescent="0.35">
      <c r="A5336" s="30">
        <f>DATA!C6183</f>
        <v>0</v>
      </c>
      <c r="B5336" s="30">
        <f>DATA!D6183</f>
        <v>0</v>
      </c>
      <c r="C5336" s="31">
        <f>DATA!E6183</f>
        <v>0</v>
      </c>
    </row>
    <row r="5337" spans="1:3" x14ac:dyDescent="0.35">
      <c r="A5337" s="30">
        <f>DATA!C6184</f>
        <v>0</v>
      </c>
      <c r="B5337" s="30">
        <f>DATA!D6184</f>
        <v>0</v>
      </c>
      <c r="C5337" s="31">
        <f>DATA!E6184</f>
        <v>0</v>
      </c>
    </row>
    <row r="5338" spans="1:3" x14ac:dyDescent="0.35">
      <c r="A5338" s="30">
        <f>DATA!C6185</f>
        <v>0</v>
      </c>
      <c r="B5338" s="30">
        <f>DATA!D6185</f>
        <v>0</v>
      </c>
      <c r="C5338" s="31">
        <f>DATA!E6185</f>
        <v>0</v>
      </c>
    </row>
    <row r="5339" spans="1:3" x14ac:dyDescent="0.35">
      <c r="A5339" s="30">
        <f>DATA!C6186</f>
        <v>0</v>
      </c>
      <c r="B5339" s="30">
        <f>DATA!D6186</f>
        <v>0</v>
      </c>
      <c r="C5339" s="31">
        <f>DATA!E6186</f>
        <v>0</v>
      </c>
    </row>
    <row r="5340" spans="1:3" x14ac:dyDescent="0.35">
      <c r="A5340" s="30">
        <f>DATA!C6187</f>
        <v>0</v>
      </c>
      <c r="B5340" s="30">
        <f>DATA!D6187</f>
        <v>0</v>
      </c>
      <c r="C5340" s="31">
        <f>DATA!E6187</f>
        <v>0</v>
      </c>
    </row>
    <row r="5341" spans="1:3" x14ac:dyDescent="0.35">
      <c r="A5341" s="30">
        <f>DATA!C6188</f>
        <v>0</v>
      </c>
      <c r="B5341" s="30">
        <f>DATA!D6188</f>
        <v>0</v>
      </c>
      <c r="C5341" s="31">
        <f>DATA!E6188</f>
        <v>0</v>
      </c>
    </row>
    <row r="5342" spans="1:3" x14ac:dyDescent="0.35">
      <c r="A5342" s="30">
        <f>DATA!C6189</f>
        <v>0</v>
      </c>
      <c r="B5342" s="30">
        <f>DATA!D6189</f>
        <v>0</v>
      </c>
      <c r="C5342" s="31">
        <f>DATA!E6189</f>
        <v>0</v>
      </c>
    </row>
    <row r="5343" spans="1:3" x14ac:dyDescent="0.35">
      <c r="A5343" s="30">
        <f>DATA!C6190</f>
        <v>0</v>
      </c>
      <c r="B5343" s="30">
        <f>DATA!D6190</f>
        <v>0</v>
      </c>
      <c r="C5343" s="31">
        <f>DATA!E6190</f>
        <v>0</v>
      </c>
    </row>
    <row r="5344" spans="1:3" x14ac:dyDescent="0.35">
      <c r="A5344" s="30">
        <f>DATA!C6191</f>
        <v>0</v>
      </c>
      <c r="B5344" s="30">
        <f>DATA!D6191</f>
        <v>0</v>
      </c>
      <c r="C5344" s="31">
        <f>DATA!E6191</f>
        <v>0</v>
      </c>
    </row>
    <row r="5345" spans="1:3" x14ac:dyDescent="0.35">
      <c r="A5345" s="30">
        <f>DATA!C6192</f>
        <v>0</v>
      </c>
      <c r="B5345" s="30">
        <f>DATA!D6192</f>
        <v>0</v>
      </c>
      <c r="C5345" s="31">
        <f>DATA!E6192</f>
        <v>0</v>
      </c>
    </row>
    <row r="5346" spans="1:3" x14ac:dyDescent="0.35">
      <c r="A5346" s="30">
        <f>DATA!C6193</f>
        <v>0</v>
      </c>
      <c r="B5346" s="30">
        <f>DATA!D6193</f>
        <v>0</v>
      </c>
      <c r="C5346" s="31">
        <f>DATA!E6193</f>
        <v>0</v>
      </c>
    </row>
    <row r="5347" spans="1:3" x14ac:dyDescent="0.35">
      <c r="A5347" s="30">
        <f>DATA!C6194</f>
        <v>0</v>
      </c>
      <c r="B5347" s="30">
        <f>DATA!D6194</f>
        <v>0</v>
      </c>
      <c r="C5347" s="31">
        <f>DATA!E6194</f>
        <v>0</v>
      </c>
    </row>
    <row r="5348" spans="1:3" x14ac:dyDescent="0.35">
      <c r="A5348" s="30">
        <f>DATA!C6195</f>
        <v>0</v>
      </c>
      <c r="B5348" s="30">
        <f>DATA!D6195</f>
        <v>0</v>
      </c>
      <c r="C5348" s="31">
        <f>DATA!E6195</f>
        <v>0</v>
      </c>
    </row>
    <row r="5349" spans="1:3" x14ac:dyDescent="0.35">
      <c r="A5349" s="30">
        <f>DATA!C6196</f>
        <v>0</v>
      </c>
      <c r="B5349" s="30">
        <f>DATA!D6196</f>
        <v>0</v>
      </c>
      <c r="C5349" s="31">
        <f>DATA!E6196</f>
        <v>0</v>
      </c>
    </row>
    <row r="5350" spans="1:3" x14ac:dyDescent="0.35">
      <c r="A5350" s="30">
        <f>DATA!C6197</f>
        <v>0</v>
      </c>
      <c r="B5350" s="30">
        <f>DATA!D6197</f>
        <v>0</v>
      </c>
      <c r="C5350" s="31">
        <f>DATA!E6197</f>
        <v>0</v>
      </c>
    </row>
    <row r="5351" spans="1:3" x14ac:dyDescent="0.35">
      <c r="A5351" s="30">
        <f>DATA!C6198</f>
        <v>0</v>
      </c>
      <c r="B5351" s="30">
        <f>DATA!D6198</f>
        <v>0</v>
      </c>
      <c r="C5351" s="31">
        <f>DATA!E6198</f>
        <v>0</v>
      </c>
    </row>
    <row r="5352" spans="1:3" x14ac:dyDescent="0.35">
      <c r="A5352" s="30">
        <f>DATA!C6199</f>
        <v>0</v>
      </c>
      <c r="B5352" s="30">
        <f>DATA!D6199</f>
        <v>0</v>
      </c>
      <c r="C5352" s="31">
        <f>DATA!E6199</f>
        <v>0</v>
      </c>
    </row>
    <row r="5353" spans="1:3" x14ac:dyDescent="0.35">
      <c r="A5353" s="30">
        <f>DATA!C6200</f>
        <v>0</v>
      </c>
      <c r="B5353" s="30">
        <f>DATA!D6200</f>
        <v>0</v>
      </c>
      <c r="C5353" s="31">
        <f>DATA!E6200</f>
        <v>0</v>
      </c>
    </row>
    <row r="5354" spans="1:3" x14ac:dyDescent="0.35">
      <c r="A5354" s="30">
        <f>DATA!C6201</f>
        <v>0</v>
      </c>
      <c r="B5354" s="30">
        <f>DATA!D6201</f>
        <v>0</v>
      </c>
      <c r="C5354" s="31">
        <f>DATA!E6201</f>
        <v>0</v>
      </c>
    </row>
    <row r="5355" spans="1:3" x14ac:dyDescent="0.35">
      <c r="A5355" s="30">
        <f>DATA!C6202</f>
        <v>0</v>
      </c>
      <c r="B5355" s="30">
        <f>DATA!D6202</f>
        <v>0</v>
      </c>
      <c r="C5355" s="31">
        <f>DATA!E6202</f>
        <v>0</v>
      </c>
    </row>
    <row r="5356" spans="1:3" x14ac:dyDescent="0.35">
      <c r="A5356" s="30">
        <f>DATA!C6203</f>
        <v>0</v>
      </c>
      <c r="B5356" s="30">
        <f>DATA!D6203</f>
        <v>0</v>
      </c>
      <c r="C5356" s="31">
        <f>DATA!E6203</f>
        <v>0</v>
      </c>
    </row>
    <row r="5357" spans="1:3" x14ac:dyDescent="0.35">
      <c r="A5357" s="30">
        <f>DATA!C6204</f>
        <v>0</v>
      </c>
      <c r="B5357" s="30">
        <f>DATA!D6204</f>
        <v>0</v>
      </c>
      <c r="C5357" s="31">
        <f>DATA!E6204</f>
        <v>0</v>
      </c>
    </row>
    <row r="5358" spans="1:3" x14ac:dyDescent="0.35">
      <c r="A5358" s="30">
        <f>DATA!C6205</f>
        <v>0</v>
      </c>
      <c r="B5358" s="30">
        <f>DATA!D6205</f>
        <v>0</v>
      </c>
      <c r="C5358" s="31">
        <f>DATA!E6205</f>
        <v>0</v>
      </c>
    </row>
    <row r="5359" spans="1:3" x14ac:dyDescent="0.35">
      <c r="A5359" s="30">
        <f>DATA!C6206</f>
        <v>0</v>
      </c>
      <c r="B5359" s="30">
        <f>DATA!D6206</f>
        <v>0</v>
      </c>
      <c r="C5359" s="31">
        <f>DATA!E6206</f>
        <v>0</v>
      </c>
    </row>
    <row r="5360" spans="1:3" x14ac:dyDescent="0.35">
      <c r="A5360" s="30">
        <f>DATA!C6207</f>
        <v>0</v>
      </c>
      <c r="B5360" s="30">
        <f>DATA!D6207</f>
        <v>0</v>
      </c>
      <c r="C5360" s="31">
        <f>DATA!E6207</f>
        <v>0</v>
      </c>
    </row>
    <row r="5361" spans="1:3" x14ac:dyDescent="0.35">
      <c r="A5361" s="30">
        <f>DATA!C6208</f>
        <v>0</v>
      </c>
      <c r="B5361" s="30">
        <f>DATA!D6208</f>
        <v>0</v>
      </c>
      <c r="C5361" s="31">
        <f>DATA!E6208</f>
        <v>0</v>
      </c>
    </row>
    <row r="5362" spans="1:3" x14ac:dyDescent="0.35">
      <c r="A5362" s="30">
        <f>DATA!C6209</f>
        <v>0</v>
      </c>
      <c r="B5362" s="30">
        <f>DATA!D6209</f>
        <v>0</v>
      </c>
      <c r="C5362" s="31">
        <f>DATA!E6209</f>
        <v>0</v>
      </c>
    </row>
    <row r="5363" spans="1:3" x14ac:dyDescent="0.35">
      <c r="A5363" s="30">
        <f>DATA!C6210</f>
        <v>0</v>
      </c>
      <c r="B5363" s="30">
        <f>DATA!D6210</f>
        <v>0</v>
      </c>
      <c r="C5363" s="31">
        <f>DATA!E6210</f>
        <v>0</v>
      </c>
    </row>
    <row r="5364" spans="1:3" x14ac:dyDescent="0.35">
      <c r="A5364" s="30">
        <f>DATA!C6211</f>
        <v>0</v>
      </c>
      <c r="B5364" s="30">
        <f>DATA!D6211</f>
        <v>0</v>
      </c>
      <c r="C5364" s="31">
        <f>DATA!E6211</f>
        <v>0</v>
      </c>
    </row>
    <row r="5365" spans="1:3" x14ac:dyDescent="0.35">
      <c r="A5365" s="30">
        <f>DATA!C6212</f>
        <v>0</v>
      </c>
      <c r="B5365" s="30">
        <f>DATA!D6212</f>
        <v>0</v>
      </c>
      <c r="C5365" s="31">
        <f>DATA!E6212</f>
        <v>0</v>
      </c>
    </row>
    <row r="5366" spans="1:3" x14ac:dyDescent="0.35">
      <c r="A5366" s="30">
        <f>DATA!C6213</f>
        <v>0</v>
      </c>
      <c r="B5366" s="30">
        <f>DATA!D6213</f>
        <v>0</v>
      </c>
      <c r="C5366" s="31">
        <f>DATA!E6213</f>
        <v>0</v>
      </c>
    </row>
    <row r="5367" spans="1:3" x14ac:dyDescent="0.35">
      <c r="A5367" s="30">
        <f>DATA!C6214</f>
        <v>0</v>
      </c>
      <c r="B5367" s="30">
        <f>DATA!D6214</f>
        <v>0</v>
      </c>
      <c r="C5367" s="31">
        <f>DATA!E6214</f>
        <v>0</v>
      </c>
    </row>
    <row r="5368" spans="1:3" x14ac:dyDescent="0.35">
      <c r="A5368" s="30">
        <f>DATA!C6215</f>
        <v>0</v>
      </c>
      <c r="B5368" s="30">
        <f>DATA!D6215</f>
        <v>0</v>
      </c>
      <c r="C5368" s="31">
        <f>DATA!E6215</f>
        <v>0</v>
      </c>
    </row>
    <row r="5369" spans="1:3" x14ac:dyDescent="0.35">
      <c r="A5369" s="30">
        <f>DATA!C6216</f>
        <v>0</v>
      </c>
      <c r="B5369" s="30">
        <f>DATA!D6216</f>
        <v>0</v>
      </c>
      <c r="C5369" s="31">
        <f>DATA!E6216</f>
        <v>0</v>
      </c>
    </row>
    <row r="5370" spans="1:3" x14ac:dyDescent="0.35">
      <c r="A5370" s="30">
        <f>DATA!C6217</f>
        <v>0</v>
      </c>
      <c r="B5370" s="30">
        <f>DATA!D6217</f>
        <v>0</v>
      </c>
      <c r="C5370" s="31">
        <f>DATA!E6217</f>
        <v>0</v>
      </c>
    </row>
    <row r="5371" spans="1:3" x14ac:dyDescent="0.35">
      <c r="A5371" s="30">
        <f>DATA!C6218</f>
        <v>0</v>
      </c>
      <c r="B5371" s="30">
        <f>DATA!D6218</f>
        <v>0</v>
      </c>
      <c r="C5371" s="31">
        <f>DATA!E6218</f>
        <v>0</v>
      </c>
    </row>
    <row r="5372" spans="1:3" x14ac:dyDescent="0.35">
      <c r="A5372" s="30">
        <f>DATA!C6219</f>
        <v>0</v>
      </c>
      <c r="B5372" s="30">
        <f>DATA!D6219</f>
        <v>0</v>
      </c>
      <c r="C5372" s="31">
        <f>DATA!E6219</f>
        <v>0</v>
      </c>
    </row>
    <row r="5373" spans="1:3" x14ac:dyDescent="0.35">
      <c r="A5373" s="30">
        <f>DATA!C6220</f>
        <v>0</v>
      </c>
      <c r="B5373" s="30">
        <f>DATA!D6220</f>
        <v>0</v>
      </c>
      <c r="C5373" s="31">
        <f>DATA!E6220</f>
        <v>0</v>
      </c>
    </row>
    <row r="5374" spans="1:3" x14ac:dyDescent="0.35">
      <c r="A5374" s="30">
        <f>DATA!C6221</f>
        <v>0</v>
      </c>
      <c r="B5374" s="30">
        <f>DATA!D6221</f>
        <v>0</v>
      </c>
      <c r="C5374" s="31">
        <f>DATA!E6221</f>
        <v>0</v>
      </c>
    </row>
    <row r="5375" spans="1:3" x14ac:dyDescent="0.35">
      <c r="A5375" s="30">
        <f>DATA!C6222</f>
        <v>0</v>
      </c>
      <c r="B5375" s="30">
        <f>DATA!D6222</f>
        <v>0</v>
      </c>
      <c r="C5375" s="31">
        <f>DATA!E6222</f>
        <v>0</v>
      </c>
    </row>
    <row r="5376" spans="1:3" x14ac:dyDescent="0.35">
      <c r="A5376" s="30">
        <f>DATA!C6223</f>
        <v>0</v>
      </c>
      <c r="B5376" s="30">
        <f>DATA!D6223</f>
        <v>0</v>
      </c>
      <c r="C5376" s="31">
        <f>DATA!E6223</f>
        <v>0</v>
      </c>
    </row>
    <row r="5377" spans="1:3" x14ac:dyDescent="0.35">
      <c r="A5377" s="30">
        <f>DATA!C6224</f>
        <v>0</v>
      </c>
      <c r="B5377" s="30">
        <f>DATA!D6224</f>
        <v>0</v>
      </c>
      <c r="C5377" s="31">
        <f>DATA!E6224</f>
        <v>0</v>
      </c>
    </row>
    <row r="5378" spans="1:3" x14ac:dyDescent="0.35">
      <c r="A5378" s="30">
        <f>DATA!C6225</f>
        <v>0</v>
      </c>
      <c r="B5378" s="30">
        <f>DATA!D6225</f>
        <v>0</v>
      </c>
      <c r="C5378" s="31">
        <f>DATA!E6225</f>
        <v>0</v>
      </c>
    </row>
    <row r="5379" spans="1:3" x14ac:dyDescent="0.35">
      <c r="A5379" s="30">
        <f>DATA!C6226</f>
        <v>0</v>
      </c>
      <c r="B5379" s="30">
        <f>DATA!D6226</f>
        <v>0</v>
      </c>
      <c r="C5379" s="31">
        <f>DATA!E6226</f>
        <v>0</v>
      </c>
    </row>
    <row r="5380" spans="1:3" x14ac:dyDescent="0.35">
      <c r="A5380" s="30">
        <f>DATA!C6227</f>
        <v>0</v>
      </c>
      <c r="B5380" s="30">
        <f>DATA!D6227</f>
        <v>0</v>
      </c>
      <c r="C5380" s="31">
        <f>DATA!E6227</f>
        <v>0</v>
      </c>
    </row>
    <row r="5381" spans="1:3" x14ac:dyDescent="0.35">
      <c r="A5381" s="30">
        <f>DATA!C6228</f>
        <v>0</v>
      </c>
      <c r="B5381" s="30">
        <f>DATA!D6228</f>
        <v>0</v>
      </c>
      <c r="C5381" s="31">
        <f>DATA!E6228</f>
        <v>0</v>
      </c>
    </row>
    <row r="5382" spans="1:3" x14ac:dyDescent="0.35">
      <c r="A5382" s="30">
        <f>DATA!C6229</f>
        <v>0</v>
      </c>
      <c r="B5382" s="30">
        <f>DATA!D6229</f>
        <v>0</v>
      </c>
      <c r="C5382" s="31">
        <f>DATA!E6229</f>
        <v>0</v>
      </c>
    </row>
    <row r="5383" spans="1:3" x14ac:dyDescent="0.35">
      <c r="A5383" s="30">
        <f>DATA!C6230</f>
        <v>0</v>
      </c>
      <c r="B5383" s="30">
        <f>DATA!D6230</f>
        <v>0</v>
      </c>
      <c r="C5383" s="31">
        <f>DATA!E6230</f>
        <v>0</v>
      </c>
    </row>
    <row r="5384" spans="1:3" x14ac:dyDescent="0.35">
      <c r="A5384" s="30">
        <f>DATA!C6231</f>
        <v>0</v>
      </c>
      <c r="B5384" s="30">
        <f>DATA!D6231</f>
        <v>0</v>
      </c>
      <c r="C5384" s="31">
        <f>DATA!E6231</f>
        <v>0</v>
      </c>
    </row>
    <row r="5385" spans="1:3" x14ac:dyDescent="0.35">
      <c r="A5385" s="30">
        <f>DATA!C6232</f>
        <v>0</v>
      </c>
      <c r="B5385" s="30">
        <f>DATA!D6232</f>
        <v>0</v>
      </c>
      <c r="C5385" s="31">
        <f>DATA!E6232</f>
        <v>0</v>
      </c>
    </row>
    <row r="5386" spans="1:3" x14ac:dyDescent="0.35">
      <c r="A5386" s="30">
        <f>DATA!C6233</f>
        <v>0</v>
      </c>
      <c r="B5386" s="30">
        <f>DATA!D6233</f>
        <v>0</v>
      </c>
      <c r="C5386" s="31">
        <f>DATA!E6233</f>
        <v>0</v>
      </c>
    </row>
    <row r="5387" spans="1:3" x14ac:dyDescent="0.35">
      <c r="A5387" s="30">
        <f>DATA!C6234</f>
        <v>0</v>
      </c>
      <c r="B5387" s="30">
        <f>DATA!D6234</f>
        <v>0</v>
      </c>
      <c r="C5387" s="31">
        <f>DATA!E6234</f>
        <v>0</v>
      </c>
    </row>
    <row r="5388" spans="1:3" x14ac:dyDescent="0.35">
      <c r="A5388" s="30">
        <f>DATA!C6235</f>
        <v>0</v>
      </c>
      <c r="B5388" s="30">
        <f>DATA!D6235</f>
        <v>0</v>
      </c>
      <c r="C5388" s="31">
        <f>DATA!E6235</f>
        <v>0</v>
      </c>
    </row>
    <row r="5389" spans="1:3" x14ac:dyDescent="0.35">
      <c r="A5389" s="30">
        <f>DATA!C6236</f>
        <v>0</v>
      </c>
      <c r="B5389" s="30">
        <f>DATA!D6236</f>
        <v>0</v>
      </c>
      <c r="C5389" s="31">
        <f>DATA!E6236</f>
        <v>0</v>
      </c>
    </row>
    <row r="5390" spans="1:3" x14ac:dyDescent="0.35">
      <c r="A5390" s="30">
        <f>DATA!C6237</f>
        <v>0</v>
      </c>
      <c r="B5390" s="30">
        <f>DATA!D6237</f>
        <v>0</v>
      </c>
      <c r="C5390" s="31">
        <f>DATA!E6237</f>
        <v>0</v>
      </c>
    </row>
    <row r="5391" spans="1:3" x14ac:dyDescent="0.35">
      <c r="A5391" s="30">
        <f>DATA!C6238</f>
        <v>0</v>
      </c>
      <c r="B5391" s="30">
        <f>DATA!D6238</f>
        <v>0</v>
      </c>
      <c r="C5391" s="31">
        <f>DATA!E6238</f>
        <v>0</v>
      </c>
    </row>
    <row r="5392" spans="1:3" x14ac:dyDescent="0.35">
      <c r="A5392" s="30">
        <f>DATA!C6239</f>
        <v>0</v>
      </c>
      <c r="B5392" s="30">
        <f>DATA!D6239</f>
        <v>0</v>
      </c>
      <c r="C5392" s="31">
        <f>DATA!E6239</f>
        <v>0</v>
      </c>
    </row>
    <row r="5393" spans="1:3" x14ac:dyDescent="0.35">
      <c r="A5393" s="30">
        <f>DATA!C6240</f>
        <v>0</v>
      </c>
      <c r="B5393" s="30">
        <f>DATA!D6240</f>
        <v>0</v>
      </c>
      <c r="C5393" s="31">
        <f>DATA!E6240</f>
        <v>0</v>
      </c>
    </row>
    <row r="5394" spans="1:3" x14ac:dyDescent="0.35">
      <c r="A5394" s="30">
        <f>DATA!C6241</f>
        <v>0</v>
      </c>
      <c r="B5394" s="30">
        <f>DATA!D6241</f>
        <v>0</v>
      </c>
      <c r="C5394" s="31">
        <f>DATA!E6241</f>
        <v>0</v>
      </c>
    </row>
    <row r="5395" spans="1:3" x14ac:dyDescent="0.35">
      <c r="A5395" s="30">
        <f>DATA!C6242</f>
        <v>0</v>
      </c>
      <c r="B5395" s="30">
        <f>DATA!D6242</f>
        <v>0</v>
      </c>
      <c r="C5395" s="31">
        <f>DATA!E6242</f>
        <v>0</v>
      </c>
    </row>
    <row r="5396" spans="1:3" x14ac:dyDescent="0.35">
      <c r="A5396" s="30">
        <f>DATA!C6243</f>
        <v>0</v>
      </c>
      <c r="B5396" s="30">
        <f>DATA!D6243</f>
        <v>0</v>
      </c>
      <c r="C5396" s="31">
        <f>DATA!E6243</f>
        <v>0</v>
      </c>
    </row>
    <row r="5397" spans="1:3" x14ac:dyDescent="0.35">
      <c r="A5397" s="30">
        <f>DATA!C6244</f>
        <v>0</v>
      </c>
      <c r="B5397" s="30">
        <f>DATA!D6244</f>
        <v>0</v>
      </c>
      <c r="C5397" s="31">
        <f>DATA!E6244</f>
        <v>0</v>
      </c>
    </row>
    <row r="5398" spans="1:3" x14ac:dyDescent="0.35">
      <c r="A5398" s="30">
        <f>DATA!C6245</f>
        <v>0</v>
      </c>
      <c r="B5398" s="30">
        <f>DATA!D6245</f>
        <v>0</v>
      </c>
      <c r="C5398" s="31">
        <f>DATA!E6245</f>
        <v>0</v>
      </c>
    </row>
    <row r="5399" spans="1:3" x14ac:dyDescent="0.35">
      <c r="A5399" s="30">
        <f>DATA!C6246</f>
        <v>0</v>
      </c>
      <c r="B5399" s="30">
        <f>DATA!D6246</f>
        <v>0</v>
      </c>
      <c r="C5399" s="31">
        <f>DATA!E6246</f>
        <v>0</v>
      </c>
    </row>
    <row r="5400" spans="1:3" x14ac:dyDescent="0.35">
      <c r="A5400" s="30">
        <f>DATA!C6247</f>
        <v>0</v>
      </c>
      <c r="B5400" s="30">
        <f>DATA!D6247</f>
        <v>0</v>
      </c>
      <c r="C5400" s="31">
        <f>DATA!E6247</f>
        <v>0</v>
      </c>
    </row>
    <row r="5401" spans="1:3" x14ac:dyDescent="0.35">
      <c r="A5401" s="30">
        <f>DATA!C6248</f>
        <v>0</v>
      </c>
      <c r="B5401" s="30">
        <f>DATA!D6248</f>
        <v>0</v>
      </c>
      <c r="C5401" s="31">
        <f>DATA!E6248</f>
        <v>0</v>
      </c>
    </row>
    <row r="5402" spans="1:3" x14ac:dyDescent="0.35">
      <c r="A5402" s="30">
        <f>DATA!C6249</f>
        <v>0</v>
      </c>
      <c r="B5402" s="30">
        <f>DATA!D6249</f>
        <v>0</v>
      </c>
      <c r="C5402" s="31">
        <f>DATA!E6249</f>
        <v>0</v>
      </c>
    </row>
    <row r="5403" spans="1:3" x14ac:dyDescent="0.35">
      <c r="A5403" s="30">
        <f>DATA!C6250</f>
        <v>0</v>
      </c>
      <c r="B5403" s="30">
        <f>DATA!D6250</f>
        <v>0</v>
      </c>
      <c r="C5403" s="31">
        <f>DATA!E6250</f>
        <v>0</v>
      </c>
    </row>
    <row r="5404" spans="1:3" x14ac:dyDescent="0.35">
      <c r="A5404" s="30">
        <f>DATA!C6251</f>
        <v>0</v>
      </c>
      <c r="B5404" s="30">
        <f>DATA!D6251</f>
        <v>0</v>
      </c>
      <c r="C5404" s="31">
        <f>DATA!E6251</f>
        <v>0</v>
      </c>
    </row>
    <row r="5405" spans="1:3" x14ac:dyDescent="0.35">
      <c r="A5405" s="30">
        <f>DATA!C6252</f>
        <v>0</v>
      </c>
      <c r="B5405" s="30">
        <f>DATA!D6252</f>
        <v>0</v>
      </c>
      <c r="C5405" s="31">
        <f>DATA!E6252</f>
        <v>0</v>
      </c>
    </row>
    <row r="5406" spans="1:3" x14ac:dyDescent="0.35">
      <c r="A5406" s="30">
        <f>DATA!C6253</f>
        <v>0</v>
      </c>
      <c r="B5406" s="30">
        <f>DATA!D6253</f>
        <v>0</v>
      </c>
      <c r="C5406" s="31">
        <f>DATA!E6253</f>
        <v>0</v>
      </c>
    </row>
    <row r="5407" spans="1:3" x14ac:dyDescent="0.35">
      <c r="A5407" s="30">
        <f>DATA!C6254</f>
        <v>0</v>
      </c>
      <c r="B5407" s="30">
        <f>DATA!D6254</f>
        <v>0</v>
      </c>
      <c r="C5407" s="31">
        <f>DATA!E6254</f>
        <v>0</v>
      </c>
    </row>
    <row r="5408" spans="1:3" x14ac:dyDescent="0.35">
      <c r="A5408" s="30">
        <f>DATA!C6255</f>
        <v>0</v>
      </c>
      <c r="B5408" s="30">
        <f>DATA!D6255</f>
        <v>0</v>
      </c>
      <c r="C5408" s="31">
        <f>DATA!E6255</f>
        <v>0</v>
      </c>
    </row>
    <row r="5409" spans="1:3" x14ac:dyDescent="0.35">
      <c r="A5409" s="30">
        <f>DATA!C6256</f>
        <v>0</v>
      </c>
      <c r="B5409" s="30">
        <f>DATA!D6256</f>
        <v>0</v>
      </c>
      <c r="C5409" s="31">
        <f>DATA!E6256</f>
        <v>0</v>
      </c>
    </row>
    <row r="5410" spans="1:3" x14ac:dyDescent="0.35">
      <c r="A5410" s="30">
        <f>DATA!C6257</f>
        <v>0</v>
      </c>
      <c r="B5410" s="30">
        <f>DATA!D6257</f>
        <v>0</v>
      </c>
      <c r="C5410" s="31">
        <f>DATA!E6257</f>
        <v>0</v>
      </c>
    </row>
    <row r="5411" spans="1:3" x14ac:dyDescent="0.35">
      <c r="A5411" s="30">
        <f>DATA!C6258</f>
        <v>0</v>
      </c>
      <c r="B5411" s="30">
        <f>DATA!D6258</f>
        <v>0</v>
      </c>
      <c r="C5411" s="31">
        <f>DATA!E6258</f>
        <v>0</v>
      </c>
    </row>
    <row r="5412" spans="1:3" x14ac:dyDescent="0.35">
      <c r="A5412" s="30">
        <f>DATA!C6259</f>
        <v>0</v>
      </c>
      <c r="B5412" s="30">
        <f>DATA!D6259</f>
        <v>0</v>
      </c>
      <c r="C5412" s="31">
        <f>DATA!E6259</f>
        <v>0</v>
      </c>
    </row>
    <row r="5413" spans="1:3" x14ac:dyDescent="0.35">
      <c r="A5413" s="30">
        <f>DATA!C6260</f>
        <v>0</v>
      </c>
      <c r="B5413" s="30">
        <f>DATA!D6260</f>
        <v>0</v>
      </c>
      <c r="C5413" s="31">
        <f>DATA!E6260</f>
        <v>0</v>
      </c>
    </row>
    <row r="5414" spans="1:3" x14ac:dyDescent="0.35">
      <c r="A5414" s="30">
        <f>DATA!C6261</f>
        <v>0</v>
      </c>
      <c r="B5414" s="30">
        <f>DATA!D6261</f>
        <v>0</v>
      </c>
      <c r="C5414" s="31">
        <f>DATA!E6261</f>
        <v>0</v>
      </c>
    </row>
    <row r="5415" spans="1:3" x14ac:dyDescent="0.35">
      <c r="A5415" s="30">
        <f>DATA!C6262</f>
        <v>0</v>
      </c>
      <c r="B5415" s="30">
        <f>DATA!D6262</f>
        <v>0</v>
      </c>
      <c r="C5415" s="31">
        <f>DATA!E6262</f>
        <v>0</v>
      </c>
    </row>
    <row r="5416" spans="1:3" x14ac:dyDescent="0.35">
      <c r="A5416" s="30">
        <f>DATA!C6263</f>
        <v>0</v>
      </c>
      <c r="B5416" s="30">
        <f>DATA!D6263</f>
        <v>0</v>
      </c>
      <c r="C5416" s="31">
        <f>DATA!E6263</f>
        <v>0</v>
      </c>
    </row>
    <row r="5417" spans="1:3" x14ac:dyDescent="0.35">
      <c r="A5417" s="30">
        <f>DATA!C6264</f>
        <v>0</v>
      </c>
      <c r="B5417" s="30">
        <f>DATA!D6264</f>
        <v>0</v>
      </c>
      <c r="C5417" s="31">
        <f>DATA!E6264</f>
        <v>0</v>
      </c>
    </row>
    <row r="5418" spans="1:3" x14ac:dyDescent="0.35">
      <c r="A5418" s="30">
        <f>DATA!C6265</f>
        <v>0</v>
      </c>
      <c r="B5418" s="30">
        <f>DATA!D6265</f>
        <v>0</v>
      </c>
      <c r="C5418" s="31">
        <f>DATA!E6265</f>
        <v>0</v>
      </c>
    </row>
    <row r="5419" spans="1:3" x14ac:dyDescent="0.35">
      <c r="A5419" s="30">
        <f>DATA!C6266</f>
        <v>0</v>
      </c>
      <c r="B5419" s="30">
        <f>DATA!D6266</f>
        <v>0</v>
      </c>
      <c r="C5419" s="31">
        <f>DATA!E6266</f>
        <v>0</v>
      </c>
    </row>
    <row r="5420" spans="1:3" x14ac:dyDescent="0.35">
      <c r="A5420" s="30">
        <f>DATA!C6267</f>
        <v>0</v>
      </c>
      <c r="B5420" s="30">
        <f>DATA!D6267</f>
        <v>0</v>
      </c>
      <c r="C5420" s="31">
        <f>DATA!E6267</f>
        <v>0</v>
      </c>
    </row>
    <row r="5421" spans="1:3" x14ac:dyDescent="0.35">
      <c r="A5421" s="30">
        <f>DATA!C6268</f>
        <v>0</v>
      </c>
      <c r="B5421" s="30">
        <f>DATA!D6268</f>
        <v>0</v>
      </c>
      <c r="C5421" s="31">
        <f>DATA!E6268</f>
        <v>0</v>
      </c>
    </row>
    <row r="5422" spans="1:3" x14ac:dyDescent="0.35">
      <c r="A5422" s="30">
        <f>DATA!C6269</f>
        <v>0</v>
      </c>
      <c r="B5422" s="30">
        <f>DATA!D6269</f>
        <v>0</v>
      </c>
      <c r="C5422" s="31">
        <f>DATA!E6269</f>
        <v>0</v>
      </c>
    </row>
    <row r="5423" spans="1:3" x14ac:dyDescent="0.35">
      <c r="A5423" s="30">
        <f>DATA!C6270</f>
        <v>0</v>
      </c>
      <c r="B5423" s="30">
        <f>DATA!D6270</f>
        <v>0</v>
      </c>
      <c r="C5423" s="31">
        <f>DATA!E6270</f>
        <v>0</v>
      </c>
    </row>
    <row r="5424" spans="1:3" x14ac:dyDescent="0.35">
      <c r="A5424" s="30">
        <f>DATA!C6271</f>
        <v>0</v>
      </c>
      <c r="B5424" s="30">
        <f>DATA!D6271</f>
        <v>0</v>
      </c>
      <c r="C5424" s="31">
        <f>DATA!E6271</f>
        <v>0</v>
      </c>
    </row>
    <row r="5425" spans="1:3" x14ac:dyDescent="0.35">
      <c r="A5425" s="30">
        <f>DATA!C6272</f>
        <v>0</v>
      </c>
      <c r="B5425" s="30">
        <f>DATA!D6272</f>
        <v>0</v>
      </c>
      <c r="C5425" s="31">
        <f>DATA!E6272</f>
        <v>0</v>
      </c>
    </row>
    <row r="5426" spans="1:3" x14ac:dyDescent="0.35">
      <c r="A5426" s="30">
        <f>DATA!C6273</f>
        <v>0</v>
      </c>
      <c r="B5426" s="30">
        <f>DATA!D6273</f>
        <v>0</v>
      </c>
      <c r="C5426" s="31">
        <f>DATA!E6273</f>
        <v>0</v>
      </c>
    </row>
    <row r="5427" spans="1:3" x14ac:dyDescent="0.35">
      <c r="A5427" s="30">
        <f>DATA!C6274</f>
        <v>0</v>
      </c>
      <c r="B5427" s="30">
        <f>DATA!D6274</f>
        <v>0</v>
      </c>
      <c r="C5427" s="31">
        <f>DATA!E6274</f>
        <v>0</v>
      </c>
    </row>
    <row r="5428" spans="1:3" x14ac:dyDescent="0.35">
      <c r="A5428" s="30">
        <f>DATA!C6275</f>
        <v>0</v>
      </c>
      <c r="B5428" s="30">
        <f>DATA!D6275</f>
        <v>0</v>
      </c>
      <c r="C5428" s="31">
        <f>DATA!E6275</f>
        <v>0</v>
      </c>
    </row>
    <row r="5429" spans="1:3" x14ac:dyDescent="0.35">
      <c r="A5429" s="30">
        <f>DATA!C6276</f>
        <v>0</v>
      </c>
      <c r="B5429" s="30">
        <f>DATA!D6276</f>
        <v>0</v>
      </c>
      <c r="C5429" s="31">
        <f>DATA!E6276</f>
        <v>0</v>
      </c>
    </row>
    <row r="5430" spans="1:3" x14ac:dyDescent="0.35">
      <c r="A5430" s="30">
        <f>DATA!C6277</f>
        <v>0</v>
      </c>
      <c r="B5430" s="30">
        <f>DATA!D6277</f>
        <v>0</v>
      </c>
      <c r="C5430" s="31">
        <f>DATA!E6277</f>
        <v>0</v>
      </c>
    </row>
    <row r="5431" spans="1:3" x14ac:dyDescent="0.35">
      <c r="A5431" s="30">
        <f>DATA!C6278</f>
        <v>0</v>
      </c>
      <c r="B5431" s="30">
        <f>DATA!D6278</f>
        <v>0</v>
      </c>
      <c r="C5431" s="31">
        <f>DATA!E6278</f>
        <v>0</v>
      </c>
    </row>
    <row r="5432" spans="1:3" x14ac:dyDescent="0.35">
      <c r="A5432" s="30">
        <f>DATA!C6279</f>
        <v>0</v>
      </c>
      <c r="B5432" s="30">
        <f>DATA!D6279</f>
        <v>0</v>
      </c>
      <c r="C5432" s="31">
        <f>DATA!E6279</f>
        <v>0</v>
      </c>
    </row>
    <row r="5433" spans="1:3" x14ac:dyDescent="0.35">
      <c r="A5433" s="30">
        <f>DATA!C6280</f>
        <v>0</v>
      </c>
      <c r="B5433" s="30">
        <f>DATA!D6280</f>
        <v>0</v>
      </c>
      <c r="C5433" s="31">
        <f>DATA!E6280</f>
        <v>0</v>
      </c>
    </row>
    <row r="5434" spans="1:3" x14ac:dyDescent="0.35">
      <c r="A5434" s="30">
        <f>DATA!C6281</f>
        <v>0</v>
      </c>
      <c r="B5434" s="30">
        <f>DATA!D6281</f>
        <v>0</v>
      </c>
      <c r="C5434" s="31">
        <f>DATA!E6281</f>
        <v>0</v>
      </c>
    </row>
    <row r="5435" spans="1:3" x14ac:dyDescent="0.35">
      <c r="A5435" s="30">
        <f>DATA!C6282</f>
        <v>0</v>
      </c>
      <c r="B5435" s="30">
        <f>DATA!D6282</f>
        <v>0</v>
      </c>
      <c r="C5435" s="31">
        <f>DATA!E6282</f>
        <v>0</v>
      </c>
    </row>
    <row r="5436" spans="1:3" x14ac:dyDescent="0.35">
      <c r="A5436" s="30">
        <f>DATA!C6283</f>
        <v>0</v>
      </c>
      <c r="B5436" s="30">
        <f>DATA!D6283</f>
        <v>0</v>
      </c>
      <c r="C5436" s="31">
        <f>DATA!E6283</f>
        <v>0</v>
      </c>
    </row>
    <row r="5437" spans="1:3" x14ac:dyDescent="0.35">
      <c r="A5437" s="30">
        <f>DATA!C6284</f>
        <v>0</v>
      </c>
      <c r="B5437" s="30">
        <f>DATA!D6284</f>
        <v>0</v>
      </c>
      <c r="C5437" s="31">
        <f>DATA!E6284</f>
        <v>0</v>
      </c>
    </row>
    <row r="5438" spans="1:3" x14ac:dyDescent="0.35">
      <c r="A5438" s="30">
        <f>DATA!C6285</f>
        <v>0</v>
      </c>
      <c r="B5438" s="30">
        <f>DATA!D6285</f>
        <v>0</v>
      </c>
      <c r="C5438" s="31">
        <f>DATA!E6285</f>
        <v>0</v>
      </c>
    </row>
    <row r="5439" spans="1:3" x14ac:dyDescent="0.35">
      <c r="A5439" s="30">
        <f>DATA!C6286</f>
        <v>0</v>
      </c>
      <c r="B5439" s="30">
        <f>DATA!D6286</f>
        <v>0</v>
      </c>
      <c r="C5439" s="31">
        <f>DATA!E6286</f>
        <v>0</v>
      </c>
    </row>
    <row r="5440" spans="1:3" x14ac:dyDescent="0.35">
      <c r="A5440" s="30">
        <f>DATA!C6287</f>
        <v>0</v>
      </c>
      <c r="B5440" s="30">
        <f>DATA!D6287</f>
        <v>0</v>
      </c>
      <c r="C5440" s="31">
        <f>DATA!E6287</f>
        <v>0</v>
      </c>
    </row>
    <row r="5441" spans="1:3" x14ac:dyDescent="0.35">
      <c r="A5441" s="30">
        <f>DATA!C6288</f>
        <v>0</v>
      </c>
      <c r="B5441" s="30">
        <f>DATA!D6288</f>
        <v>0</v>
      </c>
      <c r="C5441" s="31">
        <f>DATA!E6288</f>
        <v>0</v>
      </c>
    </row>
    <row r="5442" spans="1:3" x14ac:dyDescent="0.35">
      <c r="A5442" s="30">
        <f>DATA!C6289</f>
        <v>0</v>
      </c>
      <c r="B5442" s="30">
        <f>DATA!D6289</f>
        <v>0</v>
      </c>
      <c r="C5442" s="31">
        <f>DATA!E6289</f>
        <v>0</v>
      </c>
    </row>
    <row r="5443" spans="1:3" x14ac:dyDescent="0.35">
      <c r="A5443" s="30">
        <f>DATA!C6290</f>
        <v>0</v>
      </c>
      <c r="B5443" s="30">
        <f>DATA!D6290</f>
        <v>0</v>
      </c>
      <c r="C5443" s="31">
        <f>DATA!E6290</f>
        <v>0</v>
      </c>
    </row>
    <row r="5444" spans="1:3" x14ac:dyDescent="0.35">
      <c r="A5444" s="30">
        <f>DATA!C6291</f>
        <v>0</v>
      </c>
      <c r="B5444" s="30">
        <f>DATA!D6291</f>
        <v>0</v>
      </c>
      <c r="C5444" s="31">
        <f>DATA!E6291</f>
        <v>0</v>
      </c>
    </row>
    <row r="5445" spans="1:3" x14ac:dyDescent="0.35">
      <c r="A5445" s="30">
        <f>DATA!C6292</f>
        <v>0</v>
      </c>
      <c r="B5445" s="30">
        <f>DATA!D6292</f>
        <v>0</v>
      </c>
      <c r="C5445" s="31">
        <f>DATA!E6292</f>
        <v>0</v>
      </c>
    </row>
    <row r="5446" spans="1:3" x14ac:dyDescent="0.35">
      <c r="A5446" s="30">
        <f>DATA!C6293</f>
        <v>0</v>
      </c>
      <c r="B5446" s="30">
        <f>DATA!D6293</f>
        <v>0</v>
      </c>
      <c r="C5446" s="31">
        <f>DATA!E6293</f>
        <v>0</v>
      </c>
    </row>
    <row r="5447" spans="1:3" x14ac:dyDescent="0.35">
      <c r="A5447" s="30">
        <f>DATA!C6294</f>
        <v>0</v>
      </c>
      <c r="B5447" s="30">
        <f>DATA!D6294</f>
        <v>0</v>
      </c>
      <c r="C5447" s="31">
        <f>DATA!E6294</f>
        <v>0</v>
      </c>
    </row>
    <row r="5448" spans="1:3" x14ac:dyDescent="0.35">
      <c r="A5448" s="30">
        <f>DATA!C6295</f>
        <v>0</v>
      </c>
      <c r="B5448" s="30">
        <f>DATA!D6295</f>
        <v>0</v>
      </c>
      <c r="C5448" s="31">
        <f>DATA!E6295</f>
        <v>0</v>
      </c>
    </row>
    <row r="5449" spans="1:3" x14ac:dyDescent="0.35">
      <c r="A5449" s="30">
        <f>DATA!C6296</f>
        <v>0</v>
      </c>
      <c r="B5449" s="30">
        <f>DATA!D6296</f>
        <v>0</v>
      </c>
      <c r="C5449" s="31">
        <f>DATA!E6296</f>
        <v>0</v>
      </c>
    </row>
    <row r="5450" spans="1:3" x14ac:dyDescent="0.35">
      <c r="A5450" s="30">
        <f>DATA!C6297</f>
        <v>0</v>
      </c>
      <c r="B5450" s="30">
        <f>DATA!D6297</f>
        <v>0</v>
      </c>
      <c r="C5450" s="31">
        <f>DATA!E6297</f>
        <v>0</v>
      </c>
    </row>
    <row r="5451" spans="1:3" x14ac:dyDescent="0.35">
      <c r="A5451" s="30">
        <f>DATA!C6298</f>
        <v>0</v>
      </c>
      <c r="B5451" s="30">
        <f>DATA!D6298</f>
        <v>0</v>
      </c>
      <c r="C5451" s="31">
        <f>DATA!E6298</f>
        <v>0</v>
      </c>
    </row>
    <row r="5452" spans="1:3" x14ac:dyDescent="0.35">
      <c r="A5452" s="30">
        <f>DATA!C6299</f>
        <v>0</v>
      </c>
      <c r="B5452" s="30">
        <f>DATA!D6299</f>
        <v>0</v>
      </c>
      <c r="C5452" s="31">
        <f>DATA!E6299</f>
        <v>0</v>
      </c>
    </row>
    <row r="5453" spans="1:3" x14ac:dyDescent="0.35">
      <c r="A5453" s="30">
        <f>DATA!C6300</f>
        <v>0</v>
      </c>
      <c r="B5453" s="30">
        <f>DATA!D6300</f>
        <v>0</v>
      </c>
      <c r="C5453" s="31">
        <f>DATA!E6300</f>
        <v>0</v>
      </c>
    </row>
    <row r="5454" spans="1:3" x14ac:dyDescent="0.35">
      <c r="A5454" s="30">
        <f>DATA!C6301</f>
        <v>0</v>
      </c>
      <c r="B5454" s="30">
        <f>DATA!D6301</f>
        <v>0</v>
      </c>
      <c r="C5454" s="31">
        <f>DATA!E6301</f>
        <v>0</v>
      </c>
    </row>
    <row r="5455" spans="1:3" x14ac:dyDescent="0.35">
      <c r="A5455" s="30">
        <f>DATA!C6302</f>
        <v>0</v>
      </c>
      <c r="B5455" s="30">
        <f>DATA!D6302</f>
        <v>0</v>
      </c>
      <c r="C5455" s="31">
        <f>DATA!E6302</f>
        <v>0</v>
      </c>
    </row>
    <row r="5456" spans="1:3" x14ac:dyDescent="0.35">
      <c r="A5456" s="30">
        <f>DATA!C6303</f>
        <v>0</v>
      </c>
      <c r="B5456" s="30">
        <f>DATA!D6303</f>
        <v>0</v>
      </c>
      <c r="C5456" s="31">
        <f>DATA!E6303</f>
        <v>0</v>
      </c>
    </row>
    <row r="5457" spans="1:3" x14ac:dyDescent="0.35">
      <c r="A5457" s="30">
        <f>DATA!C6304</f>
        <v>0</v>
      </c>
      <c r="B5457" s="30">
        <f>DATA!D6304</f>
        <v>0</v>
      </c>
      <c r="C5457" s="31">
        <f>DATA!E6304</f>
        <v>0</v>
      </c>
    </row>
    <row r="5458" spans="1:3" x14ac:dyDescent="0.35">
      <c r="A5458" s="30">
        <f>DATA!C6305</f>
        <v>0</v>
      </c>
      <c r="B5458" s="30">
        <f>DATA!D6305</f>
        <v>0</v>
      </c>
      <c r="C5458" s="31">
        <f>DATA!E6305</f>
        <v>0</v>
      </c>
    </row>
    <row r="5459" spans="1:3" x14ac:dyDescent="0.35">
      <c r="A5459" s="30">
        <f>DATA!C6306</f>
        <v>0</v>
      </c>
      <c r="B5459" s="30">
        <f>DATA!D6306</f>
        <v>0</v>
      </c>
      <c r="C5459" s="31">
        <f>DATA!E6306</f>
        <v>0</v>
      </c>
    </row>
    <row r="5460" spans="1:3" x14ac:dyDescent="0.35">
      <c r="A5460" s="30">
        <f>DATA!C6307</f>
        <v>0</v>
      </c>
      <c r="B5460" s="30">
        <f>DATA!D6307</f>
        <v>0</v>
      </c>
      <c r="C5460" s="31">
        <f>DATA!E6307</f>
        <v>0</v>
      </c>
    </row>
    <row r="5461" spans="1:3" x14ac:dyDescent="0.35">
      <c r="A5461" s="30">
        <f>DATA!C6308</f>
        <v>0</v>
      </c>
      <c r="B5461" s="30">
        <f>DATA!D6308</f>
        <v>0</v>
      </c>
      <c r="C5461" s="31">
        <f>DATA!E6308</f>
        <v>0</v>
      </c>
    </row>
    <row r="5462" spans="1:3" x14ac:dyDescent="0.35">
      <c r="A5462" s="30">
        <f>DATA!C6309</f>
        <v>0</v>
      </c>
      <c r="B5462" s="30">
        <f>DATA!D6309</f>
        <v>0</v>
      </c>
      <c r="C5462" s="31">
        <f>DATA!E6309</f>
        <v>0</v>
      </c>
    </row>
    <row r="5463" spans="1:3" x14ac:dyDescent="0.35">
      <c r="A5463" s="30">
        <f>DATA!C6310</f>
        <v>0</v>
      </c>
      <c r="B5463" s="30">
        <f>DATA!D6310</f>
        <v>0</v>
      </c>
      <c r="C5463" s="31">
        <f>DATA!E6310</f>
        <v>0</v>
      </c>
    </row>
    <row r="5464" spans="1:3" x14ac:dyDescent="0.35">
      <c r="A5464" s="30">
        <f>DATA!C6311</f>
        <v>0</v>
      </c>
      <c r="B5464" s="30">
        <f>DATA!D6311</f>
        <v>0</v>
      </c>
      <c r="C5464" s="31">
        <f>DATA!E6311</f>
        <v>0</v>
      </c>
    </row>
    <row r="5465" spans="1:3" x14ac:dyDescent="0.35">
      <c r="A5465" s="30">
        <f>DATA!C6312</f>
        <v>0</v>
      </c>
      <c r="B5465" s="30">
        <f>DATA!D6312</f>
        <v>0</v>
      </c>
      <c r="C5465" s="31">
        <f>DATA!E6312</f>
        <v>0</v>
      </c>
    </row>
    <row r="5466" spans="1:3" x14ac:dyDescent="0.35">
      <c r="A5466" s="30">
        <f>DATA!C6313</f>
        <v>0</v>
      </c>
      <c r="B5466" s="30">
        <f>DATA!D6313</f>
        <v>0</v>
      </c>
      <c r="C5466" s="31">
        <f>DATA!E6313</f>
        <v>0</v>
      </c>
    </row>
    <row r="5467" spans="1:3" x14ac:dyDescent="0.35">
      <c r="A5467" s="30">
        <f>DATA!C6314</f>
        <v>0</v>
      </c>
      <c r="B5467" s="30">
        <f>DATA!D6314</f>
        <v>0</v>
      </c>
      <c r="C5467" s="31">
        <f>DATA!E6314</f>
        <v>0</v>
      </c>
    </row>
    <row r="5468" spans="1:3" x14ac:dyDescent="0.35">
      <c r="A5468" s="30">
        <f>DATA!C6315</f>
        <v>0</v>
      </c>
      <c r="B5468" s="30">
        <f>DATA!D6315</f>
        <v>0</v>
      </c>
      <c r="C5468" s="31">
        <f>DATA!E6315</f>
        <v>0</v>
      </c>
    </row>
    <row r="5469" spans="1:3" x14ac:dyDescent="0.35">
      <c r="A5469" s="30">
        <f>DATA!C6316</f>
        <v>0</v>
      </c>
      <c r="B5469" s="30">
        <f>DATA!D6316</f>
        <v>0</v>
      </c>
      <c r="C5469" s="31">
        <f>DATA!E6316</f>
        <v>0</v>
      </c>
    </row>
    <row r="5470" spans="1:3" x14ac:dyDescent="0.35">
      <c r="A5470" s="30">
        <f>DATA!C6317</f>
        <v>0</v>
      </c>
      <c r="B5470" s="30">
        <f>DATA!D6317</f>
        <v>0</v>
      </c>
      <c r="C5470" s="31">
        <f>DATA!E6317</f>
        <v>0</v>
      </c>
    </row>
    <row r="5471" spans="1:3" x14ac:dyDescent="0.35">
      <c r="A5471" s="30">
        <f>DATA!C6318</f>
        <v>0</v>
      </c>
      <c r="B5471" s="30">
        <f>DATA!D6318</f>
        <v>0</v>
      </c>
      <c r="C5471" s="31">
        <f>DATA!E6318</f>
        <v>0</v>
      </c>
    </row>
    <row r="5472" spans="1:3" x14ac:dyDescent="0.35">
      <c r="A5472" s="30">
        <f>DATA!C6319</f>
        <v>0</v>
      </c>
      <c r="B5472" s="30">
        <f>DATA!D6319</f>
        <v>0</v>
      </c>
      <c r="C5472" s="31">
        <f>DATA!E6319</f>
        <v>0</v>
      </c>
    </row>
    <row r="5473" spans="1:3" x14ac:dyDescent="0.35">
      <c r="A5473" s="30">
        <f>DATA!C6320</f>
        <v>0</v>
      </c>
      <c r="B5473" s="30">
        <f>DATA!D6320</f>
        <v>0</v>
      </c>
      <c r="C5473" s="31">
        <f>DATA!E6320</f>
        <v>0</v>
      </c>
    </row>
    <row r="5474" spans="1:3" x14ac:dyDescent="0.35">
      <c r="A5474" s="30">
        <f>DATA!C6321</f>
        <v>0</v>
      </c>
      <c r="B5474" s="30">
        <f>DATA!D6321</f>
        <v>0</v>
      </c>
      <c r="C5474" s="31">
        <f>DATA!E6321</f>
        <v>0</v>
      </c>
    </row>
    <row r="5475" spans="1:3" x14ac:dyDescent="0.35">
      <c r="A5475" s="30">
        <f>DATA!C6322</f>
        <v>0</v>
      </c>
      <c r="B5475" s="30">
        <f>DATA!D6322</f>
        <v>0</v>
      </c>
      <c r="C5475" s="31">
        <f>DATA!E6322</f>
        <v>0</v>
      </c>
    </row>
    <row r="5476" spans="1:3" x14ac:dyDescent="0.35">
      <c r="A5476" s="30">
        <f>DATA!C6323</f>
        <v>0</v>
      </c>
      <c r="B5476" s="30">
        <f>DATA!D6323</f>
        <v>0</v>
      </c>
      <c r="C5476" s="31">
        <f>DATA!E6323</f>
        <v>0</v>
      </c>
    </row>
    <row r="5477" spans="1:3" x14ac:dyDescent="0.35">
      <c r="A5477" s="30">
        <f>DATA!C6324</f>
        <v>0</v>
      </c>
      <c r="B5477" s="30">
        <f>DATA!D6324</f>
        <v>0</v>
      </c>
      <c r="C5477" s="31">
        <f>DATA!E6324</f>
        <v>0</v>
      </c>
    </row>
    <row r="5478" spans="1:3" x14ac:dyDescent="0.35">
      <c r="A5478" s="30">
        <f>DATA!C6325</f>
        <v>0</v>
      </c>
      <c r="B5478" s="30">
        <f>DATA!D6325</f>
        <v>0</v>
      </c>
      <c r="C5478" s="31">
        <f>DATA!E6325</f>
        <v>0</v>
      </c>
    </row>
    <row r="5479" spans="1:3" x14ac:dyDescent="0.35">
      <c r="A5479" s="30">
        <f>DATA!C6326</f>
        <v>0</v>
      </c>
      <c r="B5479" s="30">
        <f>DATA!D6326</f>
        <v>0</v>
      </c>
      <c r="C5479" s="31">
        <f>DATA!E6326</f>
        <v>0</v>
      </c>
    </row>
    <row r="5480" spans="1:3" x14ac:dyDescent="0.35">
      <c r="A5480" s="30">
        <f>DATA!C6327</f>
        <v>0</v>
      </c>
      <c r="B5480" s="30">
        <f>DATA!D6327</f>
        <v>0</v>
      </c>
      <c r="C5480" s="31">
        <f>DATA!E6327</f>
        <v>0</v>
      </c>
    </row>
    <row r="5481" spans="1:3" x14ac:dyDescent="0.35">
      <c r="A5481" s="30">
        <f>DATA!C6328</f>
        <v>0</v>
      </c>
      <c r="B5481" s="30">
        <f>DATA!D6328</f>
        <v>0</v>
      </c>
      <c r="C5481" s="31">
        <f>DATA!E6328</f>
        <v>0</v>
      </c>
    </row>
    <row r="5482" spans="1:3" x14ac:dyDescent="0.35">
      <c r="A5482" s="30">
        <f>DATA!C6329</f>
        <v>0</v>
      </c>
      <c r="B5482" s="30">
        <f>DATA!D6329</f>
        <v>0</v>
      </c>
      <c r="C5482" s="31">
        <f>DATA!E6329</f>
        <v>0</v>
      </c>
    </row>
    <row r="5483" spans="1:3" x14ac:dyDescent="0.35">
      <c r="A5483" s="30">
        <f>DATA!C6330</f>
        <v>0</v>
      </c>
      <c r="B5483" s="30">
        <f>DATA!D6330</f>
        <v>0</v>
      </c>
      <c r="C5483" s="31">
        <f>DATA!E6330</f>
        <v>0</v>
      </c>
    </row>
    <row r="5484" spans="1:3" x14ac:dyDescent="0.35">
      <c r="A5484" s="30">
        <f>DATA!C6331</f>
        <v>0</v>
      </c>
      <c r="B5484" s="30">
        <f>DATA!D6331</f>
        <v>0</v>
      </c>
      <c r="C5484" s="31">
        <f>DATA!E6331</f>
        <v>0</v>
      </c>
    </row>
    <row r="5485" spans="1:3" x14ac:dyDescent="0.35">
      <c r="A5485" s="30">
        <f>DATA!C6332</f>
        <v>0</v>
      </c>
      <c r="B5485" s="30">
        <f>DATA!D6332</f>
        <v>0</v>
      </c>
      <c r="C5485" s="31">
        <f>DATA!E6332</f>
        <v>0</v>
      </c>
    </row>
    <row r="5486" spans="1:3" x14ac:dyDescent="0.35">
      <c r="A5486" s="30">
        <f>DATA!C6333</f>
        <v>0</v>
      </c>
      <c r="B5486" s="30">
        <f>DATA!D6333</f>
        <v>0</v>
      </c>
      <c r="C5486" s="31">
        <f>DATA!E6333</f>
        <v>0</v>
      </c>
    </row>
    <row r="5487" spans="1:3" x14ac:dyDescent="0.35">
      <c r="A5487" s="30">
        <f>DATA!C6334</f>
        <v>0</v>
      </c>
      <c r="B5487" s="30">
        <f>DATA!D6334</f>
        <v>0</v>
      </c>
      <c r="C5487" s="31">
        <f>DATA!E6334</f>
        <v>0</v>
      </c>
    </row>
    <row r="5488" spans="1:3" x14ac:dyDescent="0.35">
      <c r="A5488" s="30">
        <f>DATA!C6335</f>
        <v>0</v>
      </c>
      <c r="B5488" s="30">
        <f>DATA!D6335</f>
        <v>0</v>
      </c>
      <c r="C5488" s="31">
        <f>DATA!E6335</f>
        <v>0</v>
      </c>
    </row>
    <row r="5489" spans="1:3" x14ac:dyDescent="0.35">
      <c r="A5489" s="30">
        <f>DATA!C6336</f>
        <v>0</v>
      </c>
      <c r="B5489" s="30">
        <f>DATA!D6336</f>
        <v>0</v>
      </c>
      <c r="C5489" s="31">
        <f>DATA!E6336</f>
        <v>0</v>
      </c>
    </row>
    <row r="5490" spans="1:3" x14ac:dyDescent="0.35">
      <c r="A5490" s="30">
        <f>DATA!C6337</f>
        <v>0</v>
      </c>
      <c r="B5490" s="30">
        <f>DATA!D6337</f>
        <v>0</v>
      </c>
      <c r="C5490" s="31">
        <f>DATA!E6337</f>
        <v>0</v>
      </c>
    </row>
    <row r="5491" spans="1:3" x14ac:dyDescent="0.35">
      <c r="A5491" s="30">
        <f>DATA!C6338</f>
        <v>0</v>
      </c>
      <c r="B5491" s="30">
        <f>DATA!D6338</f>
        <v>0</v>
      </c>
      <c r="C5491" s="31">
        <f>DATA!E6338</f>
        <v>0</v>
      </c>
    </row>
    <row r="5492" spans="1:3" x14ac:dyDescent="0.35">
      <c r="A5492" s="30">
        <f>DATA!C6339</f>
        <v>0</v>
      </c>
      <c r="B5492" s="30">
        <f>DATA!D6339</f>
        <v>0</v>
      </c>
      <c r="C5492" s="31">
        <f>DATA!E6339</f>
        <v>0</v>
      </c>
    </row>
    <row r="5493" spans="1:3" x14ac:dyDescent="0.35">
      <c r="A5493" s="30">
        <f>DATA!C6340</f>
        <v>0</v>
      </c>
      <c r="B5493" s="30">
        <f>DATA!D6340</f>
        <v>0</v>
      </c>
      <c r="C5493" s="31">
        <f>DATA!E6340</f>
        <v>0</v>
      </c>
    </row>
    <row r="5494" spans="1:3" x14ac:dyDescent="0.35">
      <c r="A5494" s="30">
        <f>DATA!C6341</f>
        <v>0</v>
      </c>
      <c r="B5494" s="30">
        <f>DATA!D6341</f>
        <v>0</v>
      </c>
      <c r="C5494" s="31">
        <f>DATA!E6341</f>
        <v>0</v>
      </c>
    </row>
    <row r="5495" spans="1:3" x14ac:dyDescent="0.35">
      <c r="A5495" s="30">
        <f>DATA!C6342</f>
        <v>0</v>
      </c>
      <c r="B5495" s="30">
        <f>DATA!D6342</f>
        <v>0</v>
      </c>
      <c r="C5495" s="31">
        <f>DATA!E6342</f>
        <v>0</v>
      </c>
    </row>
    <row r="5496" spans="1:3" x14ac:dyDescent="0.35">
      <c r="A5496" s="30">
        <f>DATA!C6343</f>
        <v>0</v>
      </c>
      <c r="B5496" s="30">
        <f>DATA!D6343</f>
        <v>0</v>
      </c>
      <c r="C5496" s="31">
        <f>DATA!E6343</f>
        <v>0</v>
      </c>
    </row>
    <row r="5497" spans="1:3" x14ac:dyDescent="0.35">
      <c r="A5497" s="30">
        <f>DATA!C6344</f>
        <v>0</v>
      </c>
      <c r="B5497" s="30">
        <f>DATA!D6344</f>
        <v>0</v>
      </c>
      <c r="C5497" s="31">
        <f>DATA!E6344</f>
        <v>0</v>
      </c>
    </row>
    <row r="5498" spans="1:3" x14ac:dyDescent="0.35">
      <c r="A5498" s="30">
        <f>DATA!C6345</f>
        <v>0</v>
      </c>
      <c r="B5498" s="30">
        <f>DATA!D6345</f>
        <v>0</v>
      </c>
      <c r="C5498" s="31">
        <f>DATA!E6345</f>
        <v>0</v>
      </c>
    </row>
    <row r="5499" spans="1:3" x14ac:dyDescent="0.35">
      <c r="A5499" s="30">
        <f>DATA!C6346</f>
        <v>0</v>
      </c>
      <c r="B5499" s="30">
        <f>DATA!D6346</f>
        <v>0</v>
      </c>
      <c r="C5499" s="31">
        <f>DATA!E6346</f>
        <v>0</v>
      </c>
    </row>
    <row r="5500" spans="1:3" x14ac:dyDescent="0.35">
      <c r="A5500" s="30">
        <f>DATA!C6347</f>
        <v>0</v>
      </c>
      <c r="B5500" s="30">
        <f>DATA!D6347</f>
        <v>0</v>
      </c>
      <c r="C5500" s="31">
        <f>DATA!E6347</f>
        <v>0</v>
      </c>
    </row>
    <row r="5501" spans="1:3" x14ac:dyDescent="0.35">
      <c r="A5501" s="30">
        <f>DATA!C6348</f>
        <v>0</v>
      </c>
      <c r="B5501" s="30">
        <f>DATA!D6348</f>
        <v>0</v>
      </c>
      <c r="C5501" s="31">
        <f>DATA!E6348</f>
        <v>0</v>
      </c>
    </row>
    <row r="5502" spans="1:3" x14ac:dyDescent="0.35">
      <c r="A5502" s="30">
        <f>DATA!C6349</f>
        <v>0</v>
      </c>
      <c r="B5502" s="30">
        <f>DATA!D6349</f>
        <v>0</v>
      </c>
      <c r="C5502" s="31">
        <f>DATA!E6349</f>
        <v>0</v>
      </c>
    </row>
    <row r="5503" spans="1:3" x14ac:dyDescent="0.35">
      <c r="A5503" s="30">
        <f>DATA!C6350</f>
        <v>0</v>
      </c>
      <c r="B5503" s="30">
        <f>DATA!D6350</f>
        <v>0</v>
      </c>
      <c r="C5503" s="31">
        <f>DATA!E6350</f>
        <v>0</v>
      </c>
    </row>
    <row r="5504" spans="1:3" x14ac:dyDescent="0.35">
      <c r="A5504" s="30">
        <f>DATA!C6351</f>
        <v>0</v>
      </c>
      <c r="B5504" s="30">
        <f>DATA!D6351</f>
        <v>0</v>
      </c>
      <c r="C5504" s="31">
        <f>DATA!E6351</f>
        <v>0</v>
      </c>
    </row>
    <row r="5505" spans="1:3" x14ac:dyDescent="0.35">
      <c r="A5505" s="30">
        <f>DATA!C6352</f>
        <v>0</v>
      </c>
      <c r="B5505" s="30">
        <f>DATA!D6352</f>
        <v>0</v>
      </c>
      <c r="C5505" s="31">
        <f>DATA!E6352</f>
        <v>0</v>
      </c>
    </row>
    <row r="5506" spans="1:3" x14ac:dyDescent="0.35">
      <c r="A5506" s="30">
        <f>DATA!C6353</f>
        <v>0</v>
      </c>
      <c r="B5506" s="30">
        <f>DATA!D6353</f>
        <v>0</v>
      </c>
      <c r="C5506" s="31">
        <f>DATA!E6353</f>
        <v>0</v>
      </c>
    </row>
    <row r="5507" spans="1:3" x14ac:dyDescent="0.35">
      <c r="A5507" s="30">
        <f>DATA!C6354</f>
        <v>0</v>
      </c>
      <c r="B5507" s="30">
        <f>DATA!D6354</f>
        <v>0</v>
      </c>
      <c r="C5507" s="31">
        <f>DATA!E6354</f>
        <v>0</v>
      </c>
    </row>
    <row r="5508" spans="1:3" x14ac:dyDescent="0.35">
      <c r="A5508" s="30">
        <f>DATA!C6355</f>
        <v>0</v>
      </c>
      <c r="B5508" s="30">
        <f>DATA!D6355</f>
        <v>0</v>
      </c>
      <c r="C5508" s="31">
        <f>DATA!E6355</f>
        <v>0</v>
      </c>
    </row>
    <row r="5509" spans="1:3" x14ac:dyDescent="0.35">
      <c r="A5509" s="30">
        <f>DATA!C6356</f>
        <v>0</v>
      </c>
      <c r="B5509" s="30">
        <f>DATA!D6356</f>
        <v>0</v>
      </c>
      <c r="C5509" s="31">
        <f>DATA!E6356</f>
        <v>0</v>
      </c>
    </row>
    <row r="5510" spans="1:3" x14ac:dyDescent="0.35">
      <c r="A5510" s="30">
        <f>DATA!C6357</f>
        <v>0</v>
      </c>
      <c r="B5510" s="30">
        <f>DATA!D6357</f>
        <v>0</v>
      </c>
      <c r="C5510" s="31">
        <f>DATA!E6357</f>
        <v>0</v>
      </c>
    </row>
    <row r="5511" spans="1:3" x14ac:dyDescent="0.35">
      <c r="A5511" s="30">
        <f>DATA!C6358</f>
        <v>0</v>
      </c>
      <c r="B5511" s="30">
        <f>DATA!D6358</f>
        <v>0</v>
      </c>
      <c r="C5511" s="31">
        <f>DATA!E6358</f>
        <v>0</v>
      </c>
    </row>
    <row r="5512" spans="1:3" x14ac:dyDescent="0.35">
      <c r="A5512" s="30">
        <f>DATA!C6359</f>
        <v>0</v>
      </c>
      <c r="B5512" s="30">
        <f>DATA!D6359</f>
        <v>0</v>
      </c>
      <c r="C5512" s="31">
        <f>DATA!E6359</f>
        <v>0</v>
      </c>
    </row>
    <row r="5513" spans="1:3" x14ac:dyDescent="0.35">
      <c r="A5513" s="30">
        <f>DATA!C6360</f>
        <v>0</v>
      </c>
      <c r="B5513" s="30">
        <f>DATA!D6360</f>
        <v>0</v>
      </c>
      <c r="C5513" s="31">
        <f>DATA!E6360</f>
        <v>0</v>
      </c>
    </row>
    <row r="5514" spans="1:3" x14ac:dyDescent="0.35">
      <c r="A5514" s="30">
        <f>DATA!C6361</f>
        <v>0</v>
      </c>
      <c r="B5514" s="30">
        <f>DATA!D6361</f>
        <v>0</v>
      </c>
      <c r="C5514" s="31">
        <f>DATA!E6361</f>
        <v>0</v>
      </c>
    </row>
    <row r="5515" spans="1:3" x14ac:dyDescent="0.35">
      <c r="A5515" s="30">
        <f>DATA!C6362</f>
        <v>0</v>
      </c>
      <c r="B5515" s="30">
        <f>DATA!D6362</f>
        <v>0</v>
      </c>
      <c r="C5515" s="31">
        <f>DATA!E6362</f>
        <v>0</v>
      </c>
    </row>
    <row r="5516" spans="1:3" x14ac:dyDescent="0.35">
      <c r="A5516" s="30">
        <f>DATA!C6363</f>
        <v>0</v>
      </c>
      <c r="B5516" s="30">
        <f>DATA!D6363</f>
        <v>0</v>
      </c>
      <c r="C5516" s="31">
        <f>DATA!E6363</f>
        <v>0</v>
      </c>
    </row>
    <row r="5517" spans="1:3" x14ac:dyDescent="0.35">
      <c r="A5517" s="30">
        <f>DATA!C6364</f>
        <v>0</v>
      </c>
      <c r="B5517" s="30">
        <f>DATA!D6364</f>
        <v>0</v>
      </c>
      <c r="C5517" s="31">
        <f>DATA!E6364</f>
        <v>0</v>
      </c>
    </row>
    <row r="5518" spans="1:3" x14ac:dyDescent="0.35">
      <c r="A5518" s="30">
        <f>DATA!C6365</f>
        <v>0</v>
      </c>
      <c r="B5518" s="30">
        <f>DATA!D6365</f>
        <v>0</v>
      </c>
      <c r="C5518" s="31">
        <f>DATA!E6365</f>
        <v>0</v>
      </c>
    </row>
    <row r="5519" spans="1:3" x14ac:dyDescent="0.35">
      <c r="A5519" s="30">
        <f>DATA!C6366</f>
        <v>0</v>
      </c>
      <c r="B5519" s="30">
        <f>DATA!D6366</f>
        <v>0</v>
      </c>
      <c r="C5519" s="31">
        <f>DATA!E6366</f>
        <v>0</v>
      </c>
    </row>
    <row r="5520" spans="1:3" x14ac:dyDescent="0.35">
      <c r="A5520" s="30">
        <f>DATA!C6367</f>
        <v>0</v>
      </c>
      <c r="B5520" s="30">
        <f>DATA!D6367</f>
        <v>0</v>
      </c>
      <c r="C5520" s="31">
        <f>DATA!E6367</f>
        <v>0</v>
      </c>
    </row>
    <row r="5521" spans="1:3" x14ac:dyDescent="0.35">
      <c r="A5521" s="30">
        <f>DATA!C6368</f>
        <v>0</v>
      </c>
      <c r="B5521" s="30">
        <f>DATA!D6368</f>
        <v>0</v>
      </c>
      <c r="C5521" s="31">
        <f>DATA!E6368</f>
        <v>0</v>
      </c>
    </row>
    <row r="5522" spans="1:3" x14ac:dyDescent="0.35">
      <c r="A5522" s="30">
        <f>DATA!C6369</f>
        <v>0</v>
      </c>
      <c r="B5522" s="30">
        <f>DATA!D6369</f>
        <v>0</v>
      </c>
      <c r="C5522" s="31">
        <f>DATA!E6369</f>
        <v>0</v>
      </c>
    </row>
    <row r="5523" spans="1:3" x14ac:dyDescent="0.35">
      <c r="A5523" s="30">
        <f>DATA!C6370</f>
        <v>0</v>
      </c>
      <c r="B5523" s="30">
        <f>DATA!D6370</f>
        <v>0</v>
      </c>
      <c r="C5523" s="31">
        <f>DATA!E6370</f>
        <v>0</v>
      </c>
    </row>
    <row r="5524" spans="1:3" x14ac:dyDescent="0.35">
      <c r="A5524" s="30">
        <f>DATA!C6371</f>
        <v>0</v>
      </c>
      <c r="B5524" s="30">
        <f>DATA!D6371</f>
        <v>0</v>
      </c>
      <c r="C5524" s="31">
        <f>DATA!E6371</f>
        <v>0</v>
      </c>
    </row>
    <row r="5525" spans="1:3" x14ac:dyDescent="0.35">
      <c r="A5525" s="30">
        <f>DATA!C6372</f>
        <v>0</v>
      </c>
      <c r="B5525" s="30">
        <f>DATA!D6372</f>
        <v>0</v>
      </c>
      <c r="C5525" s="31">
        <f>DATA!E6372</f>
        <v>0</v>
      </c>
    </row>
    <row r="5526" spans="1:3" x14ac:dyDescent="0.35">
      <c r="A5526" s="30">
        <f>DATA!C6373</f>
        <v>0</v>
      </c>
      <c r="B5526" s="30">
        <f>DATA!D6373</f>
        <v>0</v>
      </c>
      <c r="C5526" s="31">
        <f>DATA!E6373</f>
        <v>0</v>
      </c>
    </row>
    <row r="5527" spans="1:3" x14ac:dyDescent="0.35">
      <c r="A5527" s="30">
        <f>DATA!C6374</f>
        <v>0</v>
      </c>
      <c r="B5527" s="30">
        <f>DATA!D6374</f>
        <v>0</v>
      </c>
      <c r="C5527" s="31">
        <f>DATA!E6374</f>
        <v>0</v>
      </c>
    </row>
    <row r="5528" spans="1:3" x14ac:dyDescent="0.35">
      <c r="A5528" s="30">
        <f>DATA!C6375</f>
        <v>0</v>
      </c>
      <c r="B5528" s="30">
        <f>DATA!D6375</f>
        <v>0</v>
      </c>
      <c r="C5528" s="31">
        <f>DATA!E6375</f>
        <v>0</v>
      </c>
    </row>
    <row r="5529" spans="1:3" x14ac:dyDescent="0.35">
      <c r="A5529" s="30">
        <f>DATA!C6376</f>
        <v>0</v>
      </c>
      <c r="B5529" s="30">
        <f>DATA!D6376</f>
        <v>0</v>
      </c>
      <c r="C5529" s="31">
        <f>DATA!E6376</f>
        <v>0</v>
      </c>
    </row>
    <row r="5530" spans="1:3" x14ac:dyDescent="0.35">
      <c r="A5530" s="30">
        <f>DATA!C6377</f>
        <v>0</v>
      </c>
      <c r="B5530" s="30">
        <f>DATA!D6377</f>
        <v>0</v>
      </c>
      <c r="C5530" s="31">
        <f>DATA!E6377</f>
        <v>0</v>
      </c>
    </row>
    <row r="5531" spans="1:3" x14ac:dyDescent="0.35">
      <c r="A5531" s="30">
        <f>DATA!C6378</f>
        <v>0</v>
      </c>
      <c r="B5531" s="30">
        <f>DATA!D6378</f>
        <v>0</v>
      </c>
      <c r="C5531" s="31">
        <f>DATA!E6378</f>
        <v>0</v>
      </c>
    </row>
    <row r="5532" spans="1:3" x14ac:dyDescent="0.35">
      <c r="A5532" s="30">
        <f>DATA!C6379</f>
        <v>0</v>
      </c>
      <c r="B5532" s="30">
        <f>DATA!D6379</f>
        <v>0</v>
      </c>
      <c r="C5532" s="31">
        <f>DATA!E6379</f>
        <v>0</v>
      </c>
    </row>
    <row r="5533" spans="1:3" x14ac:dyDescent="0.35">
      <c r="A5533" s="30">
        <f>DATA!C6380</f>
        <v>0</v>
      </c>
      <c r="B5533" s="30">
        <f>DATA!D6380</f>
        <v>0</v>
      </c>
      <c r="C5533" s="31">
        <f>DATA!E6380</f>
        <v>0</v>
      </c>
    </row>
    <row r="5534" spans="1:3" x14ac:dyDescent="0.35">
      <c r="A5534" s="30">
        <f>DATA!C6381</f>
        <v>0</v>
      </c>
      <c r="B5534" s="30">
        <f>DATA!D6381</f>
        <v>0</v>
      </c>
      <c r="C5534" s="31">
        <f>DATA!E6381</f>
        <v>0</v>
      </c>
    </row>
    <row r="5535" spans="1:3" x14ac:dyDescent="0.35">
      <c r="A5535" s="30">
        <f>DATA!C6382</f>
        <v>0</v>
      </c>
      <c r="B5535" s="30">
        <f>DATA!D6382</f>
        <v>0</v>
      </c>
      <c r="C5535" s="31">
        <f>DATA!E6382</f>
        <v>0</v>
      </c>
    </row>
    <row r="5536" spans="1:3" x14ac:dyDescent="0.35">
      <c r="A5536" s="30">
        <f>DATA!C6383</f>
        <v>0</v>
      </c>
      <c r="B5536" s="30">
        <f>DATA!D6383</f>
        <v>0</v>
      </c>
      <c r="C5536" s="31">
        <f>DATA!E6383</f>
        <v>0</v>
      </c>
    </row>
    <row r="5537" spans="1:3" x14ac:dyDescent="0.35">
      <c r="A5537" s="30">
        <f>DATA!C6384</f>
        <v>0</v>
      </c>
      <c r="B5537" s="30">
        <f>DATA!D6384</f>
        <v>0</v>
      </c>
      <c r="C5537" s="31">
        <f>DATA!E6384</f>
        <v>0</v>
      </c>
    </row>
    <row r="5538" spans="1:3" x14ac:dyDescent="0.35">
      <c r="A5538" s="30">
        <f>DATA!C6385</f>
        <v>0</v>
      </c>
      <c r="B5538" s="30">
        <f>DATA!D6385</f>
        <v>0</v>
      </c>
      <c r="C5538" s="31">
        <f>DATA!E6385</f>
        <v>0</v>
      </c>
    </row>
    <row r="5539" spans="1:3" x14ac:dyDescent="0.35">
      <c r="A5539" s="30">
        <f>DATA!C6386</f>
        <v>0</v>
      </c>
      <c r="B5539" s="30">
        <f>DATA!D6386</f>
        <v>0</v>
      </c>
      <c r="C5539" s="31">
        <f>DATA!E6386</f>
        <v>0</v>
      </c>
    </row>
    <row r="5540" spans="1:3" x14ac:dyDescent="0.35">
      <c r="A5540" s="30">
        <f>DATA!C6387</f>
        <v>0</v>
      </c>
      <c r="B5540" s="30">
        <f>DATA!D6387</f>
        <v>0</v>
      </c>
      <c r="C5540" s="31">
        <f>DATA!E6387</f>
        <v>0</v>
      </c>
    </row>
    <row r="5541" spans="1:3" x14ac:dyDescent="0.35">
      <c r="A5541" s="30">
        <f>DATA!C6388</f>
        <v>0</v>
      </c>
      <c r="B5541" s="30">
        <f>DATA!D6388</f>
        <v>0</v>
      </c>
      <c r="C5541" s="31">
        <f>DATA!E6388</f>
        <v>0</v>
      </c>
    </row>
    <row r="5542" spans="1:3" x14ac:dyDescent="0.35">
      <c r="A5542" s="30">
        <f>DATA!C6389</f>
        <v>0</v>
      </c>
      <c r="B5542" s="30">
        <f>DATA!D6389</f>
        <v>0</v>
      </c>
      <c r="C5542" s="31">
        <f>DATA!E6389</f>
        <v>0</v>
      </c>
    </row>
    <row r="5543" spans="1:3" x14ac:dyDescent="0.35">
      <c r="A5543" s="30">
        <f>DATA!C6390</f>
        <v>0</v>
      </c>
      <c r="B5543" s="30">
        <f>DATA!D6390</f>
        <v>0</v>
      </c>
      <c r="C5543" s="31">
        <f>DATA!E6390</f>
        <v>0</v>
      </c>
    </row>
    <row r="5544" spans="1:3" x14ac:dyDescent="0.35">
      <c r="A5544" s="30">
        <f>DATA!C6391</f>
        <v>0</v>
      </c>
      <c r="B5544" s="30">
        <f>DATA!D6391</f>
        <v>0</v>
      </c>
      <c r="C5544" s="31">
        <f>DATA!E6391</f>
        <v>0</v>
      </c>
    </row>
    <row r="5545" spans="1:3" x14ac:dyDescent="0.35">
      <c r="A5545" s="30">
        <f>DATA!C6392</f>
        <v>0</v>
      </c>
      <c r="B5545" s="30">
        <f>DATA!D6392</f>
        <v>0</v>
      </c>
      <c r="C5545" s="31">
        <f>DATA!E6392</f>
        <v>0</v>
      </c>
    </row>
    <row r="5546" spans="1:3" x14ac:dyDescent="0.35">
      <c r="A5546" s="30">
        <f>DATA!C6393</f>
        <v>0</v>
      </c>
      <c r="B5546" s="30">
        <f>DATA!D6393</f>
        <v>0</v>
      </c>
      <c r="C5546" s="31">
        <f>DATA!E6393</f>
        <v>0</v>
      </c>
    </row>
    <row r="5547" spans="1:3" x14ac:dyDescent="0.35">
      <c r="A5547" s="30">
        <f>DATA!C6394</f>
        <v>0</v>
      </c>
      <c r="B5547" s="30">
        <f>DATA!D6394</f>
        <v>0</v>
      </c>
      <c r="C5547" s="31">
        <f>DATA!E6394</f>
        <v>0</v>
      </c>
    </row>
    <row r="5548" spans="1:3" x14ac:dyDescent="0.35">
      <c r="A5548" s="30">
        <f>DATA!C6395</f>
        <v>0</v>
      </c>
      <c r="B5548" s="30">
        <f>DATA!D6395</f>
        <v>0</v>
      </c>
      <c r="C5548" s="31">
        <f>DATA!E6395</f>
        <v>0</v>
      </c>
    </row>
    <row r="5549" spans="1:3" x14ac:dyDescent="0.35">
      <c r="A5549" s="30">
        <f>DATA!C6396</f>
        <v>0</v>
      </c>
      <c r="B5549" s="30">
        <f>DATA!D6396</f>
        <v>0</v>
      </c>
      <c r="C5549" s="31">
        <f>DATA!E6396</f>
        <v>0</v>
      </c>
    </row>
    <row r="5550" spans="1:3" x14ac:dyDescent="0.35">
      <c r="A5550" s="30">
        <f>DATA!C6397</f>
        <v>0</v>
      </c>
      <c r="B5550" s="30">
        <f>DATA!D6397</f>
        <v>0</v>
      </c>
      <c r="C5550" s="31">
        <f>DATA!E6397</f>
        <v>0</v>
      </c>
    </row>
    <row r="5551" spans="1:3" x14ac:dyDescent="0.35">
      <c r="A5551" s="30">
        <f>DATA!C6398</f>
        <v>0</v>
      </c>
      <c r="B5551" s="30">
        <f>DATA!D6398</f>
        <v>0</v>
      </c>
      <c r="C5551" s="31">
        <f>DATA!E6398</f>
        <v>0</v>
      </c>
    </row>
    <row r="5552" spans="1:3" x14ac:dyDescent="0.35">
      <c r="A5552" s="30">
        <f>DATA!C6399</f>
        <v>0</v>
      </c>
      <c r="B5552" s="30">
        <f>DATA!D6399</f>
        <v>0</v>
      </c>
      <c r="C5552" s="31">
        <f>DATA!E6399</f>
        <v>0</v>
      </c>
    </row>
    <row r="5553" spans="1:3" x14ac:dyDescent="0.35">
      <c r="A5553" s="30">
        <f>DATA!C6400</f>
        <v>0</v>
      </c>
      <c r="B5553" s="30">
        <f>DATA!D6400</f>
        <v>0</v>
      </c>
      <c r="C5553" s="31">
        <f>DATA!E6400</f>
        <v>0</v>
      </c>
    </row>
    <row r="5554" spans="1:3" x14ac:dyDescent="0.35">
      <c r="A5554" s="30">
        <f>DATA!C6401</f>
        <v>0</v>
      </c>
      <c r="B5554" s="30">
        <f>DATA!D6401</f>
        <v>0</v>
      </c>
      <c r="C5554" s="31">
        <f>DATA!E6401</f>
        <v>0</v>
      </c>
    </row>
    <row r="5555" spans="1:3" x14ac:dyDescent="0.35">
      <c r="A5555" s="30">
        <f>DATA!C6402</f>
        <v>0</v>
      </c>
      <c r="B5555" s="30">
        <f>DATA!D6402</f>
        <v>0</v>
      </c>
      <c r="C5555" s="31">
        <f>DATA!E6402</f>
        <v>0</v>
      </c>
    </row>
    <row r="5556" spans="1:3" x14ac:dyDescent="0.35">
      <c r="A5556" s="30">
        <f>DATA!C6403</f>
        <v>0</v>
      </c>
      <c r="B5556" s="30">
        <f>DATA!D6403</f>
        <v>0</v>
      </c>
      <c r="C5556" s="31">
        <f>DATA!E6403</f>
        <v>0</v>
      </c>
    </row>
    <row r="5557" spans="1:3" x14ac:dyDescent="0.35">
      <c r="A5557" s="30">
        <f>DATA!C6404</f>
        <v>0</v>
      </c>
      <c r="B5557" s="30">
        <f>DATA!D6404</f>
        <v>0</v>
      </c>
      <c r="C5557" s="31">
        <f>DATA!E6404</f>
        <v>0</v>
      </c>
    </row>
    <row r="5558" spans="1:3" x14ac:dyDescent="0.35">
      <c r="A5558" s="30">
        <f>DATA!C6405</f>
        <v>0</v>
      </c>
      <c r="B5558" s="30">
        <f>DATA!D6405</f>
        <v>0</v>
      </c>
      <c r="C5558" s="31">
        <f>DATA!E6405</f>
        <v>0</v>
      </c>
    </row>
    <row r="5559" spans="1:3" x14ac:dyDescent="0.35">
      <c r="A5559" s="30">
        <f>DATA!C6406</f>
        <v>0</v>
      </c>
      <c r="B5559" s="30">
        <f>DATA!D6406</f>
        <v>0</v>
      </c>
      <c r="C5559" s="31">
        <f>DATA!E6406</f>
        <v>0</v>
      </c>
    </row>
    <row r="5560" spans="1:3" x14ac:dyDescent="0.35">
      <c r="A5560" s="30">
        <f>DATA!C6407</f>
        <v>0</v>
      </c>
      <c r="B5560" s="30">
        <f>DATA!D6407</f>
        <v>0</v>
      </c>
      <c r="C5560" s="31">
        <f>DATA!E6407</f>
        <v>0</v>
      </c>
    </row>
    <row r="5561" spans="1:3" x14ac:dyDescent="0.35">
      <c r="A5561" s="30">
        <f>DATA!C6408</f>
        <v>0</v>
      </c>
      <c r="B5561" s="30">
        <f>DATA!D6408</f>
        <v>0</v>
      </c>
      <c r="C5561" s="31">
        <f>DATA!E6408</f>
        <v>0</v>
      </c>
    </row>
    <row r="5562" spans="1:3" x14ac:dyDescent="0.35">
      <c r="A5562" s="30">
        <f>DATA!C6409</f>
        <v>0</v>
      </c>
      <c r="B5562" s="30">
        <f>DATA!D6409</f>
        <v>0</v>
      </c>
      <c r="C5562" s="31">
        <f>DATA!E6409</f>
        <v>0</v>
      </c>
    </row>
    <row r="5563" spans="1:3" x14ac:dyDescent="0.35">
      <c r="A5563" s="30">
        <f>DATA!C6410</f>
        <v>0</v>
      </c>
      <c r="B5563" s="30">
        <f>DATA!D6410</f>
        <v>0</v>
      </c>
      <c r="C5563" s="31">
        <f>DATA!E6410</f>
        <v>0</v>
      </c>
    </row>
    <row r="5564" spans="1:3" x14ac:dyDescent="0.35">
      <c r="A5564" s="30">
        <f>DATA!C6411</f>
        <v>0</v>
      </c>
      <c r="B5564" s="30">
        <f>DATA!D6411</f>
        <v>0</v>
      </c>
      <c r="C5564" s="31">
        <f>DATA!E6411</f>
        <v>0</v>
      </c>
    </row>
    <row r="5565" spans="1:3" x14ac:dyDescent="0.35">
      <c r="A5565" s="30">
        <f>DATA!C6412</f>
        <v>0</v>
      </c>
      <c r="B5565" s="30">
        <f>DATA!D6412</f>
        <v>0</v>
      </c>
      <c r="C5565" s="31">
        <f>DATA!E6412</f>
        <v>0</v>
      </c>
    </row>
    <row r="5566" spans="1:3" x14ac:dyDescent="0.35">
      <c r="A5566" s="30">
        <f>DATA!C6413</f>
        <v>0</v>
      </c>
      <c r="B5566" s="30">
        <f>DATA!D6413</f>
        <v>0</v>
      </c>
      <c r="C5566" s="31">
        <f>DATA!E6413</f>
        <v>0</v>
      </c>
    </row>
    <row r="5567" spans="1:3" x14ac:dyDescent="0.35">
      <c r="A5567" s="30">
        <f>DATA!C6414</f>
        <v>0</v>
      </c>
      <c r="B5567" s="30">
        <f>DATA!D6414</f>
        <v>0</v>
      </c>
      <c r="C5567" s="31">
        <f>DATA!E6414</f>
        <v>0</v>
      </c>
    </row>
    <row r="5568" spans="1:3" x14ac:dyDescent="0.35">
      <c r="A5568" s="30">
        <f>DATA!C6415</f>
        <v>0</v>
      </c>
      <c r="B5568" s="30">
        <f>DATA!D6415</f>
        <v>0</v>
      </c>
      <c r="C5568" s="31">
        <f>DATA!E6415</f>
        <v>0</v>
      </c>
    </row>
    <row r="5569" spans="1:3" x14ac:dyDescent="0.35">
      <c r="A5569" s="30">
        <f>DATA!C6416</f>
        <v>0</v>
      </c>
      <c r="B5569" s="30">
        <f>DATA!D6416</f>
        <v>0</v>
      </c>
      <c r="C5569" s="31">
        <f>DATA!E6416</f>
        <v>0</v>
      </c>
    </row>
    <row r="5570" spans="1:3" x14ac:dyDescent="0.35">
      <c r="A5570" s="30">
        <f>DATA!C6417</f>
        <v>0</v>
      </c>
      <c r="B5570" s="30">
        <f>DATA!D6417</f>
        <v>0</v>
      </c>
      <c r="C5570" s="31">
        <f>DATA!E6417</f>
        <v>0</v>
      </c>
    </row>
    <row r="5571" spans="1:3" x14ac:dyDescent="0.35">
      <c r="A5571" s="30">
        <f>DATA!C6418</f>
        <v>0</v>
      </c>
      <c r="B5571" s="30">
        <f>DATA!D6418</f>
        <v>0</v>
      </c>
      <c r="C5571" s="31">
        <f>DATA!E6418</f>
        <v>0</v>
      </c>
    </row>
    <row r="5572" spans="1:3" x14ac:dyDescent="0.35">
      <c r="A5572" s="30">
        <f>DATA!C6419</f>
        <v>0</v>
      </c>
      <c r="B5572" s="30">
        <f>DATA!D6419</f>
        <v>0</v>
      </c>
      <c r="C5572" s="31">
        <f>DATA!E6419</f>
        <v>0</v>
      </c>
    </row>
    <row r="5573" spans="1:3" x14ac:dyDescent="0.35">
      <c r="A5573" s="30">
        <f>DATA!C6420</f>
        <v>0</v>
      </c>
      <c r="B5573" s="30">
        <f>DATA!D6420</f>
        <v>0</v>
      </c>
      <c r="C5573" s="31">
        <f>DATA!E6420</f>
        <v>0</v>
      </c>
    </row>
    <row r="5574" spans="1:3" x14ac:dyDescent="0.35">
      <c r="A5574" s="30">
        <f>DATA!C6421</f>
        <v>0</v>
      </c>
      <c r="B5574" s="30">
        <f>DATA!D6421</f>
        <v>0</v>
      </c>
      <c r="C5574" s="31">
        <f>DATA!E6421</f>
        <v>0</v>
      </c>
    </row>
    <row r="5575" spans="1:3" x14ac:dyDescent="0.35">
      <c r="A5575" s="30">
        <f>DATA!C6422</f>
        <v>0</v>
      </c>
      <c r="B5575" s="30">
        <f>DATA!D6422</f>
        <v>0</v>
      </c>
      <c r="C5575" s="31">
        <f>DATA!E6422</f>
        <v>0</v>
      </c>
    </row>
    <row r="5576" spans="1:3" x14ac:dyDescent="0.35">
      <c r="A5576" s="30">
        <f>DATA!C6423</f>
        <v>0</v>
      </c>
      <c r="B5576" s="30">
        <f>DATA!D6423</f>
        <v>0</v>
      </c>
      <c r="C5576" s="31">
        <f>DATA!E6423</f>
        <v>0</v>
      </c>
    </row>
    <row r="5577" spans="1:3" x14ac:dyDescent="0.35">
      <c r="A5577" s="30">
        <f>DATA!C6424</f>
        <v>0</v>
      </c>
      <c r="B5577" s="30">
        <f>DATA!D6424</f>
        <v>0</v>
      </c>
      <c r="C5577" s="31">
        <f>DATA!E6424</f>
        <v>0</v>
      </c>
    </row>
    <row r="5578" spans="1:3" x14ac:dyDescent="0.35">
      <c r="A5578" s="30">
        <f>DATA!C6425</f>
        <v>0</v>
      </c>
      <c r="B5578" s="30">
        <f>DATA!D6425</f>
        <v>0</v>
      </c>
      <c r="C5578" s="31">
        <f>DATA!E6425</f>
        <v>0</v>
      </c>
    </row>
    <row r="5579" spans="1:3" x14ac:dyDescent="0.35">
      <c r="A5579" s="30">
        <f>DATA!C6426</f>
        <v>0</v>
      </c>
      <c r="B5579" s="30">
        <f>DATA!D6426</f>
        <v>0</v>
      </c>
      <c r="C5579" s="31">
        <f>DATA!E6426</f>
        <v>0</v>
      </c>
    </row>
    <row r="5580" spans="1:3" x14ac:dyDescent="0.35">
      <c r="A5580" s="30">
        <f>DATA!C6427</f>
        <v>0</v>
      </c>
      <c r="B5580" s="30">
        <f>DATA!D6427</f>
        <v>0</v>
      </c>
      <c r="C5580" s="31">
        <f>DATA!E6427</f>
        <v>0</v>
      </c>
    </row>
    <row r="5581" spans="1:3" x14ac:dyDescent="0.35">
      <c r="A5581" s="30">
        <f>DATA!C6428</f>
        <v>0</v>
      </c>
      <c r="B5581" s="30">
        <f>DATA!D6428</f>
        <v>0</v>
      </c>
      <c r="C5581" s="31">
        <f>DATA!E6428</f>
        <v>0</v>
      </c>
    </row>
    <row r="5582" spans="1:3" x14ac:dyDescent="0.35">
      <c r="A5582" s="30">
        <f>DATA!C6429</f>
        <v>0</v>
      </c>
      <c r="B5582" s="30">
        <f>DATA!D6429</f>
        <v>0</v>
      </c>
      <c r="C5582" s="31">
        <f>DATA!E6429</f>
        <v>0</v>
      </c>
    </row>
    <row r="5583" spans="1:3" x14ac:dyDescent="0.35">
      <c r="A5583" s="30">
        <f>DATA!C6430</f>
        <v>0</v>
      </c>
      <c r="B5583" s="30">
        <f>DATA!D6430</f>
        <v>0</v>
      </c>
      <c r="C5583" s="31">
        <f>DATA!E6430</f>
        <v>0</v>
      </c>
    </row>
    <row r="5584" spans="1:3" x14ac:dyDescent="0.35">
      <c r="A5584" s="30">
        <f>DATA!C6431</f>
        <v>0</v>
      </c>
      <c r="B5584" s="30">
        <f>DATA!D6431</f>
        <v>0</v>
      </c>
      <c r="C5584" s="31">
        <f>DATA!E6431</f>
        <v>0</v>
      </c>
    </row>
    <row r="5585" spans="1:3" x14ac:dyDescent="0.35">
      <c r="A5585" s="30">
        <f>DATA!C6432</f>
        <v>0</v>
      </c>
      <c r="B5585" s="30">
        <f>DATA!D6432</f>
        <v>0</v>
      </c>
      <c r="C5585" s="31">
        <f>DATA!E6432</f>
        <v>0</v>
      </c>
    </row>
    <row r="5586" spans="1:3" x14ac:dyDescent="0.35">
      <c r="A5586" s="30">
        <f>DATA!C6433</f>
        <v>0</v>
      </c>
      <c r="B5586" s="30">
        <f>DATA!D6433</f>
        <v>0</v>
      </c>
      <c r="C5586" s="31">
        <f>DATA!E6433</f>
        <v>0</v>
      </c>
    </row>
    <row r="5587" spans="1:3" x14ac:dyDescent="0.35">
      <c r="A5587" s="30">
        <f>DATA!C6434</f>
        <v>0</v>
      </c>
      <c r="B5587" s="30">
        <f>DATA!D6434</f>
        <v>0</v>
      </c>
      <c r="C5587" s="31">
        <f>DATA!E6434</f>
        <v>0</v>
      </c>
    </row>
    <row r="5588" spans="1:3" x14ac:dyDescent="0.35">
      <c r="A5588" s="30">
        <f>DATA!C6435</f>
        <v>0</v>
      </c>
      <c r="B5588" s="30">
        <f>DATA!D6435</f>
        <v>0</v>
      </c>
      <c r="C5588" s="31">
        <f>DATA!E6435</f>
        <v>0</v>
      </c>
    </row>
    <row r="5589" spans="1:3" x14ac:dyDescent="0.35">
      <c r="A5589" s="30">
        <f>DATA!C6436</f>
        <v>0</v>
      </c>
      <c r="B5589" s="30">
        <f>DATA!D6436</f>
        <v>0</v>
      </c>
      <c r="C5589" s="31">
        <f>DATA!E6436</f>
        <v>0</v>
      </c>
    </row>
    <row r="5590" spans="1:3" x14ac:dyDescent="0.35">
      <c r="A5590" s="30">
        <f>DATA!C6437</f>
        <v>0</v>
      </c>
      <c r="B5590" s="30">
        <f>DATA!D6437</f>
        <v>0</v>
      </c>
      <c r="C5590" s="31">
        <f>DATA!E6437</f>
        <v>0</v>
      </c>
    </row>
    <row r="5591" spans="1:3" x14ac:dyDescent="0.35">
      <c r="A5591" s="30">
        <f>DATA!C6438</f>
        <v>0</v>
      </c>
      <c r="B5591" s="30">
        <f>DATA!D6438</f>
        <v>0</v>
      </c>
      <c r="C5591" s="31">
        <f>DATA!E6438</f>
        <v>0</v>
      </c>
    </row>
    <row r="5592" spans="1:3" x14ac:dyDescent="0.35">
      <c r="A5592" s="30">
        <f>DATA!C6439</f>
        <v>0</v>
      </c>
      <c r="B5592" s="30">
        <f>DATA!D6439</f>
        <v>0</v>
      </c>
      <c r="C5592" s="31">
        <f>DATA!E6439</f>
        <v>0</v>
      </c>
    </row>
    <row r="5593" spans="1:3" x14ac:dyDescent="0.35">
      <c r="A5593" s="30">
        <f>DATA!C6440</f>
        <v>0</v>
      </c>
      <c r="B5593" s="30">
        <f>DATA!D6440</f>
        <v>0</v>
      </c>
      <c r="C5593" s="31">
        <f>DATA!E6440</f>
        <v>0</v>
      </c>
    </row>
    <row r="5594" spans="1:3" x14ac:dyDescent="0.35">
      <c r="A5594" s="30">
        <f>DATA!C6441</f>
        <v>0</v>
      </c>
      <c r="B5594" s="30">
        <f>DATA!D6441</f>
        <v>0</v>
      </c>
      <c r="C5594" s="31">
        <f>DATA!E6441</f>
        <v>0</v>
      </c>
    </row>
    <row r="5595" spans="1:3" x14ac:dyDescent="0.35">
      <c r="A5595" s="30">
        <f>DATA!C6442</f>
        <v>0</v>
      </c>
      <c r="B5595" s="30">
        <f>DATA!D6442</f>
        <v>0</v>
      </c>
      <c r="C5595" s="31">
        <f>DATA!E6442</f>
        <v>0</v>
      </c>
    </row>
    <row r="5596" spans="1:3" x14ac:dyDescent="0.35">
      <c r="A5596" s="30">
        <f>DATA!C6443</f>
        <v>0</v>
      </c>
      <c r="B5596" s="30">
        <f>DATA!D6443</f>
        <v>0</v>
      </c>
      <c r="C5596" s="31">
        <f>DATA!E6443</f>
        <v>0</v>
      </c>
    </row>
    <row r="5597" spans="1:3" x14ac:dyDescent="0.35">
      <c r="A5597" s="30">
        <f>DATA!C6444</f>
        <v>0</v>
      </c>
      <c r="B5597" s="30">
        <f>DATA!D6444</f>
        <v>0</v>
      </c>
      <c r="C5597" s="31">
        <f>DATA!E6444</f>
        <v>0</v>
      </c>
    </row>
    <row r="5598" spans="1:3" x14ac:dyDescent="0.35">
      <c r="A5598" s="30">
        <f>DATA!C6445</f>
        <v>0</v>
      </c>
      <c r="B5598" s="30">
        <f>DATA!D6445</f>
        <v>0</v>
      </c>
      <c r="C5598" s="31">
        <f>DATA!E6445</f>
        <v>0</v>
      </c>
    </row>
    <row r="5599" spans="1:3" x14ac:dyDescent="0.35">
      <c r="A5599" s="30">
        <f>DATA!C6446</f>
        <v>0</v>
      </c>
      <c r="B5599" s="30">
        <f>DATA!D6446</f>
        <v>0</v>
      </c>
      <c r="C5599" s="31">
        <f>DATA!E6446</f>
        <v>0</v>
      </c>
    </row>
    <row r="5600" spans="1:3" x14ac:dyDescent="0.35">
      <c r="A5600" s="30">
        <f>DATA!C6447</f>
        <v>0</v>
      </c>
      <c r="B5600" s="30">
        <f>DATA!D6447</f>
        <v>0</v>
      </c>
      <c r="C5600" s="31">
        <f>DATA!E6447</f>
        <v>0</v>
      </c>
    </row>
    <row r="5601" spans="1:3" x14ac:dyDescent="0.35">
      <c r="A5601" s="30">
        <f>DATA!C6448</f>
        <v>0</v>
      </c>
      <c r="B5601" s="30">
        <f>DATA!D6448</f>
        <v>0</v>
      </c>
      <c r="C5601" s="31">
        <f>DATA!E6448</f>
        <v>0</v>
      </c>
    </row>
    <row r="5602" spans="1:3" x14ac:dyDescent="0.35">
      <c r="A5602" s="30">
        <f>DATA!C6449</f>
        <v>0</v>
      </c>
      <c r="B5602" s="30">
        <f>DATA!D6449</f>
        <v>0</v>
      </c>
      <c r="C5602" s="31">
        <f>DATA!E6449</f>
        <v>0</v>
      </c>
    </row>
    <row r="5603" spans="1:3" x14ac:dyDescent="0.35">
      <c r="A5603" s="30">
        <f>DATA!C6450</f>
        <v>0</v>
      </c>
      <c r="B5603" s="30">
        <f>DATA!D6450</f>
        <v>0</v>
      </c>
      <c r="C5603" s="31">
        <f>DATA!E6450</f>
        <v>0</v>
      </c>
    </row>
    <row r="5604" spans="1:3" x14ac:dyDescent="0.35">
      <c r="A5604" s="30">
        <f>DATA!C6451</f>
        <v>0</v>
      </c>
      <c r="B5604" s="30">
        <f>DATA!D6451</f>
        <v>0</v>
      </c>
      <c r="C5604" s="31">
        <f>DATA!E6451</f>
        <v>0</v>
      </c>
    </row>
    <row r="5605" spans="1:3" x14ac:dyDescent="0.35">
      <c r="A5605" s="30">
        <f>DATA!C6452</f>
        <v>0</v>
      </c>
      <c r="B5605" s="30">
        <f>DATA!D6452</f>
        <v>0</v>
      </c>
      <c r="C5605" s="31">
        <f>DATA!E6452</f>
        <v>0</v>
      </c>
    </row>
    <row r="5606" spans="1:3" x14ac:dyDescent="0.35">
      <c r="A5606" s="30">
        <f>DATA!C6453</f>
        <v>0</v>
      </c>
      <c r="B5606" s="30">
        <f>DATA!D6453</f>
        <v>0</v>
      </c>
      <c r="C5606" s="31">
        <f>DATA!E6453</f>
        <v>0</v>
      </c>
    </row>
    <row r="5607" spans="1:3" x14ac:dyDescent="0.35">
      <c r="A5607" s="30">
        <f>DATA!C6454</f>
        <v>0</v>
      </c>
      <c r="B5607" s="30">
        <f>DATA!D6454</f>
        <v>0</v>
      </c>
      <c r="C5607" s="31">
        <f>DATA!E6454</f>
        <v>0</v>
      </c>
    </row>
    <row r="5608" spans="1:3" x14ac:dyDescent="0.35">
      <c r="A5608" s="30">
        <f>DATA!C6455</f>
        <v>0</v>
      </c>
      <c r="B5608" s="30">
        <f>DATA!D6455</f>
        <v>0</v>
      </c>
      <c r="C5608" s="31">
        <f>DATA!E6455</f>
        <v>0</v>
      </c>
    </row>
    <row r="5609" spans="1:3" x14ac:dyDescent="0.35">
      <c r="A5609" s="30">
        <f>DATA!C6456</f>
        <v>0</v>
      </c>
      <c r="B5609" s="30">
        <f>DATA!D6456</f>
        <v>0</v>
      </c>
      <c r="C5609" s="31">
        <f>DATA!E6456</f>
        <v>0</v>
      </c>
    </row>
    <row r="5610" spans="1:3" x14ac:dyDescent="0.35">
      <c r="A5610" s="30">
        <f>DATA!C6457</f>
        <v>0</v>
      </c>
      <c r="B5610" s="30">
        <f>DATA!D6457</f>
        <v>0</v>
      </c>
      <c r="C5610" s="31">
        <f>DATA!E6457</f>
        <v>0</v>
      </c>
    </row>
    <row r="5611" spans="1:3" x14ac:dyDescent="0.35">
      <c r="A5611" s="30">
        <f>DATA!C6458</f>
        <v>0</v>
      </c>
      <c r="B5611" s="30">
        <f>DATA!D6458</f>
        <v>0</v>
      </c>
      <c r="C5611" s="31">
        <f>DATA!E6458</f>
        <v>0</v>
      </c>
    </row>
    <row r="5612" spans="1:3" x14ac:dyDescent="0.35">
      <c r="A5612" s="30">
        <f>DATA!C6459</f>
        <v>0</v>
      </c>
      <c r="B5612" s="30">
        <f>DATA!D6459</f>
        <v>0</v>
      </c>
      <c r="C5612" s="31">
        <f>DATA!E6459</f>
        <v>0</v>
      </c>
    </row>
    <row r="5613" spans="1:3" x14ac:dyDescent="0.35">
      <c r="A5613" s="30">
        <f>DATA!C6460</f>
        <v>0</v>
      </c>
      <c r="B5613" s="30">
        <f>DATA!D6460</f>
        <v>0</v>
      </c>
      <c r="C5613" s="31">
        <f>DATA!E6460</f>
        <v>0</v>
      </c>
    </row>
    <row r="5614" spans="1:3" x14ac:dyDescent="0.35">
      <c r="A5614" s="30">
        <f>DATA!C6461</f>
        <v>0</v>
      </c>
      <c r="B5614" s="30">
        <f>DATA!D6461</f>
        <v>0</v>
      </c>
      <c r="C5614" s="31">
        <f>DATA!E6461</f>
        <v>0</v>
      </c>
    </row>
    <row r="5615" spans="1:3" x14ac:dyDescent="0.35">
      <c r="A5615" s="30">
        <f>DATA!C6462</f>
        <v>0</v>
      </c>
      <c r="B5615" s="30">
        <f>DATA!D6462</f>
        <v>0</v>
      </c>
      <c r="C5615" s="31">
        <f>DATA!E6462</f>
        <v>0</v>
      </c>
    </row>
    <row r="5616" spans="1:3" x14ac:dyDescent="0.35">
      <c r="A5616" s="30">
        <f>DATA!C6463</f>
        <v>0</v>
      </c>
      <c r="B5616" s="30">
        <f>DATA!D6463</f>
        <v>0</v>
      </c>
      <c r="C5616" s="31">
        <f>DATA!E6463</f>
        <v>0</v>
      </c>
    </row>
    <row r="5617" spans="1:3" x14ac:dyDescent="0.35">
      <c r="A5617" s="30">
        <f>DATA!C6464</f>
        <v>0</v>
      </c>
      <c r="B5617" s="30">
        <f>DATA!D6464</f>
        <v>0</v>
      </c>
      <c r="C5617" s="31">
        <f>DATA!E6464</f>
        <v>0</v>
      </c>
    </row>
    <row r="5618" spans="1:3" x14ac:dyDescent="0.35">
      <c r="A5618" s="30">
        <f>DATA!C6465</f>
        <v>0</v>
      </c>
      <c r="B5618" s="30">
        <f>DATA!D6465</f>
        <v>0</v>
      </c>
      <c r="C5618" s="31">
        <f>DATA!E6465</f>
        <v>0</v>
      </c>
    </row>
    <row r="5619" spans="1:3" x14ac:dyDescent="0.35">
      <c r="A5619" s="30">
        <f>DATA!C6466</f>
        <v>0</v>
      </c>
      <c r="B5619" s="30">
        <f>DATA!D6466</f>
        <v>0</v>
      </c>
      <c r="C5619" s="31">
        <f>DATA!E6466</f>
        <v>0</v>
      </c>
    </row>
    <row r="5620" spans="1:3" x14ac:dyDescent="0.35">
      <c r="A5620" s="30">
        <f>DATA!C6467</f>
        <v>0</v>
      </c>
      <c r="B5620" s="30">
        <f>DATA!D6467</f>
        <v>0</v>
      </c>
      <c r="C5620" s="31">
        <f>DATA!E6467</f>
        <v>0</v>
      </c>
    </row>
    <row r="5621" spans="1:3" x14ac:dyDescent="0.35">
      <c r="A5621" s="30">
        <f>DATA!C6468</f>
        <v>0</v>
      </c>
      <c r="B5621" s="30">
        <f>DATA!D6468</f>
        <v>0</v>
      </c>
      <c r="C5621" s="31">
        <f>DATA!E6468</f>
        <v>0</v>
      </c>
    </row>
    <row r="5622" spans="1:3" x14ac:dyDescent="0.35">
      <c r="A5622" s="30">
        <f>DATA!C6469</f>
        <v>0</v>
      </c>
      <c r="B5622" s="30">
        <f>DATA!D6469</f>
        <v>0</v>
      </c>
      <c r="C5622" s="31">
        <f>DATA!E6469</f>
        <v>0</v>
      </c>
    </row>
    <row r="5623" spans="1:3" x14ac:dyDescent="0.35">
      <c r="A5623" s="30">
        <f>DATA!C6470</f>
        <v>0</v>
      </c>
      <c r="B5623" s="30">
        <f>DATA!D6470</f>
        <v>0</v>
      </c>
      <c r="C5623" s="31">
        <f>DATA!E6470</f>
        <v>0</v>
      </c>
    </row>
    <row r="5624" spans="1:3" x14ac:dyDescent="0.35">
      <c r="A5624" s="30">
        <f>DATA!C6471</f>
        <v>0</v>
      </c>
      <c r="B5624" s="30">
        <f>DATA!D6471</f>
        <v>0</v>
      </c>
      <c r="C5624" s="31">
        <f>DATA!E6471</f>
        <v>0</v>
      </c>
    </row>
    <row r="5625" spans="1:3" x14ac:dyDescent="0.35">
      <c r="A5625" s="30">
        <f>DATA!C6472</f>
        <v>0</v>
      </c>
      <c r="B5625" s="30">
        <f>DATA!D6472</f>
        <v>0</v>
      </c>
      <c r="C5625" s="31">
        <f>DATA!E6472</f>
        <v>0</v>
      </c>
    </row>
    <row r="5626" spans="1:3" x14ac:dyDescent="0.35">
      <c r="A5626" s="30">
        <f>DATA!C6473</f>
        <v>0</v>
      </c>
      <c r="B5626" s="30">
        <f>DATA!D6473</f>
        <v>0</v>
      </c>
      <c r="C5626" s="31">
        <f>DATA!E6473</f>
        <v>0</v>
      </c>
    </row>
    <row r="5627" spans="1:3" x14ac:dyDescent="0.35">
      <c r="A5627" s="30">
        <f>DATA!C6474</f>
        <v>0</v>
      </c>
      <c r="B5627" s="30">
        <f>DATA!D6474</f>
        <v>0</v>
      </c>
      <c r="C5627" s="31">
        <f>DATA!E6474</f>
        <v>0</v>
      </c>
    </row>
    <row r="5628" spans="1:3" x14ac:dyDescent="0.35">
      <c r="A5628" s="30">
        <f>DATA!C6475</f>
        <v>0</v>
      </c>
      <c r="B5628" s="30">
        <f>DATA!D6475</f>
        <v>0</v>
      </c>
      <c r="C5628" s="31">
        <f>DATA!E6475</f>
        <v>0</v>
      </c>
    </row>
    <row r="5629" spans="1:3" x14ac:dyDescent="0.35">
      <c r="A5629" s="30">
        <f>DATA!C6476</f>
        <v>0</v>
      </c>
      <c r="B5629" s="30">
        <f>DATA!D6476</f>
        <v>0</v>
      </c>
      <c r="C5629" s="31">
        <f>DATA!E6476</f>
        <v>0</v>
      </c>
    </row>
    <row r="5630" spans="1:3" x14ac:dyDescent="0.35">
      <c r="A5630" s="30">
        <f>DATA!C6477</f>
        <v>0</v>
      </c>
      <c r="B5630" s="30">
        <f>DATA!D6477</f>
        <v>0</v>
      </c>
      <c r="C5630" s="31">
        <f>DATA!E6477</f>
        <v>0</v>
      </c>
    </row>
    <row r="5631" spans="1:3" x14ac:dyDescent="0.35">
      <c r="A5631" s="30">
        <f>DATA!C6478</f>
        <v>0</v>
      </c>
      <c r="B5631" s="30">
        <f>DATA!D6478</f>
        <v>0</v>
      </c>
      <c r="C5631" s="31">
        <f>DATA!E6478</f>
        <v>0</v>
      </c>
    </row>
    <row r="5632" spans="1:3" x14ac:dyDescent="0.35">
      <c r="A5632" s="30">
        <f>DATA!C6479</f>
        <v>0</v>
      </c>
      <c r="B5632" s="30">
        <f>DATA!D6479</f>
        <v>0</v>
      </c>
      <c r="C5632" s="31">
        <f>DATA!E6479</f>
        <v>0</v>
      </c>
    </row>
    <row r="5633" spans="1:3" x14ac:dyDescent="0.35">
      <c r="A5633" s="30">
        <f>DATA!C6480</f>
        <v>0</v>
      </c>
      <c r="B5633" s="30">
        <f>DATA!D6480</f>
        <v>0</v>
      </c>
      <c r="C5633" s="31">
        <f>DATA!E6480</f>
        <v>0</v>
      </c>
    </row>
    <row r="5634" spans="1:3" x14ac:dyDescent="0.35">
      <c r="A5634" s="30">
        <f>DATA!C6481</f>
        <v>0</v>
      </c>
      <c r="B5634" s="30">
        <f>DATA!D6481</f>
        <v>0</v>
      </c>
      <c r="C5634" s="31">
        <f>DATA!E6481</f>
        <v>0</v>
      </c>
    </row>
    <row r="5635" spans="1:3" x14ac:dyDescent="0.35">
      <c r="A5635" s="30">
        <f>DATA!C6482</f>
        <v>0</v>
      </c>
      <c r="B5635" s="30">
        <f>DATA!D6482</f>
        <v>0</v>
      </c>
      <c r="C5635" s="31">
        <f>DATA!E6482</f>
        <v>0</v>
      </c>
    </row>
    <row r="5636" spans="1:3" x14ac:dyDescent="0.35">
      <c r="A5636" s="30">
        <f>DATA!C6483</f>
        <v>0</v>
      </c>
      <c r="B5636" s="30">
        <f>DATA!D6483</f>
        <v>0</v>
      </c>
      <c r="C5636" s="31">
        <f>DATA!E6483</f>
        <v>0</v>
      </c>
    </row>
    <row r="5637" spans="1:3" x14ac:dyDescent="0.35">
      <c r="A5637" s="30">
        <f>DATA!C6484</f>
        <v>0</v>
      </c>
      <c r="B5637" s="30">
        <f>DATA!D6484</f>
        <v>0</v>
      </c>
      <c r="C5637" s="31">
        <f>DATA!E6484</f>
        <v>0</v>
      </c>
    </row>
    <row r="5638" spans="1:3" x14ac:dyDescent="0.35">
      <c r="A5638" s="30">
        <f>DATA!C6485</f>
        <v>0</v>
      </c>
      <c r="B5638" s="30">
        <f>DATA!D6485</f>
        <v>0</v>
      </c>
      <c r="C5638" s="31">
        <f>DATA!E6485</f>
        <v>0</v>
      </c>
    </row>
    <row r="5639" spans="1:3" x14ac:dyDescent="0.35">
      <c r="A5639" s="30">
        <f>DATA!C6486</f>
        <v>0</v>
      </c>
      <c r="B5639" s="30">
        <f>DATA!D6486</f>
        <v>0</v>
      </c>
      <c r="C5639" s="31">
        <f>DATA!E6486</f>
        <v>0</v>
      </c>
    </row>
    <row r="5640" spans="1:3" x14ac:dyDescent="0.35">
      <c r="A5640" s="30">
        <f>DATA!C6487</f>
        <v>0</v>
      </c>
      <c r="B5640" s="30">
        <f>DATA!D6487</f>
        <v>0</v>
      </c>
      <c r="C5640" s="31">
        <f>DATA!E6487</f>
        <v>0</v>
      </c>
    </row>
    <row r="5641" spans="1:3" x14ac:dyDescent="0.35">
      <c r="A5641" s="30">
        <f>DATA!C6488</f>
        <v>0</v>
      </c>
      <c r="B5641" s="30">
        <f>DATA!D6488</f>
        <v>0</v>
      </c>
      <c r="C5641" s="31">
        <f>DATA!E6488</f>
        <v>0</v>
      </c>
    </row>
    <row r="5642" spans="1:3" x14ac:dyDescent="0.35">
      <c r="A5642" s="30">
        <f>DATA!C6489</f>
        <v>0</v>
      </c>
      <c r="B5642" s="30">
        <f>DATA!D6489</f>
        <v>0</v>
      </c>
      <c r="C5642" s="31">
        <f>DATA!E6489</f>
        <v>0</v>
      </c>
    </row>
    <row r="5643" spans="1:3" x14ac:dyDescent="0.35">
      <c r="A5643" s="30">
        <f>DATA!C6490</f>
        <v>0</v>
      </c>
      <c r="B5643" s="30">
        <f>DATA!D6490</f>
        <v>0</v>
      </c>
      <c r="C5643" s="31">
        <f>DATA!E6490</f>
        <v>0</v>
      </c>
    </row>
    <row r="5644" spans="1:3" x14ac:dyDescent="0.35">
      <c r="A5644" s="30">
        <f>DATA!C6491</f>
        <v>0</v>
      </c>
      <c r="B5644" s="30">
        <f>DATA!D6491</f>
        <v>0</v>
      </c>
      <c r="C5644" s="31">
        <f>DATA!E6491</f>
        <v>0</v>
      </c>
    </row>
    <row r="5645" spans="1:3" x14ac:dyDescent="0.35">
      <c r="A5645" s="30">
        <f>DATA!C6492</f>
        <v>0</v>
      </c>
      <c r="B5645" s="30">
        <f>DATA!D6492</f>
        <v>0</v>
      </c>
      <c r="C5645" s="31">
        <f>DATA!E6492</f>
        <v>0</v>
      </c>
    </row>
    <row r="5646" spans="1:3" x14ac:dyDescent="0.35">
      <c r="A5646" s="30">
        <f>DATA!C6493</f>
        <v>0</v>
      </c>
      <c r="B5646" s="30">
        <f>DATA!D6493</f>
        <v>0</v>
      </c>
      <c r="C5646" s="31">
        <f>DATA!E6493</f>
        <v>0</v>
      </c>
    </row>
    <row r="5647" spans="1:3" x14ac:dyDescent="0.35">
      <c r="A5647" s="30">
        <f>DATA!C6494</f>
        <v>0</v>
      </c>
      <c r="B5647" s="30">
        <f>DATA!D6494</f>
        <v>0</v>
      </c>
      <c r="C5647" s="31">
        <f>DATA!E6494</f>
        <v>0</v>
      </c>
    </row>
    <row r="5648" spans="1:3" x14ac:dyDescent="0.35">
      <c r="A5648" s="30">
        <f>DATA!C6495</f>
        <v>0</v>
      </c>
      <c r="B5648" s="30">
        <f>DATA!D6495</f>
        <v>0</v>
      </c>
      <c r="C5648" s="31">
        <f>DATA!E6495</f>
        <v>0</v>
      </c>
    </row>
    <row r="5649" spans="1:3" x14ac:dyDescent="0.35">
      <c r="A5649" s="30">
        <f>DATA!C6496</f>
        <v>0</v>
      </c>
      <c r="B5649" s="30">
        <f>DATA!D6496</f>
        <v>0</v>
      </c>
      <c r="C5649" s="31">
        <f>DATA!E6496</f>
        <v>0</v>
      </c>
    </row>
    <row r="5650" spans="1:3" x14ac:dyDescent="0.35">
      <c r="A5650" s="30">
        <f>DATA!C6497</f>
        <v>0</v>
      </c>
      <c r="B5650" s="30">
        <f>DATA!D6497</f>
        <v>0</v>
      </c>
      <c r="C5650" s="31">
        <f>DATA!E6497</f>
        <v>0</v>
      </c>
    </row>
    <row r="5651" spans="1:3" x14ac:dyDescent="0.35">
      <c r="A5651" s="30">
        <f>DATA!C6498</f>
        <v>0</v>
      </c>
      <c r="B5651" s="30">
        <f>DATA!D6498</f>
        <v>0</v>
      </c>
      <c r="C5651" s="31">
        <f>DATA!E6498</f>
        <v>0</v>
      </c>
    </row>
    <row r="5652" spans="1:3" x14ac:dyDescent="0.35">
      <c r="A5652" s="30">
        <f>DATA!C6499</f>
        <v>0</v>
      </c>
      <c r="B5652" s="30">
        <f>DATA!D6499</f>
        <v>0</v>
      </c>
      <c r="C5652" s="31">
        <f>DATA!E6499</f>
        <v>0</v>
      </c>
    </row>
    <row r="5653" spans="1:3" x14ac:dyDescent="0.35">
      <c r="A5653" s="30">
        <f>DATA!C6500</f>
        <v>0</v>
      </c>
      <c r="B5653" s="30">
        <f>DATA!D6500</f>
        <v>0</v>
      </c>
      <c r="C5653" s="31">
        <f>DATA!E6500</f>
        <v>0</v>
      </c>
    </row>
    <row r="5654" spans="1:3" x14ac:dyDescent="0.35">
      <c r="A5654" s="30">
        <f>DATA!C6501</f>
        <v>0</v>
      </c>
      <c r="B5654" s="30">
        <f>DATA!D6501</f>
        <v>0</v>
      </c>
      <c r="C5654" s="31">
        <f>DATA!E6501</f>
        <v>0</v>
      </c>
    </row>
    <row r="5655" spans="1:3" x14ac:dyDescent="0.35">
      <c r="A5655" s="30">
        <f>DATA!C6502</f>
        <v>0</v>
      </c>
      <c r="B5655" s="30">
        <f>DATA!D6502</f>
        <v>0</v>
      </c>
      <c r="C5655" s="31">
        <f>DATA!E6502</f>
        <v>0</v>
      </c>
    </row>
    <row r="5656" spans="1:3" x14ac:dyDescent="0.35">
      <c r="A5656" s="30">
        <f>DATA!C6503</f>
        <v>0</v>
      </c>
      <c r="B5656" s="30">
        <f>DATA!D6503</f>
        <v>0</v>
      </c>
      <c r="C5656" s="31">
        <f>DATA!E6503</f>
        <v>0</v>
      </c>
    </row>
    <row r="5657" spans="1:3" x14ac:dyDescent="0.35">
      <c r="A5657" s="30">
        <f>DATA!C6504</f>
        <v>0</v>
      </c>
      <c r="B5657" s="30">
        <f>DATA!D6504</f>
        <v>0</v>
      </c>
      <c r="C5657" s="31">
        <f>DATA!E6504</f>
        <v>0</v>
      </c>
    </row>
    <row r="5658" spans="1:3" x14ac:dyDescent="0.35">
      <c r="A5658" s="30">
        <f>DATA!C6505</f>
        <v>0</v>
      </c>
      <c r="B5658" s="30">
        <f>DATA!D6505</f>
        <v>0</v>
      </c>
      <c r="C5658" s="31">
        <f>DATA!E6505</f>
        <v>0</v>
      </c>
    </row>
    <row r="5659" spans="1:3" x14ac:dyDescent="0.35">
      <c r="A5659" s="30">
        <f>DATA!C6506</f>
        <v>0</v>
      </c>
      <c r="B5659" s="30">
        <f>DATA!D6506</f>
        <v>0</v>
      </c>
      <c r="C5659" s="31">
        <f>DATA!E6506</f>
        <v>0</v>
      </c>
    </row>
    <row r="5660" spans="1:3" x14ac:dyDescent="0.35">
      <c r="A5660" s="30">
        <f>DATA!C6507</f>
        <v>0</v>
      </c>
      <c r="B5660" s="30">
        <f>DATA!D6507</f>
        <v>0</v>
      </c>
      <c r="C5660" s="31">
        <f>DATA!E6507</f>
        <v>0</v>
      </c>
    </row>
    <row r="5661" spans="1:3" x14ac:dyDescent="0.35">
      <c r="A5661" s="30">
        <f>DATA!C6508</f>
        <v>0</v>
      </c>
      <c r="B5661" s="30">
        <f>DATA!D6508</f>
        <v>0</v>
      </c>
      <c r="C5661" s="31">
        <f>DATA!E6508</f>
        <v>0</v>
      </c>
    </row>
    <row r="5662" spans="1:3" x14ac:dyDescent="0.35">
      <c r="A5662" s="30">
        <f>DATA!C6509</f>
        <v>0</v>
      </c>
      <c r="B5662" s="30">
        <f>DATA!D6509</f>
        <v>0</v>
      </c>
      <c r="C5662" s="31">
        <f>DATA!E6509</f>
        <v>0</v>
      </c>
    </row>
    <row r="5663" spans="1:3" x14ac:dyDescent="0.35">
      <c r="A5663" s="30">
        <f>DATA!C6510</f>
        <v>0</v>
      </c>
      <c r="B5663" s="30">
        <f>DATA!D6510</f>
        <v>0</v>
      </c>
      <c r="C5663" s="31">
        <f>DATA!E6510</f>
        <v>0</v>
      </c>
    </row>
    <row r="5664" spans="1:3" x14ac:dyDescent="0.35">
      <c r="A5664" s="30">
        <f>DATA!C6511</f>
        <v>0</v>
      </c>
      <c r="B5664" s="30">
        <f>DATA!D6511</f>
        <v>0</v>
      </c>
      <c r="C5664" s="31">
        <f>DATA!E6511</f>
        <v>0</v>
      </c>
    </row>
    <row r="5665" spans="1:3" x14ac:dyDescent="0.35">
      <c r="A5665" s="30">
        <f>DATA!C6512</f>
        <v>0</v>
      </c>
      <c r="B5665" s="30">
        <f>DATA!D6512</f>
        <v>0</v>
      </c>
      <c r="C5665" s="31">
        <f>DATA!E6512</f>
        <v>0</v>
      </c>
    </row>
    <row r="5666" spans="1:3" x14ac:dyDescent="0.35">
      <c r="A5666" s="30">
        <f>DATA!C6513</f>
        <v>0</v>
      </c>
      <c r="B5666" s="30">
        <f>DATA!D6513</f>
        <v>0</v>
      </c>
      <c r="C5666" s="31">
        <f>DATA!E6513</f>
        <v>0</v>
      </c>
    </row>
    <row r="5667" spans="1:3" x14ac:dyDescent="0.35">
      <c r="A5667" s="30">
        <f>DATA!C6514</f>
        <v>0</v>
      </c>
      <c r="B5667" s="30">
        <f>DATA!D6514</f>
        <v>0</v>
      </c>
      <c r="C5667" s="31">
        <f>DATA!E6514</f>
        <v>0</v>
      </c>
    </row>
    <row r="5668" spans="1:3" x14ac:dyDescent="0.35">
      <c r="A5668" s="30">
        <f>DATA!C6515</f>
        <v>0</v>
      </c>
      <c r="B5668" s="30">
        <f>DATA!D6515</f>
        <v>0</v>
      </c>
      <c r="C5668" s="31">
        <f>DATA!E6515</f>
        <v>0</v>
      </c>
    </row>
    <row r="5669" spans="1:3" x14ac:dyDescent="0.35">
      <c r="A5669" s="30">
        <f>DATA!C6516</f>
        <v>0</v>
      </c>
      <c r="B5669" s="30">
        <f>DATA!D6516</f>
        <v>0</v>
      </c>
      <c r="C5669" s="31">
        <f>DATA!E6516</f>
        <v>0</v>
      </c>
    </row>
    <row r="5670" spans="1:3" x14ac:dyDescent="0.35">
      <c r="A5670" s="30">
        <f>DATA!C6517</f>
        <v>0</v>
      </c>
      <c r="B5670" s="30">
        <f>DATA!D6517</f>
        <v>0</v>
      </c>
      <c r="C5670" s="31">
        <f>DATA!E6517</f>
        <v>0</v>
      </c>
    </row>
    <row r="5671" spans="1:3" x14ac:dyDescent="0.35">
      <c r="A5671" s="30">
        <f>DATA!C6518</f>
        <v>0</v>
      </c>
      <c r="B5671" s="30">
        <f>DATA!D6518</f>
        <v>0</v>
      </c>
      <c r="C5671" s="31">
        <f>DATA!E6518</f>
        <v>0</v>
      </c>
    </row>
    <row r="5672" spans="1:3" x14ac:dyDescent="0.35">
      <c r="A5672" s="30">
        <f>DATA!C6519</f>
        <v>0</v>
      </c>
      <c r="B5672" s="30">
        <f>DATA!D6519</f>
        <v>0</v>
      </c>
      <c r="C5672" s="31">
        <f>DATA!E6519</f>
        <v>0</v>
      </c>
    </row>
    <row r="5673" spans="1:3" x14ac:dyDescent="0.35">
      <c r="A5673" s="30">
        <f>DATA!C6520</f>
        <v>0</v>
      </c>
      <c r="B5673" s="30">
        <f>DATA!D6520</f>
        <v>0</v>
      </c>
      <c r="C5673" s="31">
        <f>DATA!E6520</f>
        <v>0</v>
      </c>
    </row>
    <row r="5674" spans="1:3" x14ac:dyDescent="0.35">
      <c r="A5674" s="30">
        <f>DATA!C6521</f>
        <v>0</v>
      </c>
      <c r="B5674" s="30">
        <f>DATA!D6521</f>
        <v>0</v>
      </c>
      <c r="C5674" s="31">
        <f>DATA!E6521</f>
        <v>0</v>
      </c>
    </row>
    <row r="5675" spans="1:3" x14ac:dyDescent="0.35">
      <c r="A5675" s="30">
        <f>DATA!C6522</f>
        <v>0</v>
      </c>
      <c r="B5675" s="30">
        <f>DATA!D6522</f>
        <v>0</v>
      </c>
      <c r="C5675" s="31">
        <f>DATA!E6522</f>
        <v>0</v>
      </c>
    </row>
    <row r="5676" spans="1:3" x14ac:dyDescent="0.35">
      <c r="A5676" s="30">
        <f>DATA!C6523</f>
        <v>0</v>
      </c>
      <c r="B5676" s="30">
        <f>DATA!D6523</f>
        <v>0</v>
      </c>
      <c r="C5676" s="31">
        <f>DATA!E6523</f>
        <v>0</v>
      </c>
    </row>
    <row r="5677" spans="1:3" x14ac:dyDescent="0.35">
      <c r="A5677" s="30">
        <f>DATA!C6524</f>
        <v>0</v>
      </c>
      <c r="B5677" s="30">
        <f>DATA!D6524</f>
        <v>0</v>
      </c>
      <c r="C5677" s="31">
        <f>DATA!E6524</f>
        <v>0</v>
      </c>
    </row>
    <row r="5678" spans="1:3" x14ac:dyDescent="0.35">
      <c r="A5678" s="30">
        <f>DATA!C6525</f>
        <v>0</v>
      </c>
      <c r="B5678" s="30">
        <f>DATA!D6525</f>
        <v>0</v>
      </c>
      <c r="C5678" s="31">
        <f>DATA!E6525</f>
        <v>0</v>
      </c>
    </row>
    <row r="5679" spans="1:3" x14ac:dyDescent="0.35">
      <c r="A5679" s="30">
        <f>DATA!C6526</f>
        <v>0</v>
      </c>
      <c r="B5679" s="30">
        <f>DATA!D6526</f>
        <v>0</v>
      </c>
      <c r="C5679" s="31">
        <f>DATA!E6526</f>
        <v>0</v>
      </c>
    </row>
    <row r="5680" spans="1:3" x14ac:dyDescent="0.35">
      <c r="A5680" s="30">
        <f>DATA!C6527</f>
        <v>0</v>
      </c>
      <c r="B5680" s="30">
        <f>DATA!D6527</f>
        <v>0</v>
      </c>
      <c r="C5680" s="31">
        <f>DATA!E6527</f>
        <v>0</v>
      </c>
    </row>
    <row r="5681" spans="1:3" x14ac:dyDescent="0.35">
      <c r="A5681" s="30">
        <f>DATA!C6528</f>
        <v>0</v>
      </c>
      <c r="B5681" s="30">
        <f>DATA!D6528</f>
        <v>0</v>
      </c>
      <c r="C5681" s="31">
        <f>DATA!E6528</f>
        <v>0</v>
      </c>
    </row>
    <row r="5682" spans="1:3" x14ac:dyDescent="0.35">
      <c r="A5682" s="30">
        <f>DATA!C6529</f>
        <v>0</v>
      </c>
      <c r="B5682" s="30">
        <f>DATA!D6529</f>
        <v>0</v>
      </c>
      <c r="C5682" s="31">
        <f>DATA!E6529</f>
        <v>0</v>
      </c>
    </row>
    <row r="5683" spans="1:3" x14ac:dyDescent="0.35">
      <c r="A5683" s="30">
        <f>DATA!C6530</f>
        <v>0</v>
      </c>
      <c r="B5683" s="30">
        <f>DATA!D6530</f>
        <v>0</v>
      </c>
      <c r="C5683" s="31">
        <f>DATA!E6530</f>
        <v>0</v>
      </c>
    </row>
    <row r="5684" spans="1:3" x14ac:dyDescent="0.35">
      <c r="A5684" s="30">
        <f>DATA!C6531</f>
        <v>0</v>
      </c>
      <c r="B5684" s="30">
        <f>DATA!D6531</f>
        <v>0</v>
      </c>
      <c r="C5684" s="31">
        <f>DATA!E6531</f>
        <v>0</v>
      </c>
    </row>
    <row r="5685" spans="1:3" x14ac:dyDescent="0.35">
      <c r="A5685" s="30">
        <f>DATA!C6532</f>
        <v>0</v>
      </c>
      <c r="B5685" s="30">
        <f>DATA!D6532</f>
        <v>0</v>
      </c>
      <c r="C5685" s="31">
        <f>DATA!E6532</f>
        <v>0</v>
      </c>
    </row>
    <row r="5686" spans="1:3" x14ac:dyDescent="0.35">
      <c r="A5686" s="30">
        <f>DATA!C6533</f>
        <v>0</v>
      </c>
      <c r="B5686" s="30">
        <f>DATA!D6533</f>
        <v>0</v>
      </c>
      <c r="C5686" s="31">
        <f>DATA!E6533</f>
        <v>0</v>
      </c>
    </row>
    <row r="5687" spans="1:3" x14ac:dyDescent="0.35">
      <c r="A5687" s="30">
        <f>DATA!C6534</f>
        <v>0</v>
      </c>
      <c r="B5687" s="30">
        <f>DATA!D6534</f>
        <v>0</v>
      </c>
      <c r="C5687" s="31">
        <f>DATA!E6534</f>
        <v>0</v>
      </c>
    </row>
    <row r="5688" spans="1:3" x14ac:dyDescent="0.35">
      <c r="A5688" s="30">
        <f>DATA!C6535</f>
        <v>0</v>
      </c>
      <c r="B5688" s="30">
        <f>DATA!D6535</f>
        <v>0</v>
      </c>
      <c r="C5688" s="31">
        <f>DATA!E6535</f>
        <v>0</v>
      </c>
    </row>
    <row r="5689" spans="1:3" x14ac:dyDescent="0.35">
      <c r="A5689" s="30">
        <f>DATA!C6536</f>
        <v>0</v>
      </c>
      <c r="B5689" s="30">
        <f>DATA!D6536</f>
        <v>0</v>
      </c>
      <c r="C5689" s="31">
        <f>DATA!E6536</f>
        <v>0</v>
      </c>
    </row>
    <row r="5690" spans="1:3" x14ac:dyDescent="0.35">
      <c r="A5690" s="30">
        <f>DATA!C6537</f>
        <v>0</v>
      </c>
      <c r="B5690" s="30">
        <f>DATA!D6537</f>
        <v>0</v>
      </c>
      <c r="C5690" s="31">
        <f>DATA!E6537</f>
        <v>0</v>
      </c>
    </row>
    <row r="5691" spans="1:3" x14ac:dyDescent="0.35">
      <c r="A5691" s="30">
        <f>DATA!C6538</f>
        <v>0</v>
      </c>
      <c r="B5691" s="30">
        <f>DATA!D6538</f>
        <v>0</v>
      </c>
      <c r="C5691" s="31">
        <f>DATA!E6538</f>
        <v>0</v>
      </c>
    </row>
    <row r="5692" spans="1:3" x14ac:dyDescent="0.35">
      <c r="A5692" s="30">
        <f>DATA!C6539</f>
        <v>0</v>
      </c>
      <c r="B5692" s="30">
        <f>DATA!D6539</f>
        <v>0</v>
      </c>
      <c r="C5692" s="31">
        <f>DATA!E6539</f>
        <v>0</v>
      </c>
    </row>
    <row r="5693" spans="1:3" x14ac:dyDescent="0.35">
      <c r="A5693" s="30">
        <f>DATA!C6540</f>
        <v>0</v>
      </c>
      <c r="B5693" s="30">
        <f>DATA!D6540</f>
        <v>0</v>
      </c>
      <c r="C5693" s="31">
        <f>DATA!E6540</f>
        <v>0</v>
      </c>
    </row>
    <row r="5694" spans="1:3" x14ac:dyDescent="0.35">
      <c r="A5694" s="30">
        <f>DATA!C6541</f>
        <v>0</v>
      </c>
      <c r="B5694" s="30">
        <f>DATA!D6541</f>
        <v>0</v>
      </c>
      <c r="C5694" s="31">
        <f>DATA!E6541</f>
        <v>0</v>
      </c>
    </row>
    <row r="5695" spans="1:3" x14ac:dyDescent="0.35">
      <c r="A5695" s="30">
        <f>DATA!C6542</f>
        <v>0</v>
      </c>
      <c r="B5695" s="30">
        <f>DATA!D6542</f>
        <v>0</v>
      </c>
      <c r="C5695" s="31">
        <f>DATA!E6542</f>
        <v>0</v>
      </c>
    </row>
    <row r="5696" spans="1:3" x14ac:dyDescent="0.35">
      <c r="A5696" s="30">
        <f>DATA!C6543</f>
        <v>0</v>
      </c>
      <c r="B5696" s="30">
        <f>DATA!D6543</f>
        <v>0</v>
      </c>
      <c r="C5696" s="31">
        <f>DATA!E6543</f>
        <v>0</v>
      </c>
    </row>
    <row r="5697" spans="1:3" x14ac:dyDescent="0.35">
      <c r="A5697" s="30">
        <f>DATA!C6544</f>
        <v>0</v>
      </c>
      <c r="B5697" s="30">
        <f>DATA!D6544</f>
        <v>0</v>
      </c>
      <c r="C5697" s="31">
        <f>DATA!E6544</f>
        <v>0</v>
      </c>
    </row>
    <row r="5698" spans="1:3" x14ac:dyDescent="0.35">
      <c r="A5698" s="30">
        <f>DATA!C6545</f>
        <v>0</v>
      </c>
      <c r="B5698" s="30">
        <f>DATA!D6545</f>
        <v>0</v>
      </c>
      <c r="C5698" s="31">
        <f>DATA!E6545</f>
        <v>0</v>
      </c>
    </row>
    <row r="5699" spans="1:3" x14ac:dyDescent="0.35">
      <c r="A5699" s="30">
        <f>DATA!C6546</f>
        <v>0</v>
      </c>
      <c r="B5699" s="30">
        <f>DATA!D6546</f>
        <v>0</v>
      </c>
      <c r="C5699" s="31">
        <f>DATA!E6546</f>
        <v>0</v>
      </c>
    </row>
    <row r="5700" spans="1:3" x14ac:dyDescent="0.35">
      <c r="A5700" s="30">
        <f>DATA!C6547</f>
        <v>0</v>
      </c>
      <c r="B5700" s="30">
        <f>DATA!D6547</f>
        <v>0</v>
      </c>
      <c r="C5700" s="31">
        <f>DATA!E6547</f>
        <v>0</v>
      </c>
    </row>
    <row r="5701" spans="1:3" x14ac:dyDescent="0.35">
      <c r="A5701" s="30">
        <f>DATA!C6548</f>
        <v>0</v>
      </c>
      <c r="B5701" s="30">
        <f>DATA!D6548</f>
        <v>0</v>
      </c>
      <c r="C5701" s="31">
        <f>DATA!E6548</f>
        <v>0</v>
      </c>
    </row>
    <row r="5702" spans="1:3" x14ac:dyDescent="0.35">
      <c r="A5702" s="30">
        <f>DATA!C6549</f>
        <v>0</v>
      </c>
      <c r="B5702" s="30">
        <f>DATA!D6549</f>
        <v>0</v>
      </c>
      <c r="C5702" s="31">
        <f>DATA!E6549</f>
        <v>0</v>
      </c>
    </row>
    <row r="5703" spans="1:3" x14ac:dyDescent="0.35">
      <c r="A5703" s="30">
        <f>DATA!C6550</f>
        <v>0</v>
      </c>
      <c r="B5703" s="30">
        <f>DATA!D6550</f>
        <v>0</v>
      </c>
      <c r="C5703" s="31">
        <f>DATA!E6550</f>
        <v>0</v>
      </c>
    </row>
    <row r="5704" spans="1:3" x14ac:dyDescent="0.35">
      <c r="A5704" s="30">
        <f>DATA!C6551</f>
        <v>0</v>
      </c>
      <c r="B5704" s="30">
        <f>DATA!D6551</f>
        <v>0</v>
      </c>
      <c r="C5704" s="31">
        <f>DATA!E6551</f>
        <v>0</v>
      </c>
    </row>
    <row r="5705" spans="1:3" x14ac:dyDescent="0.35">
      <c r="A5705" s="30">
        <f>DATA!C6552</f>
        <v>0</v>
      </c>
      <c r="B5705" s="30">
        <f>DATA!D6552</f>
        <v>0</v>
      </c>
      <c r="C5705" s="31">
        <f>DATA!E6552</f>
        <v>0</v>
      </c>
    </row>
    <row r="5706" spans="1:3" x14ac:dyDescent="0.35">
      <c r="A5706" s="30">
        <f>DATA!C6553</f>
        <v>0</v>
      </c>
      <c r="B5706" s="30">
        <f>DATA!D6553</f>
        <v>0</v>
      </c>
      <c r="C5706" s="31">
        <f>DATA!E6553</f>
        <v>0</v>
      </c>
    </row>
    <row r="5707" spans="1:3" x14ac:dyDescent="0.35">
      <c r="A5707" s="30">
        <f>DATA!C6554</f>
        <v>0</v>
      </c>
      <c r="B5707" s="30">
        <f>DATA!D6554</f>
        <v>0</v>
      </c>
      <c r="C5707" s="31">
        <f>DATA!E6554</f>
        <v>0</v>
      </c>
    </row>
    <row r="5708" spans="1:3" x14ac:dyDescent="0.35">
      <c r="A5708" s="30">
        <f>DATA!C6555</f>
        <v>0</v>
      </c>
      <c r="B5708" s="30">
        <f>DATA!D6555</f>
        <v>0</v>
      </c>
      <c r="C5708" s="31">
        <f>DATA!E6555</f>
        <v>0</v>
      </c>
    </row>
    <row r="5709" spans="1:3" x14ac:dyDescent="0.35">
      <c r="A5709" s="30">
        <f>DATA!C6556</f>
        <v>0</v>
      </c>
      <c r="B5709" s="30">
        <f>DATA!D6556</f>
        <v>0</v>
      </c>
      <c r="C5709" s="31">
        <f>DATA!E6556</f>
        <v>0</v>
      </c>
    </row>
    <row r="5710" spans="1:3" x14ac:dyDescent="0.35">
      <c r="A5710" s="30">
        <f>DATA!C6557</f>
        <v>0</v>
      </c>
      <c r="B5710" s="30">
        <f>DATA!D6557</f>
        <v>0</v>
      </c>
      <c r="C5710" s="31">
        <f>DATA!E6557</f>
        <v>0</v>
      </c>
    </row>
    <row r="5711" spans="1:3" x14ac:dyDescent="0.35">
      <c r="A5711" s="30">
        <f>DATA!C6558</f>
        <v>0</v>
      </c>
      <c r="B5711" s="30">
        <f>DATA!D6558</f>
        <v>0</v>
      </c>
      <c r="C5711" s="31">
        <f>DATA!E6558</f>
        <v>0</v>
      </c>
    </row>
    <row r="5712" spans="1:3" x14ac:dyDescent="0.35">
      <c r="A5712" s="30">
        <f>DATA!C6559</f>
        <v>0</v>
      </c>
      <c r="B5712" s="30">
        <f>DATA!D6559</f>
        <v>0</v>
      </c>
      <c r="C5712" s="31">
        <f>DATA!E6559</f>
        <v>0</v>
      </c>
    </row>
    <row r="5713" spans="1:3" x14ac:dyDescent="0.35">
      <c r="A5713" s="30">
        <f>DATA!C6560</f>
        <v>0</v>
      </c>
      <c r="B5713" s="30">
        <f>DATA!D6560</f>
        <v>0</v>
      </c>
      <c r="C5713" s="31">
        <f>DATA!E6560</f>
        <v>0</v>
      </c>
    </row>
    <row r="5714" spans="1:3" x14ac:dyDescent="0.35">
      <c r="A5714" s="30">
        <f>DATA!C6561</f>
        <v>0</v>
      </c>
      <c r="B5714" s="30">
        <f>DATA!D6561</f>
        <v>0</v>
      </c>
      <c r="C5714" s="31">
        <f>DATA!E6561</f>
        <v>0</v>
      </c>
    </row>
    <row r="5715" spans="1:3" x14ac:dyDescent="0.35">
      <c r="A5715" s="30">
        <f>DATA!C6562</f>
        <v>0</v>
      </c>
      <c r="B5715" s="30">
        <f>DATA!D6562</f>
        <v>0</v>
      </c>
      <c r="C5715" s="31">
        <f>DATA!E6562</f>
        <v>0</v>
      </c>
    </row>
    <row r="5716" spans="1:3" x14ac:dyDescent="0.35">
      <c r="A5716" s="30">
        <f>DATA!C6563</f>
        <v>0</v>
      </c>
      <c r="B5716" s="30">
        <f>DATA!D6563</f>
        <v>0</v>
      </c>
      <c r="C5716" s="31">
        <f>DATA!E6563</f>
        <v>0</v>
      </c>
    </row>
    <row r="5717" spans="1:3" x14ac:dyDescent="0.35">
      <c r="A5717" s="30">
        <f>DATA!C6564</f>
        <v>0</v>
      </c>
      <c r="B5717" s="30">
        <f>DATA!D6564</f>
        <v>0</v>
      </c>
      <c r="C5717" s="31">
        <f>DATA!E6564</f>
        <v>0</v>
      </c>
    </row>
    <row r="5718" spans="1:3" x14ac:dyDescent="0.35">
      <c r="A5718" s="30">
        <f>DATA!C6565</f>
        <v>0</v>
      </c>
      <c r="B5718" s="30">
        <f>DATA!D6565</f>
        <v>0</v>
      </c>
      <c r="C5718" s="31">
        <f>DATA!E6565</f>
        <v>0</v>
      </c>
    </row>
    <row r="5719" spans="1:3" x14ac:dyDescent="0.35">
      <c r="A5719" s="30">
        <f>DATA!C6566</f>
        <v>0</v>
      </c>
      <c r="B5719" s="30">
        <f>DATA!D6566</f>
        <v>0</v>
      </c>
      <c r="C5719" s="31">
        <f>DATA!E6566</f>
        <v>0</v>
      </c>
    </row>
    <row r="5720" spans="1:3" x14ac:dyDescent="0.35">
      <c r="A5720" s="30">
        <f>DATA!C6567</f>
        <v>0</v>
      </c>
      <c r="B5720" s="30">
        <f>DATA!D6567</f>
        <v>0</v>
      </c>
      <c r="C5720" s="31">
        <f>DATA!E6567</f>
        <v>0</v>
      </c>
    </row>
    <row r="5721" spans="1:3" x14ac:dyDescent="0.35">
      <c r="A5721" s="30">
        <f>DATA!C6568</f>
        <v>0</v>
      </c>
      <c r="B5721" s="30">
        <f>DATA!D6568</f>
        <v>0</v>
      </c>
      <c r="C5721" s="31">
        <f>DATA!E6568</f>
        <v>0</v>
      </c>
    </row>
    <row r="5722" spans="1:3" x14ac:dyDescent="0.35">
      <c r="A5722" s="30">
        <f>DATA!C6569</f>
        <v>0</v>
      </c>
      <c r="B5722" s="30">
        <f>DATA!D6569</f>
        <v>0</v>
      </c>
      <c r="C5722" s="31">
        <f>DATA!E6569</f>
        <v>0</v>
      </c>
    </row>
    <row r="5723" spans="1:3" x14ac:dyDescent="0.35">
      <c r="A5723" s="30">
        <f>DATA!C6570</f>
        <v>0</v>
      </c>
      <c r="B5723" s="30">
        <f>DATA!D6570</f>
        <v>0</v>
      </c>
      <c r="C5723" s="31">
        <f>DATA!E6570</f>
        <v>0</v>
      </c>
    </row>
    <row r="5724" spans="1:3" x14ac:dyDescent="0.35">
      <c r="A5724" s="30">
        <f>DATA!C6571</f>
        <v>0</v>
      </c>
      <c r="B5724" s="30">
        <f>DATA!D6571</f>
        <v>0</v>
      </c>
      <c r="C5724" s="31">
        <f>DATA!E6571</f>
        <v>0</v>
      </c>
    </row>
    <row r="5725" spans="1:3" x14ac:dyDescent="0.35">
      <c r="A5725" s="30">
        <f>DATA!C6572</f>
        <v>0</v>
      </c>
      <c r="B5725" s="30">
        <f>DATA!D6572</f>
        <v>0</v>
      </c>
      <c r="C5725" s="31">
        <f>DATA!E6572</f>
        <v>0</v>
      </c>
    </row>
    <row r="5726" spans="1:3" x14ac:dyDescent="0.35">
      <c r="A5726" s="30">
        <f>DATA!C6573</f>
        <v>0</v>
      </c>
      <c r="B5726" s="30">
        <f>DATA!D6573</f>
        <v>0</v>
      </c>
      <c r="C5726" s="31">
        <f>DATA!E6573</f>
        <v>0</v>
      </c>
    </row>
    <row r="5727" spans="1:3" x14ac:dyDescent="0.35">
      <c r="A5727" s="30">
        <f>DATA!C6574</f>
        <v>0</v>
      </c>
      <c r="B5727" s="30">
        <f>DATA!D6574</f>
        <v>0</v>
      </c>
      <c r="C5727" s="31">
        <f>DATA!E6574</f>
        <v>0</v>
      </c>
    </row>
    <row r="5728" spans="1:3" x14ac:dyDescent="0.35">
      <c r="A5728" s="30">
        <f>DATA!C6575</f>
        <v>0</v>
      </c>
      <c r="B5728" s="30">
        <f>DATA!D6575</f>
        <v>0</v>
      </c>
      <c r="C5728" s="31">
        <f>DATA!E6575</f>
        <v>0</v>
      </c>
    </row>
    <row r="5729" spans="1:3" x14ac:dyDescent="0.35">
      <c r="A5729" s="30">
        <f>DATA!C6576</f>
        <v>0</v>
      </c>
      <c r="B5729" s="30">
        <f>DATA!D6576</f>
        <v>0</v>
      </c>
      <c r="C5729" s="31">
        <f>DATA!E6576</f>
        <v>0</v>
      </c>
    </row>
    <row r="5730" spans="1:3" x14ac:dyDescent="0.35">
      <c r="A5730" s="30">
        <f>DATA!C6577</f>
        <v>0</v>
      </c>
      <c r="B5730" s="30">
        <f>DATA!D6577</f>
        <v>0</v>
      </c>
      <c r="C5730" s="31">
        <f>DATA!E6577</f>
        <v>0</v>
      </c>
    </row>
    <row r="5731" spans="1:3" x14ac:dyDescent="0.35">
      <c r="A5731" s="30">
        <f>DATA!C6578</f>
        <v>0</v>
      </c>
      <c r="B5731" s="30">
        <f>DATA!D6578</f>
        <v>0</v>
      </c>
      <c r="C5731" s="31">
        <f>DATA!E6578</f>
        <v>0</v>
      </c>
    </row>
    <row r="5732" spans="1:3" x14ac:dyDescent="0.35">
      <c r="A5732" s="30">
        <f>DATA!C6579</f>
        <v>0</v>
      </c>
      <c r="B5732" s="30">
        <f>DATA!D6579</f>
        <v>0</v>
      </c>
      <c r="C5732" s="31">
        <f>DATA!E6579</f>
        <v>0</v>
      </c>
    </row>
    <row r="5733" spans="1:3" x14ac:dyDescent="0.35">
      <c r="A5733" s="30">
        <f>DATA!C6580</f>
        <v>0</v>
      </c>
      <c r="B5733" s="30">
        <f>DATA!D6580</f>
        <v>0</v>
      </c>
      <c r="C5733" s="31">
        <f>DATA!E6580</f>
        <v>0</v>
      </c>
    </row>
    <row r="5734" spans="1:3" x14ac:dyDescent="0.35">
      <c r="A5734" s="30">
        <f>DATA!C6581</f>
        <v>0</v>
      </c>
      <c r="B5734" s="30">
        <f>DATA!D6581</f>
        <v>0</v>
      </c>
      <c r="C5734" s="31">
        <f>DATA!E6581</f>
        <v>0</v>
      </c>
    </row>
    <row r="5735" spans="1:3" x14ac:dyDescent="0.35">
      <c r="A5735" s="30">
        <f>DATA!C6582</f>
        <v>0</v>
      </c>
      <c r="B5735" s="30">
        <f>DATA!D6582</f>
        <v>0</v>
      </c>
      <c r="C5735" s="31">
        <f>DATA!E6582</f>
        <v>0</v>
      </c>
    </row>
    <row r="5736" spans="1:3" x14ac:dyDescent="0.35">
      <c r="A5736" s="30">
        <f>DATA!C6583</f>
        <v>0</v>
      </c>
      <c r="B5736" s="30">
        <f>DATA!D6583</f>
        <v>0</v>
      </c>
      <c r="C5736" s="31">
        <f>DATA!E6583</f>
        <v>0</v>
      </c>
    </row>
    <row r="5737" spans="1:3" x14ac:dyDescent="0.35">
      <c r="A5737" s="30">
        <f>DATA!C6584</f>
        <v>0</v>
      </c>
      <c r="B5737" s="30">
        <f>DATA!D6584</f>
        <v>0</v>
      </c>
      <c r="C5737" s="31">
        <f>DATA!E6584</f>
        <v>0</v>
      </c>
    </row>
    <row r="5738" spans="1:3" x14ac:dyDescent="0.35">
      <c r="A5738" s="30">
        <f>DATA!C6585</f>
        <v>0</v>
      </c>
      <c r="B5738" s="30">
        <f>DATA!D6585</f>
        <v>0</v>
      </c>
      <c r="C5738" s="31">
        <f>DATA!E6585</f>
        <v>0</v>
      </c>
    </row>
    <row r="5739" spans="1:3" x14ac:dyDescent="0.35">
      <c r="A5739" s="30">
        <f>DATA!C6586</f>
        <v>0</v>
      </c>
      <c r="B5739" s="30">
        <f>DATA!D6586</f>
        <v>0</v>
      </c>
      <c r="C5739" s="31">
        <f>DATA!E6586</f>
        <v>0</v>
      </c>
    </row>
    <row r="5740" spans="1:3" x14ac:dyDescent="0.35">
      <c r="A5740" s="30">
        <f>DATA!C6587</f>
        <v>0</v>
      </c>
      <c r="B5740" s="30">
        <f>DATA!D6587</f>
        <v>0</v>
      </c>
      <c r="C5740" s="31">
        <f>DATA!E6587</f>
        <v>0</v>
      </c>
    </row>
    <row r="5741" spans="1:3" x14ac:dyDescent="0.35">
      <c r="A5741" s="30">
        <f>DATA!C6588</f>
        <v>0</v>
      </c>
      <c r="B5741" s="30">
        <f>DATA!D6588</f>
        <v>0</v>
      </c>
      <c r="C5741" s="31">
        <f>DATA!E6588</f>
        <v>0</v>
      </c>
    </row>
    <row r="5742" spans="1:3" x14ac:dyDescent="0.35">
      <c r="A5742" s="30">
        <f>DATA!C6589</f>
        <v>0</v>
      </c>
      <c r="B5742" s="30">
        <f>DATA!D6589</f>
        <v>0</v>
      </c>
      <c r="C5742" s="31">
        <f>DATA!E6589</f>
        <v>0</v>
      </c>
    </row>
    <row r="5743" spans="1:3" x14ac:dyDescent="0.35">
      <c r="A5743" s="30">
        <f>DATA!C6590</f>
        <v>0</v>
      </c>
      <c r="B5743" s="30">
        <f>DATA!D6590</f>
        <v>0</v>
      </c>
      <c r="C5743" s="31">
        <f>DATA!E6590</f>
        <v>0</v>
      </c>
    </row>
    <row r="5744" spans="1:3" x14ac:dyDescent="0.35">
      <c r="A5744" s="30">
        <f>DATA!C6591</f>
        <v>0</v>
      </c>
      <c r="B5744" s="30">
        <f>DATA!D6591</f>
        <v>0</v>
      </c>
      <c r="C5744" s="31">
        <f>DATA!E6591</f>
        <v>0</v>
      </c>
    </row>
    <row r="5745" spans="1:3" x14ac:dyDescent="0.35">
      <c r="A5745" s="30">
        <f>DATA!C6592</f>
        <v>0</v>
      </c>
      <c r="B5745" s="30">
        <f>DATA!D6592</f>
        <v>0</v>
      </c>
      <c r="C5745" s="31">
        <f>DATA!E6592</f>
        <v>0</v>
      </c>
    </row>
    <row r="5746" spans="1:3" x14ac:dyDescent="0.35">
      <c r="A5746" s="30">
        <f>DATA!C6593</f>
        <v>0</v>
      </c>
      <c r="B5746" s="30">
        <f>DATA!D6593</f>
        <v>0</v>
      </c>
      <c r="C5746" s="31">
        <f>DATA!E6593</f>
        <v>0</v>
      </c>
    </row>
    <row r="5747" spans="1:3" x14ac:dyDescent="0.35">
      <c r="A5747" s="30">
        <f>DATA!C6594</f>
        <v>0</v>
      </c>
      <c r="B5747" s="30">
        <f>DATA!D6594</f>
        <v>0</v>
      </c>
      <c r="C5747" s="31">
        <f>DATA!E6594</f>
        <v>0</v>
      </c>
    </row>
    <row r="5748" spans="1:3" x14ac:dyDescent="0.35">
      <c r="A5748" s="30">
        <f>DATA!C6595</f>
        <v>0</v>
      </c>
      <c r="B5748" s="30">
        <f>DATA!D6595</f>
        <v>0</v>
      </c>
      <c r="C5748" s="31">
        <f>DATA!E6595</f>
        <v>0</v>
      </c>
    </row>
    <row r="5749" spans="1:3" x14ac:dyDescent="0.35">
      <c r="A5749" s="30">
        <f>DATA!C6596</f>
        <v>0</v>
      </c>
      <c r="B5749" s="30">
        <f>DATA!D6596</f>
        <v>0</v>
      </c>
      <c r="C5749" s="31">
        <f>DATA!E6596</f>
        <v>0</v>
      </c>
    </row>
    <row r="5750" spans="1:3" x14ac:dyDescent="0.35">
      <c r="A5750" s="30">
        <f>DATA!C6597</f>
        <v>0</v>
      </c>
      <c r="B5750" s="30">
        <f>DATA!D6597</f>
        <v>0</v>
      </c>
      <c r="C5750" s="31">
        <f>DATA!E6597</f>
        <v>0</v>
      </c>
    </row>
    <row r="5751" spans="1:3" x14ac:dyDescent="0.35">
      <c r="A5751" s="30">
        <f>DATA!C6598</f>
        <v>0</v>
      </c>
      <c r="B5751" s="30">
        <f>DATA!D6598</f>
        <v>0</v>
      </c>
      <c r="C5751" s="31">
        <f>DATA!E6598</f>
        <v>0</v>
      </c>
    </row>
    <row r="5752" spans="1:3" x14ac:dyDescent="0.35">
      <c r="A5752" s="30">
        <f>DATA!C6599</f>
        <v>0</v>
      </c>
      <c r="B5752" s="30">
        <f>DATA!D6599</f>
        <v>0</v>
      </c>
      <c r="C5752" s="31">
        <f>DATA!E6599</f>
        <v>0</v>
      </c>
    </row>
    <row r="5753" spans="1:3" x14ac:dyDescent="0.35">
      <c r="A5753" s="30">
        <f>DATA!C6600</f>
        <v>0</v>
      </c>
      <c r="B5753" s="30">
        <f>DATA!D6600</f>
        <v>0</v>
      </c>
      <c r="C5753" s="31">
        <f>DATA!E6600</f>
        <v>0</v>
      </c>
    </row>
    <row r="5754" spans="1:3" x14ac:dyDescent="0.35">
      <c r="A5754" s="30">
        <f>DATA!C6601</f>
        <v>0</v>
      </c>
      <c r="B5754" s="30">
        <f>DATA!D6601</f>
        <v>0</v>
      </c>
      <c r="C5754" s="31">
        <f>DATA!E6601</f>
        <v>0</v>
      </c>
    </row>
    <row r="5755" spans="1:3" x14ac:dyDescent="0.35">
      <c r="A5755" s="30">
        <f>DATA!C6602</f>
        <v>0</v>
      </c>
      <c r="B5755" s="30">
        <f>DATA!D6602</f>
        <v>0</v>
      </c>
      <c r="C5755" s="31">
        <f>DATA!E6602</f>
        <v>0</v>
      </c>
    </row>
    <row r="5756" spans="1:3" x14ac:dyDescent="0.35">
      <c r="A5756" s="30">
        <f>DATA!C6603</f>
        <v>0</v>
      </c>
      <c r="B5756" s="30">
        <f>DATA!D6603</f>
        <v>0</v>
      </c>
      <c r="C5756" s="31">
        <f>DATA!E6603</f>
        <v>0</v>
      </c>
    </row>
    <row r="5757" spans="1:3" x14ac:dyDescent="0.35">
      <c r="A5757" s="30">
        <f>DATA!C6604</f>
        <v>0</v>
      </c>
      <c r="B5757" s="30">
        <f>DATA!D6604</f>
        <v>0</v>
      </c>
      <c r="C5757" s="31">
        <f>DATA!E6604</f>
        <v>0</v>
      </c>
    </row>
    <row r="5758" spans="1:3" x14ac:dyDescent="0.35">
      <c r="A5758" s="30">
        <f>DATA!C6605</f>
        <v>0</v>
      </c>
      <c r="B5758" s="30">
        <f>DATA!D6605</f>
        <v>0</v>
      </c>
      <c r="C5758" s="31">
        <f>DATA!E6605</f>
        <v>0</v>
      </c>
    </row>
    <row r="5759" spans="1:3" x14ac:dyDescent="0.35">
      <c r="A5759" s="30">
        <f>DATA!C6606</f>
        <v>0</v>
      </c>
      <c r="B5759" s="30">
        <f>DATA!D6606</f>
        <v>0</v>
      </c>
      <c r="C5759" s="31">
        <f>DATA!E6606</f>
        <v>0</v>
      </c>
    </row>
    <row r="5760" spans="1:3" x14ac:dyDescent="0.35">
      <c r="A5760" s="30">
        <f>DATA!C6607</f>
        <v>0</v>
      </c>
      <c r="B5760" s="30">
        <f>DATA!D6607</f>
        <v>0</v>
      </c>
      <c r="C5760" s="31">
        <f>DATA!E6607</f>
        <v>0</v>
      </c>
    </row>
    <row r="5761" spans="1:3" x14ac:dyDescent="0.35">
      <c r="A5761" s="30">
        <f>DATA!C6608</f>
        <v>0</v>
      </c>
      <c r="B5761" s="30">
        <f>DATA!D6608</f>
        <v>0</v>
      </c>
      <c r="C5761" s="31">
        <f>DATA!E6608</f>
        <v>0</v>
      </c>
    </row>
    <row r="5762" spans="1:3" x14ac:dyDescent="0.35">
      <c r="A5762" s="30">
        <f>DATA!C6609</f>
        <v>0</v>
      </c>
      <c r="B5762" s="30">
        <f>DATA!D6609</f>
        <v>0</v>
      </c>
      <c r="C5762" s="31">
        <f>DATA!E6609</f>
        <v>0</v>
      </c>
    </row>
    <row r="5763" spans="1:3" x14ac:dyDescent="0.35">
      <c r="A5763" s="30">
        <f>DATA!C6610</f>
        <v>0</v>
      </c>
      <c r="B5763" s="30">
        <f>DATA!D6610</f>
        <v>0</v>
      </c>
      <c r="C5763" s="31">
        <f>DATA!E6610</f>
        <v>0</v>
      </c>
    </row>
    <row r="5764" spans="1:3" x14ac:dyDescent="0.35">
      <c r="A5764" s="30">
        <f>DATA!C6611</f>
        <v>0</v>
      </c>
      <c r="B5764" s="30">
        <f>DATA!D6611</f>
        <v>0</v>
      </c>
      <c r="C5764" s="31">
        <f>DATA!E6611</f>
        <v>0</v>
      </c>
    </row>
    <row r="5765" spans="1:3" x14ac:dyDescent="0.35">
      <c r="A5765" s="30">
        <f>DATA!C6612</f>
        <v>0</v>
      </c>
      <c r="B5765" s="30">
        <f>DATA!D6612</f>
        <v>0</v>
      </c>
      <c r="C5765" s="31">
        <f>DATA!E6612</f>
        <v>0</v>
      </c>
    </row>
    <row r="5766" spans="1:3" x14ac:dyDescent="0.35">
      <c r="A5766" s="30">
        <f>DATA!C6613</f>
        <v>0</v>
      </c>
      <c r="B5766" s="30">
        <f>DATA!D6613</f>
        <v>0</v>
      </c>
      <c r="C5766" s="31">
        <f>DATA!E6613</f>
        <v>0</v>
      </c>
    </row>
    <row r="5767" spans="1:3" x14ac:dyDescent="0.35">
      <c r="A5767" s="30">
        <f>DATA!C6614</f>
        <v>0</v>
      </c>
      <c r="B5767" s="30">
        <f>DATA!D6614</f>
        <v>0</v>
      </c>
      <c r="C5767" s="31">
        <f>DATA!E6614</f>
        <v>0</v>
      </c>
    </row>
    <row r="5768" spans="1:3" x14ac:dyDescent="0.35">
      <c r="A5768" s="30">
        <f>DATA!C6615</f>
        <v>0</v>
      </c>
      <c r="B5768" s="30">
        <f>DATA!D6615</f>
        <v>0</v>
      </c>
      <c r="C5768" s="31">
        <f>DATA!E6615</f>
        <v>0</v>
      </c>
    </row>
    <row r="5769" spans="1:3" x14ac:dyDescent="0.35">
      <c r="A5769" s="30">
        <f>DATA!C6616</f>
        <v>0</v>
      </c>
      <c r="B5769" s="30">
        <f>DATA!D6616</f>
        <v>0</v>
      </c>
      <c r="C5769" s="31">
        <f>DATA!E6616</f>
        <v>0</v>
      </c>
    </row>
    <row r="5770" spans="1:3" x14ac:dyDescent="0.35">
      <c r="A5770" s="30">
        <f>DATA!C6617</f>
        <v>0</v>
      </c>
      <c r="B5770" s="30">
        <f>DATA!D6617</f>
        <v>0</v>
      </c>
      <c r="C5770" s="31">
        <f>DATA!E6617</f>
        <v>0</v>
      </c>
    </row>
    <row r="5771" spans="1:3" x14ac:dyDescent="0.35">
      <c r="A5771" s="30">
        <f>DATA!C6618</f>
        <v>0</v>
      </c>
      <c r="B5771" s="30">
        <f>DATA!D6618</f>
        <v>0</v>
      </c>
      <c r="C5771" s="31">
        <f>DATA!E6618</f>
        <v>0</v>
      </c>
    </row>
    <row r="5772" spans="1:3" x14ac:dyDescent="0.35">
      <c r="A5772" s="30">
        <f>DATA!C6619</f>
        <v>0</v>
      </c>
      <c r="B5772" s="30">
        <f>DATA!D6619</f>
        <v>0</v>
      </c>
      <c r="C5772" s="31">
        <f>DATA!E6619</f>
        <v>0</v>
      </c>
    </row>
    <row r="5773" spans="1:3" x14ac:dyDescent="0.35">
      <c r="A5773" s="30">
        <f>DATA!C6620</f>
        <v>0</v>
      </c>
      <c r="B5773" s="30">
        <f>DATA!D6620</f>
        <v>0</v>
      </c>
      <c r="C5773" s="31">
        <f>DATA!E6620</f>
        <v>0</v>
      </c>
    </row>
    <row r="5774" spans="1:3" x14ac:dyDescent="0.35">
      <c r="A5774" s="30">
        <f>DATA!C6621</f>
        <v>0</v>
      </c>
      <c r="B5774" s="30">
        <f>DATA!D6621</f>
        <v>0</v>
      </c>
      <c r="C5774" s="31">
        <f>DATA!E6621</f>
        <v>0</v>
      </c>
    </row>
    <row r="5775" spans="1:3" x14ac:dyDescent="0.35">
      <c r="A5775" s="30">
        <f>DATA!C6622</f>
        <v>0</v>
      </c>
      <c r="B5775" s="30">
        <f>DATA!D6622</f>
        <v>0</v>
      </c>
      <c r="C5775" s="31">
        <f>DATA!E6622</f>
        <v>0</v>
      </c>
    </row>
    <row r="5776" spans="1:3" x14ac:dyDescent="0.35">
      <c r="A5776" s="30">
        <f>DATA!C6623</f>
        <v>0</v>
      </c>
      <c r="B5776" s="30">
        <f>DATA!D6623</f>
        <v>0</v>
      </c>
      <c r="C5776" s="31">
        <f>DATA!E6623</f>
        <v>0</v>
      </c>
    </row>
    <row r="5777" spans="1:3" x14ac:dyDescent="0.35">
      <c r="A5777" s="30">
        <f>DATA!C6624</f>
        <v>0</v>
      </c>
      <c r="B5777" s="30">
        <f>DATA!D6624</f>
        <v>0</v>
      </c>
      <c r="C5777" s="31">
        <f>DATA!E6624</f>
        <v>0</v>
      </c>
    </row>
    <row r="5778" spans="1:3" x14ac:dyDescent="0.35">
      <c r="A5778" s="30">
        <f>DATA!C6625</f>
        <v>0</v>
      </c>
      <c r="B5778" s="30">
        <f>DATA!D6625</f>
        <v>0</v>
      </c>
      <c r="C5778" s="31">
        <f>DATA!E6625</f>
        <v>0</v>
      </c>
    </row>
    <row r="5779" spans="1:3" x14ac:dyDescent="0.35">
      <c r="A5779" s="30">
        <f>DATA!C6626</f>
        <v>0</v>
      </c>
      <c r="B5779" s="30">
        <f>DATA!D6626</f>
        <v>0</v>
      </c>
      <c r="C5779" s="31">
        <f>DATA!E6626</f>
        <v>0</v>
      </c>
    </row>
    <row r="5780" spans="1:3" x14ac:dyDescent="0.35">
      <c r="A5780" s="30">
        <f>DATA!C6627</f>
        <v>0</v>
      </c>
      <c r="B5780" s="30">
        <f>DATA!D6627</f>
        <v>0</v>
      </c>
      <c r="C5780" s="31">
        <f>DATA!E6627</f>
        <v>0</v>
      </c>
    </row>
    <row r="5781" spans="1:3" x14ac:dyDescent="0.35">
      <c r="A5781" s="30">
        <f>DATA!C6628</f>
        <v>0</v>
      </c>
      <c r="B5781" s="30">
        <f>DATA!D6628</f>
        <v>0</v>
      </c>
      <c r="C5781" s="31">
        <f>DATA!E6628</f>
        <v>0</v>
      </c>
    </row>
    <row r="5782" spans="1:3" x14ac:dyDescent="0.35">
      <c r="A5782" s="30">
        <f>DATA!C6629</f>
        <v>0</v>
      </c>
      <c r="B5782" s="30">
        <f>DATA!D6629</f>
        <v>0</v>
      </c>
      <c r="C5782" s="31">
        <f>DATA!E6629</f>
        <v>0</v>
      </c>
    </row>
    <row r="5783" spans="1:3" x14ac:dyDescent="0.35">
      <c r="A5783" s="30">
        <f>DATA!C6630</f>
        <v>0</v>
      </c>
      <c r="B5783" s="30">
        <f>DATA!D6630</f>
        <v>0</v>
      </c>
      <c r="C5783" s="31">
        <f>DATA!E6630</f>
        <v>0</v>
      </c>
    </row>
    <row r="5784" spans="1:3" x14ac:dyDescent="0.35">
      <c r="A5784" s="30">
        <f>DATA!C6631</f>
        <v>0</v>
      </c>
      <c r="B5784" s="30">
        <f>DATA!D6631</f>
        <v>0</v>
      </c>
      <c r="C5784" s="31">
        <f>DATA!E6631</f>
        <v>0</v>
      </c>
    </row>
    <row r="5785" spans="1:3" x14ac:dyDescent="0.35">
      <c r="A5785" s="30">
        <f>DATA!C6632</f>
        <v>0</v>
      </c>
      <c r="B5785" s="30">
        <f>DATA!D6632</f>
        <v>0</v>
      </c>
      <c r="C5785" s="31">
        <f>DATA!E6632</f>
        <v>0</v>
      </c>
    </row>
    <row r="5786" spans="1:3" x14ac:dyDescent="0.35">
      <c r="A5786" s="30">
        <f>DATA!C6633</f>
        <v>0</v>
      </c>
      <c r="B5786" s="30">
        <f>DATA!D6633</f>
        <v>0</v>
      </c>
      <c r="C5786" s="31">
        <f>DATA!E6633</f>
        <v>0</v>
      </c>
    </row>
    <row r="5787" spans="1:3" x14ac:dyDescent="0.35">
      <c r="A5787" s="30">
        <f>DATA!C6634</f>
        <v>0</v>
      </c>
      <c r="B5787" s="30">
        <f>DATA!D6634</f>
        <v>0</v>
      </c>
      <c r="C5787" s="31">
        <f>DATA!E6634</f>
        <v>0</v>
      </c>
    </row>
    <row r="5788" spans="1:3" x14ac:dyDescent="0.35">
      <c r="A5788" s="30">
        <f>DATA!C6635</f>
        <v>0</v>
      </c>
      <c r="B5788" s="30">
        <f>DATA!D6635</f>
        <v>0</v>
      </c>
      <c r="C5788" s="31">
        <f>DATA!E6635</f>
        <v>0</v>
      </c>
    </row>
    <row r="5789" spans="1:3" x14ac:dyDescent="0.35">
      <c r="A5789" s="30">
        <f>DATA!C6636</f>
        <v>0</v>
      </c>
      <c r="B5789" s="30">
        <f>DATA!D6636</f>
        <v>0</v>
      </c>
      <c r="C5789" s="31">
        <f>DATA!E6636</f>
        <v>0</v>
      </c>
    </row>
    <row r="5790" spans="1:3" x14ac:dyDescent="0.35">
      <c r="A5790" s="30">
        <f>DATA!C6637</f>
        <v>0</v>
      </c>
      <c r="B5790" s="30">
        <f>DATA!D6637</f>
        <v>0</v>
      </c>
      <c r="C5790" s="31">
        <f>DATA!E6637</f>
        <v>0</v>
      </c>
    </row>
    <row r="5791" spans="1:3" x14ac:dyDescent="0.35">
      <c r="A5791" s="30">
        <f>DATA!C6638</f>
        <v>0</v>
      </c>
      <c r="B5791" s="30">
        <f>DATA!D6638</f>
        <v>0</v>
      </c>
      <c r="C5791" s="31">
        <f>DATA!E6638</f>
        <v>0</v>
      </c>
    </row>
    <row r="5792" spans="1:3" x14ac:dyDescent="0.35">
      <c r="A5792" s="30">
        <f>DATA!C6639</f>
        <v>0</v>
      </c>
      <c r="B5792" s="30">
        <f>DATA!D6639</f>
        <v>0</v>
      </c>
      <c r="C5792" s="31">
        <f>DATA!E6639</f>
        <v>0</v>
      </c>
    </row>
    <row r="5793" spans="1:3" x14ac:dyDescent="0.35">
      <c r="A5793" s="30">
        <f>DATA!C6640</f>
        <v>0</v>
      </c>
      <c r="B5793" s="30">
        <f>DATA!D6640</f>
        <v>0</v>
      </c>
      <c r="C5793" s="31">
        <f>DATA!E6640</f>
        <v>0</v>
      </c>
    </row>
    <row r="5794" spans="1:3" x14ac:dyDescent="0.35">
      <c r="A5794" s="30">
        <f>DATA!C6641</f>
        <v>0</v>
      </c>
      <c r="B5794" s="30">
        <f>DATA!D6641</f>
        <v>0</v>
      </c>
      <c r="C5794" s="31">
        <f>DATA!E6641</f>
        <v>0</v>
      </c>
    </row>
    <row r="5795" spans="1:3" x14ac:dyDescent="0.35">
      <c r="A5795" s="30">
        <f>DATA!C6642</f>
        <v>0</v>
      </c>
      <c r="B5795" s="30">
        <f>DATA!D6642</f>
        <v>0</v>
      </c>
      <c r="C5795" s="31">
        <f>DATA!E6642</f>
        <v>0</v>
      </c>
    </row>
    <row r="5796" spans="1:3" x14ac:dyDescent="0.35">
      <c r="A5796" s="30">
        <f>DATA!C6643</f>
        <v>0</v>
      </c>
      <c r="B5796" s="30">
        <f>DATA!D6643</f>
        <v>0</v>
      </c>
      <c r="C5796" s="31">
        <f>DATA!E6643</f>
        <v>0</v>
      </c>
    </row>
    <row r="5797" spans="1:3" x14ac:dyDescent="0.35">
      <c r="A5797" s="30">
        <f>DATA!C6644</f>
        <v>0</v>
      </c>
      <c r="B5797" s="30">
        <f>DATA!D6644</f>
        <v>0</v>
      </c>
      <c r="C5797" s="31">
        <f>DATA!E6644</f>
        <v>0</v>
      </c>
    </row>
    <row r="5798" spans="1:3" x14ac:dyDescent="0.35">
      <c r="A5798" s="30">
        <f>DATA!C6645</f>
        <v>0</v>
      </c>
      <c r="B5798" s="30">
        <f>DATA!D6645</f>
        <v>0</v>
      </c>
      <c r="C5798" s="31">
        <f>DATA!E6645</f>
        <v>0</v>
      </c>
    </row>
    <row r="5799" spans="1:3" x14ac:dyDescent="0.35">
      <c r="A5799" s="30">
        <f>DATA!C6646</f>
        <v>0</v>
      </c>
      <c r="B5799" s="30">
        <f>DATA!D6646</f>
        <v>0</v>
      </c>
      <c r="C5799" s="31">
        <f>DATA!E6646</f>
        <v>0</v>
      </c>
    </row>
    <row r="5800" spans="1:3" x14ac:dyDescent="0.35">
      <c r="A5800" s="30">
        <f>DATA!C6647</f>
        <v>0</v>
      </c>
      <c r="B5800" s="30">
        <f>DATA!D6647</f>
        <v>0</v>
      </c>
      <c r="C5800" s="31">
        <f>DATA!E6647</f>
        <v>0</v>
      </c>
    </row>
    <row r="5801" spans="1:3" x14ac:dyDescent="0.35">
      <c r="A5801" s="30">
        <f>DATA!C6648</f>
        <v>0</v>
      </c>
      <c r="B5801" s="30">
        <f>DATA!D6648</f>
        <v>0</v>
      </c>
      <c r="C5801" s="31">
        <f>DATA!E6648</f>
        <v>0</v>
      </c>
    </row>
    <row r="5802" spans="1:3" x14ac:dyDescent="0.35">
      <c r="A5802" s="30">
        <f>DATA!C6649</f>
        <v>0</v>
      </c>
      <c r="B5802" s="30">
        <f>DATA!D6649</f>
        <v>0</v>
      </c>
      <c r="C5802" s="31">
        <f>DATA!E6649</f>
        <v>0</v>
      </c>
    </row>
    <row r="5803" spans="1:3" x14ac:dyDescent="0.35">
      <c r="A5803" s="30">
        <f>DATA!C6650</f>
        <v>0</v>
      </c>
      <c r="B5803" s="30">
        <f>DATA!D6650</f>
        <v>0</v>
      </c>
      <c r="C5803" s="31">
        <f>DATA!E6650</f>
        <v>0</v>
      </c>
    </row>
    <row r="5804" spans="1:3" x14ac:dyDescent="0.35">
      <c r="A5804" s="30">
        <f>DATA!C6651</f>
        <v>0</v>
      </c>
      <c r="B5804" s="30">
        <f>DATA!D6651</f>
        <v>0</v>
      </c>
      <c r="C5804" s="31">
        <f>DATA!E6651</f>
        <v>0</v>
      </c>
    </row>
    <row r="5805" spans="1:3" x14ac:dyDescent="0.35">
      <c r="A5805" s="30">
        <f>DATA!C6652</f>
        <v>0</v>
      </c>
      <c r="B5805" s="30">
        <f>DATA!D6652</f>
        <v>0</v>
      </c>
      <c r="C5805" s="31">
        <f>DATA!E6652</f>
        <v>0</v>
      </c>
    </row>
    <row r="5806" spans="1:3" x14ac:dyDescent="0.35">
      <c r="A5806" s="30">
        <f>DATA!C6653</f>
        <v>0</v>
      </c>
      <c r="B5806" s="30">
        <f>DATA!D6653</f>
        <v>0</v>
      </c>
      <c r="C5806" s="31">
        <f>DATA!E6653</f>
        <v>0</v>
      </c>
    </row>
    <row r="5807" spans="1:3" x14ac:dyDescent="0.35">
      <c r="A5807" s="30">
        <f>DATA!C6654</f>
        <v>0</v>
      </c>
      <c r="B5807" s="30">
        <f>DATA!D6654</f>
        <v>0</v>
      </c>
      <c r="C5807" s="31">
        <f>DATA!E6654</f>
        <v>0</v>
      </c>
    </row>
    <row r="5808" spans="1:3" x14ac:dyDescent="0.35">
      <c r="A5808" s="30">
        <f>DATA!C6655</f>
        <v>0</v>
      </c>
      <c r="B5808" s="30">
        <f>DATA!D6655</f>
        <v>0</v>
      </c>
      <c r="C5808" s="31">
        <f>DATA!E6655</f>
        <v>0</v>
      </c>
    </row>
    <row r="5809" spans="1:3" x14ac:dyDescent="0.35">
      <c r="A5809" s="30">
        <f>DATA!C6656</f>
        <v>0</v>
      </c>
      <c r="B5809" s="30">
        <f>DATA!D6656</f>
        <v>0</v>
      </c>
      <c r="C5809" s="31">
        <f>DATA!E6656</f>
        <v>0</v>
      </c>
    </row>
    <row r="5810" spans="1:3" x14ac:dyDescent="0.35">
      <c r="A5810" s="30">
        <f>DATA!C6657</f>
        <v>0</v>
      </c>
      <c r="B5810" s="30">
        <f>DATA!D6657</f>
        <v>0</v>
      </c>
      <c r="C5810" s="31">
        <f>DATA!E6657</f>
        <v>0</v>
      </c>
    </row>
    <row r="5811" spans="1:3" x14ac:dyDescent="0.35">
      <c r="A5811" s="30">
        <f>DATA!C6658</f>
        <v>0</v>
      </c>
      <c r="B5811" s="30">
        <f>DATA!D6658</f>
        <v>0</v>
      </c>
      <c r="C5811" s="31">
        <f>DATA!E6658</f>
        <v>0</v>
      </c>
    </row>
    <row r="5812" spans="1:3" x14ac:dyDescent="0.35">
      <c r="A5812" s="30">
        <f>DATA!C6659</f>
        <v>0</v>
      </c>
      <c r="B5812" s="30">
        <f>DATA!D6659</f>
        <v>0</v>
      </c>
      <c r="C5812" s="31">
        <f>DATA!E6659</f>
        <v>0</v>
      </c>
    </row>
    <row r="5813" spans="1:3" x14ac:dyDescent="0.35">
      <c r="A5813" s="30">
        <f>DATA!C6660</f>
        <v>0</v>
      </c>
      <c r="B5813" s="30">
        <f>DATA!D6660</f>
        <v>0</v>
      </c>
      <c r="C5813" s="31">
        <f>DATA!E6660</f>
        <v>0</v>
      </c>
    </row>
    <row r="5814" spans="1:3" x14ac:dyDescent="0.35">
      <c r="A5814" s="30">
        <f>DATA!C6661</f>
        <v>0</v>
      </c>
      <c r="B5814" s="30">
        <f>DATA!D6661</f>
        <v>0</v>
      </c>
      <c r="C5814" s="31">
        <f>DATA!E6661</f>
        <v>0</v>
      </c>
    </row>
    <row r="5815" spans="1:3" x14ac:dyDescent="0.35">
      <c r="A5815" s="30">
        <f>DATA!C6662</f>
        <v>0</v>
      </c>
      <c r="B5815" s="30">
        <f>DATA!D6662</f>
        <v>0</v>
      </c>
      <c r="C5815" s="31">
        <f>DATA!E6662</f>
        <v>0</v>
      </c>
    </row>
    <row r="5816" spans="1:3" x14ac:dyDescent="0.35">
      <c r="A5816" s="30">
        <f>DATA!C6663</f>
        <v>0</v>
      </c>
      <c r="B5816" s="30">
        <f>DATA!D6663</f>
        <v>0</v>
      </c>
      <c r="C5816" s="31">
        <f>DATA!E6663</f>
        <v>0</v>
      </c>
    </row>
    <row r="5817" spans="1:3" x14ac:dyDescent="0.35">
      <c r="A5817" s="30">
        <f>DATA!C6664</f>
        <v>0</v>
      </c>
      <c r="B5817" s="30">
        <f>DATA!D6664</f>
        <v>0</v>
      </c>
      <c r="C5817" s="31">
        <f>DATA!E6664</f>
        <v>0</v>
      </c>
    </row>
    <row r="5818" spans="1:3" x14ac:dyDescent="0.35">
      <c r="A5818" s="30">
        <f>DATA!C6665</f>
        <v>0</v>
      </c>
      <c r="B5818" s="30">
        <f>DATA!D6665</f>
        <v>0</v>
      </c>
      <c r="C5818" s="31">
        <f>DATA!E6665</f>
        <v>0</v>
      </c>
    </row>
    <row r="5819" spans="1:3" x14ac:dyDescent="0.35">
      <c r="A5819" s="30">
        <f>DATA!C6666</f>
        <v>0</v>
      </c>
      <c r="B5819" s="30">
        <f>DATA!D6666</f>
        <v>0</v>
      </c>
      <c r="C5819" s="31">
        <f>DATA!E6666</f>
        <v>0</v>
      </c>
    </row>
    <row r="5820" spans="1:3" x14ac:dyDescent="0.35">
      <c r="A5820" s="30">
        <f>DATA!C6667</f>
        <v>0</v>
      </c>
      <c r="B5820" s="30">
        <f>DATA!D6667</f>
        <v>0</v>
      </c>
      <c r="C5820" s="31">
        <f>DATA!E6667</f>
        <v>0</v>
      </c>
    </row>
    <row r="5821" spans="1:3" x14ac:dyDescent="0.35">
      <c r="A5821" s="30">
        <f>DATA!C6668</f>
        <v>0</v>
      </c>
      <c r="B5821" s="30">
        <f>DATA!D6668</f>
        <v>0</v>
      </c>
      <c r="C5821" s="31">
        <f>DATA!E6668</f>
        <v>0</v>
      </c>
    </row>
    <row r="5822" spans="1:3" x14ac:dyDescent="0.35">
      <c r="A5822" s="30">
        <f>DATA!C6669</f>
        <v>0</v>
      </c>
      <c r="B5822" s="30">
        <f>DATA!D6669</f>
        <v>0</v>
      </c>
      <c r="C5822" s="31">
        <f>DATA!E6669</f>
        <v>0</v>
      </c>
    </row>
    <row r="5823" spans="1:3" x14ac:dyDescent="0.35">
      <c r="A5823" s="30">
        <f>DATA!C6670</f>
        <v>0</v>
      </c>
      <c r="B5823" s="30">
        <f>DATA!D6670</f>
        <v>0</v>
      </c>
      <c r="C5823" s="31">
        <f>DATA!E6670</f>
        <v>0</v>
      </c>
    </row>
    <row r="5824" spans="1:3" x14ac:dyDescent="0.35">
      <c r="A5824" s="30">
        <f>DATA!C6671</f>
        <v>0</v>
      </c>
      <c r="B5824" s="30">
        <f>DATA!D6671</f>
        <v>0</v>
      </c>
      <c r="C5824" s="31">
        <f>DATA!E6671</f>
        <v>0</v>
      </c>
    </row>
    <row r="5825" spans="1:3" x14ac:dyDescent="0.35">
      <c r="A5825" s="30">
        <f>DATA!C6672</f>
        <v>0</v>
      </c>
      <c r="B5825" s="30">
        <f>DATA!D6672</f>
        <v>0</v>
      </c>
      <c r="C5825" s="31">
        <f>DATA!E6672</f>
        <v>0</v>
      </c>
    </row>
    <row r="5826" spans="1:3" x14ac:dyDescent="0.35">
      <c r="A5826" s="30">
        <f>DATA!C6673</f>
        <v>0</v>
      </c>
      <c r="B5826" s="30">
        <f>DATA!D6673</f>
        <v>0</v>
      </c>
      <c r="C5826" s="31">
        <f>DATA!E6673</f>
        <v>0</v>
      </c>
    </row>
    <row r="5827" spans="1:3" x14ac:dyDescent="0.35">
      <c r="A5827" s="30">
        <f>DATA!C6674</f>
        <v>0</v>
      </c>
      <c r="B5827" s="30">
        <f>DATA!D6674</f>
        <v>0</v>
      </c>
      <c r="C5827" s="31">
        <f>DATA!E6674</f>
        <v>0</v>
      </c>
    </row>
    <row r="5828" spans="1:3" x14ac:dyDescent="0.35">
      <c r="A5828" s="30">
        <f>DATA!C6675</f>
        <v>0</v>
      </c>
      <c r="B5828" s="30">
        <f>DATA!D6675</f>
        <v>0</v>
      </c>
      <c r="C5828" s="31">
        <f>DATA!E6675</f>
        <v>0</v>
      </c>
    </row>
    <row r="5829" spans="1:3" x14ac:dyDescent="0.35">
      <c r="A5829" s="30">
        <f>DATA!C6676</f>
        <v>0</v>
      </c>
      <c r="B5829" s="30">
        <f>DATA!D6676</f>
        <v>0</v>
      </c>
      <c r="C5829" s="31">
        <f>DATA!E6676</f>
        <v>0</v>
      </c>
    </row>
    <row r="5830" spans="1:3" x14ac:dyDescent="0.35">
      <c r="A5830" s="30">
        <f>DATA!C6677</f>
        <v>0</v>
      </c>
      <c r="B5830" s="30">
        <f>DATA!D6677</f>
        <v>0</v>
      </c>
      <c r="C5830" s="31">
        <f>DATA!E6677</f>
        <v>0</v>
      </c>
    </row>
    <row r="5831" spans="1:3" x14ac:dyDescent="0.35">
      <c r="A5831" s="30">
        <f>DATA!C6678</f>
        <v>0</v>
      </c>
      <c r="B5831" s="30">
        <f>DATA!D6678</f>
        <v>0</v>
      </c>
      <c r="C5831" s="31">
        <f>DATA!E6678</f>
        <v>0</v>
      </c>
    </row>
    <row r="5832" spans="1:3" x14ac:dyDescent="0.35">
      <c r="A5832" s="30">
        <f>DATA!C6679</f>
        <v>0</v>
      </c>
      <c r="B5832" s="30">
        <f>DATA!D6679</f>
        <v>0</v>
      </c>
      <c r="C5832" s="31">
        <f>DATA!E6679</f>
        <v>0</v>
      </c>
    </row>
    <row r="5833" spans="1:3" x14ac:dyDescent="0.35">
      <c r="A5833" s="30">
        <f>DATA!C6680</f>
        <v>0</v>
      </c>
      <c r="B5833" s="30">
        <f>DATA!D6680</f>
        <v>0</v>
      </c>
      <c r="C5833" s="31">
        <f>DATA!E6680</f>
        <v>0</v>
      </c>
    </row>
    <row r="5834" spans="1:3" x14ac:dyDescent="0.35">
      <c r="A5834" s="30">
        <f>DATA!C6681</f>
        <v>0</v>
      </c>
      <c r="B5834" s="30">
        <f>DATA!D6681</f>
        <v>0</v>
      </c>
      <c r="C5834" s="31">
        <f>DATA!E6681</f>
        <v>0</v>
      </c>
    </row>
    <row r="5835" spans="1:3" x14ac:dyDescent="0.35">
      <c r="A5835" s="30">
        <f>DATA!C6682</f>
        <v>0</v>
      </c>
      <c r="B5835" s="30">
        <f>DATA!D6682</f>
        <v>0</v>
      </c>
      <c r="C5835" s="31">
        <f>DATA!E6682</f>
        <v>0</v>
      </c>
    </row>
    <row r="5836" spans="1:3" x14ac:dyDescent="0.35">
      <c r="A5836" s="30">
        <f>DATA!C6683</f>
        <v>0</v>
      </c>
      <c r="B5836" s="30">
        <f>DATA!D6683</f>
        <v>0</v>
      </c>
      <c r="C5836" s="31">
        <f>DATA!E6683</f>
        <v>0</v>
      </c>
    </row>
    <row r="5837" spans="1:3" x14ac:dyDescent="0.35">
      <c r="A5837" s="30">
        <f>DATA!C6684</f>
        <v>0</v>
      </c>
      <c r="B5837" s="30">
        <f>DATA!D6684</f>
        <v>0</v>
      </c>
      <c r="C5837" s="31">
        <f>DATA!E6684</f>
        <v>0</v>
      </c>
    </row>
    <row r="5838" spans="1:3" x14ac:dyDescent="0.35">
      <c r="A5838" s="30">
        <f>DATA!C6685</f>
        <v>0</v>
      </c>
      <c r="B5838" s="30">
        <f>DATA!D6685</f>
        <v>0</v>
      </c>
      <c r="C5838" s="31">
        <f>DATA!E6685</f>
        <v>0</v>
      </c>
    </row>
    <row r="5839" spans="1:3" x14ac:dyDescent="0.35">
      <c r="A5839" s="30">
        <f>DATA!C6686</f>
        <v>0</v>
      </c>
      <c r="B5839" s="30">
        <f>DATA!D6686</f>
        <v>0</v>
      </c>
      <c r="C5839" s="31">
        <f>DATA!E6686</f>
        <v>0</v>
      </c>
    </row>
    <row r="5840" spans="1:3" x14ac:dyDescent="0.35">
      <c r="A5840" s="30">
        <f>DATA!C6687</f>
        <v>0</v>
      </c>
      <c r="B5840" s="30">
        <f>DATA!D6687</f>
        <v>0</v>
      </c>
      <c r="C5840" s="31">
        <f>DATA!E6687</f>
        <v>0</v>
      </c>
    </row>
    <row r="5841" spans="1:3" x14ac:dyDescent="0.35">
      <c r="A5841" s="30">
        <f>DATA!C6688</f>
        <v>0</v>
      </c>
      <c r="B5841" s="30">
        <f>DATA!D6688</f>
        <v>0</v>
      </c>
      <c r="C5841" s="31">
        <f>DATA!E6688</f>
        <v>0</v>
      </c>
    </row>
    <row r="5842" spans="1:3" x14ac:dyDescent="0.35">
      <c r="A5842" s="30">
        <f>DATA!C6689</f>
        <v>0</v>
      </c>
      <c r="B5842" s="30">
        <f>DATA!D6689</f>
        <v>0</v>
      </c>
      <c r="C5842" s="31">
        <f>DATA!E6689</f>
        <v>0</v>
      </c>
    </row>
    <row r="5843" spans="1:3" x14ac:dyDescent="0.35">
      <c r="A5843" s="30">
        <f>DATA!C6690</f>
        <v>0</v>
      </c>
      <c r="B5843" s="30">
        <f>DATA!D6690</f>
        <v>0</v>
      </c>
      <c r="C5843" s="31">
        <f>DATA!E6690</f>
        <v>0</v>
      </c>
    </row>
    <row r="5844" spans="1:3" x14ac:dyDescent="0.35">
      <c r="A5844" s="30">
        <f>DATA!C6691</f>
        <v>0</v>
      </c>
      <c r="B5844" s="30">
        <f>DATA!D6691</f>
        <v>0</v>
      </c>
      <c r="C5844" s="31">
        <f>DATA!E6691</f>
        <v>0</v>
      </c>
    </row>
    <row r="5845" spans="1:3" x14ac:dyDescent="0.35">
      <c r="A5845" s="30">
        <f>DATA!C6692</f>
        <v>0</v>
      </c>
      <c r="B5845" s="30">
        <f>DATA!D6692</f>
        <v>0</v>
      </c>
      <c r="C5845" s="31">
        <f>DATA!E6692</f>
        <v>0</v>
      </c>
    </row>
    <row r="5846" spans="1:3" x14ac:dyDescent="0.35">
      <c r="A5846" s="30">
        <f>DATA!C6693</f>
        <v>0</v>
      </c>
      <c r="B5846" s="30">
        <f>DATA!D6693</f>
        <v>0</v>
      </c>
      <c r="C5846" s="31">
        <f>DATA!E6693</f>
        <v>0</v>
      </c>
    </row>
    <row r="5847" spans="1:3" x14ac:dyDescent="0.35">
      <c r="A5847" s="30">
        <f>DATA!C6694</f>
        <v>0</v>
      </c>
      <c r="B5847" s="30">
        <f>DATA!D6694</f>
        <v>0</v>
      </c>
      <c r="C5847" s="31">
        <f>DATA!E6694</f>
        <v>0</v>
      </c>
    </row>
    <row r="5848" spans="1:3" x14ac:dyDescent="0.35">
      <c r="A5848" s="30">
        <f>DATA!C6695</f>
        <v>0</v>
      </c>
      <c r="B5848" s="30">
        <f>DATA!D6695</f>
        <v>0</v>
      </c>
      <c r="C5848" s="31">
        <f>DATA!E6695</f>
        <v>0</v>
      </c>
    </row>
    <row r="5849" spans="1:3" x14ac:dyDescent="0.35">
      <c r="A5849" s="30">
        <f>DATA!C6696</f>
        <v>0</v>
      </c>
      <c r="B5849" s="30">
        <f>DATA!D6696</f>
        <v>0</v>
      </c>
      <c r="C5849" s="31">
        <f>DATA!E6696</f>
        <v>0</v>
      </c>
    </row>
    <row r="5850" spans="1:3" x14ac:dyDescent="0.35">
      <c r="A5850" s="30">
        <f>DATA!C6697</f>
        <v>0</v>
      </c>
      <c r="B5850" s="30">
        <f>DATA!D6697</f>
        <v>0</v>
      </c>
      <c r="C5850" s="31">
        <f>DATA!E6697</f>
        <v>0</v>
      </c>
    </row>
    <row r="5851" spans="1:3" x14ac:dyDescent="0.35">
      <c r="A5851" s="30">
        <f>DATA!C6698</f>
        <v>0</v>
      </c>
      <c r="B5851" s="30">
        <f>DATA!D6698</f>
        <v>0</v>
      </c>
      <c r="C5851" s="31">
        <f>DATA!E6698</f>
        <v>0</v>
      </c>
    </row>
    <row r="5852" spans="1:3" x14ac:dyDescent="0.35">
      <c r="A5852" s="30">
        <f>DATA!C6699</f>
        <v>0</v>
      </c>
      <c r="B5852" s="30">
        <f>DATA!D6699</f>
        <v>0</v>
      </c>
      <c r="C5852" s="31">
        <f>DATA!E6699</f>
        <v>0</v>
      </c>
    </row>
    <row r="5853" spans="1:3" x14ac:dyDescent="0.35">
      <c r="A5853" s="30">
        <f>DATA!C6700</f>
        <v>0</v>
      </c>
      <c r="B5853" s="30">
        <f>DATA!D6700</f>
        <v>0</v>
      </c>
      <c r="C5853" s="31">
        <f>DATA!E6700</f>
        <v>0</v>
      </c>
    </row>
    <row r="5854" spans="1:3" x14ac:dyDescent="0.35">
      <c r="A5854" s="30">
        <f>DATA!C6701</f>
        <v>0</v>
      </c>
      <c r="B5854" s="30">
        <f>DATA!D6701</f>
        <v>0</v>
      </c>
      <c r="C5854" s="31">
        <f>DATA!E6701</f>
        <v>0</v>
      </c>
    </row>
    <row r="5855" spans="1:3" x14ac:dyDescent="0.35">
      <c r="A5855" s="30">
        <f>DATA!C6702</f>
        <v>0</v>
      </c>
      <c r="B5855" s="30">
        <f>DATA!D6702</f>
        <v>0</v>
      </c>
      <c r="C5855" s="31">
        <f>DATA!E6702</f>
        <v>0</v>
      </c>
    </row>
    <row r="5856" spans="1:3" x14ac:dyDescent="0.35">
      <c r="A5856" s="30">
        <f>DATA!C6703</f>
        <v>0</v>
      </c>
      <c r="B5856" s="30">
        <f>DATA!D6703</f>
        <v>0</v>
      </c>
      <c r="C5856" s="31">
        <f>DATA!E6703</f>
        <v>0</v>
      </c>
    </row>
    <row r="5857" spans="1:3" x14ac:dyDescent="0.35">
      <c r="A5857" s="30">
        <f>DATA!C6704</f>
        <v>0</v>
      </c>
      <c r="B5857" s="30">
        <f>DATA!D6704</f>
        <v>0</v>
      </c>
      <c r="C5857" s="31">
        <f>DATA!E6704</f>
        <v>0</v>
      </c>
    </row>
    <row r="5858" spans="1:3" x14ac:dyDescent="0.35">
      <c r="A5858" s="30">
        <f>DATA!C6705</f>
        <v>0</v>
      </c>
      <c r="B5858" s="30">
        <f>DATA!D6705</f>
        <v>0</v>
      </c>
      <c r="C5858" s="31">
        <f>DATA!E6705</f>
        <v>0</v>
      </c>
    </row>
    <row r="5859" spans="1:3" x14ac:dyDescent="0.35">
      <c r="A5859" s="30">
        <f>DATA!C6706</f>
        <v>0</v>
      </c>
      <c r="B5859" s="30">
        <f>DATA!D6706</f>
        <v>0</v>
      </c>
      <c r="C5859" s="31">
        <f>DATA!E6706</f>
        <v>0</v>
      </c>
    </row>
    <row r="5860" spans="1:3" x14ac:dyDescent="0.35">
      <c r="A5860" s="30">
        <f>DATA!C6707</f>
        <v>0</v>
      </c>
      <c r="B5860" s="30">
        <f>DATA!D6707</f>
        <v>0</v>
      </c>
      <c r="C5860" s="31">
        <f>DATA!E6707</f>
        <v>0</v>
      </c>
    </row>
    <row r="5861" spans="1:3" x14ac:dyDescent="0.35">
      <c r="A5861" s="30">
        <f>DATA!C6708</f>
        <v>0</v>
      </c>
      <c r="B5861" s="30">
        <f>DATA!D6708</f>
        <v>0</v>
      </c>
      <c r="C5861" s="31">
        <f>DATA!E6708</f>
        <v>0</v>
      </c>
    </row>
    <row r="5862" spans="1:3" x14ac:dyDescent="0.35">
      <c r="A5862" s="30">
        <f>DATA!C6709</f>
        <v>0</v>
      </c>
      <c r="B5862" s="30">
        <f>DATA!D6709</f>
        <v>0</v>
      </c>
      <c r="C5862" s="31">
        <f>DATA!E6709</f>
        <v>0</v>
      </c>
    </row>
    <row r="5863" spans="1:3" x14ac:dyDescent="0.35">
      <c r="A5863" s="30">
        <f>DATA!C6710</f>
        <v>0</v>
      </c>
      <c r="B5863" s="30">
        <f>DATA!D6710</f>
        <v>0</v>
      </c>
      <c r="C5863" s="31">
        <f>DATA!E6710</f>
        <v>0</v>
      </c>
    </row>
    <row r="5864" spans="1:3" x14ac:dyDescent="0.35">
      <c r="A5864" s="30">
        <f>DATA!C6711</f>
        <v>0</v>
      </c>
      <c r="B5864" s="30">
        <f>DATA!D6711</f>
        <v>0</v>
      </c>
      <c r="C5864" s="31">
        <f>DATA!E6711</f>
        <v>0</v>
      </c>
    </row>
    <row r="5865" spans="1:3" x14ac:dyDescent="0.35">
      <c r="A5865" s="30">
        <f>DATA!C6712</f>
        <v>0</v>
      </c>
      <c r="B5865" s="30">
        <f>DATA!D6712</f>
        <v>0</v>
      </c>
      <c r="C5865" s="31">
        <f>DATA!E6712</f>
        <v>0</v>
      </c>
    </row>
    <row r="5866" spans="1:3" x14ac:dyDescent="0.35">
      <c r="A5866" s="30">
        <f>DATA!C6713</f>
        <v>0</v>
      </c>
      <c r="B5866" s="30">
        <f>DATA!D6713</f>
        <v>0</v>
      </c>
      <c r="C5866" s="31">
        <f>DATA!E6713</f>
        <v>0</v>
      </c>
    </row>
    <row r="5867" spans="1:3" x14ac:dyDescent="0.35">
      <c r="A5867" s="30">
        <f>DATA!C6714</f>
        <v>0</v>
      </c>
      <c r="B5867" s="30">
        <f>DATA!D6714</f>
        <v>0</v>
      </c>
      <c r="C5867" s="31">
        <f>DATA!E6714</f>
        <v>0</v>
      </c>
    </row>
    <row r="5868" spans="1:3" x14ac:dyDescent="0.35">
      <c r="A5868" s="30">
        <f>DATA!C6715</f>
        <v>0</v>
      </c>
      <c r="B5868" s="30">
        <f>DATA!D6715</f>
        <v>0</v>
      </c>
      <c r="C5868" s="31">
        <f>DATA!E6715</f>
        <v>0</v>
      </c>
    </row>
    <row r="5869" spans="1:3" x14ac:dyDescent="0.35">
      <c r="A5869" s="30">
        <f>DATA!C6716</f>
        <v>0</v>
      </c>
      <c r="B5869" s="30">
        <f>DATA!D6716</f>
        <v>0</v>
      </c>
      <c r="C5869" s="31">
        <f>DATA!E6716</f>
        <v>0</v>
      </c>
    </row>
    <row r="5870" spans="1:3" x14ac:dyDescent="0.35">
      <c r="A5870" s="30">
        <f>DATA!C6717</f>
        <v>0</v>
      </c>
      <c r="B5870" s="30">
        <f>DATA!D6717</f>
        <v>0</v>
      </c>
      <c r="C5870" s="31">
        <f>DATA!E6717</f>
        <v>0</v>
      </c>
    </row>
    <row r="5871" spans="1:3" x14ac:dyDescent="0.35">
      <c r="A5871" s="30">
        <f>DATA!C6718</f>
        <v>0</v>
      </c>
      <c r="B5871" s="30">
        <f>DATA!D6718</f>
        <v>0</v>
      </c>
      <c r="C5871" s="31">
        <f>DATA!E6718</f>
        <v>0</v>
      </c>
    </row>
    <row r="5872" spans="1:3" x14ac:dyDescent="0.35">
      <c r="A5872" s="30">
        <f>DATA!C6719</f>
        <v>0</v>
      </c>
      <c r="B5872" s="30">
        <f>DATA!D6719</f>
        <v>0</v>
      </c>
      <c r="C5872" s="31">
        <f>DATA!E6719</f>
        <v>0</v>
      </c>
    </row>
    <row r="5873" spans="1:3" x14ac:dyDescent="0.35">
      <c r="A5873" s="30">
        <f>DATA!C6720</f>
        <v>0</v>
      </c>
      <c r="B5873" s="30">
        <f>DATA!D6720</f>
        <v>0</v>
      </c>
      <c r="C5873" s="31">
        <f>DATA!E6720</f>
        <v>0</v>
      </c>
    </row>
    <row r="5874" spans="1:3" x14ac:dyDescent="0.35">
      <c r="A5874" s="30">
        <f>DATA!C6721</f>
        <v>0</v>
      </c>
      <c r="B5874" s="30">
        <f>DATA!D6721</f>
        <v>0</v>
      </c>
      <c r="C5874" s="31">
        <f>DATA!E6721</f>
        <v>0</v>
      </c>
    </row>
    <row r="5875" spans="1:3" x14ac:dyDescent="0.35">
      <c r="A5875" s="30">
        <f>DATA!C6722</f>
        <v>0</v>
      </c>
      <c r="B5875" s="30">
        <f>DATA!D6722</f>
        <v>0</v>
      </c>
      <c r="C5875" s="31">
        <f>DATA!E6722</f>
        <v>0</v>
      </c>
    </row>
    <row r="5876" spans="1:3" x14ac:dyDescent="0.35">
      <c r="A5876" s="30">
        <f>DATA!C6723</f>
        <v>0</v>
      </c>
      <c r="B5876" s="30">
        <f>DATA!D6723</f>
        <v>0</v>
      </c>
      <c r="C5876" s="31">
        <f>DATA!E6723</f>
        <v>0</v>
      </c>
    </row>
    <row r="5877" spans="1:3" x14ac:dyDescent="0.35">
      <c r="A5877" s="30">
        <f>DATA!C6724</f>
        <v>0</v>
      </c>
      <c r="B5877" s="30">
        <f>DATA!D6724</f>
        <v>0</v>
      </c>
      <c r="C5877" s="31">
        <f>DATA!E6724</f>
        <v>0</v>
      </c>
    </row>
    <row r="5878" spans="1:3" x14ac:dyDescent="0.35">
      <c r="A5878" s="30">
        <f>DATA!C6725</f>
        <v>0</v>
      </c>
      <c r="B5878" s="30">
        <f>DATA!D6725</f>
        <v>0</v>
      </c>
      <c r="C5878" s="31">
        <f>DATA!E6725</f>
        <v>0</v>
      </c>
    </row>
    <row r="5879" spans="1:3" x14ac:dyDescent="0.35">
      <c r="A5879" s="30">
        <f>DATA!C6726</f>
        <v>0</v>
      </c>
      <c r="B5879" s="30">
        <f>DATA!D6726</f>
        <v>0</v>
      </c>
      <c r="C5879" s="31">
        <f>DATA!E6726</f>
        <v>0</v>
      </c>
    </row>
    <row r="5880" spans="1:3" x14ac:dyDescent="0.35">
      <c r="A5880" s="30">
        <f>DATA!C6727</f>
        <v>0</v>
      </c>
      <c r="B5880" s="30">
        <f>DATA!D6727</f>
        <v>0</v>
      </c>
      <c r="C5880" s="31">
        <f>DATA!E6727</f>
        <v>0</v>
      </c>
    </row>
    <row r="5881" spans="1:3" x14ac:dyDescent="0.35">
      <c r="A5881" s="30">
        <f>DATA!C6728</f>
        <v>0</v>
      </c>
      <c r="B5881" s="30">
        <f>DATA!D6728</f>
        <v>0</v>
      </c>
      <c r="C5881" s="31">
        <f>DATA!E6728</f>
        <v>0</v>
      </c>
    </row>
    <row r="5882" spans="1:3" x14ac:dyDescent="0.35">
      <c r="A5882" s="30">
        <f>DATA!C6729</f>
        <v>0</v>
      </c>
      <c r="B5882" s="30">
        <f>DATA!D6729</f>
        <v>0</v>
      </c>
      <c r="C5882" s="31">
        <f>DATA!E6729</f>
        <v>0</v>
      </c>
    </row>
    <row r="5883" spans="1:3" x14ac:dyDescent="0.35">
      <c r="A5883" s="30">
        <f>DATA!C6730</f>
        <v>0</v>
      </c>
      <c r="B5883" s="30">
        <f>DATA!D6730</f>
        <v>0</v>
      </c>
      <c r="C5883" s="31">
        <f>DATA!E6730</f>
        <v>0</v>
      </c>
    </row>
    <row r="5884" spans="1:3" x14ac:dyDescent="0.35">
      <c r="A5884" s="30">
        <f>DATA!C6731</f>
        <v>0</v>
      </c>
      <c r="B5884" s="30">
        <f>DATA!D6731</f>
        <v>0</v>
      </c>
      <c r="C5884" s="31">
        <f>DATA!E6731</f>
        <v>0</v>
      </c>
    </row>
    <row r="5885" spans="1:3" x14ac:dyDescent="0.35">
      <c r="A5885" s="30">
        <f>DATA!C6732</f>
        <v>0</v>
      </c>
      <c r="B5885" s="30">
        <f>DATA!D6732</f>
        <v>0</v>
      </c>
      <c r="C5885" s="31">
        <f>DATA!E6732</f>
        <v>0</v>
      </c>
    </row>
    <row r="5886" spans="1:3" x14ac:dyDescent="0.35">
      <c r="A5886" s="30">
        <f>DATA!C6733</f>
        <v>0</v>
      </c>
      <c r="B5886" s="30">
        <f>DATA!D6733</f>
        <v>0</v>
      </c>
      <c r="C5886" s="31">
        <f>DATA!E6733</f>
        <v>0</v>
      </c>
    </row>
    <row r="5887" spans="1:3" x14ac:dyDescent="0.35">
      <c r="A5887" s="30">
        <f>DATA!C6734</f>
        <v>0</v>
      </c>
      <c r="B5887" s="30">
        <f>DATA!D6734</f>
        <v>0</v>
      </c>
      <c r="C5887" s="31">
        <f>DATA!E6734</f>
        <v>0</v>
      </c>
    </row>
    <row r="5888" spans="1:3" x14ac:dyDescent="0.35">
      <c r="A5888" s="30">
        <f>DATA!C6735</f>
        <v>0</v>
      </c>
      <c r="B5888" s="30">
        <f>DATA!D6735</f>
        <v>0</v>
      </c>
      <c r="C5888" s="31">
        <f>DATA!E6735</f>
        <v>0</v>
      </c>
    </row>
    <row r="5889" spans="1:3" x14ac:dyDescent="0.35">
      <c r="A5889" s="30">
        <f>DATA!C6736</f>
        <v>0</v>
      </c>
      <c r="B5889" s="30">
        <f>DATA!D6736</f>
        <v>0</v>
      </c>
      <c r="C5889" s="31">
        <f>DATA!E6736</f>
        <v>0</v>
      </c>
    </row>
    <row r="5890" spans="1:3" x14ac:dyDescent="0.35">
      <c r="A5890" s="30">
        <f>DATA!C6737</f>
        <v>0</v>
      </c>
      <c r="B5890" s="30">
        <f>DATA!D6737</f>
        <v>0</v>
      </c>
      <c r="C5890" s="31">
        <f>DATA!E6737</f>
        <v>0</v>
      </c>
    </row>
    <row r="5891" spans="1:3" x14ac:dyDescent="0.35">
      <c r="A5891" s="30">
        <f>DATA!C6738</f>
        <v>0</v>
      </c>
      <c r="B5891" s="30">
        <f>DATA!D6738</f>
        <v>0</v>
      </c>
      <c r="C5891" s="31">
        <f>DATA!E6738</f>
        <v>0</v>
      </c>
    </row>
    <row r="5892" spans="1:3" x14ac:dyDescent="0.35">
      <c r="A5892" s="30">
        <f>DATA!C6739</f>
        <v>0</v>
      </c>
      <c r="B5892" s="30">
        <f>DATA!D6739</f>
        <v>0</v>
      </c>
      <c r="C5892" s="31">
        <f>DATA!E6739</f>
        <v>0</v>
      </c>
    </row>
    <row r="5893" spans="1:3" x14ac:dyDescent="0.35">
      <c r="A5893" s="30">
        <f>DATA!C6740</f>
        <v>0</v>
      </c>
      <c r="B5893" s="30">
        <f>DATA!D6740</f>
        <v>0</v>
      </c>
      <c r="C5893" s="31">
        <f>DATA!E6740</f>
        <v>0</v>
      </c>
    </row>
    <row r="5894" spans="1:3" x14ac:dyDescent="0.35">
      <c r="A5894" s="30">
        <f>DATA!C6741</f>
        <v>0</v>
      </c>
      <c r="B5894" s="30">
        <f>DATA!D6741</f>
        <v>0</v>
      </c>
      <c r="C5894" s="31">
        <f>DATA!E6741</f>
        <v>0</v>
      </c>
    </row>
    <row r="5895" spans="1:3" x14ac:dyDescent="0.35">
      <c r="A5895" s="30">
        <f>DATA!C6742</f>
        <v>0</v>
      </c>
      <c r="B5895" s="30">
        <f>DATA!D6742</f>
        <v>0</v>
      </c>
      <c r="C5895" s="31">
        <f>DATA!E6742</f>
        <v>0</v>
      </c>
    </row>
    <row r="5896" spans="1:3" x14ac:dyDescent="0.35">
      <c r="A5896" s="30">
        <f>DATA!C6743</f>
        <v>0</v>
      </c>
      <c r="B5896" s="30">
        <f>DATA!D6743</f>
        <v>0</v>
      </c>
      <c r="C5896" s="31">
        <f>DATA!E6743</f>
        <v>0</v>
      </c>
    </row>
    <row r="5897" spans="1:3" x14ac:dyDescent="0.35">
      <c r="A5897" s="30">
        <f>DATA!C6744</f>
        <v>0</v>
      </c>
      <c r="B5897" s="30">
        <f>DATA!D6744</f>
        <v>0</v>
      </c>
      <c r="C5897" s="31">
        <f>DATA!E6744</f>
        <v>0</v>
      </c>
    </row>
    <row r="5898" spans="1:3" x14ac:dyDescent="0.35">
      <c r="A5898" s="30">
        <f>DATA!C6745</f>
        <v>0</v>
      </c>
      <c r="B5898" s="30">
        <f>DATA!D6745</f>
        <v>0</v>
      </c>
      <c r="C5898" s="31">
        <f>DATA!E6745</f>
        <v>0</v>
      </c>
    </row>
    <row r="5899" spans="1:3" x14ac:dyDescent="0.35">
      <c r="A5899" s="30">
        <f>DATA!C6746</f>
        <v>0</v>
      </c>
      <c r="B5899" s="30">
        <f>DATA!D6746</f>
        <v>0</v>
      </c>
      <c r="C5899" s="31">
        <f>DATA!E6746</f>
        <v>0</v>
      </c>
    </row>
    <row r="5900" spans="1:3" x14ac:dyDescent="0.35">
      <c r="A5900" s="30">
        <f>DATA!C6747</f>
        <v>0</v>
      </c>
      <c r="B5900" s="30">
        <f>DATA!D6747</f>
        <v>0</v>
      </c>
      <c r="C5900" s="31">
        <f>DATA!E6747</f>
        <v>0</v>
      </c>
    </row>
    <row r="5901" spans="1:3" x14ac:dyDescent="0.35">
      <c r="A5901" s="30">
        <f>DATA!C6748</f>
        <v>0</v>
      </c>
      <c r="B5901" s="30">
        <f>DATA!D6748</f>
        <v>0</v>
      </c>
      <c r="C5901" s="31">
        <f>DATA!E6748</f>
        <v>0</v>
      </c>
    </row>
    <row r="5902" spans="1:3" x14ac:dyDescent="0.35">
      <c r="A5902" s="30">
        <f>DATA!C6749</f>
        <v>0</v>
      </c>
      <c r="B5902" s="30">
        <f>DATA!D6749</f>
        <v>0</v>
      </c>
      <c r="C5902" s="31">
        <f>DATA!E6749</f>
        <v>0</v>
      </c>
    </row>
    <row r="5903" spans="1:3" x14ac:dyDescent="0.35">
      <c r="A5903" s="30">
        <f>DATA!C6750</f>
        <v>0</v>
      </c>
      <c r="B5903" s="30">
        <f>DATA!D6750</f>
        <v>0</v>
      </c>
      <c r="C5903" s="31">
        <f>DATA!E6750</f>
        <v>0</v>
      </c>
    </row>
    <row r="5904" spans="1:3" x14ac:dyDescent="0.35">
      <c r="A5904" s="30">
        <f>DATA!C6751</f>
        <v>0</v>
      </c>
      <c r="B5904" s="30">
        <f>DATA!D6751</f>
        <v>0</v>
      </c>
      <c r="C5904" s="31">
        <f>DATA!E6751</f>
        <v>0</v>
      </c>
    </row>
    <row r="5905" spans="1:3" x14ac:dyDescent="0.35">
      <c r="A5905" s="30">
        <f>DATA!C6752</f>
        <v>0</v>
      </c>
      <c r="B5905" s="30">
        <f>DATA!D6752</f>
        <v>0</v>
      </c>
      <c r="C5905" s="31">
        <f>DATA!E6752</f>
        <v>0</v>
      </c>
    </row>
    <row r="5906" spans="1:3" x14ac:dyDescent="0.35">
      <c r="A5906" s="30">
        <f>DATA!C6753</f>
        <v>0</v>
      </c>
      <c r="B5906" s="30">
        <f>DATA!D6753</f>
        <v>0</v>
      </c>
      <c r="C5906" s="31">
        <f>DATA!E6753</f>
        <v>0</v>
      </c>
    </row>
    <row r="5907" spans="1:3" x14ac:dyDescent="0.35">
      <c r="A5907" s="30">
        <f>DATA!C6754</f>
        <v>0</v>
      </c>
      <c r="B5907" s="30">
        <f>DATA!D6754</f>
        <v>0</v>
      </c>
      <c r="C5907" s="31">
        <f>DATA!E6754</f>
        <v>0</v>
      </c>
    </row>
    <row r="5908" spans="1:3" x14ac:dyDescent="0.35">
      <c r="A5908" s="30">
        <f>DATA!C6755</f>
        <v>0</v>
      </c>
      <c r="B5908" s="30">
        <f>DATA!D6755</f>
        <v>0</v>
      </c>
      <c r="C5908" s="31">
        <f>DATA!E6755</f>
        <v>0</v>
      </c>
    </row>
    <row r="5909" spans="1:3" x14ac:dyDescent="0.35">
      <c r="A5909" s="30">
        <f>DATA!C6756</f>
        <v>0</v>
      </c>
      <c r="B5909" s="30">
        <f>DATA!D6756</f>
        <v>0</v>
      </c>
      <c r="C5909" s="31">
        <f>DATA!E6756</f>
        <v>0</v>
      </c>
    </row>
    <row r="5910" spans="1:3" x14ac:dyDescent="0.35">
      <c r="A5910" s="30">
        <f>DATA!C6757</f>
        <v>0</v>
      </c>
      <c r="B5910" s="30">
        <f>DATA!D6757</f>
        <v>0</v>
      </c>
      <c r="C5910" s="31">
        <f>DATA!E6757</f>
        <v>0</v>
      </c>
    </row>
    <row r="5911" spans="1:3" x14ac:dyDescent="0.35">
      <c r="A5911" s="30">
        <f>DATA!C6758</f>
        <v>0</v>
      </c>
      <c r="B5911" s="30">
        <f>DATA!D6758</f>
        <v>0</v>
      </c>
      <c r="C5911" s="31">
        <f>DATA!E6758</f>
        <v>0</v>
      </c>
    </row>
    <row r="5912" spans="1:3" x14ac:dyDescent="0.35">
      <c r="A5912" s="30">
        <f>DATA!C6759</f>
        <v>0</v>
      </c>
      <c r="B5912" s="30">
        <f>DATA!D6759</f>
        <v>0</v>
      </c>
      <c r="C5912" s="31">
        <f>DATA!E6759</f>
        <v>0</v>
      </c>
    </row>
    <row r="5913" spans="1:3" x14ac:dyDescent="0.35">
      <c r="A5913" s="30">
        <f>DATA!C6760</f>
        <v>0</v>
      </c>
      <c r="B5913" s="30">
        <f>DATA!D6760</f>
        <v>0</v>
      </c>
      <c r="C5913" s="31">
        <f>DATA!E6760</f>
        <v>0</v>
      </c>
    </row>
    <row r="5914" spans="1:3" x14ac:dyDescent="0.35">
      <c r="A5914" s="30">
        <f>DATA!C6761</f>
        <v>0</v>
      </c>
      <c r="B5914" s="30">
        <f>DATA!D6761</f>
        <v>0</v>
      </c>
      <c r="C5914" s="31">
        <f>DATA!E6761</f>
        <v>0</v>
      </c>
    </row>
    <row r="5915" spans="1:3" x14ac:dyDescent="0.35">
      <c r="A5915" s="30">
        <f>DATA!C6762</f>
        <v>0</v>
      </c>
      <c r="B5915" s="30">
        <f>DATA!D6762</f>
        <v>0</v>
      </c>
      <c r="C5915" s="31">
        <f>DATA!E6762</f>
        <v>0</v>
      </c>
    </row>
    <row r="5916" spans="1:3" x14ac:dyDescent="0.35">
      <c r="A5916" s="30">
        <f>DATA!C6763</f>
        <v>0</v>
      </c>
      <c r="B5916" s="30">
        <f>DATA!D6763</f>
        <v>0</v>
      </c>
      <c r="C5916" s="31">
        <f>DATA!E6763</f>
        <v>0</v>
      </c>
    </row>
    <row r="5917" spans="1:3" x14ac:dyDescent="0.35">
      <c r="A5917" s="30">
        <f>DATA!C6764</f>
        <v>0</v>
      </c>
      <c r="B5917" s="30">
        <f>DATA!D6764</f>
        <v>0</v>
      </c>
      <c r="C5917" s="31">
        <f>DATA!E6764</f>
        <v>0</v>
      </c>
    </row>
    <row r="5918" spans="1:3" x14ac:dyDescent="0.35">
      <c r="A5918" s="30">
        <f>DATA!C6765</f>
        <v>0</v>
      </c>
      <c r="B5918" s="30">
        <f>DATA!D6765</f>
        <v>0</v>
      </c>
      <c r="C5918" s="31">
        <f>DATA!E6765</f>
        <v>0</v>
      </c>
    </row>
    <row r="5919" spans="1:3" x14ac:dyDescent="0.35">
      <c r="A5919" s="30">
        <f>DATA!C6766</f>
        <v>0</v>
      </c>
      <c r="B5919" s="30">
        <f>DATA!D6766</f>
        <v>0</v>
      </c>
      <c r="C5919" s="31">
        <f>DATA!E6766</f>
        <v>0</v>
      </c>
    </row>
    <row r="5920" spans="1:3" x14ac:dyDescent="0.35">
      <c r="A5920" s="30">
        <f>DATA!C6767</f>
        <v>0</v>
      </c>
      <c r="B5920" s="30">
        <f>DATA!D6767</f>
        <v>0</v>
      </c>
      <c r="C5920" s="31">
        <f>DATA!E6767</f>
        <v>0</v>
      </c>
    </row>
    <row r="5921" spans="1:3" x14ac:dyDescent="0.35">
      <c r="A5921" s="30">
        <f>DATA!C6768</f>
        <v>0</v>
      </c>
      <c r="B5921" s="30">
        <f>DATA!D6768</f>
        <v>0</v>
      </c>
      <c r="C5921" s="31">
        <f>DATA!E6768</f>
        <v>0</v>
      </c>
    </row>
    <row r="5922" spans="1:3" x14ac:dyDescent="0.35">
      <c r="A5922" s="30">
        <f>DATA!C6769</f>
        <v>0</v>
      </c>
      <c r="B5922" s="30">
        <f>DATA!D6769</f>
        <v>0</v>
      </c>
      <c r="C5922" s="31">
        <f>DATA!E6769</f>
        <v>0</v>
      </c>
    </row>
    <row r="5923" spans="1:3" x14ac:dyDescent="0.35">
      <c r="A5923" s="30">
        <f>DATA!C6770</f>
        <v>0</v>
      </c>
      <c r="B5923" s="30">
        <f>DATA!D6770</f>
        <v>0</v>
      </c>
      <c r="C5923" s="31">
        <f>DATA!E6770</f>
        <v>0</v>
      </c>
    </row>
    <row r="5924" spans="1:3" x14ac:dyDescent="0.35">
      <c r="A5924" s="30">
        <f>DATA!C6771</f>
        <v>0</v>
      </c>
      <c r="B5924" s="30">
        <f>DATA!D6771</f>
        <v>0</v>
      </c>
      <c r="C5924" s="31">
        <f>DATA!E6771</f>
        <v>0</v>
      </c>
    </row>
    <row r="5925" spans="1:3" x14ac:dyDescent="0.35">
      <c r="A5925" s="30">
        <f>DATA!C6772</f>
        <v>0</v>
      </c>
      <c r="B5925" s="30">
        <f>DATA!D6772</f>
        <v>0</v>
      </c>
      <c r="C5925" s="31">
        <f>DATA!E6772</f>
        <v>0</v>
      </c>
    </row>
    <row r="5926" spans="1:3" x14ac:dyDescent="0.35">
      <c r="A5926" s="30">
        <f>DATA!C6773</f>
        <v>0</v>
      </c>
      <c r="B5926" s="30">
        <f>DATA!D6773</f>
        <v>0</v>
      </c>
      <c r="C5926" s="31">
        <f>DATA!E6773</f>
        <v>0</v>
      </c>
    </row>
    <row r="5927" spans="1:3" x14ac:dyDescent="0.35">
      <c r="A5927" s="30">
        <f>DATA!C6774</f>
        <v>0</v>
      </c>
      <c r="B5927" s="30">
        <f>DATA!D6774</f>
        <v>0</v>
      </c>
      <c r="C5927" s="31">
        <f>DATA!E6774</f>
        <v>0</v>
      </c>
    </row>
    <row r="5928" spans="1:3" x14ac:dyDescent="0.35">
      <c r="A5928" s="30">
        <f>DATA!C6775</f>
        <v>0</v>
      </c>
      <c r="B5928" s="30">
        <f>DATA!D6775</f>
        <v>0</v>
      </c>
      <c r="C5928" s="31">
        <f>DATA!E6775</f>
        <v>0</v>
      </c>
    </row>
    <row r="5929" spans="1:3" x14ac:dyDescent="0.35">
      <c r="A5929" s="30">
        <f>DATA!C6776</f>
        <v>0</v>
      </c>
      <c r="B5929" s="30">
        <f>DATA!D6776</f>
        <v>0</v>
      </c>
      <c r="C5929" s="31">
        <f>DATA!E6776</f>
        <v>0</v>
      </c>
    </row>
    <row r="5930" spans="1:3" x14ac:dyDescent="0.35">
      <c r="A5930" s="30">
        <f>DATA!C6777</f>
        <v>0</v>
      </c>
      <c r="B5930" s="30">
        <f>DATA!D6777</f>
        <v>0</v>
      </c>
      <c r="C5930" s="31">
        <f>DATA!E6777</f>
        <v>0</v>
      </c>
    </row>
    <row r="5931" spans="1:3" x14ac:dyDescent="0.35">
      <c r="A5931" s="30">
        <f>DATA!C6778</f>
        <v>0</v>
      </c>
      <c r="B5931" s="30">
        <f>DATA!D6778</f>
        <v>0</v>
      </c>
      <c r="C5931" s="31">
        <f>DATA!E6778</f>
        <v>0</v>
      </c>
    </row>
    <row r="5932" spans="1:3" x14ac:dyDescent="0.35">
      <c r="A5932" s="30">
        <f>DATA!C6779</f>
        <v>0</v>
      </c>
      <c r="B5932" s="30">
        <f>DATA!D6779</f>
        <v>0</v>
      </c>
      <c r="C5932" s="31">
        <f>DATA!E6779</f>
        <v>0</v>
      </c>
    </row>
    <row r="5933" spans="1:3" x14ac:dyDescent="0.35">
      <c r="A5933" s="30">
        <f>DATA!C6780</f>
        <v>0</v>
      </c>
      <c r="B5933" s="30">
        <f>DATA!D6780</f>
        <v>0</v>
      </c>
      <c r="C5933" s="31">
        <f>DATA!E6780</f>
        <v>0</v>
      </c>
    </row>
    <row r="5934" spans="1:3" x14ac:dyDescent="0.35">
      <c r="A5934" s="30">
        <f>DATA!C6781</f>
        <v>0</v>
      </c>
      <c r="B5934" s="30">
        <f>DATA!D6781</f>
        <v>0</v>
      </c>
      <c r="C5934" s="31">
        <f>DATA!E6781</f>
        <v>0</v>
      </c>
    </row>
    <row r="5935" spans="1:3" x14ac:dyDescent="0.35">
      <c r="A5935" s="30">
        <f>DATA!C6782</f>
        <v>0</v>
      </c>
      <c r="B5935" s="30">
        <f>DATA!D6782</f>
        <v>0</v>
      </c>
      <c r="C5935" s="31">
        <f>DATA!E6782</f>
        <v>0</v>
      </c>
    </row>
    <row r="5936" spans="1:3" x14ac:dyDescent="0.35">
      <c r="A5936" s="30">
        <f>DATA!C6783</f>
        <v>0</v>
      </c>
      <c r="B5936" s="30">
        <f>DATA!D6783</f>
        <v>0</v>
      </c>
      <c r="C5936" s="31">
        <f>DATA!E6783</f>
        <v>0</v>
      </c>
    </row>
    <row r="5937" spans="1:3" x14ac:dyDescent="0.35">
      <c r="A5937" s="30">
        <f>DATA!C6784</f>
        <v>0</v>
      </c>
      <c r="B5937" s="30">
        <f>DATA!D6784</f>
        <v>0</v>
      </c>
      <c r="C5937" s="31">
        <f>DATA!E6784</f>
        <v>0</v>
      </c>
    </row>
    <row r="5938" spans="1:3" x14ac:dyDescent="0.35">
      <c r="A5938" s="30">
        <f>DATA!C6785</f>
        <v>0</v>
      </c>
      <c r="B5938" s="30">
        <f>DATA!D6785</f>
        <v>0</v>
      </c>
      <c r="C5938" s="31">
        <f>DATA!E6785</f>
        <v>0</v>
      </c>
    </row>
    <row r="5939" spans="1:3" x14ac:dyDescent="0.35">
      <c r="A5939" s="30">
        <f>DATA!C6786</f>
        <v>0</v>
      </c>
      <c r="B5939" s="30">
        <f>DATA!D6786</f>
        <v>0</v>
      </c>
      <c r="C5939" s="31">
        <f>DATA!E6786</f>
        <v>0</v>
      </c>
    </row>
    <row r="5940" spans="1:3" x14ac:dyDescent="0.35">
      <c r="A5940" s="30">
        <f>DATA!C6787</f>
        <v>0</v>
      </c>
      <c r="B5940" s="30">
        <f>DATA!D6787</f>
        <v>0</v>
      </c>
      <c r="C5940" s="31">
        <f>DATA!E6787</f>
        <v>0</v>
      </c>
    </row>
    <row r="5941" spans="1:3" x14ac:dyDescent="0.35">
      <c r="A5941" s="30">
        <f>DATA!C6788</f>
        <v>0</v>
      </c>
      <c r="B5941" s="30">
        <f>DATA!D6788</f>
        <v>0</v>
      </c>
      <c r="C5941" s="31">
        <f>DATA!E6788</f>
        <v>0</v>
      </c>
    </row>
    <row r="5942" spans="1:3" x14ac:dyDescent="0.35">
      <c r="A5942" s="30">
        <f>DATA!C6789</f>
        <v>0</v>
      </c>
      <c r="B5942" s="30">
        <f>DATA!D6789</f>
        <v>0</v>
      </c>
      <c r="C5942" s="31">
        <f>DATA!E6789</f>
        <v>0</v>
      </c>
    </row>
    <row r="5943" spans="1:3" x14ac:dyDescent="0.35">
      <c r="A5943" s="30">
        <f>DATA!C6790</f>
        <v>0</v>
      </c>
      <c r="B5943" s="30">
        <f>DATA!D6790</f>
        <v>0</v>
      </c>
      <c r="C5943" s="31">
        <f>DATA!E6790</f>
        <v>0</v>
      </c>
    </row>
    <row r="5944" spans="1:3" x14ac:dyDescent="0.35">
      <c r="A5944" s="30">
        <f>DATA!C6791</f>
        <v>0</v>
      </c>
      <c r="B5944" s="30">
        <f>DATA!D6791</f>
        <v>0</v>
      </c>
      <c r="C5944" s="31">
        <f>DATA!E6791</f>
        <v>0</v>
      </c>
    </row>
    <row r="5945" spans="1:3" x14ac:dyDescent="0.35">
      <c r="A5945" s="30">
        <f>DATA!C6792</f>
        <v>0</v>
      </c>
      <c r="B5945" s="30">
        <f>DATA!D6792</f>
        <v>0</v>
      </c>
      <c r="C5945" s="31">
        <f>DATA!E6792</f>
        <v>0</v>
      </c>
    </row>
    <row r="5946" spans="1:3" x14ac:dyDescent="0.35">
      <c r="A5946" s="30">
        <f>DATA!C6793</f>
        <v>0</v>
      </c>
      <c r="B5946" s="30">
        <f>DATA!D6793</f>
        <v>0</v>
      </c>
      <c r="C5946" s="31">
        <f>DATA!E6793</f>
        <v>0</v>
      </c>
    </row>
    <row r="5947" spans="1:3" x14ac:dyDescent="0.35">
      <c r="A5947" s="30">
        <f>DATA!C6794</f>
        <v>0</v>
      </c>
      <c r="B5947" s="30">
        <f>DATA!D6794</f>
        <v>0</v>
      </c>
      <c r="C5947" s="31">
        <f>DATA!E6794</f>
        <v>0</v>
      </c>
    </row>
    <row r="5948" spans="1:3" x14ac:dyDescent="0.35">
      <c r="A5948" s="30">
        <f>DATA!C6795</f>
        <v>0</v>
      </c>
      <c r="B5948" s="30">
        <f>DATA!D6795</f>
        <v>0</v>
      </c>
      <c r="C5948" s="31">
        <f>DATA!E6795</f>
        <v>0</v>
      </c>
    </row>
    <row r="5949" spans="1:3" x14ac:dyDescent="0.35">
      <c r="A5949" s="30">
        <f>DATA!C6796</f>
        <v>0</v>
      </c>
      <c r="B5949" s="30">
        <f>DATA!D6796</f>
        <v>0</v>
      </c>
      <c r="C5949" s="31">
        <f>DATA!E6796</f>
        <v>0</v>
      </c>
    </row>
    <row r="5950" spans="1:3" x14ac:dyDescent="0.35">
      <c r="A5950" s="30">
        <f>DATA!C6797</f>
        <v>0</v>
      </c>
      <c r="B5950" s="30">
        <f>DATA!D6797</f>
        <v>0</v>
      </c>
      <c r="C5950" s="31">
        <f>DATA!E6797</f>
        <v>0</v>
      </c>
    </row>
    <row r="5951" spans="1:3" x14ac:dyDescent="0.35">
      <c r="A5951" s="30">
        <f>DATA!C6798</f>
        <v>0</v>
      </c>
      <c r="B5951" s="30">
        <f>DATA!D6798</f>
        <v>0</v>
      </c>
      <c r="C5951" s="31">
        <f>DATA!E6798</f>
        <v>0</v>
      </c>
    </row>
    <row r="5952" spans="1:3" x14ac:dyDescent="0.35">
      <c r="A5952" s="30">
        <f>DATA!C6799</f>
        <v>0</v>
      </c>
      <c r="B5952" s="30">
        <f>DATA!D6799</f>
        <v>0</v>
      </c>
      <c r="C5952" s="31">
        <f>DATA!E6799</f>
        <v>0</v>
      </c>
    </row>
    <row r="5953" spans="1:3" x14ac:dyDescent="0.35">
      <c r="A5953" s="30">
        <f>DATA!C6800</f>
        <v>0</v>
      </c>
      <c r="B5953" s="30">
        <f>DATA!D6800</f>
        <v>0</v>
      </c>
      <c r="C5953" s="31">
        <f>DATA!E6800</f>
        <v>0</v>
      </c>
    </row>
    <row r="5954" spans="1:3" x14ac:dyDescent="0.35">
      <c r="A5954" s="30">
        <f>DATA!C6801</f>
        <v>0</v>
      </c>
      <c r="B5954" s="30">
        <f>DATA!D6801</f>
        <v>0</v>
      </c>
      <c r="C5954" s="31">
        <f>DATA!E6801</f>
        <v>0</v>
      </c>
    </row>
    <row r="5955" spans="1:3" x14ac:dyDescent="0.35">
      <c r="A5955" s="30">
        <f>DATA!C6802</f>
        <v>0</v>
      </c>
      <c r="B5955" s="30">
        <f>DATA!D6802</f>
        <v>0</v>
      </c>
      <c r="C5955" s="31">
        <f>DATA!E6802</f>
        <v>0</v>
      </c>
    </row>
    <row r="5956" spans="1:3" x14ac:dyDescent="0.35">
      <c r="A5956" s="30">
        <f>DATA!C6803</f>
        <v>0</v>
      </c>
      <c r="B5956" s="30">
        <f>DATA!D6803</f>
        <v>0</v>
      </c>
      <c r="C5956" s="31">
        <f>DATA!E6803</f>
        <v>0</v>
      </c>
    </row>
    <row r="5957" spans="1:3" x14ac:dyDescent="0.35">
      <c r="A5957" s="30">
        <f>DATA!C6804</f>
        <v>0</v>
      </c>
      <c r="B5957" s="30">
        <f>DATA!D6804</f>
        <v>0</v>
      </c>
      <c r="C5957" s="31">
        <f>DATA!E6804</f>
        <v>0</v>
      </c>
    </row>
    <row r="5958" spans="1:3" x14ac:dyDescent="0.35">
      <c r="A5958" s="30">
        <f>DATA!C6805</f>
        <v>0</v>
      </c>
      <c r="B5958" s="30">
        <f>DATA!D6805</f>
        <v>0</v>
      </c>
      <c r="C5958" s="31">
        <f>DATA!E6805</f>
        <v>0</v>
      </c>
    </row>
    <row r="5959" spans="1:3" x14ac:dyDescent="0.35">
      <c r="A5959" s="30">
        <f>DATA!C6806</f>
        <v>0</v>
      </c>
      <c r="B5959" s="30">
        <f>DATA!D6806</f>
        <v>0</v>
      </c>
      <c r="C5959" s="31">
        <f>DATA!E6806</f>
        <v>0</v>
      </c>
    </row>
    <row r="5960" spans="1:3" x14ac:dyDescent="0.35">
      <c r="A5960" s="30">
        <f>DATA!C6807</f>
        <v>0</v>
      </c>
      <c r="B5960" s="30">
        <f>DATA!D6807</f>
        <v>0</v>
      </c>
      <c r="C5960" s="31">
        <f>DATA!E6807</f>
        <v>0</v>
      </c>
    </row>
    <row r="5961" spans="1:3" x14ac:dyDescent="0.35">
      <c r="A5961" s="30">
        <f>DATA!C6808</f>
        <v>0</v>
      </c>
      <c r="B5961" s="30">
        <f>DATA!D6808</f>
        <v>0</v>
      </c>
      <c r="C5961" s="31">
        <f>DATA!E6808</f>
        <v>0</v>
      </c>
    </row>
    <row r="5962" spans="1:3" x14ac:dyDescent="0.35">
      <c r="A5962" s="30">
        <f>DATA!C6809</f>
        <v>0</v>
      </c>
      <c r="B5962" s="30">
        <f>DATA!D6809</f>
        <v>0</v>
      </c>
      <c r="C5962" s="31">
        <f>DATA!E6809</f>
        <v>0</v>
      </c>
    </row>
    <row r="5963" spans="1:3" x14ac:dyDescent="0.35">
      <c r="A5963" s="30">
        <f>DATA!C6810</f>
        <v>0</v>
      </c>
      <c r="B5963" s="30">
        <f>DATA!D6810</f>
        <v>0</v>
      </c>
      <c r="C5963" s="31">
        <f>DATA!E6810</f>
        <v>0</v>
      </c>
    </row>
    <row r="5964" spans="1:3" x14ac:dyDescent="0.35">
      <c r="A5964" s="30">
        <f>DATA!C6811</f>
        <v>0</v>
      </c>
      <c r="B5964" s="30">
        <f>DATA!D6811</f>
        <v>0</v>
      </c>
      <c r="C5964" s="31">
        <f>DATA!E6811</f>
        <v>0</v>
      </c>
    </row>
    <row r="5965" spans="1:3" x14ac:dyDescent="0.35">
      <c r="A5965" s="30">
        <f>DATA!C6812</f>
        <v>0</v>
      </c>
      <c r="B5965" s="30">
        <f>DATA!D6812</f>
        <v>0</v>
      </c>
      <c r="C5965" s="31">
        <f>DATA!E6812</f>
        <v>0</v>
      </c>
    </row>
    <row r="5966" spans="1:3" x14ac:dyDescent="0.35">
      <c r="A5966" s="30">
        <f>DATA!C6813</f>
        <v>0</v>
      </c>
      <c r="B5966" s="30">
        <f>DATA!D6813</f>
        <v>0</v>
      </c>
      <c r="C5966" s="31">
        <f>DATA!E6813</f>
        <v>0</v>
      </c>
    </row>
    <row r="5967" spans="1:3" x14ac:dyDescent="0.35">
      <c r="A5967" s="30">
        <f>DATA!C6814</f>
        <v>0</v>
      </c>
      <c r="B5967" s="30">
        <f>DATA!D6814</f>
        <v>0</v>
      </c>
      <c r="C5967" s="31">
        <f>DATA!E6814</f>
        <v>0</v>
      </c>
    </row>
    <row r="5968" spans="1:3" x14ac:dyDescent="0.35">
      <c r="A5968" s="30">
        <f>DATA!C6815</f>
        <v>0</v>
      </c>
      <c r="B5968" s="30">
        <f>DATA!D6815</f>
        <v>0</v>
      </c>
      <c r="C5968" s="31">
        <f>DATA!E6815</f>
        <v>0</v>
      </c>
    </row>
    <row r="5969" spans="1:3" x14ac:dyDescent="0.35">
      <c r="A5969" s="30">
        <f>DATA!C6816</f>
        <v>0</v>
      </c>
      <c r="B5969" s="30">
        <f>DATA!D6816</f>
        <v>0</v>
      </c>
      <c r="C5969" s="31">
        <f>DATA!E6816</f>
        <v>0</v>
      </c>
    </row>
    <row r="5970" spans="1:3" x14ac:dyDescent="0.35">
      <c r="A5970" s="30">
        <f>DATA!C6817</f>
        <v>0</v>
      </c>
      <c r="B5970" s="30">
        <f>DATA!D6817</f>
        <v>0</v>
      </c>
      <c r="C5970" s="31">
        <f>DATA!E6817</f>
        <v>0</v>
      </c>
    </row>
    <row r="5971" spans="1:3" x14ac:dyDescent="0.35">
      <c r="A5971" s="30">
        <f>DATA!C6818</f>
        <v>0</v>
      </c>
      <c r="B5971" s="30">
        <f>DATA!D6818</f>
        <v>0</v>
      </c>
      <c r="C5971" s="31">
        <f>DATA!E6818</f>
        <v>0</v>
      </c>
    </row>
    <row r="5972" spans="1:3" x14ac:dyDescent="0.35">
      <c r="A5972" s="30">
        <f>DATA!C6819</f>
        <v>0</v>
      </c>
      <c r="B5972" s="30">
        <f>DATA!D6819</f>
        <v>0</v>
      </c>
      <c r="C5972" s="31">
        <f>DATA!E6819</f>
        <v>0</v>
      </c>
    </row>
    <row r="5973" spans="1:3" x14ac:dyDescent="0.35">
      <c r="A5973" s="30">
        <f>DATA!C6820</f>
        <v>0</v>
      </c>
      <c r="B5973" s="30">
        <f>DATA!D6820</f>
        <v>0</v>
      </c>
      <c r="C5973" s="31">
        <f>DATA!E6820</f>
        <v>0</v>
      </c>
    </row>
    <row r="5974" spans="1:3" x14ac:dyDescent="0.35">
      <c r="A5974" s="30">
        <f>DATA!C6821</f>
        <v>0</v>
      </c>
      <c r="B5974" s="30">
        <f>DATA!D6821</f>
        <v>0</v>
      </c>
      <c r="C5974" s="31">
        <f>DATA!E6821</f>
        <v>0</v>
      </c>
    </row>
    <row r="5975" spans="1:3" x14ac:dyDescent="0.35">
      <c r="A5975" s="30">
        <f>DATA!C6822</f>
        <v>0</v>
      </c>
      <c r="B5975" s="30">
        <f>DATA!D6822</f>
        <v>0</v>
      </c>
      <c r="C5975" s="31">
        <f>DATA!E6822</f>
        <v>0</v>
      </c>
    </row>
    <row r="5976" spans="1:3" x14ac:dyDescent="0.35">
      <c r="A5976" s="30">
        <f>DATA!C6823</f>
        <v>0</v>
      </c>
      <c r="B5976" s="30">
        <f>DATA!D6823</f>
        <v>0</v>
      </c>
      <c r="C5976" s="31">
        <f>DATA!E6823</f>
        <v>0</v>
      </c>
    </row>
    <row r="5977" spans="1:3" x14ac:dyDescent="0.35">
      <c r="A5977" s="30">
        <f>DATA!C6824</f>
        <v>0</v>
      </c>
      <c r="B5977" s="30">
        <f>DATA!D6824</f>
        <v>0</v>
      </c>
      <c r="C5977" s="31">
        <f>DATA!E6824</f>
        <v>0</v>
      </c>
    </row>
    <row r="5978" spans="1:3" x14ac:dyDescent="0.35">
      <c r="A5978" s="30">
        <f>DATA!C6825</f>
        <v>0</v>
      </c>
      <c r="B5978" s="30">
        <f>DATA!D6825</f>
        <v>0</v>
      </c>
      <c r="C5978" s="31">
        <f>DATA!E6825</f>
        <v>0</v>
      </c>
    </row>
    <row r="5979" spans="1:3" x14ac:dyDescent="0.35">
      <c r="A5979" s="30">
        <f>DATA!C6826</f>
        <v>0</v>
      </c>
      <c r="B5979" s="30">
        <f>DATA!D6826</f>
        <v>0</v>
      </c>
      <c r="C5979" s="31">
        <f>DATA!E6826</f>
        <v>0</v>
      </c>
    </row>
    <row r="5980" spans="1:3" x14ac:dyDescent="0.35">
      <c r="A5980" s="30">
        <f>DATA!C6827</f>
        <v>0</v>
      </c>
      <c r="B5980" s="30">
        <f>DATA!D6827</f>
        <v>0</v>
      </c>
      <c r="C5980" s="31">
        <f>DATA!E6827</f>
        <v>0</v>
      </c>
    </row>
    <row r="5981" spans="1:3" x14ac:dyDescent="0.35">
      <c r="A5981" s="30">
        <f>DATA!C6828</f>
        <v>0</v>
      </c>
      <c r="B5981" s="30">
        <f>DATA!D6828</f>
        <v>0</v>
      </c>
      <c r="C5981" s="31">
        <f>DATA!E6828</f>
        <v>0</v>
      </c>
    </row>
    <row r="5982" spans="1:3" x14ac:dyDescent="0.35">
      <c r="A5982" s="30">
        <f>DATA!C6829</f>
        <v>0</v>
      </c>
      <c r="B5982" s="30">
        <f>DATA!D6829</f>
        <v>0</v>
      </c>
      <c r="C5982" s="31">
        <f>DATA!E6829</f>
        <v>0</v>
      </c>
    </row>
    <row r="5983" spans="1:3" x14ac:dyDescent="0.35">
      <c r="A5983" s="30">
        <f>DATA!C6830</f>
        <v>0</v>
      </c>
      <c r="B5983" s="30">
        <f>DATA!D6830</f>
        <v>0</v>
      </c>
      <c r="C5983" s="31">
        <f>DATA!E6830</f>
        <v>0</v>
      </c>
    </row>
    <row r="5984" spans="1:3" x14ac:dyDescent="0.35">
      <c r="A5984" s="30">
        <f>DATA!C6831</f>
        <v>0</v>
      </c>
      <c r="B5984" s="30">
        <f>DATA!D6831</f>
        <v>0</v>
      </c>
      <c r="C5984" s="31">
        <f>DATA!E6831</f>
        <v>0</v>
      </c>
    </row>
    <row r="5985" spans="1:3" x14ac:dyDescent="0.35">
      <c r="A5985" s="30">
        <f>DATA!C6832</f>
        <v>0</v>
      </c>
      <c r="B5985" s="30">
        <f>DATA!D6832</f>
        <v>0</v>
      </c>
      <c r="C5985" s="31">
        <f>DATA!E6832</f>
        <v>0</v>
      </c>
    </row>
    <row r="5986" spans="1:3" x14ac:dyDescent="0.35">
      <c r="A5986" s="30">
        <f>DATA!C6833</f>
        <v>0</v>
      </c>
      <c r="B5986" s="30">
        <f>DATA!D6833</f>
        <v>0</v>
      </c>
      <c r="C5986" s="31">
        <f>DATA!E6833</f>
        <v>0</v>
      </c>
    </row>
    <row r="5987" spans="1:3" x14ac:dyDescent="0.35">
      <c r="A5987" s="30">
        <f>DATA!C6834</f>
        <v>0</v>
      </c>
      <c r="B5987" s="30">
        <f>DATA!D6834</f>
        <v>0</v>
      </c>
      <c r="C5987" s="31">
        <f>DATA!E6834</f>
        <v>0</v>
      </c>
    </row>
    <row r="5988" spans="1:3" x14ac:dyDescent="0.35">
      <c r="A5988" s="30">
        <f>DATA!C6835</f>
        <v>0</v>
      </c>
      <c r="B5988" s="30">
        <f>DATA!D6835</f>
        <v>0</v>
      </c>
      <c r="C5988" s="31">
        <f>DATA!E6835</f>
        <v>0</v>
      </c>
    </row>
    <row r="5989" spans="1:3" x14ac:dyDescent="0.35">
      <c r="A5989" s="30">
        <f>DATA!C6836</f>
        <v>0</v>
      </c>
      <c r="B5989" s="30">
        <f>DATA!D6836</f>
        <v>0</v>
      </c>
      <c r="C5989" s="31">
        <f>DATA!E6836</f>
        <v>0</v>
      </c>
    </row>
    <row r="5990" spans="1:3" x14ac:dyDescent="0.35">
      <c r="A5990" s="30">
        <f>DATA!C6837</f>
        <v>0</v>
      </c>
      <c r="B5990" s="30">
        <f>DATA!D6837</f>
        <v>0</v>
      </c>
      <c r="C5990" s="31">
        <f>DATA!E6837</f>
        <v>0</v>
      </c>
    </row>
    <row r="5991" spans="1:3" x14ac:dyDescent="0.35">
      <c r="A5991" s="30">
        <f>DATA!C6838</f>
        <v>0</v>
      </c>
      <c r="B5991" s="30">
        <f>DATA!D6838</f>
        <v>0</v>
      </c>
      <c r="C5991" s="31">
        <f>DATA!E6838</f>
        <v>0</v>
      </c>
    </row>
    <row r="5992" spans="1:3" x14ac:dyDescent="0.35">
      <c r="A5992" s="30">
        <f>DATA!C6839</f>
        <v>0</v>
      </c>
      <c r="B5992" s="30">
        <f>DATA!D6839</f>
        <v>0</v>
      </c>
      <c r="C5992" s="31">
        <f>DATA!E6839</f>
        <v>0</v>
      </c>
    </row>
    <row r="5993" spans="1:3" x14ac:dyDescent="0.35">
      <c r="A5993" s="30">
        <f>DATA!C6840</f>
        <v>0</v>
      </c>
      <c r="B5993" s="30">
        <f>DATA!D6840</f>
        <v>0</v>
      </c>
      <c r="C5993" s="31">
        <f>DATA!E6840</f>
        <v>0</v>
      </c>
    </row>
    <row r="5994" spans="1:3" x14ac:dyDescent="0.35">
      <c r="A5994" s="30">
        <f>DATA!C6841</f>
        <v>0</v>
      </c>
      <c r="B5994" s="30">
        <f>DATA!D6841</f>
        <v>0</v>
      </c>
      <c r="C5994" s="31">
        <f>DATA!E6841</f>
        <v>0</v>
      </c>
    </row>
    <row r="5995" spans="1:3" x14ac:dyDescent="0.35">
      <c r="A5995" s="30">
        <f>DATA!C6842</f>
        <v>0</v>
      </c>
      <c r="B5995" s="30">
        <f>DATA!D6842</f>
        <v>0</v>
      </c>
      <c r="C5995" s="31">
        <f>DATA!E6842</f>
        <v>0</v>
      </c>
    </row>
    <row r="5996" spans="1:3" x14ac:dyDescent="0.35">
      <c r="A5996" s="30">
        <f>DATA!C6843</f>
        <v>0</v>
      </c>
      <c r="B5996" s="30">
        <f>DATA!D6843</f>
        <v>0</v>
      </c>
      <c r="C5996" s="31">
        <f>DATA!E6843</f>
        <v>0</v>
      </c>
    </row>
    <row r="5997" spans="1:3" x14ac:dyDescent="0.35">
      <c r="A5997" s="30">
        <f>DATA!C6844</f>
        <v>0</v>
      </c>
      <c r="B5997" s="30">
        <f>DATA!D6844</f>
        <v>0</v>
      </c>
      <c r="C5997" s="31">
        <f>DATA!E6844</f>
        <v>0</v>
      </c>
    </row>
    <row r="5998" spans="1:3" x14ac:dyDescent="0.35">
      <c r="A5998" s="30">
        <f>DATA!C6845</f>
        <v>0</v>
      </c>
      <c r="B5998" s="30">
        <f>DATA!D6845</f>
        <v>0</v>
      </c>
      <c r="C5998" s="31">
        <f>DATA!E6845</f>
        <v>0</v>
      </c>
    </row>
    <row r="5999" spans="1:3" x14ac:dyDescent="0.35">
      <c r="A5999" s="30">
        <f>DATA!C6846</f>
        <v>0</v>
      </c>
      <c r="B5999" s="30">
        <f>DATA!D6846</f>
        <v>0</v>
      </c>
      <c r="C5999" s="31">
        <f>DATA!E6846</f>
        <v>0</v>
      </c>
    </row>
    <row r="6000" spans="1:3" x14ac:dyDescent="0.35">
      <c r="A6000" s="30">
        <f>DATA!C6847</f>
        <v>0</v>
      </c>
      <c r="B6000" s="30">
        <f>DATA!D6847</f>
        <v>0</v>
      </c>
      <c r="C6000" s="31">
        <f>DATA!E6847</f>
        <v>0</v>
      </c>
    </row>
    <row r="6001" spans="1:3" x14ac:dyDescent="0.35">
      <c r="A6001" s="30">
        <f>DATA!C6848</f>
        <v>0</v>
      </c>
      <c r="B6001" s="30">
        <f>DATA!D6848</f>
        <v>0</v>
      </c>
      <c r="C6001" s="31">
        <f>DATA!E6848</f>
        <v>0</v>
      </c>
    </row>
    <row r="6002" spans="1:3" x14ac:dyDescent="0.35">
      <c r="A6002" s="30">
        <f>DATA!C6849</f>
        <v>0</v>
      </c>
      <c r="B6002" s="30">
        <f>DATA!D6849</f>
        <v>0</v>
      </c>
      <c r="C6002" s="31">
        <f>DATA!E6849</f>
        <v>0</v>
      </c>
    </row>
    <row r="6003" spans="1:3" x14ac:dyDescent="0.35">
      <c r="A6003" s="30">
        <f>DATA!C6850</f>
        <v>0</v>
      </c>
      <c r="B6003" s="30">
        <f>DATA!D6850</f>
        <v>0</v>
      </c>
      <c r="C6003" s="31">
        <f>DATA!E6850</f>
        <v>0</v>
      </c>
    </row>
    <row r="6004" spans="1:3" x14ac:dyDescent="0.35">
      <c r="A6004" s="30">
        <f>DATA!C6851</f>
        <v>0</v>
      </c>
      <c r="B6004" s="30">
        <f>DATA!D6851</f>
        <v>0</v>
      </c>
      <c r="C6004" s="31">
        <f>DATA!E6851</f>
        <v>0</v>
      </c>
    </row>
    <row r="6005" spans="1:3" x14ac:dyDescent="0.35">
      <c r="A6005" s="30">
        <f>DATA!C6852</f>
        <v>0</v>
      </c>
      <c r="B6005" s="30">
        <f>DATA!D6852</f>
        <v>0</v>
      </c>
      <c r="C6005" s="31">
        <f>DATA!E6852</f>
        <v>0</v>
      </c>
    </row>
    <row r="6006" spans="1:3" x14ac:dyDescent="0.35">
      <c r="A6006" s="30">
        <f>DATA!C6853</f>
        <v>0</v>
      </c>
      <c r="B6006" s="30">
        <f>DATA!D6853</f>
        <v>0</v>
      </c>
      <c r="C6006" s="31">
        <f>DATA!E6853</f>
        <v>0</v>
      </c>
    </row>
    <row r="6007" spans="1:3" x14ac:dyDescent="0.35">
      <c r="A6007" s="30">
        <f>DATA!C6854</f>
        <v>0</v>
      </c>
      <c r="B6007" s="30">
        <f>DATA!D6854</f>
        <v>0</v>
      </c>
      <c r="C6007" s="31">
        <f>DATA!E6854</f>
        <v>0</v>
      </c>
    </row>
    <row r="6008" spans="1:3" x14ac:dyDescent="0.35">
      <c r="A6008" s="30">
        <f>DATA!C6855</f>
        <v>0</v>
      </c>
      <c r="B6008" s="30">
        <f>DATA!D6855</f>
        <v>0</v>
      </c>
      <c r="C6008" s="31">
        <f>DATA!E6855</f>
        <v>0</v>
      </c>
    </row>
    <row r="6009" spans="1:3" x14ac:dyDescent="0.35">
      <c r="A6009" s="30">
        <f>DATA!C6856</f>
        <v>0</v>
      </c>
      <c r="B6009" s="30">
        <f>DATA!D6856</f>
        <v>0</v>
      </c>
      <c r="C6009" s="31">
        <f>DATA!E6856</f>
        <v>0</v>
      </c>
    </row>
    <row r="6010" spans="1:3" x14ac:dyDescent="0.35">
      <c r="A6010" s="30">
        <f>DATA!C6857</f>
        <v>0</v>
      </c>
      <c r="B6010" s="30">
        <f>DATA!D6857</f>
        <v>0</v>
      </c>
      <c r="C6010" s="31">
        <f>DATA!E6857</f>
        <v>0</v>
      </c>
    </row>
    <row r="6011" spans="1:3" x14ac:dyDescent="0.35">
      <c r="A6011" s="30">
        <f>DATA!C6858</f>
        <v>0</v>
      </c>
      <c r="B6011" s="30">
        <f>DATA!D6858</f>
        <v>0</v>
      </c>
      <c r="C6011" s="31">
        <f>DATA!E6858</f>
        <v>0</v>
      </c>
    </row>
    <row r="6012" spans="1:3" x14ac:dyDescent="0.35">
      <c r="A6012" s="30">
        <f>DATA!C6859</f>
        <v>0</v>
      </c>
      <c r="B6012" s="30">
        <f>DATA!D6859</f>
        <v>0</v>
      </c>
      <c r="C6012" s="31">
        <f>DATA!E6859</f>
        <v>0</v>
      </c>
    </row>
    <row r="6013" spans="1:3" x14ac:dyDescent="0.35">
      <c r="A6013" s="30">
        <f>DATA!C6860</f>
        <v>0</v>
      </c>
      <c r="B6013" s="30">
        <f>DATA!D6860</f>
        <v>0</v>
      </c>
      <c r="C6013" s="31">
        <f>DATA!E6860</f>
        <v>0</v>
      </c>
    </row>
    <row r="6014" spans="1:3" x14ac:dyDescent="0.35">
      <c r="A6014" s="30">
        <f>DATA!C6861</f>
        <v>0</v>
      </c>
      <c r="B6014" s="30">
        <f>DATA!D6861</f>
        <v>0</v>
      </c>
      <c r="C6014" s="31">
        <f>DATA!E6861</f>
        <v>0</v>
      </c>
    </row>
    <row r="6015" spans="1:3" x14ac:dyDescent="0.35">
      <c r="A6015" s="30">
        <f>DATA!C6862</f>
        <v>0</v>
      </c>
      <c r="B6015" s="30">
        <f>DATA!D6862</f>
        <v>0</v>
      </c>
      <c r="C6015" s="31">
        <f>DATA!E6862</f>
        <v>0</v>
      </c>
    </row>
    <row r="6016" spans="1:3" x14ac:dyDescent="0.35">
      <c r="A6016" s="30">
        <f>DATA!C6863</f>
        <v>0</v>
      </c>
      <c r="B6016" s="30">
        <f>DATA!D6863</f>
        <v>0</v>
      </c>
      <c r="C6016" s="31">
        <f>DATA!E6863</f>
        <v>0</v>
      </c>
    </row>
    <row r="6017" spans="1:3" x14ac:dyDescent="0.35">
      <c r="A6017" s="30">
        <f>DATA!C6864</f>
        <v>0</v>
      </c>
      <c r="B6017" s="30">
        <f>DATA!D6864</f>
        <v>0</v>
      </c>
      <c r="C6017" s="31">
        <f>DATA!E6864</f>
        <v>0</v>
      </c>
    </row>
    <row r="6018" spans="1:3" x14ac:dyDescent="0.35">
      <c r="A6018" s="30">
        <f>DATA!C6865</f>
        <v>0</v>
      </c>
      <c r="B6018" s="30">
        <f>DATA!D6865</f>
        <v>0</v>
      </c>
      <c r="C6018" s="31">
        <f>DATA!E6865</f>
        <v>0</v>
      </c>
    </row>
    <row r="6019" spans="1:3" x14ac:dyDescent="0.35">
      <c r="A6019" s="30">
        <f>DATA!C6866</f>
        <v>0</v>
      </c>
      <c r="B6019" s="30">
        <f>DATA!D6866</f>
        <v>0</v>
      </c>
      <c r="C6019" s="31">
        <f>DATA!E6866</f>
        <v>0</v>
      </c>
    </row>
    <row r="6020" spans="1:3" x14ac:dyDescent="0.35">
      <c r="A6020" s="30">
        <f>DATA!C6867</f>
        <v>0</v>
      </c>
      <c r="B6020" s="30">
        <f>DATA!D6867</f>
        <v>0</v>
      </c>
      <c r="C6020" s="31">
        <f>DATA!E6867</f>
        <v>0</v>
      </c>
    </row>
    <row r="6021" spans="1:3" x14ac:dyDescent="0.35">
      <c r="A6021" s="30">
        <f>DATA!C6868</f>
        <v>0</v>
      </c>
      <c r="B6021" s="30">
        <f>DATA!D6868</f>
        <v>0</v>
      </c>
      <c r="C6021" s="31">
        <f>DATA!E6868</f>
        <v>0</v>
      </c>
    </row>
    <row r="6022" spans="1:3" x14ac:dyDescent="0.35">
      <c r="A6022" s="30">
        <f>DATA!C6869</f>
        <v>0</v>
      </c>
      <c r="B6022" s="30">
        <f>DATA!D6869</f>
        <v>0</v>
      </c>
      <c r="C6022" s="31">
        <f>DATA!E6869</f>
        <v>0</v>
      </c>
    </row>
    <row r="6023" spans="1:3" x14ac:dyDescent="0.35">
      <c r="A6023" s="30">
        <f>DATA!C6870</f>
        <v>0</v>
      </c>
      <c r="B6023" s="30">
        <f>DATA!D6870</f>
        <v>0</v>
      </c>
      <c r="C6023" s="31">
        <f>DATA!E6870</f>
        <v>0</v>
      </c>
    </row>
    <row r="6024" spans="1:3" x14ac:dyDescent="0.35">
      <c r="A6024" s="30">
        <f>DATA!C6871</f>
        <v>0</v>
      </c>
      <c r="B6024" s="30">
        <f>DATA!D6871</f>
        <v>0</v>
      </c>
      <c r="C6024" s="31">
        <f>DATA!E6871</f>
        <v>0</v>
      </c>
    </row>
    <row r="6025" spans="1:3" x14ac:dyDescent="0.35">
      <c r="A6025" s="30">
        <f>DATA!C6872</f>
        <v>0</v>
      </c>
      <c r="B6025" s="30">
        <f>DATA!D6872</f>
        <v>0</v>
      </c>
      <c r="C6025" s="31">
        <f>DATA!E6872</f>
        <v>0</v>
      </c>
    </row>
    <row r="6026" spans="1:3" x14ac:dyDescent="0.35">
      <c r="A6026" s="30">
        <f>DATA!C6873</f>
        <v>0</v>
      </c>
      <c r="B6026" s="30">
        <f>DATA!D6873</f>
        <v>0</v>
      </c>
      <c r="C6026" s="31">
        <f>DATA!E6873</f>
        <v>0</v>
      </c>
    </row>
    <row r="6027" spans="1:3" x14ac:dyDescent="0.35">
      <c r="A6027" s="30">
        <f>DATA!C6874</f>
        <v>0</v>
      </c>
      <c r="B6027" s="30">
        <f>DATA!D6874</f>
        <v>0</v>
      </c>
      <c r="C6027" s="31">
        <f>DATA!E6874</f>
        <v>0</v>
      </c>
    </row>
    <row r="6028" spans="1:3" x14ac:dyDescent="0.35">
      <c r="A6028" s="30">
        <f>DATA!C6875</f>
        <v>0</v>
      </c>
      <c r="B6028" s="30">
        <f>DATA!D6875</f>
        <v>0</v>
      </c>
      <c r="C6028" s="31">
        <f>DATA!E6875</f>
        <v>0</v>
      </c>
    </row>
    <row r="6029" spans="1:3" x14ac:dyDescent="0.35">
      <c r="A6029" s="30">
        <f>DATA!C6876</f>
        <v>0</v>
      </c>
      <c r="B6029" s="30">
        <f>DATA!D6876</f>
        <v>0</v>
      </c>
      <c r="C6029" s="31">
        <f>DATA!E6876</f>
        <v>0</v>
      </c>
    </row>
    <row r="6030" spans="1:3" x14ac:dyDescent="0.35">
      <c r="A6030" s="30">
        <f>DATA!C6877</f>
        <v>0</v>
      </c>
      <c r="B6030" s="30">
        <f>DATA!D6877</f>
        <v>0</v>
      </c>
      <c r="C6030" s="31">
        <f>DATA!E6877</f>
        <v>0</v>
      </c>
    </row>
    <row r="6031" spans="1:3" x14ac:dyDescent="0.35">
      <c r="A6031" s="30">
        <f>DATA!C6878</f>
        <v>0</v>
      </c>
      <c r="B6031" s="30">
        <f>DATA!D6878</f>
        <v>0</v>
      </c>
      <c r="C6031" s="31">
        <f>DATA!E6878</f>
        <v>0</v>
      </c>
    </row>
    <row r="6032" spans="1:3" x14ac:dyDescent="0.35">
      <c r="A6032" s="30">
        <f>DATA!C6879</f>
        <v>0</v>
      </c>
      <c r="B6032" s="30">
        <f>DATA!D6879</f>
        <v>0</v>
      </c>
      <c r="C6032" s="31">
        <f>DATA!E6879</f>
        <v>0</v>
      </c>
    </row>
    <row r="6033" spans="1:3" x14ac:dyDescent="0.35">
      <c r="A6033" s="30">
        <f>DATA!C6880</f>
        <v>0</v>
      </c>
      <c r="B6033" s="30">
        <f>DATA!D6880</f>
        <v>0</v>
      </c>
      <c r="C6033" s="31">
        <f>DATA!E6880</f>
        <v>0</v>
      </c>
    </row>
    <row r="6034" spans="1:3" x14ac:dyDescent="0.35">
      <c r="A6034" s="30">
        <f>DATA!C6881</f>
        <v>0</v>
      </c>
      <c r="B6034" s="30">
        <f>DATA!D6881</f>
        <v>0</v>
      </c>
      <c r="C6034" s="31">
        <f>DATA!E6881</f>
        <v>0</v>
      </c>
    </row>
    <row r="6035" spans="1:3" x14ac:dyDescent="0.35">
      <c r="A6035" s="30">
        <f>DATA!C6882</f>
        <v>0</v>
      </c>
      <c r="B6035" s="30">
        <f>DATA!D6882</f>
        <v>0</v>
      </c>
      <c r="C6035" s="31">
        <f>DATA!E6882</f>
        <v>0</v>
      </c>
    </row>
    <row r="6036" spans="1:3" x14ac:dyDescent="0.35">
      <c r="A6036" s="30">
        <f>DATA!C6883</f>
        <v>0</v>
      </c>
      <c r="B6036" s="30">
        <f>DATA!D6883</f>
        <v>0</v>
      </c>
      <c r="C6036" s="31">
        <f>DATA!E6883</f>
        <v>0</v>
      </c>
    </row>
    <row r="6037" spans="1:3" x14ac:dyDescent="0.35">
      <c r="A6037" s="30">
        <f>DATA!C6884</f>
        <v>0</v>
      </c>
      <c r="B6037" s="30">
        <f>DATA!D6884</f>
        <v>0</v>
      </c>
      <c r="C6037" s="31">
        <f>DATA!E6884</f>
        <v>0</v>
      </c>
    </row>
    <row r="6038" spans="1:3" x14ac:dyDescent="0.35">
      <c r="A6038" s="30">
        <f>DATA!C6885</f>
        <v>0</v>
      </c>
      <c r="B6038" s="30">
        <f>DATA!D6885</f>
        <v>0</v>
      </c>
      <c r="C6038" s="31">
        <f>DATA!E6885</f>
        <v>0</v>
      </c>
    </row>
    <row r="6039" spans="1:3" x14ac:dyDescent="0.35">
      <c r="A6039" s="30">
        <f>DATA!C6886</f>
        <v>0</v>
      </c>
      <c r="B6039" s="30">
        <f>DATA!D6886</f>
        <v>0</v>
      </c>
      <c r="C6039" s="31">
        <f>DATA!E6886</f>
        <v>0</v>
      </c>
    </row>
    <row r="6040" spans="1:3" x14ac:dyDescent="0.35">
      <c r="A6040" s="30">
        <f>DATA!C6887</f>
        <v>0</v>
      </c>
      <c r="B6040" s="30">
        <f>DATA!D6887</f>
        <v>0</v>
      </c>
      <c r="C6040" s="31">
        <f>DATA!E6887</f>
        <v>0</v>
      </c>
    </row>
    <row r="6041" spans="1:3" x14ac:dyDescent="0.35">
      <c r="A6041" s="30">
        <f>DATA!C6888</f>
        <v>0</v>
      </c>
      <c r="B6041" s="30">
        <f>DATA!D6888</f>
        <v>0</v>
      </c>
      <c r="C6041" s="31">
        <f>DATA!E6888</f>
        <v>0</v>
      </c>
    </row>
    <row r="6042" spans="1:3" x14ac:dyDescent="0.35">
      <c r="A6042" s="30">
        <f>DATA!C6889</f>
        <v>0</v>
      </c>
      <c r="B6042" s="30">
        <f>DATA!D6889</f>
        <v>0</v>
      </c>
      <c r="C6042" s="31">
        <f>DATA!E6889</f>
        <v>0</v>
      </c>
    </row>
    <row r="6043" spans="1:3" x14ac:dyDescent="0.35">
      <c r="A6043" s="30">
        <f>DATA!C6890</f>
        <v>0</v>
      </c>
      <c r="B6043" s="30">
        <f>DATA!D6890</f>
        <v>0</v>
      </c>
      <c r="C6043" s="31">
        <f>DATA!E6890</f>
        <v>0</v>
      </c>
    </row>
    <row r="6044" spans="1:3" x14ac:dyDescent="0.35">
      <c r="A6044" s="30">
        <f>DATA!C6891</f>
        <v>0</v>
      </c>
      <c r="B6044" s="30">
        <f>DATA!D6891</f>
        <v>0</v>
      </c>
      <c r="C6044" s="31">
        <f>DATA!E6891</f>
        <v>0</v>
      </c>
    </row>
    <row r="6045" spans="1:3" x14ac:dyDescent="0.35">
      <c r="A6045" s="30">
        <f>DATA!C6892</f>
        <v>0</v>
      </c>
      <c r="B6045" s="30">
        <f>DATA!D6892</f>
        <v>0</v>
      </c>
      <c r="C6045" s="31">
        <f>DATA!E6892</f>
        <v>0</v>
      </c>
    </row>
    <row r="6046" spans="1:3" x14ac:dyDescent="0.35">
      <c r="A6046" s="30">
        <f>DATA!C6893</f>
        <v>0</v>
      </c>
      <c r="B6046" s="30">
        <f>DATA!D6893</f>
        <v>0</v>
      </c>
      <c r="C6046" s="31">
        <f>DATA!E6893</f>
        <v>0</v>
      </c>
    </row>
    <row r="6047" spans="1:3" x14ac:dyDescent="0.35">
      <c r="A6047" s="30">
        <f>DATA!C6894</f>
        <v>0</v>
      </c>
      <c r="B6047" s="30">
        <f>DATA!D6894</f>
        <v>0</v>
      </c>
      <c r="C6047" s="31">
        <f>DATA!E6894</f>
        <v>0</v>
      </c>
    </row>
    <row r="6048" spans="1:3" x14ac:dyDescent="0.35">
      <c r="A6048" s="30">
        <f>DATA!C6895</f>
        <v>0</v>
      </c>
      <c r="B6048" s="30">
        <f>DATA!D6895</f>
        <v>0</v>
      </c>
      <c r="C6048" s="31">
        <f>DATA!E6895</f>
        <v>0</v>
      </c>
    </row>
    <row r="6049" spans="1:3" x14ac:dyDescent="0.35">
      <c r="A6049" s="30">
        <f>DATA!C6896</f>
        <v>0</v>
      </c>
      <c r="B6049" s="30">
        <f>DATA!D6896</f>
        <v>0</v>
      </c>
      <c r="C6049" s="31">
        <f>DATA!E6896</f>
        <v>0</v>
      </c>
    </row>
    <row r="6050" spans="1:3" x14ac:dyDescent="0.35">
      <c r="A6050" s="30">
        <f>DATA!C6897</f>
        <v>0</v>
      </c>
      <c r="B6050" s="30">
        <f>DATA!D6897</f>
        <v>0</v>
      </c>
      <c r="C6050" s="31">
        <f>DATA!E6897</f>
        <v>0</v>
      </c>
    </row>
    <row r="6051" spans="1:3" x14ac:dyDescent="0.35">
      <c r="A6051" s="30">
        <f>DATA!C6898</f>
        <v>0</v>
      </c>
      <c r="B6051" s="30">
        <f>DATA!D6898</f>
        <v>0</v>
      </c>
      <c r="C6051" s="31">
        <f>DATA!E6898</f>
        <v>0</v>
      </c>
    </row>
    <row r="6052" spans="1:3" x14ac:dyDescent="0.35">
      <c r="A6052" s="30">
        <f>DATA!C6899</f>
        <v>0</v>
      </c>
      <c r="B6052" s="30">
        <f>DATA!D6899</f>
        <v>0</v>
      </c>
      <c r="C6052" s="31">
        <f>DATA!E6899</f>
        <v>0</v>
      </c>
    </row>
    <row r="6053" spans="1:3" x14ac:dyDescent="0.35">
      <c r="A6053" s="30">
        <f>DATA!C6900</f>
        <v>0</v>
      </c>
      <c r="B6053" s="30">
        <f>DATA!D6900</f>
        <v>0</v>
      </c>
      <c r="C6053" s="31">
        <f>DATA!E6900</f>
        <v>0</v>
      </c>
    </row>
    <row r="6054" spans="1:3" x14ac:dyDescent="0.35">
      <c r="A6054" s="30">
        <f>DATA!C6901</f>
        <v>0</v>
      </c>
      <c r="B6054" s="30">
        <f>DATA!D6901</f>
        <v>0</v>
      </c>
      <c r="C6054" s="31">
        <f>DATA!E6901</f>
        <v>0</v>
      </c>
    </row>
    <row r="6055" spans="1:3" x14ac:dyDescent="0.35">
      <c r="A6055" s="30">
        <f>DATA!C6902</f>
        <v>0</v>
      </c>
      <c r="B6055" s="30">
        <f>DATA!D6902</f>
        <v>0</v>
      </c>
      <c r="C6055" s="31">
        <f>DATA!E6902</f>
        <v>0</v>
      </c>
    </row>
    <row r="6056" spans="1:3" x14ac:dyDescent="0.35">
      <c r="A6056" s="30">
        <f>DATA!C6903</f>
        <v>0</v>
      </c>
      <c r="B6056" s="30">
        <f>DATA!D6903</f>
        <v>0</v>
      </c>
      <c r="C6056" s="31">
        <f>DATA!E6903</f>
        <v>0</v>
      </c>
    </row>
    <row r="6057" spans="1:3" x14ac:dyDescent="0.35">
      <c r="A6057" s="30">
        <f>DATA!C6904</f>
        <v>0</v>
      </c>
      <c r="B6057" s="30">
        <f>DATA!D6904</f>
        <v>0</v>
      </c>
      <c r="C6057" s="31">
        <f>DATA!E6904</f>
        <v>0</v>
      </c>
    </row>
    <row r="6058" spans="1:3" x14ac:dyDescent="0.35">
      <c r="A6058" s="30">
        <f>DATA!C6905</f>
        <v>0</v>
      </c>
      <c r="B6058" s="30">
        <f>DATA!D6905</f>
        <v>0</v>
      </c>
      <c r="C6058" s="31">
        <f>DATA!E6905</f>
        <v>0</v>
      </c>
    </row>
    <row r="6059" spans="1:3" x14ac:dyDescent="0.35">
      <c r="A6059" s="30">
        <f>DATA!C6906</f>
        <v>0</v>
      </c>
      <c r="B6059" s="30">
        <f>DATA!D6906</f>
        <v>0</v>
      </c>
      <c r="C6059" s="31">
        <f>DATA!E6906</f>
        <v>0</v>
      </c>
    </row>
    <row r="6060" spans="1:3" x14ac:dyDescent="0.35">
      <c r="A6060" s="30">
        <f>DATA!C6907</f>
        <v>0</v>
      </c>
      <c r="B6060" s="30">
        <f>DATA!D6907</f>
        <v>0</v>
      </c>
      <c r="C6060" s="31">
        <f>DATA!E6907</f>
        <v>0</v>
      </c>
    </row>
    <row r="6061" spans="1:3" x14ac:dyDescent="0.35">
      <c r="A6061" s="30">
        <f>DATA!C6908</f>
        <v>0</v>
      </c>
      <c r="B6061" s="30">
        <f>DATA!D6908</f>
        <v>0</v>
      </c>
      <c r="C6061" s="31">
        <f>DATA!E6908</f>
        <v>0</v>
      </c>
    </row>
    <row r="6062" spans="1:3" x14ac:dyDescent="0.35">
      <c r="A6062" s="30">
        <f>DATA!C6909</f>
        <v>0</v>
      </c>
      <c r="B6062" s="30">
        <f>DATA!D6909</f>
        <v>0</v>
      </c>
      <c r="C6062" s="31">
        <f>DATA!E6909</f>
        <v>0</v>
      </c>
    </row>
    <row r="6063" spans="1:3" x14ac:dyDescent="0.35">
      <c r="A6063" s="30">
        <f>DATA!C6910</f>
        <v>0</v>
      </c>
      <c r="B6063" s="30">
        <f>DATA!D6910</f>
        <v>0</v>
      </c>
      <c r="C6063" s="31">
        <f>DATA!E6910</f>
        <v>0</v>
      </c>
    </row>
    <row r="6064" spans="1:3" x14ac:dyDescent="0.35">
      <c r="A6064" s="30">
        <f>DATA!C6911</f>
        <v>0</v>
      </c>
      <c r="B6064" s="30">
        <f>DATA!D6911</f>
        <v>0</v>
      </c>
      <c r="C6064" s="31">
        <f>DATA!E6911</f>
        <v>0</v>
      </c>
    </row>
    <row r="6065" spans="1:3" x14ac:dyDescent="0.35">
      <c r="A6065" s="30">
        <f>DATA!C6912</f>
        <v>0</v>
      </c>
      <c r="B6065" s="30">
        <f>DATA!D6912</f>
        <v>0</v>
      </c>
      <c r="C6065" s="31">
        <f>DATA!E6912</f>
        <v>0</v>
      </c>
    </row>
    <row r="6066" spans="1:3" x14ac:dyDescent="0.35">
      <c r="A6066" s="30">
        <f>DATA!C6913</f>
        <v>0</v>
      </c>
      <c r="B6066" s="30">
        <f>DATA!D6913</f>
        <v>0</v>
      </c>
      <c r="C6066" s="31">
        <f>DATA!E6913</f>
        <v>0</v>
      </c>
    </row>
    <row r="6067" spans="1:3" x14ac:dyDescent="0.35">
      <c r="A6067" s="30">
        <f>DATA!C6914</f>
        <v>0</v>
      </c>
      <c r="B6067" s="30">
        <f>DATA!D6914</f>
        <v>0</v>
      </c>
      <c r="C6067" s="31">
        <f>DATA!E6914</f>
        <v>0</v>
      </c>
    </row>
    <row r="6068" spans="1:3" x14ac:dyDescent="0.35">
      <c r="A6068" s="30">
        <f>DATA!C6915</f>
        <v>0</v>
      </c>
      <c r="B6068" s="30">
        <f>DATA!D6915</f>
        <v>0</v>
      </c>
      <c r="C6068" s="31">
        <f>DATA!E6915</f>
        <v>0</v>
      </c>
    </row>
    <row r="6069" spans="1:3" x14ac:dyDescent="0.35">
      <c r="A6069" s="30">
        <f>DATA!C6916</f>
        <v>0</v>
      </c>
      <c r="B6069" s="30">
        <f>DATA!D6916</f>
        <v>0</v>
      </c>
      <c r="C6069" s="31">
        <f>DATA!E6916</f>
        <v>0</v>
      </c>
    </row>
    <row r="6070" spans="1:3" x14ac:dyDescent="0.35">
      <c r="A6070" s="30">
        <f>DATA!C6917</f>
        <v>0</v>
      </c>
      <c r="B6070" s="30">
        <f>DATA!D6917</f>
        <v>0</v>
      </c>
      <c r="C6070" s="31">
        <f>DATA!E6917</f>
        <v>0</v>
      </c>
    </row>
    <row r="6071" spans="1:3" x14ac:dyDescent="0.35">
      <c r="A6071" s="30">
        <f>DATA!C6918</f>
        <v>0</v>
      </c>
      <c r="B6071" s="30">
        <f>DATA!D6918</f>
        <v>0</v>
      </c>
      <c r="C6071" s="31">
        <f>DATA!E6918</f>
        <v>0</v>
      </c>
    </row>
    <row r="6072" spans="1:3" x14ac:dyDescent="0.35">
      <c r="A6072" s="30">
        <f>DATA!C6919</f>
        <v>0</v>
      </c>
      <c r="B6072" s="30">
        <f>DATA!D6919</f>
        <v>0</v>
      </c>
      <c r="C6072" s="31">
        <f>DATA!E6919</f>
        <v>0</v>
      </c>
    </row>
    <row r="6073" spans="1:3" x14ac:dyDescent="0.35">
      <c r="A6073" s="30">
        <f>DATA!C6920</f>
        <v>0</v>
      </c>
      <c r="B6073" s="30">
        <f>DATA!D6920</f>
        <v>0</v>
      </c>
      <c r="C6073" s="31">
        <f>DATA!E6920</f>
        <v>0</v>
      </c>
    </row>
    <row r="6074" spans="1:3" x14ac:dyDescent="0.35">
      <c r="A6074" s="30">
        <f>DATA!C6921</f>
        <v>0</v>
      </c>
      <c r="B6074" s="30">
        <f>DATA!D6921</f>
        <v>0</v>
      </c>
      <c r="C6074" s="31">
        <f>DATA!E6921</f>
        <v>0</v>
      </c>
    </row>
    <row r="6075" spans="1:3" x14ac:dyDescent="0.35">
      <c r="A6075" s="30">
        <f>DATA!C6922</f>
        <v>0</v>
      </c>
      <c r="B6075" s="30">
        <f>DATA!D6922</f>
        <v>0</v>
      </c>
      <c r="C6075" s="31">
        <f>DATA!E6922</f>
        <v>0</v>
      </c>
    </row>
    <row r="6076" spans="1:3" x14ac:dyDescent="0.35">
      <c r="A6076" s="30">
        <f>DATA!C6923</f>
        <v>0</v>
      </c>
      <c r="B6076" s="30">
        <f>DATA!D6923</f>
        <v>0</v>
      </c>
      <c r="C6076" s="31">
        <f>DATA!E6923</f>
        <v>0</v>
      </c>
    </row>
    <row r="6077" spans="1:3" x14ac:dyDescent="0.35">
      <c r="A6077" s="30">
        <f>DATA!C6924</f>
        <v>0</v>
      </c>
      <c r="B6077" s="30">
        <f>DATA!D6924</f>
        <v>0</v>
      </c>
      <c r="C6077" s="31">
        <f>DATA!E6924</f>
        <v>0</v>
      </c>
    </row>
    <row r="6078" spans="1:3" x14ac:dyDescent="0.35">
      <c r="A6078" s="30">
        <f>DATA!C6925</f>
        <v>0</v>
      </c>
      <c r="B6078" s="30">
        <f>DATA!D6925</f>
        <v>0</v>
      </c>
      <c r="C6078" s="31">
        <f>DATA!E6925</f>
        <v>0</v>
      </c>
    </row>
    <row r="6079" spans="1:3" x14ac:dyDescent="0.35">
      <c r="A6079" s="30">
        <f>DATA!C6926</f>
        <v>0</v>
      </c>
      <c r="B6079" s="30">
        <f>DATA!D6926</f>
        <v>0</v>
      </c>
      <c r="C6079" s="31">
        <f>DATA!E6926</f>
        <v>0</v>
      </c>
    </row>
    <row r="6080" spans="1:3" x14ac:dyDescent="0.35">
      <c r="A6080" s="30">
        <f>DATA!C6927</f>
        <v>0</v>
      </c>
      <c r="B6080" s="30">
        <f>DATA!D6927</f>
        <v>0</v>
      </c>
      <c r="C6080" s="31">
        <f>DATA!E6927</f>
        <v>0</v>
      </c>
    </row>
    <row r="6081" spans="1:3" x14ac:dyDescent="0.35">
      <c r="A6081" s="30">
        <f>DATA!C6928</f>
        <v>0</v>
      </c>
      <c r="B6081" s="30">
        <f>DATA!D6928</f>
        <v>0</v>
      </c>
      <c r="C6081" s="31">
        <f>DATA!E6928</f>
        <v>0</v>
      </c>
    </row>
    <row r="6082" spans="1:3" x14ac:dyDescent="0.35">
      <c r="A6082" s="30">
        <f>DATA!C6929</f>
        <v>0</v>
      </c>
      <c r="B6082" s="30">
        <f>DATA!D6929</f>
        <v>0</v>
      </c>
      <c r="C6082" s="31">
        <f>DATA!E6929</f>
        <v>0</v>
      </c>
    </row>
    <row r="6083" spans="1:3" x14ac:dyDescent="0.35">
      <c r="A6083" s="30">
        <f>DATA!C6930</f>
        <v>0</v>
      </c>
      <c r="B6083" s="30">
        <f>DATA!D6930</f>
        <v>0</v>
      </c>
      <c r="C6083" s="31">
        <f>DATA!E6930</f>
        <v>0</v>
      </c>
    </row>
    <row r="6084" spans="1:3" x14ac:dyDescent="0.35">
      <c r="A6084" s="30">
        <f>DATA!C6931</f>
        <v>0</v>
      </c>
      <c r="B6084" s="30">
        <f>DATA!D6931</f>
        <v>0</v>
      </c>
      <c r="C6084" s="31">
        <f>DATA!E6931</f>
        <v>0</v>
      </c>
    </row>
    <row r="6085" spans="1:3" x14ac:dyDescent="0.35">
      <c r="A6085" s="30">
        <f>DATA!C6932</f>
        <v>0</v>
      </c>
      <c r="B6085" s="30">
        <f>DATA!D6932</f>
        <v>0</v>
      </c>
      <c r="C6085" s="31">
        <f>DATA!E6932</f>
        <v>0</v>
      </c>
    </row>
    <row r="6086" spans="1:3" x14ac:dyDescent="0.35">
      <c r="A6086" s="30">
        <f>DATA!C6933</f>
        <v>0</v>
      </c>
      <c r="B6086" s="30">
        <f>DATA!D6933</f>
        <v>0</v>
      </c>
      <c r="C6086" s="31">
        <f>DATA!E6933</f>
        <v>0</v>
      </c>
    </row>
    <row r="6087" spans="1:3" x14ac:dyDescent="0.35">
      <c r="A6087" s="30">
        <f>DATA!C6934</f>
        <v>0</v>
      </c>
      <c r="B6087" s="30">
        <f>DATA!D6934</f>
        <v>0</v>
      </c>
      <c r="C6087" s="31">
        <f>DATA!E6934</f>
        <v>0</v>
      </c>
    </row>
    <row r="6088" spans="1:3" x14ac:dyDescent="0.35">
      <c r="A6088" s="30">
        <f>DATA!C6935</f>
        <v>0</v>
      </c>
      <c r="B6088" s="30">
        <f>DATA!D6935</f>
        <v>0</v>
      </c>
      <c r="C6088" s="31">
        <f>DATA!E6935</f>
        <v>0</v>
      </c>
    </row>
    <row r="6089" spans="1:3" x14ac:dyDescent="0.35">
      <c r="A6089" s="30">
        <f>DATA!C6936</f>
        <v>0</v>
      </c>
      <c r="B6089" s="30">
        <f>DATA!D6936</f>
        <v>0</v>
      </c>
      <c r="C6089" s="31">
        <f>DATA!E6936</f>
        <v>0</v>
      </c>
    </row>
    <row r="6090" spans="1:3" x14ac:dyDescent="0.35">
      <c r="A6090" s="30">
        <f>DATA!C6937</f>
        <v>0</v>
      </c>
      <c r="B6090" s="30">
        <f>DATA!D6937</f>
        <v>0</v>
      </c>
      <c r="C6090" s="31">
        <f>DATA!E6937</f>
        <v>0</v>
      </c>
    </row>
    <row r="6091" spans="1:3" x14ac:dyDescent="0.35">
      <c r="A6091" s="30">
        <f>DATA!C6938</f>
        <v>0</v>
      </c>
      <c r="B6091" s="30">
        <f>DATA!D6938</f>
        <v>0</v>
      </c>
      <c r="C6091" s="31">
        <f>DATA!E6938</f>
        <v>0</v>
      </c>
    </row>
    <row r="6092" spans="1:3" x14ac:dyDescent="0.35">
      <c r="A6092" s="30">
        <f>DATA!C6939</f>
        <v>0</v>
      </c>
      <c r="B6092" s="30">
        <f>DATA!D6939</f>
        <v>0</v>
      </c>
      <c r="C6092" s="31">
        <f>DATA!E6939</f>
        <v>0</v>
      </c>
    </row>
    <row r="6093" spans="1:3" x14ac:dyDescent="0.35">
      <c r="A6093" s="30">
        <f>DATA!C6940</f>
        <v>0</v>
      </c>
      <c r="B6093" s="30">
        <f>DATA!D6940</f>
        <v>0</v>
      </c>
      <c r="C6093" s="31">
        <f>DATA!E6940</f>
        <v>0</v>
      </c>
    </row>
    <row r="6094" spans="1:3" x14ac:dyDescent="0.35">
      <c r="A6094" s="30">
        <f>DATA!C6941</f>
        <v>0</v>
      </c>
      <c r="B6094" s="30">
        <f>DATA!D6941</f>
        <v>0</v>
      </c>
      <c r="C6094" s="31">
        <f>DATA!E6941</f>
        <v>0</v>
      </c>
    </row>
    <row r="6095" spans="1:3" x14ac:dyDescent="0.35">
      <c r="A6095" s="30">
        <f>DATA!C6942</f>
        <v>0</v>
      </c>
      <c r="B6095" s="30">
        <f>DATA!D6942</f>
        <v>0</v>
      </c>
      <c r="C6095" s="31">
        <f>DATA!E6942</f>
        <v>0</v>
      </c>
    </row>
    <row r="6096" spans="1:3" x14ac:dyDescent="0.35">
      <c r="A6096" s="30">
        <f>DATA!C6943</f>
        <v>0</v>
      </c>
      <c r="B6096" s="30">
        <f>DATA!D6943</f>
        <v>0</v>
      </c>
      <c r="C6096" s="31">
        <f>DATA!E6943</f>
        <v>0</v>
      </c>
    </row>
    <row r="6097" spans="1:3" x14ac:dyDescent="0.35">
      <c r="A6097" s="30">
        <f>DATA!C6944</f>
        <v>0</v>
      </c>
      <c r="B6097" s="30">
        <f>DATA!D6944</f>
        <v>0</v>
      </c>
      <c r="C6097" s="31">
        <f>DATA!E6944</f>
        <v>0</v>
      </c>
    </row>
    <row r="6098" spans="1:3" x14ac:dyDescent="0.35">
      <c r="A6098" s="30">
        <f>DATA!C6945</f>
        <v>0</v>
      </c>
      <c r="B6098" s="30">
        <f>DATA!D6945</f>
        <v>0</v>
      </c>
      <c r="C6098" s="31">
        <f>DATA!E6945</f>
        <v>0</v>
      </c>
    </row>
    <row r="6099" spans="1:3" x14ac:dyDescent="0.35">
      <c r="A6099" s="30">
        <f>DATA!C6946</f>
        <v>0</v>
      </c>
      <c r="B6099" s="30">
        <f>DATA!D6946</f>
        <v>0</v>
      </c>
      <c r="C6099" s="31">
        <f>DATA!E6946</f>
        <v>0</v>
      </c>
    </row>
    <row r="6100" spans="1:3" x14ac:dyDescent="0.35">
      <c r="A6100" s="30">
        <f>DATA!C6947</f>
        <v>0</v>
      </c>
      <c r="B6100" s="30">
        <f>DATA!D6947</f>
        <v>0</v>
      </c>
      <c r="C6100" s="31">
        <f>DATA!E6947</f>
        <v>0</v>
      </c>
    </row>
    <row r="6101" spans="1:3" x14ac:dyDescent="0.35">
      <c r="A6101" s="30">
        <f>DATA!C6948</f>
        <v>0</v>
      </c>
      <c r="B6101" s="30">
        <f>DATA!D6948</f>
        <v>0</v>
      </c>
      <c r="C6101" s="31">
        <f>DATA!E6948</f>
        <v>0</v>
      </c>
    </row>
    <row r="6102" spans="1:3" x14ac:dyDescent="0.35">
      <c r="A6102" s="30">
        <f>DATA!C6949</f>
        <v>0</v>
      </c>
      <c r="B6102" s="30">
        <f>DATA!D6949</f>
        <v>0</v>
      </c>
      <c r="C6102" s="31">
        <f>DATA!E6949</f>
        <v>0</v>
      </c>
    </row>
    <row r="6103" spans="1:3" x14ac:dyDescent="0.35">
      <c r="A6103" s="30">
        <f>DATA!C6950</f>
        <v>0</v>
      </c>
      <c r="B6103" s="30">
        <f>DATA!D6950</f>
        <v>0</v>
      </c>
      <c r="C6103" s="31">
        <f>DATA!E6950</f>
        <v>0</v>
      </c>
    </row>
    <row r="6104" spans="1:3" x14ac:dyDescent="0.35">
      <c r="A6104" s="30">
        <f>DATA!C6951</f>
        <v>0</v>
      </c>
      <c r="B6104" s="30">
        <f>DATA!D6951</f>
        <v>0</v>
      </c>
      <c r="C6104" s="31">
        <f>DATA!E6951</f>
        <v>0</v>
      </c>
    </row>
    <row r="6105" spans="1:3" x14ac:dyDescent="0.35">
      <c r="A6105" s="30">
        <f>DATA!C6952</f>
        <v>0</v>
      </c>
      <c r="B6105" s="30">
        <f>DATA!D6952</f>
        <v>0</v>
      </c>
      <c r="C6105" s="31">
        <f>DATA!E6952</f>
        <v>0</v>
      </c>
    </row>
    <row r="6106" spans="1:3" x14ac:dyDescent="0.35">
      <c r="A6106" s="30">
        <f>DATA!C6953</f>
        <v>0</v>
      </c>
      <c r="B6106" s="30">
        <f>DATA!D6953</f>
        <v>0</v>
      </c>
      <c r="C6106" s="31">
        <f>DATA!E6953</f>
        <v>0</v>
      </c>
    </row>
    <row r="6107" spans="1:3" x14ac:dyDescent="0.35">
      <c r="A6107" s="30">
        <f>DATA!C6954</f>
        <v>0</v>
      </c>
      <c r="B6107" s="30">
        <f>DATA!D6954</f>
        <v>0</v>
      </c>
      <c r="C6107" s="31">
        <f>DATA!E6954</f>
        <v>0</v>
      </c>
    </row>
    <row r="6108" spans="1:3" x14ac:dyDescent="0.35">
      <c r="A6108" s="30">
        <f>DATA!C6955</f>
        <v>0</v>
      </c>
      <c r="B6108" s="30">
        <f>DATA!D6955</f>
        <v>0</v>
      </c>
      <c r="C6108" s="31">
        <f>DATA!E6955</f>
        <v>0</v>
      </c>
    </row>
    <row r="6109" spans="1:3" x14ac:dyDescent="0.35">
      <c r="A6109" s="30">
        <f>DATA!C6956</f>
        <v>0</v>
      </c>
      <c r="B6109" s="30">
        <f>DATA!D6956</f>
        <v>0</v>
      </c>
      <c r="C6109" s="31">
        <f>DATA!E6956</f>
        <v>0</v>
      </c>
    </row>
    <row r="6110" spans="1:3" x14ac:dyDescent="0.35">
      <c r="A6110" s="30">
        <f>DATA!C6957</f>
        <v>0</v>
      </c>
      <c r="B6110" s="30">
        <f>DATA!D6957</f>
        <v>0</v>
      </c>
      <c r="C6110" s="31">
        <f>DATA!E6957</f>
        <v>0</v>
      </c>
    </row>
    <row r="6111" spans="1:3" x14ac:dyDescent="0.35">
      <c r="A6111" s="30">
        <f>DATA!C6958</f>
        <v>0</v>
      </c>
      <c r="B6111" s="30">
        <f>DATA!D6958</f>
        <v>0</v>
      </c>
      <c r="C6111" s="31">
        <f>DATA!E6958</f>
        <v>0</v>
      </c>
    </row>
    <row r="6112" spans="1:3" x14ac:dyDescent="0.35">
      <c r="A6112" s="30">
        <f>DATA!C6959</f>
        <v>0</v>
      </c>
      <c r="B6112" s="30">
        <f>DATA!D6959</f>
        <v>0</v>
      </c>
      <c r="C6112" s="31">
        <f>DATA!E6959</f>
        <v>0</v>
      </c>
    </row>
    <row r="6113" spans="1:3" x14ac:dyDescent="0.35">
      <c r="A6113" s="30">
        <f>DATA!C6960</f>
        <v>0</v>
      </c>
      <c r="B6113" s="30">
        <f>DATA!D6960</f>
        <v>0</v>
      </c>
      <c r="C6113" s="31">
        <f>DATA!E6960</f>
        <v>0</v>
      </c>
    </row>
    <row r="6114" spans="1:3" x14ac:dyDescent="0.35">
      <c r="A6114" s="30">
        <f>DATA!C6961</f>
        <v>0</v>
      </c>
      <c r="B6114" s="30">
        <f>DATA!D6961</f>
        <v>0</v>
      </c>
      <c r="C6114" s="31">
        <f>DATA!E6961</f>
        <v>0</v>
      </c>
    </row>
    <row r="6115" spans="1:3" x14ac:dyDescent="0.35">
      <c r="A6115" s="30">
        <f>DATA!C6962</f>
        <v>0</v>
      </c>
      <c r="B6115" s="30">
        <f>DATA!D6962</f>
        <v>0</v>
      </c>
      <c r="C6115" s="31">
        <f>DATA!E6962</f>
        <v>0</v>
      </c>
    </row>
    <row r="6116" spans="1:3" x14ac:dyDescent="0.35">
      <c r="A6116" s="30">
        <f>DATA!C6963</f>
        <v>0</v>
      </c>
      <c r="B6116" s="30">
        <f>DATA!D6963</f>
        <v>0</v>
      </c>
      <c r="C6116" s="31">
        <f>DATA!E6963</f>
        <v>0</v>
      </c>
    </row>
    <row r="6117" spans="1:3" x14ac:dyDescent="0.35">
      <c r="A6117" s="30">
        <f>DATA!C6964</f>
        <v>0</v>
      </c>
      <c r="B6117" s="30">
        <f>DATA!D6964</f>
        <v>0</v>
      </c>
      <c r="C6117" s="31">
        <f>DATA!E6964</f>
        <v>0</v>
      </c>
    </row>
    <row r="6118" spans="1:3" x14ac:dyDescent="0.35">
      <c r="A6118" s="30">
        <f>DATA!C6965</f>
        <v>0</v>
      </c>
      <c r="B6118" s="30">
        <f>DATA!D6965</f>
        <v>0</v>
      </c>
      <c r="C6118" s="31">
        <f>DATA!E6965</f>
        <v>0</v>
      </c>
    </row>
    <row r="6119" spans="1:3" x14ac:dyDescent="0.35">
      <c r="A6119" s="30">
        <f>DATA!C6966</f>
        <v>0</v>
      </c>
      <c r="B6119" s="30">
        <f>DATA!D6966</f>
        <v>0</v>
      </c>
      <c r="C6119" s="31">
        <f>DATA!E6966</f>
        <v>0</v>
      </c>
    </row>
    <row r="6120" spans="1:3" x14ac:dyDescent="0.35">
      <c r="A6120" s="30">
        <f>DATA!C6967</f>
        <v>0</v>
      </c>
      <c r="B6120" s="30">
        <f>DATA!D6967</f>
        <v>0</v>
      </c>
      <c r="C6120" s="31">
        <f>DATA!E6967</f>
        <v>0</v>
      </c>
    </row>
    <row r="6121" spans="1:3" x14ac:dyDescent="0.35">
      <c r="A6121" s="30">
        <f>DATA!C6968</f>
        <v>0</v>
      </c>
      <c r="B6121" s="30">
        <f>DATA!D6968</f>
        <v>0</v>
      </c>
      <c r="C6121" s="31">
        <f>DATA!E6968</f>
        <v>0</v>
      </c>
    </row>
    <row r="6122" spans="1:3" x14ac:dyDescent="0.35">
      <c r="A6122" s="30">
        <f>DATA!C6969</f>
        <v>0</v>
      </c>
      <c r="B6122" s="30">
        <f>DATA!D6969</f>
        <v>0</v>
      </c>
      <c r="C6122" s="31">
        <f>DATA!E6969</f>
        <v>0</v>
      </c>
    </row>
    <row r="6123" spans="1:3" x14ac:dyDescent="0.35">
      <c r="A6123" s="30">
        <f>DATA!C6970</f>
        <v>0</v>
      </c>
      <c r="B6123" s="30">
        <f>DATA!D6970</f>
        <v>0</v>
      </c>
      <c r="C6123" s="31">
        <f>DATA!E6970</f>
        <v>0</v>
      </c>
    </row>
    <row r="6124" spans="1:3" x14ac:dyDescent="0.35">
      <c r="A6124" s="30">
        <f>DATA!C6971</f>
        <v>0</v>
      </c>
      <c r="B6124" s="30">
        <f>DATA!D6971</f>
        <v>0</v>
      </c>
      <c r="C6124" s="31">
        <f>DATA!E6971</f>
        <v>0</v>
      </c>
    </row>
    <row r="6125" spans="1:3" x14ac:dyDescent="0.35">
      <c r="A6125" s="30">
        <f>DATA!C6972</f>
        <v>0</v>
      </c>
      <c r="B6125" s="30">
        <f>DATA!D6972</f>
        <v>0</v>
      </c>
      <c r="C6125" s="31">
        <f>DATA!E6972</f>
        <v>0</v>
      </c>
    </row>
    <row r="6126" spans="1:3" x14ac:dyDescent="0.35">
      <c r="A6126" s="30">
        <f>DATA!C6973</f>
        <v>0</v>
      </c>
      <c r="B6126" s="30">
        <f>DATA!D6973</f>
        <v>0</v>
      </c>
      <c r="C6126" s="31">
        <f>DATA!E6973</f>
        <v>0</v>
      </c>
    </row>
    <row r="6127" spans="1:3" x14ac:dyDescent="0.35">
      <c r="A6127" s="30">
        <f>DATA!C6974</f>
        <v>0</v>
      </c>
      <c r="B6127" s="30">
        <f>DATA!D6974</f>
        <v>0</v>
      </c>
      <c r="C6127" s="31">
        <f>DATA!E6974</f>
        <v>0</v>
      </c>
    </row>
    <row r="6128" spans="1:3" x14ac:dyDescent="0.35">
      <c r="A6128" s="30">
        <f>DATA!C6975</f>
        <v>0</v>
      </c>
      <c r="B6128" s="30">
        <f>DATA!D6975</f>
        <v>0</v>
      </c>
      <c r="C6128" s="31">
        <f>DATA!E6975</f>
        <v>0</v>
      </c>
    </row>
    <row r="6129" spans="1:3" x14ac:dyDescent="0.35">
      <c r="A6129" s="30">
        <f>DATA!C6976</f>
        <v>0</v>
      </c>
      <c r="B6129" s="30">
        <f>DATA!D6976</f>
        <v>0</v>
      </c>
      <c r="C6129" s="31">
        <f>DATA!E6976</f>
        <v>0</v>
      </c>
    </row>
    <row r="6130" spans="1:3" x14ac:dyDescent="0.35">
      <c r="A6130" s="30">
        <f>DATA!C6977</f>
        <v>0</v>
      </c>
      <c r="B6130" s="30">
        <f>DATA!D6977</f>
        <v>0</v>
      </c>
      <c r="C6130" s="31">
        <f>DATA!E6977</f>
        <v>0</v>
      </c>
    </row>
    <row r="6131" spans="1:3" x14ac:dyDescent="0.35">
      <c r="A6131" s="30">
        <f>DATA!C6978</f>
        <v>0</v>
      </c>
      <c r="B6131" s="30">
        <f>DATA!D6978</f>
        <v>0</v>
      </c>
      <c r="C6131" s="31">
        <f>DATA!E6978</f>
        <v>0</v>
      </c>
    </row>
    <row r="6132" spans="1:3" x14ac:dyDescent="0.35">
      <c r="A6132" s="30">
        <f>DATA!C6979</f>
        <v>0</v>
      </c>
      <c r="B6132" s="30">
        <f>DATA!D6979</f>
        <v>0</v>
      </c>
      <c r="C6132" s="31">
        <f>DATA!E6979</f>
        <v>0</v>
      </c>
    </row>
    <row r="6133" spans="1:3" x14ac:dyDescent="0.35">
      <c r="A6133" s="30">
        <f>DATA!C6980</f>
        <v>0</v>
      </c>
      <c r="B6133" s="30">
        <f>DATA!D6980</f>
        <v>0</v>
      </c>
      <c r="C6133" s="31">
        <f>DATA!E6980</f>
        <v>0</v>
      </c>
    </row>
    <row r="6134" spans="1:3" x14ac:dyDescent="0.35">
      <c r="A6134" s="30">
        <f>DATA!C6981</f>
        <v>0</v>
      </c>
      <c r="B6134" s="30">
        <f>DATA!D6981</f>
        <v>0</v>
      </c>
      <c r="C6134" s="31">
        <f>DATA!E6981</f>
        <v>0</v>
      </c>
    </row>
    <row r="6135" spans="1:3" x14ac:dyDescent="0.35">
      <c r="A6135" s="30">
        <f>DATA!C6982</f>
        <v>0</v>
      </c>
      <c r="B6135" s="30">
        <f>DATA!D6982</f>
        <v>0</v>
      </c>
      <c r="C6135" s="31">
        <f>DATA!E6982</f>
        <v>0</v>
      </c>
    </row>
    <row r="6136" spans="1:3" x14ac:dyDescent="0.35">
      <c r="A6136" s="30">
        <f>DATA!C6983</f>
        <v>0</v>
      </c>
      <c r="B6136" s="30">
        <f>DATA!D6983</f>
        <v>0</v>
      </c>
      <c r="C6136" s="31">
        <f>DATA!E6983</f>
        <v>0</v>
      </c>
    </row>
    <row r="6137" spans="1:3" x14ac:dyDescent="0.35">
      <c r="A6137" s="30">
        <f>DATA!C6984</f>
        <v>0</v>
      </c>
      <c r="B6137" s="30">
        <f>DATA!D6984</f>
        <v>0</v>
      </c>
      <c r="C6137" s="31">
        <f>DATA!E6984</f>
        <v>0</v>
      </c>
    </row>
    <row r="6138" spans="1:3" x14ac:dyDescent="0.35">
      <c r="A6138" s="30">
        <f>DATA!C6985</f>
        <v>0</v>
      </c>
      <c r="B6138" s="30">
        <f>DATA!D6985</f>
        <v>0</v>
      </c>
      <c r="C6138" s="31">
        <f>DATA!E6985</f>
        <v>0</v>
      </c>
    </row>
    <row r="6139" spans="1:3" x14ac:dyDescent="0.35">
      <c r="A6139" s="30">
        <f>DATA!C6986</f>
        <v>0</v>
      </c>
      <c r="B6139" s="30">
        <f>DATA!D6986</f>
        <v>0</v>
      </c>
      <c r="C6139" s="31">
        <f>DATA!E6986</f>
        <v>0</v>
      </c>
    </row>
    <row r="6140" spans="1:3" x14ac:dyDescent="0.35">
      <c r="A6140" s="30">
        <f>DATA!C6987</f>
        <v>0</v>
      </c>
      <c r="B6140" s="30">
        <f>DATA!D6987</f>
        <v>0</v>
      </c>
      <c r="C6140" s="31">
        <f>DATA!E6987</f>
        <v>0</v>
      </c>
    </row>
    <row r="6141" spans="1:3" x14ac:dyDescent="0.35">
      <c r="A6141" s="30">
        <f>DATA!C6988</f>
        <v>0</v>
      </c>
      <c r="B6141" s="30">
        <f>DATA!D6988</f>
        <v>0</v>
      </c>
      <c r="C6141" s="31">
        <f>DATA!E6988</f>
        <v>0</v>
      </c>
    </row>
    <row r="6142" spans="1:3" x14ac:dyDescent="0.35">
      <c r="A6142" s="30">
        <f>DATA!C6989</f>
        <v>0</v>
      </c>
      <c r="B6142" s="30">
        <f>DATA!D6989</f>
        <v>0</v>
      </c>
      <c r="C6142" s="31">
        <f>DATA!E6989</f>
        <v>0</v>
      </c>
    </row>
    <row r="6143" spans="1:3" x14ac:dyDescent="0.35">
      <c r="A6143" s="30">
        <f>DATA!C6990</f>
        <v>0</v>
      </c>
      <c r="B6143" s="30">
        <f>DATA!D6990</f>
        <v>0</v>
      </c>
      <c r="C6143" s="31">
        <f>DATA!E6990</f>
        <v>0</v>
      </c>
    </row>
    <row r="6144" spans="1:3" x14ac:dyDescent="0.35">
      <c r="A6144" s="30">
        <f>DATA!C6991</f>
        <v>0</v>
      </c>
      <c r="B6144" s="30">
        <f>DATA!D6991</f>
        <v>0</v>
      </c>
      <c r="C6144" s="31">
        <f>DATA!E6991</f>
        <v>0</v>
      </c>
    </row>
    <row r="6145" spans="1:3" x14ac:dyDescent="0.35">
      <c r="A6145" s="30">
        <f>DATA!C6992</f>
        <v>0</v>
      </c>
      <c r="B6145" s="30">
        <f>DATA!D6992</f>
        <v>0</v>
      </c>
      <c r="C6145" s="31">
        <f>DATA!E6992</f>
        <v>0</v>
      </c>
    </row>
    <row r="6146" spans="1:3" x14ac:dyDescent="0.35">
      <c r="A6146" s="30">
        <f>DATA!C6993</f>
        <v>0</v>
      </c>
      <c r="B6146" s="30">
        <f>DATA!D6993</f>
        <v>0</v>
      </c>
      <c r="C6146" s="31">
        <f>DATA!E6993</f>
        <v>0</v>
      </c>
    </row>
    <row r="6147" spans="1:3" x14ac:dyDescent="0.35">
      <c r="A6147" s="30">
        <f>DATA!C6994</f>
        <v>0</v>
      </c>
      <c r="B6147" s="30">
        <f>DATA!D6994</f>
        <v>0</v>
      </c>
      <c r="C6147" s="31">
        <f>DATA!E6994</f>
        <v>0</v>
      </c>
    </row>
    <row r="6148" spans="1:3" x14ac:dyDescent="0.35">
      <c r="A6148" s="30">
        <f>DATA!C6995</f>
        <v>0</v>
      </c>
      <c r="B6148" s="30">
        <f>DATA!D6995</f>
        <v>0</v>
      </c>
      <c r="C6148" s="31">
        <f>DATA!E6995</f>
        <v>0</v>
      </c>
    </row>
    <row r="6149" spans="1:3" x14ac:dyDescent="0.35">
      <c r="A6149" s="30">
        <f>DATA!C6996</f>
        <v>0</v>
      </c>
      <c r="B6149" s="30">
        <f>DATA!D6996</f>
        <v>0</v>
      </c>
      <c r="C6149" s="31">
        <f>DATA!E6996</f>
        <v>0</v>
      </c>
    </row>
    <row r="6150" spans="1:3" x14ac:dyDescent="0.35">
      <c r="A6150" s="30">
        <f>DATA!C6997</f>
        <v>0</v>
      </c>
      <c r="B6150" s="30">
        <f>DATA!D6997</f>
        <v>0</v>
      </c>
      <c r="C6150" s="31">
        <f>DATA!E6997</f>
        <v>0</v>
      </c>
    </row>
    <row r="6151" spans="1:3" x14ac:dyDescent="0.35">
      <c r="A6151" s="30">
        <f>DATA!C6998</f>
        <v>0</v>
      </c>
      <c r="B6151" s="30">
        <f>DATA!D6998</f>
        <v>0</v>
      </c>
      <c r="C6151" s="31">
        <f>DATA!E6998</f>
        <v>0</v>
      </c>
    </row>
    <row r="6152" spans="1:3" x14ac:dyDescent="0.35">
      <c r="A6152" s="30">
        <f>DATA!C6999</f>
        <v>0</v>
      </c>
      <c r="B6152" s="30">
        <f>DATA!D6999</f>
        <v>0</v>
      </c>
      <c r="C6152" s="31">
        <f>DATA!E6999</f>
        <v>0</v>
      </c>
    </row>
    <row r="6153" spans="1:3" x14ac:dyDescent="0.35">
      <c r="A6153" s="30">
        <f>DATA!C7000</f>
        <v>0</v>
      </c>
      <c r="B6153" s="30">
        <f>DATA!D7000</f>
        <v>0</v>
      </c>
      <c r="C6153" s="31">
        <f>DATA!E7000</f>
        <v>0</v>
      </c>
    </row>
    <row r="6154" spans="1:3" x14ac:dyDescent="0.35">
      <c r="A6154" s="30">
        <f>DATA!C7001</f>
        <v>0</v>
      </c>
      <c r="B6154" s="30">
        <f>DATA!D7001</f>
        <v>0</v>
      </c>
      <c r="C6154" s="31">
        <f>DATA!E7001</f>
        <v>0</v>
      </c>
    </row>
    <row r="6155" spans="1:3" x14ac:dyDescent="0.35">
      <c r="A6155" s="30">
        <f>DATA!C7002</f>
        <v>0</v>
      </c>
      <c r="B6155" s="30">
        <f>DATA!D7002</f>
        <v>0</v>
      </c>
      <c r="C6155" s="31">
        <f>DATA!E7002</f>
        <v>0</v>
      </c>
    </row>
    <row r="6156" spans="1:3" x14ac:dyDescent="0.35">
      <c r="A6156" s="30">
        <f>DATA!C7003</f>
        <v>0</v>
      </c>
      <c r="B6156" s="30">
        <f>DATA!D7003</f>
        <v>0</v>
      </c>
      <c r="C6156" s="31">
        <f>DATA!E7003</f>
        <v>0</v>
      </c>
    </row>
    <row r="6157" spans="1:3" x14ac:dyDescent="0.35">
      <c r="A6157" s="30">
        <f>DATA!C7004</f>
        <v>0</v>
      </c>
      <c r="B6157" s="30">
        <f>DATA!D7004</f>
        <v>0</v>
      </c>
      <c r="C6157" s="31">
        <f>DATA!E7004</f>
        <v>0</v>
      </c>
    </row>
    <row r="6158" spans="1:3" x14ac:dyDescent="0.35">
      <c r="A6158" s="30">
        <f>DATA!C7005</f>
        <v>0</v>
      </c>
      <c r="B6158" s="30">
        <f>DATA!D7005</f>
        <v>0</v>
      </c>
      <c r="C6158" s="31">
        <f>DATA!E7005</f>
        <v>0</v>
      </c>
    </row>
    <row r="6159" spans="1:3" x14ac:dyDescent="0.35">
      <c r="A6159" s="30">
        <f>DATA!C7006</f>
        <v>0</v>
      </c>
      <c r="B6159" s="30">
        <f>DATA!D7006</f>
        <v>0</v>
      </c>
      <c r="C6159" s="31">
        <f>DATA!E7006</f>
        <v>0</v>
      </c>
    </row>
    <row r="6160" spans="1:3" x14ac:dyDescent="0.35">
      <c r="A6160" s="30">
        <f>DATA!C7007</f>
        <v>0</v>
      </c>
      <c r="B6160" s="30">
        <f>DATA!D7007</f>
        <v>0</v>
      </c>
      <c r="C6160" s="31">
        <f>DATA!E7007</f>
        <v>0</v>
      </c>
    </row>
    <row r="6161" spans="1:3" x14ac:dyDescent="0.35">
      <c r="A6161" s="30">
        <f>DATA!C7008</f>
        <v>0</v>
      </c>
      <c r="B6161" s="30">
        <f>DATA!D7008</f>
        <v>0</v>
      </c>
      <c r="C6161" s="31">
        <f>DATA!E7008</f>
        <v>0</v>
      </c>
    </row>
    <row r="6162" spans="1:3" x14ac:dyDescent="0.35">
      <c r="A6162" s="30">
        <f>DATA!C7009</f>
        <v>0</v>
      </c>
      <c r="B6162" s="30">
        <f>DATA!D7009</f>
        <v>0</v>
      </c>
      <c r="C6162" s="31">
        <f>DATA!E7009</f>
        <v>0</v>
      </c>
    </row>
    <row r="6163" spans="1:3" x14ac:dyDescent="0.35">
      <c r="A6163" s="30">
        <f>DATA!C7010</f>
        <v>0</v>
      </c>
      <c r="B6163" s="30">
        <f>DATA!D7010</f>
        <v>0</v>
      </c>
      <c r="C6163" s="31">
        <f>DATA!E7010</f>
        <v>0</v>
      </c>
    </row>
    <row r="6164" spans="1:3" x14ac:dyDescent="0.35">
      <c r="A6164" s="30">
        <f>DATA!C7011</f>
        <v>0</v>
      </c>
      <c r="B6164" s="30">
        <f>DATA!D7011</f>
        <v>0</v>
      </c>
      <c r="C6164" s="31">
        <f>DATA!E7011</f>
        <v>0</v>
      </c>
    </row>
    <row r="6165" spans="1:3" x14ac:dyDescent="0.35">
      <c r="A6165" s="30">
        <f>DATA!C7012</f>
        <v>0</v>
      </c>
      <c r="B6165" s="30">
        <f>DATA!D7012</f>
        <v>0</v>
      </c>
      <c r="C6165" s="31">
        <f>DATA!E7012</f>
        <v>0</v>
      </c>
    </row>
    <row r="6166" spans="1:3" x14ac:dyDescent="0.35">
      <c r="A6166" s="30">
        <f>DATA!C7013</f>
        <v>0</v>
      </c>
      <c r="B6166" s="30">
        <f>DATA!D7013</f>
        <v>0</v>
      </c>
      <c r="C6166" s="31">
        <f>DATA!E7013</f>
        <v>0</v>
      </c>
    </row>
    <row r="6167" spans="1:3" x14ac:dyDescent="0.35">
      <c r="A6167" s="30">
        <f>DATA!C7014</f>
        <v>0</v>
      </c>
      <c r="B6167" s="30">
        <f>DATA!D7014</f>
        <v>0</v>
      </c>
      <c r="C6167" s="31">
        <f>DATA!E7014</f>
        <v>0</v>
      </c>
    </row>
    <row r="6168" spans="1:3" x14ac:dyDescent="0.35">
      <c r="A6168" s="30">
        <f>DATA!C7015</f>
        <v>0</v>
      </c>
      <c r="B6168" s="30">
        <f>DATA!D7015</f>
        <v>0</v>
      </c>
      <c r="C6168" s="31">
        <f>DATA!E7015</f>
        <v>0</v>
      </c>
    </row>
    <row r="6169" spans="1:3" x14ac:dyDescent="0.35">
      <c r="A6169" s="30">
        <f>DATA!C7016</f>
        <v>0</v>
      </c>
      <c r="B6169" s="30">
        <f>DATA!D7016</f>
        <v>0</v>
      </c>
      <c r="C6169" s="31">
        <f>DATA!E7016</f>
        <v>0</v>
      </c>
    </row>
    <row r="6170" spans="1:3" x14ac:dyDescent="0.35">
      <c r="A6170" s="30">
        <f>DATA!C7017</f>
        <v>0</v>
      </c>
      <c r="B6170" s="30">
        <f>DATA!D7017</f>
        <v>0</v>
      </c>
      <c r="C6170" s="31">
        <f>DATA!E7017</f>
        <v>0</v>
      </c>
    </row>
    <row r="6171" spans="1:3" x14ac:dyDescent="0.35">
      <c r="A6171" s="30">
        <f>DATA!C7018</f>
        <v>0</v>
      </c>
      <c r="B6171" s="30">
        <f>DATA!D7018</f>
        <v>0</v>
      </c>
      <c r="C6171" s="31">
        <f>DATA!E7018</f>
        <v>0</v>
      </c>
    </row>
    <row r="6172" spans="1:3" x14ac:dyDescent="0.35">
      <c r="A6172" s="30">
        <f>DATA!C7019</f>
        <v>0</v>
      </c>
      <c r="B6172" s="30">
        <f>DATA!D7019</f>
        <v>0</v>
      </c>
      <c r="C6172" s="31">
        <f>DATA!E7019</f>
        <v>0</v>
      </c>
    </row>
    <row r="6173" spans="1:3" x14ac:dyDescent="0.35">
      <c r="A6173" s="30">
        <f>DATA!C7020</f>
        <v>0</v>
      </c>
      <c r="B6173" s="30">
        <f>DATA!D7020</f>
        <v>0</v>
      </c>
      <c r="C6173" s="31">
        <f>DATA!E7020</f>
        <v>0</v>
      </c>
    </row>
    <row r="6174" spans="1:3" x14ac:dyDescent="0.35">
      <c r="A6174" s="30">
        <f>DATA!C7021</f>
        <v>0</v>
      </c>
      <c r="B6174" s="30">
        <f>DATA!D7021</f>
        <v>0</v>
      </c>
      <c r="C6174" s="31">
        <f>DATA!E7021</f>
        <v>0</v>
      </c>
    </row>
    <row r="6175" spans="1:3" x14ac:dyDescent="0.35">
      <c r="A6175" s="30">
        <f>DATA!C7022</f>
        <v>0</v>
      </c>
      <c r="B6175" s="30">
        <f>DATA!D7022</f>
        <v>0</v>
      </c>
      <c r="C6175" s="31">
        <f>DATA!E7022</f>
        <v>0</v>
      </c>
    </row>
    <row r="6176" spans="1:3" x14ac:dyDescent="0.35">
      <c r="A6176" s="30">
        <f>DATA!C7023</f>
        <v>0</v>
      </c>
      <c r="B6176" s="30">
        <f>DATA!D7023</f>
        <v>0</v>
      </c>
      <c r="C6176" s="31">
        <f>DATA!E7023</f>
        <v>0</v>
      </c>
    </row>
    <row r="6177" spans="1:3" x14ac:dyDescent="0.35">
      <c r="A6177" s="30">
        <f>DATA!C7024</f>
        <v>0</v>
      </c>
      <c r="B6177" s="30">
        <f>DATA!D7024</f>
        <v>0</v>
      </c>
      <c r="C6177" s="31">
        <f>DATA!E7024</f>
        <v>0</v>
      </c>
    </row>
    <row r="6178" spans="1:3" x14ac:dyDescent="0.35">
      <c r="A6178" s="30">
        <f>DATA!C7025</f>
        <v>0</v>
      </c>
      <c r="B6178" s="30">
        <f>DATA!D7025</f>
        <v>0</v>
      </c>
      <c r="C6178" s="31">
        <f>DATA!E7025</f>
        <v>0</v>
      </c>
    </row>
    <row r="6179" spans="1:3" x14ac:dyDescent="0.35">
      <c r="A6179" s="30">
        <f>DATA!C7026</f>
        <v>0</v>
      </c>
      <c r="B6179" s="30">
        <f>DATA!D7026</f>
        <v>0</v>
      </c>
      <c r="C6179" s="31">
        <f>DATA!E7026</f>
        <v>0</v>
      </c>
    </row>
    <row r="6180" spans="1:3" x14ac:dyDescent="0.35">
      <c r="A6180" s="30">
        <f>DATA!C7027</f>
        <v>0</v>
      </c>
      <c r="B6180" s="30">
        <f>DATA!D7027</f>
        <v>0</v>
      </c>
      <c r="C6180" s="31">
        <f>DATA!E7027</f>
        <v>0</v>
      </c>
    </row>
    <row r="6181" spans="1:3" x14ac:dyDescent="0.35">
      <c r="A6181" s="30">
        <f>DATA!C7028</f>
        <v>0</v>
      </c>
      <c r="B6181" s="30">
        <f>DATA!D7028</f>
        <v>0</v>
      </c>
      <c r="C6181" s="31">
        <f>DATA!E7028</f>
        <v>0</v>
      </c>
    </row>
    <row r="6182" spans="1:3" x14ac:dyDescent="0.35">
      <c r="A6182" s="30">
        <f>DATA!C7029</f>
        <v>0</v>
      </c>
      <c r="B6182" s="30">
        <f>DATA!D7029</f>
        <v>0</v>
      </c>
      <c r="C6182" s="31">
        <f>DATA!E7029</f>
        <v>0</v>
      </c>
    </row>
    <row r="6183" spans="1:3" x14ac:dyDescent="0.35">
      <c r="A6183" s="30">
        <f>DATA!C7030</f>
        <v>0</v>
      </c>
      <c r="B6183" s="30">
        <f>DATA!D7030</f>
        <v>0</v>
      </c>
      <c r="C6183" s="31">
        <f>DATA!E7030</f>
        <v>0</v>
      </c>
    </row>
    <row r="6184" spans="1:3" x14ac:dyDescent="0.35">
      <c r="A6184" s="30">
        <f>DATA!C7031</f>
        <v>0</v>
      </c>
      <c r="B6184" s="30">
        <f>DATA!D7031</f>
        <v>0</v>
      </c>
      <c r="C6184" s="31">
        <f>DATA!E7031</f>
        <v>0</v>
      </c>
    </row>
    <row r="6185" spans="1:3" x14ac:dyDescent="0.35">
      <c r="A6185" s="30">
        <f>DATA!C7032</f>
        <v>0</v>
      </c>
      <c r="B6185" s="30">
        <f>DATA!D7032</f>
        <v>0</v>
      </c>
      <c r="C6185" s="31">
        <f>DATA!E7032</f>
        <v>0</v>
      </c>
    </row>
    <row r="6186" spans="1:3" x14ac:dyDescent="0.35">
      <c r="A6186" s="30">
        <f>DATA!C7033</f>
        <v>0</v>
      </c>
      <c r="B6186" s="30">
        <f>DATA!D7033</f>
        <v>0</v>
      </c>
      <c r="C6186" s="31">
        <f>DATA!E7033</f>
        <v>0</v>
      </c>
    </row>
    <row r="6187" spans="1:3" x14ac:dyDescent="0.35">
      <c r="A6187" s="30">
        <f>DATA!C7034</f>
        <v>0</v>
      </c>
      <c r="B6187" s="30">
        <f>DATA!D7034</f>
        <v>0</v>
      </c>
      <c r="C6187" s="31">
        <f>DATA!E7034</f>
        <v>0</v>
      </c>
    </row>
    <row r="6188" spans="1:3" x14ac:dyDescent="0.35">
      <c r="A6188" s="30">
        <f>DATA!C7035</f>
        <v>0</v>
      </c>
      <c r="B6188" s="30">
        <f>DATA!D7035</f>
        <v>0</v>
      </c>
      <c r="C6188" s="31">
        <f>DATA!E7035</f>
        <v>0</v>
      </c>
    </row>
    <row r="6189" spans="1:3" x14ac:dyDescent="0.35">
      <c r="A6189" s="30">
        <f>DATA!C7036</f>
        <v>0</v>
      </c>
      <c r="B6189" s="30">
        <f>DATA!D7036</f>
        <v>0</v>
      </c>
      <c r="C6189" s="31">
        <f>DATA!E7036</f>
        <v>0</v>
      </c>
    </row>
    <row r="6190" spans="1:3" x14ac:dyDescent="0.35">
      <c r="A6190" s="30">
        <f>DATA!C7037</f>
        <v>0</v>
      </c>
      <c r="B6190" s="30">
        <f>DATA!D7037</f>
        <v>0</v>
      </c>
      <c r="C6190" s="31">
        <f>DATA!E7037</f>
        <v>0</v>
      </c>
    </row>
    <row r="6191" spans="1:3" x14ac:dyDescent="0.35">
      <c r="A6191" s="30">
        <f>DATA!C7038</f>
        <v>0</v>
      </c>
      <c r="B6191" s="30">
        <f>DATA!D7038</f>
        <v>0</v>
      </c>
      <c r="C6191" s="31">
        <f>DATA!E7038</f>
        <v>0</v>
      </c>
    </row>
    <row r="6192" spans="1:3" x14ac:dyDescent="0.35">
      <c r="A6192" s="30">
        <f>DATA!C7039</f>
        <v>0</v>
      </c>
      <c r="B6192" s="30">
        <f>DATA!D7039</f>
        <v>0</v>
      </c>
      <c r="C6192" s="31">
        <f>DATA!E7039</f>
        <v>0</v>
      </c>
    </row>
    <row r="6193" spans="1:3" x14ac:dyDescent="0.35">
      <c r="A6193" s="30">
        <f>DATA!C7040</f>
        <v>0</v>
      </c>
      <c r="B6193" s="30">
        <f>DATA!D7040</f>
        <v>0</v>
      </c>
      <c r="C6193" s="31">
        <f>DATA!E7040</f>
        <v>0</v>
      </c>
    </row>
    <row r="6194" spans="1:3" x14ac:dyDescent="0.35">
      <c r="A6194" s="30">
        <f>DATA!C7041</f>
        <v>0</v>
      </c>
      <c r="B6194" s="30">
        <f>DATA!D7041</f>
        <v>0</v>
      </c>
      <c r="C6194" s="31">
        <f>DATA!E7041</f>
        <v>0</v>
      </c>
    </row>
    <row r="6195" spans="1:3" x14ac:dyDescent="0.35">
      <c r="A6195" s="30">
        <f>DATA!C7042</f>
        <v>0</v>
      </c>
      <c r="B6195" s="30">
        <f>DATA!D7042</f>
        <v>0</v>
      </c>
      <c r="C6195" s="31">
        <f>DATA!E7042</f>
        <v>0</v>
      </c>
    </row>
    <row r="6196" spans="1:3" x14ac:dyDescent="0.35">
      <c r="A6196" s="30">
        <f>DATA!C7043</f>
        <v>0</v>
      </c>
      <c r="B6196" s="30">
        <f>DATA!D7043</f>
        <v>0</v>
      </c>
      <c r="C6196" s="31">
        <f>DATA!E7043</f>
        <v>0</v>
      </c>
    </row>
    <row r="6197" spans="1:3" x14ac:dyDescent="0.35">
      <c r="A6197" s="30">
        <f>DATA!C7044</f>
        <v>0</v>
      </c>
      <c r="B6197" s="30">
        <f>DATA!D7044</f>
        <v>0</v>
      </c>
      <c r="C6197" s="31">
        <f>DATA!E7044</f>
        <v>0</v>
      </c>
    </row>
    <row r="6198" spans="1:3" x14ac:dyDescent="0.35">
      <c r="A6198" s="30">
        <f>DATA!C7045</f>
        <v>0</v>
      </c>
      <c r="B6198" s="30">
        <f>DATA!D7045</f>
        <v>0</v>
      </c>
      <c r="C6198" s="31">
        <f>DATA!E7045</f>
        <v>0</v>
      </c>
    </row>
    <row r="6199" spans="1:3" x14ac:dyDescent="0.35">
      <c r="A6199" s="30">
        <f>DATA!C7046</f>
        <v>0</v>
      </c>
      <c r="B6199" s="30">
        <f>DATA!D7046</f>
        <v>0</v>
      </c>
      <c r="C6199" s="31">
        <f>DATA!E7046</f>
        <v>0</v>
      </c>
    </row>
    <row r="6200" spans="1:3" x14ac:dyDescent="0.35">
      <c r="A6200" s="30">
        <f>DATA!C7047</f>
        <v>0</v>
      </c>
      <c r="B6200" s="30">
        <f>DATA!D7047</f>
        <v>0</v>
      </c>
      <c r="C6200" s="31">
        <f>DATA!E7047</f>
        <v>0</v>
      </c>
    </row>
    <row r="6201" spans="1:3" x14ac:dyDescent="0.35">
      <c r="A6201" s="30">
        <f>DATA!C7048</f>
        <v>0</v>
      </c>
      <c r="B6201" s="30">
        <f>DATA!D7048</f>
        <v>0</v>
      </c>
      <c r="C6201" s="31">
        <f>DATA!E7048</f>
        <v>0</v>
      </c>
    </row>
    <row r="6202" spans="1:3" x14ac:dyDescent="0.35">
      <c r="A6202" s="30">
        <f>DATA!C7049</f>
        <v>0</v>
      </c>
      <c r="B6202" s="30">
        <f>DATA!D7049</f>
        <v>0</v>
      </c>
      <c r="C6202" s="31">
        <f>DATA!E7049</f>
        <v>0</v>
      </c>
    </row>
    <row r="6203" spans="1:3" x14ac:dyDescent="0.35">
      <c r="A6203" s="30">
        <f>DATA!C7050</f>
        <v>0</v>
      </c>
      <c r="B6203" s="30">
        <f>DATA!D7050</f>
        <v>0</v>
      </c>
      <c r="C6203" s="31">
        <f>DATA!E7050</f>
        <v>0</v>
      </c>
    </row>
    <row r="6204" spans="1:3" x14ac:dyDescent="0.35">
      <c r="A6204" s="30">
        <f>DATA!C7051</f>
        <v>0</v>
      </c>
      <c r="B6204" s="30">
        <f>DATA!D7051</f>
        <v>0</v>
      </c>
      <c r="C6204" s="31">
        <f>DATA!E7051</f>
        <v>0</v>
      </c>
    </row>
    <row r="6205" spans="1:3" x14ac:dyDescent="0.35">
      <c r="A6205" s="30">
        <f>DATA!C7052</f>
        <v>0</v>
      </c>
      <c r="B6205" s="30">
        <f>DATA!D7052</f>
        <v>0</v>
      </c>
      <c r="C6205" s="31">
        <f>DATA!E7052</f>
        <v>0</v>
      </c>
    </row>
    <row r="6206" spans="1:3" x14ac:dyDescent="0.35">
      <c r="A6206" s="30">
        <f>DATA!C7053</f>
        <v>0</v>
      </c>
      <c r="B6206" s="30">
        <f>DATA!D7053</f>
        <v>0</v>
      </c>
      <c r="C6206" s="31">
        <f>DATA!E7053</f>
        <v>0</v>
      </c>
    </row>
    <row r="6207" spans="1:3" x14ac:dyDescent="0.35">
      <c r="A6207" s="30">
        <f>DATA!C7054</f>
        <v>0</v>
      </c>
      <c r="B6207" s="30">
        <f>DATA!D7054</f>
        <v>0</v>
      </c>
      <c r="C6207" s="31">
        <f>DATA!E7054</f>
        <v>0</v>
      </c>
    </row>
    <row r="6208" spans="1:3" x14ac:dyDescent="0.35">
      <c r="A6208" s="30">
        <f>DATA!C7055</f>
        <v>0</v>
      </c>
      <c r="B6208" s="30">
        <f>DATA!D7055</f>
        <v>0</v>
      </c>
      <c r="C6208" s="31">
        <f>DATA!E7055</f>
        <v>0</v>
      </c>
    </row>
    <row r="6209" spans="1:3" x14ac:dyDescent="0.35">
      <c r="A6209" s="30">
        <f>DATA!C7056</f>
        <v>0</v>
      </c>
      <c r="B6209" s="30">
        <f>DATA!D7056</f>
        <v>0</v>
      </c>
      <c r="C6209" s="31">
        <f>DATA!E7056</f>
        <v>0</v>
      </c>
    </row>
    <row r="6210" spans="1:3" x14ac:dyDescent="0.35">
      <c r="A6210" s="30">
        <f>DATA!C7057</f>
        <v>0</v>
      </c>
      <c r="B6210" s="30">
        <f>DATA!D7057</f>
        <v>0</v>
      </c>
      <c r="C6210" s="31">
        <f>DATA!E7057</f>
        <v>0</v>
      </c>
    </row>
    <row r="6211" spans="1:3" x14ac:dyDescent="0.35">
      <c r="A6211" s="30">
        <f>DATA!C7058</f>
        <v>0</v>
      </c>
      <c r="B6211" s="30">
        <f>DATA!D7058</f>
        <v>0</v>
      </c>
      <c r="C6211" s="31">
        <f>DATA!E7058</f>
        <v>0</v>
      </c>
    </row>
    <row r="6212" spans="1:3" x14ac:dyDescent="0.35">
      <c r="A6212" s="30">
        <f>DATA!C7059</f>
        <v>0</v>
      </c>
      <c r="B6212" s="30">
        <f>DATA!D7059</f>
        <v>0</v>
      </c>
      <c r="C6212" s="31">
        <f>DATA!E7059</f>
        <v>0</v>
      </c>
    </row>
    <row r="6213" spans="1:3" x14ac:dyDescent="0.35">
      <c r="A6213" s="30">
        <f>DATA!C7060</f>
        <v>0</v>
      </c>
      <c r="B6213" s="30">
        <f>DATA!D7060</f>
        <v>0</v>
      </c>
      <c r="C6213" s="31">
        <f>DATA!E7060</f>
        <v>0</v>
      </c>
    </row>
    <row r="6214" spans="1:3" x14ac:dyDescent="0.35">
      <c r="A6214" s="30">
        <f>DATA!C7061</f>
        <v>0</v>
      </c>
      <c r="B6214" s="30">
        <f>DATA!D7061</f>
        <v>0</v>
      </c>
      <c r="C6214" s="31">
        <f>DATA!E7061</f>
        <v>0</v>
      </c>
    </row>
    <row r="6215" spans="1:3" x14ac:dyDescent="0.35">
      <c r="A6215" s="30">
        <f>DATA!C7062</f>
        <v>0</v>
      </c>
      <c r="B6215" s="30">
        <f>DATA!D7062</f>
        <v>0</v>
      </c>
      <c r="C6215" s="31">
        <f>DATA!E7062</f>
        <v>0</v>
      </c>
    </row>
    <row r="6216" spans="1:3" x14ac:dyDescent="0.35">
      <c r="A6216" s="30">
        <f>DATA!C7063</f>
        <v>0</v>
      </c>
      <c r="B6216" s="30">
        <f>DATA!D7063</f>
        <v>0</v>
      </c>
      <c r="C6216" s="31">
        <f>DATA!E7063</f>
        <v>0</v>
      </c>
    </row>
    <row r="6217" spans="1:3" x14ac:dyDescent="0.35">
      <c r="A6217" s="30">
        <f>DATA!C7064</f>
        <v>0</v>
      </c>
      <c r="B6217" s="30">
        <f>DATA!D7064</f>
        <v>0</v>
      </c>
      <c r="C6217" s="31">
        <f>DATA!E7064</f>
        <v>0</v>
      </c>
    </row>
    <row r="6218" spans="1:3" x14ac:dyDescent="0.35">
      <c r="A6218" s="30">
        <f>DATA!C7065</f>
        <v>0</v>
      </c>
      <c r="B6218" s="30">
        <f>DATA!D7065</f>
        <v>0</v>
      </c>
      <c r="C6218" s="31">
        <f>DATA!E7065</f>
        <v>0</v>
      </c>
    </row>
    <row r="6219" spans="1:3" x14ac:dyDescent="0.35">
      <c r="A6219" s="30">
        <f>DATA!C7066</f>
        <v>0</v>
      </c>
      <c r="B6219" s="30">
        <f>DATA!D7066</f>
        <v>0</v>
      </c>
      <c r="C6219" s="31">
        <f>DATA!E7066</f>
        <v>0</v>
      </c>
    </row>
    <row r="6220" spans="1:3" x14ac:dyDescent="0.35">
      <c r="A6220" s="30">
        <f>DATA!C7067</f>
        <v>0</v>
      </c>
      <c r="B6220" s="30">
        <f>DATA!D7067</f>
        <v>0</v>
      </c>
      <c r="C6220" s="31">
        <f>DATA!E7067</f>
        <v>0</v>
      </c>
    </row>
    <row r="6221" spans="1:3" x14ac:dyDescent="0.35">
      <c r="A6221" s="30">
        <f>DATA!C7068</f>
        <v>0</v>
      </c>
      <c r="B6221" s="30">
        <f>DATA!D7068</f>
        <v>0</v>
      </c>
      <c r="C6221" s="31">
        <f>DATA!E7068</f>
        <v>0</v>
      </c>
    </row>
    <row r="6222" spans="1:3" x14ac:dyDescent="0.35">
      <c r="A6222" s="30">
        <f>DATA!C7069</f>
        <v>0</v>
      </c>
      <c r="B6222" s="30">
        <f>DATA!D7069</f>
        <v>0</v>
      </c>
      <c r="C6222" s="31">
        <f>DATA!E7069</f>
        <v>0</v>
      </c>
    </row>
    <row r="6223" spans="1:3" x14ac:dyDescent="0.35">
      <c r="A6223" s="30">
        <f>DATA!C7070</f>
        <v>0</v>
      </c>
      <c r="B6223" s="30">
        <f>DATA!D7070</f>
        <v>0</v>
      </c>
      <c r="C6223" s="31">
        <f>DATA!E7070</f>
        <v>0</v>
      </c>
    </row>
    <row r="6224" spans="1:3" x14ac:dyDescent="0.35">
      <c r="A6224" s="30">
        <f>DATA!C7071</f>
        <v>0</v>
      </c>
      <c r="B6224" s="30">
        <f>DATA!D7071</f>
        <v>0</v>
      </c>
      <c r="C6224" s="31">
        <f>DATA!E7071</f>
        <v>0</v>
      </c>
    </row>
    <row r="6225" spans="1:3" x14ac:dyDescent="0.35">
      <c r="A6225" s="30">
        <f>DATA!C7072</f>
        <v>0</v>
      </c>
      <c r="B6225" s="30">
        <f>DATA!D7072</f>
        <v>0</v>
      </c>
      <c r="C6225" s="31">
        <f>DATA!E7072</f>
        <v>0</v>
      </c>
    </row>
    <row r="6226" spans="1:3" x14ac:dyDescent="0.35">
      <c r="A6226" s="30">
        <f>DATA!C7073</f>
        <v>0</v>
      </c>
      <c r="B6226" s="30">
        <f>DATA!D7073</f>
        <v>0</v>
      </c>
      <c r="C6226" s="31">
        <f>DATA!E7073</f>
        <v>0</v>
      </c>
    </row>
    <row r="6227" spans="1:3" x14ac:dyDescent="0.35">
      <c r="A6227" s="30">
        <f>DATA!C7074</f>
        <v>0</v>
      </c>
      <c r="B6227" s="30">
        <f>DATA!D7074</f>
        <v>0</v>
      </c>
      <c r="C6227" s="31">
        <f>DATA!E7074</f>
        <v>0</v>
      </c>
    </row>
    <row r="6228" spans="1:3" x14ac:dyDescent="0.35">
      <c r="A6228" s="30">
        <f>DATA!C7075</f>
        <v>0</v>
      </c>
      <c r="B6228" s="30">
        <f>DATA!D7075</f>
        <v>0</v>
      </c>
      <c r="C6228" s="31">
        <f>DATA!E7075</f>
        <v>0</v>
      </c>
    </row>
    <row r="6229" spans="1:3" x14ac:dyDescent="0.35">
      <c r="A6229" s="30">
        <f>DATA!C7076</f>
        <v>0</v>
      </c>
      <c r="B6229" s="30">
        <f>DATA!D7076</f>
        <v>0</v>
      </c>
      <c r="C6229" s="31">
        <f>DATA!E7076</f>
        <v>0</v>
      </c>
    </row>
    <row r="6230" spans="1:3" x14ac:dyDescent="0.35">
      <c r="A6230" s="30">
        <f>DATA!C7077</f>
        <v>0</v>
      </c>
      <c r="B6230" s="30">
        <f>DATA!D7077</f>
        <v>0</v>
      </c>
      <c r="C6230" s="31">
        <f>DATA!E7077</f>
        <v>0</v>
      </c>
    </row>
    <row r="6231" spans="1:3" x14ac:dyDescent="0.35">
      <c r="A6231" s="30">
        <f>DATA!C7078</f>
        <v>0</v>
      </c>
      <c r="B6231" s="30">
        <f>DATA!D7078</f>
        <v>0</v>
      </c>
      <c r="C6231" s="31">
        <f>DATA!E7078</f>
        <v>0</v>
      </c>
    </row>
    <row r="6232" spans="1:3" x14ac:dyDescent="0.35">
      <c r="A6232" s="30">
        <f>DATA!C7079</f>
        <v>0</v>
      </c>
      <c r="B6232" s="30">
        <f>DATA!D7079</f>
        <v>0</v>
      </c>
      <c r="C6232" s="31">
        <f>DATA!E7079</f>
        <v>0</v>
      </c>
    </row>
    <row r="6233" spans="1:3" x14ac:dyDescent="0.35">
      <c r="A6233" s="30">
        <f>DATA!C7080</f>
        <v>0</v>
      </c>
      <c r="B6233" s="30">
        <f>DATA!D7080</f>
        <v>0</v>
      </c>
      <c r="C6233" s="31">
        <f>DATA!E7080</f>
        <v>0</v>
      </c>
    </row>
    <row r="6234" spans="1:3" x14ac:dyDescent="0.35">
      <c r="A6234" s="30">
        <f>DATA!C7081</f>
        <v>0</v>
      </c>
      <c r="B6234" s="30">
        <f>DATA!D7081</f>
        <v>0</v>
      </c>
      <c r="C6234" s="31">
        <f>DATA!E7081</f>
        <v>0</v>
      </c>
    </row>
    <row r="6235" spans="1:3" x14ac:dyDescent="0.35">
      <c r="A6235" s="30">
        <f>DATA!C7082</f>
        <v>0</v>
      </c>
      <c r="B6235" s="30">
        <f>DATA!D7082</f>
        <v>0</v>
      </c>
      <c r="C6235" s="31">
        <f>DATA!E7082</f>
        <v>0</v>
      </c>
    </row>
    <row r="6236" spans="1:3" x14ac:dyDescent="0.35">
      <c r="A6236" s="30">
        <f>DATA!C7083</f>
        <v>0</v>
      </c>
      <c r="B6236" s="30">
        <f>DATA!D7083</f>
        <v>0</v>
      </c>
      <c r="C6236" s="31">
        <f>DATA!E7083</f>
        <v>0</v>
      </c>
    </row>
    <row r="6237" spans="1:3" x14ac:dyDescent="0.35">
      <c r="A6237" s="30">
        <f>DATA!C7084</f>
        <v>0</v>
      </c>
      <c r="B6237" s="30">
        <f>DATA!D7084</f>
        <v>0</v>
      </c>
      <c r="C6237" s="31">
        <f>DATA!E7084</f>
        <v>0</v>
      </c>
    </row>
    <row r="6238" spans="1:3" x14ac:dyDescent="0.35">
      <c r="A6238" s="30">
        <f>DATA!C7085</f>
        <v>0</v>
      </c>
      <c r="B6238" s="30">
        <f>DATA!D7085</f>
        <v>0</v>
      </c>
      <c r="C6238" s="31">
        <f>DATA!E7085</f>
        <v>0</v>
      </c>
    </row>
    <row r="6239" spans="1:3" x14ac:dyDescent="0.35">
      <c r="A6239" s="30">
        <f>DATA!C7086</f>
        <v>0</v>
      </c>
      <c r="B6239" s="30">
        <f>DATA!D7086</f>
        <v>0</v>
      </c>
      <c r="C6239" s="31">
        <f>DATA!E7086</f>
        <v>0</v>
      </c>
    </row>
    <row r="6240" spans="1:3" x14ac:dyDescent="0.35">
      <c r="A6240" s="30">
        <f>DATA!C7087</f>
        <v>0</v>
      </c>
      <c r="B6240" s="30">
        <f>DATA!D7087</f>
        <v>0</v>
      </c>
      <c r="C6240" s="31">
        <f>DATA!E7087</f>
        <v>0</v>
      </c>
    </row>
    <row r="6241" spans="1:3" x14ac:dyDescent="0.35">
      <c r="A6241" s="30">
        <f>DATA!C7088</f>
        <v>0</v>
      </c>
      <c r="B6241" s="30">
        <f>DATA!D7088</f>
        <v>0</v>
      </c>
      <c r="C6241" s="31">
        <f>DATA!E7088</f>
        <v>0</v>
      </c>
    </row>
    <row r="6242" spans="1:3" x14ac:dyDescent="0.35">
      <c r="A6242" s="30">
        <f>DATA!C7089</f>
        <v>0</v>
      </c>
      <c r="B6242" s="30">
        <f>DATA!D7089</f>
        <v>0</v>
      </c>
      <c r="C6242" s="31">
        <f>DATA!E7089</f>
        <v>0</v>
      </c>
    </row>
    <row r="6243" spans="1:3" x14ac:dyDescent="0.35">
      <c r="A6243" s="30">
        <f>DATA!C7090</f>
        <v>0</v>
      </c>
      <c r="B6243" s="30">
        <f>DATA!D7090</f>
        <v>0</v>
      </c>
      <c r="C6243" s="31">
        <f>DATA!E7090</f>
        <v>0</v>
      </c>
    </row>
    <row r="6244" spans="1:3" x14ac:dyDescent="0.35">
      <c r="A6244" s="30">
        <f>DATA!C7091</f>
        <v>0</v>
      </c>
      <c r="B6244" s="30">
        <f>DATA!D7091</f>
        <v>0</v>
      </c>
      <c r="C6244" s="31">
        <f>DATA!E7091</f>
        <v>0</v>
      </c>
    </row>
    <row r="6245" spans="1:3" x14ac:dyDescent="0.35">
      <c r="A6245" s="30">
        <f>DATA!C7092</f>
        <v>0</v>
      </c>
      <c r="B6245" s="30">
        <f>DATA!D7092</f>
        <v>0</v>
      </c>
      <c r="C6245" s="31">
        <f>DATA!E7092</f>
        <v>0</v>
      </c>
    </row>
    <row r="6246" spans="1:3" x14ac:dyDescent="0.35">
      <c r="A6246" s="30">
        <f>DATA!C7093</f>
        <v>0</v>
      </c>
      <c r="B6246" s="30">
        <f>DATA!D7093</f>
        <v>0</v>
      </c>
      <c r="C6246" s="31">
        <f>DATA!E7093</f>
        <v>0</v>
      </c>
    </row>
    <row r="6247" spans="1:3" x14ac:dyDescent="0.35">
      <c r="A6247" s="30">
        <f>DATA!C7094</f>
        <v>0</v>
      </c>
      <c r="B6247" s="30">
        <f>DATA!D7094</f>
        <v>0</v>
      </c>
      <c r="C6247" s="31">
        <f>DATA!E7094</f>
        <v>0</v>
      </c>
    </row>
    <row r="6248" spans="1:3" x14ac:dyDescent="0.35">
      <c r="A6248" s="30">
        <f>DATA!C7095</f>
        <v>0</v>
      </c>
      <c r="B6248" s="30">
        <f>DATA!D7095</f>
        <v>0</v>
      </c>
      <c r="C6248" s="31">
        <f>DATA!E7095</f>
        <v>0</v>
      </c>
    </row>
    <row r="6249" spans="1:3" x14ac:dyDescent="0.35">
      <c r="A6249" s="30">
        <f>DATA!C7096</f>
        <v>0</v>
      </c>
      <c r="B6249" s="30">
        <f>DATA!D7096</f>
        <v>0</v>
      </c>
      <c r="C6249" s="31">
        <f>DATA!E7096</f>
        <v>0</v>
      </c>
    </row>
    <row r="6250" spans="1:3" x14ac:dyDescent="0.35">
      <c r="A6250" s="30">
        <f>DATA!C7097</f>
        <v>0</v>
      </c>
      <c r="B6250" s="30">
        <f>DATA!D7097</f>
        <v>0</v>
      </c>
      <c r="C6250" s="31">
        <f>DATA!E7097</f>
        <v>0</v>
      </c>
    </row>
    <row r="6251" spans="1:3" x14ac:dyDescent="0.35">
      <c r="A6251" s="30">
        <f>DATA!C7098</f>
        <v>0</v>
      </c>
      <c r="B6251" s="30">
        <f>DATA!D7098</f>
        <v>0</v>
      </c>
      <c r="C6251" s="31">
        <f>DATA!E7098</f>
        <v>0</v>
      </c>
    </row>
    <row r="6252" spans="1:3" x14ac:dyDescent="0.35">
      <c r="A6252" s="30">
        <f>DATA!C7099</f>
        <v>0</v>
      </c>
      <c r="B6252" s="30">
        <f>DATA!D7099</f>
        <v>0</v>
      </c>
      <c r="C6252" s="31">
        <f>DATA!E7099</f>
        <v>0</v>
      </c>
    </row>
    <row r="6253" spans="1:3" x14ac:dyDescent="0.35">
      <c r="A6253" s="30">
        <f>DATA!C7100</f>
        <v>0</v>
      </c>
      <c r="B6253" s="30">
        <f>DATA!D7100</f>
        <v>0</v>
      </c>
      <c r="C6253" s="31">
        <f>DATA!E7100</f>
        <v>0</v>
      </c>
    </row>
    <row r="6254" spans="1:3" x14ac:dyDescent="0.35">
      <c r="A6254" s="30">
        <f>DATA!C7101</f>
        <v>0</v>
      </c>
      <c r="B6254" s="30">
        <f>DATA!D7101</f>
        <v>0</v>
      </c>
      <c r="C6254" s="31">
        <f>DATA!E7101</f>
        <v>0</v>
      </c>
    </row>
    <row r="6255" spans="1:3" x14ac:dyDescent="0.35">
      <c r="A6255" s="30">
        <f>DATA!C7102</f>
        <v>0</v>
      </c>
      <c r="B6255" s="30">
        <f>DATA!D7102</f>
        <v>0</v>
      </c>
      <c r="C6255" s="31">
        <f>DATA!E7102</f>
        <v>0</v>
      </c>
    </row>
    <row r="6256" spans="1:3" x14ac:dyDescent="0.35">
      <c r="A6256" s="30">
        <f>DATA!C7103</f>
        <v>0</v>
      </c>
      <c r="B6256" s="30">
        <f>DATA!D7103</f>
        <v>0</v>
      </c>
      <c r="C6256" s="31">
        <f>DATA!E7103</f>
        <v>0</v>
      </c>
    </row>
    <row r="6257" spans="1:3" x14ac:dyDescent="0.35">
      <c r="A6257" s="30">
        <f>DATA!C7104</f>
        <v>0</v>
      </c>
      <c r="B6257" s="30">
        <f>DATA!D7104</f>
        <v>0</v>
      </c>
      <c r="C6257" s="31">
        <f>DATA!E7104</f>
        <v>0</v>
      </c>
    </row>
    <row r="6258" spans="1:3" x14ac:dyDescent="0.35">
      <c r="A6258" s="30">
        <f>DATA!C7105</f>
        <v>0</v>
      </c>
      <c r="B6258" s="30">
        <f>DATA!D7105</f>
        <v>0</v>
      </c>
      <c r="C6258" s="31">
        <f>DATA!E7105</f>
        <v>0</v>
      </c>
    </row>
    <row r="6259" spans="1:3" x14ac:dyDescent="0.35">
      <c r="A6259" s="30">
        <f>DATA!C7106</f>
        <v>0</v>
      </c>
      <c r="B6259" s="30">
        <f>DATA!D7106</f>
        <v>0</v>
      </c>
      <c r="C6259" s="31">
        <f>DATA!E7106</f>
        <v>0</v>
      </c>
    </row>
    <row r="6260" spans="1:3" x14ac:dyDescent="0.35">
      <c r="A6260" s="30">
        <f>DATA!C7107</f>
        <v>0</v>
      </c>
      <c r="B6260" s="30">
        <f>DATA!D7107</f>
        <v>0</v>
      </c>
      <c r="C6260" s="31">
        <f>DATA!E7107</f>
        <v>0</v>
      </c>
    </row>
    <row r="6261" spans="1:3" x14ac:dyDescent="0.35">
      <c r="A6261" s="30">
        <f>DATA!C7108</f>
        <v>0</v>
      </c>
      <c r="B6261" s="30">
        <f>DATA!D7108</f>
        <v>0</v>
      </c>
      <c r="C6261" s="31">
        <f>DATA!E7108</f>
        <v>0</v>
      </c>
    </row>
    <row r="6262" spans="1:3" x14ac:dyDescent="0.35">
      <c r="A6262" s="30">
        <f>DATA!C7109</f>
        <v>0</v>
      </c>
      <c r="B6262" s="30">
        <f>DATA!D7109</f>
        <v>0</v>
      </c>
      <c r="C6262" s="31">
        <f>DATA!E7109</f>
        <v>0</v>
      </c>
    </row>
    <row r="6263" spans="1:3" x14ac:dyDescent="0.35">
      <c r="A6263" s="30">
        <f>DATA!C7110</f>
        <v>0</v>
      </c>
      <c r="B6263" s="30">
        <f>DATA!D7110</f>
        <v>0</v>
      </c>
      <c r="C6263" s="31">
        <f>DATA!E7110</f>
        <v>0</v>
      </c>
    </row>
    <row r="6264" spans="1:3" x14ac:dyDescent="0.35">
      <c r="A6264" s="30">
        <f>DATA!C7111</f>
        <v>0</v>
      </c>
      <c r="B6264" s="30">
        <f>DATA!D7111</f>
        <v>0</v>
      </c>
      <c r="C6264" s="31">
        <f>DATA!E7111</f>
        <v>0</v>
      </c>
    </row>
    <row r="6265" spans="1:3" x14ac:dyDescent="0.35">
      <c r="A6265" s="30">
        <f>DATA!C7112</f>
        <v>0</v>
      </c>
      <c r="B6265" s="30">
        <f>DATA!D7112</f>
        <v>0</v>
      </c>
      <c r="C6265" s="31">
        <f>DATA!E7112</f>
        <v>0</v>
      </c>
    </row>
    <row r="6266" spans="1:3" x14ac:dyDescent="0.35">
      <c r="A6266" s="30">
        <f>DATA!C7113</f>
        <v>0</v>
      </c>
      <c r="B6266" s="30">
        <f>DATA!D7113</f>
        <v>0</v>
      </c>
      <c r="C6266" s="31">
        <f>DATA!E7113</f>
        <v>0</v>
      </c>
    </row>
    <row r="6267" spans="1:3" x14ac:dyDescent="0.35">
      <c r="A6267" s="30">
        <f>DATA!C7114</f>
        <v>0</v>
      </c>
      <c r="B6267" s="30">
        <f>DATA!D7114</f>
        <v>0</v>
      </c>
      <c r="C6267" s="31">
        <f>DATA!E7114</f>
        <v>0</v>
      </c>
    </row>
    <row r="6268" spans="1:3" x14ac:dyDescent="0.35">
      <c r="A6268" s="30">
        <f>DATA!C7115</f>
        <v>0</v>
      </c>
      <c r="B6268" s="30">
        <f>DATA!D7115</f>
        <v>0</v>
      </c>
      <c r="C6268" s="31">
        <f>DATA!E7115</f>
        <v>0</v>
      </c>
    </row>
    <row r="6269" spans="1:3" x14ac:dyDescent="0.35">
      <c r="A6269" s="30">
        <f>DATA!C7116</f>
        <v>0</v>
      </c>
      <c r="B6269" s="30">
        <f>DATA!D7116</f>
        <v>0</v>
      </c>
      <c r="C6269" s="31">
        <f>DATA!E7116</f>
        <v>0</v>
      </c>
    </row>
    <row r="6270" spans="1:3" x14ac:dyDescent="0.35">
      <c r="A6270" s="30">
        <f>DATA!C7117</f>
        <v>0</v>
      </c>
      <c r="B6270" s="30">
        <f>DATA!D7117</f>
        <v>0</v>
      </c>
      <c r="C6270" s="31">
        <f>DATA!E7117</f>
        <v>0</v>
      </c>
    </row>
    <row r="6271" spans="1:3" x14ac:dyDescent="0.35">
      <c r="A6271" s="30">
        <f>DATA!C7118</f>
        <v>0</v>
      </c>
      <c r="B6271" s="30">
        <f>DATA!D7118</f>
        <v>0</v>
      </c>
      <c r="C6271" s="31">
        <f>DATA!E7118</f>
        <v>0</v>
      </c>
    </row>
    <row r="6272" spans="1:3" x14ac:dyDescent="0.35">
      <c r="A6272" s="30">
        <f>DATA!C7119</f>
        <v>0</v>
      </c>
      <c r="B6272" s="30">
        <f>DATA!D7119</f>
        <v>0</v>
      </c>
      <c r="C6272" s="31">
        <f>DATA!E7119</f>
        <v>0</v>
      </c>
    </row>
    <row r="6273" spans="1:3" x14ac:dyDescent="0.35">
      <c r="A6273" s="30">
        <f>DATA!C7120</f>
        <v>0</v>
      </c>
      <c r="B6273" s="30">
        <f>DATA!D7120</f>
        <v>0</v>
      </c>
      <c r="C6273" s="31">
        <f>DATA!E7120</f>
        <v>0</v>
      </c>
    </row>
    <row r="6274" spans="1:3" x14ac:dyDescent="0.35">
      <c r="A6274" s="30">
        <f>DATA!C7121</f>
        <v>0</v>
      </c>
      <c r="B6274" s="30">
        <f>DATA!D7121</f>
        <v>0</v>
      </c>
      <c r="C6274" s="31">
        <f>DATA!E7121</f>
        <v>0</v>
      </c>
    </row>
    <row r="6275" spans="1:3" x14ac:dyDescent="0.35">
      <c r="A6275" s="30">
        <f>DATA!C7122</f>
        <v>0</v>
      </c>
      <c r="B6275" s="30">
        <f>DATA!D7122</f>
        <v>0</v>
      </c>
      <c r="C6275" s="31">
        <f>DATA!E7122</f>
        <v>0</v>
      </c>
    </row>
    <row r="6276" spans="1:3" x14ac:dyDescent="0.35">
      <c r="A6276" s="30">
        <f>DATA!C7123</f>
        <v>0</v>
      </c>
      <c r="B6276" s="30">
        <f>DATA!D7123</f>
        <v>0</v>
      </c>
      <c r="C6276" s="31">
        <f>DATA!E7123</f>
        <v>0</v>
      </c>
    </row>
    <row r="6277" spans="1:3" x14ac:dyDescent="0.35">
      <c r="A6277" s="30">
        <f>DATA!C7124</f>
        <v>0</v>
      </c>
      <c r="B6277" s="30">
        <f>DATA!D7124</f>
        <v>0</v>
      </c>
      <c r="C6277" s="31">
        <f>DATA!E7124</f>
        <v>0</v>
      </c>
    </row>
    <row r="6278" spans="1:3" x14ac:dyDescent="0.35">
      <c r="A6278" s="30">
        <f>DATA!C7125</f>
        <v>0</v>
      </c>
      <c r="B6278" s="30">
        <f>DATA!D7125</f>
        <v>0</v>
      </c>
      <c r="C6278" s="31">
        <f>DATA!E7125</f>
        <v>0</v>
      </c>
    </row>
    <row r="6279" spans="1:3" x14ac:dyDescent="0.35">
      <c r="A6279" s="30">
        <f>DATA!C7126</f>
        <v>0</v>
      </c>
      <c r="B6279" s="30">
        <f>DATA!D7126</f>
        <v>0</v>
      </c>
      <c r="C6279" s="31">
        <f>DATA!E7126</f>
        <v>0</v>
      </c>
    </row>
    <row r="6280" spans="1:3" x14ac:dyDescent="0.35">
      <c r="A6280" s="30">
        <f>DATA!C7127</f>
        <v>0</v>
      </c>
      <c r="B6280" s="30">
        <f>DATA!D7127</f>
        <v>0</v>
      </c>
      <c r="C6280" s="31">
        <f>DATA!E7127</f>
        <v>0</v>
      </c>
    </row>
    <row r="6281" spans="1:3" x14ac:dyDescent="0.35">
      <c r="A6281" s="30">
        <f>DATA!C7128</f>
        <v>0</v>
      </c>
      <c r="B6281" s="30">
        <f>DATA!D7128</f>
        <v>0</v>
      </c>
      <c r="C6281" s="31">
        <f>DATA!E7128</f>
        <v>0</v>
      </c>
    </row>
    <row r="6282" spans="1:3" x14ac:dyDescent="0.35">
      <c r="A6282" s="30">
        <f>DATA!C7129</f>
        <v>0</v>
      </c>
      <c r="B6282" s="30">
        <f>DATA!D7129</f>
        <v>0</v>
      </c>
      <c r="C6282" s="31">
        <f>DATA!E7129</f>
        <v>0</v>
      </c>
    </row>
    <row r="6283" spans="1:3" x14ac:dyDescent="0.35">
      <c r="A6283" s="30">
        <f>DATA!C7130</f>
        <v>0</v>
      </c>
      <c r="B6283" s="30">
        <f>DATA!D7130</f>
        <v>0</v>
      </c>
      <c r="C6283" s="31">
        <f>DATA!E7130</f>
        <v>0</v>
      </c>
    </row>
    <row r="6284" spans="1:3" x14ac:dyDescent="0.35">
      <c r="A6284" s="30">
        <f>DATA!C7131</f>
        <v>0</v>
      </c>
      <c r="B6284" s="30">
        <f>DATA!D7131</f>
        <v>0</v>
      </c>
      <c r="C6284" s="31">
        <f>DATA!E7131</f>
        <v>0</v>
      </c>
    </row>
    <row r="6285" spans="1:3" x14ac:dyDescent="0.35">
      <c r="A6285" s="30">
        <f>DATA!C7132</f>
        <v>0</v>
      </c>
      <c r="B6285" s="30">
        <f>DATA!D7132</f>
        <v>0</v>
      </c>
      <c r="C6285" s="31">
        <f>DATA!E7132</f>
        <v>0</v>
      </c>
    </row>
    <row r="6286" spans="1:3" x14ac:dyDescent="0.35">
      <c r="A6286" s="30">
        <f>DATA!C7133</f>
        <v>0</v>
      </c>
      <c r="B6286" s="30">
        <f>DATA!D7133</f>
        <v>0</v>
      </c>
      <c r="C6286" s="31">
        <f>DATA!E7133</f>
        <v>0</v>
      </c>
    </row>
    <row r="6287" spans="1:3" x14ac:dyDescent="0.35">
      <c r="A6287" s="30">
        <f>DATA!C7134</f>
        <v>0</v>
      </c>
      <c r="B6287" s="30">
        <f>DATA!D7134</f>
        <v>0</v>
      </c>
      <c r="C6287" s="31">
        <f>DATA!E7134</f>
        <v>0</v>
      </c>
    </row>
    <row r="6288" spans="1:3" x14ac:dyDescent="0.35">
      <c r="A6288" s="30">
        <f>DATA!C7135</f>
        <v>0</v>
      </c>
      <c r="B6288" s="30">
        <f>DATA!D7135</f>
        <v>0</v>
      </c>
      <c r="C6288" s="31">
        <f>DATA!E7135</f>
        <v>0</v>
      </c>
    </row>
    <row r="6289" spans="1:3" x14ac:dyDescent="0.35">
      <c r="A6289" s="30">
        <f>DATA!C7136</f>
        <v>0</v>
      </c>
      <c r="B6289" s="30">
        <f>DATA!D7136</f>
        <v>0</v>
      </c>
      <c r="C6289" s="31">
        <f>DATA!E7136</f>
        <v>0</v>
      </c>
    </row>
    <row r="6290" spans="1:3" x14ac:dyDescent="0.35">
      <c r="A6290" s="30">
        <f>DATA!C7137</f>
        <v>0</v>
      </c>
      <c r="B6290" s="30">
        <f>DATA!D7137</f>
        <v>0</v>
      </c>
      <c r="C6290" s="31">
        <f>DATA!E7137</f>
        <v>0</v>
      </c>
    </row>
    <row r="6291" spans="1:3" x14ac:dyDescent="0.35">
      <c r="A6291" s="30">
        <f>DATA!C7138</f>
        <v>0</v>
      </c>
      <c r="B6291" s="30">
        <f>DATA!D7138</f>
        <v>0</v>
      </c>
      <c r="C6291" s="31">
        <f>DATA!E7138</f>
        <v>0</v>
      </c>
    </row>
    <row r="6292" spans="1:3" x14ac:dyDescent="0.35">
      <c r="A6292" s="30">
        <f>DATA!C7139</f>
        <v>0</v>
      </c>
      <c r="B6292" s="30">
        <f>DATA!D7139</f>
        <v>0</v>
      </c>
      <c r="C6292" s="31">
        <f>DATA!E7139</f>
        <v>0</v>
      </c>
    </row>
    <row r="6293" spans="1:3" x14ac:dyDescent="0.35">
      <c r="A6293" s="30">
        <f>DATA!C7140</f>
        <v>0</v>
      </c>
      <c r="B6293" s="30">
        <f>DATA!D7140</f>
        <v>0</v>
      </c>
      <c r="C6293" s="31">
        <f>DATA!E7140</f>
        <v>0</v>
      </c>
    </row>
    <row r="6294" spans="1:3" x14ac:dyDescent="0.35">
      <c r="A6294" s="30">
        <f>DATA!C7141</f>
        <v>0</v>
      </c>
      <c r="B6294" s="30">
        <f>DATA!D7141</f>
        <v>0</v>
      </c>
      <c r="C6294" s="31">
        <f>DATA!E7141</f>
        <v>0</v>
      </c>
    </row>
    <row r="6295" spans="1:3" x14ac:dyDescent="0.35">
      <c r="A6295" s="30">
        <f>DATA!C7142</f>
        <v>0</v>
      </c>
      <c r="B6295" s="30">
        <f>DATA!D7142</f>
        <v>0</v>
      </c>
      <c r="C6295" s="31">
        <f>DATA!E7142</f>
        <v>0</v>
      </c>
    </row>
    <row r="6296" spans="1:3" x14ac:dyDescent="0.35">
      <c r="A6296" s="30">
        <f>DATA!C7143</f>
        <v>0</v>
      </c>
      <c r="B6296" s="30">
        <f>DATA!D7143</f>
        <v>0</v>
      </c>
      <c r="C6296" s="31">
        <f>DATA!E7143</f>
        <v>0</v>
      </c>
    </row>
    <row r="6297" spans="1:3" x14ac:dyDescent="0.35">
      <c r="A6297" s="30">
        <f>DATA!C7144</f>
        <v>0</v>
      </c>
      <c r="B6297" s="30">
        <f>DATA!D7144</f>
        <v>0</v>
      </c>
      <c r="C6297" s="31">
        <f>DATA!E7144</f>
        <v>0</v>
      </c>
    </row>
    <row r="6298" spans="1:3" x14ac:dyDescent="0.35">
      <c r="A6298" s="30">
        <f>DATA!C7145</f>
        <v>0</v>
      </c>
      <c r="B6298" s="30">
        <f>DATA!D7145</f>
        <v>0</v>
      </c>
      <c r="C6298" s="31">
        <f>DATA!E7145</f>
        <v>0</v>
      </c>
    </row>
    <row r="6299" spans="1:3" x14ac:dyDescent="0.35">
      <c r="A6299" s="30">
        <f>DATA!C7146</f>
        <v>0</v>
      </c>
      <c r="B6299" s="30">
        <f>DATA!D7146</f>
        <v>0</v>
      </c>
      <c r="C6299" s="31">
        <f>DATA!E7146</f>
        <v>0</v>
      </c>
    </row>
    <row r="6300" spans="1:3" x14ac:dyDescent="0.35">
      <c r="A6300" s="30">
        <f>DATA!C7147</f>
        <v>0</v>
      </c>
      <c r="B6300" s="30">
        <f>DATA!D7147</f>
        <v>0</v>
      </c>
      <c r="C6300" s="31">
        <f>DATA!E7147</f>
        <v>0</v>
      </c>
    </row>
    <row r="6301" spans="1:3" x14ac:dyDescent="0.35">
      <c r="A6301" s="30">
        <f>DATA!C7148</f>
        <v>0</v>
      </c>
      <c r="B6301" s="30">
        <f>DATA!D7148</f>
        <v>0</v>
      </c>
      <c r="C6301" s="31">
        <f>DATA!E7148</f>
        <v>0</v>
      </c>
    </row>
    <row r="6302" spans="1:3" x14ac:dyDescent="0.35">
      <c r="A6302" s="30">
        <f>DATA!C7149</f>
        <v>0</v>
      </c>
      <c r="B6302" s="30">
        <f>DATA!D7149</f>
        <v>0</v>
      </c>
      <c r="C6302" s="31">
        <f>DATA!E7149</f>
        <v>0</v>
      </c>
    </row>
    <row r="6303" spans="1:3" x14ac:dyDescent="0.35">
      <c r="A6303" s="30">
        <f>DATA!C7150</f>
        <v>0</v>
      </c>
      <c r="B6303" s="30">
        <f>DATA!D7150</f>
        <v>0</v>
      </c>
      <c r="C6303" s="31">
        <f>DATA!E7150</f>
        <v>0</v>
      </c>
    </row>
    <row r="6304" spans="1:3" x14ac:dyDescent="0.35">
      <c r="A6304" s="30">
        <f>DATA!C7151</f>
        <v>0</v>
      </c>
      <c r="B6304" s="30">
        <f>DATA!D7151</f>
        <v>0</v>
      </c>
      <c r="C6304" s="31">
        <f>DATA!E7151</f>
        <v>0</v>
      </c>
    </row>
    <row r="6305" spans="1:3" x14ac:dyDescent="0.35">
      <c r="A6305" s="30">
        <f>DATA!C7152</f>
        <v>0</v>
      </c>
      <c r="B6305" s="30">
        <f>DATA!D7152</f>
        <v>0</v>
      </c>
      <c r="C6305" s="31">
        <f>DATA!E7152</f>
        <v>0</v>
      </c>
    </row>
    <row r="6306" spans="1:3" x14ac:dyDescent="0.35">
      <c r="A6306" s="30">
        <f>DATA!C7153</f>
        <v>0</v>
      </c>
      <c r="B6306" s="30">
        <f>DATA!D7153</f>
        <v>0</v>
      </c>
      <c r="C6306" s="31">
        <f>DATA!E7153</f>
        <v>0</v>
      </c>
    </row>
    <row r="6307" spans="1:3" x14ac:dyDescent="0.35">
      <c r="A6307" s="30">
        <f>DATA!C7154</f>
        <v>0</v>
      </c>
      <c r="B6307" s="30">
        <f>DATA!D7154</f>
        <v>0</v>
      </c>
      <c r="C6307" s="31">
        <f>DATA!E7154</f>
        <v>0</v>
      </c>
    </row>
    <row r="6308" spans="1:3" x14ac:dyDescent="0.35">
      <c r="A6308" s="30">
        <f>DATA!C7155</f>
        <v>0</v>
      </c>
      <c r="B6308" s="30">
        <f>DATA!D7155</f>
        <v>0</v>
      </c>
      <c r="C6308" s="31">
        <f>DATA!E7155</f>
        <v>0</v>
      </c>
    </row>
    <row r="6309" spans="1:3" x14ac:dyDescent="0.35">
      <c r="A6309" s="30">
        <f>DATA!C7156</f>
        <v>0</v>
      </c>
      <c r="B6309" s="30">
        <f>DATA!D7156</f>
        <v>0</v>
      </c>
      <c r="C6309" s="31">
        <f>DATA!E7156</f>
        <v>0</v>
      </c>
    </row>
    <row r="6310" spans="1:3" x14ac:dyDescent="0.35">
      <c r="A6310" s="30">
        <f>DATA!C7157</f>
        <v>0</v>
      </c>
      <c r="B6310" s="30">
        <f>DATA!D7157</f>
        <v>0</v>
      </c>
      <c r="C6310" s="31">
        <f>DATA!E7157</f>
        <v>0</v>
      </c>
    </row>
    <row r="6311" spans="1:3" x14ac:dyDescent="0.35">
      <c r="A6311" s="30">
        <f>DATA!C7158</f>
        <v>0</v>
      </c>
      <c r="B6311" s="30">
        <f>DATA!D7158</f>
        <v>0</v>
      </c>
      <c r="C6311" s="31">
        <f>DATA!E7158</f>
        <v>0</v>
      </c>
    </row>
    <row r="6312" spans="1:3" x14ac:dyDescent="0.35">
      <c r="A6312" s="30">
        <f>DATA!C7159</f>
        <v>0</v>
      </c>
      <c r="B6312" s="30">
        <f>DATA!D7159</f>
        <v>0</v>
      </c>
      <c r="C6312" s="31">
        <f>DATA!E7159</f>
        <v>0</v>
      </c>
    </row>
    <row r="6313" spans="1:3" x14ac:dyDescent="0.35">
      <c r="A6313" s="30">
        <f>DATA!C7160</f>
        <v>0</v>
      </c>
      <c r="B6313" s="30">
        <f>DATA!D7160</f>
        <v>0</v>
      </c>
      <c r="C6313" s="31">
        <f>DATA!E7160</f>
        <v>0</v>
      </c>
    </row>
    <row r="6314" spans="1:3" x14ac:dyDescent="0.35">
      <c r="A6314" s="30">
        <f>DATA!C7161</f>
        <v>0</v>
      </c>
      <c r="B6314" s="30">
        <f>DATA!D7161</f>
        <v>0</v>
      </c>
      <c r="C6314" s="31">
        <f>DATA!E7161</f>
        <v>0</v>
      </c>
    </row>
    <row r="6315" spans="1:3" x14ac:dyDescent="0.35">
      <c r="A6315" s="30">
        <f>DATA!C7162</f>
        <v>0</v>
      </c>
      <c r="B6315" s="30">
        <f>DATA!D7162</f>
        <v>0</v>
      </c>
      <c r="C6315" s="31">
        <f>DATA!E7162</f>
        <v>0</v>
      </c>
    </row>
    <row r="6316" spans="1:3" x14ac:dyDescent="0.35">
      <c r="A6316" s="30">
        <f>DATA!C7163</f>
        <v>0</v>
      </c>
      <c r="B6316" s="30">
        <f>DATA!D7163</f>
        <v>0</v>
      </c>
      <c r="C6316" s="31">
        <f>DATA!E7163</f>
        <v>0</v>
      </c>
    </row>
    <row r="6317" spans="1:3" x14ac:dyDescent="0.35">
      <c r="A6317" s="30">
        <f>DATA!C7164</f>
        <v>0</v>
      </c>
      <c r="B6317" s="30">
        <f>DATA!D7164</f>
        <v>0</v>
      </c>
      <c r="C6317" s="31">
        <f>DATA!E7164</f>
        <v>0</v>
      </c>
    </row>
    <row r="6318" spans="1:3" x14ac:dyDescent="0.35">
      <c r="A6318" s="30">
        <f>DATA!C7165</f>
        <v>0</v>
      </c>
      <c r="B6318" s="30">
        <f>DATA!D7165</f>
        <v>0</v>
      </c>
      <c r="C6318" s="31">
        <f>DATA!E7165</f>
        <v>0</v>
      </c>
    </row>
    <row r="6319" spans="1:3" x14ac:dyDescent="0.35">
      <c r="A6319" s="30">
        <f>DATA!C7166</f>
        <v>0</v>
      </c>
      <c r="B6319" s="30">
        <f>DATA!D7166</f>
        <v>0</v>
      </c>
      <c r="C6319" s="31">
        <f>DATA!E7166</f>
        <v>0</v>
      </c>
    </row>
    <row r="6320" spans="1:3" x14ac:dyDescent="0.35">
      <c r="A6320" s="30">
        <f>DATA!C7167</f>
        <v>0</v>
      </c>
      <c r="B6320" s="30">
        <f>DATA!D7167</f>
        <v>0</v>
      </c>
      <c r="C6320" s="31">
        <f>DATA!E7167</f>
        <v>0</v>
      </c>
    </row>
    <row r="6321" spans="1:3" x14ac:dyDescent="0.35">
      <c r="A6321" s="30">
        <f>DATA!C7168</f>
        <v>0</v>
      </c>
      <c r="B6321" s="30">
        <f>DATA!D7168</f>
        <v>0</v>
      </c>
      <c r="C6321" s="31">
        <f>DATA!E7168</f>
        <v>0</v>
      </c>
    </row>
    <row r="6322" spans="1:3" x14ac:dyDescent="0.35">
      <c r="A6322" s="30">
        <f>DATA!C7169</f>
        <v>0</v>
      </c>
      <c r="B6322" s="30">
        <f>DATA!D7169</f>
        <v>0</v>
      </c>
      <c r="C6322" s="31">
        <f>DATA!E7169</f>
        <v>0</v>
      </c>
    </row>
    <row r="6323" spans="1:3" x14ac:dyDescent="0.35">
      <c r="A6323" s="30">
        <f>DATA!C7170</f>
        <v>0</v>
      </c>
      <c r="B6323" s="30">
        <f>DATA!D7170</f>
        <v>0</v>
      </c>
      <c r="C6323" s="31">
        <f>DATA!E7170</f>
        <v>0</v>
      </c>
    </row>
    <row r="6324" spans="1:3" x14ac:dyDescent="0.35">
      <c r="A6324" s="30">
        <f>DATA!C7171</f>
        <v>0</v>
      </c>
      <c r="B6324" s="30">
        <f>DATA!D7171</f>
        <v>0</v>
      </c>
      <c r="C6324" s="31">
        <f>DATA!E7171</f>
        <v>0</v>
      </c>
    </row>
    <row r="6325" spans="1:3" x14ac:dyDescent="0.35">
      <c r="A6325" s="30">
        <f>DATA!C7172</f>
        <v>0</v>
      </c>
      <c r="B6325" s="30">
        <f>DATA!D7172</f>
        <v>0</v>
      </c>
      <c r="C6325" s="31">
        <f>DATA!E7172</f>
        <v>0</v>
      </c>
    </row>
    <row r="6326" spans="1:3" x14ac:dyDescent="0.35">
      <c r="A6326" s="30">
        <f>DATA!C7173</f>
        <v>0</v>
      </c>
      <c r="B6326" s="30">
        <f>DATA!D7173</f>
        <v>0</v>
      </c>
      <c r="C6326" s="31">
        <f>DATA!E7173</f>
        <v>0</v>
      </c>
    </row>
    <row r="6327" spans="1:3" x14ac:dyDescent="0.35">
      <c r="A6327" s="30">
        <f>DATA!C7174</f>
        <v>0</v>
      </c>
      <c r="B6327" s="30">
        <f>DATA!D7174</f>
        <v>0</v>
      </c>
      <c r="C6327" s="31">
        <f>DATA!E7174</f>
        <v>0</v>
      </c>
    </row>
    <row r="6328" spans="1:3" x14ac:dyDescent="0.35">
      <c r="A6328" s="30">
        <f>DATA!C7175</f>
        <v>0</v>
      </c>
      <c r="B6328" s="30">
        <f>DATA!D7175</f>
        <v>0</v>
      </c>
      <c r="C6328" s="31">
        <f>DATA!E7175</f>
        <v>0</v>
      </c>
    </row>
    <row r="6329" spans="1:3" x14ac:dyDescent="0.35">
      <c r="A6329" s="30">
        <f>DATA!C7176</f>
        <v>0</v>
      </c>
      <c r="B6329" s="30">
        <f>DATA!D7176</f>
        <v>0</v>
      </c>
      <c r="C6329" s="31">
        <f>DATA!E7176</f>
        <v>0</v>
      </c>
    </row>
    <row r="6330" spans="1:3" x14ac:dyDescent="0.35">
      <c r="A6330" s="30">
        <f>DATA!C7177</f>
        <v>0</v>
      </c>
      <c r="B6330" s="30">
        <f>DATA!D7177</f>
        <v>0</v>
      </c>
      <c r="C6330" s="31">
        <f>DATA!E7177</f>
        <v>0</v>
      </c>
    </row>
    <row r="6331" spans="1:3" x14ac:dyDescent="0.35">
      <c r="A6331" s="30">
        <f>DATA!C7178</f>
        <v>0</v>
      </c>
      <c r="B6331" s="30">
        <f>DATA!D7178</f>
        <v>0</v>
      </c>
      <c r="C6331" s="31">
        <f>DATA!E7178</f>
        <v>0</v>
      </c>
    </row>
    <row r="6332" spans="1:3" x14ac:dyDescent="0.35">
      <c r="A6332" s="30">
        <f>DATA!C7179</f>
        <v>0</v>
      </c>
      <c r="B6332" s="30">
        <f>DATA!D7179</f>
        <v>0</v>
      </c>
      <c r="C6332" s="31">
        <f>DATA!E7179</f>
        <v>0</v>
      </c>
    </row>
    <row r="6333" spans="1:3" x14ac:dyDescent="0.35">
      <c r="A6333" s="30">
        <f>DATA!C7180</f>
        <v>0</v>
      </c>
      <c r="B6333" s="30">
        <f>DATA!D7180</f>
        <v>0</v>
      </c>
      <c r="C6333" s="31">
        <f>DATA!E7180</f>
        <v>0</v>
      </c>
    </row>
    <row r="6334" spans="1:3" x14ac:dyDescent="0.35">
      <c r="A6334" s="30">
        <f>DATA!C7181</f>
        <v>0</v>
      </c>
      <c r="B6334" s="30">
        <f>DATA!D7181</f>
        <v>0</v>
      </c>
      <c r="C6334" s="31">
        <f>DATA!E7181</f>
        <v>0</v>
      </c>
    </row>
    <row r="6335" spans="1:3" x14ac:dyDescent="0.35">
      <c r="A6335" s="30">
        <f>DATA!C7182</f>
        <v>0</v>
      </c>
      <c r="B6335" s="30">
        <f>DATA!D7182</f>
        <v>0</v>
      </c>
      <c r="C6335" s="31">
        <f>DATA!E7182</f>
        <v>0</v>
      </c>
    </row>
    <row r="6336" spans="1:3" x14ac:dyDescent="0.35">
      <c r="A6336" s="30">
        <f>DATA!C7183</f>
        <v>0</v>
      </c>
      <c r="B6336" s="30">
        <f>DATA!D7183</f>
        <v>0</v>
      </c>
      <c r="C6336" s="31">
        <f>DATA!E7183</f>
        <v>0</v>
      </c>
    </row>
    <row r="6337" spans="1:3" x14ac:dyDescent="0.35">
      <c r="A6337" s="30">
        <f>DATA!C7184</f>
        <v>0</v>
      </c>
      <c r="B6337" s="30">
        <f>DATA!D7184</f>
        <v>0</v>
      </c>
      <c r="C6337" s="31">
        <f>DATA!E7184</f>
        <v>0</v>
      </c>
    </row>
    <row r="6338" spans="1:3" x14ac:dyDescent="0.35">
      <c r="A6338" s="30">
        <f>DATA!C7185</f>
        <v>0</v>
      </c>
      <c r="B6338" s="30">
        <f>DATA!D7185</f>
        <v>0</v>
      </c>
      <c r="C6338" s="31">
        <f>DATA!E7185</f>
        <v>0</v>
      </c>
    </row>
    <row r="6339" spans="1:3" x14ac:dyDescent="0.35">
      <c r="A6339" s="30">
        <f>DATA!C7186</f>
        <v>0</v>
      </c>
      <c r="B6339" s="30">
        <f>DATA!D7186</f>
        <v>0</v>
      </c>
      <c r="C6339" s="31">
        <f>DATA!E7186</f>
        <v>0</v>
      </c>
    </row>
    <row r="6340" spans="1:3" x14ac:dyDescent="0.35">
      <c r="A6340" s="30">
        <f>DATA!C7187</f>
        <v>0</v>
      </c>
      <c r="B6340" s="30">
        <f>DATA!D7187</f>
        <v>0</v>
      </c>
      <c r="C6340" s="31">
        <f>DATA!E7187</f>
        <v>0</v>
      </c>
    </row>
    <row r="6341" spans="1:3" x14ac:dyDescent="0.35">
      <c r="A6341" s="30">
        <f>DATA!C7188</f>
        <v>0</v>
      </c>
      <c r="B6341" s="30">
        <f>DATA!D7188</f>
        <v>0</v>
      </c>
      <c r="C6341" s="31">
        <f>DATA!E7188</f>
        <v>0</v>
      </c>
    </row>
    <row r="6342" spans="1:3" x14ac:dyDescent="0.35">
      <c r="A6342" s="30">
        <f>DATA!C7189</f>
        <v>0</v>
      </c>
      <c r="B6342" s="30">
        <f>DATA!D7189</f>
        <v>0</v>
      </c>
      <c r="C6342" s="31">
        <f>DATA!E7189</f>
        <v>0</v>
      </c>
    </row>
    <row r="6343" spans="1:3" x14ac:dyDescent="0.35">
      <c r="A6343" s="30">
        <f>DATA!C7190</f>
        <v>0</v>
      </c>
      <c r="B6343" s="30">
        <f>DATA!D7190</f>
        <v>0</v>
      </c>
      <c r="C6343" s="31">
        <f>DATA!E7190</f>
        <v>0</v>
      </c>
    </row>
    <row r="6344" spans="1:3" x14ac:dyDescent="0.35">
      <c r="A6344" s="30">
        <f>DATA!C7191</f>
        <v>0</v>
      </c>
      <c r="B6344" s="30">
        <f>DATA!D7191</f>
        <v>0</v>
      </c>
      <c r="C6344" s="31">
        <f>DATA!E7191</f>
        <v>0</v>
      </c>
    </row>
    <row r="6345" spans="1:3" x14ac:dyDescent="0.35">
      <c r="A6345" s="30">
        <f>DATA!C7192</f>
        <v>0</v>
      </c>
      <c r="B6345" s="30">
        <f>DATA!D7192</f>
        <v>0</v>
      </c>
      <c r="C6345" s="31">
        <f>DATA!E7192</f>
        <v>0</v>
      </c>
    </row>
    <row r="6346" spans="1:3" x14ac:dyDescent="0.35">
      <c r="A6346" s="30">
        <f>DATA!C7193</f>
        <v>0</v>
      </c>
      <c r="B6346" s="30">
        <f>DATA!D7193</f>
        <v>0</v>
      </c>
      <c r="C6346" s="31">
        <f>DATA!E7193</f>
        <v>0</v>
      </c>
    </row>
    <row r="6347" spans="1:3" x14ac:dyDescent="0.35">
      <c r="A6347" s="30">
        <f>DATA!C7194</f>
        <v>0</v>
      </c>
      <c r="B6347" s="30">
        <f>DATA!D7194</f>
        <v>0</v>
      </c>
      <c r="C6347" s="31">
        <f>DATA!E7194</f>
        <v>0</v>
      </c>
    </row>
    <row r="6348" spans="1:3" x14ac:dyDescent="0.35">
      <c r="A6348" s="30">
        <f>DATA!C7195</f>
        <v>0</v>
      </c>
      <c r="B6348" s="30">
        <f>DATA!D7195</f>
        <v>0</v>
      </c>
      <c r="C6348" s="31">
        <f>DATA!E7195</f>
        <v>0</v>
      </c>
    </row>
    <row r="6349" spans="1:3" x14ac:dyDescent="0.35">
      <c r="A6349" s="30">
        <f>DATA!C7196</f>
        <v>0</v>
      </c>
      <c r="B6349" s="30">
        <f>DATA!D7196</f>
        <v>0</v>
      </c>
      <c r="C6349" s="31">
        <f>DATA!E7196</f>
        <v>0</v>
      </c>
    </row>
    <row r="6350" spans="1:3" x14ac:dyDescent="0.35">
      <c r="A6350" s="30">
        <f>DATA!C7197</f>
        <v>0</v>
      </c>
      <c r="B6350" s="30">
        <f>DATA!D7197</f>
        <v>0</v>
      </c>
      <c r="C6350" s="31">
        <f>DATA!E7197</f>
        <v>0</v>
      </c>
    </row>
    <row r="6351" spans="1:3" x14ac:dyDescent="0.35">
      <c r="A6351" s="30">
        <f>DATA!C7198</f>
        <v>0</v>
      </c>
      <c r="B6351" s="30">
        <f>DATA!D7198</f>
        <v>0</v>
      </c>
      <c r="C6351" s="31">
        <f>DATA!E7198</f>
        <v>0</v>
      </c>
    </row>
    <row r="6352" spans="1:3" x14ac:dyDescent="0.35">
      <c r="A6352" s="30">
        <f>DATA!C7199</f>
        <v>0</v>
      </c>
      <c r="B6352" s="30">
        <f>DATA!D7199</f>
        <v>0</v>
      </c>
      <c r="C6352" s="31">
        <f>DATA!E7199</f>
        <v>0</v>
      </c>
    </row>
    <row r="6353" spans="1:3" x14ac:dyDescent="0.35">
      <c r="A6353" s="30">
        <f>DATA!C7200</f>
        <v>0</v>
      </c>
      <c r="B6353" s="30">
        <f>DATA!D7200</f>
        <v>0</v>
      </c>
      <c r="C6353" s="31">
        <f>DATA!E7200</f>
        <v>0</v>
      </c>
    </row>
    <row r="6354" spans="1:3" x14ac:dyDescent="0.35">
      <c r="A6354" s="30">
        <f>DATA!C7201</f>
        <v>0</v>
      </c>
      <c r="B6354" s="30">
        <f>DATA!D7201</f>
        <v>0</v>
      </c>
      <c r="C6354" s="31">
        <f>DATA!E7201</f>
        <v>0</v>
      </c>
    </row>
    <row r="6355" spans="1:3" x14ac:dyDescent="0.35">
      <c r="A6355" s="30">
        <f>DATA!C7202</f>
        <v>0</v>
      </c>
      <c r="B6355" s="30">
        <f>DATA!D7202</f>
        <v>0</v>
      </c>
      <c r="C6355" s="31">
        <f>DATA!E7202</f>
        <v>0</v>
      </c>
    </row>
    <row r="6356" spans="1:3" x14ac:dyDescent="0.35">
      <c r="A6356" s="30">
        <f>DATA!C7203</f>
        <v>0</v>
      </c>
      <c r="B6356" s="30">
        <f>DATA!D7203</f>
        <v>0</v>
      </c>
      <c r="C6356" s="31">
        <f>DATA!E7203</f>
        <v>0</v>
      </c>
    </row>
    <row r="6357" spans="1:3" x14ac:dyDescent="0.35">
      <c r="A6357" s="30">
        <f>DATA!C7204</f>
        <v>0</v>
      </c>
      <c r="B6357" s="30">
        <f>DATA!D7204</f>
        <v>0</v>
      </c>
      <c r="C6357" s="31">
        <f>DATA!E7204</f>
        <v>0</v>
      </c>
    </row>
    <row r="6358" spans="1:3" x14ac:dyDescent="0.35">
      <c r="A6358" s="30">
        <f>DATA!C7205</f>
        <v>0</v>
      </c>
      <c r="B6358" s="30">
        <f>DATA!D7205</f>
        <v>0</v>
      </c>
      <c r="C6358" s="31">
        <f>DATA!E7205</f>
        <v>0</v>
      </c>
    </row>
    <row r="6359" spans="1:3" x14ac:dyDescent="0.35">
      <c r="A6359" s="30">
        <f>DATA!C7206</f>
        <v>0</v>
      </c>
      <c r="B6359" s="30">
        <f>DATA!D7206</f>
        <v>0</v>
      </c>
      <c r="C6359" s="31">
        <f>DATA!E7206</f>
        <v>0</v>
      </c>
    </row>
    <row r="6360" spans="1:3" x14ac:dyDescent="0.35">
      <c r="A6360" s="30">
        <f>DATA!C7207</f>
        <v>0</v>
      </c>
      <c r="B6360" s="30">
        <f>DATA!D7207</f>
        <v>0</v>
      </c>
      <c r="C6360" s="31">
        <f>DATA!E7207</f>
        <v>0</v>
      </c>
    </row>
    <row r="6361" spans="1:3" x14ac:dyDescent="0.35">
      <c r="A6361" s="30">
        <f>DATA!C7208</f>
        <v>0</v>
      </c>
      <c r="B6361" s="30">
        <f>DATA!D7208</f>
        <v>0</v>
      </c>
      <c r="C6361" s="31">
        <f>DATA!E7208</f>
        <v>0</v>
      </c>
    </row>
    <row r="6362" spans="1:3" x14ac:dyDescent="0.35">
      <c r="A6362" s="30">
        <f>DATA!C7209</f>
        <v>0</v>
      </c>
      <c r="B6362" s="30">
        <f>DATA!D7209</f>
        <v>0</v>
      </c>
      <c r="C6362" s="31">
        <f>DATA!E7209</f>
        <v>0</v>
      </c>
    </row>
    <row r="6363" spans="1:3" x14ac:dyDescent="0.35">
      <c r="A6363" s="30">
        <f>DATA!C7210</f>
        <v>0</v>
      </c>
      <c r="B6363" s="30">
        <f>DATA!D7210</f>
        <v>0</v>
      </c>
      <c r="C6363" s="31">
        <f>DATA!E7210</f>
        <v>0</v>
      </c>
    </row>
    <row r="6364" spans="1:3" x14ac:dyDescent="0.35">
      <c r="A6364" s="30">
        <f>DATA!C7211</f>
        <v>0</v>
      </c>
      <c r="B6364" s="30">
        <f>DATA!D7211</f>
        <v>0</v>
      </c>
      <c r="C6364" s="31">
        <f>DATA!E7211</f>
        <v>0</v>
      </c>
    </row>
    <row r="6365" spans="1:3" x14ac:dyDescent="0.35">
      <c r="A6365" s="30">
        <f>DATA!C7212</f>
        <v>0</v>
      </c>
      <c r="B6365" s="30">
        <f>DATA!D7212</f>
        <v>0</v>
      </c>
      <c r="C6365" s="31">
        <f>DATA!E7212</f>
        <v>0</v>
      </c>
    </row>
    <row r="6366" spans="1:3" x14ac:dyDescent="0.35">
      <c r="A6366" s="30">
        <f>DATA!C7213</f>
        <v>0</v>
      </c>
      <c r="B6366" s="30">
        <f>DATA!D7213</f>
        <v>0</v>
      </c>
      <c r="C6366" s="31">
        <f>DATA!E7213</f>
        <v>0</v>
      </c>
    </row>
    <row r="6367" spans="1:3" x14ac:dyDescent="0.35">
      <c r="A6367" s="30">
        <f>DATA!C7214</f>
        <v>0</v>
      </c>
      <c r="B6367" s="30">
        <f>DATA!D7214</f>
        <v>0</v>
      </c>
      <c r="C6367" s="31">
        <f>DATA!E7214</f>
        <v>0</v>
      </c>
    </row>
    <row r="6368" spans="1:3" x14ac:dyDescent="0.35">
      <c r="A6368" s="30">
        <f>DATA!C7215</f>
        <v>0</v>
      </c>
      <c r="B6368" s="30">
        <f>DATA!D7215</f>
        <v>0</v>
      </c>
      <c r="C6368" s="31">
        <f>DATA!E7215</f>
        <v>0</v>
      </c>
    </row>
    <row r="6369" spans="1:3" x14ac:dyDescent="0.35">
      <c r="A6369" s="30">
        <f>DATA!C7216</f>
        <v>0</v>
      </c>
      <c r="B6369" s="30">
        <f>DATA!D7216</f>
        <v>0</v>
      </c>
      <c r="C6369" s="31">
        <f>DATA!E7216</f>
        <v>0</v>
      </c>
    </row>
    <row r="6370" spans="1:3" x14ac:dyDescent="0.35">
      <c r="A6370" s="30">
        <f>DATA!C7217</f>
        <v>0</v>
      </c>
      <c r="B6370" s="30">
        <f>DATA!D7217</f>
        <v>0</v>
      </c>
      <c r="C6370" s="31">
        <f>DATA!E7217</f>
        <v>0</v>
      </c>
    </row>
    <row r="6371" spans="1:3" x14ac:dyDescent="0.35">
      <c r="A6371" s="30">
        <f>DATA!C7218</f>
        <v>0</v>
      </c>
      <c r="B6371" s="30">
        <f>DATA!D7218</f>
        <v>0</v>
      </c>
      <c r="C6371" s="31">
        <f>DATA!E7218</f>
        <v>0</v>
      </c>
    </row>
    <row r="6372" spans="1:3" x14ac:dyDescent="0.35">
      <c r="A6372" s="30">
        <f>DATA!C7219</f>
        <v>0</v>
      </c>
      <c r="B6372" s="30">
        <f>DATA!D7219</f>
        <v>0</v>
      </c>
      <c r="C6372" s="31">
        <f>DATA!E7219</f>
        <v>0</v>
      </c>
    </row>
    <row r="6373" spans="1:3" x14ac:dyDescent="0.35">
      <c r="A6373" s="30">
        <f>DATA!C7220</f>
        <v>0</v>
      </c>
      <c r="B6373" s="30">
        <f>DATA!D7220</f>
        <v>0</v>
      </c>
      <c r="C6373" s="31">
        <f>DATA!E7220</f>
        <v>0</v>
      </c>
    </row>
    <row r="6374" spans="1:3" x14ac:dyDescent="0.35">
      <c r="A6374" s="30">
        <f>DATA!C7221</f>
        <v>0</v>
      </c>
      <c r="B6374" s="30">
        <f>DATA!D7221</f>
        <v>0</v>
      </c>
      <c r="C6374" s="31">
        <f>DATA!E7221</f>
        <v>0</v>
      </c>
    </row>
    <row r="6375" spans="1:3" x14ac:dyDescent="0.35">
      <c r="A6375" s="30">
        <f>DATA!C7222</f>
        <v>0</v>
      </c>
      <c r="B6375" s="30">
        <f>DATA!D7222</f>
        <v>0</v>
      </c>
      <c r="C6375" s="31">
        <f>DATA!E7222</f>
        <v>0</v>
      </c>
    </row>
    <row r="6376" spans="1:3" x14ac:dyDescent="0.35">
      <c r="A6376" s="30">
        <f>DATA!C7223</f>
        <v>0</v>
      </c>
      <c r="B6376" s="30">
        <f>DATA!D7223</f>
        <v>0</v>
      </c>
      <c r="C6376" s="31">
        <f>DATA!E7223</f>
        <v>0</v>
      </c>
    </row>
    <row r="6377" spans="1:3" x14ac:dyDescent="0.35">
      <c r="A6377" s="30">
        <f>DATA!C7224</f>
        <v>0</v>
      </c>
      <c r="B6377" s="30">
        <f>DATA!D7224</f>
        <v>0</v>
      </c>
      <c r="C6377" s="31">
        <f>DATA!E7224</f>
        <v>0</v>
      </c>
    </row>
    <row r="6378" spans="1:3" x14ac:dyDescent="0.35">
      <c r="A6378" s="30">
        <f>DATA!C7225</f>
        <v>0</v>
      </c>
      <c r="B6378" s="30">
        <f>DATA!D7225</f>
        <v>0</v>
      </c>
      <c r="C6378" s="31">
        <f>DATA!E7225</f>
        <v>0</v>
      </c>
    </row>
    <row r="6379" spans="1:3" x14ac:dyDescent="0.35">
      <c r="A6379" s="30">
        <f>DATA!C7226</f>
        <v>0</v>
      </c>
      <c r="B6379" s="30">
        <f>DATA!D7226</f>
        <v>0</v>
      </c>
      <c r="C6379" s="31">
        <f>DATA!E7226</f>
        <v>0</v>
      </c>
    </row>
    <row r="6380" spans="1:3" x14ac:dyDescent="0.35">
      <c r="A6380" s="30">
        <f>DATA!C7227</f>
        <v>0</v>
      </c>
      <c r="B6380" s="30">
        <f>DATA!D7227</f>
        <v>0</v>
      </c>
      <c r="C6380" s="31">
        <f>DATA!E7227</f>
        <v>0</v>
      </c>
    </row>
    <row r="6381" spans="1:3" x14ac:dyDescent="0.35">
      <c r="A6381" s="30">
        <f>DATA!C7228</f>
        <v>0</v>
      </c>
      <c r="B6381" s="30">
        <f>DATA!D7228</f>
        <v>0</v>
      </c>
      <c r="C6381" s="31">
        <f>DATA!E7228</f>
        <v>0</v>
      </c>
    </row>
    <row r="6382" spans="1:3" x14ac:dyDescent="0.35">
      <c r="A6382" s="30">
        <f>DATA!C7229</f>
        <v>0</v>
      </c>
      <c r="B6382" s="30">
        <f>DATA!D7229</f>
        <v>0</v>
      </c>
      <c r="C6382" s="31">
        <f>DATA!E7229</f>
        <v>0</v>
      </c>
    </row>
    <row r="6383" spans="1:3" x14ac:dyDescent="0.35">
      <c r="A6383" s="30">
        <f>DATA!C7230</f>
        <v>0</v>
      </c>
      <c r="B6383" s="30">
        <f>DATA!D7230</f>
        <v>0</v>
      </c>
      <c r="C6383" s="31">
        <f>DATA!E7230</f>
        <v>0</v>
      </c>
    </row>
    <row r="6384" spans="1:3" x14ac:dyDescent="0.35">
      <c r="A6384" s="30">
        <f>DATA!C7231</f>
        <v>0</v>
      </c>
      <c r="B6384" s="30">
        <f>DATA!D7231</f>
        <v>0</v>
      </c>
      <c r="C6384" s="31">
        <f>DATA!E7231</f>
        <v>0</v>
      </c>
    </row>
    <row r="6385" spans="1:3" x14ac:dyDescent="0.35">
      <c r="A6385" s="30">
        <f>DATA!C7232</f>
        <v>0</v>
      </c>
      <c r="B6385" s="30">
        <f>DATA!D7232</f>
        <v>0</v>
      </c>
      <c r="C6385" s="31">
        <f>DATA!E7232</f>
        <v>0</v>
      </c>
    </row>
    <row r="6386" spans="1:3" x14ac:dyDescent="0.35">
      <c r="A6386" s="30">
        <f>DATA!C7233</f>
        <v>0</v>
      </c>
      <c r="B6386" s="30">
        <f>DATA!D7233</f>
        <v>0</v>
      </c>
      <c r="C6386" s="31">
        <f>DATA!E7233</f>
        <v>0</v>
      </c>
    </row>
    <row r="6387" spans="1:3" x14ac:dyDescent="0.35">
      <c r="A6387" s="30">
        <f>DATA!C7234</f>
        <v>0</v>
      </c>
      <c r="B6387" s="30">
        <f>DATA!D7234</f>
        <v>0</v>
      </c>
      <c r="C6387" s="31">
        <f>DATA!E7234</f>
        <v>0</v>
      </c>
    </row>
    <row r="6388" spans="1:3" x14ac:dyDescent="0.35">
      <c r="A6388" s="30">
        <f>DATA!C7235</f>
        <v>0</v>
      </c>
      <c r="B6388" s="30">
        <f>DATA!D7235</f>
        <v>0</v>
      </c>
      <c r="C6388" s="31">
        <f>DATA!E7235</f>
        <v>0</v>
      </c>
    </row>
    <row r="6389" spans="1:3" x14ac:dyDescent="0.35">
      <c r="A6389" s="30">
        <f>DATA!C7236</f>
        <v>0</v>
      </c>
      <c r="B6389" s="30">
        <f>DATA!D7236</f>
        <v>0</v>
      </c>
      <c r="C6389" s="31">
        <f>DATA!E7236</f>
        <v>0</v>
      </c>
    </row>
    <row r="6390" spans="1:3" x14ac:dyDescent="0.35">
      <c r="A6390" s="30">
        <f>DATA!C7237</f>
        <v>0</v>
      </c>
      <c r="B6390" s="30">
        <f>DATA!D7237</f>
        <v>0</v>
      </c>
      <c r="C6390" s="31">
        <f>DATA!E7237</f>
        <v>0</v>
      </c>
    </row>
    <row r="6391" spans="1:3" x14ac:dyDescent="0.35">
      <c r="A6391" s="30">
        <f>DATA!C7238</f>
        <v>0</v>
      </c>
      <c r="B6391" s="30">
        <f>DATA!D7238</f>
        <v>0</v>
      </c>
      <c r="C6391" s="31">
        <f>DATA!E7238</f>
        <v>0</v>
      </c>
    </row>
    <row r="6392" spans="1:3" x14ac:dyDescent="0.35">
      <c r="A6392" s="30">
        <f>DATA!C7239</f>
        <v>0</v>
      </c>
      <c r="B6392" s="30">
        <f>DATA!D7239</f>
        <v>0</v>
      </c>
      <c r="C6392" s="31">
        <f>DATA!E7239</f>
        <v>0</v>
      </c>
    </row>
    <row r="6393" spans="1:3" x14ac:dyDescent="0.35">
      <c r="A6393" s="30">
        <f>DATA!C7240</f>
        <v>0</v>
      </c>
      <c r="B6393" s="30">
        <f>DATA!D7240</f>
        <v>0</v>
      </c>
      <c r="C6393" s="31">
        <f>DATA!E7240</f>
        <v>0</v>
      </c>
    </row>
    <row r="6394" spans="1:3" x14ac:dyDescent="0.35">
      <c r="A6394" s="30">
        <f>DATA!C7241</f>
        <v>0</v>
      </c>
      <c r="B6394" s="30">
        <f>DATA!D7241</f>
        <v>0</v>
      </c>
      <c r="C6394" s="31">
        <f>DATA!E7241</f>
        <v>0</v>
      </c>
    </row>
    <row r="6395" spans="1:3" x14ac:dyDescent="0.35">
      <c r="A6395" s="30">
        <f>DATA!C7242</f>
        <v>0</v>
      </c>
      <c r="B6395" s="30">
        <f>DATA!D7242</f>
        <v>0</v>
      </c>
      <c r="C6395" s="31">
        <f>DATA!E7242</f>
        <v>0</v>
      </c>
    </row>
    <row r="6396" spans="1:3" x14ac:dyDescent="0.35">
      <c r="A6396" s="30">
        <f>DATA!C7243</f>
        <v>0</v>
      </c>
      <c r="B6396" s="30">
        <f>DATA!D7243</f>
        <v>0</v>
      </c>
      <c r="C6396" s="31">
        <f>DATA!E7243</f>
        <v>0</v>
      </c>
    </row>
    <row r="6397" spans="1:3" x14ac:dyDescent="0.35">
      <c r="A6397" s="30">
        <f>DATA!C7244</f>
        <v>0</v>
      </c>
      <c r="B6397" s="30">
        <f>DATA!D7244</f>
        <v>0</v>
      </c>
      <c r="C6397" s="31">
        <f>DATA!E7244</f>
        <v>0</v>
      </c>
    </row>
    <row r="6398" spans="1:3" x14ac:dyDescent="0.35">
      <c r="A6398" s="30">
        <f>DATA!C7245</f>
        <v>0</v>
      </c>
      <c r="B6398" s="30">
        <f>DATA!D7245</f>
        <v>0</v>
      </c>
      <c r="C6398" s="31">
        <f>DATA!E7245</f>
        <v>0</v>
      </c>
    </row>
    <row r="6399" spans="1:3" x14ac:dyDescent="0.35">
      <c r="A6399" s="30">
        <f>DATA!C7246</f>
        <v>0</v>
      </c>
      <c r="B6399" s="30">
        <f>DATA!D7246</f>
        <v>0</v>
      </c>
      <c r="C6399" s="31">
        <f>DATA!E7246</f>
        <v>0</v>
      </c>
    </row>
    <row r="6400" spans="1:3" x14ac:dyDescent="0.35">
      <c r="A6400" s="30">
        <f>DATA!C7247</f>
        <v>0</v>
      </c>
      <c r="B6400" s="30">
        <f>DATA!D7247</f>
        <v>0</v>
      </c>
      <c r="C6400" s="31">
        <f>DATA!E7247</f>
        <v>0</v>
      </c>
    </row>
    <row r="6401" spans="1:3" x14ac:dyDescent="0.35">
      <c r="A6401" s="30">
        <f>DATA!C7248</f>
        <v>0</v>
      </c>
      <c r="B6401" s="30">
        <f>DATA!D7248</f>
        <v>0</v>
      </c>
      <c r="C6401" s="31">
        <f>DATA!E7248</f>
        <v>0</v>
      </c>
    </row>
    <row r="6402" spans="1:3" x14ac:dyDescent="0.35">
      <c r="A6402" s="30">
        <f>DATA!C7249</f>
        <v>0</v>
      </c>
      <c r="B6402" s="30">
        <f>DATA!D7249</f>
        <v>0</v>
      </c>
      <c r="C6402" s="31">
        <f>DATA!E7249</f>
        <v>0</v>
      </c>
    </row>
    <row r="6403" spans="1:3" x14ac:dyDescent="0.35">
      <c r="A6403" s="30">
        <f>DATA!C7250</f>
        <v>0</v>
      </c>
      <c r="B6403" s="30">
        <f>DATA!D7250</f>
        <v>0</v>
      </c>
      <c r="C6403" s="31">
        <f>DATA!E7250</f>
        <v>0</v>
      </c>
    </row>
    <row r="6404" spans="1:3" x14ac:dyDescent="0.35">
      <c r="A6404" s="30">
        <f>DATA!C7251</f>
        <v>0</v>
      </c>
      <c r="B6404" s="30">
        <f>DATA!D7251</f>
        <v>0</v>
      </c>
      <c r="C6404" s="31">
        <f>DATA!E7251</f>
        <v>0</v>
      </c>
    </row>
    <row r="6405" spans="1:3" x14ac:dyDescent="0.35">
      <c r="A6405" s="30">
        <f>DATA!C7252</f>
        <v>0</v>
      </c>
      <c r="B6405" s="30">
        <f>DATA!D7252</f>
        <v>0</v>
      </c>
      <c r="C6405" s="31">
        <f>DATA!E7252</f>
        <v>0</v>
      </c>
    </row>
    <row r="6406" spans="1:3" x14ac:dyDescent="0.35">
      <c r="A6406" s="30">
        <f>DATA!C7253</f>
        <v>0</v>
      </c>
      <c r="B6406" s="30">
        <f>DATA!D7253</f>
        <v>0</v>
      </c>
      <c r="C6406" s="31">
        <f>DATA!E7253</f>
        <v>0</v>
      </c>
    </row>
    <row r="6407" spans="1:3" x14ac:dyDescent="0.35">
      <c r="A6407" s="30">
        <f>DATA!C7254</f>
        <v>0</v>
      </c>
      <c r="B6407" s="30">
        <f>DATA!D7254</f>
        <v>0</v>
      </c>
      <c r="C6407" s="31">
        <f>DATA!E7254</f>
        <v>0</v>
      </c>
    </row>
    <row r="6408" spans="1:3" x14ac:dyDescent="0.35">
      <c r="A6408" s="30">
        <f>DATA!C7255</f>
        <v>0</v>
      </c>
      <c r="B6408" s="30">
        <f>DATA!D7255</f>
        <v>0</v>
      </c>
      <c r="C6408" s="31">
        <f>DATA!E7255</f>
        <v>0</v>
      </c>
    </row>
    <row r="6409" spans="1:3" x14ac:dyDescent="0.35">
      <c r="A6409" s="30">
        <f>DATA!C7256</f>
        <v>0</v>
      </c>
      <c r="B6409" s="30">
        <f>DATA!D7256</f>
        <v>0</v>
      </c>
      <c r="C6409" s="31">
        <f>DATA!E7256</f>
        <v>0</v>
      </c>
    </row>
    <row r="6410" spans="1:3" x14ac:dyDescent="0.35">
      <c r="A6410" s="30">
        <f>DATA!C7257</f>
        <v>0</v>
      </c>
      <c r="B6410" s="30">
        <f>DATA!D7257</f>
        <v>0</v>
      </c>
      <c r="C6410" s="31">
        <f>DATA!E7257</f>
        <v>0</v>
      </c>
    </row>
    <row r="6411" spans="1:3" x14ac:dyDescent="0.35">
      <c r="A6411" s="30">
        <f>DATA!C7258</f>
        <v>0</v>
      </c>
      <c r="B6411" s="30">
        <f>DATA!D7258</f>
        <v>0</v>
      </c>
      <c r="C6411" s="31">
        <f>DATA!E7258</f>
        <v>0</v>
      </c>
    </row>
    <row r="6412" spans="1:3" x14ac:dyDescent="0.35">
      <c r="A6412" s="30">
        <f>DATA!C7259</f>
        <v>0</v>
      </c>
      <c r="B6412" s="30">
        <f>DATA!D7259</f>
        <v>0</v>
      </c>
      <c r="C6412" s="31">
        <f>DATA!E7259</f>
        <v>0</v>
      </c>
    </row>
    <row r="6413" spans="1:3" x14ac:dyDescent="0.35">
      <c r="A6413" s="30">
        <f>DATA!C7260</f>
        <v>0</v>
      </c>
      <c r="B6413" s="30">
        <f>DATA!D7260</f>
        <v>0</v>
      </c>
      <c r="C6413" s="31">
        <f>DATA!E7260</f>
        <v>0</v>
      </c>
    </row>
    <row r="6414" spans="1:3" x14ac:dyDescent="0.35">
      <c r="A6414" s="30">
        <f>DATA!C7261</f>
        <v>0</v>
      </c>
      <c r="B6414" s="30">
        <f>DATA!D7261</f>
        <v>0</v>
      </c>
      <c r="C6414" s="31">
        <f>DATA!E7261</f>
        <v>0</v>
      </c>
    </row>
    <row r="6415" spans="1:3" x14ac:dyDescent="0.35">
      <c r="A6415" s="30">
        <f>DATA!C7262</f>
        <v>0</v>
      </c>
      <c r="B6415" s="30">
        <f>DATA!D7262</f>
        <v>0</v>
      </c>
      <c r="C6415" s="31">
        <f>DATA!E7262</f>
        <v>0</v>
      </c>
    </row>
    <row r="6416" spans="1:3" x14ac:dyDescent="0.35">
      <c r="A6416" s="30">
        <f>DATA!C7263</f>
        <v>0</v>
      </c>
      <c r="B6416" s="30">
        <f>DATA!D7263</f>
        <v>0</v>
      </c>
      <c r="C6416" s="31">
        <f>DATA!E7263</f>
        <v>0</v>
      </c>
    </row>
    <row r="6417" spans="1:3" x14ac:dyDescent="0.35">
      <c r="A6417" s="30">
        <f>DATA!C7264</f>
        <v>0</v>
      </c>
      <c r="B6417" s="30">
        <f>DATA!D7264</f>
        <v>0</v>
      </c>
      <c r="C6417" s="31">
        <f>DATA!E7264</f>
        <v>0</v>
      </c>
    </row>
    <row r="6418" spans="1:3" x14ac:dyDescent="0.35">
      <c r="A6418" s="30">
        <f>DATA!C7265</f>
        <v>0</v>
      </c>
      <c r="B6418" s="30">
        <f>DATA!D7265</f>
        <v>0</v>
      </c>
      <c r="C6418" s="31">
        <f>DATA!E7265</f>
        <v>0</v>
      </c>
    </row>
    <row r="6419" spans="1:3" x14ac:dyDescent="0.35">
      <c r="A6419" s="30">
        <f>DATA!C7266</f>
        <v>0</v>
      </c>
      <c r="B6419" s="30">
        <f>DATA!D7266</f>
        <v>0</v>
      </c>
      <c r="C6419" s="31">
        <f>DATA!E7266</f>
        <v>0</v>
      </c>
    </row>
    <row r="6420" spans="1:3" x14ac:dyDescent="0.35">
      <c r="A6420" s="30">
        <f>DATA!C7267</f>
        <v>0</v>
      </c>
      <c r="B6420" s="30">
        <f>DATA!D7267</f>
        <v>0</v>
      </c>
      <c r="C6420" s="31">
        <f>DATA!E7267</f>
        <v>0</v>
      </c>
    </row>
    <row r="6421" spans="1:3" x14ac:dyDescent="0.35">
      <c r="A6421" s="30">
        <f>DATA!C7268</f>
        <v>0</v>
      </c>
      <c r="B6421" s="30">
        <f>DATA!D7268</f>
        <v>0</v>
      </c>
      <c r="C6421" s="31">
        <f>DATA!E7268</f>
        <v>0</v>
      </c>
    </row>
    <row r="6422" spans="1:3" x14ac:dyDescent="0.35">
      <c r="A6422" s="30">
        <f>DATA!C7269</f>
        <v>0</v>
      </c>
      <c r="B6422" s="30">
        <f>DATA!D7269</f>
        <v>0</v>
      </c>
      <c r="C6422" s="31">
        <f>DATA!E7269</f>
        <v>0</v>
      </c>
    </row>
    <row r="6423" spans="1:3" x14ac:dyDescent="0.35">
      <c r="A6423" s="30">
        <f>DATA!C7270</f>
        <v>0</v>
      </c>
      <c r="B6423" s="30">
        <f>DATA!D7270</f>
        <v>0</v>
      </c>
      <c r="C6423" s="31">
        <f>DATA!E7270</f>
        <v>0</v>
      </c>
    </row>
    <row r="6424" spans="1:3" x14ac:dyDescent="0.35">
      <c r="A6424" s="30">
        <f>DATA!C7271</f>
        <v>0</v>
      </c>
      <c r="B6424" s="30">
        <f>DATA!D7271</f>
        <v>0</v>
      </c>
      <c r="C6424" s="31">
        <f>DATA!E7271</f>
        <v>0</v>
      </c>
    </row>
    <row r="6425" spans="1:3" x14ac:dyDescent="0.35">
      <c r="A6425" s="30">
        <f>DATA!C7272</f>
        <v>0</v>
      </c>
      <c r="B6425" s="30">
        <f>DATA!D7272</f>
        <v>0</v>
      </c>
      <c r="C6425" s="31">
        <f>DATA!E7272</f>
        <v>0</v>
      </c>
    </row>
    <row r="6426" spans="1:3" x14ac:dyDescent="0.35">
      <c r="A6426" s="30">
        <f>DATA!C7273</f>
        <v>0</v>
      </c>
      <c r="B6426" s="30">
        <f>DATA!D7273</f>
        <v>0</v>
      </c>
      <c r="C6426" s="31">
        <f>DATA!E7273</f>
        <v>0</v>
      </c>
    </row>
    <row r="6427" spans="1:3" x14ac:dyDescent="0.35">
      <c r="A6427" s="30">
        <f>DATA!C7274</f>
        <v>0</v>
      </c>
      <c r="B6427" s="30">
        <f>DATA!D7274</f>
        <v>0</v>
      </c>
      <c r="C6427" s="31">
        <f>DATA!E7274</f>
        <v>0</v>
      </c>
    </row>
    <row r="6428" spans="1:3" x14ac:dyDescent="0.35">
      <c r="A6428" s="30">
        <f>DATA!C7275</f>
        <v>0</v>
      </c>
      <c r="B6428" s="30">
        <f>DATA!D7275</f>
        <v>0</v>
      </c>
      <c r="C6428" s="31">
        <f>DATA!E7275</f>
        <v>0</v>
      </c>
    </row>
    <row r="6429" spans="1:3" x14ac:dyDescent="0.35">
      <c r="A6429" s="30">
        <f>DATA!C7276</f>
        <v>0</v>
      </c>
      <c r="B6429" s="30">
        <f>DATA!D7276</f>
        <v>0</v>
      </c>
      <c r="C6429" s="31">
        <f>DATA!E7276</f>
        <v>0</v>
      </c>
    </row>
    <row r="6430" spans="1:3" x14ac:dyDescent="0.35">
      <c r="A6430" s="30">
        <f>DATA!C7277</f>
        <v>0</v>
      </c>
      <c r="B6430" s="30">
        <f>DATA!D7277</f>
        <v>0</v>
      </c>
      <c r="C6430" s="31">
        <f>DATA!E7277</f>
        <v>0</v>
      </c>
    </row>
    <row r="6431" spans="1:3" x14ac:dyDescent="0.35">
      <c r="A6431" s="30">
        <f>DATA!C7278</f>
        <v>0</v>
      </c>
      <c r="B6431" s="30">
        <f>DATA!D7278</f>
        <v>0</v>
      </c>
      <c r="C6431" s="31">
        <f>DATA!E7278</f>
        <v>0</v>
      </c>
    </row>
    <row r="6432" spans="1:3" x14ac:dyDescent="0.35">
      <c r="A6432" s="30">
        <f>DATA!C7279</f>
        <v>0</v>
      </c>
      <c r="B6432" s="30">
        <f>DATA!D7279</f>
        <v>0</v>
      </c>
      <c r="C6432" s="31">
        <f>DATA!E7279</f>
        <v>0</v>
      </c>
    </row>
    <row r="6433" spans="1:3" x14ac:dyDescent="0.35">
      <c r="A6433" s="30">
        <f>DATA!C7280</f>
        <v>0</v>
      </c>
      <c r="B6433" s="30">
        <f>DATA!D7280</f>
        <v>0</v>
      </c>
      <c r="C6433" s="31">
        <f>DATA!E7280</f>
        <v>0</v>
      </c>
    </row>
    <row r="6434" spans="1:3" x14ac:dyDescent="0.35">
      <c r="A6434" s="30">
        <f>DATA!C7281</f>
        <v>0</v>
      </c>
      <c r="B6434" s="30">
        <f>DATA!D7281</f>
        <v>0</v>
      </c>
      <c r="C6434" s="31">
        <f>DATA!E7281</f>
        <v>0</v>
      </c>
    </row>
    <row r="6435" spans="1:3" x14ac:dyDescent="0.35">
      <c r="A6435" s="30">
        <f>DATA!C7282</f>
        <v>0</v>
      </c>
      <c r="B6435" s="30">
        <f>DATA!D7282</f>
        <v>0</v>
      </c>
      <c r="C6435" s="31">
        <f>DATA!E7282</f>
        <v>0</v>
      </c>
    </row>
    <row r="6436" spans="1:3" x14ac:dyDescent="0.35">
      <c r="A6436" s="30">
        <f>DATA!C7283</f>
        <v>0</v>
      </c>
      <c r="B6436" s="30">
        <f>DATA!D7283</f>
        <v>0</v>
      </c>
      <c r="C6436" s="31">
        <f>DATA!E7283</f>
        <v>0</v>
      </c>
    </row>
    <row r="6437" spans="1:3" x14ac:dyDescent="0.35">
      <c r="A6437" s="30">
        <f>DATA!C7284</f>
        <v>0</v>
      </c>
      <c r="B6437" s="30">
        <f>DATA!D7284</f>
        <v>0</v>
      </c>
      <c r="C6437" s="31">
        <f>DATA!E7284</f>
        <v>0</v>
      </c>
    </row>
    <row r="6438" spans="1:3" x14ac:dyDescent="0.35">
      <c r="A6438" s="30">
        <f>DATA!C7285</f>
        <v>0</v>
      </c>
      <c r="B6438" s="30">
        <f>DATA!D7285</f>
        <v>0</v>
      </c>
      <c r="C6438" s="31">
        <f>DATA!E7285</f>
        <v>0</v>
      </c>
    </row>
    <row r="6439" spans="1:3" x14ac:dyDescent="0.35">
      <c r="A6439" s="30">
        <f>DATA!C7286</f>
        <v>0</v>
      </c>
      <c r="B6439" s="30">
        <f>DATA!D7286</f>
        <v>0</v>
      </c>
      <c r="C6439" s="31">
        <f>DATA!E7286</f>
        <v>0</v>
      </c>
    </row>
    <row r="6440" spans="1:3" x14ac:dyDescent="0.35">
      <c r="A6440" s="30">
        <f>DATA!C7287</f>
        <v>0</v>
      </c>
      <c r="B6440" s="30">
        <f>DATA!D7287</f>
        <v>0</v>
      </c>
      <c r="C6440" s="31">
        <f>DATA!E7287</f>
        <v>0</v>
      </c>
    </row>
    <row r="6441" spans="1:3" x14ac:dyDescent="0.35">
      <c r="A6441" s="30">
        <f>DATA!C7288</f>
        <v>0</v>
      </c>
      <c r="B6441" s="30">
        <f>DATA!D7288</f>
        <v>0</v>
      </c>
      <c r="C6441" s="31">
        <f>DATA!E7288</f>
        <v>0</v>
      </c>
    </row>
    <row r="6442" spans="1:3" x14ac:dyDescent="0.35">
      <c r="A6442" s="30">
        <f>DATA!C7289</f>
        <v>0</v>
      </c>
      <c r="B6442" s="30">
        <f>DATA!D7289</f>
        <v>0</v>
      </c>
      <c r="C6442" s="31">
        <f>DATA!E7289</f>
        <v>0</v>
      </c>
    </row>
    <row r="6443" spans="1:3" x14ac:dyDescent="0.35">
      <c r="A6443" s="30">
        <f>DATA!C7290</f>
        <v>0</v>
      </c>
      <c r="B6443" s="30">
        <f>DATA!D7290</f>
        <v>0</v>
      </c>
      <c r="C6443" s="31">
        <f>DATA!E7290</f>
        <v>0</v>
      </c>
    </row>
    <row r="6444" spans="1:3" x14ac:dyDescent="0.35">
      <c r="A6444" s="30">
        <f>DATA!C7291</f>
        <v>0</v>
      </c>
      <c r="B6444" s="30">
        <f>DATA!D7291</f>
        <v>0</v>
      </c>
      <c r="C6444" s="31">
        <f>DATA!E7291</f>
        <v>0</v>
      </c>
    </row>
    <row r="6445" spans="1:3" x14ac:dyDescent="0.35">
      <c r="A6445" s="30">
        <f>DATA!C7292</f>
        <v>0</v>
      </c>
      <c r="B6445" s="30">
        <f>DATA!D7292</f>
        <v>0</v>
      </c>
      <c r="C6445" s="31">
        <f>DATA!E7292</f>
        <v>0</v>
      </c>
    </row>
    <row r="6446" spans="1:3" x14ac:dyDescent="0.35">
      <c r="A6446" s="30">
        <f>DATA!C7293</f>
        <v>0</v>
      </c>
      <c r="B6446" s="30">
        <f>DATA!D7293</f>
        <v>0</v>
      </c>
      <c r="C6446" s="31">
        <f>DATA!E7293</f>
        <v>0</v>
      </c>
    </row>
    <row r="6447" spans="1:3" x14ac:dyDescent="0.35">
      <c r="A6447" s="30">
        <f>DATA!C7294</f>
        <v>0</v>
      </c>
      <c r="B6447" s="30">
        <f>DATA!D7294</f>
        <v>0</v>
      </c>
      <c r="C6447" s="31">
        <f>DATA!E7294</f>
        <v>0</v>
      </c>
    </row>
    <row r="6448" spans="1:3" x14ac:dyDescent="0.35">
      <c r="A6448" s="30">
        <f>DATA!C7295</f>
        <v>0</v>
      </c>
      <c r="B6448" s="30">
        <f>DATA!D7295</f>
        <v>0</v>
      </c>
      <c r="C6448" s="31">
        <f>DATA!E7295</f>
        <v>0</v>
      </c>
    </row>
    <row r="6449" spans="1:3" x14ac:dyDescent="0.35">
      <c r="A6449" s="30">
        <f>DATA!C7296</f>
        <v>0</v>
      </c>
      <c r="B6449" s="30">
        <f>DATA!D7296</f>
        <v>0</v>
      </c>
      <c r="C6449" s="31">
        <f>DATA!E7296</f>
        <v>0</v>
      </c>
    </row>
    <row r="6450" spans="1:3" x14ac:dyDescent="0.35">
      <c r="A6450" s="30">
        <f>DATA!C7297</f>
        <v>0</v>
      </c>
      <c r="B6450" s="30">
        <f>DATA!D7297</f>
        <v>0</v>
      </c>
      <c r="C6450" s="31">
        <f>DATA!E7297</f>
        <v>0</v>
      </c>
    </row>
    <row r="6451" spans="1:3" x14ac:dyDescent="0.35">
      <c r="A6451" s="30">
        <f>DATA!C7298</f>
        <v>0</v>
      </c>
      <c r="B6451" s="30">
        <f>DATA!D7298</f>
        <v>0</v>
      </c>
      <c r="C6451" s="31">
        <f>DATA!E7298</f>
        <v>0</v>
      </c>
    </row>
    <row r="6452" spans="1:3" x14ac:dyDescent="0.35">
      <c r="A6452" s="30">
        <f>DATA!C7299</f>
        <v>0</v>
      </c>
      <c r="B6452" s="30">
        <f>DATA!D7299</f>
        <v>0</v>
      </c>
      <c r="C6452" s="31">
        <f>DATA!E7299</f>
        <v>0</v>
      </c>
    </row>
    <row r="6453" spans="1:3" x14ac:dyDescent="0.35">
      <c r="A6453" s="30">
        <f>DATA!C7300</f>
        <v>0</v>
      </c>
      <c r="B6453" s="30">
        <f>DATA!D7300</f>
        <v>0</v>
      </c>
      <c r="C6453" s="31">
        <f>DATA!E7300</f>
        <v>0</v>
      </c>
    </row>
    <row r="6454" spans="1:3" x14ac:dyDescent="0.35">
      <c r="A6454" s="30">
        <f>DATA!C7301</f>
        <v>0</v>
      </c>
      <c r="B6454" s="30">
        <f>DATA!D7301</f>
        <v>0</v>
      </c>
      <c r="C6454" s="31">
        <f>DATA!E7301</f>
        <v>0</v>
      </c>
    </row>
    <row r="6455" spans="1:3" x14ac:dyDescent="0.35">
      <c r="A6455" s="30">
        <f>DATA!C7302</f>
        <v>0</v>
      </c>
      <c r="B6455" s="30">
        <f>DATA!D7302</f>
        <v>0</v>
      </c>
      <c r="C6455" s="31">
        <f>DATA!E7302</f>
        <v>0</v>
      </c>
    </row>
    <row r="6456" spans="1:3" x14ac:dyDescent="0.35">
      <c r="A6456" s="30">
        <f>DATA!C7303</f>
        <v>0</v>
      </c>
      <c r="B6456" s="30">
        <f>DATA!D7303</f>
        <v>0</v>
      </c>
      <c r="C6456" s="31">
        <f>DATA!E7303</f>
        <v>0</v>
      </c>
    </row>
    <row r="6457" spans="1:3" x14ac:dyDescent="0.35">
      <c r="A6457" s="30">
        <f>DATA!C7304</f>
        <v>0</v>
      </c>
      <c r="B6457" s="30">
        <f>DATA!D7304</f>
        <v>0</v>
      </c>
      <c r="C6457" s="31">
        <f>DATA!E7304</f>
        <v>0</v>
      </c>
    </row>
    <row r="6458" spans="1:3" x14ac:dyDescent="0.35">
      <c r="A6458" s="30">
        <f>DATA!C7305</f>
        <v>0</v>
      </c>
      <c r="B6458" s="30">
        <f>DATA!D7305</f>
        <v>0</v>
      </c>
      <c r="C6458" s="31">
        <f>DATA!E7305</f>
        <v>0</v>
      </c>
    </row>
    <row r="6459" spans="1:3" x14ac:dyDescent="0.35">
      <c r="A6459" s="30">
        <f>DATA!C7306</f>
        <v>0</v>
      </c>
      <c r="B6459" s="30">
        <f>DATA!D7306</f>
        <v>0</v>
      </c>
      <c r="C6459" s="31">
        <f>DATA!E7306</f>
        <v>0</v>
      </c>
    </row>
    <row r="6460" spans="1:3" x14ac:dyDescent="0.35">
      <c r="A6460" s="30">
        <f>DATA!C7307</f>
        <v>0</v>
      </c>
      <c r="B6460" s="30">
        <f>DATA!D7307</f>
        <v>0</v>
      </c>
      <c r="C6460" s="31">
        <f>DATA!E7307</f>
        <v>0</v>
      </c>
    </row>
    <row r="6461" spans="1:3" x14ac:dyDescent="0.35">
      <c r="A6461" s="30">
        <f>DATA!C7308</f>
        <v>0</v>
      </c>
      <c r="B6461" s="30">
        <f>DATA!D7308</f>
        <v>0</v>
      </c>
      <c r="C6461" s="31">
        <f>DATA!E7308</f>
        <v>0</v>
      </c>
    </row>
    <row r="6462" spans="1:3" x14ac:dyDescent="0.35">
      <c r="A6462" s="30">
        <f>DATA!C7309</f>
        <v>0</v>
      </c>
      <c r="B6462" s="30">
        <f>DATA!D7309</f>
        <v>0</v>
      </c>
      <c r="C6462" s="31">
        <f>DATA!E7309</f>
        <v>0</v>
      </c>
    </row>
    <row r="6463" spans="1:3" x14ac:dyDescent="0.35">
      <c r="A6463" s="30">
        <f>DATA!C7310</f>
        <v>0</v>
      </c>
      <c r="B6463" s="30">
        <f>DATA!D7310</f>
        <v>0</v>
      </c>
      <c r="C6463" s="31">
        <f>DATA!E7310</f>
        <v>0</v>
      </c>
    </row>
    <row r="6464" spans="1:3" x14ac:dyDescent="0.35">
      <c r="A6464" s="30">
        <f>DATA!C7311</f>
        <v>0</v>
      </c>
      <c r="B6464" s="30">
        <f>DATA!D7311</f>
        <v>0</v>
      </c>
      <c r="C6464" s="31">
        <f>DATA!E7311</f>
        <v>0</v>
      </c>
    </row>
    <row r="6465" spans="1:3" x14ac:dyDescent="0.35">
      <c r="A6465" s="30">
        <f>DATA!C7312</f>
        <v>0</v>
      </c>
      <c r="B6465" s="30">
        <f>DATA!D7312</f>
        <v>0</v>
      </c>
      <c r="C6465" s="31">
        <f>DATA!E7312</f>
        <v>0</v>
      </c>
    </row>
    <row r="6466" spans="1:3" x14ac:dyDescent="0.35">
      <c r="A6466" s="30">
        <f>DATA!C7313</f>
        <v>0</v>
      </c>
      <c r="B6466" s="30">
        <f>DATA!D7313</f>
        <v>0</v>
      </c>
      <c r="C6466" s="31">
        <f>DATA!E7313</f>
        <v>0</v>
      </c>
    </row>
    <row r="6467" spans="1:3" x14ac:dyDescent="0.35">
      <c r="A6467" s="30">
        <f>DATA!C7314</f>
        <v>0</v>
      </c>
      <c r="B6467" s="30">
        <f>DATA!D7314</f>
        <v>0</v>
      </c>
      <c r="C6467" s="31">
        <f>DATA!E7314</f>
        <v>0</v>
      </c>
    </row>
    <row r="6468" spans="1:3" x14ac:dyDescent="0.35">
      <c r="A6468" s="30">
        <f>DATA!C7315</f>
        <v>0</v>
      </c>
      <c r="B6468" s="30">
        <f>DATA!D7315</f>
        <v>0</v>
      </c>
      <c r="C6468" s="31">
        <f>DATA!E7315</f>
        <v>0</v>
      </c>
    </row>
    <row r="6469" spans="1:3" x14ac:dyDescent="0.35">
      <c r="A6469" s="30">
        <f>DATA!C7316</f>
        <v>0</v>
      </c>
      <c r="B6469" s="30">
        <f>DATA!D7316</f>
        <v>0</v>
      </c>
      <c r="C6469" s="31">
        <f>DATA!E7316</f>
        <v>0</v>
      </c>
    </row>
    <row r="6470" spans="1:3" x14ac:dyDescent="0.35">
      <c r="A6470" s="30">
        <f>DATA!C7317</f>
        <v>0</v>
      </c>
      <c r="B6470" s="30">
        <f>DATA!D7317</f>
        <v>0</v>
      </c>
      <c r="C6470" s="31">
        <f>DATA!E7317</f>
        <v>0</v>
      </c>
    </row>
    <row r="6471" spans="1:3" x14ac:dyDescent="0.35">
      <c r="A6471" s="30">
        <f>DATA!C7318</f>
        <v>0</v>
      </c>
      <c r="B6471" s="30">
        <f>DATA!D7318</f>
        <v>0</v>
      </c>
      <c r="C6471" s="31">
        <f>DATA!E7318</f>
        <v>0</v>
      </c>
    </row>
    <row r="6472" spans="1:3" x14ac:dyDescent="0.35">
      <c r="A6472" s="30">
        <f>DATA!C7319</f>
        <v>0</v>
      </c>
      <c r="B6472" s="30">
        <f>DATA!D7319</f>
        <v>0</v>
      </c>
      <c r="C6472" s="31">
        <f>DATA!E7319</f>
        <v>0</v>
      </c>
    </row>
    <row r="6473" spans="1:3" x14ac:dyDescent="0.35">
      <c r="A6473" s="30">
        <f>DATA!C7320</f>
        <v>0</v>
      </c>
      <c r="B6473" s="30">
        <f>DATA!D7320</f>
        <v>0</v>
      </c>
      <c r="C6473" s="31">
        <f>DATA!E7320</f>
        <v>0</v>
      </c>
    </row>
    <row r="6474" spans="1:3" x14ac:dyDescent="0.35">
      <c r="A6474" s="30">
        <f>DATA!C7321</f>
        <v>0</v>
      </c>
      <c r="B6474" s="30">
        <f>DATA!D7321</f>
        <v>0</v>
      </c>
      <c r="C6474" s="31">
        <f>DATA!E7321</f>
        <v>0</v>
      </c>
    </row>
    <row r="6475" spans="1:3" x14ac:dyDescent="0.35">
      <c r="A6475" s="30">
        <f>DATA!C7322</f>
        <v>0</v>
      </c>
      <c r="B6475" s="30">
        <f>DATA!D7322</f>
        <v>0</v>
      </c>
      <c r="C6475" s="31">
        <f>DATA!E7322</f>
        <v>0</v>
      </c>
    </row>
    <row r="6476" spans="1:3" x14ac:dyDescent="0.35">
      <c r="A6476" s="30">
        <f>DATA!C7323</f>
        <v>0</v>
      </c>
      <c r="B6476" s="30">
        <f>DATA!D7323</f>
        <v>0</v>
      </c>
      <c r="C6476" s="31">
        <f>DATA!E7323</f>
        <v>0</v>
      </c>
    </row>
    <row r="6477" spans="1:3" x14ac:dyDescent="0.35">
      <c r="A6477" s="30">
        <f>DATA!C7324</f>
        <v>0</v>
      </c>
      <c r="B6477" s="30">
        <f>DATA!D7324</f>
        <v>0</v>
      </c>
      <c r="C6477" s="31">
        <f>DATA!E7324</f>
        <v>0</v>
      </c>
    </row>
    <row r="6478" spans="1:3" x14ac:dyDescent="0.35">
      <c r="A6478" s="30">
        <f>DATA!C7325</f>
        <v>0</v>
      </c>
      <c r="B6478" s="30">
        <f>DATA!D7325</f>
        <v>0</v>
      </c>
      <c r="C6478" s="31">
        <f>DATA!E7325</f>
        <v>0</v>
      </c>
    </row>
    <row r="6479" spans="1:3" x14ac:dyDescent="0.35">
      <c r="A6479" s="30">
        <f>DATA!C7326</f>
        <v>0</v>
      </c>
      <c r="B6479" s="30">
        <f>DATA!D7326</f>
        <v>0</v>
      </c>
      <c r="C6479" s="31">
        <f>DATA!E7326</f>
        <v>0</v>
      </c>
    </row>
    <row r="6480" spans="1:3" x14ac:dyDescent="0.35">
      <c r="A6480" s="30">
        <f>DATA!C7327</f>
        <v>0</v>
      </c>
      <c r="B6480" s="30">
        <f>DATA!D7327</f>
        <v>0</v>
      </c>
      <c r="C6480" s="31">
        <f>DATA!E7327</f>
        <v>0</v>
      </c>
    </row>
    <row r="6481" spans="1:3" x14ac:dyDescent="0.35">
      <c r="A6481" s="30">
        <f>DATA!C7328</f>
        <v>0</v>
      </c>
      <c r="B6481" s="30">
        <f>DATA!D7328</f>
        <v>0</v>
      </c>
      <c r="C6481" s="31">
        <f>DATA!E7328</f>
        <v>0</v>
      </c>
    </row>
    <row r="6482" spans="1:3" x14ac:dyDescent="0.35">
      <c r="A6482" s="30">
        <f>DATA!C7329</f>
        <v>0</v>
      </c>
      <c r="B6482" s="30">
        <f>DATA!D7329</f>
        <v>0</v>
      </c>
      <c r="C6482" s="31">
        <f>DATA!E7329</f>
        <v>0</v>
      </c>
    </row>
    <row r="6483" spans="1:3" x14ac:dyDescent="0.35">
      <c r="A6483" s="30">
        <f>DATA!C7330</f>
        <v>0</v>
      </c>
      <c r="B6483" s="30">
        <f>DATA!D7330</f>
        <v>0</v>
      </c>
      <c r="C6483" s="31">
        <f>DATA!E7330</f>
        <v>0</v>
      </c>
    </row>
    <row r="6484" spans="1:3" x14ac:dyDescent="0.35">
      <c r="A6484" s="30">
        <f>DATA!C7331</f>
        <v>0</v>
      </c>
      <c r="B6484" s="30">
        <f>DATA!D7331</f>
        <v>0</v>
      </c>
      <c r="C6484" s="31">
        <f>DATA!E7331</f>
        <v>0</v>
      </c>
    </row>
    <row r="6485" spans="1:3" x14ac:dyDescent="0.35">
      <c r="A6485" s="30">
        <f>DATA!C7332</f>
        <v>0</v>
      </c>
      <c r="B6485" s="30">
        <f>DATA!D7332</f>
        <v>0</v>
      </c>
      <c r="C6485" s="31">
        <f>DATA!E7332</f>
        <v>0</v>
      </c>
    </row>
    <row r="6486" spans="1:3" x14ac:dyDescent="0.35">
      <c r="A6486" s="30">
        <f>DATA!C7333</f>
        <v>0</v>
      </c>
      <c r="B6486" s="30">
        <f>DATA!D7333</f>
        <v>0</v>
      </c>
      <c r="C6486" s="31">
        <f>DATA!E7333</f>
        <v>0</v>
      </c>
    </row>
    <row r="6487" spans="1:3" x14ac:dyDescent="0.35">
      <c r="A6487" s="30">
        <f>DATA!C7334</f>
        <v>0</v>
      </c>
      <c r="B6487" s="30">
        <f>DATA!D7334</f>
        <v>0</v>
      </c>
      <c r="C6487" s="31">
        <f>DATA!E7334</f>
        <v>0</v>
      </c>
    </row>
    <row r="6488" spans="1:3" x14ac:dyDescent="0.35">
      <c r="A6488" s="30">
        <f>DATA!C7335</f>
        <v>0</v>
      </c>
      <c r="B6488" s="30">
        <f>DATA!D7335</f>
        <v>0</v>
      </c>
      <c r="C6488" s="31">
        <f>DATA!E7335</f>
        <v>0</v>
      </c>
    </row>
    <row r="6489" spans="1:3" x14ac:dyDescent="0.35">
      <c r="A6489" s="30">
        <f>DATA!C7336</f>
        <v>0</v>
      </c>
      <c r="B6489" s="30">
        <f>DATA!D7336</f>
        <v>0</v>
      </c>
      <c r="C6489" s="31">
        <f>DATA!E7336</f>
        <v>0</v>
      </c>
    </row>
    <row r="6490" spans="1:3" x14ac:dyDescent="0.35">
      <c r="A6490" s="30">
        <f>DATA!C7337</f>
        <v>0</v>
      </c>
      <c r="B6490" s="30">
        <f>DATA!D7337</f>
        <v>0</v>
      </c>
      <c r="C6490" s="31">
        <f>DATA!E7337</f>
        <v>0</v>
      </c>
    </row>
    <row r="6491" spans="1:3" x14ac:dyDescent="0.35">
      <c r="A6491" s="30">
        <f>DATA!C7338</f>
        <v>0</v>
      </c>
      <c r="B6491" s="30">
        <f>DATA!D7338</f>
        <v>0</v>
      </c>
      <c r="C6491" s="31">
        <f>DATA!E7338</f>
        <v>0</v>
      </c>
    </row>
    <row r="6492" spans="1:3" x14ac:dyDescent="0.35">
      <c r="A6492" s="30">
        <f>DATA!C7339</f>
        <v>0</v>
      </c>
      <c r="B6492" s="30">
        <f>DATA!D7339</f>
        <v>0</v>
      </c>
      <c r="C6492" s="31">
        <f>DATA!E7339</f>
        <v>0</v>
      </c>
    </row>
    <row r="6493" spans="1:3" x14ac:dyDescent="0.35">
      <c r="A6493" s="30">
        <f>DATA!C7340</f>
        <v>0</v>
      </c>
      <c r="B6493" s="30">
        <f>DATA!D7340</f>
        <v>0</v>
      </c>
      <c r="C6493" s="31">
        <f>DATA!E7340</f>
        <v>0</v>
      </c>
    </row>
    <row r="6494" spans="1:3" x14ac:dyDescent="0.35">
      <c r="A6494" s="30">
        <f>DATA!C7341</f>
        <v>0</v>
      </c>
      <c r="B6494" s="30">
        <f>DATA!D7341</f>
        <v>0</v>
      </c>
      <c r="C6494" s="31">
        <f>DATA!E7341</f>
        <v>0</v>
      </c>
    </row>
    <row r="6495" spans="1:3" x14ac:dyDescent="0.35">
      <c r="A6495" s="30">
        <f>DATA!C7342</f>
        <v>0</v>
      </c>
      <c r="B6495" s="30">
        <f>DATA!D7342</f>
        <v>0</v>
      </c>
      <c r="C6495" s="31">
        <f>DATA!E7342</f>
        <v>0</v>
      </c>
    </row>
    <row r="6496" spans="1:3" x14ac:dyDescent="0.35">
      <c r="A6496" s="30">
        <f>DATA!C7343</f>
        <v>0</v>
      </c>
      <c r="B6496" s="30">
        <f>DATA!D7343</f>
        <v>0</v>
      </c>
      <c r="C6496" s="31">
        <f>DATA!E7343</f>
        <v>0</v>
      </c>
    </row>
    <row r="6497" spans="1:3" x14ac:dyDescent="0.35">
      <c r="A6497" s="30">
        <f>DATA!C7344</f>
        <v>0</v>
      </c>
      <c r="B6497" s="30">
        <f>DATA!D7344</f>
        <v>0</v>
      </c>
      <c r="C6497" s="31">
        <f>DATA!E7344</f>
        <v>0</v>
      </c>
    </row>
    <row r="6498" spans="1:3" x14ac:dyDescent="0.35">
      <c r="A6498" s="30">
        <f>DATA!C7345</f>
        <v>0</v>
      </c>
      <c r="B6498" s="30">
        <f>DATA!D7345</f>
        <v>0</v>
      </c>
      <c r="C6498" s="31">
        <f>DATA!E7345</f>
        <v>0</v>
      </c>
    </row>
    <row r="6499" spans="1:3" x14ac:dyDescent="0.35">
      <c r="A6499" s="30">
        <f>DATA!C7346</f>
        <v>0</v>
      </c>
      <c r="B6499" s="30">
        <f>DATA!D7346</f>
        <v>0</v>
      </c>
      <c r="C6499" s="31">
        <f>DATA!E7346</f>
        <v>0</v>
      </c>
    </row>
    <row r="6500" spans="1:3" x14ac:dyDescent="0.35">
      <c r="A6500" s="30">
        <f>DATA!C7347</f>
        <v>0</v>
      </c>
      <c r="B6500" s="30">
        <f>DATA!D7347</f>
        <v>0</v>
      </c>
      <c r="C6500" s="31">
        <f>DATA!E7347</f>
        <v>0</v>
      </c>
    </row>
    <row r="6501" spans="1:3" x14ac:dyDescent="0.35">
      <c r="A6501" s="30">
        <f>DATA!C7348</f>
        <v>0</v>
      </c>
      <c r="B6501" s="30">
        <f>DATA!D7348</f>
        <v>0</v>
      </c>
      <c r="C6501" s="31">
        <f>DATA!E7348</f>
        <v>0</v>
      </c>
    </row>
    <row r="6502" spans="1:3" x14ac:dyDescent="0.35">
      <c r="A6502" s="30">
        <f>DATA!C7349</f>
        <v>0</v>
      </c>
      <c r="B6502" s="30">
        <f>DATA!D7349</f>
        <v>0</v>
      </c>
      <c r="C6502" s="31">
        <f>DATA!E7349</f>
        <v>0</v>
      </c>
    </row>
    <row r="6503" spans="1:3" x14ac:dyDescent="0.35">
      <c r="A6503" s="30">
        <f>DATA!C7350</f>
        <v>0</v>
      </c>
      <c r="B6503" s="30">
        <f>DATA!D7350</f>
        <v>0</v>
      </c>
      <c r="C6503" s="31">
        <f>DATA!E7350</f>
        <v>0</v>
      </c>
    </row>
    <row r="6504" spans="1:3" x14ac:dyDescent="0.35">
      <c r="A6504" s="30">
        <f>DATA!C7351</f>
        <v>0</v>
      </c>
      <c r="B6504" s="30">
        <f>DATA!D7351</f>
        <v>0</v>
      </c>
      <c r="C6504" s="31">
        <f>DATA!E7351</f>
        <v>0</v>
      </c>
    </row>
    <row r="6505" spans="1:3" x14ac:dyDescent="0.35">
      <c r="A6505" s="30">
        <f>DATA!C7352</f>
        <v>0</v>
      </c>
      <c r="B6505" s="30">
        <f>DATA!D7352</f>
        <v>0</v>
      </c>
      <c r="C6505" s="31">
        <f>DATA!E7352</f>
        <v>0</v>
      </c>
    </row>
    <row r="6506" spans="1:3" x14ac:dyDescent="0.35">
      <c r="A6506" s="30">
        <f>DATA!C7353</f>
        <v>0</v>
      </c>
      <c r="B6506" s="30">
        <f>DATA!D7353</f>
        <v>0</v>
      </c>
      <c r="C6506" s="31">
        <f>DATA!E7353</f>
        <v>0</v>
      </c>
    </row>
    <row r="6507" spans="1:3" x14ac:dyDescent="0.35">
      <c r="A6507" s="30">
        <f>DATA!C7354</f>
        <v>0</v>
      </c>
      <c r="B6507" s="30">
        <f>DATA!D7354</f>
        <v>0</v>
      </c>
      <c r="C6507" s="31">
        <f>DATA!E7354</f>
        <v>0</v>
      </c>
    </row>
    <row r="6508" spans="1:3" x14ac:dyDescent="0.35">
      <c r="A6508" s="30">
        <f>DATA!C7355</f>
        <v>0</v>
      </c>
      <c r="B6508" s="30">
        <f>DATA!D7355</f>
        <v>0</v>
      </c>
      <c r="C6508" s="31">
        <f>DATA!E7355</f>
        <v>0</v>
      </c>
    </row>
    <row r="6509" spans="1:3" x14ac:dyDescent="0.35">
      <c r="A6509" s="30">
        <f>DATA!C7356</f>
        <v>0</v>
      </c>
      <c r="B6509" s="30">
        <f>DATA!D7356</f>
        <v>0</v>
      </c>
      <c r="C6509" s="31">
        <f>DATA!E7356</f>
        <v>0</v>
      </c>
    </row>
    <row r="6510" spans="1:3" x14ac:dyDescent="0.35">
      <c r="A6510" s="30">
        <f>DATA!C7357</f>
        <v>0</v>
      </c>
      <c r="B6510" s="30">
        <f>DATA!D7357</f>
        <v>0</v>
      </c>
      <c r="C6510" s="31">
        <f>DATA!E7357</f>
        <v>0</v>
      </c>
    </row>
    <row r="6511" spans="1:3" x14ac:dyDescent="0.35">
      <c r="A6511" s="30">
        <f>DATA!C7358</f>
        <v>0</v>
      </c>
      <c r="B6511" s="30">
        <f>DATA!D7358</f>
        <v>0</v>
      </c>
      <c r="C6511" s="31">
        <f>DATA!E7358</f>
        <v>0</v>
      </c>
    </row>
    <row r="6512" spans="1:3" x14ac:dyDescent="0.35">
      <c r="A6512" s="30">
        <f>DATA!C7359</f>
        <v>0</v>
      </c>
      <c r="B6512" s="30">
        <f>DATA!D7359</f>
        <v>0</v>
      </c>
      <c r="C6512" s="31">
        <f>DATA!E7359</f>
        <v>0</v>
      </c>
    </row>
    <row r="6513" spans="1:3" x14ac:dyDescent="0.35">
      <c r="A6513" s="30">
        <f>DATA!C7360</f>
        <v>0</v>
      </c>
      <c r="B6513" s="30">
        <f>DATA!D7360</f>
        <v>0</v>
      </c>
      <c r="C6513" s="31">
        <f>DATA!E7360</f>
        <v>0</v>
      </c>
    </row>
    <row r="6514" spans="1:3" x14ac:dyDescent="0.35">
      <c r="A6514" s="30">
        <f>DATA!C7361</f>
        <v>0</v>
      </c>
      <c r="B6514" s="30">
        <f>DATA!D7361</f>
        <v>0</v>
      </c>
      <c r="C6514" s="31">
        <f>DATA!E7361</f>
        <v>0</v>
      </c>
    </row>
    <row r="6515" spans="1:3" x14ac:dyDescent="0.35">
      <c r="A6515" s="30">
        <f>DATA!C7362</f>
        <v>0</v>
      </c>
      <c r="B6515" s="30">
        <f>DATA!D7362</f>
        <v>0</v>
      </c>
      <c r="C6515" s="31">
        <f>DATA!E7362</f>
        <v>0</v>
      </c>
    </row>
    <row r="6516" spans="1:3" x14ac:dyDescent="0.35">
      <c r="A6516" s="30">
        <f>DATA!C7363</f>
        <v>0</v>
      </c>
      <c r="B6516" s="30">
        <f>DATA!D7363</f>
        <v>0</v>
      </c>
      <c r="C6516" s="31">
        <f>DATA!E7363</f>
        <v>0</v>
      </c>
    </row>
    <row r="6517" spans="1:3" x14ac:dyDescent="0.35">
      <c r="A6517" s="30">
        <f>DATA!C7364</f>
        <v>0</v>
      </c>
      <c r="B6517" s="30">
        <f>DATA!D7364</f>
        <v>0</v>
      </c>
      <c r="C6517" s="31">
        <f>DATA!E7364</f>
        <v>0</v>
      </c>
    </row>
    <row r="6518" spans="1:3" x14ac:dyDescent="0.35">
      <c r="A6518" s="30">
        <f>DATA!C7365</f>
        <v>0</v>
      </c>
      <c r="B6518" s="30">
        <f>DATA!D7365</f>
        <v>0</v>
      </c>
      <c r="C6518" s="31">
        <f>DATA!E7365</f>
        <v>0</v>
      </c>
    </row>
    <row r="6519" spans="1:3" x14ac:dyDescent="0.35">
      <c r="A6519" s="30">
        <f>DATA!C7366</f>
        <v>0</v>
      </c>
      <c r="B6519" s="30">
        <f>DATA!D7366</f>
        <v>0</v>
      </c>
      <c r="C6519" s="31">
        <f>DATA!E7366</f>
        <v>0</v>
      </c>
    </row>
    <row r="6520" spans="1:3" x14ac:dyDescent="0.35">
      <c r="A6520" s="30">
        <f>DATA!C7367</f>
        <v>0</v>
      </c>
      <c r="B6520" s="30">
        <f>DATA!D7367</f>
        <v>0</v>
      </c>
      <c r="C6520" s="31">
        <f>DATA!E7367</f>
        <v>0</v>
      </c>
    </row>
    <row r="6521" spans="1:3" x14ac:dyDescent="0.35">
      <c r="A6521" s="30">
        <f>DATA!C7368</f>
        <v>0</v>
      </c>
      <c r="B6521" s="30">
        <f>DATA!D7368</f>
        <v>0</v>
      </c>
      <c r="C6521" s="31">
        <f>DATA!E7368</f>
        <v>0</v>
      </c>
    </row>
    <row r="6522" spans="1:3" x14ac:dyDescent="0.35">
      <c r="A6522" s="30">
        <f>DATA!C7369</f>
        <v>0</v>
      </c>
      <c r="B6522" s="30">
        <f>DATA!D7369</f>
        <v>0</v>
      </c>
      <c r="C6522" s="31">
        <f>DATA!E7369</f>
        <v>0</v>
      </c>
    </row>
    <row r="6523" spans="1:3" x14ac:dyDescent="0.35">
      <c r="A6523" s="30">
        <f>DATA!C7370</f>
        <v>0</v>
      </c>
      <c r="B6523" s="30">
        <f>DATA!D7370</f>
        <v>0</v>
      </c>
      <c r="C6523" s="31">
        <f>DATA!E7370</f>
        <v>0</v>
      </c>
    </row>
    <row r="6524" spans="1:3" x14ac:dyDescent="0.35">
      <c r="A6524" s="30">
        <f>DATA!C7371</f>
        <v>0</v>
      </c>
      <c r="B6524" s="30">
        <f>DATA!D7371</f>
        <v>0</v>
      </c>
      <c r="C6524" s="31">
        <f>DATA!E7371</f>
        <v>0</v>
      </c>
    </row>
    <row r="6525" spans="1:3" x14ac:dyDescent="0.35">
      <c r="A6525" s="30">
        <f>DATA!C7372</f>
        <v>0</v>
      </c>
      <c r="B6525" s="30">
        <f>DATA!D7372</f>
        <v>0</v>
      </c>
      <c r="C6525" s="31">
        <f>DATA!E7372</f>
        <v>0</v>
      </c>
    </row>
    <row r="6526" spans="1:3" x14ac:dyDescent="0.35">
      <c r="A6526" s="30">
        <f>DATA!C7373</f>
        <v>0</v>
      </c>
      <c r="B6526" s="30">
        <f>DATA!D7373</f>
        <v>0</v>
      </c>
      <c r="C6526" s="31">
        <f>DATA!E7373</f>
        <v>0</v>
      </c>
    </row>
    <row r="6527" spans="1:3" x14ac:dyDescent="0.35">
      <c r="A6527" s="30">
        <f>DATA!C7374</f>
        <v>0</v>
      </c>
      <c r="B6527" s="30">
        <f>DATA!D7374</f>
        <v>0</v>
      </c>
      <c r="C6527" s="31">
        <f>DATA!E7374</f>
        <v>0</v>
      </c>
    </row>
    <row r="6528" spans="1:3" x14ac:dyDescent="0.35">
      <c r="A6528" s="30">
        <f>DATA!C7375</f>
        <v>0</v>
      </c>
      <c r="B6528" s="30">
        <f>DATA!D7375</f>
        <v>0</v>
      </c>
      <c r="C6528" s="31">
        <f>DATA!E7375</f>
        <v>0</v>
      </c>
    </row>
    <row r="6529" spans="1:3" x14ac:dyDescent="0.35">
      <c r="A6529" s="30">
        <f>DATA!C7376</f>
        <v>0</v>
      </c>
      <c r="B6529" s="30">
        <f>DATA!D7376</f>
        <v>0</v>
      </c>
      <c r="C6529" s="31">
        <f>DATA!E7376</f>
        <v>0</v>
      </c>
    </row>
    <row r="6530" spans="1:3" x14ac:dyDescent="0.35">
      <c r="A6530" s="30">
        <f>DATA!C7377</f>
        <v>0</v>
      </c>
      <c r="B6530" s="30">
        <f>DATA!D7377</f>
        <v>0</v>
      </c>
      <c r="C6530" s="31">
        <f>DATA!E7377</f>
        <v>0</v>
      </c>
    </row>
    <row r="6531" spans="1:3" x14ac:dyDescent="0.35">
      <c r="A6531" s="30">
        <f>DATA!C7378</f>
        <v>0</v>
      </c>
      <c r="B6531" s="30">
        <f>DATA!D7378</f>
        <v>0</v>
      </c>
      <c r="C6531" s="31">
        <f>DATA!E7378</f>
        <v>0</v>
      </c>
    </row>
    <row r="6532" spans="1:3" x14ac:dyDescent="0.35">
      <c r="A6532" s="30">
        <f>DATA!C7379</f>
        <v>0</v>
      </c>
      <c r="B6532" s="30">
        <f>DATA!D7379</f>
        <v>0</v>
      </c>
      <c r="C6532" s="31">
        <f>DATA!E7379</f>
        <v>0</v>
      </c>
    </row>
    <row r="6533" spans="1:3" x14ac:dyDescent="0.35">
      <c r="A6533" s="30">
        <f>DATA!C7380</f>
        <v>0</v>
      </c>
      <c r="B6533" s="30">
        <f>DATA!D7380</f>
        <v>0</v>
      </c>
      <c r="C6533" s="31">
        <f>DATA!E7380</f>
        <v>0</v>
      </c>
    </row>
    <row r="6534" spans="1:3" x14ac:dyDescent="0.35">
      <c r="A6534" s="30">
        <f>DATA!C7381</f>
        <v>0</v>
      </c>
      <c r="B6534" s="30">
        <f>DATA!D7381</f>
        <v>0</v>
      </c>
      <c r="C6534" s="31">
        <f>DATA!E7381</f>
        <v>0</v>
      </c>
    </row>
    <row r="6535" spans="1:3" x14ac:dyDescent="0.35">
      <c r="A6535" s="30">
        <f>DATA!C7382</f>
        <v>0</v>
      </c>
      <c r="B6535" s="30">
        <f>DATA!D7382</f>
        <v>0</v>
      </c>
      <c r="C6535" s="31">
        <f>DATA!E7382</f>
        <v>0</v>
      </c>
    </row>
    <row r="6536" spans="1:3" x14ac:dyDescent="0.35">
      <c r="A6536" s="30">
        <f>DATA!C7383</f>
        <v>0</v>
      </c>
      <c r="B6536" s="30">
        <f>DATA!D7383</f>
        <v>0</v>
      </c>
      <c r="C6536" s="31">
        <f>DATA!E7383</f>
        <v>0</v>
      </c>
    </row>
    <row r="6537" spans="1:3" x14ac:dyDescent="0.35">
      <c r="A6537" s="30">
        <f>DATA!C7384</f>
        <v>0</v>
      </c>
      <c r="B6537" s="30">
        <f>DATA!D7384</f>
        <v>0</v>
      </c>
      <c r="C6537" s="31">
        <f>DATA!E7384</f>
        <v>0</v>
      </c>
    </row>
    <row r="6538" spans="1:3" x14ac:dyDescent="0.35">
      <c r="A6538" s="30">
        <f>DATA!C7385</f>
        <v>0</v>
      </c>
      <c r="B6538" s="30">
        <f>DATA!D7385</f>
        <v>0</v>
      </c>
      <c r="C6538" s="31">
        <f>DATA!E7385</f>
        <v>0</v>
      </c>
    </row>
    <row r="6539" spans="1:3" x14ac:dyDescent="0.35">
      <c r="A6539" s="30">
        <f>DATA!C7386</f>
        <v>0</v>
      </c>
      <c r="B6539" s="30">
        <f>DATA!D7386</f>
        <v>0</v>
      </c>
      <c r="C6539" s="31">
        <f>DATA!E7386</f>
        <v>0</v>
      </c>
    </row>
    <row r="6540" spans="1:3" x14ac:dyDescent="0.35">
      <c r="A6540" s="30">
        <f>DATA!C7387</f>
        <v>0</v>
      </c>
      <c r="B6540" s="30">
        <f>DATA!D7387</f>
        <v>0</v>
      </c>
      <c r="C6540" s="31">
        <f>DATA!E7387</f>
        <v>0</v>
      </c>
    </row>
    <row r="6541" spans="1:3" x14ac:dyDescent="0.35">
      <c r="A6541" s="30">
        <f>DATA!C7388</f>
        <v>0</v>
      </c>
      <c r="B6541" s="30">
        <f>DATA!D7388</f>
        <v>0</v>
      </c>
      <c r="C6541" s="31">
        <f>DATA!E7388</f>
        <v>0</v>
      </c>
    </row>
    <row r="6542" spans="1:3" x14ac:dyDescent="0.35">
      <c r="A6542" s="30">
        <f>DATA!C7389</f>
        <v>0</v>
      </c>
      <c r="B6542" s="30">
        <f>DATA!D7389</f>
        <v>0</v>
      </c>
      <c r="C6542" s="31">
        <f>DATA!E7389</f>
        <v>0</v>
      </c>
    </row>
    <row r="6543" spans="1:3" x14ac:dyDescent="0.35">
      <c r="A6543" s="30">
        <f>DATA!C7390</f>
        <v>0</v>
      </c>
      <c r="B6543" s="30">
        <f>DATA!D7390</f>
        <v>0</v>
      </c>
      <c r="C6543" s="31">
        <f>DATA!E7390</f>
        <v>0</v>
      </c>
    </row>
    <row r="6544" spans="1:3" x14ac:dyDescent="0.35">
      <c r="A6544" s="30">
        <f>DATA!C7391</f>
        <v>0</v>
      </c>
      <c r="B6544" s="30">
        <f>DATA!D7391</f>
        <v>0</v>
      </c>
      <c r="C6544" s="31">
        <f>DATA!E7391</f>
        <v>0</v>
      </c>
    </row>
    <row r="6545" spans="1:3" x14ac:dyDescent="0.35">
      <c r="A6545" s="30">
        <f>DATA!C7392</f>
        <v>0</v>
      </c>
      <c r="B6545" s="30">
        <f>DATA!D7392</f>
        <v>0</v>
      </c>
      <c r="C6545" s="31">
        <f>DATA!E7392</f>
        <v>0</v>
      </c>
    </row>
    <row r="6546" spans="1:3" x14ac:dyDescent="0.35">
      <c r="A6546" s="30">
        <f>DATA!C7393</f>
        <v>0</v>
      </c>
      <c r="B6546" s="30">
        <f>DATA!D7393</f>
        <v>0</v>
      </c>
      <c r="C6546" s="31">
        <f>DATA!E7393</f>
        <v>0</v>
      </c>
    </row>
    <row r="6547" spans="1:3" x14ac:dyDescent="0.35">
      <c r="A6547" s="30">
        <f>DATA!C7394</f>
        <v>0</v>
      </c>
      <c r="B6547" s="30">
        <f>DATA!D7394</f>
        <v>0</v>
      </c>
      <c r="C6547" s="31">
        <f>DATA!E7394</f>
        <v>0</v>
      </c>
    </row>
    <row r="6548" spans="1:3" x14ac:dyDescent="0.35">
      <c r="A6548" s="30">
        <f>DATA!C7395</f>
        <v>0</v>
      </c>
      <c r="B6548" s="30">
        <f>DATA!D7395</f>
        <v>0</v>
      </c>
      <c r="C6548" s="31">
        <f>DATA!E7395</f>
        <v>0</v>
      </c>
    </row>
    <row r="6549" spans="1:3" x14ac:dyDescent="0.35">
      <c r="A6549" s="30">
        <f>DATA!C7396</f>
        <v>0</v>
      </c>
      <c r="B6549" s="30">
        <f>DATA!D7396</f>
        <v>0</v>
      </c>
      <c r="C6549" s="31">
        <f>DATA!E7396</f>
        <v>0</v>
      </c>
    </row>
    <row r="6550" spans="1:3" x14ac:dyDescent="0.35">
      <c r="A6550" s="30">
        <f>DATA!C7397</f>
        <v>0</v>
      </c>
      <c r="B6550" s="30">
        <f>DATA!D7397</f>
        <v>0</v>
      </c>
      <c r="C6550" s="31">
        <f>DATA!E7397</f>
        <v>0</v>
      </c>
    </row>
    <row r="6551" spans="1:3" x14ac:dyDescent="0.35">
      <c r="A6551" s="30">
        <f>DATA!C7398</f>
        <v>0</v>
      </c>
      <c r="B6551" s="30">
        <f>DATA!D7398</f>
        <v>0</v>
      </c>
      <c r="C6551" s="31">
        <f>DATA!E7398</f>
        <v>0</v>
      </c>
    </row>
    <row r="6552" spans="1:3" x14ac:dyDescent="0.35">
      <c r="A6552" s="30">
        <f>DATA!C7399</f>
        <v>0</v>
      </c>
      <c r="B6552" s="30">
        <f>DATA!D7399</f>
        <v>0</v>
      </c>
      <c r="C6552" s="31">
        <f>DATA!E7399</f>
        <v>0</v>
      </c>
    </row>
    <row r="6553" spans="1:3" x14ac:dyDescent="0.35">
      <c r="A6553" s="30">
        <f>DATA!C7400</f>
        <v>0</v>
      </c>
      <c r="B6553" s="30">
        <f>DATA!D7400</f>
        <v>0</v>
      </c>
      <c r="C6553" s="31">
        <f>DATA!E7400</f>
        <v>0</v>
      </c>
    </row>
    <row r="6554" spans="1:3" x14ac:dyDescent="0.35">
      <c r="A6554" s="30">
        <f>DATA!C7401</f>
        <v>0</v>
      </c>
      <c r="B6554" s="30">
        <f>DATA!D7401</f>
        <v>0</v>
      </c>
      <c r="C6554" s="31">
        <f>DATA!E7401</f>
        <v>0</v>
      </c>
    </row>
    <row r="6555" spans="1:3" x14ac:dyDescent="0.35">
      <c r="A6555" s="30">
        <f>DATA!C7402</f>
        <v>0</v>
      </c>
      <c r="B6555" s="30">
        <f>DATA!D7402</f>
        <v>0</v>
      </c>
      <c r="C6555" s="31">
        <f>DATA!E7402</f>
        <v>0</v>
      </c>
    </row>
    <row r="6556" spans="1:3" x14ac:dyDescent="0.35">
      <c r="A6556" s="30">
        <f>DATA!C7403</f>
        <v>0</v>
      </c>
      <c r="B6556" s="30">
        <f>DATA!D7403</f>
        <v>0</v>
      </c>
      <c r="C6556" s="31">
        <f>DATA!E7403</f>
        <v>0</v>
      </c>
    </row>
    <row r="6557" spans="1:3" x14ac:dyDescent="0.35">
      <c r="A6557" s="30">
        <f>DATA!C7404</f>
        <v>0</v>
      </c>
      <c r="B6557" s="30">
        <f>DATA!D7404</f>
        <v>0</v>
      </c>
      <c r="C6557" s="31">
        <f>DATA!E7404</f>
        <v>0</v>
      </c>
    </row>
    <row r="6558" spans="1:3" x14ac:dyDescent="0.35">
      <c r="A6558" s="30">
        <f>DATA!C7405</f>
        <v>0</v>
      </c>
      <c r="B6558" s="30">
        <f>DATA!D7405</f>
        <v>0</v>
      </c>
      <c r="C6558" s="31">
        <f>DATA!E7405</f>
        <v>0</v>
      </c>
    </row>
    <row r="6559" spans="1:3" x14ac:dyDescent="0.35">
      <c r="A6559" s="30">
        <f>DATA!C7406</f>
        <v>0</v>
      </c>
      <c r="B6559" s="30">
        <f>DATA!D7406</f>
        <v>0</v>
      </c>
      <c r="C6559" s="31">
        <f>DATA!E7406</f>
        <v>0</v>
      </c>
    </row>
    <row r="6560" spans="1:3" x14ac:dyDescent="0.35">
      <c r="A6560" s="30">
        <f>DATA!C7407</f>
        <v>0</v>
      </c>
      <c r="B6560" s="30">
        <f>DATA!D7407</f>
        <v>0</v>
      </c>
      <c r="C6560" s="31">
        <f>DATA!E7407</f>
        <v>0</v>
      </c>
    </row>
    <row r="6561" spans="1:3" x14ac:dyDescent="0.35">
      <c r="A6561" s="30">
        <f>DATA!C7408</f>
        <v>0</v>
      </c>
      <c r="B6561" s="30">
        <f>DATA!D7408</f>
        <v>0</v>
      </c>
      <c r="C6561" s="31">
        <f>DATA!E7408</f>
        <v>0</v>
      </c>
    </row>
    <row r="6562" spans="1:3" x14ac:dyDescent="0.35">
      <c r="A6562" s="30">
        <f>DATA!C7409</f>
        <v>0</v>
      </c>
      <c r="B6562" s="30">
        <f>DATA!D7409</f>
        <v>0</v>
      </c>
      <c r="C6562" s="31">
        <f>DATA!E7409</f>
        <v>0</v>
      </c>
    </row>
    <row r="6563" spans="1:3" x14ac:dyDescent="0.35">
      <c r="A6563" s="30">
        <f>DATA!C7410</f>
        <v>0</v>
      </c>
      <c r="B6563" s="30">
        <f>DATA!D7410</f>
        <v>0</v>
      </c>
      <c r="C6563" s="31">
        <f>DATA!E7410</f>
        <v>0</v>
      </c>
    </row>
    <row r="6564" spans="1:3" x14ac:dyDescent="0.35">
      <c r="A6564" s="30">
        <f>DATA!C7411</f>
        <v>0</v>
      </c>
      <c r="B6564" s="30">
        <f>DATA!D7411</f>
        <v>0</v>
      </c>
      <c r="C6564" s="31">
        <f>DATA!E7411</f>
        <v>0</v>
      </c>
    </row>
    <row r="6565" spans="1:3" x14ac:dyDescent="0.35">
      <c r="A6565" s="30">
        <f>DATA!C7412</f>
        <v>0</v>
      </c>
      <c r="B6565" s="30">
        <f>DATA!D7412</f>
        <v>0</v>
      </c>
      <c r="C6565" s="31">
        <f>DATA!E7412</f>
        <v>0</v>
      </c>
    </row>
    <row r="6566" spans="1:3" x14ac:dyDescent="0.35">
      <c r="A6566" s="30">
        <f>DATA!C7413</f>
        <v>0</v>
      </c>
      <c r="B6566" s="30">
        <f>DATA!D7413</f>
        <v>0</v>
      </c>
      <c r="C6566" s="31">
        <f>DATA!E7413</f>
        <v>0</v>
      </c>
    </row>
    <row r="6567" spans="1:3" x14ac:dyDescent="0.35">
      <c r="A6567" s="30">
        <f>DATA!C7414</f>
        <v>0</v>
      </c>
      <c r="B6567" s="30">
        <f>DATA!D7414</f>
        <v>0</v>
      </c>
      <c r="C6567" s="31">
        <f>DATA!E7414</f>
        <v>0</v>
      </c>
    </row>
    <row r="6568" spans="1:3" x14ac:dyDescent="0.35">
      <c r="A6568" s="30">
        <f>DATA!C7415</f>
        <v>0</v>
      </c>
      <c r="B6568" s="30">
        <f>DATA!D7415</f>
        <v>0</v>
      </c>
      <c r="C6568" s="31">
        <f>DATA!E7415</f>
        <v>0</v>
      </c>
    </row>
    <row r="6569" spans="1:3" x14ac:dyDescent="0.35">
      <c r="A6569" s="30">
        <f>DATA!C7416</f>
        <v>0</v>
      </c>
      <c r="B6569" s="30">
        <f>DATA!D7416</f>
        <v>0</v>
      </c>
      <c r="C6569" s="31">
        <f>DATA!E7416</f>
        <v>0</v>
      </c>
    </row>
    <row r="6570" spans="1:3" x14ac:dyDescent="0.35">
      <c r="A6570" s="30">
        <f>DATA!C7417</f>
        <v>0</v>
      </c>
      <c r="B6570" s="30">
        <f>DATA!D7417</f>
        <v>0</v>
      </c>
      <c r="C6570" s="31">
        <f>DATA!E7417</f>
        <v>0</v>
      </c>
    </row>
    <row r="6571" spans="1:3" x14ac:dyDescent="0.35">
      <c r="A6571" s="30">
        <f>DATA!C7418</f>
        <v>0</v>
      </c>
      <c r="B6571" s="30">
        <f>DATA!D7418</f>
        <v>0</v>
      </c>
      <c r="C6571" s="31">
        <f>DATA!E7418</f>
        <v>0</v>
      </c>
    </row>
    <row r="6572" spans="1:3" x14ac:dyDescent="0.35">
      <c r="A6572" s="30">
        <f>DATA!C7419</f>
        <v>0</v>
      </c>
      <c r="B6572" s="30">
        <f>DATA!D7419</f>
        <v>0</v>
      </c>
      <c r="C6572" s="31">
        <f>DATA!E7419</f>
        <v>0</v>
      </c>
    </row>
    <row r="6573" spans="1:3" x14ac:dyDescent="0.35">
      <c r="A6573" s="30">
        <f>DATA!C7420</f>
        <v>0</v>
      </c>
      <c r="B6573" s="30">
        <f>DATA!D7420</f>
        <v>0</v>
      </c>
      <c r="C6573" s="31">
        <f>DATA!E7420</f>
        <v>0</v>
      </c>
    </row>
    <row r="6574" spans="1:3" x14ac:dyDescent="0.35">
      <c r="A6574" s="30">
        <f>DATA!C7421</f>
        <v>0</v>
      </c>
      <c r="B6574" s="30">
        <f>DATA!D7421</f>
        <v>0</v>
      </c>
      <c r="C6574" s="31">
        <f>DATA!E7421</f>
        <v>0</v>
      </c>
    </row>
    <row r="6575" spans="1:3" x14ac:dyDescent="0.35">
      <c r="A6575" s="30">
        <f>DATA!C7422</f>
        <v>0</v>
      </c>
      <c r="B6575" s="30">
        <f>DATA!D7422</f>
        <v>0</v>
      </c>
      <c r="C6575" s="31">
        <f>DATA!E7422</f>
        <v>0</v>
      </c>
    </row>
    <row r="6576" spans="1:3" x14ac:dyDescent="0.35">
      <c r="A6576" s="30">
        <f>DATA!C7423</f>
        <v>0</v>
      </c>
      <c r="B6576" s="30">
        <f>DATA!D7423</f>
        <v>0</v>
      </c>
      <c r="C6576" s="31">
        <f>DATA!E7423</f>
        <v>0</v>
      </c>
    </row>
    <row r="6577" spans="1:3" x14ac:dyDescent="0.35">
      <c r="A6577" s="30">
        <f>DATA!C7424</f>
        <v>0</v>
      </c>
      <c r="B6577" s="30">
        <f>DATA!D7424</f>
        <v>0</v>
      </c>
      <c r="C6577" s="31">
        <f>DATA!E7424</f>
        <v>0</v>
      </c>
    </row>
    <row r="6578" spans="1:3" x14ac:dyDescent="0.35">
      <c r="A6578" s="30">
        <f>DATA!C7425</f>
        <v>0</v>
      </c>
      <c r="B6578" s="30">
        <f>DATA!D7425</f>
        <v>0</v>
      </c>
      <c r="C6578" s="31">
        <f>DATA!E7425</f>
        <v>0</v>
      </c>
    </row>
    <row r="6579" spans="1:3" x14ac:dyDescent="0.35">
      <c r="A6579" s="30">
        <f>DATA!C7426</f>
        <v>0</v>
      </c>
      <c r="B6579" s="30">
        <f>DATA!D7426</f>
        <v>0</v>
      </c>
      <c r="C6579" s="31">
        <f>DATA!E7426</f>
        <v>0</v>
      </c>
    </row>
    <row r="6580" spans="1:3" x14ac:dyDescent="0.35">
      <c r="A6580" s="30">
        <f>DATA!C7427</f>
        <v>0</v>
      </c>
      <c r="B6580" s="30">
        <f>DATA!D7427</f>
        <v>0</v>
      </c>
      <c r="C6580" s="31">
        <f>DATA!E7427</f>
        <v>0</v>
      </c>
    </row>
    <row r="6581" spans="1:3" x14ac:dyDescent="0.35">
      <c r="A6581" s="30">
        <f>DATA!C7428</f>
        <v>0</v>
      </c>
      <c r="B6581" s="30">
        <f>DATA!D7428</f>
        <v>0</v>
      </c>
      <c r="C6581" s="31">
        <f>DATA!E7428</f>
        <v>0</v>
      </c>
    </row>
    <row r="6582" spans="1:3" x14ac:dyDescent="0.35">
      <c r="A6582" s="30">
        <f>DATA!C7429</f>
        <v>0</v>
      </c>
      <c r="B6582" s="30">
        <f>DATA!D7429</f>
        <v>0</v>
      </c>
      <c r="C6582" s="31">
        <f>DATA!E7429</f>
        <v>0</v>
      </c>
    </row>
    <row r="6583" spans="1:3" x14ac:dyDescent="0.35">
      <c r="A6583" s="30">
        <f>DATA!C7430</f>
        <v>0</v>
      </c>
      <c r="B6583" s="30">
        <f>DATA!D7430</f>
        <v>0</v>
      </c>
      <c r="C6583" s="31">
        <f>DATA!E7430</f>
        <v>0</v>
      </c>
    </row>
    <row r="6584" spans="1:3" x14ac:dyDescent="0.35">
      <c r="A6584" s="30">
        <f>DATA!C7431</f>
        <v>0</v>
      </c>
      <c r="B6584" s="30">
        <f>DATA!D7431</f>
        <v>0</v>
      </c>
      <c r="C6584" s="31">
        <f>DATA!E7431</f>
        <v>0</v>
      </c>
    </row>
    <row r="6585" spans="1:3" x14ac:dyDescent="0.35">
      <c r="A6585" s="30">
        <f>DATA!C7432</f>
        <v>0</v>
      </c>
      <c r="B6585" s="30">
        <f>DATA!D7432</f>
        <v>0</v>
      </c>
      <c r="C6585" s="31">
        <f>DATA!E7432</f>
        <v>0</v>
      </c>
    </row>
    <row r="6586" spans="1:3" x14ac:dyDescent="0.35">
      <c r="A6586" s="30">
        <f>DATA!C7433</f>
        <v>0</v>
      </c>
      <c r="B6586" s="30">
        <f>DATA!D7433</f>
        <v>0</v>
      </c>
      <c r="C6586" s="31">
        <f>DATA!E7433</f>
        <v>0</v>
      </c>
    </row>
    <row r="6587" spans="1:3" x14ac:dyDescent="0.35">
      <c r="A6587" s="30">
        <f>DATA!C7434</f>
        <v>0</v>
      </c>
      <c r="B6587" s="30">
        <f>DATA!D7434</f>
        <v>0</v>
      </c>
      <c r="C6587" s="31">
        <f>DATA!E7434</f>
        <v>0</v>
      </c>
    </row>
    <row r="6588" spans="1:3" x14ac:dyDescent="0.35">
      <c r="A6588" s="30">
        <f>DATA!C7435</f>
        <v>0</v>
      </c>
      <c r="B6588" s="30">
        <f>DATA!D7435</f>
        <v>0</v>
      </c>
      <c r="C6588" s="31">
        <f>DATA!E7435</f>
        <v>0</v>
      </c>
    </row>
    <row r="6589" spans="1:3" x14ac:dyDescent="0.35">
      <c r="A6589" s="30">
        <f>DATA!C7436</f>
        <v>0</v>
      </c>
      <c r="B6589" s="30">
        <f>DATA!D7436</f>
        <v>0</v>
      </c>
      <c r="C6589" s="31">
        <f>DATA!E7436</f>
        <v>0</v>
      </c>
    </row>
    <row r="6590" spans="1:3" x14ac:dyDescent="0.35">
      <c r="A6590" s="30">
        <f>DATA!C7437</f>
        <v>0</v>
      </c>
      <c r="B6590" s="30">
        <f>DATA!D7437</f>
        <v>0</v>
      </c>
      <c r="C6590" s="31">
        <f>DATA!E7437</f>
        <v>0</v>
      </c>
    </row>
    <row r="6591" spans="1:3" x14ac:dyDescent="0.35">
      <c r="A6591" s="30">
        <f>DATA!C7438</f>
        <v>0</v>
      </c>
      <c r="B6591" s="30">
        <f>DATA!D7438</f>
        <v>0</v>
      </c>
      <c r="C6591" s="31">
        <f>DATA!E7438</f>
        <v>0</v>
      </c>
    </row>
    <row r="6592" spans="1:3" x14ac:dyDescent="0.35">
      <c r="A6592" s="30">
        <f>DATA!C7439</f>
        <v>0</v>
      </c>
      <c r="B6592" s="30">
        <f>DATA!D7439</f>
        <v>0</v>
      </c>
      <c r="C6592" s="31">
        <f>DATA!E7439</f>
        <v>0</v>
      </c>
    </row>
    <row r="6593" spans="1:3" x14ac:dyDescent="0.35">
      <c r="A6593" s="30">
        <f>DATA!C7440</f>
        <v>0</v>
      </c>
      <c r="B6593" s="30">
        <f>DATA!D7440</f>
        <v>0</v>
      </c>
      <c r="C6593" s="31">
        <f>DATA!E7440</f>
        <v>0</v>
      </c>
    </row>
    <row r="6594" spans="1:3" x14ac:dyDescent="0.35">
      <c r="A6594" s="30">
        <f>DATA!C7441</f>
        <v>0</v>
      </c>
      <c r="B6594" s="30">
        <f>DATA!D7441</f>
        <v>0</v>
      </c>
      <c r="C6594" s="31">
        <f>DATA!E7441</f>
        <v>0</v>
      </c>
    </row>
    <row r="6595" spans="1:3" x14ac:dyDescent="0.35">
      <c r="A6595" s="30">
        <f>DATA!C7442</f>
        <v>0</v>
      </c>
      <c r="B6595" s="30">
        <f>DATA!D7442</f>
        <v>0</v>
      </c>
      <c r="C6595" s="31">
        <f>DATA!E7442</f>
        <v>0</v>
      </c>
    </row>
    <row r="6596" spans="1:3" x14ac:dyDescent="0.35">
      <c r="A6596" s="30">
        <f>DATA!C7443</f>
        <v>0</v>
      </c>
      <c r="B6596" s="30">
        <f>DATA!D7443</f>
        <v>0</v>
      </c>
      <c r="C6596" s="31">
        <f>DATA!E7443</f>
        <v>0</v>
      </c>
    </row>
    <row r="6597" spans="1:3" x14ac:dyDescent="0.35">
      <c r="A6597" s="30">
        <f>DATA!C7444</f>
        <v>0</v>
      </c>
      <c r="B6597" s="30">
        <f>DATA!D7444</f>
        <v>0</v>
      </c>
      <c r="C6597" s="31">
        <f>DATA!E7444</f>
        <v>0</v>
      </c>
    </row>
    <row r="6598" spans="1:3" x14ac:dyDescent="0.35">
      <c r="A6598" s="30">
        <f>DATA!C7445</f>
        <v>0</v>
      </c>
      <c r="B6598" s="30">
        <f>DATA!D7445</f>
        <v>0</v>
      </c>
      <c r="C6598" s="31">
        <f>DATA!E7445</f>
        <v>0</v>
      </c>
    </row>
    <row r="6599" spans="1:3" x14ac:dyDescent="0.35">
      <c r="A6599" s="30">
        <f>DATA!C7446</f>
        <v>0</v>
      </c>
      <c r="B6599" s="30">
        <f>DATA!D7446</f>
        <v>0</v>
      </c>
      <c r="C6599" s="31">
        <f>DATA!E7446</f>
        <v>0</v>
      </c>
    </row>
    <row r="6600" spans="1:3" x14ac:dyDescent="0.35">
      <c r="A6600" s="30">
        <f>DATA!C7447</f>
        <v>0</v>
      </c>
      <c r="B6600" s="30">
        <f>DATA!D7447</f>
        <v>0</v>
      </c>
      <c r="C6600" s="31">
        <f>DATA!E7447</f>
        <v>0</v>
      </c>
    </row>
    <row r="6601" spans="1:3" x14ac:dyDescent="0.35">
      <c r="A6601" s="30">
        <f>DATA!C7448</f>
        <v>0</v>
      </c>
      <c r="B6601" s="30">
        <f>DATA!D7448</f>
        <v>0</v>
      </c>
      <c r="C6601" s="31">
        <f>DATA!E7448</f>
        <v>0</v>
      </c>
    </row>
    <row r="6602" spans="1:3" x14ac:dyDescent="0.35">
      <c r="A6602" s="30">
        <f>DATA!C7449</f>
        <v>0</v>
      </c>
      <c r="B6602" s="30">
        <f>DATA!D7449</f>
        <v>0</v>
      </c>
      <c r="C6602" s="31">
        <f>DATA!E7449</f>
        <v>0</v>
      </c>
    </row>
    <row r="6603" spans="1:3" x14ac:dyDescent="0.35">
      <c r="A6603" s="30">
        <f>DATA!C7450</f>
        <v>0</v>
      </c>
      <c r="B6603" s="30">
        <f>DATA!D7450</f>
        <v>0</v>
      </c>
      <c r="C6603" s="31">
        <f>DATA!E7450</f>
        <v>0</v>
      </c>
    </row>
    <row r="6604" spans="1:3" x14ac:dyDescent="0.35">
      <c r="A6604" s="30">
        <f>DATA!C7451</f>
        <v>0</v>
      </c>
      <c r="B6604" s="30">
        <f>DATA!D7451</f>
        <v>0</v>
      </c>
      <c r="C6604" s="31">
        <f>DATA!E7451</f>
        <v>0</v>
      </c>
    </row>
    <row r="6605" spans="1:3" x14ac:dyDescent="0.35">
      <c r="A6605" s="30">
        <f>DATA!C7452</f>
        <v>0</v>
      </c>
      <c r="B6605" s="30">
        <f>DATA!D7452</f>
        <v>0</v>
      </c>
      <c r="C6605" s="31">
        <f>DATA!E7452</f>
        <v>0</v>
      </c>
    </row>
    <row r="6606" spans="1:3" x14ac:dyDescent="0.35">
      <c r="A6606" s="30">
        <f>DATA!C7453</f>
        <v>0</v>
      </c>
      <c r="B6606" s="30">
        <f>DATA!D7453</f>
        <v>0</v>
      </c>
      <c r="C6606" s="31">
        <f>DATA!E7453</f>
        <v>0</v>
      </c>
    </row>
    <row r="6607" spans="1:3" x14ac:dyDescent="0.35">
      <c r="A6607" s="30">
        <f>DATA!C7454</f>
        <v>0</v>
      </c>
      <c r="B6607" s="30">
        <f>DATA!D7454</f>
        <v>0</v>
      </c>
      <c r="C6607" s="31">
        <f>DATA!E7454</f>
        <v>0</v>
      </c>
    </row>
    <row r="6608" spans="1:3" x14ac:dyDescent="0.35">
      <c r="A6608" s="30">
        <f>DATA!C7455</f>
        <v>0</v>
      </c>
      <c r="B6608" s="30">
        <f>DATA!D7455</f>
        <v>0</v>
      </c>
      <c r="C6608" s="31">
        <f>DATA!E7455</f>
        <v>0</v>
      </c>
    </row>
    <row r="6609" spans="1:3" x14ac:dyDescent="0.35">
      <c r="A6609" s="30">
        <f>DATA!C7456</f>
        <v>0</v>
      </c>
      <c r="B6609" s="30">
        <f>DATA!D7456</f>
        <v>0</v>
      </c>
      <c r="C6609" s="31">
        <f>DATA!E7456</f>
        <v>0</v>
      </c>
    </row>
    <row r="6610" spans="1:3" x14ac:dyDescent="0.35">
      <c r="A6610" s="30">
        <f>DATA!C7457</f>
        <v>0</v>
      </c>
      <c r="B6610" s="30">
        <f>DATA!D7457</f>
        <v>0</v>
      </c>
      <c r="C6610" s="31">
        <f>DATA!E7457</f>
        <v>0</v>
      </c>
    </row>
    <row r="6611" spans="1:3" x14ac:dyDescent="0.35">
      <c r="A6611" s="30">
        <f>DATA!C7458</f>
        <v>0</v>
      </c>
      <c r="B6611" s="30">
        <f>DATA!D7458</f>
        <v>0</v>
      </c>
      <c r="C6611" s="31">
        <f>DATA!E7458</f>
        <v>0</v>
      </c>
    </row>
    <row r="6612" spans="1:3" x14ac:dyDescent="0.35">
      <c r="A6612" s="30">
        <f>DATA!C7459</f>
        <v>0</v>
      </c>
      <c r="B6612" s="30">
        <f>DATA!D7459</f>
        <v>0</v>
      </c>
      <c r="C6612" s="31">
        <f>DATA!E7459</f>
        <v>0</v>
      </c>
    </row>
    <row r="6613" spans="1:3" x14ac:dyDescent="0.35">
      <c r="A6613" s="30">
        <f>DATA!C7460</f>
        <v>0</v>
      </c>
      <c r="B6613" s="30">
        <f>DATA!D7460</f>
        <v>0</v>
      </c>
      <c r="C6613" s="31">
        <f>DATA!E7460</f>
        <v>0</v>
      </c>
    </row>
    <row r="6614" spans="1:3" x14ac:dyDescent="0.35">
      <c r="A6614" s="30">
        <f>DATA!C7461</f>
        <v>0</v>
      </c>
      <c r="B6614" s="30">
        <f>DATA!D7461</f>
        <v>0</v>
      </c>
      <c r="C6614" s="31">
        <f>DATA!E7461</f>
        <v>0</v>
      </c>
    </row>
    <row r="6615" spans="1:3" x14ac:dyDescent="0.35">
      <c r="A6615" s="30">
        <f>DATA!C7462</f>
        <v>0</v>
      </c>
      <c r="B6615" s="30">
        <f>DATA!D7462</f>
        <v>0</v>
      </c>
      <c r="C6615" s="31">
        <f>DATA!E7462</f>
        <v>0</v>
      </c>
    </row>
    <row r="6616" spans="1:3" x14ac:dyDescent="0.35">
      <c r="A6616" s="30">
        <f>DATA!C7463</f>
        <v>0</v>
      </c>
      <c r="B6616" s="30">
        <f>DATA!D7463</f>
        <v>0</v>
      </c>
      <c r="C6616" s="31">
        <f>DATA!E7463</f>
        <v>0</v>
      </c>
    </row>
    <row r="6617" spans="1:3" x14ac:dyDescent="0.35">
      <c r="A6617" s="30">
        <f>DATA!C7464</f>
        <v>0</v>
      </c>
      <c r="B6617" s="30">
        <f>DATA!D7464</f>
        <v>0</v>
      </c>
      <c r="C6617" s="31">
        <f>DATA!E7464</f>
        <v>0</v>
      </c>
    </row>
    <row r="6618" spans="1:3" x14ac:dyDescent="0.35">
      <c r="A6618" s="30">
        <f>DATA!C7465</f>
        <v>0</v>
      </c>
      <c r="B6618" s="30">
        <f>DATA!D7465</f>
        <v>0</v>
      </c>
      <c r="C6618" s="31">
        <f>DATA!E7465</f>
        <v>0</v>
      </c>
    </row>
    <row r="6619" spans="1:3" x14ac:dyDescent="0.35">
      <c r="A6619" s="30">
        <f>DATA!C7466</f>
        <v>0</v>
      </c>
      <c r="B6619" s="30">
        <f>DATA!D7466</f>
        <v>0</v>
      </c>
      <c r="C6619" s="31">
        <f>DATA!E7466</f>
        <v>0</v>
      </c>
    </row>
    <row r="6620" spans="1:3" x14ac:dyDescent="0.35">
      <c r="A6620" s="30">
        <f>DATA!C7467</f>
        <v>0</v>
      </c>
      <c r="B6620" s="30">
        <f>DATA!D7467</f>
        <v>0</v>
      </c>
      <c r="C6620" s="31">
        <f>DATA!E7467</f>
        <v>0</v>
      </c>
    </row>
    <row r="6621" spans="1:3" x14ac:dyDescent="0.35">
      <c r="A6621" s="30">
        <f>DATA!C7468</f>
        <v>0</v>
      </c>
      <c r="B6621" s="30">
        <f>DATA!D7468</f>
        <v>0</v>
      </c>
      <c r="C6621" s="31">
        <f>DATA!E7468</f>
        <v>0</v>
      </c>
    </row>
    <row r="6622" spans="1:3" x14ac:dyDescent="0.35">
      <c r="A6622" s="30">
        <f>DATA!C7469</f>
        <v>0</v>
      </c>
      <c r="B6622" s="30">
        <f>DATA!D7469</f>
        <v>0</v>
      </c>
      <c r="C6622" s="31">
        <f>DATA!E7469</f>
        <v>0</v>
      </c>
    </row>
    <row r="6623" spans="1:3" x14ac:dyDescent="0.35">
      <c r="A6623" s="30">
        <f>DATA!C7470</f>
        <v>0</v>
      </c>
      <c r="B6623" s="30">
        <f>DATA!D7470</f>
        <v>0</v>
      </c>
      <c r="C6623" s="31">
        <f>DATA!E7470</f>
        <v>0</v>
      </c>
    </row>
    <row r="6624" spans="1:3" x14ac:dyDescent="0.35">
      <c r="A6624" s="30">
        <f>DATA!C7471</f>
        <v>0</v>
      </c>
      <c r="B6624" s="30">
        <f>DATA!D7471</f>
        <v>0</v>
      </c>
      <c r="C6624" s="31">
        <f>DATA!E7471</f>
        <v>0</v>
      </c>
    </row>
    <row r="6625" spans="1:3" x14ac:dyDescent="0.35">
      <c r="A6625" s="30">
        <f>DATA!C7472</f>
        <v>0</v>
      </c>
      <c r="B6625" s="30">
        <f>DATA!D7472</f>
        <v>0</v>
      </c>
      <c r="C6625" s="31">
        <f>DATA!E7472</f>
        <v>0</v>
      </c>
    </row>
    <row r="6626" spans="1:3" x14ac:dyDescent="0.35">
      <c r="A6626" s="30">
        <f>DATA!C7473</f>
        <v>0</v>
      </c>
      <c r="B6626" s="30">
        <f>DATA!D7473</f>
        <v>0</v>
      </c>
      <c r="C6626" s="31">
        <f>DATA!E7473</f>
        <v>0</v>
      </c>
    </row>
    <row r="6627" spans="1:3" x14ac:dyDescent="0.35">
      <c r="A6627" s="30">
        <f>DATA!C7474</f>
        <v>0</v>
      </c>
      <c r="B6627" s="30">
        <f>DATA!D7474</f>
        <v>0</v>
      </c>
      <c r="C6627" s="31">
        <f>DATA!E7474</f>
        <v>0</v>
      </c>
    </row>
    <row r="6628" spans="1:3" x14ac:dyDescent="0.35">
      <c r="A6628" s="30">
        <f>DATA!C7475</f>
        <v>0</v>
      </c>
      <c r="B6628" s="30">
        <f>DATA!D7475</f>
        <v>0</v>
      </c>
      <c r="C6628" s="31">
        <f>DATA!E7475</f>
        <v>0</v>
      </c>
    </row>
    <row r="6629" spans="1:3" x14ac:dyDescent="0.35">
      <c r="A6629" s="30">
        <f>DATA!C7476</f>
        <v>0</v>
      </c>
      <c r="B6629" s="30">
        <f>DATA!D7476</f>
        <v>0</v>
      </c>
      <c r="C6629" s="31">
        <f>DATA!E7476</f>
        <v>0</v>
      </c>
    </row>
    <row r="6630" spans="1:3" x14ac:dyDescent="0.35">
      <c r="A6630" s="30">
        <f>DATA!C7477</f>
        <v>0</v>
      </c>
      <c r="B6630" s="30">
        <f>DATA!D7477</f>
        <v>0</v>
      </c>
      <c r="C6630" s="31">
        <f>DATA!E7477</f>
        <v>0</v>
      </c>
    </row>
    <row r="6631" spans="1:3" x14ac:dyDescent="0.35">
      <c r="A6631" s="30">
        <f>DATA!C7478</f>
        <v>0</v>
      </c>
      <c r="B6631" s="30">
        <f>DATA!D7478</f>
        <v>0</v>
      </c>
      <c r="C6631" s="31">
        <f>DATA!E7478</f>
        <v>0</v>
      </c>
    </row>
    <row r="6632" spans="1:3" x14ac:dyDescent="0.35">
      <c r="A6632" s="30">
        <f>DATA!C7479</f>
        <v>0</v>
      </c>
      <c r="B6632" s="30">
        <f>DATA!D7479</f>
        <v>0</v>
      </c>
      <c r="C6632" s="31">
        <f>DATA!E7479</f>
        <v>0</v>
      </c>
    </row>
    <row r="6633" spans="1:3" x14ac:dyDescent="0.35">
      <c r="A6633" s="30">
        <f>DATA!C7480</f>
        <v>0</v>
      </c>
      <c r="B6633" s="30">
        <f>DATA!D7480</f>
        <v>0</v>
      </c>
      <c r="C6633" s="31">
        <f>DATA!E7480</f>
        <v>0</v>
      </c>
    </row>
    <row r="6634" spans="1:3" x14ac:dyDescent="0.35">
      <c r="A6634" s="30">
        <f>DATA!C7481</f>
        <v>0</v>
      </c>
      <c r="B6634" s="30">
        <f>DATA!D7481</f>
        <v>0</v>
      </c>
      <c r="C6634" s="31">
        <f>DATA!E7481</f>
        <v>0</v>
      </c>
    </row>
    <row r="6635" spans="1:3" x14ac:dyDescent="0.35">
      <c r="A6635" s="30">
        <f>DATA!C7482</f>
        <v>0</v>
      </c>
      <c r="B6635" s="30">
        <f>DATA!D7482</f>
        <v>0</v>
      </c>
      <c r="C6635" s="31">
        <f>DATA!E7482</f>
        <v>0</v>
      </c>
    </row>
    <row r="6636" spans="1:3" x14ac:dyDescent="0.35">
      <c r="A6636" s="30">
        <f>DATA!C7483</f>
        <v>0</v>
      </c>
      <c r="B6636" s="30">
        <f>DATA!D7483</f>
        <v>0</v>
      </c>
      <c r="C6636" s="31">
        <f>DATA!E7483</f>
        <v>0</v>
      </c>
    </row>
    <row r="6637" spans="1:3" x14ac:dyDescent="0.35">
      <c r="A6637" s="30">
        <f>DATA!C7484</f>
        <v>0</v>
      </c>
      <c r="B6637" s="30">
        <f>DATA!D7484</f>
        <v>0</v>
      </c>
      <c r="C6637" s="31">
        <f>DATA!E7484</f>
        <v>0</v>
      </c>
    </row>
    <row r="6638" spans="1:3" x14ac:dyDescent="0.35">
      <c r="A6638" s="30">
        <f>DATA!C7485</f>
        <v>0</v>
      </c>
      <c r="B6638" s="30">
        <f>DATA!D7485</f>
        <v>0</v>
      </c>
      <c r="C6638" s="31">
        <f>DATA!E7485</f>
        <v>0</v>
      </c>
    </row>
    <row r="6639" spans="1:3" x14ac:dyDescent="0.35">
      <c r="A6639" s="30">
        <f>DATA!C7486</f>
        <v>0</v>
      </c>
      <c r="B6639" s="30">
        <f>DATA!D7486</f>
        <v>0</v>
      </c>
      <c r="C6639" s="31">
        <f>DATA!E7486</f>
        <v>0</v>
      </c>
    </row>
    <row r="6640" spans="1:3" x14ac:dyDescent="0.35">
      <c r="A6640" s="30">
        <f>DATA!C7487</f>
        <v>0</v>
      </c>
      <c r="B6640" s="30">
        <f>DATA!D7487</f>
        <v>0</v>
      </c>
      <c r="C6640" s="31">
        <f>DATA!E7487</f>
        <v>0</v>
      </c>
    </row>
    <row r="6641" spans="1:3" x14ac:dyDescent="0.35">
      <c r="A6641" s="30">
        <f>DATA!C7488</f>
        <v>0</v>
      </c>
      <c r="B6641" s="30">
        <f>DATA!D7488</f>
        <v>0</v>
      </c>
      <c r="C6641" s="31">
        <f>DATA!E7488</f>
        <v>0</v>
      </c>
    </row>
    <row r="6642" spans="1:3" x14ac:dyDescent="0.35">
      <c r="A6642" s="30">
        <f>DATA!C7489</f>
        <v>0</v>
      </c>
      <c r="B6642" s="30">
        <f>DATA!D7489</f>
        <v>0</v>
      </c>
      <c r="C6642" s="31">
        <f>DATA!E7489</f>
        <v>0</v>
      </c>
    </row>
    <row r="6643" spans="1:3" x14ac:dyDescent="0.35">
      <c r="A6643" s="30">
        <f>DATA!C7490</f>
        <v>0</v>
      </c>
      <c r="B6643" s="30">
        <f>DATA!D7490</f>
        <v>0</v>
      </c>
      <c r="C6643" s="31">
        <f>DATA!E7490</f>
        <v>0</v>
      </c>
    </row>
    <row r="6644" spans="1:3" x14ac:dyDescent="0.35">
      <c r="A6644" s="30">
        <f>DATA!C7491</f>
        <v>0</v>
      </c>
      <c r="B6644" s="30">
        <f>DATA!D7491</f>
        <v>0</v>
      </c>
      <c r="C6644" s="31">
        <f>DATA!E7491</f>
        <v>0</v>
      </c>
    </row>
    <row r="6645" spans="1:3" x14ac:dyDescent="0.35">
      <c r="A6645" s="30">
        <f>DATA!C7492</f>
        <v>0</v>
      </c>
      <c r="B6645" s="30">
        <f>DATA!D7492</f>
        <v>0</v>
      </c>
      <c r="C6645" s="31">
        <f>DATA!E7492</f>
        <v>0</v>
      </c>
    </row>
    <row r="6646" spans="1:3" x14ac:dyDescent="0.35">
      <c r="A6646" s="30">
        <f>DATA!C7493</f>
        <v>0</v>
      </c>
      <c r="B6646" s="30">
        <f>DATA!D7493</f>
        <v>0</v>
      </c>
      <c r="C6646" s="31">
        <f>DATA!E7493</f>
        <v>0</v>
      </c>
    </row>
    <row r="6647" spans="1:3" x14ac:dyDescent="0.35">
      <c r="A6647" s="30">
        <f>DATA!C7494</f>
        <v>0</v>
      </c>
      <c r="B6647" s="30">
        <f>DATA!D7494</f>
        <v>0</v>
      </c>
      <c r="C6647" s="31">
        <f>DATA!E7494</f>
        <v>0</v>
      </c>
    </row>
    <row r="6648" spans="1:3" x14ac:dyDescent="0.35">
      <c r="A6648" s="30">
        <f>DATA!C7495</f>
        <v>0</v>
      </c>
      <c r="B6648" s="30">
        <f>DATA!D7495</f>
        <v>0</v>
      </c>
      <c r="C6648" s="31">
        <f>DATA!E7495</f>
        <v>0</v>
      </c>
    </row>
    <row r="6649" spans="1:3" x14ac:dyDescent="0.35">
      <c r="A6649" s="30">
        <f>DATA!C7496</f>
        <v>0</v>
      </c>
      <c r="B6649" s="30">
        <f>DATA!D7496</f>
        <v>0</v>
      </c>
      <c r="C6649" s="31">
        <f>DATA!E7496</f>
        <v>0</v>
      </c>
    </row>
    <row r="6650" spans="1:3" x14ac:dyDescent="0.35">
      <c r="A6650" s="30">
        <f>DATA!C7497</f>
        <v>0</v>
      </c>
      <c r="B6650" s="30">
        <f>DATA!D7497</f>
        <v>0</v>
      </c>
      <c r="C6650" s="31">
        <f>DATA!E7497</f>
        <v>0</v>
      </c>
    </row>
    <row r="6651" spans="1:3" x14ac:dyDescent="0.35">
      <c r="A6651" s="30">
        <f>DATA!C7498</f>
        <v>0</v>
      </c>
      <c r="B6651" s="30">
        <f>DATA!D7498</f>
        <v>0</v>
      </c>
      <c r="C6651" s="31">
        <f>DATA!E7498</f>
        <v>0</v>
      </c>
    </row>
    <row r="6652" spans="1:3" x14ac:dyDescent="0.35">
      <c r="A6652" s="30">
        <f>DATA!C7499</f>
        <v>0</v>
      </c>
      <c r="B6652" s="30">
        <f>DATA!D7499</f>
        <v>0</v>
      </c>
      <c r="C6652" s="31">
        <f>DATA!E7499</f>
        <v>0</v>
      </c>
    </row>
    <row r="6653" spans="1:3" x14ac:dyDescent="0.35">
      <c r="A6653" s="30">
        <f>DATA!C7500</f>
        <v>0</v>
      </c>
      <c r="B6653" s="30">
        <f>DATA!D7500</f>
        <v>0</v>
      </c>
      <c r="C6653" s="31">
        <f>DATA!E7500</f>
        <v>0</v>
      </c>
    </row>
    <row r="6654" spans="1:3" x14ac:dyDescent="0.35">
      <c r="A6654" s="30">
        <f>DATA!C7501</f>
        <v>0</v>
      </c>
      <c r="B6654" s="30">
        <f>DATA!D7501</f>
        <v>0</v>
      </c>
      <c r="C6654" s="31">
        <f>DATA!E7501</f>
        <v>0</v>
      </c>
    </row>
    <row r="6655" spans="1:3" x14ac:dyDescent="0.35">
      <c r="A6655" s="30">
        <f>DATA!C7502</f>
        <v>0</v>
      </c>
      <c r="B6655" s="30">
        <f>DATA!D7502</f>
        <v>0</v>
      </c>
      <c r="C6655" s="31">
        <f>DATA!E7502</f>
        <v>0</v>
      </c>
    </row>
    <row r="6656" spans="1:3" x14ac:dyDescent="0.35">
      <c r="A6656" s="30">
        <f>DATA!C7503</f>
        <v>0</v>
      </c>
      <c r="B6656" s="30">
        <f>DATA!D7503</f>
        <v>0</v>
      </c>
      <c r="C6656" s="31">
        <f>DATA!E7503</f>
        <v>0</v>
      </c>
    </row>
    <row r="6657" spans="1:3" x14ac:dyDescent="0.35">
      <c r="A6657" s="30">
        <f>DATA!C7504</f>
        <v>0</v>
      </c>
      <c r="B6657" s="30">
        <f>DATA!D7504</f>
        <v>0</v>
      </c>
      <c r="C6657" s="31">
        <f>DATA!E7504</f>
        <v>0</v>
      </c>
    </row>
    <row r="6658" spans="1:3" x14ac:dyDescent="0.35">
      <c r="A6658" s="30">
        <f>DATA!C7505</f>
        <v>0</v>
      </c>
      <c r="B6658" s="30">
        <f>DATA!D7505</f>
        <v>0</v>
      </c>
      <c r="C6658" s="31">
        <f>DATA!E7505</f>
        <v>0</v>
      </c>
    </row>
    <row r="6659" spans="1:3" x14ac:dyDescent="0.35">
      <c r="A6659" s="30">
        <f>DATA!C7506</f>
        <v>0</v>
      </c>
      <c r="B6659" s="30">
        <f>DATA!D7506</f>
        <v>0</v>
      </c>
      <c r="C6659" s="31">
        <f>DATA!E7506</f>
        <v>0</v>
      </c>
    </row>
    <row r="6660" spans="1:3" x14ac:dyDescent="0.35">
      <c r="A6660" s="30">
        <f>DATA!C7507</f>
        <v>0</v>
      </c>
      <c r="B6660" s="30">
        <f>DATA!D7507</f>
        <v>0</v>
      </c>
      <c r="C6660" s="31">
        <f>DATA!E7507</f>
        <v>0</v>
      </c>
    </row>
    <row r="6661" spans="1:3" x14ac:dyDescent="0.35">
      <c r="A6661" s="30">
        <f>DATA!C7508</f>
        <v>0</v>
      </c>
      <c r="B6661" s="30">
        <f>DATA!D7508</f>
        <v>0</v>
      </c>
      <c r="C6661" s="31">
        <f>DATA!E7508</f>
        <v>0</v>
      </c>
    </row>
    <row r="6662" spans="1:3" x14ac:dyDescent="0.35">
      <c r="A6662" s="30">
        <f>DATA!C7509</f>
        <v>0</v>
      </c>
      <c r="B6662" s="30">
        <f>DATA!D7509</f>
        <v>0</v>
      </c>
      <c r="C6662" s="31">
        <f>DATA!E7509</f>
        <v>0</v>
      </c>
    </row>
    <row r="6663" spans="1:3" x14ac:dyDescent="0.35">
      <c r="A6663" s="30">
        <f>DATA!C7510</f>
        <v>0</v>
      </c>
      <c r="B6663" s="30">
        <f>DATA!D7510</f>
        <v>0</v>
      </c>
      <c r="C6663" s="31">
        <f>DATA!E7510</f>
        <v>0</v>
      </c>
    </row>
    <row r="6664" spans="1:3" x14ac:dyDescent="0.35">
      <c r="A6664" s="30">
        <f>DATA!C7511</f>
        <v>0</v>
      </c>
      <c r="B6664" s="30">
        <f>DATA!D7511</f>
        <v>0</v>
      </c>
      <c r="C6664" s="31">
        <f>DATA!E7511</f>
        <v>0</v>
      </c>
    </row>
    <row r="6665" spans="1:3" x14ac:dyDescent="0.35">
      <c r="A6665" s="30">
        <f>DATA!C7512</f>
        <v>0</v>
      </c>
      <c r="B6665" s="30">
        <f>DATA!D7512</f>
        <v>0</v>
      </c>
      <c r="C6665" s="31">
        <f>DATA!E7512</f>
        <v>0</v>
      </c>
    </row>
    <row r="6666" spans="1:3" x14ac:dyDescent="0.35">
      <c r="A6666" s="30">
        <f>DATA!C7513</f>
        <v>0</v>
      </c>
      <c r="B6666" s="30">
        <f>DATA!D7513</f>
        <v>0</v>
      </c>
      <c r="C6666" s="31">
        <f>DATA!E7513</f>
        <v>0</v>
      </c>
    </row>
    <row r="6667" spans="1:3" x14ac:dyDescent="0.35">
      <c r="A6667" s="30">
        <f>DATA!C7514</f>
        <v>0</v>
      </c>
      <c r="B6667" s="30">
        <f>DATA!D7514</f>
        <v>0</v>
      </c>
      <c r="C6667" s="31">
        <f>DATA!E7514</f>
        <v>0</v>
      </c>
    </row>
    <row r="6668" spans="1:3" x14ac:dyDescent="0.35">
      <c r="A6668" s="30">
        <f>DATA!C7515</f>
        <v>0</v>
      </c>
      <c r="B6668" s="30">
        <f>DATA!D7515</f>
        <v>0</v>
      </c>
      <c r="C6668" s="31">
        <f>DATA!E7515</f>
        <v>0</v>
      </c>
    </row>
    <row r="6669" spans="1:3" x14ac:dyDescent="0.35">
      <c r="A6669" s="30">
        <f>DATA!C7516</f>
        <v>0</v>
      </c>
      <c r="B6669" s="30">
        <f>DATA!D7516</f>
        <v>0</v>
      </c>
      <c r="C6669" s="31">
        <f>DATA!E7516</f>
        <v>0</v>
      </c>
    </row>
    <row r="6670" spans="1:3" x14ac:dyDescent="0.35">
      <c r="A6670" s="30">
        <f>DATA!C7517</f>
        <v>0</v>
      </c>
      <c r="B6670" s="30">
        <f>DATA!D7517</f>
        <v>0</v>
      </c>
      <c r="C6670" s="31">
        <f>DATA!E7517</f>
        <v>0</v>
      </c>
    </row>
    <row r="6671" spans="1:3" x14ac:dyDescent="0.35">
      <c r="A6671" s="30">
        <f>DATA!C7518</f>
        <v>0</v>
      </c>
      <c r="B6671" s="30">
        <f>DATA!D7518</f>
        <v>0</v>
      </c>
      <c r="C6671" s="31">
        <f>DATA!E7518</f>
        <v>0</v>
      </c>
    </row>
    <row r="6672" spans="1:3" x14ac:dyDescent="0.35">
      <c r="A6672" s="30">
        <f>DATA!C7519</f>
        <v>0</v>
      </c>
      <c r="B6672" s="30">
        <f>DATA!D7519</f>
        <v>0</v>
      </c>
      <c r="C6672" s="31">
        <f>DATA!E7519</f>
        <v>0</v>
      </c>
    </row>
    <row r="6673" spans="1:3" x14ac:dyDescent="0.35">
      <c r="A6673" s="30">
        <f>DATA!C7520</f>
        <v>0</v>
      </c>
      <c r="B6673" s="30">
        <f>DATA!D7520</f>
        <v>0</v>
      </c>
      <c r="C6673" s="31">
        <f>DATA!E7520</f>
        <v>0</v>
      </c>
    </row>
    <row r="6674" spans="1:3" x14ac:dyDescent="0.35">
      <c r="A6674" s="30">
        <f>DATA!C7521</f>
        <v>0</v>
      </c>
      <c r="B6674" s="30">
        <f>DATA!D7521</f>
        <v>0</v>
      </c>
      <c r="C6674" s="31">
        <f>DATA!E7521</f>
        <v>0</v>
      </c>
    </row>
    <row r="6675" spans="1:3" x14ac:dyDescent="0.35">
      <c r="A6675" s="30">
        <f>DATA!C7522</f>
        <v>0</v>
      </c>
      <c r="B6675" s="30">
        <f>DATA!D7522</f>
        <v>0</v>
      </c>
      <c r="C6675" s="31">
        <f>DATA!E7522</f>
        <v>0</v>
      </c>
    </row>
    <row r="6676" spans="1:3" x14ac:dyDescent="0.35">
      <c r="A6676" s="30">
        <f>DATA!C7523</f>
        <v>0</v>
      </c>
      <c r="B6676" s="30">
        <f>DATA!D7523</f>
        <v>0</v>
      </c>
      <c r="C6676" s="31">
        <f>DATA!E7523</f>
        <v>0</v>
      </c>
    </row>
    <row r="6677" spans="1:3" x14ac:dyDescent="0.35">
      <c r="A6677" s="30">
        <f>DATA!C7524</f>
        <v>0</v>
      </c>
      <c r="B6677" s="30">
        <f>DATA!D7524</f>
        <v>0</v>
      </c>
      <c r="C6677" s="31">
        <f>DATA!E7524</f>
        <v>0</v>
      </c>
    </row>
    <row r="6678" spans="1:3" x14ac:dyDescent="0.35">
      <c r="A6678" s="30">
        <f>DATA!C7525</f>
        <v>0</v>
      </c>
      <c r="B6678" s="30">
        <f>DATA!D7525</f>
        <v>0</v>
      </c>
      <c r="C6678" s="31">
        <f>DATA!E7525</f>
        <v>0</v>
      </c>
    </row>
    <row r="6679" spans="1:3" x14ac:dyDescent="0.35">
      <c r="A6679" s="30">
        <f>DATA!C7526</f>
        <v>0</v>
      </c>
      <c r="B6679" s="30">
        <f>DATA!D7526</f>
        <v>0</v>
      </c>
      <c r="C6679" s="31">
        <f>DATA!E7526</f>
        <v>0</v>
      </c>
    </row>
    <row r="6680" spans="1:3" x14ac:dyDescent="0.35">
      <c r="A6680" s="30">
        <f>DATA!C7527</f>
        <v>0</v>
      </c>
      <c r="B6680" s="30">
        <f>DATA!D7527</f>
        <v>0</v>
      </c>
      <c r="C6680" s="31">
        <f>DATA!E7527</f>
        <v>0</v>
      </c>
    </row>
    <row r="6681" spans="1:3" x14ac:dyDescent="0.35">
      <c r="A6681" s="30">
        <f>DATA!C7528</f>
        <v>0</v>
      </c>
      <c r="B6681" s="30">
        <f>DATA!D7528</f>
        <v>0</v>
      </c>
      <c r="C6681" s="31">
        <f>DATA!E7528</f>
        <v>0</v>
      </c>
    </row>
    <row r="6682" spans="1:3" x14ac:dyDescent="0.35">
      <c r="A6682" s="30">
        <f>DATA!C7529</f>
        <v>0</v>
      </c>
      <c r="B6682" s="30">
        <f>DATA!D7529</f>
        <v>0</v>
      </c>
      <c r="C6682" s="31">
        <f>DATA!E7529</f>
        <v>0</v>
      </c>
    </row>
    <row r="6683" spans="1:3" x14ac:dyDescent="0.35">
      <c r="A6683" s="30">
        <f>DATA!C7530</f>
        <v>0</v>
      </c>
      <c r="B6683" s="30">
        <f>DATA!D7530</f>
        <v>0</v>
      </c>
      <c r="C6683" s="31">
        <f>DATA!E7530</f>
        <v>0</v>
      </c>
    </row>
    <row r="6684" spans="1:3" x14ac:dyDescent="0.35">
      <c r="A6684" s="30">
        <f>DATA!C7531</f>
        <v>0</v>
      </c>
      <c r="B6684" s="30">
        <f>DATA!D7531</f>
        <v>0</v>
      </c>
      <c r="C6684" s="31">
        <f>DATA!E7531</f>
        <v>0</v>
      </c>
    </row>
    <row r="6685" spans="1:3" x14ac:dyDescent="0.35">
      <c r="A6685" s="30">
        <f>DATA!C7532</f>
        <v>0</v>
      </c>
      <c r="B6685" s="30">
        <f>DATA!D7532</f>
        <v>0</v>
      </c>
      <c r="C6685" s="31">
        <f>DATA!E7532</f>
        <v>0</v>
      </c>
    </row>
    <row r="6686" spans="1:3" x14ac:dyDescent="0.35">
      <c r="A6686" s="30">
        <f>DATA!C7533</f>
        <v>0</v>
      </c>
      <c r="B6686" s="30">
        <f>DATA!D7533</f>
        <v>0</v>
      </c>
      <c r="C6686" s="31">
        <f>DATA!E7533</f>
        <v>0</v>
      </c>
    </row>
    <row r="6687" spans="1:3" x14ac:dyDescent="0.35">
      <c r="A6687" s="30">
        <f>DATA!C7534</f>
        <v>0</v>
      </c>
      <c r="B6687" s="30">
        <f>DATA!D7534</f>
        <v>0</v>
      </c>
      <c r="C6687" s="31">
        <f>DATA!E7534</f>
        <v>0</v>
      </c>
    </row>
    <row r="6688" spans="1:3" x14ac:dyDescent="0.35">
      <c r="A6688" s="30">
        <f>DATA!C7535</f>
        <v>0</v>
      </c>
      <c r="B6688" s="30">
        <f>DATA!D7535</f>
        <v>0</v>
      </c>
      <c r="C6688" s="31">
        <f>DATA!E7535</f>
        <v>0</v>
      </c>
    </row>
    <row r="6689" spans="1:3" x14ac:dyDescent="0.35">
      <c r="A6689" s="30">
        <f>DATA!C7536</f>
        <v>0</v>
      </c>
      <c r="B6689" s="30">
        <f>DATA!D7536</f>
        <v>0</v>
      </c>
      <c r="C6689" s="31">
        <f>DATA!E7536</f>
        <v>0</v>
      </c>
    </row>
    <row r="6690" spans="1:3" x14ac:dyDescent="0.35">
      <c r="A6690" s="30">
        <f>DATA!C7537</f>
        <v>0</v>
      </c>
      <c r="B6690" s="30">
        <f>DATA!D7537</f>
        <v>0</v>
      </c>
      <c r="C6690" s="31">
        <f>DATA!E7537</f>
        <v>0</v>
      </c>
    </row>
    <row r="6691" spans="1:3" x14ac:dyDescent="0.35">
      <c r="A6691" s="30">
        <f>DATA!C7538</f>
        <v>0</v>
      </c>
      <c r="B6691" s="30">
        <f>DATA!D7538</f>
        <v>0</v>
      </c>
      <c r="C6691" s="31">
        <f>DATA!E7538</f>
        <v>0</v>
      </c>
    </row>
    <row r="6692" spans="1:3" x14ac:dyDescent="0.35">
      <c r="A6692" s="30">
        <f>DATA!C7539</f>
        <v>0</v>
      </c>
      <c r="B6692" s="30">
        <f>DATA!D7539</f>
        <v>0</v>
      </c>
      <c r="C6692" s="31">
        <f>DATA!E7539</f>
        <v>0</v>
      </c>
    </row>
    <row r="6693" spans="1:3" x14ac:dyDescent="0.35">
      <c r="A6693" s="30">
        <f>DATA!C7540</f>
        <v>0</v>
      </c>
      <c r="B6693" s="30">
        <f>DATA!D7540</f>
        <v>0</v>
      </c>
      <c r="C6693" s="31">
        <f>DATA!E7540</f>
        <v>0</v>
      </c>
    </row>
    <row r="6694" spans="1:3" x14ac:dyDescent="0.35">
      <c r="A6694" s="30">
        <f>DATA!C7541</f>
        <v>0</v>
      </c>
      <c r="B6694" s="30">
        <f>DATA!D7541</f>
        <v>0</v>
      </c>
      <c r="C6694" s="31">
        <f>DATA!E7541</f>
        <v>0</v>
      </c>
    </row>
    <row r="6695" spans="1:3" x14ac:dyDescent="0.35">
      <c r="A6695" s="30">
        <f>DATA!C7542</f>
        <v>0</v>
      </c>
      <c r="B6695" s="30">
        <f>DATA!D7542</f>
        <v>0</v>
      </c>
      <c r="C6695" s="31">
        <f>DATA!E7542</f>
        <v>0</v>
      </c>
    </row>
    <row r="6696" spans="1:3" x14ac:dyDescent="0.35">
      <c r="A6696" s="30">
        <f>DATA!C7543</f>
        <v>0</v>
      </c>
      <c r="B6696" s="30">
        <f>DATA!D7543</f>
        <v>0</v>
      </c>
      <c r="C6696" s="31">
        <f>DATA!E7543</f>
        <v>0</v>
      </c>
    </row>
    <row r="6697" spans="1:3" x14ac:dyDescent="0.35">
      <c r="A6697" s="30">
        <f>DATA!C7544</f>
        <v>0</v>
      </c>
      <c r="B6697" s="30">
        <f>DATA!D7544</f>
        <v>0</v>
      </c>
      <c r="C6697" s="31">
        <f>DATA!E7544</f>
        <v>0</v>
      </c>
    </row>
    <row r="6698" spans="1:3" x14ac:dyDescent="0.35">
      <c r="A6698" s="30">
        <f>DATA!C7545</f>
        <v>0</v>
      </c>
      <c r="B6698" s="30">
        <f>DATA!D7545</f>
        <v>0</v>
      </c>
      <c r="C6698" s="31">
        <f>DATA!E7545</f>
        <v>0</v>
      </c>
    </row>
    <row r="6699" spans="1:3" x14ac:dyDescent="0.35">
      <c r="A6699" s="30">
        <f>DATA!C7546</f>
        <v>0</v>
      </c>
      <c r="B6699" s="30">
        <f>DATA!D7546</f>
        <v>0</v>
      </c>
      <c r="C6699" s="31">
        <f>DATA!E7546</f>
        <v>0</v>
      </c>
    </row>
    <row r="6700" spans="1:3" x14ac:dyDescent="0.35">
      <c r="A6700" s="30">
        <f>DATA!C7547</f>
        <v>0</v>
      </c>
      <c r="B6700" s="30">
        <f>DATA!D7547</f>
        <v>0</v>
      </c>
      <c r="C6700" s="31">
        <f>DATA!E7547</f>
        <v>0</v>
      </c>
    </row>
    <row r="6701" spans="1:3" x14ac:dyDescent="0.35">
      <c r="A6701" s="30">
        <f>DATA!C7548</f>
        <v>0</v>
      </c>
      <c r="B6701" s="30">
        <f>DATA!D7548</f>
        <v>0</v>
      </c>
      <c r="C6701" s="31">
        <f>DATA!E7548</f>
        <v>0</v>
      </c>
    </row>
    <row r="6702" spans="1:3" x14ac:dyDescent="0.35">
      <c r="A6702" s="30">
        <f>DATA!C7549</f>
        <v>0</v>
      </c>
      <c r="B6702" s="30">
        <f>DATA!D7549</f>
        <v>0</v>
      </c>
      <c r="C6702" s="31">
        <f>DATA!E7549</f>
        <v>0</v>
      </c>
    </row>
    <row r="6703" spans="1:3" x14ac:dyDescent="0.35">
      <c r="A6703" s="30">
        <f>DATA!C7550</f>
        <v>0</v>
      </c>
      <c r="B6703" s="30">
        <f>DATA!D7550</f>
        <v>0</v>
      </c>
      <c r="C6703" s="31">
        <f>DATA!E7550</f>
        <v>0</v>
      </c>
    </row>
    <row r="6704" spans="1:3" x14ac:dyDescent="0.35">
      <c r="A6704" s="30">
        <f>DATA!C7551</f>
        <v>0</v>
      </c>
      <c r="B6704" s="30">
        <f>DATA!D7551</f>
        <v>0</v>
      </c>
      <c r="C6704" s="31">
        <f>DATA!E7551</f>
        <v>0</v>
      </c>
    </row>
    <row r="6705" spans="1:3" x14ac:dyDescent="0.35">
      <c r="A6705" s="30">
        <f>DATA!C7552</f>
        <v>0</v>
      </c>
      <c r="B6705" s="30">
        <f>DATA!D7552</f>
        <v>0</v>
      </c>
      <c r="C6705" s="31">
        <f>DATA!E7552</f>
        <v>0</v>
      </c>
    </row>
    <row r="6706" spans="1:3" x14ac:dyDescent="0.35">
      <c r="A6706" s="30">
        <f>DATA!C7553</f>
        <v>0</v>
      </c>
      <c r="B6706" s="30">
        <f>DATA!D7553</f>
        <v>0</v>
      </c>
      <c r="C6706" s="31">
        <f>DATA!E7553</f>
        <v>0</v>
      </c>
    </row>
    <row r="6707" spans="1:3" x14ac:dyDescent="0.35">
      <c r="A6707" s="30">
        <f>DATA!C7554</f>
        <v>0</v>
      </c>
      <c r="B6707" s="30">
        <f>DATA!D7554</f>
        <v>0</v>
      </c>
      <c r="C6707" s="31">
        <f>DATA!E7554</f>
        <v>0</v>
      </c>
    </row>
    <row r="6708" spans="1:3" x14ac:dyDescent="0.35">
      <c r="A6708" s="30">
        <f>DATA!C7555</f>
        <v>0</v>
      </c>
      <c r="B6708" s="30">
        <f>DATA!D7555</f>
        <v>0</v>
      </c>
      <c r="C6708" s="31">
        <f>DATA!E7555</f>
        <v>0</v>
      </c>
    </row>
    <row r="6709" spans="1:3" x14ac:dyDescent="0.35">
      <c r="A6709" s="30">
        <f>DATA!C7556</f>
        <v>0</v>
      </c>
      <c r="B6709" s="30">
        <f>DATA!D7556</f>
        <v>0</v>
      </c>
      <c r="C6709" s="31">
        <f>DATA!E7556</f>
        <v>0</v>
      </c>
    </row>
    <row r="6710" spans="1:3" x14ac:dyDescent="0.35">
      <c r="A6710" s="30">
        <f>DATA!C7557</f>
        <v>0</v>
      </c>
      <c r="B6710" s="30">
        <f>DATA!D7557</f>
        <v>0</v>
      </c>
      <c r="C6710" s="31">
        <f>DATA!E7557</f>
        <v>0</v>
      </c>
    </row>
    <row r="6711" spans="1:3" x14ac:dyDescent="0.35">
      <c r="A6711" s="30">
        <f>DATA!C7558</f>
        <v>0</v>
      </c>
      <c r="B6711" s="30">
        <f>DATA!D7558</f>
        <v>0</v>
      </c>
      <c r="C6711" s="31">
        <f>DATA!E7558</f>
        <v>0</v>
      </c>
    </row>
    <row r="6712" spans="1:3" x14ac:dyDescent="0.35">
      <c r="A6712" s="30">
        <f>DATA!C7559</f>
        <v>0</v>
      </c>
      <c r="B6712" s="30">
        <f>DATA!D7559</f>
        <v>0</v>
      </c>
      <c r="C6712" s="31">
        <f>DATA!E7559</f>
        <v>0</v>
      </c>
    </row>
    <row r="6713" spans="1:3" x14ac:dyDescent="0.35">
      <c r="A6713" s="30">
        <f>DATA!C7560</f>
        <v>0</v>
      </c>
      <c r="B6713" s="30">
        <f>DATA!D7560</f>
        <v>0</v>
      </c>
      <c r="C6713" s="31">
        <f>DATA!E7560</f>
        <v>0</v>
      </c>
    </row>
    <row r="6714" spans="1:3" x14ac:dyDescent="0.35">
      <c r="A6714" s="30">
        <f>DATA!C7561</f>
        <v>0</v>
      </c>
      <c r="B6714" s="30">
        <f>DATA!D7561</f>
        <v>0</v>
      </c>
      <c r="C6714" s="31">
        <f>DATA!E7561</f>
        <v>0</v>
      </c>
    </row>
    <row r="6715" spans="1:3" x14ac:dyDescent="0.35">
      <c r="A6715" s="30">
        <f>DATA!C7562</f>
        <v>0</v>
      </c>
      <c r="B6715" s="30">
        <f>DATA!D7562</f>
        <v>0</v>
      </c>
      <c r="C6715" s="31">
        <f>DATA!E7562</f>
        <v>0</v>
      </c>
    </row>
    <row r="6716" spans="1:3" x14ac:dyDescent="0.35">
      <c r="A6716" s="30">
        <f>DATA!C7563</f>
        <v>0</v>
      </c>
      <c r="B6716" s="30">
        <f>DATA!D7563</f>
        <v>0</v>
      </c>
      <c r="C6716" s="31">
        <f>DATA!E7563</f>
        <v>0</v>
      </c>
    </row>
    <row r="6717" spans="1:3" x14ac:dyDescent="0.35">
      <c r="A6717" s="30">
        <f>DATA!C7564</f>
        <v>0</v>
      </c>
      <c r="B6717" s="30">
        <f>DATA!D7564</f>
        <v>0</v>
      </c>
      <c r="C6717" s="31">
        <f>DATA!E7564</f>
        <v>0</v>
      </c>
    </row>
    <row r="6718" spans="1:3" x14ac:dyDescent="0.35">
      <c r="A6718" s="30">
        <f>DATA!C7565</f>
        <v>0</v>
      </c>
      <c r="B6718" s="30">
        <f>DATA!D7565</f>
        <v>0</v>
      </c>
      <c r="C6718" s="31">
        <f>DATA!E7565</f>
        <v>0</v>
      </c>
    </row>
    <row r="6719" spans="1:3" x14ac:dyDescent="0.35">
      <c r="A6719" s="30">
        <f>DATA!C7566</f>
        <v>0</v>
      </c>
      <c r="B6719" s="30">
        <f>DATA!D7566</f>
        <v>0</v>
      </c>
      <c r="C6719" s="31">
        <f>DATA!E7566</f>
        <v>0</v>
      </c>
    </row>
    <row r="6720" spans="1:3" x14ac:dyDescent="0.35">
      <c r="A6720" s="30">
        <f>DATA!C7567</f>
        <v>0</v>
      </c>
      <c r="B6720" s="30">
        <f>DATA!D7567</f>
        <v>0</v>
      </c>
      <c r="C6720" s="31">
        <f>DATA!E7567</f>
        <v>0</v>
      </c>
    </row>
    <row r="6721" spans="1:3" x14ac:dyDescent="0.35">
      <c r="A6721" s="30">
        <f>DATA!C7568</f>
        <v>0</v>
      </c>
      <c r="B6721" s="30">
        <f>DATA!D7568</f>
        <v>0</v>
      </c>
      <c r="C6721" s="31">
        <f>DATA!E7568</f>
        <v>0</v>
      </c>
    </row>
    <row r="6722" spans="1:3" x14ac:dyDescent="0.35">
      <c r="A6722" s="30">
        <f>DATA!C7569</f>
        <v>0</v>
      </c>
      <c r="B6722" s="30">
        <f>DATA!D7569</f>
        <v>0</v>
      </c>
      <c r="C6722" s="31">
        <f>DATA!E7569</f>
        <v>0</v>
      </c>
    </row>
    <row r="6723" spans="1:3" x14ac:dyDescent="0.35">
      <c r="A6723" s="30">
        <f>DATA!C7570</f>
        <v>0</v>
      </c>
      <c r="B6723" s="30">
        <f>DATA!D7570</f>
        <v>0</v>
      </c>
      <c r="C6723" s="31">
        <f>DATA!E7570</f>
        <v>0</v>
      </c>
    </row>
    <row r="6724" spans="1:3" x14ac:dyDescent="0.35">
      <c r="A6724" s="30">
        <f>DATA!C7571</f>
        <v>0</v>
      </c>
      <c r="B6724" s="30">
        <f>DATA!D7571</f>
        <v>0</v>
      </c>
      <c r="C6724" s="31">
        <f>DATA!E7571</f>
        <v>0</v>
      </c>
    </row>
    <row r="6725" spans="1:3" x14ac:dyDescent="0.35">
      <c r="A6725" s="30">
        <f>DATA!C7572</f>
        <v>0</v>
      </c>
      <c r="B6725" s="30">
        <f>DATA!D7572</f>
        <v>0</v>
      </c>
      <c r="C6725" s="31">
        <f>DATA!E7572</f>
        <v>0</v>
      </c>
    </row>
    <row r="6726" spans="1:3" x14ac:dyDescent="0.35">
      <c r="A6726" s="30">
        <f>DATA!C7573</f>
        <v>0</v>
      </c>
      <c r="B6726" s="30">
        <f>DATA!D7573</f>
        <v>0</v>
      </c>
      <c r="C6726" s="31">
        <f>DATA!E7573</f>
        <v>0</v>
      </c>
    </row>
    <row r="6727" spans="1:3" x14ac:dyDescent="0.35">
      <c r="A6727" s="30">
        <f>DATA!C7574</f>
        <v>0</v>
      </c>
      <c r="B6727" s="30">
        <f>DATA!D7574</f>
        <v>0</v>
      </c>
      <c r="C6727" s="31">
        <f>DATA!E7574</f>
        <v>0</v>
      </c>
    </row>
    <row r="6728" spans="1:3" x14ac:dyDescent="0.35">
      <c r="A6728" s="30">
        <f>DATA!C7575</f>
        <v>0</v>
      </c>
      <c r="B6728" s="30">
        <f>DATA!D7575</f>
        <v>0</v>
      </c>
      <c r="C6728" s="31">
        <f>DATA!E7575</f>
        <v>0</v>
      </c>
    </row>
    <row r="6729" spans="1:3" x14ac:dyDescent="0.35">
      <c r="A6729" s="30">
        <f>DATA!C7576</f>
        <v>0</v>
      </c>
      <c r="B6729" s="30">
        <f>DATA!D7576</f>
        <v>0</v>
      </c>
      <c r="C6729" s="31">
        <f>DATA!E7576</f>
        <v>0</v>
      </c>
    </row>
    <row r="6730" spans="1:3" x14ac:dyDescent="0.35">
      <c r="A6730" s="30">
        <f>DATA!C7577</f>
        <v>0</v>
      </c>
      <c r="B6730" s="30">
        <f>DATA!D7577</f>
        <v>0</v>
      </c>
      <c r="C6730" s="31">
        <f>DATA!E7577</f>
        <v>0</v>
      </c>
    </row>
    <row r="6731" spans="1:3" x14ac:dyDescent="0.35">
      <c r="A6731" s="30">
        <f>DATA!C7578</f>
        <v>0</v>
      </c>
      <c r="B6731" s="30">
        <f>DATA!D7578</f>
        <v>0</v>
      </c>
      <c r="C6731" s="31">
        <f>DATA!E7578</f>
        <v>0</v>
      </c>
    </row>
    <row r="6732" spans="1:3" x14ac:dyDescent="0.35">
      <c r="A6732" s="30">
        <f>DATA!C7579</f>
        <v>0</v>
      </c>
      <c r="B6732" s="30">
        <f>DATA!D7579</f>
        <v>0</v>
      </c>
      <c r="C6732" s="31">
        <f>DATA!E7579</f>
        <v>0</v>
      </c>
    </row>
    <row r="6733" spans="1:3" x14ac:dyDescent="0.35">
      <c r="A6733" s="30">
        <f>DATA!C7580</f>
        <v>0</v>
      </c>
      <c r="B6733" s="30">
        <f>DATA!D7580</f>
        <v>0</v>
      </c>
      <c r="C6733" s="31">
        <f>DATA!E7580</f>
        <v>0</v>
      </c>
    </row>
    <row r="6734" spans="1:3" x14ac:dyDescent="0.35">
      <c r="A6734" s="30">
        <f>DATA!C7581</f>
        <v>0</v>
      </c>
      <c r="B6734" s="30">
        <f>DATA!D7581</f>
        <v>0</v>
      </c>
      <c r="C6734" s="31">
        <f>DATA!E7581</f>
        <v>0</v>
      </c>
    </row>
    <row r="6735" spans="1:3" x14ac:dyDescent="0.35">
      <c r="A6735" s="30">
        <f>DATA!C7582</f>
        <v>0</v>
      </c>
      <c r="B6735" s="30">
        <f>DATA!D7582</f>
        <v>0</v>
      </c>
      <c r="C6735" s="31">
        <f>DATA!E7582</f>
        <v>0</v>
      </c>
    </row>
    <row r="6736" spans="1:3" x14ac:dyDescent="0.35">
      <c r="A6736" s="30">
        <f>DATA!C7583</f>
        <v>0</v>
      </c>
      <c r="B6736" s="30">
        <f>DATA!D7583</f>
        <v>0</v>
      </c>
      <c r="C6736" s="31">
        <f>DATA!E7583</f>
        <v>0</v>
      </c>
    </row>
    <row r="6737" spans="1:3" x14ac:dyDescent="0.35">
      <c r="A6737" s="30">
        <f>DATA!C7584</f>
        <v>0</v>
      </c>
      <c r="B6737" s="30">
        <f>DATA!D7584</f>
        <v>0</v>
      </c>
      <c r="C6737" s="31">
        <f>DATA!E7584</f>
        <v>0</v>
      </c>
    </row>
    <row r="6738" spans="1:3" x14ac:dyDescent="0.35">
      <c r="A6738" s="30">
        <f>DATA!C7585</f>
        <v>0</v>
      </c>
      <c r="B6738" s="30">
        <f>DATA!D7585</f>
        <v>0</v>
      </c>
      <c r="C6738" s="31">
        <f>DATA!E7585</f>
        <v>0</v>
      </c>
    </row>
    <row r="6739" spans="1:3" x14ac:dyDescent="0.35">
      <c r="A6739" s="30">
        <f>DATA!C7586</f>
        <v>0</v>
      </c>
      <c r="B6739" s="30">
        <f>DATA!D7586</f>
        <v>0</v>
      </c>
      <c r="C6739" s="31">
        <f>DATA!E7586</f>
        <v>0</v>
      </c>
    </row>
    <row r="6740" spans="1:3" x14ac:dyDescent="0.35">
      <c r="A6740" s="30">
        <f>DATA!C7587</f>
        <v>0</v>
      </c>
      <c r="B6740" s="30">
        <f>DATA!D7587</f>
        <v>0</v>
      </c>
      <c r="C6740" s="31">
        <f>DATA!E7587</f>
        <v>0</v>
      </c>
    </row>
    <row r="6741" spans="1:3" x14ac:dyDescent="0.35">
      <c r="A6741" s="30">
        <f>DATA!C7588</f>
        <v>0</v>
      </c>
      <c r="B6741" s="30">
        <f>DATA!D7588</f>
        <v>0</v>
      </c>
      <c r="C6741" s="31">
        <f>DATA!E7588</f>
        <v>0</v>
      </c>
    </row>
    <row r="6742" spans="1:3" x14ac:dyDescent="0.35">
      <c r="A6742" s="30">
        <f>DATA!C7589</f>
        <v>0</v>
      </c>
      <c r="B6742" s="30">
        <f>DATA!D7589</f>
        <v>0</v>
      </c>
      <c r="C6742" s="31">
        <f>DATA!E7589</f>
        <v>0</v>
      </c>
    </row>
    <row r="6743" spans="1:3" x14ac:dyDescent="0.35">
      <c r="A6743" s="30">
        <f>DATA!C7590</f>
        <v>0</v>
      </c>
      <c r="B6743" s="30">
        <f>DATA!D7590</f>
        <v>0</v>
      </c>
      <c r="C6743" s="31">
        <f>DATA!E7590</f>
        <v>0</v>
      </c>
    </row>
    <row r="6744" spans="1:3" x14ac:dyDescent="0.35">
      <c r="A6744" s="30">
        <f>DATA!C7591</f>
        <v>0</v>
      </c>
      <c r="B6744" s="30">
        <f>DATA!D7591</f>
        <v>0</v>
      </c>
      <c r="C6744" s="31">
        <f>DATA!E7591</f>
        <v>0</v>
      </c>
    </row>
    <row r="6745" spans="1:3" x14ac:dyDescent="0.35">
      <c r="A6745" s="30">
        <f>DATA!C7592</f>
        <v>0</v>
      </c>
      <c r="B6745" s="30">
        <f>DATA!D7592</f>
        <v>0</v>
      </c>
      <c r="C6745" s="31">
        <f>DATA!E7592</f>
        <v>0</v>
      </c>
    </row>
    <row r="6746" spans="1:3" x14ac:dyDescent="0.35">
      <c r="A6746" s="30">
        <f>DATA!C7593</f>
        <v>0</v>
      </c>
      <c r="B6746" s="30">
        <f>DATA!D7593</f>
        <v>0</v>
      </c>
      <c r="C6746" s="31">
        <f>DATA!E7593</f>
        <v>0</v>
      </c>
    </row>
    <row r="6747" spans="1:3" x14ac:dyDescent="0.35">
      <c r="A6747" s="30">
        <f>DATA!C7594</f>
        <v>0</v>
      </c>
      <c r="B6747" s="30">
        <f>DATA!D7594</f>
        <v>0</v>
      </c>
      <c r="C6747" s="31">
        <f>DATA!E7594</f>
        <v>0</v>
      </c>
    </row>
    <row r="6748" spans="1:3" x14ac:dyDescent="0.35">
      <c r="A6748" s="30">
        <f>DATA!C7595</f>
        <v>0</v>
      </c>
      <c r="B6748" s="30">
        <f>DATA!D7595</f>
        <v>0</v>
      </c>
      <c r="C6748" s="31">
        <f>DATA!E7595</f>
        <v>0</v>
      </c>
    </row>
    <row r="6749" spans="1:3" x14ac:dyDescent="0.35">
      <c r="A6749" s="30">
        <f>DATA!C7596</f>
        <v>0</v>
      </c>
      <c r="B6749" s="30">
        <f>DATA!D7596</f>
        <v>0</v>
      </c>
      <c r="C6749" s="31">
        <f>DATA!E7596</f>
        <v>0</v>
      </c>
    </row>
    <row r="6750" spans="1:3" x14ac:dyDescent="0.35">
      <c r="A6750" s="30">
        <f>DATA!C7597</f>
        <v>0</v>
      </c>
      <c r="B6750" s="30">
        <f>DATA!D7597</f>
        <v>0</v>
      </c>
      <c r="C6750" s="31">
        <f>DATA!E7597</f>
        <v>0</v>
      </c>
    </row>
    <row r="6751" spans="1:3" x14ac:dyDescent="0.35">
      <c r="A6751" s="30">
        <f>DATA!C7598</f>
        <v>0</v>
      </c>
      <c r="B6751" s="30">
        <f>DATA!D7598</f>
        <v>0</v>
      </c>
      <c r="C6751" s="31">
        <f>DATA!E7598</f>
        <v>0</v>
      </c>
    </row>
    <row r="6752" spans="1:3" x14ac:dyDescent="0.35">
      <c r="A6752" s="30">
        <f>DATA!C7599</f>
        <v>0</v>
      </c>
      <c r="B6752" s="30">
        <f>DATA!D7599</f>
        <v>0</v>
      </c>
      <c r="C6752" s="31">
        <f>DATA!E7599</f>
        <v>0</v>
      </c>
    </row>
    <row r="6753" spans="1:3" x14ac:dyDescent="0.35">
      <c r="A6753" s="30">
        <f>DATA!C7600</f>
        <v>0</v>
      </c>
      <c r="B6753" s="30">
        <f>DATA!D7600</f>
        <v>0</v>
      </c>
      <c r="C6753" s="31">
        <f>DATA!E7600</f>
        <v>0</v>
      </c>
    </row>
    <row r="6754" spans="1:3" x14ac:dyDescent="0.35">
      <c r="A6754" s="30">
        <f>DATA!C7601</f>
        <v>0</v>
      </c>
      <c r="B6754" s="30">
        <f>DATA!D7601</f>
        <v>0</v>
      </c>
      <c r="C6754" s="31">
        <f>DATA!E7601</f>
        <v>0</v>
      </c>
    </row>
    <row r="6755" spans="1:3" x14ac:dyDescent="0.35">
      <c r="A6755" s="30">
        <f>DATA!C7602</f>
        <v>0</v>
      </c>
      <c r="B6755" s="30">
        <f>DATA!D7602</f>
        <v>0</v>
      </c>
      <c r="C6755" s="31">
        <f>DATA!E7602</f>
        <v>0</v>
      </c>
    </row>
    <row r="6756" spans="1:3" x14ac:dyDescent="0.35">
      <c r="A6756" s="30">
        <f>DATA!C7603</f>
        <v>0</v>
      </c>
      <c r="B6756" s="30">
        <f>DATA!D7603</f>
        <v>0</v>
      </c>
      <c r="C6756" s="31">
        <f>DATA!E7603</f>
        <v>0</v>
      </c>
    </row>
    <row r="6757" spans="1:3" x14ac:dyDescent="0.35">
      <c r="A6757" s="30">
        <f>DATA!C7604</f>
        <v>0</v>
      </c>
      <c r="B6757" s="30">
        <f>DATA!D7604</f>
        <v>0</v>
      </c>
      <c r="C6757" s="31">
        <f>DATA!E7604</f>
        <v>0</v>
      </c>
    </row>
    <row r="6758" spans="1:3" x14ac:dyDescent="0.35">
      <c r="A6758" s="30">
        <f>DATA!C7605</f>
        <v>0</v>
      </c>
      <c r="B6758" s="30">
        <f>DATA!D7605</f>
        <v>0</v>
      </c>
      <c r="C6758" s="31">
        <f>DATA!E7605</f>
        <v>0</v>
      </c>
    </row>
    <row r="6759" spans="1:3" x14ac:dyDescent="0.35">
      <c r="A6759" s="30">
        <f>DATA!C7606</f>
        <v>0</v>
      </c>
      <c r="B6759" s="30">
        <f>DATA!D7606</f>
        <v>0</v>
      </c>
      <c r="C6759" s="31">
        <f>DATA!E7606</f>
        <v>0</v>
      </c>
    </row>
    <row r="6760" spans="1:3" x14ac:dyDescent="0.35">
      <c r="A6760" s="30">
        <f>DATA!C7607</f>
        <v>0</v>
      </c>
      <c r="B6760" s="30">
        <f>DATA!D7607</f>
        <v>0</v>
      </c>
      <c r="C6760" s="31">
        <f>DATA!E7607</f>
        <v>0</v>
      </c>
    </row>
    <row r="6761" spans="1:3" x14ac:dyDescent="0.35">
      <c r="A6761" s="30">
        <f>DATA!C7608</f>
        <v>0</v>
      </c>
      <c r="B6761" s="30">
        <f>DATA!D7608</f>
        <v>0</v>
      </c>
      <c r="C6761" s="31">
        <f>DATA!E7608</f>
        <v>0</v>
      </c>
    </row>
    <row r="6762" spans="1:3" x14ac:dyDescent="0.35">
      <c r="A6762" s="30">
        <f>DATA!C7609</f>
        <v>0</v>
      </c>
      <c r="B6762" s="30">
        <f>DATA!D7609</f>
        <v>0</v>
      </c>
      <c r="C6762" s="31">
        <f>DATA!E7609</f>
        <v>0</v>
      </c>
    </row>
    <row r="6763" spans="1:3" x14ac:dyDescent="0.35">
      <c r="A6763" s="30">
        <f>DATA!C7610</f>
        <v>0</v>
      </c>
      <c r="B6763" s="30">
        <f>DATA!D7610</f>
        <v>0</v>
      </c>
      <c r="C6763" s="31">
        <f>DATA!E7610</f>
        <v>0</v>
      </c>
    </row>
    <row r="6764" spans="1:3" x14ac:dyDescent="0.35">
      <c r="A6764" s="30">
        <f>DATA!C7611</f>
        <v>0</v>
      </c>
      <c r="B6764" s="30">
        <f>DATA!D7611</f>
        <v>0</v>
      </c>
      <c r="C6764" s="31">
        <f>DATA!E7611</f>
        <v>0</v>
      </c>
    </row>
    <row r="6765" spans="1:3" x14ac:dyDescent="0.35">
      <c r="A6765" s="30">
        <f>DATA!C7612</f>
        <v>0</v>
      </c>
      <c r="B6765" s="30">
        <f>DATA!D7612</f>
        <v>0</v>
      </c>
      <c r="C6765" s="31">
        <f>DATA!E7612</f>
        <v>0</v>
      </c>
    </row>
    <row r="6766" spans="1:3" x14ac:dyDescent="0.35">
      <c r="A6766" s="30">
        <f>DATA!C7613</f>
        <v>0</v>
      </c>
      <c r="B6766" s="30">
        <f>DATA!D7613</f>
        <v>0</v>
      </c>
      <c r="C6766" s="31">
        <f>DATA!E7613</f>
        <v>0</v>
      </c>
    </row>
    <row r="6767" spans="1:3" x14ac:dyDescent="0.35">
      <c r="A6767" s="30">
        <f>DATA!C7614</f>
        <v>0</v>
      </c>
      <c r="B6767" s="30">
        <f>DATA!D7614</f>
        <v>0</v>
      </c>
      <c r="C6767" s="31">
        <f>DATA!E7614</f>
        <v>0</v>
      </c>
    </row>
    <row r="6768" spans="1:3" x14ac:dyDescent="0.35">
      <c r="A6768" s="30">
        <f>DATA!C7615</f>
        <v>0</v>
      </c>
      <c r="B6768" s="30">
        <f>DATA!D7615</f>
        <v>0</v>
      </c>
      <c r="C6768" s="31">
        <f>DATA!E7615</f>
        <v>0</v>
      </c>
    </row>
    <row r="6769" spans="1:3" x14ac:dyDescent="0.35">
      <c r="A6769" s="30">
        <f>DATA!C7616</f>
        <v>0</v>
      </c>
      <c r="B6769" s="30">
        <f>DATA!D7616</f>
        <v>0</v>
      </c>
      <c r="C6769" s="31">
        <f>DATA!E7616</f>
        <v>0</v>
      </c>
    </row>
    <row r="6770" spans="1:3" x14ac:dyDescent="0.35">
      <c r="A6770" s="30">
        <f>DATA!C7617</f>
        <v>0</v>
      </c>
      <c r="B6770" s="30">
        <f>DATA!D7617</f>
        <v>0</v>
      </c>
      <c r="C6770" s="31">
        <f>DATA!E7617</f>
        <v>0</v>
      </c>
    </row>
    <row r="6771" spans="1:3" x14ac:dyDescent="0.35">
      <c r="A6771" s="30">
        <f>DATA!C7618</f>
        <v>0</v>
      </c>
      <c r="B6771" s="30">
        <f>DATA!D7618</f>
        <v>0</v>
      </c>
      <c r="C6771" s="31">
        <f>DATA!E7618</f>
        <v>0</v>
      </c>
    </row>
    <row r="6772" spans="1:3" x14ac:dyDescent="0.35">
      <c r="A6772" s="30">
        <f>DATA!C7619</f>
        <v>0</v>
      </c>
      <c r="B6772" s="30">
        <f>DATA!D7619</f>
        <v>0</v>
      </c>
      <c r="C6772" s="31">
        <f>DATA!E7619</f>
        <v>0</v>
      </c>
    </row>
    <row r="6773" spans="1:3" x14ac:dyDescent="0.35">
      <c r="A6773" s="30">
        <f>DATA!C7620</f>
        <v>0</v>
      </c>
      <c r="B6773" s="30">
        <f>DATA!D7620</f>
        <v>0</v>
      </c>
      <c r="C6773" s="31">
        <f>DATA!E7620</f>
        <v>0</v>
      </c>
    </row>
    <row r="6774" spans="1:3" x14ac:dyDescent="0.35">
      <c r="A6774" s="30">
        <f>DATA!C7621</f>
        <v>0</v>
      </c>
      <c r="B6774" s="30">
        <f>DATA!D7621</f>
        <v>0</v>
      </c>
      <c r="C6774" s="31">
        <f>DATA!E7621</f>
        <v>0</v>
      </c>
    </row>
    <row r="6775" spans="1:3" x14ac:dyDescent="0.35">
      <c r="A6775" s="30">
        <f>DATA!C7622</f>
        <v>0</v>
      </c>
      <c r="B6775" s="30">
        <f>DATA!D7622</f>
        <v>0</v>
      </c>
      <c r="C6775" s="31">
        <f>DATA!E7622</f>
        <v>0</v>
      </c>
    </row>
    <row r="6776" spans="1:3" x14ac:dyDescent="0.35">
      <c r="A6776" s="30">
        <f>DATA!C7623</f>
        <v>0</v>
      </c>
      <c r="B6776" s="30">
        <f>DATA!D7623</f>
        <v>0</v>
      </c>
      <c r="C6776" s="31">
        <f>DATA!E7623</f>
        <v>0</v>
      </c>
    </row>
    <row r="6777" spans="1:3" x14ac:dyDescent="0.35">
      <c r="A6777" s="30">
        <f>DATA!C7624</f>
        <v>0</v>
      </c>
      <c r="B6777" s="30">
        <f>DATA!D7624</f>
        <v>0</v>
      </c>
      <c r="C6777" s="31">
        <f>DATA!E7624</f>
        <v>0</v>
      </c>
    </row>
    <row r="6778" spans="1:3" x14ac:dyDescent="0.35">
      <c r="A6778" s="30">
        <f>DATA!C7625</f>
        <v>0</v>
      </c>
      <c r="B6778" s="30">
        <f>DATA!D7625</f>
        <v>0</v>
      </c>
      <c r="C6778" s="31">
        <f>DATA!E7625</f>
        <v>0</v>
      </c>
    </row>
    <row r="6779" spans="1:3" x14ac:dyDescent="0.35">
      <c r="A6779" s="30">
        <f>DATA!C7626</f>
        <v>0</v>
      </c>
      <c r="B6779" s="30">
        <f>DATA!D7626</f>
        <v>0</v>
      </c>
      <c r="C6779" s="31">
        <f>DATA!E7626</f>
        <v>0</v>
      </c>
    </row>
    <row r="6780" spans="1:3" x14ac:dyDescent="0.35">
      <c r="A6780" s="30">
        <f>DATA!C7627</f>
        <v>0</v>
      </c>
      <c r="B6780" s="30">
        <f>DATA!D7627</f>
        <v>0</v>
      </c>
      <c r="C6780" s="31">
        <f>DATA!E7627</f>
        <v>0</v>
      </c>
    </row>
    <row r="6781" spans="1:3" x14ac:dyDescent="0.35">
      <c r="A6781" s="30">
        <f>DATA!C7628</f>
        <v>0</v>
      </c>
      <c r="B6781" s="30">
        <f>DATA!D7628</f>
        <v>0</v>
      </c>
      <c r="C6781" s="31">
        <f>DATA!E7628</f>
        <v>0</v>
      </c>
    </row>
    <row r="6782" spans="1:3" x14ac:dyDescent="0.35">
      <c r="A6782" s="30">
        <f>DATA!C7629</f>
        <v>0</v>
      </c>
      <c r="B6782" s="30">
        <f>DATA!D7629</f>
        <v>0</v>
      </c>
      <c r="C6782" s="31">
        <f>DATA!E7629</f>
        <v>0</v>
      </c>
    </row>
    <row r="6783" spans="1:3" x14ac:dyDescent="0.35">
      <c r="A6783" s="30">
        <f>DATA!C7630</f>
        <v>0</v>
      </c>
      <c r="B6783" s="30">
        <f>DATA!D7630</f>
        <v>0</v>
      </c>
      <c r="C6783" s="31">
        <f>DATA!E7630</f>
        <v>0</v>
      </c>
    </row>
    <row r="6784" spans="1:3" x14ac:dyDescent="0.35">
      <c r="A6784" s="30">
        <f>DATA!C7631</f>
        <v>0</v>
      </c>
      <c r="B6784" s="30">
        <f>DATA!D7631</f>
        <v>0</v>
      </c>
      <c r="C6784" s="31">
        <f>DATA!E7631</f>
        <v>0</v>
      </c>
    </row>
    <row r="6785" spans="1:3" x14ac:dyDescent="0.35">
      <c r="A6785" s="30">
        <f>DATA!C7632</f>
        <v>0</v>
      </c>
      <c r="B6785" s="30">
        <f>DATA!D7632</f>
        <v>0</v>
      </c>
      <c r="C6785" s="31">
        <f>DATA!E7632</f>
        <v>0</v>
      </c>
    </row>
    <row r="6786" spans="1:3" x14ac:dyDescent="0.35">
      <c r="A6786" s="30">
        <f>DATA!C7633</f>
        <v>0</v>
      </c>
      <c r="B6786" s="30">
        <f>DATA!D7633</f>
        <v>0</v>
      </c>
      <c r="C6786" s="31">
        <f>DATA!E7633</f>
        <v>0</v>
      </c>
    </row>
    <row r="6787" spans="1:3" x14ac:dyDescent="0.35">
      <c r="A6787" s="30">
        <f>DATA!C7634</f>
        <v>0</v>
      </c>
      <c r="B6787" s="30">
        <f>DATA!D7634</f>
        <v>0</v>
      </c>
      <c r="C6787" s="31">
        <f>DATA!E7634</f>
        <v>0</v>
      </c>
    </row>
    <row r="6788" spans="1:3" x14ac:dyDescent="0.35">
      <c r="A6788" s="30">
        <f>DATA!C7635</f>
        <v>0</v>
      </c>
      <c r="B6788" s="30">
        <f>DATA!D7635</f>
        <v>0</v>
      </c>
      <c r="C6788" s="31">
        <f>DATA!E7635</f>
        <v>0</v>
      </c>
    </row>
    <row r="6789" spans="1:3" x14ac:dyDescent="0.35">
      <c r="A6789" s="30">
        <f>DATA!C7636</f>
        <v>0</v>
      </c>
      <c r="B6789" s="30">
        <f>DATA!D7636</f>
        <v>0</v>
      </c>
      <c r="C6789" s="31">
        <f>DATA!E7636</f>
        <v>0</v>
      </c>
    </row>
    <row r="6790" spans="1:3" x14ac:dyDescent="0.35">
      <c r="A6790" s="30">
        <f>DATA!C7637</f>
        <v>0</v>
      </c>
      <c r="B6790" s="30">
        <f>DATA!D7637</f>
        <v>0</v>
      </c>
      <c r="C6790" s="31">
        <f>DATA!E7637</f>
        <v>0</v>
      </c>
    </row>
    <row r="6791" spans="1:3" x14ac:dyDescent="0.35">
      <c r="A6791" s="30">
        <f>DATA!C7638</f>
        <v>0</v>
      </c>
      <c r="B6791" s="30">
        <f>DATA!D7638</f>
        <v>0</v>
      </c>
      <c r="C6791" s="31">
        <f>DATA!E7638</f>
        <v>0</v>
      </c>
    </row>
    <row r="6792" spans="1:3" x14ac:dyDescent="0.35">
      <c r="A6792" s="30">
        <f>DATA!C7639</f>
        <v>0</v>
      </c>
      <c r="B6792" s="30">
        <f>DATA!D7639</f>
        <v>0</v>
      </c>
      <c r="C6792" s="31">
        <f>DATA!E7639</f>
        <v>0</v>
      </c>
    </row>
    <row r="6793" spans="1:3" x14ac:dyDescent="0.35">
      <c r="A6793" s="30">
        <f>DATA!C7640</f>
        <v>0</v>
      </c>
      <c r="B6793" s="30">
        <f>DATA!D7640</f>
        <v>0</v>
      </c>
      <c r="C6793" s="31">
        <f>DATA!E7640</f>
        <v>0</v>
      </c>
    </row>
    <row r="6794" spans="1:3" x14ac:dyDescent="0.35">
      <c r="A6794" s="30">
        <f>DATA!C7641</f>
        <v>0</v>
      </c>
      <c r="B6794" s="30">
        <f>DATA!D7641</f>
        <v>0</v>
      </c>
      <c r="C6794" s="31">
        <f>DATA!E7641</f>
        <v>0</v>
      </c>
    </row>
    <row r="6795" spans="1:3" x14ac:dyDescent="0.35">
      <c r="A6795" s="30">
        <f>DATA!C7642</f>
        <v>0</v>
      </c>
      <c r="B6795" s="30">
        <f>DATA!D7642</f>
        <v>0</v>
      </c>
      <c r="C6795" s="31">
        <f>DATA!E7642</f>
        <v>0</v>
      </c>
    </row>
    <row r="6796" spans="1:3" x14ac:dyDescent="0.35">
      <c r="A6796" s="30">
        <f>DATA!C7643</f>
        <v>0</v>
      </c>
      <c r="B6796" s="30">
        <f>DATA!D7643</f>
        <v>0</v>
      </c>
      <c r="C6796" s="31">
        <f>DATA!E7643</f>
        <v>0</v>
      </c>
    </row>
    <row r="6797" spans="1:3" x14ac:dyDescent="0.35">
      <c r="A6797" s="30">
        <f>DATA!C7644</f>
        <v>0</v>
      </c>
      <c r="B6797" s="30">
        <f>DATA!D7644</f>
        <v>0</v>
      </c>
      <c r="C6797" s="31">
        <f>DATA!E7644</f>
        <v>0</v>
      </c>
    </row>
    <row r="6798" spans="1:3" x14ac:dyDescent="0.35">
      <c r="A6798" s="30">
        <f>DATA!C7645</f>
        <v>0</v>
      </c>
      <c r="B6798" s="30">
        <f>DATA!D7645</f>
        <v>0</v>
      </c>
      <c r="C6798" s="31">
        <f>DATA!E7645</f>
        <v>0</v>
      </c>
    </row>
    <row r="6799" spans="1:3" x14ac:dyDescent="0.35">
      <c r="A6799" s="30">
        <f>DATA!C7646</f>
        <v>0</v>
      </c>
      <c r="B6799" s="30">
        <f>DATA!D7646</f>
        <v>0</v>
      </c>
      <c r="C6799" s="31">
        <f>DATA!E7646</f>
        <v>0</v>
      </c>
    </row>
    <row r="6800" spans="1:3" x14ac:dyDescent="0.35">
      <c r="A6800" s="30">
        <f>DATA!C7647</f>
        <v>0</v>
      </c>
      <c r="B6800" s="30">
        <f>DATA!D7647</f>
        <v>0</v>
      </c>
      <c r="C6800" s="31">
        <f>DATA!E7647</f>
        <v>0</v>
      </c>
    </row>
    <row r="6801" spans="1:3" x14ac:dyDescent="0.35">
      <c r="A6801" s="30">
        <f>DATA!C7648</f>
        <v>0</v>
      </c>
      <c r="B6801" s="30">
        <f>DATA!D7648</f>
        <v>0</v>
      </c>
      <c r="C6801" s="31">
        <f>DATA!E7648</f>
        <v>0</v>
      </c>
    </row>
    <row r="6802" spans="1:3" x14ac:dyDescent="0.35">
      <c r="A6802" s="30">
        <f>DATA!C7649</f>
        <v>0</v>
      </c>
      <c r="B6802" s="30">
        <f>DATA!D7649</f>
        <v>0</v>
      </c>
      <c r="C6802" s="31">
        <f>DATA!E7649</f>
        <v>0</v>
      </c>
    </row>
    <row r="6803" spans="1:3" x14ac:dyDescent="0.35">
      <c r="A6803" s="30">
        <f>DATA!C7650</f>
        <v>0</v>
      </c>
      <c r="B6803" s="30">
        <f>DATA!D7650</f>
        <v>0</v>
      </c>
      <c r="C6803" s="31">
        <f>DATA!E7650</f>
        <v>0</v>
      </c>
    </row>
    <row r="6804" spans="1:3" x14ac:dyDescent="0.35">
      <c r="A6804" s="30">
        <f>DATA!C7651</f>
        <v>0</v>
      </c>
      <c r="B6804" s="30">
        <f>DATA!D7651</f>
        <v>0</v>
      </c>
      <c r="C6804" s="31">
        <f>DATA!E7651</f>
        <v>0</v>
      </c>
    </row>
    <row r="6805" spans="1:3" x14ac:dyDescent="0.35">
      <c r="A6805" s="30">
        <f>DATA!C7652</f>
        <v>0</v>
      </c>
      <c r="B6805" s="30">
        <f>DATA!D7652</f>
        <v>0</v>
      </c>
      <c r="C6805" s="31">
        <f>DATA!E7652</f>
        <v>0</v>
      </c>
    </row>
    <row r="6806" spans="1:3" x14ac:dyDescent="0.35">
      <c r="A6806" s="30">
        <f>DATA!C7653</f>
        <v>0</v>
      </c>
      <c r="B6806" s="30">
        <f>DATA!D7653</f>
        <v>0</v>
      </c>
      <c r="C6806" s="31">
        <f>DATA!E7653</f>
        <v>0</v>
      </c>
    </row>
    <row r="6807" spans="1:3" x14ac:dyDescent="0.35">
      <c r="A6807" s="30">
        <f>DATA!C7654</f>
        <v>0</v>
      </c>
      <c r="B6807" s="30">
        <f>DATA!D7654</f>
        <v>0</v>
      </c>
      <c r="C6807" s="31">
        <f>DATA!E7654</f>
        <v>0</v>
      </c>
    </row>
    <row r="6808" spans="1:3" x14ac:dyDescent="0.35">
      <c r="A6808" s="30">
        <f>DATA!C7655</f>
        <v>0</v>
      </c>
      <c r="B6808" s="30">
        <f>DATA!D7655</f>
        <v>0</v>
      </c>
      <c r="C6808" s="31">
        <f>DATA!E7655</f>
        <v>0</v>
      </c>
    </row>
    <row r="6809" spans="1:3" x14ac:dyDescent="0.35">
      <c r="A6809" s="30">
        <f>DATA!C7656</f>
        <v>0</v>
      </c>
      <c r="B6809" s="30">
        <f>DATA!D7656</f>
        <v>0</v>
      </c>
      <c r="C6809" s="31">
        <f>DATA!E7656</f>
        <v>0</v>
      </c>
    </row>
    <row r="6810" spans="1:3" x14ac:dyDescent="0.35">
      <c r="A6810" s="30">
        <f>DATA!C7657</f>
        <v>0</v>
      </c>
      <c r="B6810" s="30">
        <f>DATA!D7657</f>
        <v>0</v>
      </c>
      <c r="C6810" s="31">
        <f>DATA!E7657</f>
        <v>0</v>
      </c>
    </row>
    <row r="6811" spans="1:3" x14ac:dyDescent="0.35">
      <c r="A6811" s="30">
        <f>DATA!C7658</f>
        <v>0</v>
      </c>
      <c r="B6811" s="30">
        <f>DATA!D7658</f>
        <v>0</v>
      </c>
      <c r="C6811" s="31">
        <f>DATA!E7658</f>
        <v>0</v>
      </c>
    </row>
    <row r="6812" spans="1:3" x14ac:dyDescent="0.35">
      <c r="A6812" s="30">
        <f>DATA!C7659</f>
        <v>0</v>
      </c>
      <c r="B6812" s="30">
        <f>DATA!D7659</f>
        <v>0</v>
      </c>
      <c r="C6812" s="31">
        <f>DATA!E7659</f>
        <v>0</v>
      </c>
    </row>
    <row r="6813" spans="1:3" x14ac:dyDescent="0.35">
      <c r="A6813" s="30">
        <f>DATA!C7660</f>
        <v>0</v>
      </c>
      <c r="B6813" s="30">
        <f>DATA!D7660</f>
        <v>0</v>
      </c>
      <c r="C6813" s="31">
        <f>DATA!E7660</f>
        <v>0</v>
      </c>
    </row>
    <row r="6814" spans="1:3" x14ac:dyDescent="0.35">
      <c r="A6814" s="30">
        <f>DATA!C7661</f>
        <v>0</v>
      </c>
      <c r="B6814" s="30">
        <f>DATA!D7661</f>
        <v>0</v>
      </c>
      <c r="C6814" s="31">
        <f>DATA!E7661</f>
        <v>0</v>
      </c>
    </row>
    <row r="6815" spans="1:3" x14ac:dyDescent="0.35">
      <c r="A6815" s="30">
        <f>DATA!C7662</f>
        <v>0</v>
      </c>
      <c r="B6815" s="30">
        <f>DATA!D7662</f>
        <v>0</v>
      </c>
      <c r="C6815" s="31">
        <f>DATA!E7662</f>
        <v>0</v>
      </c>
    </row>
    <row r="6816" spans="1:3" x14ac:dyDescent="0.35">
      <c r="A6816" s="30">
        <f>DATA!C7663</f>
        <v>0</v>
      </c>
      <c r="B6816" s="30">
        <f>DATA!D7663</f>
        <v>0</v>
      </c>
      <c r="C6816" s="31">
        <f>DATA!E7663</f>
        <v>0</v>
      </c>
    </row>
    <row r="6817" spans="1:3" x14ac:dyDescent="0.35">
      <c r="A6817" s="30">
        <f>DATA!C7664</f>
        <v>0</v>
      </c>
      <c r="B6817" s="30">
        <f>DATA!D7664</f>
        <v>0</v>
      </c>
      <c r="C6817" s="31">
        <f>DATA!E7664</f>
        <v>0</v>
      </c>
    </row>
    <row r="6818" spans="1:3" x14ac:dyDescent="0.35">
      <c r="A6818" s="30">
        <f>DATA!C7665</f>
        <v>0</v>
      </c>
      <c r="B6818" s="30">
        <f>DATA!D7665</f>
        <v>0</v>
      </c>
      <c r="C6818" s="31">
        <f>DATA!E7665</f>
        <v>0</v>
      </c>
    </row>
    <row r="6819" spans="1:3" x14ac:dyDescent="0.35">
      <c r="A6819" s="30">
        <f>DATA!C7666</f>
        <v>0</v>
      </c>
      <c r="B6819" s="30">
        <f>DATA!D7666</f>
        <v>0</v>
      </c>
      <c r="C6819" s="31">
        <f>DATA!E7666</f>
        <v>0</v>
      </c>
    </row>
    <row r="6820" spans="1:3" x14ac:dyDescent="0.35">
      <c r="A6820" s="30">
        <f>DATA!C7667</f>
        <v>0</v>
      </c>
      <c r="B6820" s="30">
        <f>DATA!D7667</f>
        <v>0</v>
      </c>
      <c r="C6820" s="31">
        <f>DATA!E7667</f>
        <v>0</v>
      </c>
    </row>
    <row r="6821" spans="1:3" x14ac:dyDescent="0.35">
      <c r="A6821" s="30">
        <f>DATA!C7668</f>
        <v>0</v>
      </c>
      <c r="B6821" s="30">
        <f>DATA!D7668</f>
        <v>0</v>
      </c>
      <c r="C6821" s="31">
        <f>DATA!E7668</f>
        <v>0</v>
      </c>
    </row>
    <row r="6822" spans="1:3" x14ac:dyDescent="0.35">
      <c r="A6822" s="30">
        <f>DATA!C7669</f>
        <v>0</v>
      </c>
      <c r="B6822" s="30">
        <f>DATA!D7669</f>
        <v>0</v>
      </c>
      <c r="C6822" s="31">
        <f>DATA!E7669</f>
        <v>0</v>
      </c>
    </row>
    <row r="6823" spans="1:3" x14ac:dyDescent="0.35">
      <c r="A6823" s="30">
        <f>DATA!C7670</f>
        <v>0</v>
      </c>
      <c r="B6823" s="30">
        <f>DATA!D7670</f>
        <v>0</v>
      </c>
      <c r="C6823" s="31">
        <f>DATA!E7670</f>
        <v>0</v>
      </c>
    </row>
    <row r="6824" spans="1:3" x14ac:dyDescent="0.35">
      <c r="A6824" s="30">
        <f>DATA!C7671</f>
        <v>0</v>
      </c>
      <c r="B6824" s="30">
        <f>DATA!D7671</f>
        <v>0</v>
      </c>
      <c r="C6824" s="31">
        <f>DATA!E7671</f>
        <v>0</v>
      </c>
    </row>
    <row r="6825" spans="1:3" x14ac:dyDescent="0.35">
      <c r="A6825" s="30">
        <f>DATA!C7672</f>
        <v>0</v>
      </c>
      <c r="B6825" s="30">
        <f>DATA!D7672</f>
        <v>0</v>
      </c>
      <c r="C6825" s="31">
        <f>DATA!E7672</f>
        <v>0</v>
      </c>
    </row>
    <row r="6826" spans="1:3" x14ac:dyDescent="0.35">
      <c r="A6826" s="30">
        <f>DATA!C7673</f>
        <v>0</v>
      </c>
      <c r="B6826" s="30">
        <f>DATA!D7673</f>
        <v>0</v>
      </c>
      <c r="C6826" s="31">
        <f>DATA!E7673</f>
        <v>0</v>
      </c>
    </row>
    <row r="6827" spans="1:3" x14ac:dyDescent="0.35">
      <c r="A6827" s="30">
        <f>DATA!C7674</f>
        <v>0</v>
      </c>
      <c r="B6827" s="30">
        <f>DATA!D7674</f>
        <v>0</v>
      </c>
      <c r="C6827" s="31">
        <f>DATA!E7674</f>
        <v>0</v>
      </c>
    </row>
    <row r="6828" spans="1:3" x14ac:dyDescent="0.35">
      <c r="A6828" s="30">
        <f>DATA!C7675</f>
        <v>0</v>
      </c>
      <c r="B6828" s="30">
        <f>DATA!D7675</f>
        <v>0</v>
      </c>
      <c r="C6828" s="31">
        <f>DATA!E7675</f>
        <v>0</v>
      </c>
    </row>
    <row r="6829" spans="1:3" x14ac:dyDescent="0.35">
      <c r="A6829" s="30">
        <f>DATA!C7676</f>
        <v>0</v>
      </c>
      <c r="B6829" s="30">
        <f>DATA!D7676</f>
        <v>0</v>
      </c>
      <c r="C6829" s="31">
        <f>DATA!E7676</f>
        <v>0</v>
      </c>
    </row>
    <row r="6830" spans="1:3" x14ac:dyDescent="0.35">
      <c r="A6830" s="30">
        <f>DATA!C7677</f>
        <v>0</v>
      </c>
      <c r="B6830" s="30">
        <f>DATA!D7677</f>
        <v>0</v>
      </c>
      <c r="C6830" s="31">
        <f>DATA!E7677</f>
        <v>0</v>
      </c>
    </row>
    <row r="6831" spans="1:3" x14ac:dyDescent="0.35">
      <c r="A6831" s="30">
        <f>DATA!C7678</f>
        <v>0</v>
      </c>
      <c r="B6831" s="30">
        <f>DATA!D7678</f>
        <v>0</v>
      </c>
      <c r="C6831" s="31">
        <f>DATA!E7678</f>
        <v>0</v>
      </c>
    </row>
    <row r="6832" spans="1:3" x14ac:dyDescent="0.35">
      <c r="A6832" s="30">
        <f>DATA!C7679</f>
        <v>0</v>
      </c>
      <c r="B6832" s="30">
        <f>DATA!D7679</f>
        <v>0</v>
      </c>
      <c r="C6832" s="31">
        <f>DATA!E7679</f>
        <v>0</v>
      </c>
    </row>
    <row r="6833" spans="1:3" x14ac:dyDescent="0.35">
      <c r="A6833" s="30">
        <f>DATA!C7680</f>
        <v>0</v>
      </c>
      <c r="B6833" s="30">
        <f>DATA!D7680</f>
        <v>0</v>
      </c>
      <c r="C6833" s="31">
        <f>DATA!E7680</f>
        <v>0</v>
      </c>
    </row>
    <row r="6834" spans="1:3" x14ac:dyDescent="0.35">
      <c r="A6834" s="30">
        <f>DATA!C7681</f>
        <v>0</v>
      </c>
      <c r="B6834" s="30">
        <f>DATA!D7681</f>
        <v>0</v>
      </c>
      <c r="C6834" s="31">
        <f>DATA!E7681</f>
        <v>0</v>
      </c>
    </row>
    <row r="6835" spans="1:3" x14ac:dyDescent="0.35">
      <c r="A6835" s="30">
        <f>DATA!C7682</f>
        <v>0</v>
      </c>
      <c r="B6835" s="30">
        <f>DATA!D7682</f>
        <v>0</v>
      </c>
      <c r="C6835" s="31">
        <f>DATA!E7682</f>
        <v>0</v>
      </c>
    </row>
    <row r="6836" spans="1:3" x14ac:dyDescent="0.35">
      <c r="A6836" s="30">
        <f>DATA!C7683</f>
        <v>0</v>
      </c>
      <c r="B6836" s="30">
        <f>DATA!D7683</f>
        <v>0</v>
      </c>
      <c r="C6836" s="31">
        <f>DATA!E7683</f>
        <v>0</v>
      </c>
    </row>
    <row r="6837" spans="1:3" x14ac:dyDescent="0.35">
      <c r="A6837" s="30">
        <f>DATA!C7684</f>
        <v>0</v>
      </c>
      <c r="B6837" s="30">
        <f>DATA!D7684</f>
        <v>0</v>
      </c>
      <c r="C6837" s="31">
        <f>DATA!E7684</f>
        <v>0</v>
      </c>
    </row>
    <row r="6838" spans="1:3" x14ac:dyDescent="0.35">
      <c r="A6838" s="30">
        <f>DATA!C7685</f>
        <v>0</v>
      </c>
      <c r="B6838" s="30">
        <f>DATA!D7685</f>
        <v>0</v>
      </c>
      <c r="C6838" s="31">
        <f>DATA!E7685</f>
        <v>0</v>
      </c>
    </row>
    <row r="6839" spans="1:3" x14ac:dyDescent="0.35">
      <c r="A6839" s="30">
        <f>DATA!C7686</f>
        <v>0</v>
      </c>
      <c r="B6839" s="30">
        <f>DATA!D7686</f>
        <v>0</v>
      </c>
      <c r="C6839" s="31">
        <f>DATA!E7686</f>
        <v>0</v>
      </c>
    </row>
    <row r="6840" spans="1:3" x14ac:dyDescent="0.35">
      <c r="A6840" s="30">
        <f>DATA!C7687</f>
        <v>0</v>
      </c>
      <c r="B6840" s="30">
        <f>DATA!D7687</f>
        <v>0</v>
      </c>
      <c r="C6840" s="31">
        <f>DATA!E7687</f>
        <v>0</v>
      </c>
    </row>
    <row r="6841" spans="1:3" x14ac:dyDescent="0.35">
      <c r="A6841" s="30">
        <f>DATA!C7688</f>
        <v>0</v>
      </c>
      <c r="B6841" s="30">
        <f>DATA!D7688</f>
        <v>0</v>
      </c>
      <c r="C6841" s="31">
        <f>DATA!E7688</f>
        <v>0</v>
      </c>
    </row>
    <row r="6842" spans="1:3" x14ac:dyDescent="0.35">
      <c r="A6842" s="30">
        <f>DATA!C7689</f>
        <v>0</v>
      </c>
      <c r="B6842" s="30">
        <f>DATA!D7689</f>
        <v>0</v>
      </c>
      <c r="C6842" s="31">
        <f>DATA!E7689</f>
        <v>0</v>
      </c>
    </row>
    <row r="6843" spans="1:3" x14ac:dyDescent="0.35">
      <c r="A6843" s="30">
        <f>DATA!C7690</f>
        <v>0</v>
      </c>
      <c r="B6843" s="30">
        <f>DATA!D7690</f>
        <v>0</v>
      </c>
      <c r="C6843" s="31">
        <f>DATA!E7690</f>
        <v>0</v>
      </c>
    </row>
    <row r="6844" spans="1:3" x14ac:dyDescent="0.35">
      <c r="A6844" s="30">
        <f>DATA!C7691</f>
        <v>0</v>
      </c>
      <c r="B6844" s="30">
        <f>DATA!D7691</f>
        <v>0</v>
      </c>
      <c r="C6844" s="31">
        <f>DATA!E7691</f>
        <v>0</v>
      </c>
    </row>
    <row r="6845" spans="1:3" x14ac:dyDescent="0.35">
      <c r="A6845" s="30">
        <f>DATA!C7692</f>
        <v>0</v>
      </c>
      <c r="B6845" s="30">
        <f>DATA!D7692</f>
        <v>0</v>
      </c>
      <c r="C6845" s="31">
        <f>DATA!E7692</f>
        <v>0</v>
      </c>
    </row>
    <row r="6846" spans="1:3" x14ac:dyDescent="0.35">
      <c r="A6846" s="30">
        <f>DATA!C7693</f>
        <v>0</v>
      </c>
      <c r="B6846" s="30">
        <f>DATA!D7693</f>
        <v>0</v>
      </c>
      <c r="C6846" s="31">
        <f>DATA!E7693</f>
        <v>0</v>
      </c>
    </row>
    <row r="6847" spans="1:3" x14ac:dyDescent="0.35">
      <c r="A6847" s="30">
        <f>DATA!C7694</f>
        <v>0</v>
      </c>
      <c r="B6847" s="30">
        <f>DATA!D7694</f>
        <v>0</v>
      </c>
      <c r="C6847" s="31">
        <f>DATA!E7694</f>
        <v>0</v>
      </c>
    </row>
    <row r="6848" spans="1:3" x14ac:dyDescent="0.35">
      <c r="A6848" s="30">
        <f>DATA!C7695</f>
        <v>0</v>
      </c>
      <c r="B6848" s="30">
        <f>DATA!D7695</f>
        <v>0</v>
      </c>
      <c r="C6848" s="31">
        <f>DATA!E7695</f>
        <v>0</v>
      </c>
    </row>
    <row r="6849" spans="1:3" x14ac:dyDescent="0.35">
      <c r="A6849" s="30">
        <f>DATA!C7696</f>
        <v>0</v>
      </c>
      <c r="B6849" s="30">
        <f>DATA!D7696</f>
        <v>0</v>
      </c>
      <c r="C6849" s="31">
        <f>DATA!E7696</f>
        <v>0</v>
      </c>
    </row>
    <row r="6850" spans="1:3" x14ac:dyDescent="0.35">
      <c r="A6850" s="30">
        <f>DATA!C7697</f>
        <v>0</v>
      </c>
      <c r="B6850" s="30">
        <f>DATA!D7697</f>
        <v>0</v>
      </c>
      <c r="C6850" s="31">
        <f>DATA!E7697</f>
        <v>0</v>
      </c>
    </row>
    <row r="6851" spans="1:3" x14ac:dyDescent="0.35">
      <c r="A6851" s="30">
        <f>DATA!C7698</f>
        <v>0</v>
      </c>
      <c r="B6851" s="30">
        <f>DATA!D7698</f>
        <v>0</v>
      </c>
      <c r="C6851" s="31">
        <f>DATA!E7698</f>
        <v>0</v>
      </c>
    </row>
    <row r="6852" spans="1:3" x14ac:dyDescent="0.35">
      <c r="A6852" s="30">
        <f>DATA!C7699</f>
        <v>0</v>
      </c>
      <c r="B6852" s="30">
        <f>DATA!D7699</f>
        <v>0</v>
      </c>
      <c r="C6852" s="31">
        <f>DATA!E7699</f>
        <v>0</v>
      </c>
    </row>
    <row r="6853" spans="1:3" x14ac:dyDescent="0.35">
      <c r="A6853" s="30">
        <f>DATA!C7700</f>
        <v>0</v>
      </c>
      <c r="B6853" s="30">
        <f>DATA!D7700</f>
        <v>0</v>
      </c>
      <c r="C6853" s="31">
        <f>DATA!E7700</f>
        <v>0</v>
      </c>
    </row>
    <row r="6854" spans="1:3" x14ac:dyDescent="0.35">
      <c r="A6854" s="30">
        <f>DATA!C7701</f>
        <v>0</v>
      </c>
      <c r="B6854" s="30">
        <f>DATA!D7701</f>
        <v>0</v>
      </c>
      <c r="C6854" s="31">
        <f>DATA!E7701</f>
        <v>0</v>
      </c>
    </row>
    <row r="6855" spans="1:3" x14ac:dyDescent="0.35">
      <c r="A6855" s="30">
        <f>DATA!C7702</f>
        <v>0</v>
      </c>
      <c r="B6855" s="30">
        <f>DATA!D7702</f>
        <v>0</v>
      </c>
      <c r="C6855" s="31">
        <f>DATA!E7702</f>
        <v>0</v>
      </c>
    </row>
    <row r="6856" spans="1:3" x14ac:dyDescent="0.35">
      <c r="A6856" s="30">
        <f>DATA!C7703</f>
        <v>0</v>
      </c>
      <c r="B6856" s="30">
        <f>DATA!D7703</f>
        <v>0</v>
      </c>
      <c r="C6856" s="31">
        <f>DATA!E7703</f>
        <v>0</v>
      </c>
    </row>
    <row r="6857" spans="1:3" x14ac:dyDescent="0.35">
      <c r="A6857" s="30">
        <f>DATA!C7704</f>
        <v>0</v>
      </c>
      <c r="B6857" s="30">
        <f>DATA!D7704</f>
        <v>0</v>
      </c>
      <c r="C6857" s="31">
        <f>DATA!E7704</f>
        <v>0</v>
      </c>
    </row>
    <row r="6858" spans="1:3" x14ac:dyDescent="0.35">
      <c r="A6858" s="30">
        <f>DATA!C7705</f>
        <v>0</v>
      </c>
      <c r="B6858" s="30">
        <f>DATA!D7705</f>
        <v>0</v>
      </c>
      <c r="C6858" s="31">
        <f>DATA!E7705</f>
        <v>0</v>
      </c>
    </row>
    <row r="6859" spans="1:3" x14ac:dyDescent="0.35">
      <c r="A6859" s="30">
        <f>DATA!C7706</f>
        <v>0</v>
      </c>
      <c r="B6859" s="30">
        <f>DATA!D7706</f>
        <v>0</v>
      </c>
      <c r="C6859" s="31">
        <f>DATA!E7706</f>
        <v>0</v>
      </c>
    </row>
    <row r="6860" spans="1:3" x14ac:dyDescent="0.35">
      <c r="A6860" s="30">
        <f>DATA!C7707</f>
        <v>0</v>
      </c>
      <c r="B6860" s="30">
        <f>DATA!D7707</f>
        <v>0</v>
      </c>
      <c r="C6860" s="31">
        <f>DATA!E7707</f>
        <v>0</v>
      </c>
    </row>
    <row r="6861" spans="1:3" x14ac:dyDescent="0.35">
      <c r="A6861" s="30">
        <f>DATA!C7708</f>
        <v>0</v>
      </c>
      <c r="B6861" s="30">
        <f>DATA!D7708</f>
        <v>0</v>
      </c>
      <c r="C6861" s="31">
        <f>DATA!E7708</f>
        <v>0</v>
      </c>
    </row>
    <row r="6862" spans="1:3" x14ac:dyDescent="0.35">
      <c r="A6862" s="30">
        <f>DATA!C7709</f>
        <v>0</v>
      </c>
      <c r="B6862" s="30">
        <f>DATA!D7709</f>
        <v>0</v>
      </c>
      <c r="C6862" s="31">
        <f>DATA!E7709</f>
        <v>0</v>
      </c>
    </row>
    <row r="6863" spans="1:3" x14ac:dyDescent="0.35">
      <c r="A6863" s="30">
        <f>DATA!C7710</f>
        <v>0</v>
      </c>
      <c r="B6863" s="30">
        <f>DATA!D7710</f>
        <v>0</v>
      </c>
      <c r="C6863" s="31">
        <f>DATA!E7710</f>
        <v>0</v>
      </c>
    </row>
    <row r="6864" spans="1:3" x14ac:dyDescent="0.35">
      <c r="A6864" s="30">
        <f>DATA!C7711</f>
        <v>0</v>
      </c>
      <c r="B6864" s="30">
        <f>DATA!D7711</f>
        <v>0</v>
      </c>
      <c r="C6864" s="31">
        <f>DATA!E7711</f>
        <v>0</v>
      </c>
    </row>
    <row r="6865" spans="1:3" x14ac:dyDescent="0.35">
      <c r="A6865" s="30">
        <f>DATA!C7712</f>
        <v>0</v>
      </c>
      <c r="B6865" s="30">
        <f>DATA!D7712</f>
        <v>0</v>
      </c>
      <c r="C6865" s="31">
        <f>DATA!E7712</f>
        <v>0</v>
      </c>
    </row>
    <row r="6866" spans="1:3" x14ac:dyDescent="0.35">
      <c r="A6866" s="30">
        <f>DATA!C7713</f>
        <v>0</v>
      </c>
      <c r="B6866" s="30">
        <f>DATA!D7713</f>
        <v>0</v>
      </c>
      <c r="C6866" s="31">
        <f>DATA!E7713</f>
        <v>0</v>
      </c>
    </row>
    <row r="6867" spans="1:3" x14ac:dyDescent="0.35">
      <c r="A6867" s="30">
        <f>DATA!C7714</f>
        <v>0</v>
      </c>
      <c r="B6867" s="30">
        <f>DATA!D7714</f>
        <v>0</v>
      </c>
      <c r="C6867" s="31">
        <f>DATA!E7714</f>
        <v>0</v>
      </c>
    </row>
    <row r="6868" spans="1:3" x14ac:dyDescent="0.35">
      <c r="A6868" s="30">
        <f>DATA!C7715</f>
        <v>0</v>
      </c>
      <c r="B6868" s="30">
        <f>DATA!D7715</f>
        <v>0</v>
      </c>
      <c r="C6868" s="31">
        <f>DATA!E7715</f>
        <v>0</v>
      </c>
    </row>
    <row r="6869" spans="1:3" x14ac:dyDescent="0.35">
      <c r="A6869" s="30">
        <f>DATA!C7716</f>
        <v>0</v>
      </c>
      <c r="B6869" s="30">
        <f>DATA!D7716</f>
        <v>0</v>
      </c>
      <c r="C6869" s="31">
        <f>DATA!E7716</f>
        <v>0</v>
      </c>
    </row>
    <row r="6870" spans="1:3" x14ac:dyDescent="0.35">
      <c r="A6870" s="30">
        <f>DATA!C7717</f>
        <v>0</v>
      </c>
      <c r="B6870" s="30">
        <f>DATA!D7717</f>
        <v>0</v>
      </c>
      <c r="C6870" s="31">
        <f>DATA!E7717</f>
        <v>0</v>
      </c>
    </row>
    <row r="6871" spans="1:3" x14ac:dyDescent="0.35">
      <c r="A6871" s="30">
        <f>DATA!C7718</f>
        <v>0</v>
      </c>
      <c r="B6871" s="30">
        <f>DATA!D7718</f>
        <v>0</v>
      </c>
      <c r="C6871" s="31">
        <f>DATA!E7718</f>
        <v>0</v>
      </c>
    </row>
    <row r="6872" spans="1:3" x14ac:dyDescent="0.35">
      <c r="A6872" s="30">
        <f>DATA!C7719</f>
        <v>0</v>
      </c>
      <c r="B6872" s="30">
        <f>DATA!D7719</f>
        <v>0</v>
      </c>
      <c r="C6872" s="31">
        <f>DATA!E7719</f>
        <v>0</v>
      </c>
    </row>
    <row r="6873" spans="1:3" x14ac:dyDescent="0.35">
      <c r="A6873" s="30">
        <f>DATA!C7720</f>
        <v>0</v>
      </c>
      <c r="B6873" s="30">
        <f>DATA!D7720</f>
        <v>0</v>
      </c>
      <c r="C6873" s="31">
        <f>DATA!E7720</f>
        <v>0</v>
      </c>
    </row>
    <row r="6874" spans="1:3" x14ac:dyDescent="0.35">
      <c r="A6874" s="30">
        <f>DATA!C7721</f>
        <v>0</v>
      </c>
      <c r="B6874" s="30">
        <f>DATA!D7721</f>
        <v>0</v>
      </c>
      <c r="C6874" s="31">
        <f>DATA!E7721</f>
        <v>0</v>
      </c>
    </row>
    <row r="6875" spans="1:3" x14ac:dyDescent="0.35">
      <c r="A6875" s="30">
        <f>DATA!C7722</f>
        <v>0</v>
      </c>
      <c r="B6875" s="30">
        <f>DATA!D7722</f>
        <v>0</v>
      </c>
      <c r="C6875" s="31">
        <f>DATA!E7722</f>
        <v>0</v>
      </c>
    </row>
    <row r="6876" spans="1:3" x14ac:dyDescent="0.35">
      <c r="A6876" s="30">
        <f>DATA!C7723</f>
        <v>0</v>
      </c>
      <c r="B6876" s="30">
        <f>DATA!D7723</f>
        <v>0</v>
      </c>
      <c r="C6876" s="31">
        <f>DATA!E7723</f>
        <v>0</v>
      </c>
    </row>
    <row r="6877" spans="1:3" x14ac:dyDescent="0.35">
      <c r="A6877" s="30">
        <f>DATA!C7724</f>
        <v>0</v>
      </c>
      <c r="B6877" s="30">
        <f>DATA!D7724</f>
        <v>0</v>
      </c>
      <c r="C6877" s="31">
        <f>DATA!E7724</f>
        <v>0</v>
      </c>
    </row>
    <row r="6878" spans="1:3" x14ac:dyDescent="0.35">
      <c r="A6878" s="30">
        <f>DATA!C7725</f>
        <v>0</v>
      </c>
      <c r="B6878" s="30">
        <f>DATA!D7725</f>
        <v>0</v>
      </c>
      <c r="C6878" s="31">
        <f>DATA!E7725</f>
        <v>0</v>
      </c>
    </row>
    <row r="6879" spans="1:3" x14ac:dyDescent="0.35">
      <c r="A6879" s="30">
        <f>DATA!C7726</f>
        <v>0</v>
      </c>
      <c r="B6879" s="30">
        <f>DATA!D7726</f>
        <v>0</v>
      </c>
      <c r="C6879" s="31">
        <f>DATA!E7726</f>
        <v>0</v>
      </c>
    </row>
    <row r="6880" spans="1:3" x14ac:dyDescent="0.35">
      <c r="A6880" s="30">
        <f>DATA!C7727</f>
        <v>0</v>
      </c>
      <c r="B6880" s="30">
        <f>DATA!D7727</f>
        <v>0</v>
      </c>
      <c r="C6880" s="31">
        <f>DATA!E7727</f>
        <v>0</v>
      </c>
    </row>
    <row r="6881" spans="1:3" x14ac:dyDescent="0.35">
      <c r="A6881" s="30">
        <f>DATA!C7728</f>
        <v>0</v>
      </c>
      <c r="B6881" s="30">
        <f>DATA!D7728</f>
        <v>0</v>
      </c>
      <c r="C6881" s="31">
        <f>DATA!E7728</f>
        <v>0</v>
      </c>
    </row>
    <row r="6882" spans="1:3" x14ac:dyDescent="0.35">
      <c r="A6882" s="30">
        <f>DATA!C7729</f>
        <v>0</v>
      </c>
      <c r="B6882" s="30">
        <f>DATA!D7729</f>
        <v>0</v>
      </c>
      <c r="C6882" s="31">
        <f>DATA!E7729</f>
        <v>0</v>
      </c>
    </row>
    <row r="6883" spans="1:3" x14ac:dyDescent="0.35">
      <c r="A6883" s="30">
        <f>DATA!C7730</f>
        <v>0</v>
      </c>
      <c r="B6883" s="30">
        <f>DATA!D7730</f>
        <v>0</v>
      </c>
      <c r="C6883" s="31">
        <f>DATA!E7730</f>
        <v>0</v>
      </c>
    </row>
    <row r="6884" spans="1:3" x14ac:dyDescent="0.35">
      <c r="A6884" s="30">
        <f>DATA!C7731</f>
        <v>0</v>
      </c>
      <c r="B6884" s="30">
        <f>DATA!D7731</f>
        <v>0</v>
      </c>
      <c r="C6884" s="31">
        <f>DATA!E7731</f>
        <v>0</v>
      </c>
    </row>
    <row r="6885" spans="1:3" x14ac:dyDescent="0.35">
      <c r="A6885" s="30">
        <f>DATA!C7732</f>
        <v>0</v>
      </c>
      <c r="B6885" s="30">
        <f>DATA!D7732</f>
        <v>0</v>
      </c>
      <c r="C6885" s="31">
        <f>DATA!E7732</f>
        <v>0</v>
      </c>
    </row>
    <row r="6886" spans="1:3" x14ac:dyDescent="0.35">
      <c r="A6886" s="30">
        <f>DATA!C7733</f>
        <v>0</v>
      </c>
      <c r="B6886" s="30">
        <f>DATA!D7733</f>
        <v>0</v>
      </c>
      <c r="C6886" s="31">
        <f>DATA!E7733</f>
        <v>0</v>
      </c>
    </row>
    <row r="6887" spans="1:3" x14ac:dyDescent="0.35">
      <c r="A6887" s="30">
        <f>DATA!C7734</f>
        <v>0</v>
      </c>
      <c r="B6887" s="30">
        <f>DATA!D7734</f>
        <v>0</v>
      </c>
      <c r="C6887" s="31">
        <f>DATA!E7734</f>
        <v>0</v>
      </c>
    </row>
    <row r="6888" spans="1:3" x14ac:dyDescent="0.35">
      <c r="A6888" s="30">
        <f>DATA!C7735</f>
        <v>0</v>
      </c>
      <c r="B6888" s="30">
        <f>DATA!D7735</f>
        <v>0</v>
      </c>
      <c r="C6888" s="31">
        <f>DATA!E7735</f>
        <v>0</v>
      </c>
    </row>
    <row r="6889" spans="1:3" x14ac:dyDescent="0.35">
      <c r="A6889" s="30">
        <f>DATA!C7736</f>
        <v>0</v>
      </c>
      <c r="B6889" s="30">
        <f>DATA!D7736</f>
        <v>0</v>
      </c>
      <c r="C6889" s="31">
        <f>DATA!E7736</f>
        <v>0</v>
      </c>
    </row>
    <row r="6890" spans="1:3" x14ac:dyDescent="0.35">
      <c r="A6890" s="30">
        <f>DATA!C7737</f>
        <v>0</v>
      </c>
      <c r="B6890" s="30">
        <f>DATA!D7737</f>
        <v>0</v>
      </c>
      <c r="C6890" s="31">
        <f>DATA!E7737</f>
        <v>0</v>
      </c>
    </row>
    <row r="6891" spans="1:3" x14ac:dyDescent="0.35">
      <c r="A6891" s="30">
        <f>DATA!C7738</f>
        <v>0</v>
      </c>
      <c r="B6891" s="30">
        <f>DATA!D7738</f>
        <v>0</v>
      </c>
      <c r="C6891" s="31">
        <f>DATA!E7738</f>
        <v>0</v>
      </c>
    </row>
    <row r="6892" spans="1:3" x14ac:dyDescent="0.35">
      <c r="A6892" s="30">
        <f>DATA!C7739</f>
        <v>0</v>
      </c>
      <c r="B6892" s="30">
        <f>DATA!D7739</f>
        <v>0</v>
      </c>
      <c r="C6892" s="31">
        <f>DATA!E7739</f>
        <v>0</v>
      </c>
    </row>
    <row r="6893" spans="1:3" x14ac:dyDescent="0.35">
      <c r="A6893" s="30">
        <f>DATA!C7740</f>
        <v>0</v>
      </c>
      <c r="B6893" s="30">
        <f>DATA!D7740</f>
        <v>0</v>
      </c>
      <c r="C6893" s="31">
        <f>DATA!E7740</f>
        <v>0</v>
      </c>
    </row>
    <row r="6894" spans="1:3" x14ac:dyDescent="0.35">
      <c r="A6894" s="30">
        <f>DATA!C7741</f>
        <v>0</v>
      </c>
      <c r="B6894" s="30">
        <f>DATA!D7741</f>
        <v>0</v>
      </c>
      <c r="C6894" s="31">
        <f>DATA!E7741</f>
        <v>0</v>
      </c>
    </row>
    <row r="6895" spans="1:3" x14ac:dyDescent="0.35">
      <c r="A6895" s="30">
        <f>DATA!C7742</f>
        <v>0</v>
      </c>
      <c r="B6895" s="30">
        <f>DATA!D7742</f>
        <v>0</v>
      </c>
      <c r="C6895" s="31">
        <f>DATA!E7742</f>
        <v>0</v>
      </c>
    </row>
    <row r="6896" spans="1:3" x14ac:dyDescent="0.35">
      <c r="A6896" s="30">
        <f>DATA!C7743</f>
        <v>0</v>
      </c>
      <c r="B6896" s="30">
        <f>DATA!D7743</f>
        <v>0</v>
      </c>
      <c r="C6896" s="31">
        <f>DATA!E7743</f>
        <v>0</v>
      </c>
    </row>
    <row r="6897" spans="1:3" x14ac:dyDescent="0.35">
      <c r="A6897" s="30">
        <f>DATA!C7744</f>
        <v>0</v>
      </c>
      <c r="B6897" s="30">
        <f>DATA!D7744</f>
        <v>0</v>
      </c>
      <c r="C6897" s="31">
        <f>DATA!E7744</f>
        <v>0</v>
      </c>
    </row>
    <row r="6898" spans="1:3" x14ac:dyDescent="0.35">
      <c r="A6898" s="30">
        <f>DATA!C7745</f>
        <v>0</v>
      </c>
      <c r="B6898" s="30">
        <f>DATA!D7745</f>
        <v>0</v>
      </c>
      <c r="C6898" s="31">
        <f>DATA!E7745</f>
        <v>0</v>
      </c>
    </row>
    <row r="6899" spans="1:3" x14ac:dyDescent="0.35">
      <c r="A6899" s="30">
        <f>DATA!C7746</f>
        <v>0</v>
      </c>
      <c r="B6899" s="30">
        <f>DATA!D7746</f>
        <v>0</v>
      </c>
      <c r="C6899" s="31">
        <f>DATA!E7746</f>
        <v>0</v>
      </c>
    </row>
    <row r="6900" spans="1:3" x14ac:dyDescent="0.35">
      <c r="A6900" s="30">
        <f>DATA!C7747</f>
        <v>0</v>
      </c>
      <c r="B6900" s="30">
        <f>DATA!D7747</f>
        <v>0</v>
      </c>
      <c r="C6900" s="31">
        <f>DATA!E7747</f>
        <v>0</v>
      </c>
    </row>
    <row r="6901" spans="1:3" x14ac:dyDescent="0.35">
      <c r="A6901" s="30">
        <f>DATA!C7748</f>
        <v>0</v>
      </c>
      <c r="B6901" s="30">
        <f>DATA!D7748</f>
        <v>0</v>
      </c>
      <c r="C6901" s="31">
        <f>DATA!E7748</f>
        <v>0</v>
      </c>
    </row>
    <row r="6902" spans="1:3" x14ac:dyDescent="0.35">
      <c r="A6902" s="30">
        <f>DATA!C7749</f>
        <v>0</v>
      </c>
      <c r="B6902" s="30">
        <f>DATA!D7749</f>
        <v>0</v>
      </c>
      <c r="C6902" s="31">
        <f>DATA!E7749</f>
        <v>0</v>
      </c>
    </row>
    <row r="6903" spans="1:3" x14ac:dyDescent="0.35">
      <c r="A6903" s="30">
        <f>DATA!C7750</f>
        <v>0</v>
      </c>
      <c r="B6903" s="30">
        <f>DATA!D7750</f>
        <v>0</v>
      </c>
      <c r="C6903" s="31">
        <f>DATA!E7750</f>
        <v>0</v>
      </c>
    </row>
    <row r="6904" spans="1:3" x14ac:dyDescent="0.35">
      <c r="A6904" s="30">
        <f>DATA!C7751</f>
        <v>0</v>
      </c>
      <c r="B6904" s="30">
        <f>DATA!D7751</f>
        <v>0</v>
      </c>
      <c r="C6904" s="31">
        <f>DATA!E7751</f>
        <v>0</v>
      </c>
    </row>
    <row r="6905" spans="1:3" x14ac:dyDescent="0.35">
      <c r="A6905" s="30">
        <f>DATA!C7752</f>
        <v>0</v>
      </c>
      <c r="B6905" s="30">
        <f>DATA!D7752</f>
        <v>0</v>
      </c>
      <c r="C6905" s="31">
        <f>DATA!E7752</f>
        <v>0</v>
      </c>
    </row>
    <row r="6906" spans="1:3" x14ac:dyDescent="0.35">
      <c r="A6906" s="30">
        <f>DATA!C7753</f>
        <v>0</v>
      </c>
      <c r="B6906" s="30">
        <f>DATA!D7753</f>
        <v>0</v>
      </c>
      <c r="C6906" s="31">
        <f>DATA!E7753</f>
        <v>0</v>
      </c>
    </row>
    <row r="6907" spans="1:3" x14ac:dyDescent="0.35">
      <c r="A6907" s="30">
        <f>DATA!C7754</f>
        <v>0</v>
      </c>
      <c r="B6907" s="30">
        <f>DATA!D7754</f>
        <v>0</v>
      </c>
      <c r="C6907" s="31">
        <f>DATA!E7754</f>
        <v>0</v>
      </c>
    </row>
    <row r="6908" spans="1:3" x14ac:dyDescent="0.35">
      <c r="A6908" s="30">
        <f>DATA!C7755</f>
        <v>0</v>
      </c>
      <c r="B6908" s="30">
        <f>DATA!D7755</f>
        <v>0</v>
      </c>
      <c r="C6908" s="31">
        <f>DATA!E7755</f>
        <v>0</v>
      </c>
    </row>
    <row r="6909" spans="1:3" x14ac:dyDescent="0.35">
      <c r="A6909" s="30">
        <f>DATA!C7756</f>
        <v>0</v>
      </c>
      <c r="B6909" s="30">
        <f>DATA!D7756</f>
        <v>0</v>
      </c>
      <c r="C6909" s="31">
        <f>DATA!E7756</f>
        <v>0</v>
      </c>
    </row>
    <row r="6910" spans="1:3" x14ac:dyDescent="0.35">
      <c r="A6910" s="30">
        <f>DATA!C7757</f>
        <v>0</v>
      </c>
      <c r="B6910" s="30">
        <f>DATA!D7757</f>
        <v>0</v>
      </c>
      <c r="C6910" s="31">
        <f>DATA!E7757</f>
        <v>0</v>
      </c>
    </row>
    <row r="6911" spans="1:3" x14ac:dyDescent="0.35">
      <c r="A6911" s="30">
        <f>DATA!C7758</f>
        <v>0</v>
      </c>
      <c r="B6911" s="30">
        <f>DATA!D7758</f>
        <v>0</v>
      </c>
      <c r="C6911" s="31">
        <f>DATA!E7758</f>
        <v>0</v>
      </c>
    </row>
    <row r="6912" spans="1:3" x14ac:dyDescent="0.35">
      <c r="A6912" s="30">
        <f>DATA!C7759</f>
        <v>0</v>
      </c>
      <c r="B6912" s="30">
        <f>DATA!D7759</f>
        <v>0</v>
      </c>
      <c r="C6912" s="31">
        <f>DATA!E7759</f>
        <v>0</v>
      </c>
    </row>
    <row r="6913" spans="1:3" x14ac:dyDescent="0.35">
      <c r="A6913" s="30">
        <f>DATA!C7760</f>
        <v>0</v>
      </c>
      <c r="B6913" s="30">
        <f>DATA!D7760</f>
        <v>0</v>
      </c>
      <c r="C6913" s="31">
        <f>DATA!E7760</f>
        <v>0</v>
      </c>
    </row>
    <row r="6914" spans="1:3" x14ac:dyDescent="0.35">
      <c r="A6914" s="30">
        <f>DATA!C7761</f>
        <v>0</v>
      </c>
      <c r="B6914" s="30">
        <f>DATA!D7761</f>
        <v>0</v>
      </c>
      <c r="C6914" s="31">
        <f>DATA!E7761</f>
        <v>0</v>
      </c>
    </row>
    <row r="6915" spans="1:3" x14ac:dyDescent="0.35">
      <c r="A6915" s="30">
        <f>DATA!C7762</f>
        <v>0</v>
      </c>
      <c r="B6915" s="30">
        <f>DATA!D7762</f>
        <v>0</v>
      </c>
      <c r="C6915" s="31">
        <f>DATA!E7762</f>
        <v>0</v>
      </c>
    </row>
    <row r="6916" spans="1:3" x14ac:dyDescent="0.35">
      <c r="A6916" s="30">
        <f>DATA!C7763</f>
        <v>0</v>
      </c>
      <c r="B6916" s="30">
        <f>DATA!D7763</f>
        <v>0</v>
      </c>
      <c r="C6916" s="31">
        <f>DATA!E7763</f>
        <v>0</v>
      </c>
    </row>
    <row r="6917" spans="1:3" x14ac:dyDescent="0.35">
      <c r="A6917" s="30">
        <f>DATA!C7764</f>
        <v>0</v>
      </c>
      <c r="B6917" s="30">
        <f>DATA!D7764</f>
        <v>0</v>
      </c>
      <c r="C6917" s="31">
        <f>DATA!E7764</f>
        <v>0</v>
      </c>
    </row>
    <row r="6918" spans="1:3" x14ac:dyDescent="0.35">
      <c r="A6918" s="30">
        <f>DATA!C7765</f>
        <v>0</v>
      </c>
      <c r="B6918" s="30">
        <f>DATA!D7765</f>
        <v>0</v>
      </c>
      <c r="C6918" s="31">
        <f>DATA!E7765</f>
        <v>0</v>
      </c>
    </row>
    <row r="6919" spans="1:3" x14ac:dyDescent="0.35">
      <c r="A6919" s="30">
        <f>DATA!C7766</f>
        <v>0</v>
      </c>
      <c r="B6919" s="30">
        <f>DATA!D7766</f>
        <v>0</v>
      </c>
      <c r="C6919" s="31">
        <f>DATA!E7766</f>
        <v>0</v>
      </c>
    </row>
    <row r="6920" spans="1:3" x14ac:dyDescent="0.35">
      <c r="A6920" s="30">
        <f>DATA!C7767</f>
        <v>0</v>
      </c>
      <c r="B6920" s="30">
        <f>DATA!D7767</f>
        <v>0</v>
      </c>
      <c r="C6920" s="31">
        <f>DATA!E7767</f>
        <v>0</v>
      </c>
    </row>
    <row r="6921" spans="1:3" x14ac:dyDescent="0.35">
      <c r="A6921" s="30">
        <f>DATA!C7768</f>
        <v>0</v>
      </c>
      <c r="B6921" s="30">
        <f>DATA!D7768</f>
        <v>0</v>
      </c>
      <c r="C6921" s="31">
        <f>DATA!E7768</f>
        <v>0</v>
      </c>
    </row>
    <row r="6922" spans="1:3" x14ac:dyDescent="0.35">
      <c r="A6922" s="30">
        <f>DATA!C7769</f>
        <v>0</v>
      </c>
      <c r="B6922" s="30">
        <f>DATA!D7769</f>
        <v>0</v>
      </c>
      <c r="C6922" s="31">
        <f>DATA!E7769</f>
        <v>0</v>
      </c>
    </row>
    <row r="6923" spans="1:3" x14ac:dyDescent="0.35">
      <c r="A6923" s="30">
        <f>DATA!C7770</f>
        <v>0</v>
      </c>
      <c r="B6923" s="30">
        <f>DATA!D7770</f>
        <v>0</v>
      </c>
      <c r="C6923" s="31">
        <f>DATA!E7770</f>
        <v>0</v>
      </c>
    </row>
    <row r="6924" spans="1:3" x14ac:dyDescent="0.35">
      <c r="A6924" s="30">
        <f>DATA!C7771</f>
        <v>0</v>
      </c>
      <c r="B6924" s="30">
        <f>DATA!D7771</f>
        <v>0</v>
      </c>
      <c r="C6924" s="31">
        <f>DATA!E7771</f>
        <v>0</v>
      </c>
    </row>
    <row r="6925" spans="1:3" x14ac:dyDescent="0.35">
      <c r="A6925" s="30">
        <f>DATA!C7772</f>
        <v>0</v>
      </c>
      <c r="B6925" s="30">
        <f>DATA!D7772</f>
        <v>0</v>
      </c>
      <c r="C6925" s="31">
        <f>DATA!E7772</f>
        <v>0</v>
      </c>
    </row>
    <row r="6926" spans="1:3" x14ac:dyDescent="0.35">
      <c r="A6926" s="30">
        <f>DATA!C7773</f>
        <v>0</v>
      </c>
      <c r="B6926" s="30">
        <f>DATA!D7773</f>
        <v>0</v>
      </c>
      <c r="C6926" s="31">
        <f>DATA!E7773</f>
        <v>0</v>
      </c>
    </row>
    <row r="6927" spans="1:3" x14ac:dyDescent="0.35">
      <c r="A6927" s="30">
        <f>DATA!C7774</f>
        <v>0</v>
      </c>
      <c r="B6927" s="30">
        <f>DATA!D7774</f>
        <v>0</v>
      </c>
      <c r="C6927" s="31">
        <f>DATA!E7774</f>
        <v>0</v>
      </c>
    </row>
    <row r="6928" spans="1:3" x14ac:dyDescent="0.35">
      <c r="A6928" s="30">
        <f>DATA!C7775</f>
        <v>0</v>
      </c>
      <c r="B6928" s="30">
        <f>DATA!D7775</f>
        <v>0</v>
      </c>
      <c r="C6928" s="31">
        <f>DATA!E7775</f>
        <v>0</v>
      </c>
    </row>
    <row r="6929" spans="1:3" x14ac:dyDescent="0.35">
      <c r="A6929" s="30">
        <f>DATA!C7776</f>
        <v>0</v>
      </c>
      <c r="B6929" s="30">
        <f>DATA!D7776</f>
        <v>0</v>
      </c>
      <c r="C6929" s="31">
        <f>DATA!E7776</f>
        <v>0</v>
      </c>
    </row>
    <row r="6930" spans="1:3" x14ac:dyDescent="0.35">
      <c r="A6930" s="30">
        <f>DATA!C7777</f>
        <v>0</v>
      </c>
      <c r="B6930" s="30">
        <f>DATA!D7777</f>
        <v>0</v>
      </c>
      <c r="C6930" s="31">
        <f>DATA!E7777</f>
        <v>0</v>
      </c>
    </row>
    <row r="6931" spans="1:3" x14ac:dyDescent="0.35">
      <c r="A6931" s="30">
        <f>DATA!C7778</f>
        <v>0</v>
      </c>
      <c r="B6931" s="30">
        <f>DATA!D7778</f>
        <v>0</v>
      </c>
      <c r="C6931" s="31">
        <f>DATA!E7778</f>
        <v>0</v>
      </c>
    </row>
    <row r="6932" spans="1:3" x14ac:dyDescent="0.35">
      <c r="A6932" s="30">
        <f>DATA!C7779</f>
        <v>0</v>
      </c>
      <c r="B6932" s="30">
        <f>DATA!D7779</f>
        <v>0</v>
      </c>
      <c r="C6932" s="31">
        <f>DATA!E7779</f>
        <v>0</v>
      </c>
    </row>
    <row r="6933" spans="1:3" x14ac:dyDescent="0.35">
      <c r="A6933" s="30">
        <f>DATA!C7780</f>
        <v>0</v>
      </c>
      <c r="B6933" s="30">
        <f>DATA!D7780</f>
        <v>0</v>
      </c>
      <c r="C6933" s="31">
        <f>DATA!E7780</f>
        <v>0</v>
      </c>
    </row>
    <row r="6934" spans="1:3" x14ac:dyDescent="0.35">
      <c r="A6934" s="30">
        <f>DATA!C7781</f>
        <v>0</v>
      </c>
      <c r="B6934" s="30">
        <f>DATA!D7781</f>
        <v>0</v>
      </c>
      <c r="C6934" s="31">
        <f>DATA!E7781</f>
        <v>0</v>
      </c>
    </row>
    <row r="6935" spans="1:3" x14ac:dyDescent="0.35">
      <c r="A6935" s="30">
        <f>DATA!C7782</f>
        <v>0</v>
      </c>
      <c r="B6935" s="30">
        <f>DATA!D7782</f>
        <v>0</v>
      </c>
      <c r="C6935" s="31">
        <f>DATA!E7782</f>
        <v>0</v>
      </c>
    </row>
    <row r="6936" spans="1:3" x14ac:dyDescent="0.35">
      <c r="A6936" s="30">
        <f>DATA!C7783</f>
        <v>0</v>
      </c>
      <c r="B6936" s="30">
        <f>DATA!D7783</f>
        <v>0</v>
      </c>
      <c r="C6936" s="31">
        <f>DATA!E7783</f>
        <v>0</v>
      </c>
    </row>
    <row r="6937" spans="1:3" x14ac:dyDescent="0.35">
      <c r="A6937" s="30">
        <f>DATA!C7784</f>
        <v>0</v>
      </c>
      <c r="B6937" s="30">
        <f>DATA!D7784</f>
        <v>0</v>
      </c>
      <c r="C6937" s="31">
        <f>DATA!E7784</f>
        <v>0</v>
      </c>
    </row>
    <row r="6938" spans="1:3" x14ac:dyDescent="0.35">
      <c r="A6938" s="30">
        <f>DATA!C7785</f>
        <v>0</v>
      </c>
      <c r="B6938" s="30">
        <f>DATA!D7785</f>
        <v>0</v>
      </c>
      <c r="C6938" s="31">
        <f>DATA!E7785</f>
        <v>0</v>
      </c>
    </row>
    <row r="6939" spans="1:3" x14ac:dyDescent="0.35">
      <c r="A6939" s="30">
        <f>DATA!C7786</f>
        <v>0</v>
      </c>
      <c r="B6939" s="30">
        <f>DATA!D7786</f>
        <v>0</v>
      </c>
      <c r="C6939" s="31">
        <f>DATA!E7786</f>
        <v>0</v>
      </c>
    </row>
    <row r="6940" spans="1:3" x14ac:dyDescent="0.35">
      <c r="A6940" s="30">
        <f>DATA!C7787</f>
        <v>0</v>
      </c>
      <c r="B6940" s="30">
        <f>DATA!D7787</f>
        <v>0</v>
      </c>
      <c r="C6940" s="31">
        <f>DATA!E7787</f>
        <v>0</v>
      </c>
    </row>
    <row r="6941" spans="1:3" x14ac:dyDescent="0.35">
      <c r="A6941" s="30">
        <f>DATA!C7788</f>
        <v>0</v>
      </c>
      <c r="B6941" s="30">
        <f>DATA!D7788</f>
        <v>0</v>
      </c>
      <c r="C6941" s="31">
        <f>DATA!E7788</f>
        <v>0</v>
      </c>
    </row>
    <row r="6942" spans="1:3" x14ac:dyDescent="0.35">
      <c r="A6942" s="30">
        <f>DATA!C7789</f>
        <v>0</v>
      </c>
      <c r="B6942" s="30">
        <f>DATA!D7789</f>
        <v>0</v>
      </c>
      <c r="C6942" s="31">
        <f>DATA!E7789</f>
        <v>0</v>
      </c>
    </row>
    <row r="6943" spans="1:3" x14ac:dyDescent="0.35">
      <c r="A6943" s="30">
        <f>DATA!C7790</f>
        <v>0</v>
      </c>
      <c r="B6943" s="30">
        <f>DATA!D7790</f>
        <v>0</v>
      </c>
      <c r="C6943" s="31">
        <f>DATA!E7790</f>
        <v>0</v>
      </c>
    </row>
    <row r="6944" spans="1:3" x14ac:dyDescent="0.35">
      <c r="A6944" s="30">
        <f>DATA!C7791</f>
        <v>0</v>
      </c>
      <c r="B6944" s="30">
        <f>DATA!D7791</f>
        <v>0</v>
      </c>
      <c r="C6944" s="31">
        <f>DATA!E7791</f>
        <v>0</v>
      </c>
    </row>
    <row r="6945" spans="1:3" x14ac:dyDescent="0.35">
      <c r="A6945" s="30">
        <f>DATA!C7792</f>
        <v>0</v>
      </c>
      <c r="B6945" s="30">
        <f>DATA!D7792</f>
        <v>0</v>
      </c>
      <c r="C6945" s="31">
        <f>DATA!E7792</f>
        <v>0</v>
      </c>
    </row>
    <row r="6946" spans="1:3" x14ac:dyDescent="0.35">
      <c r="A6946" s="30">
        <f>DATA!C7793</f>
        <v>0</v>
      </c>
      <c r="B6946" s="30">
        <f>DATA!D7793</f>
        <v>0</v>
      </c>
      <c r="C6946" s="31">
        <f>DATA!E7793</f>
        <v>0</v>
      </c>
    </row>
    <row r="6947" spans="1:3" x14ac:dyDescent="0.35">
      <c r="A6947" s="30">
        <f>DATA!C7794</f>
        <v>0</v>
      </c>
      <c r="B6947" s="30">
        <f>DATA!D7794</f>
        <v>0</v>
      </c>
      <c r="C6947" s="31">
        <f>DATA!E7794</f>
        <v>0</v>
      </c>
    </row>
    <row r="6948" spans="1:3" x14ac:dyDescent="0.35">
      <c r="A6948" s="30">
        <f>DATA!C7795</f>
        <v>0</v>
      </c>
      <c r="B6948" s="30">
        <f>DATA!D7795</f>
        <v>0</v>
      </c>
      <c r="C6948" s="31">
        <f>DATA!E7795</f>
        <v>0</v>
      </c>
    </row>
    <row r="6949" spans="1:3" x14ac:dyDescent="0.35">
      <c r="A6949" s="30">
        <f>DATA!C7796</f>
        <v>0</v>
      </c>
      <c r="B6949" s="30">
        <f>DATA!D7796</f>
        <v>0</v>
      </c>
      <c r="C6949" s="31">
        <f>DATA!E7796</f>
        <v>0</v>
      </c>
    </row>
    <row r="6950" spans="1:3" x14ac:dyDescent="0.35">
      <c r="A6950" s="30">
        <f>DATA!C7797</f>
        <v>0</v>
      </c>
      <c r="B6950" s="30">
        <f>DATA!D7797</f>
        <v>0</v>
      </c>
      <c r="C6950" s="31">
        <f>DATA!E7797</f>
        <v>0</v>
      </c>
    </row>
    <row r="6951" spans="1:3" x14ac:dyDescent="0.35">
      <c r="A6951" s="30">
        <f>DATA!C7798</f>
        <v>0</v>
      </c>
      <c r="B6951" s="30">
        <f>DATA!D7798</f>
        <v>0</v>
      </c>
      <c r="C6951" s="31">
        <f>DATA!E7798</f>
        <v>0</v>
      </c>
    </row>
    <row r="6952" spans="1:3" x14ac:dyDescent="0.35">
      <c r="A6952" s="30">
        <f>DATA!C7799</f>
        <v>0</v>
      </c>
      <c r="B6952" s="30">
        <f>DATA!D7799</f>
        <v>0</v>
      </c>
      <c r="C6952" s="31">
        <f>DATA!E7799</f>
        <v>0</v>
      </c>
    </row>
    <row r="6953" spans="1:3" x14ac:dyDescent="0.35">
      <c r="A6953" s="30">
        <f>DATA!C7800</f>
        <v>0</v>
      </c>
      <c r="B6953" s="30">
        <f>DATA!D7800</f>
        <v>0</v>
      </c>
      <c r="C6953" s="31">
        <f>DATA!E7800</f>
        <v>0</v>
      </c>
    </row>
    <row r="6954" spans="1:3" x14ac:dyDescent="0.35">
      <c r="A6954" s="30">
        <f>DATA!C7801</f>
        <v>0</v>
      </c>
      <c r="B6954" s="30">
        <f>DATA!D7801</f>
        <v>0</v>
      </c>
      <c r="C6954" s="31">
        <f>DATA!E7801</f>
        <v>0</v>
      </c>
    </row>
    <row r="6955" spans="1:3" x14ac:dyDescent="0.35">
      <c r="A6955" s="30">
        <f>DATA!C7802</f>
        <v>0</v>
      </c>
      <c r="B6955" s="30">
        <f>DATA!D7802</f>
        <v>0</v>
      </c>
      <c r="C6955" s="31">
        <f>DATA!E7802</f>
        <v>0</v>
      </c>
    </row>
    <row r="6956" spans="1:3" x14ac:dyDescent="0.35">
      <c r="A6956" s="30">
        <f>DATA!C7803</f>
        <v>0</v>
      </c>
      <c r="B6956" s="30">
        <f>DATA!D7803</f>
        <v>0</v>
      </c>
      <c r="C6956" s="31">
        <f>DATA!E7803</f>
        <v>0</v>
      </c>
    </row>
    <row r="6957" spans="1:3" x14ac:dyDescent="0.35">
      <c r="A6957" s="30">
        <f>DATA!C7804</f>
        <v>0</v>
      </c>
      <c r="B6957" s="30">
        <f>DATA!D7804</f>
        <v>0</v>
      </c>
      <c r="C6957" s="31">
        <f>DATA!E7804</f>
        <v>0</v>
      </c>
    </row>
    <row r="6958" spans="1:3" x14ac:dyDescent="0.35">
      <c r="A6958" s="30">
        <f>DATA!C7805</f>
        <v>0</v>
      </c>
      <c r="B6958" s="30">
        <f>DATA!D7805</f>
        <v>0</v>
      </c>
      <c r="C6958" s="31">
        <f>DATA!E7805</f>
        <v>0</v>
      </c>
    </row>
    <row r="6959" spans="1:3" x14ac:dyDescent="0.35">
      <c r="A6959" s="30">
        <f>DATA!C7806</f>
        <v>0</v>
      </c>
      <c r="B6959" s="30">
        <f>DATA!D7806</f>
        <v>0</v>
      </c>
      <c r="C6959" s="31">
        <f>DATA!E7806</f>
        <v>0</v>
      </c>
    </row>
    <row r="6960" spans="1:3" x14ac:dyDescent="0.35">
      <c r="A6960" s="30">
        <f>DATA!C7807</f>
        <v>0</v>
      </c>
      <c r="B6960" s="30">
        <f>DATA!D7807</f>
        <v>0</v>
      </c>
      <c r="C6960" s="31">
        <f>DATA!E7807</f>
        <v>0</v>
      </c>
    </row>
    <row r="6961" spans="1:3" x14ac:dyDescent="0.35">
      <c r="A6961" s="30">
        <f>DATA!C7808</f>
        <v>0</v>
      </c>
      <c r="B6961" s="30">
        <f>DATA!D7808</f>
        <v>0</v>
      </c>
      <c r="C6961" s="31">
        <f>DATA!E7808</f>
        <v>0</v>
      </c>
    </row>
    <row r="6962" spans="1:3" x14ac:dyDescent="0.35">
      <c r="A6962" s="30">
        <f>DATA!C7809</f>
        <v>0</v>
      </c>
      <c r="B6962" s="30">
        <f>DATA!D7809</f>
        <v>0</v>
      </c>
      <c r="C6962" s="31">
        <f>DATA!E7809</f>
        <v>0</v>
      </c>
    </row>
    <row r="6963" spans="1:3" x14ac:dyDescent="0.35">
      <c r="A6963" s="30">
        <f>DATA!C7810</f>
        <v>0</v>
      </c>
      <c r="B6963" s="30">
        <f>DATA!D7810</f>
        <v>0</v>
      </c>
      <c r="C6963" s="31">
        <f>DATA!E7810</f>
        <v>0</v>
      </c>
    </row>
    <row r="6964" spans="1:3" x14ac:dyDescent="0.35">
      <c r="A6964" s="30">
        <f>DATA!C7811</f>
        <v>0</v>
      </c>
      <c r="B6964" s="30">
        <f>DATA!D7811</f>
        <v>0</v>
      </c>
      <c r="C6964" s="31">
        <f>DATA!E7811</f>
        <v>0</v>
      </c>
    </row>
    <row r="6965" spans="1:3" x14ac:dyDescent="0.35">
      <c r="A6965" s="30">
        <f>DATA!C7812</f>
        <v>0</v>
      </c>
      <c r="B6965" s="30">
        <f>DATA!D7812</f>
        <v>0</v>
      </c>
      <c r="C6965" s="31">
        <f>DATA!E7812</f>
        <v>0</v>
      </c>
    </row>
    <row r="6966" spans="1:3" x14ac:dyDescent="0.35">
      <c r="A6966" s="30">
        <f>DATA!C7813</f>
        <v>0</v>
      </c>
      <c r="B6966" s="30">
        <f>DATA!D7813</f>
        <v>0</v>
      </c>
      <c r="C6966" s="31">
        <f>DATA!E7813</f>
        <v>0</v>
      </c>
    </row>
    <row r="6967" spans="1:3" x14ac:dyDescent="0.35">
      <c r="A6967" s="30">
        <f>DATA!C7814</f>
        <v>0</v>
      </c>
      <c r="B6967" s="30">
        <f>DATA!D7814</f>
        <v>0</v>
      </c>
      <c r="C6967" s="31">
        <f>DATA!E7814</f>
        <v>0</v>
      </c>
    </row>
    <row r="6968" spans="1:3" x14ac:dyDescent="0.35">
      <c r="A6968" s="30">
        <f>DATA!C7815</f>
        <v>0</v>
      </c>
      <c r="B6968" s="30">
        <f>DATA!D7815</f>
        <v>0</v>
      </c>
      <c r="C6968" s="31">
        <f>DATA!E7815</f>
        <v>0</v>
      </c>
    </row>
    <row r="6969" spans="1:3" x14ac:dyDescent="0.35">
      <c r="A6969" s="30">
        <f>DATA!C7816</f>
        <v>0</v>
      </c>
      <c r="B6969" s="30">
        <f>DATA!D7816</f>
        <v>0</v>
      </c>
      <c r="C6969" s="31">
        <f>DATA!E7816</f>
        <v>0</v>
      </c>
    </row>
    <row r="6970" spans="1:3" x14ac:dyDescent="0.35">
      <c r="A6970" s="30">
        <f>DATA!C7817</f>
        <v>0</v>
      </c>
      <c r="B6970" s="30">
        <f>DATA!D7817</f>
        <v>0</v>
      </c>
      <c r="C6970" s="31">
        <f>DATA!E7817</f>
        <v>0</v>
      </c>
    </row>
    <row r="6971" spans="1:3" x14ac:dyDescent="0.35">
      <c r="A6971" s="30">
        <f>DATA!C7818</f>
        <v>0</v>
      </c>
      <c r="B6971" s="30">
        <f>DATA!D7818</f>
        <v>0</v>
      </c>
      <c r="C6971" s="31">
        <f>DATA!E7818</f>
        <v>0</v>
      </c>
    </row>
    <row r="6972" spans="1:3" x14ac:dyDescent="0.35">
      <c r="A6972" s="30">
        <f>DATA!C7819</f>
        <v>0</v>
      </c>
      <c r="B6972" s="30">
        <f>DATA!D7819</f>
        <v>0</v>
      </c>
      <c r="C6972" s="31">
        <f>DATA!E7819</f>
        <v>0</v>
      </c>
    </row>
    <row r="6973" spans="1:3" x14ac:dyDescent="0.35">
      <c r="A6973" s="30">
        <f>DATA!C7820</f>
        <v>0</v>
      </c>
      <c r="B6973" s="30">
        <f>DATA!D7820</f>
        <v>0</v>
      </c>
      <c r="C6973" s="31">
        <f>DATA!E7820</f>
        <v>0</v>
      </c>
    </row>
    <row r="6974" spans="1:3" x14ac:dyDescent="0.35">
      <c r="A6974" s="30">
        <f>DATA!C7821</f>
        <v>0</v>
      </c>
      <c r="B6974" s="30">
        <f>DATA!D7821</f>
        <v>0</v>
      </c>
      <c r="C6974" s="31">
        <f>DATA!E7821</f>
        <v>0</v>
      </c>
    </row>
    <row r="6975" spans="1:3" x14ac:dyDescent="0.35">
      <c r="A6975" s="30">
        <f>DATA!C7822</f>
        <v>0</v>
      </c>
      <c r="B6975" s="30">
        <f>DATA!D7822</f>
        <v>0</v>
      </c>
      <c r="C6975" s="31">
        <f>DATA!E7822</f>
        <v>0</v>
      </c>
    </row>
    <row r="6976" spans="1:3" x14ac:dyDescent="0.35">
      <c r="A6976" s="30">
        <f>DATA!C7823</f>
        <v>0</v>
      </c>
      <c r="B6976" s="30">
        <f>DATA!D7823</f>
        <v>0</v>
      </c>
      <c r="C6976" s="31">
        <f>DATA!E7823</f>
        <v>0</v>
      </c>
    </row>
    <row r="6977" spans="1:3" x14ac:dyDescent="0.35">
      <c r="A6977" s="30">
        <f>DATA!C7824</f>
        <v>0</v>
      </c>
      <c r="B6977" s="30">
        <f>DATA!D7824</f>
        <v>0</v>
      </c>
      <c r="C6977" s="31">
        <f>DATA!E7824</f>
        <v>0</v>
      </c>
    </row>
    <row r="6978" spans="1:3" x14ac:dyDescent="0.35">
      <c r="A6978" s="30">
        <f>DATA!C7825</f>
        <v>0</v>
      </c>
      <c r="B6978" s="30">
        <f>DATA!D7825</f>
        <v>0</v>
      </c>
      <c r="C6978" s="31">
        <f>DATA!E7825</f>
        <v>0</v>
      </c>
    </row>
    <row r="6979" spans="1:3" x14ac:dyDescent="0.35">
      <c r="A6979" s="30">
        <f>DATA!C7826</f>
        <v>0</v>
      </c>
      <c r="B6979" s="30">
        <f>DATA!D7826</f>
        <v>0</v>
      </c>
      <c r="C6979" s="31">
        <f>DATA!E7826</f>
        <v>0</v>
      </c>
    </row>
    <row r="6980" spans="1:3" x14ac:dyDescent="0.35">
      <c r="A6980" s="30">
        <f>DATA!C7827</f>
        <v>0</v>
      </c>
      <c r="B6980" s="30">
        <f>DATA!D7827</f>
        <v>0</v>
      </c>
      <c r="C6980" s="31">
        <f>DATA!E7827</f>
        <v>0</v>
      </c>
    </row>
    <row r="6981" spans="1:3" x14ac:dyDescent="0.35">
      <c r="A6981" s="30">
        <f>DATA!C7828</f>
        <v>0</v>
      </c>
      <c r="B6981" s="30">
        <f>DATA!D7828</f>
        <v>0</v>
      </c>
      <c r="C6981" s="31">
        <f>DATA!E7828</f>
        <v>0</v>
      </c>
    </row>
    <row r="6982" spans="1:3" x14ac:dyDescent="0.35">
      <c r="A6982" s="30">
        <f>DATA!C7829</f>
        <v>0</v>
      </c>
      <c r="B6982" s="30">
        <f>DATA!D7829</f>
        <v>0</v>
      </c>
      <c r="C6982" s="31">
        <f>DATA!E7829</f>
        <v>0</v>
      </c>
    </row>
    <row r="6983" spans="1:3" x14ac:dyDescent="0.35">
      <c r="A6983" s="30">
        <f>DATA!C7830</f>
        <v>0</v>
      </c>
      <c r="B6983" s="30">
        <f>DATA!D7830</f>
        <v>0</v>
      </c>
      <c r="C6983" s="31">
        <f>DATA!E7830</f>
        <v>0</v>
      </c>
    </row>
    <row r="6984" spans="1:3" x14ac:dyDescent="0.35">
      <c r="A6984" s="30">
        <f>DATA!C7831</f>
        <v>0</v>
      </c>
      <c r="B6984" s="30">
        <f>DATA!D7831</f>
        <v>0</v>
      </c>
      <c r="C6984" s="31">
        <f>DATA!E7831</f>
        <v>0</v>
      </c>
    </row>
    <row r="6985" spans="1:3" x14ac:dyDescent="0.35">
      <c r="A6985" s="30">
        <f>DATA!C7832</f>
        <v>0</v>
      </c>
      <c r="B6985" s="30">
        <f>DATA!D7832</f>
        <v>0</v>
      </c>
      <c r="C6985" s="31">
        <f>DATA!E7832</f>
        <v>0</v>
      </c>
    </row>
    <row r="6986" spans="1:3" x14ac:dyDescent="0.35">
      <c r="A6986" s="30">
        <f>DATA!C7833</f>
        <v>0</v>
      </c>
      <c r="B6986" s="30">
        <f>DATA!D7833</f>
        <v>0</v>
      </c>
      <c r="C6986" s="31">
        <f>DATA!E7833</f>
        <v>0</v>
      </c>
    </row>
    <row r="6987" spans="1:3" x14ac:dyDescent="0.35">
      <c r="A6987" s="30">
        <f>DATA!C7834</f>
        <v>0</v>
      </c>
      <c r="B6987" s="30">
        <f>DATA!D7834</f>
        <v>0</v>
      </c>
      <c r="C6987" s="31">
        <f>DATA!E7834</f>
        <v>0</v>
      </c>
    </row>
    <row r="6988" spans="1:3" x14ac:dyDescent="0.35">
      <c r="A6988" s="30">
        <f>DATA!C7835</f>
        <v>0</v>
      </c>
      <c r="B6988" s="30">
        <f>DATA!D7835</f>
        <v>0</v>
      </c>
      <c r="C6988" s="31">
        <f>DATA!E7835</f>
        <v>0</v>
      </c>
    </row>
    <row r="6989" spans="1:3" x14ac:dyDescent="0.35">
      <c r="A6989" s="30">
        <f>DATA!C7836</f>
        <v>0</v>
      </c>
      <c r="B6989" s="30">
        <f>DATA!D7836</f>
        <v>0</v>
      </c>
      <c r="C6989" s="31">
        <f>DATA!E7836</f>
        <v>0</v>
      </c>
    </row>
    <row r="6990" spans="1:3" x14ac:dyDescent="0.35">
      <c r="A6990" s="30">
        <f>DATA!C7837</f>
        <v>0</v>
      </c>
      <c r="B6990" s="30">
        <f>DATA!D7837</f>
        <v>0</v>
      </c>
      <c r="C6990" s="31">
        <f>DATA!E7837</f>
        <v>0</v>
      </c>
    </row>
    <row r="6991" spans="1:3" x14ac:dyDescent="0.35">
      <c r="A6991" s="30">
        <f>DATA!C7838</f>
        <v>0</v>
      </c>
      <c r="B6991" s="30">
        <f>DATA!D7838</f>
        <v>0</v>
      </c>
      <c r="C6991" s="31">
        <f>DATA!E7838</f>
        <v>0</v>
      </c>
    </row>
    <row r="6992" spans="1:3" x14ac:dyDescent="0.35">
      <c r="A6992" s="30">
        <f>DATA!C7839</f>
        <v>0</v>
      </c>
      <c r="B6992" s="30">
        <f>DATA!D7839</f>
        <v>0</v>
      </c>
      <c r="C6992" s="31">
        <f>DATA!E7839</f>
        <v>0</v>
      </c>
    </row>
    <row r="6993" spans="1:3" x14ac:dyDescent="0.35">
      <c r="A6993" s="30">
        <f>DATA!C7840</f>
        <v>0</v>
      </c>
      <c r="B6993" s="30">
        <f>DATA!D7840</f>
        <v>0</v>
      </c>
      <c r="C6993" s="31">
        <f>DATA!E7840</f>
        <v>0</v>
      </c>
    </row>
    <row r="6994" spans="1:3" x14ac:dyDescent="0.35">
      <c r="A6994" s="30">
        <f>DATA!C7841</f>
        <v>0</v>
      </c>
      <c r="B6994" s="30">
        <f>DATA!D7841</f>
        <v>0</v>
      </c>
      <c r="C6994" s="31">
        <f>DATA!E7841</f>
        <v>0</v>
      </c>
    </row>
    <row r="6995" spans="1:3" x14ac:dyDescent="0.35">
      <c r="A6995" s="30">
        <f>DATA!C7842</f>
        <v>0</v>
      </c>
      <c r="B6995" s="30">
        <f>DATA!D7842</f>
        <v>0</v>
      </c>
      <c r="C6995" s="31">
        <f>DATA!E7842</f>
        <v>0</v>
      </c>
    </row>
    <row r="6996" spans="1:3" x14ac:dyDescent="0.35">
      <c r="A6996" s="30">
        <f>DATA!C7843</f>
        <v>0</v>
      </c>
      <c r="B6996" s="30">
        <f>DATA!D7843</f>
        <v>0</v>
      </c>
      <c r="C6996" s="31">
        <f>DATA!E7843</f>
        <v>0</v>
      </c>
    </row>
    <row r="6997" spans="1:3" x14ac:dyDescent="0.35">
      <c r="A6997" s="30">
        <f>DATA!C7844</f>
        <v>0</v>
      </c>
      <c r="B6997" s="30">
        <f>DATA!D7844</f>
        <v>0</v>
      </c>
      <c r="C6997" s="31">
        <f>DATA!E7844</f>
        <v>0</v>
      </c>
    </row>
    <row r="6998" spans="1:3" x14ac:dyDescent="0.35">
      <c r="A6998" s="30">
        <f>DATA!C7845</f>
        <v>0</v>
      </c>
      <c r="B6998" s="30">
        <f>DATA!D7845</f>
        <v>0</v>
      </c>
      <c r="C6998" s="31">
        <f>DATA!E7845</f>
        <v>0</v>
      </c>
    </row>
    <row r="6999" spans="1:3" x14ac:dyDescent="0.35">
      <c r="A6999" s="30">
        <f>DATA!C7846</f>
        <v>0</v>
      </c>
      <c r="B6999" s="30">
        <f>DATA!D7846</f>
        <v>0</v>
      </c>
      <c r="C6999" s="31">
        <f>DATA!E7846</f>
        <v>0</v>
      </c>
    </row>
    <row r="7000" spans="1:3" x14ac:dyDescent="0.35">
      <c r="A7000" s="30">
        <f>DATA!C7847</f>
        <v>0</v>
      </c>
      <c r="B7000" s="30">
        <f>DATA!D7847</f>
        <v>0</v>
      </c>
      <c r="C7000" s="31">
        <f>DATA!E7847</f>
        <v>0</v>
      </c>
    </row>
    <row r="7001" spans="1:3" x14ac:dyDescent="0.35">
      <c r="A7001" s="30">
        <f>DATA!C7848</f>
        <v>0</v>
      </c>
      <c r="B7001" s="30">
        <f>DATA!D7848</f>
        <v>0</v>
      </c>
      <c r="C7001" s="31">
        <f>DATA!E7848</f>
        <v>0</v>
      </c>
    </row>
    <row r="7002" spans="1:3" x14ac:dyDescent="0.35">
      <c r="A7002" s="30">
        <f>DATA!C7849</f>
        <v>0</v>
      </c>
      <c r="B7002" s="30">
        <f>DATA!D7849</f>
        <v>0</v>
      </c>
      <c r="C7002" s="31">
        <f>DATA!E7849</f>
        <v>0</v>
      </c>
    </row>
    <row r="7003" spans="1:3" x14ac:dyDescent="0.35">
      <c r="A7003" s="30">
        <f>DATA!C7850</f>
        <v>0</v>
      </c>
      <c r="B7003" s="30">
        <f>DATA!D7850</f>
        <v>0</v>
      </c>
      <c r="C7003" s="31">
        <f>DATA!E7850</f>
        <v>0</v>
      </c>
    </row>
    <row r="7004" spans="1:3" x14ac:dyDescent="0.35">
      <c r="A7004" s="30">
        <f>DATA!C7851</f>
        <v>0</v>
      </c>
      <c r="B7004" s="30">
        <f>DATA!D7851</f>
        <v>0</v>
      </c>
      <c r="C7004" s="31">
        <f>DATA!E7851</f>
        <v>0</v>
      </c>
    </row>
    <row r="7005" spans="1:3" x14ac:dyDescent="0.35">
      <c r="A7005" s="30">
        <f>DATA!C7852</f>
        <v>0</v>
      </c>
      <c r="B7005" s="30">
        <f>DATA!D7852</f>
        <v>0</v>
      </c>
      <c r="C7005" s="31">
        <f>DATA!E7852</f>
        <v>0</v>
      </c>
    </row>
    <row r="7006" spans="1:3" x14ac:dyDescent="0.35">
      <c r="A7006" s="30">
        <f>DATA!C7853</f>
        <v>0</v>
      </c>
      <c r="B7006" s="30">
        <f>DATA!D7853</f>
        <v>0</v>
      </c>
      <c r="C7006" s="31">
        <f>DATA!E7853</f>
        <v>0</v>
      </c>
    </row>
    <row r="7007" spans="1:3" x14ac:dyDescent="0.35">
      <c r="A7007" s="30">
        <f>DATA!C7854</f>
        <v>0</v>
      </c>
      <c r="B7007" s="30">
        <f>DATA!D7854</f>
        <v>0</v>
      </c>
      <c r="C7007" s="31">
        <f>DATA!E7854</f>
        <v>0</v>
      </c>
    </row>
    <row r="7008" spans="1:3" x14ac:dyDescent="0.35">
      <c r="A7008" s="30">
        <f>DATA!C7855</f>
        <v>0</v>
      </c>
      <c r="B7008" s="30">
        <f>DATA!D7855</f>
        <v>0</v>
      </c>
      <c r="C7008" s="31">
        <f>DATA!E7855</f>
        <v>0</v>
      </c>
    </row>
    <row r="7009" spans="1:3" x14ac:dyDescent="0.35">
      <c r="A7009" s="30">
        <f>DATA!C7856</f>
        <v>0</v>
      </c>
      <c r="B7009" s="30">
        <f>DATA!D7856</f>
        <v>0</v>
      </c>
      <c r="C7009" s="31">
        <f>DATA!E7856</f>
        <v>0</v>
      </c>
    </row>
    <row r="7010" spans="1:3" x14ac:dyDescent="0.35">
      <c r="A7010" s="30">
        <f>DATA!C7857</f>
        <v>0</v>
      </c>
      <c r="B7010" s="30">
        <f>DATA!D7857</f>
        <v>0</v>
      </c>
      <c r="C7010" s="31">
        <f>DATA!E7857</f>
        <v>0</v>
      </c>
    </row>
    <row r="7011" spans="1:3" x14ac:dyDescent="0.35">
      <c r="A7011" s="30">
        <f>DATA!C7858</f>
        <v>0</v>
      </c>
      <c r="B7011" s="30">
        <f>DATA!D7858</f>
        <v>0</v>
      </c>
      <c r="C7011" s="31">
        <f>DATA!E7858</f>
        <v>0</v>
      </c>
    </row>
    <row r="7012" spans="1:3" x14ac:dyDescent="0.35">
      <c r="A7012" s="30">
        <f>DATA!C7859</f>
        <v>0</v>
      </c>
      <c r="B7012" s="30">
        <f>DATA!D7859</f>
        <v>0</v>
      </c>
      <c r="C7012" s="31">
        <f>DATA!E7859</f>
        <v>0</v>
      </c>
    </row>
    <row r="7013" spans="1:3" x14ac:dyDescent="0.35">
      <c r="A7013" s="30">
        <f>DATA!C7860</f>
        <v>0</v>
      </c>
      <c r="B7013" s="30">
        <f>DATA!D7860</f>
        <v>0</v>
      </c>
      <c r="C7013" s="31">
        <f>DATA!E7860</f>
        <v>0</v>
      </c>
    </row>
    <row r="7014" spans="1:3" x14ac:dyDescent="0.35">
      <c r="A7014" s="30">
        <f>DATA!C7861</f>
        <v>0</v>
      </c>
      <c r="B7014" s="30">
        <f>DATA!D7861</f>
        <v>0</v>
      </c>
      <c r="C7014" s="31">
        <f>DATA!E7861</f>
        <v>0</v>
      </c>
    </row>
    <row r="7015" spans="1:3" x14ac:dyDescent="0.35">
      <c r="A7015" s="30">
        <f>DATA!C7862</f>
        <v>0</v>
      </c>
      <c r="B7015" s="30">
        <f>DATA!D7862</f>
        <v>0</v>
      </c>
      <c r="C7015" s="31">
        <f>DATA!E7862</f>
        <v>0</v>
      </c>
    </row>
    <row r="7016" spans="1:3" x14ac:dyDescent="0.35">
      <c r="A7016" s="30">
        <f>DATA!C7863</f>
        <v>0</v>
      </c>
      <c r="B7016" s="30">
        <f>DATA!D7863</f>
        <v>0</v>
      </c>
      <c r="C7016" s="31">
        <f>DATA!E7863</f>
        <v>0</v>
      </c>
    </row>
    <row r="7017" spans="1:3" x14ac:dyDescent="0.35">
      <c r="A7017" s="30">
        <f>DATA!C7864</f>
        <v>0</v>
      </c>
      <c r="B7017" s="30">
        <f>DATA!D7864</f>
        <v>0</v>
      </c>
      <c r="C7017" s="31">
        <f>DATA!E7864</f>
        <v>0</v>
      </c>
    </row>
    <row r="7018" spans="1:3" x14ac:dyDescent="0.35">
      <c r="A7018" s="30">
        <f>DATA!C7865</f>
        <v>0</v>
      </c>
      <c r="B7018" s="30">
        <f>DATA!D7865</f>
        <v>0</v>
      </c>
      <c r="C7018" s="31">
        <f>DATA!E7865</f>
        <v>0</v>
      </c>
    </row>
    <row r="7019" spans="1:3" x14ac:dyDescent="0.35">
      <c r="A7019" s="30">
        <f>DATA!C7866</f>
        <v>0</v>
      </c>
      <c r="B7019" s="30">
        <f>DATA!D7866</f>
        <v>0</v>
      </c>
      <c r="C7019" s="31">
        <f>DATA!E7866</f>
        <v>0</v>
      </c>
    </row>
    <row r="7020" spans="1:3" x14ac:dyDescent="0.35">
      <c r="A7020" s="30">
        <f>DATA!C7867</f>
        <v>0</v>
      </c>
      <c r="B7020" s="30">
        <f>DATA!D7867</f>
        <v>0</v>
      </c>
      <c r="C7020" s="31">
        <f>DATA!E7867</f>
        <v>0</v>
      </c>
    </row>
    <row r="7021" spans="1:3" x14ac:dyDescent="0.35">
      <c r="A7021" s="30">
        <f>DATA!C7868</f>
        <v>0</v>
      </c>
      <c r="B7021" s="30">
        <f>DATA!D7868</f>
        <v>0</v>
      </c>
      <c r="C7021" s="31">
        <f>DATA!E7868</f>
        <v>0</v>
      </c>
    </row>
    <row r="7022" spans="1:3" x14ac:dyDescent="0.35">
      <c r="A7022" s="30">
        <f>DATA!C7869</f>
        <v>0</v>
      </c>
      <c r="B7022" s="30">
        <f>DATA!D7869</f>
        <v>0</v>
      </c>
      <c r="C7022" s="31">
        <f>DATA!E7869</f>
        <v>0</v>
      </c>
    </row>
    <row r="7023" spans="1:3" x14ac:dyDescent="0.35">
      <c r="A7023" s="30">
        <f>DATA!C7870</f>
        <v>0</v>
      </c>
      <c r="B7023" s="30">
        <f>DATA!D7870</f>
        <v>0</v>
      </c>
      <c r="C7023" s="31">
        <f>DATA!E7870</f>
        <v>0</v>
      </c>
    </row>
    <row r="7024" spans="1:3" x14ac:dyDescent="0.35">
      <c r="A7024" s="30">
        <f>DATA!C7871</f>
        <v>0</v>
      </c>
      <c r="B7024" s="30">
        <f>DATA!D7871</f>
        <v>0</v>
      </c>
      <c r="C7024" s="31">
        <f>DATA!E7871</f>
        <v>0</v>
      </c>
    </row>
    <row r="7025" spans="1:3" x14ac:dyDescent="0.35">
      <c r="A7025" s="30">
        <f>DATA!C7872</f>
        <v>0</v>
      </c>
      <c r="B7025" s="30">
        <f>DATA!D7872</f>
        <v>0</v>
      </c>
      <c r="C7025" s="31">
        <f>DATA!E7872</f>
        <v>0</v>
      </c>
    </row>
    <row r="7026" spans="1:3" x14ac:dyDescent="0.35">
      <c r="A7026" s="30">
        <f>DATA!C7873</f>
        <v>0</v>
      </c>
      <c r="B7026" s="30">
        <f>DATA!D7873</f>
        <v>0</v>
      </c>
      <c r="C7026" s="31">
        <f>DATA!E7873</f>
        <v>0</v>
      </c>
    </row>
    <row r="7027" spans="1:3" x14ac:dyDescent="0.35">
      <c r="A7027" s="30">
        <f>DATA!C7874</f>
        <v>0</v>
      </c>
      <c r="B7027" s="30">
        <f>DATA!D7874</f>
        <v>0</v>
      </c>
      <c r="C7027" s="31">
        <f>DATA!E7874</f>
        <v>0</v>
      </c>
    </row>
    <row r="7028" spans="1:3" x14ac:dyDescent="0.35">
      <c r="A7028" s="30">
        <f>DATA!C7875</f>
        <v>0</v>
      </c>
      <c r="B7028" s="30">
        <f>DATA!D7875</f>
        <v>0</v>
      </c>
      <c r="C7028" s="31">
        <f>DATA!E7875</f>
        <v>0</v>
      </c>
    </row>
    <row r="7029" spans="1:3" x14ac:dyDescent="0.35">
      <c r="A7029" s="30">
        <f>DATA!C7876</f>
        <v>0</v>
      </c>
      <c r="B7029" s="30">
        <f>DATA!D7876</f>
        <v>0</v>
      </c>
      <c r="C7029" s="31">
        <f>DATA!E7876</f>
        <v>0</v>
      </c>
    </row>
    <row r="7030" spans="1:3" x14ac:dyDescent="0.35">
      <c r="A7030" s="30">
        <f>DATA!C7877</f>
        <v>0</v>
      </c>
      <c r="B7030" s="30">
        <f>DATA!D7877</f>
        <v>0</v>
      </c>
      <c r="C7030" s="31">
        <f>DATA!E7877</f>
        <v>0</v>
      </c>
    </row>
    <row r="7031" spans="1:3" x14ac:dyDescent="0.35">
      <c r="A7031" s="30">
        <f>DATA!C7878</f>
        <v>0</v>
      </c>
      <c r="B7031" s="30">
        <f>DATA!D7878</f>
        <v>0</v>
      </c>
      <c r="C7031" s="31">
        <f>DATA!E7878</f>
        <v>0</v>
      </c>
    </row>
    <row r="7032" spans="1:3" x14ac:dyDescent="0.35">
      <c r="A7032" s="30">
        <f>DATA!C7879</f>
        <v>0</v>
      </c>
      <c r="B7032" s="30">
        <f>DATA!D7879</f>
        <v>0</v>
      </c>
      <c r="C7032" s="31">
        <f>DATA!E7879</f>
        <v>0</v>
      </c>
    </row>
    <row r="7033" spans="1:3" x14ac:dyDescent="0.35">
      <c r="A7033" s="30">
        <f>DATA!C7880</f>
        <v>0</v>
      </c>
      <c r="B7033" s="30">
        <f>DATA!D7880</f>
        <v>0</v>
      </c>
      <c r="C7033" s="31">
        <f>DATA!E7880</f>
        <v>0</v>
      </c>
    </row>
    <row r="7034" spans="1:3" x14ac:dyDescent="0.35">
      <c r="A7034" s="30">
        <f>DATA!C7881</f>
        <v>0</v>
      </c>
      <c r="B7034" s="30">
        <f>DATA!D7881</f>
        <v>0</v>
      </c>
      <c r="C7034" s="31">
        <f>DATA!E7881</f>
        <v>0</v>
      </c>
    </row>
    <row r="7035" spans="1:3" x14ac:dyDescent="0.35">
      <c r="A7035" s="30">
        <f>DATA!C7882</f>
        <v>0</v>
      </c>
      <c r="B7035" s="30">
        <f>DATA!D7882</f>
        <v>0</v>
      </c>
      <c r="C7035" s="31">
        <f>DATA!E7882</f>
        <v>0</v>
      </c>
    </row>
    <row r="7036" spans="1:3" x14ac:dyDescent="0.35">
      <c r="A7036" s="30">
        <f>DATA!C7883</f>
        <v>0</v>
      </c>
      <c r="B7036" s="30">
        <f>DATA!D7883</f>
        <v>0</v>
      </c>
      <c r="C7036" s="31">
        <f>DATA!E7883</f>
        <v>0</v>
      </c>
    </row>
    <row r="7037" spans="1:3" x14ac:dyDescent="0.35">
      <c r="A7037" s="30">
        <f>DATA!C7884</f>
        <v>0</v>
      </c>
      <c r="B7037" s="30">
        <f>DATA!D7884</f>
        <v>0</v>
      </c>
      <c r="C7037" s="31">
        <f>DATA!E7884</f>
        <v>0</v>
      </c>
    </row>
    <row r="7038" spans="1:3" x14ac:dyDescent="0.35">
      <c r="A7038" s="30">
        <f>DATA!C7885</f>
        <v>0</v>
      </c>
      <c r="B7038" s="30">
        <f>DATA!D7885</f>
        <v>0</v>
      </c>
      <c r="C7038" s="31">
        <f>DATA!E7885</f>
        <v>0</v>
      </c>
    </row>
    <row r="7039" spans="1:3" x14ac:dyDescent="0.35">
      <c r="A7039" s="30">
        <f>DATA!C7886</f>
        <v>0</v>
      </c>
      <c r="B7039" s="30">
        <f>DATA!D7886</f>
        <v>0</v>
      </c>
      <c r="C7039" s="31">
        <f>DATA!E7886</f>
        <v>0</v>
      </c>
    </row>
    <row r="7040" spans="1:3" x14ac:dyDescent="0.35">
      <c r="A7040" s="30">
        <f>DATA!C7887</f>
        <v>0</v>
      </c>
      <c r="B7040" s="30">
        <f>DATA!D7887</f>
        <v>0</v>
      </c>
      <c r="C7040" s="31">
        <f>DATA!E7887</f>
        <v>0</v>
      </c>
    </row>
    <row r="7041" spans="1:3" x14ac:dyDescent="0.35">
      <c r="A7041" s="30">
        <f>DATA!C7888</f>
        <v>0</v>
      </c>
      <c r="B7041" s="30">
        <f>DATA!D7888</f>
        <v>0</v>
      </c>
      <c r="C7041" s="31">
        <f>DATA!E7888</f>
        <v>0</v>
      </c>
    </row>
    <row r="7042" spans="1:3" x14ac:dyDescent="0.35">
      <c r="A7042" s="30">
        <f>DATA!C7889</f>
        <v>0</v>
      </c>
      <c r="B7042" s="30">
        <f>DATA!D7889</f>
        <v>0</v>
      </c>
      <c r="C7042" s="31">
        <f>DATA!E7889</f>
        <v>0</v>
      </c>
    </row>
    <row r="7043" spans="1:3" x14ac:dyDescent="0.35">
      <c r="A7043" s="30">
        <f>DATA!C7890</f>
        <v>0</v>
      </c>
      <c r="B7043" s="30">
        <f>DATA!D7890</f>
        <v>0</v>
      </c>
      <c r="C7043" s="31">
        <f>DATA!E7890</f>
        <v>0</v>
      </c>
    </row>
    <row r="7044" spans="1:3" x14ac:dyDescent="0.35">
      <c r="A7044" s="30">
        <f>DATA!C7891</f>
        <v>0</v>
      </c>
      <c r="B7044" s="30">
        <f>DATA!D7891</f>
        <v>0</v>
      </c>
      <c r="C7044" s="31">
        <f>DATA!E7891</f>
        <v>0</v>
      </c>
    </row>
    <row r="7045" spans="1:3" x14ac:dyDescent="0.35">
      <c r="A7045" s="30">
        <f>DATA!C7892</f>
        <v>0</v>
      </c>
      <c r="B7045" s="30">
        <f>DATA!D7892</f>
        <v>0</v>
      </c>
      <c r="C7045" s="31">
        <f>DATA!E7892</f>
        <v>0</v>
      </c>
    </row>
    <row r="7046" spans="1:3" x14ac:dyDescent="0.35">
      <c r="A7046" s="30">
        <f>DATA!C7893</f>
        <v>0</v>
      </c>
      <c r="B7046" s="30">
        <f>DATA!D7893</f>
        <v>0</v>
      </c>
      <c r="C7046" s="31">
        <f>DATA!E7893</f>
        <v>0</v>
      </c>
    </row>
    <row r="7047" spans="1:3" x14ac:dyDescent="0.35">
      <c r="A7047" s="30">
        <f>DATA!C7894</f>
        <v>0</v>
      </c>
      <c r="B7047" s="30">
        <f>DATA!D7894</f>
        <v>0</v>
      </c>
      <c r="C7047" s="31">
        <f>DATA!E7894</f>
        <v>0</v>
      </c>
    </row>
    <row r="7048" spans="1:3" x14ac:dyDescent="0.35">
      <c r="A7048" s="30">
        <f>DATA!C7895</f>
        <v>0</v>
      </c>
      <c r="B7048" s="30">
        <f>DATA!D7895</f>
        <v>0</v>
      </c>
      <c r="C7048" s="31">
        <f>DATA!E7895</f>
        <v>0</v>
      </c>
    </row>
    <row r="7049" spans="1:3" x14ac:dyDescent="0.35">
      <c r="A7049" s="30">
        <f>DATA!C7896</f>
        <v>0</v>
      </c>
      <c r="B7049" s="30">
        <f>DATA!D7896</f>
        <v>0</v>
      </c>
      <c r="C7049" s="31">
        <f>DATA!E7896</f>
        <v>0</v>
      </c>
    </row>
    <row r="7050" spans="1:3" x14ac:dyDescent="0.35">
      <c r="A7050" s="30">
        <f>DATA!C7897</f>
        <v>0</v>
      </c>
      <c r="B7050" s="30">
        <f>DATA!D7897</f>
        <v>0</v>
      </c>
      <c r="C7050" s="31">
        <f>DATA!E7897</f>
        <v>0</v>
      </c>
    </row>
    <row r="7051" spans="1:3" x14ac:dyDescent="0.35">
      <c r="A7051" s="30">
        <f>DATA!C7898</f>
        <v>0</v>
      </c>
      <c r="B7051" s="30">
        <f>DATA!D7898</f>
        <v>0</v>
      </c>
      <c r="C7051" s="31">
        <f>DATA!E7898</f>
        <v>0</v>
      </c>
    </row>
    <row r="7052" spans="1:3" x14ac:dyDescent="0.35">
      <c r="A7052" s="30">
        <f>DATA!C7899</f>
        <v>0</v>
      </c>
      <c r="B7052" s="30">
        <f>DATA!D7899</f>
        <v>0</v>
      </c>
      <c r="C7052" s="31">
        <f>DATA!E7899</f>
        <v>0</v>
      </c>
    </row>
    <row r="7053" spans="1:3" x14ac:dyDescent="0.35">
      <c r="A7053" s="30">
        <f>DATA!C7900</f>
        <v>0</v>
      </c>
      <c r="B7053" s="30">
        <f>DATA!D7900</f>
        <v>0</v>
      </c>
      <c r="C7053" s="31">
        <f>DATA!E7900</f>
        <v>0</v>
      </c>
    </row>
    <row r="7054" spans="1:3" x14ac:dyDescent="0.35">
      <c r="A7054" s="30">
        <f>DATA!C7901</f>
        <v>0</v>
      </c>
      <c r="B7054" s="30">
        <f>DATA!D7901</f>
        <v>0</v>
      </c>
      <c r="C7054" s="31">
        <f>DATA!E7901</f>
        <v>0</v>
      </c>
    </row>
    <row r="7055" spans="1:3" x14ac:dyDescent="0.35">
      <c r="A7055" s="30">
        <f>DATA!C7902</f>
        <v>0</v>
      </c>
      <c r="B7055" s="30">
        <f>DATA!D7902</f>
        <v>0</v>
      </c>
      <c r="C7055" s="31">
        <f>DATA!E7902</f>
        <v>0</v>
      </c>
    </row>
    <row r="7056" spans="1:3" x14ac:dyDescent="0.35">
      <c r="A7056" s="30">
        <f>DATA!C7903</f>
        <v>0</v>
      </c>
      <c r="B7056" s="30">
        <f>DATA!D7903</f>
        <v>0</v>
      </c>
      <c r="C7056" s="31">
        <f>DATA!E7903</f>
        <v>0</v>
      </c>
    </row>
    <row r="7057" spans="1:3" x14ac:dyDescent="0.35">
      <c r="A7057" s="30">
        <f>DATA!C7904</f>
        <v>0</v>
      </c>
      <c r="B7057" s="30">
        <f>DATA!D7904</f>
        <v>0</v>
      </c>
      <c r="C7057" s="31">
        <f>DATA!E7904</f>
        <v>0</v>
      </c>
    </row>
    <row r="7058" spans="1:3" x14ac:dyDescent="0.35">
      <c r="A7058" s="30">
        <f>DATA!C7905</f>
        <v>0</v>
      </c>
      <c r="B7058" s="30">
        <f>DATA!D7905</f>
        <v>0</v>
      </c>
      <c r="C7058" s="31">
        <f>DATA!E7905</f>
        <v>0</v>
      </c>
    </row>
    <row r="7059" spans="1:3" x14ac:dyDescent="0.35">
      <c r="A7059" s="30">
        <f>DATA!C7906</f>
        <v>0</v>
      </c>
      <c r="B7059" s="30">
        <f>DATA!D7906</f>
        <v>0</v>
      </c>
      <c r="C7059" s="31">
        <f>DATA!E7906</f>
        <v>0</v>
      </c>
    </row>
    <row r="7060" spans="1:3" x14ac:dyDescent="0.35">
      <c r="A7060" s="30">
        <f>DATA!C7907</f>
        <v>0</v>
      </c>
      <c r="B7060" s="30">
        <f>DATA!D7907</f>
        <v>0</v>
      </c>
      <c r="C7060" s="31">
        <f>DATA!E7907</f>
        <v>0</v>
      </c>
    </row>
    <row r="7061" spans="1:3" x14ac:dyDescent="0.35">
      <c r="A7061" s="30">
        <f>DATA!C7908</f>
        <v>0</v>
      </c>
      <c r="B7061" s="30">
        <f>DATA!D7908</f>
        <v>0</v>
      </c>
      <c r="C7061" s="31">
        <f>DATA!E7908</f>
        <v>0</v>
      </c>
    </row>
    <row r="7062" spans="1:3" x14ac:dyDescent="0.35">
      <c r="A7062" s="30">
        <f>DATA!C7909</f>
        <v>0</v>
      </c>
      <c r="B7062" s="30">
        <f>DATA!D7909</f>
        <v>0</v>
      </c>
      <c r="C7062" s="31">
        <f>DATA!E7909</f>
        <v>0</v>
      </c>
    </row>
    <row r="7063" spans="1:3" x14ac:dyDescent="0.35">
      <c r="A7063" s="30">
        <f>DATA!C7910</f>
        <v>0</v>
      </c>
      <c r="B7063" s="30">
        <f>DATA!D7910</f>
        <v>0</v>
      </c>
      <c r="C7063" s="31">
        <f>DATA!E7910</f>
        <v>0</v>
      </c>
    </row>
    <row r="7064" spans="1:3" x14ac:dyDescent="0.35">
      <c r="A7064" s="30">
        <f>DATA!C7911</f>
        <v>0</v>
      </c>
      <c r="B7064" s="30">
        <f>DATA!D7911</f>
        <v>0</v>
      </c>
      <c r="C7064" s="31">
        <f>DATA!E7911</f>
        <v>0</v>
      </c>
    </row>
    <row r="7065" spans="1:3" x14ac:dyDescent="0.35">
      <c r="A7065" s="30">
        <f>DATA!C7912</f>
        <v>0</v>
      </c>
      <c r="B7065" s="30">
        <f>DATA!D7912</f>
        <v>0</v>
      </c>
      <c r="C7065" s="31">
        <f>DATA!E7912</f>
        <v>0</v>
      </c>
    </row>
    <row r="7066" spans="1:3" x14ac:dyDescent="0.35">
      <c r="A7066" s="30">
        <f>DATA!C7913</f>
        <v>0</v>
      </c>
      <c r="B7066" s="30">
        <f>DATA!D7913</f>
        <v>0</v>
      </c>
      <c r="C7066" s="31">
        <f>DATA!E7913</f>
        <v>0</v>
      </c>
    </row>
    <row r="7067" spans="1:3" x14ac:dyDescent="0.35">
      <c r="A7067" s="30">
        <f>DATA!C7914</f>
        <v>0</v>
      </c>
      <c r="B7067" s="30">
        <f>DATA!D7914</f>
        <v>0</v>
      </c>
      <c r="C7067" s="31">
        <f>DATA!E7914</f>
        <v>0</v>
      </c>
    </row>
    <row r="7068" spans="1:3" x14ac:dyDescent="0.35">
      <c r="A7068" s="30">
        <f>DATA!C7915</f>
        <v>0</v>
      </c>
      <c r="B7068" s="30">
        <f>DATA!D7915</f>
        <v>0</v>
      </c>
      <c r="C7068" s="31">
        <f>DATA!E7915</f>
        <v>0</v>
      </c>
    </row>
    <row r="7069" spans="1:3" x14ac:dyDescent="0.35">
      <c r="A7069" s="30">
        <f>DATA!C7916</f>
        <v>0</v>
      </c>
      <c r="B7069" s="30">
        <f>DATA!D7916</f>
        <v>0</v>
      </c>
      <c r="C7069" s="31">
        <f>DATA!E7916</f>
        <v>0</v>
      </c>
    </row>
    <row r="7070" spans="1:3" x14ac:dyDescent="0.35">
      <c r="A7070" s="30">
        <f>DATA!C7917</f>
        <v>0</v>
      </c>
      <c r="B7070" s="30">
        <f>DATA!D7917</f>
        <v>0</v>
      </c>
      <c r="C7070" s="31">
        <f>DATA!E7917</f>
        <v>0</v>
      </c>
    </row>
    <row r="7071" spans="1:3" x14ac:dyDescent="0.35">
      <c r="A7071" s="30">
        <f>DATA!C7918</f>
        <v>0</v>
      </c>
      <c r="B7071" s="30">
        <f>DATA!D7918</f>
        <v>0</v>
      </c>
      <c r="C7071" s="31">
        <f>DATA!E7918</f>
        <v>0</v>
      </c>
    </row>
    <row r="7072" spans="1:3" x14ac:dyDescent="0.35">
      <c r="A7072" s="30">
        <f>DATA!C7919</f>
        <v>0</v>
      </c>
      <c r="B7072" s="30">
        <f>DATA!D7919</f>
        <v>0</v>
      </c>
      <c r="C7072" s="31">
        <f>DATA!E7919</f>
        <v>0</v>
      </c>
    </row>
    <row r="7073" spans="1:3" x14ac:dyDescent="0.35">
      <c r="A7073" s="30">
        <f>DATA!C7920</f>
        <v>0</v>
      </c>
      <c r="B7073" s="30">
        <f>DATA!D7920</f>
        <v>0</v>
      </c>
      <c r="C7073" s="31">
        <f>DATA!E7920</f>
        <v>0</v>
      </c>
    </row>
    <row r="7074" spans="1:3" x14ac:dyDescent="0.35">
      <c r="A7074" s="30">
        <f>DATA!C7921</f>
        <v>0</v>
      </c>
      <c r="B7074" s="30">
        <f>DATA!D7921</f>
        <v>0</v>
      </c>
      <c r="C7074" s="31">
        <f>DATA!E7921</f>
        <v>0</v>
      </c>
    </row>
    <row r="7075" spans="1:3" x14ac:dyDescent="0.35">
      <c r="A7075" s="30">
        <f>DATA!C7922</f>
        <v>0</v>
      </c>
      <c r="B7075" s="30">
        <f>DATA!D7922</f>
        <v>0</v>
      </c>
      <c r="C7075" s="31">
        <f>DATA!E7922</f>
        <v>0</v>
      </c>
    </row>
    <row r="7076" spans="1:3" x14ac:dyDescent="0.35">
      <c r="A7076" s="30">
        <f>DATA!C7923</f>
        <v>0</v>
      </c>
      <c r="B7076" s="30">
        <f>DATA!D7923</f>
        <v>0</v>
      </c>
      <c r="C7076" s="31">
        <f>DATA!E7923</f>
        <v>0</v>
      </c>
    </row>
    <row r="7077" spans="1:3" x14ac:dyDescent="0.35">
      <c r="A7077" s="30">
        <f>DATA!C7924</f>
        <v>0</v>
      </c>
      <c r="B7077" s="30">
        <f>DATA!D7924</f>
        <v>0</v>
      </c>
      <c r="C7077" s="31">
        <f>DATA!E7924</f>
        <v>0</v>
      </c>
    </row>
    <row r="7078" spans="1:3" x14ac:dyDescent="0.35">
      <c r="A7078" s="30">
        <f>DATA!C7925</f>
        <v>0</v>
      </c>
      <c r="B7078" s="30">
        <f>DATA!D7925</f>
        <v>0</v>
      </c>
      <c r="C7078" s="31">
        <f>DATA!E7925</f>
        <v>0</v>
      </c>
    </row>
    <row r="7079" spans="1:3" x14ac:dyDescent="0.35">
      <c r="A7079" s="30">
        <f>DATA!C7926</f>
        <v>0</v>
      </c>
      <c r="B7079" s="30">
        <f>DATA!D7926</f>
        <v>0</v>
      </c>
      <c r="C7079" s="31">
        <f>DATA!E7926</f>
        <v>0</v>
      </c>
    </row>
    <row r="7080" spans="1:3" x14ac:dyDescent="0.35">
      <c r="A7080" s="30">
        <f>DATA!C7927</f>
        <v>0</v>
      </c>
      <c r="B7080" s="30">
        <f>DATA!D7927</f>
        <v>0</v>
      </c>
      <c r="C7080" s="31">
        <f>DATA!E7927</f>
        <v>0</v>
      </c>
    </row>
    <row r="7081" spans="1:3" x14ac:dyDescent="0.35">
      <c r="A7081" s="30">
        <f>DATA!C7928</f>
        <v>0</v>
      </c>
      <c r="B7081" s="30">
        <f>DATA!D7928</f>
        <v>0</v>
      </c>
      <c r="C7081" s="31">
        <f>DATA!E7928</f>
        <v>0</v>
      </c>
    </row>
    <row r="7082" spans="1:3" x14ac:dyDescent="0.35">
      <c r="A7082" s="30">
        <f>DATA!C7929</f>
        <v>0</v>
      </c>
      <c r="B7082" s="30">
        <f>DATA!D7929</f>
        <v>0</v>
      </c>
      <c r="C7082" s="31">
        <f>DATA!E7929</f>
        <v>0</v>
      </c>
    </row>
    <row r="7083" spans="1:3" x14ac:dyDescent="0.35">
      <c r="A7083" s="30">
        <f>DATA!C7930</f>
        <v>0</v>
      </c>
      <c r="B7083" s="30">
        <f>DATA!D7930</f>
        <v>0</v>
      </c>
      <c r="C7083" s="31">
        <f>DATA!E7930</f>
        <v>0</v>
      </c>
    </row>
    <row r="7084" spans="1:3" x14ac:dyDescent="0.35">
      <c r="A7084" s="30">
        <f>DATA!C7931</f>
        <v>0</v>
      </c>
      <c r="B7084" s="30">
        <f>DATA!D7931</f>
        <v>0</v>
      </c>
      <c r="C7084" s="31">
        <f>DATA!E7931</f>
        <v>0</v>
      </c>
    </row>
    <row r="7085" spans="1:3" x14ac:dyDescent="0.35">
      <c r="A7085" s="30">
        <f>DATA!C7932</f>
        <v>0</v>
      </c>
      <c r="B7085" s="30">
        <f>DATA!D7932</f>
        <v>0</v>
      </c>
      <c r="C7085" s="31">
        <f>DATA!E7932</f>
        <v>0</v>
      </c>
    </row>
    <row r="7086" spans="1:3" x14ac:dyDescent="0.35">
      <c r="A7086" s="30">
        <f>DATA!C7933</f>
        <v>0</v>
      </c>
      <c r="B7086" s="30">
        <f>DATA!D7933</f>
        <v>0</v>
      </c>
      <c r="C7086" s="31">
        <f>DATA!E7933</f>
        <v>0</v>
      </c>
    </row>
    <row r="7087" spans="1:3" x14ac:dyDescent="0.35">
      <c r="A7087" s="30">
        <f>DATA!C7934</f>
        <v>0</v>
      </c>
      <c r="B7087" s="30">
        <f>DATA!D7934</f>
        <v>0</v>
      </c>
      <c r="C7087" s="31">
        <f>DATA!E7934</f>
        <v>0</v>
      </c>
    </row>
    <row r="7088" spans="1:3" x14ac:dyDescent="0.35">
      <c r="A7088" s="30">
        <f>DATA!C7935</f>
        <v>0</v>
      </c>
      <c r="B7088" s="30">
        <f>DATA!D7935</f>
        <v>0</v>
      </c>
      <c r="C7088" s="31">
        <f>DATA!E7935</f>
        <v>0</v>
      </c>
    </row>
    <row r="7089" spans="1:3" x14ac:dyDescent="0.35">
      <c r="A7089" s="30">
        <f>DATA!C7936</f>
        <v>0</v>
      </c>
      <c r="B7089" s="30">
        <f>DATA!D7936</f>
        <v>0</v>
      </c>
      <c r="C7089" s="31">
        <f>DATA!E7936</f>
        <v>0</v>
      </c>
    </row>
    <row r="7090" spans="1:3" x14ac:dyDescent="0.35">
      <c r="A7090" s="30">
        <f>DATA!C7937</f>
        <v>0</v>
      </c>
      <c r="B7090" s="30">
        <f>DATA!D7937</f>
        <v>0</v>
      </c>
      <c r="C7090" s="31">
        <f>DATA!E7937</f>
        <v>0</v>
      </c>
    </row>
    <row r="7091" spans="1:3" x14ac:dyDescent="0.35">
      <c r="A7091" s="30">
        <f>DATA!C7938</f>
        <v>0</v>
      </c>
      <c r="B7091" s="30">
        <f>DATA!D7938</f>
        <v>0</v>
      </c>
      <c r="C7091" s="31">
        <f>DATA!E7938</f>
        <v>0</v>
      </c>
    </row>
    <row r="7092" spans="1:3" x14ac:dyDescent="0.35">
      <c r="A7092" s="30">
        <f>DATA!C7939</f>
        <v>0</v>
      </c>
      <c r="B7092" s="30">
        <f>DATA!D7939</f>
        <v>0</v>
      </c>
      <c r="C7092" s="31">
        <f>DATA!E7939</f>
        <v>0</v>
      </c>
    </row>
    <row r="7093" spans="1:3" x14ac:dyDescent="0.35">
      <c r="A7093" s="30">
        <f>DATA!C7940</f>
        <v>0</v>
      </c>
      <c r="B7093" s="30">
        <f>DATA!D7940</f>
        <v>0</v>
      </c>
      <c r="C7093" s="31">
        <f>DATA!E7940</f>
        <v>0</v>
      </c>
    </row>
    <row r="7094" spans="1:3" x14ac:dyDescent="0.35">
      <c r="A7094" s="30">
        <f>DATA!C7941</f>
        <v>0</v>
      </c>
      <c r="B7094" s="30">
        <f>DATA!D7941</f>
        <v>0</v>
      </c>
      <c r="C7094" s="31">
        <f>DATA!E7941</f>
        <v>0</v>
      </c>
    </row>
    <row r="7095" spans="1:3" x14ac:dyDescent="0.35">
      <c r="A7095" s="30">
        <f>DATA!C7942</f>
        <v>0</v>
      </c>
      <c r="B7095" s="30">
        <f>DATA!D7942</f>
        <v>0</v>
      </c>
      <c r="C7095" s="31">
        <f>DATA!E7942</f>
        <v>0</v>
      </c>
    </row>
    <row r="7096" spans="1:3" x14ac:dyDescent="0.35">
      <c r="A7096" s="30">
        <f>DATA!C7943</f>
        <v>0</v>
      </c>
      <c r="B7096" s="30">
        <f>DATA!D7943</f>
        <v>0</v>
      </c>
      <c r="C7096" s="31">
        <f>DATA!E7943</f>
        <v>0</v>
      </c>
    </row>
    <row r="7097" spans="1:3" x14ac:dyDescent="0.35">
      <c r="A7097" s="30">
        <f>DATA!C7944</f>
        <v>0</v>
      </c>
      <c r="B7097" s="30">
        <f>DATA!D7944</f>
        <v>0</v>
      </c>
      <c r="C7097" s="31">
        <f>DATA!E7944</f>
        <v>0</v>
      </c>
    </row>
    <row r="7098" spans="1:3" x14ac:dyDescent="0.35">
      <c r="A7098" s="30">
        <f>DATA!C7945</f>
        <v>0</v>
      </c>
      <c r="B7098" s="30">
        <f>DATA!D7945</f>
        <v>0</v>
      </c>
      <c r="C7098" s="31">
        <f>DATA!E7945</f>
        <v>0</v>
      </c>
    </row>
    <row r="7099" spans="1:3" x14ac:dyDescent="0.35">
      <c r="A7099" s="30">
        <f>DATA!C7946</f>
        <v>0</v>
      </c>
      <c r="B7099" s="30">
        <f>DATA!D7946</f>
        <v>0</v>
      </c>
      <c r="C7099" s="31">
        <f>DATA!E7946</f>
        <v>0</v>
      </c>
    </row>
    <row r="7100" spans="1:3" x14ac:dyDescent="0.35">
      <c r="A7100" s="30">
        <f>DATA!C7947</f>
        <v>0</v>
      </c>
      <c r="B7100" s="30">
        <f>DATA!D7947</f>
        <v>0</v>
      </c>
      <c r="C7100" s="31">
        <f>DATA!E7947</f>
        <v>0</v>
      </c>
    </row>
    <row r="7101" spans="1:3" x14ac:dyDescent="0.35">
      <c r="A7101" s="30">
        <f>DATA!C7948</f>
        <v>0</v>
      </c>
      <c r="B7101" s="30">
        <f>DATA!D7948</f>
        <v>0</v>
      </c>
      <c r="C7101" s="31">
        <f>DATA!E7948</f>
        <v>0</v>
      </c>
    </row>
    <row r="7102" spans="1:3" x14ac:dyDescent="0.35">
      <c r="A7102" s="30">
        <f>DATA!C7949</f>
        <v>0</v>
      </c>
      <c r="B7102" s="30">
        <f>DATA!D7949</f>
        <v>0</v>
      </c>
      <c r="C7102" s="31">
        <f>DATA!E7949</f>
        <v>0</v>
      </c>
    </row>
    <row r="7103" spans="1:3" x14ac:dyDescent="0.35">
      <c r="A7103" s="30">
        <f>DATA!C7950</f>
        <v>0</v>
      </c>
      <c r="B7103" s="30">
        <f>DATA!D7950</f>
        <v>0</v>
      </c>
      <c r="C7103" s="31">
        <f>DATA!E7950</f>
        <v>0</v>
      </c>
    </row>
    <row r="7104" spans="1:3" x14ac:dyDescent="0.35">
      <c r="A7104" s="30">
        <f>DATA!C7951</f>
        <v>0</v>
      </c>
      <c r="B7104" s="30">
        <f>DATA!D7951</f>
        <v>0</v>
      </c>
      <c r="C7104" s="31">
        <f>DATA!E7951</f>
        <v>0</v>
      </c>
    </row>
    <row r="7105" spans="1:3" x14ac:dyDescent="0.35">
      <c r="A7105" s="30">
        <f>DATA!C7952</f>
        <v>0</v>
      </c>
      <c r="B7105" s="30">
        <f>DATA!D7952</f>
        <v>0</v>
      </c>
      <c r="C7105" s="31">
        <f>DATA!E7952</f>
        <v>0</v>
      </c>
    </row>
    <row r="7106" spans="1:3" x14ac:dyDescent="0.35">
      <c r="A7106" s="30">
        <f>DATA!C7953</f>
        <v>0</v>
      </c>
      <c r="B7106" s="30">
        <f>DATA!D7953</f>
        <v>0</v>
      </c>
      <c r="C7106" s="31">
        <f>DATA!E7953</f>
        <v>0</v>
      </c>
    </row>
    <row r="7107" spans="1:3" x14ac:dyDescent="0.35">
      <c r="A7107" s="30">
        <f>DATA!C7954</f>
        <v>0</v>
      </c>
      <c r="B7107" s="30">
        <f>DATA!D7954</f>
        <v>0</v>
      </c>
      <c r="C7107" s="31">
        <f>DATA!E7954</f>
        <v>0</v>
      </c>
    </row>
    <row r="7108" spans="1:3" x14ac:dyDescent="0.35">
      <c r="A7108" s="30">
        <f>DATA!C7955</f>
        <v>0</v>
      </c>
      <c r="B7108" s="30">
        <f>DATA!D7955</f>
        <v>0</v>
      </c>
      <c r="C7108" s="31">
        <f>DATA!E7955</f>
        <v>0</v>
      </c>
    </row>
    <row r="7109" spans="1:3" x14ac:dyDescent="0.35">
      <c r="A7109" s="30">
        <f>DATA!C7956</f>
        <v>0</v>
      </c>
      <c r="B7109" s="30">
        <f>DATA!D7956</f>
        <v>0</v>
      </c>
      <c r="C7109" s="31">
        <f>DATA!E7956</f>
        <v>0</v>
      </c>
    </row>
    <row r="7110" spans="1:3" x14ac:dyDescent="0.35">
      <c r="A7110" s="30">
        <f>DATA!C7957</f>
        <v>0</v>
      </c>
      <c r="B7110" s="30">
        <f>DATA!D7957</f>
        <v>0</v>
      </c>
      <c r="C7110" s="31">
        <f>DATA!E7957</f>
        <v>0</v>
      </c>
    </row>
    <row r="7111" spans="1:3" x14ac:dyDescent="0.35">
      <c r="A7111" s="30">
        <f>DATA!C7958</f>
        <v>0</v>
      </c>
      <c r="B7111" s="30">
        <f>DATA!D7958</f>
        <v>0</v>
      </c>
      <c r="C7111" s="31">
        <f>DATA!E7958</f>
        <v>0</v>
      </c>
    </row>
    <row r="7112" spans="1:3" x14ac:dyDescent="0.35">
      <c r="A7112" s="30">
        <f>DATA!C7959</f>
        <v>0</v>
      </c>
      <c r="B7112" s="30">
        <f>DATA!D7959</f>
        <v>0</v>
      </c>
      <c r="C7112" s="31">
        <f>DATA!E7959</f>
        <v>0</v>
      </c>
    </row>
    <row r="7113" spans="1:3" x14ac:dyDescent="0.35">
      <c r="A7113" s="30">
        <f>DATA!C7960</f>
        <v>0</v>
      </c>
      <c r="B7113" s="30">
        <f>DATA!D7960</f>
        <v>0</v>
      </c>
      <c r="C7113" s="31">
        <f>DATA!E7960</f>
        <v>0</v>
      </c>
    </row>
    <row r="7114" spans="1:3" x14ac:dyDescent="0.35">
      <c r="A7114" s="30">
        <f>DATA!C7961</f>
        <v>0</v>
      </c>
      <c r="B7114" s="30">
        <f>DATA!D7961</f>
        <v>0</v>
      </c>
      <c r="C7114" s="31">
        <f>DATA!E7961</f>
        <v>0</v>
      </c>
    </row>
    <row r="7115" spans="1:3" x14ac:dyDescent="0.35">
      <c r="A7115" s="30">
        <f>DATA!C7962</f>
        <v>0</v>
      </c>
      <c r="B7115" s="30">
        <f>DATA!D7962</f>
        <v>0</v>
      </c>
      <c r="C7115" s="31">
        <f>DATA!E7962</f>
        <v>0</v>
      </c>
    </row>
    <row r="7116" spans="1:3" x14ac:dyDescent="0.35">
      <c r="A7116" s="30">
        <f>DATA!C7963</f>
        <v>0</v>
      </c>
      <c r="B7116" s="30">
        <f>DATA!D7963</f>
        <v>0</v>
      </c>
      <c r="C7116" s="31">
        <f>DATA!E7963</f>
        <v>0</v>
      </c>
    </row>
    <row r="7117" spans="1:3" x14ac:dyDescent="0.35">
      <c r="A7117" s="30">
        <f>DATA!C7964</f>
        <v>0</v>
      </c>
      <c r="B7117" s="30">
        <f>DATA!D7964</f>
        <v>0</v>
      </c>
      <c r="C7117" s="31">
        <f>DATA!E7964</f>
        <v>0</v>
      </c>
    </row>
    <row r="7118" spans="1:3" x14ac:dyDescent="0.35">
      <c r="A7118" s="30">
        <f>DATA!C7965</f>
        <v>0</v>
      </c>
      <c r="B7118" s="30">
        <f>DATA!D7965</f>
        <v>0</v>
      </c>
      <c r="C7118" s="31">
        <f>DATA!E7965</f>
        <v>0</v>
      </c>
    </row>
    <row r="7119" spans="1:3" x14ac:dyDescent="0.35">
      <c r="A7119" s="30">
        <f>DATA!C7966</f>
        <v>0</v>
      </c>
      <c r="B7119" s="30">
        <f>DATA!D7966</f>
        <v>0</v>
      </c>
      <c r="C7119" s="31">
        <f>DATA!E7966</f>
        <v>0</v>
      </c>
    </row>
    <row r="7120" spans="1:3" x14ac:dyDescent="0.35">
      <c r="A7120" s="30">
        <f>DATA!C7967</f>
        <v>0</v>
      </c>
      <c r="B7120" s="30">
        <f>DATA!D7967</f>
        <v>0</v>
      </c>
      <c r="C7120" s="31">
        <f>DATA!E7967</f>
        <v>0</v>
      </c>
    </row>
    <row r="7121" spans="1:3" x14ac:dyDescent="0.35">
      <c r="A7121" s="30">
        <f>DATA!C7968</f>
        <v>0</v>
      </c>
      <c r="B7121" s="30">
        <f>DATA!D7968</f>
        <v>0</v>
      </c>
      <c r="C7121" s="31">
        <f>DATA!E7968</f>
        <v>0</v>
      </c>
    </row>
    <row r="7122" spans="1:3" x14ac:dyDescent="0.35">
      <c r="A7122" s="30">
        <f>DATA!C7969</f>
        <v>0</v>
      </c>
      <c r="B7122" s="30">
        <f>DATA!D7969</f>
        <v>0</v>
      </c>
      <c r="C7122" s="31">
        <f>DATA!E7969</f>
        <v>0</v>
      </c>
    </row>
    <row r="7123" spans="1:3" x14ac:dyDescent="0.35">
      <c r="A7123" s="30">
        <f>DATA!C7970</f>
        <v>0</v>
      </c>
      <c r="B7123" s="30">
        <f>DATA!D7970</f>
        <v>0</v>
      </c>
      <c r="C7123" s="31">
        <f>DATA!E7970</f>
        <v>0</v>
      </c>
    </row>
    <row r="7124" spans="1:3" x14ac:dyDescent="0.35">
      <c r="A7124" s="30">
        <f>DATA!C7971</f>
        <v>0</v>
      </c>
      <c r="B7124" s="30">
        <f>DATA!D7971</f>
        <v>0</v>
      </c>
      <c r="C7124" s="31">
        <f>DATA!E7971</f>
        <v>0</v>
      </c>
    </row>
    <row r="7125" spans="1:3" x14ac:dyDescent="0.35">
      <c r="A7125" s="30">
        <f>DATA!C7972</f>
        <v>0</v>
      </c>
      <c r="B7125" s="30">
        <f>DATA!D7972</f>
        <v>0</v>
      </c>
      <c r="C7125" s="31">
        <f>DATA!E7972</f>
        <v>0</v>
      </c>
    </row>
    <row r="7126" spans="1:3" x14ac:dyDescent="0.35">
      <c r="A7126" s="30">
        <f>DATA!C7973</f>
        <v>0</v>
      </c>
      <c r="B7126" s="30">
        <f>DATA!D7973</f>
        <v>0</v>
      </c>
      <c r="C7126" s="31">
        <f>DATA!E7973</f>
        <v>0</v>
      </c>
    </row>
    <row r="7127" spans="1:3" x14ac:dyDescent="0.35">
      <c r="A7127" s="30">
        <f>DATA!C7974</f>
        <v>0</v>
      </c>
      <c r="B7127" s="30">
        <f>DATA!D7974</f>
        <v>0</v>
      </c>
      <c r="C7127" s="31">
        <f>DATA!E7974</f>
        <v>0</v>
      </c>
    </row>
    <row r="7128" spans="1:3" x14ac:dyDescent="0.35">
      <c r="A7128" s="30">
        <f>DATA!C7975</f>
        <v>0</v>
      </c>
      <c r="B7128" s="30">
        <f>DATA!D7975</f>
        <v>0</v>
      </c>
      <c r="C7128" s="31">
        <f>DATA!E7975</f>
        <v>0</v>
      </c>
    </row>
    <row r="7129" spans="1:3" x14ac:dyDescent="0.35">
      <c r="A7129" s="30">
        <f>DATA!C7976</f>
        <v>0</v>
      </c>
      <c r="B7129" s="30">
        <f>DATA!D7976</f>
        <v>0</v>
      </c>
      <c r="C7129" s="31">
        <f>DATA!E7976</f>
        <v>0</v>
      </c>
    </row>
    <row r="7130" spans="1:3" x14ac:dyDescent="0.35">
      <c r="A7130" s="30">
        <f>DATA!C7977</f>
        <v>0</v>
      </c>
      <c r="B7130" s="30">
        <f>DATA!D7977</f>
        <v>0</v>
      </c>
      <c r="C7130" s="31">
        <f>DATA!E7977</f>
        <v>0</v>
      </c>
    </row>
    <row r="7131" spans="1:3" x14ac:dyDescent="0.35">
      <c r="A7131" s="30">
        <f>DATA!C7978</f>
        <v>0</v>
      </c>
      <c r="B7131" s="30">
        <f>DATA!D7978</f>
        <v>0</v>
      </c>
      <c r="C7131" s="31">
        <f>DATA!E7978</f>
        <v>0</v>
      </c>
    </row>
    <row r="7132" spans="1:3" x14ac:dyDescent="0.35">
      <c r="A7132" s="30">
        <f>DATA!C7979</f>
        <v>0</v>
      </c>
      <c r="B7132" s="30">
        <f>DATA!D7979</f>
        <v>0</v>
      </c>
      <c r="C7132" s="31">
        <f>DATA!E7979</f>
        <v>0</v>
      </c>
    </row>
    <row r="7133" spans="1:3" x14ac:dyDescent="0.35">
      <c r="A7133" s="30">
        <f>DATA!C7980</f>
        <v>0</v>
      </c>
      <c r="B7133" s="30">
        <f>DATA!D7980</f>
        <v>0</v>
      </c>
      <c r="C7133" s="31">
        <f>DATA!E7980</f>
        <v>0</v>
      </c>
    </row>
    <row r="7134" spans="1:3" x14ac:dyDescent="0.35">
      <c r="A7134" s="30">
        <f>DATA!C7981</f>
        <v>0</v>
      </c>
      <c r="B7134" s="30">
        <f>DATA!D7981</f>
        <v>0</v>
      </c>
      <c r="C7134" s="31">
        <f>DATA!E7981</f>
        <v>0</v>
      </c>
    </row>
    <row r="7135" spans="1:3" x14ac:dyDescent="0.35">
      <c r="A7135" s="30">
        <f>DATA!C7982</f>
        <v>0</v>
      </c>
      <c r="B7135" s="30">
        <f>DATA!D7982</f>
        <v>0</v>
      </c>
      <c r="C7135" s="31">
        <f>DATA!E7982</f>
        <v>0</v>
      </c>
    </row>
    <row r="7136" spans="1:3" x14ac:dyDescent="0.35">
      <c r="A7136" s="30">
        <f>DATA!C7983</f>
        <v>0</v>
      </c>
      <c r="B7136" s="30">
        <f>DATA!D7983</f>
        <v>0</v>
      </c>
      <c r="C7136" s="31">
        <f>DATA!E7983</f>
        <v>0</v>
      </c>
    </row>
    <row r="7137" spans="1:3" x14ac:dyDescent="0.35">
      <c r="A7137" s="30">
        <f>DATA!C7984</f>
        <v>0</v>
      </c>
      <c r="B7137" s="30">
        <f>DATA!D7984</f>
        <v>0</v>
      </c>
      <c r="C7137" s="31">
        <f>DATA!E7984</f>
        <v>0</v>
      </c>
    </row>
    <row r="7138" spans="1:3" x14ac:dyDescent="0.35">
      <c r="A7138" s="30">
        <f>DATA!C7985</f>
        <v>0</v>
      </c>
      <c r="B7138" s="30">
        <f>DATA!D7985</f>
        <v>0</v>
      </c>
      <c r="C7138" s="31">
        <f>DATA!E7985</f>
        <v>0</v>
      </c>
    </row>
    <row r="7139" spans="1:3" x14ac:dyDescent="0.35">
      <c r="A7139" s="30">
        <f>DATA!C7986</f>
        <v>0</v>
      </c>
      <c r="B7139" s="30">
        <f>DATA!D7986</f>
        <v>0</v>
      </c>
      <c r="C7139" s="31">
        <f>DATA!E7986</f>
        <v>0</v>
      </c>
    </row>
    <row r="7140" spans="1:3" x14ac:dyDescent="0.35">
      <c r="A7140" s="30">
        <f>DATA!C7987</f>
        <v>0</v>
      </c>
      <c r="B7140" s="30">
        <f>DATA!D7987</f>
        <v>0</v>
      </c>
      <c r="C7140" s="31">
        <f>DATA!E7987</f>
        <v>0</v>
      </c>
    </row>
    <row r="7141" spans="1:3" x14ac:dyDescent="0.35">
      <c r="A7141" s="30">
        <f>DATA!C7988</f>
        <v>0</v>
      </c>
      <c r="B7141" s="30">
        <f>DATA!D7988</f>
        <v>0</v>
      </c>
      <c r="C7141" s="31">
        <f>DATA!E7988</f>
        <v>0</v>
      </c>
    </row>
    <row r="7142" spans="1:3" x14ac:dyDescent="0.35">
      <c r="A7142" s="30">
        <f>DATA!C7989</f>
        <v>0</v>
      </c>
      <c r="B7142" s="30">
        <f>DATA!D7989</f>
        <v>0</v>
      </c>
      <c r="C7142" s="31">
        <f>DATA!E7989</f>
        <v>0</v>
      </c>
    </row>
    <row r="7143" spans="1:3" x14ac:dyDescent="0.35">
      <c r="A7143" s="30">
        <f>DATA!C7990</f>
        <v>0</v>
      </c>
      <c r="B7143" s="30">
        <f>DATA!D7990</f>
        <v>0</v>
      </c>
      <c r="C7143" s="31">
        <f>DATA!E7990</f>
        <v>0</v>
      </c>
    </row>
    <row r="7144" spans="1:3" x14ac:dyDescent="0.35">
      <c r="A7144" s="30">
        <f>DATA!C7991</f>
        <v>0</v>
      </c>
      <c r="B7144" s="30">
        <f>DATA!D7991</f>
        <v>0</v>
      </c>
      <c r="C7144" s="31">
        <f>DATA!E7991</f>
        <v>0</v>
      </c>
    </row>
    <row r="7145" spans="1:3" x14ac:dyDescent="0.35">
      <c r="A7145" s="30">
        <f>DATA!C7992</f>
        <v>0</v>
      </c>
      <c r="B7145" s="30">
        <f>DATA!D7992</f>
        <v>0</v>
      </c>
      <c r="C7145" s="31">
        <f>DATA!E7992</f>
        <v>0</v>
      </c>
    </row>
    <row r="7146" spans="1:3" x14ac:dyDescent="0.35">
      <c r="A7146" s="30">
        <f>DATA!C7993</f>
        <v>0</v>
      </c>
      <c r="B7146" s="30">
        <f>DATA!D7993</f>
        <v>0</v>
      </c>
      <c r="C7146" s="31">
        <f>DATA!E7993</f>
        <v>0</v>
      </c>
    </row>
    <row r="7147" spans="1:3" x14ac:dyDescent="0.35">
      <c r="A7147" s="30">
        <f>DATA!C7994</f>
        <v>0</v>
      </c>
      <c r="B7147" s="30">
        <f>DATA!D7994</f>
        <v>0</v>
      </c>
      <c r="C7147" s="31">
        <f>DATA!E7994</f>
        <v>0</v>
      </c>
    </row>
    <row r="7148" spans="1:3" x14ac:dyDescent="0.35">
      <c r="A7148" s="30">
        <f>DATA!C7995</f>
        <v>0</v>
      </c>
      <c r="B7148" s="30">
        <f>DATA!D7995</f>
        <v>0</v>
      </c>
      <c r="C7148" s="31">
        <f>DATA!E7995</f>
        <v>0</v>
      </c>
    </row>
    <row r="7149" spans="1:3" x14ac:dyDescent="0.35">
      <c r="A7149" s="30">
        <f>DATA!C7996</f>
        <v>0</v>
      </c>
      <c r="B7149" s="30">
        <f>DATA!D7996</f>
        <v>0</v>
      </c>
      <c r="C7149" s="31">
        <f>DATA!E7996</f>
        <v>0</v>
      </c>
    </row>
    <row r="7150" spans="1:3" x14ac:dyDescent="0.35">
      <c r="A7150" s="30">
        <f>DATA!C7997</f>
        <v>0</v>
      </c>
      <c r="B7150" s="30">
        <f>DATA!D7997</f>
        <v>0</v>
      </c>
      <c r="C7150" s="31">
        <f>DATA!E7997</f>
        <v>0</v>
      </c>
    </row>
    <row r="7151" spans="1:3" x14ac:dyDescent="0.35">
      <c r="A7151" s="30">
        <f>DATA!C7998</f>
        <v>0</v>
      </c>
      <c r="B7151" s="30">
        <f>DATA!D7998</f>
        <v>0</v>
      </c>
      <c r="C7151" s="31">
        <f>DATA!E7998</f>
        <v>0</v>
      </c>
    </row>
    <row r="7152" spans="1:3" x14ac:dyDescent="0.35">
      <c r="A7152" s="30">
        <f>DATA!C7999</f>
        <v>0</v>
      </c>
      <c r="B7152" s="30">
        <f>DATA!D7999</f>
        <v>0</v>
      </c>
      <c r="C7152" s="31">
        <f>DATA!E7999</f>
        <v>0</v>
      </c>
    </row>
    <row r="7153" spans="1:3" x14ac:dyDescent="0.35">
      <c r="A7153" s="30">
        <f>DATA!C8000</f>
        <v>0</v>
      </c>
      <c r="B7153" s="30">
        <f>DATA!D8000</f>
        <v>0</v>
      </c>
      <c r="C7153" s="31">
        <f>DATA!E8000</f>
        <v>0</v>
      </c>
    </row>
    <row r="7154" spans="1:3" x14ac:dyDescent="0.35">
      <c r="A7154" s="30">
        <f>DATA!C8001</f>
        <v>0</v>
      </c>
      <c r="B7154" s="30">
        <f>DATA!D8001</f>
        <v>0</v>
      </c>
      <c r="C7154" s="31">
        <f>DATA!E8001</f>
        <v>0</v>
      </c>
    </row>
    <row r="7155" spans="1:3" x14ac:dyDescent="0.35">
      <c r="A7155" s="30">
        <f>DATA!C8002</f>
        <v>0</v>
      </c>
      <c r="B7155" s="30">
        <f>DATA!D8002</f>
        <v>0</v>
      </c>
      <c r="C7155" s="31">
        <f>DATA!E8002</f>
        <v>0</v>
      </c>
    </row>
    <row r="7156" spans="1:3" x14ac:dyDescent="0.35">
      <c r="A7156" s="30">
        <f>DATA!C8003</f>
        <v>0</v>
      </c>
      <c r="B7156" s="30">
        <f>DATA!D8003</f>
        <v>0</v>
      </c>
      <c r="C7156" s="31">
        <f>DATA!E8003</f>
        <v>0</v>
      </c>
    </row>
    <row r="7157" spans="1:3" x14ac:dyDescent="0.35">
      <c r="A7157" s="30">
        <f>DATA!C8004</f>
        <v>0</v>
      </c>
      <c r="B7157" s="30">
        <f>DATA!D8004</f>
        <v>0</v>
      </c>
      <c r="C7157" s="31">
        <f>DATA!E8004</f>
        <v>0</v>
      </c>
    </row>
    <row r="7158" spans="1:3" x14ac:dyDescent="0.35">
      <c r="A7158" s="30">
        <f>DATA!C8005</f>
        <v>0</v>
      </c>
      <c r="B7158" s="30">
        <f>DATA!D8005</f>
        <v>0</v>
      </c>
      <c r="C7158" s="31">
        <f>DATA!E8005</f>
        <v>0</v>
      </c>
    </row>
    <row r="7159" spans="1:3" x14ac:dyDescent="0.35">
      <c r="A7159" s="30">
        <f>DATA!C8006</f>
        <v>0</v>
      </c>
      <c r="B7159" s="30">
        <f>DATA!D8006</f>
        <v>0</v>
      </c>
      <c r="C7159" s="31">
        <f>DATA!E8006</f>
        <v>0</v>
      </c>
    </row>
    <row r="7160" spans="1:3" x14ac:dyDescent="0.35">
      <c r="A7160" s="30">
        <f>DATA!C8007</f>
        <v>0</v>
      </c>
      <c r="B7160" s="30">
        <f>DATA!D8007</f>
        <v>0</v>
      </c>
      <c r="C7160" s="31">
        <f>DATA!E8007</f>
        <v>0</v>
      </c>
    </row>
    <row r="7161" spans="1:3" x14ac:dyDescent="0.35">
      <c r="A7161" s="30">
        <f>DATA!C8008</f>
        <v>0</v>
      </c>
      <c r="B7161" s="30">
        <f>DATA!D8008</f>
        <v>0</v>
      </c>
      <c r="C7161" s="31">
        <f>DATA!E8008</f>
        <v>0</v>
      </c>
    </row>
    <row r="7162" spans="1:3" x14ac:dyDescent="0.35">
      <c r="A7162" s="30">
        <f>DATA!C8009</f>
        <v>0</v>
      </c>
      <c r="B7162" s="30">
        <f>DATA!D8009</f>
        <v>0</v>
      </c>
      <c r="C7162" s="31">
        <f>DATA!E8009</f>
        <v>0</v>
      </c>
    </row>
    <row r="7163" spans="1:3" x14ac:dyDescent="0.35">
      <c r="A7163" s="30">
        <f>DATA!C8010</f>
        <v>0</v>
      </c>
      <c r="B7163" s="30">
        <f>DATA!D8010</f>
        <v>0</v>
      </c>
      <c r="C7163" s="31">
        <f>DATA!E8010</f>
        <v>0</v>
      </c>
    </row>
    <row r="7164" spans="1:3" x14ac:dyDescent="0.35">
      <c r="A7164" s="30">
        <f>DATA!C8011</f>
        <v>0</v>
      </c>
      <c r="B7164" s="30">
        <f>DATA!D8011</f>
        <v>0</v>
      </c>
      <c r="C7164" s="31">
        <f>DATA!E8011</f>
        <v>0</v>
      </c>
    </row>
    <row r="7165" spans="1:3" x14ac:dyDescent="0.35">
      <c r="A7165" s="30">
        <f>DATA!C8012</f>
        <v>0</v>
      </c>
      <c r="B7165" s="30">
        <f>DATA!D8012</f>
        <v>0</v>
      </c>
      <c r="C7165" s="31">
        <f>DATA!E8012</f>
        <v>0</v>
      </c>
    </row>
    <row r="7166" spans="1:3" x14ac:dyDescent="0.35">
      <c r="A7166" s="30">
        <f>DATA!C8013</f>
        <v>0</v>
      </c>
      <c r="B7166" s="30">
        <f>DATA!D8013</f>
        <v>0</v>
      </c>
      <c r="C7166" s="31">
        <f>DATA!E8013</f>
        <v>0</v>
      </c>
    </row>
    <row r="7167" spans="1:3" x14ac:dyDescent="0.35">
      <c r="A7167" s="30">
        <f>DATA!C8014</f>
        <v>0</v>
      </c>
      <c r="B7167" s="30">
        <f>DATA!D8014</f>
        <v>0</v>
      </c>
      <c r="C7167" s="31">
        <f>DATA!E8014</f>
        <v>0</v>
      </c>
    </row>
    <row r="7168" spans="1:3" x14ac:dyDescent="0.35">
      <c r="A7168" s="30">
        <f>DATA!C8015</f>
        <v>0</v>
      </c>
      <c r="B7168" s="30">
        <f>DATA!D8015</f>
        <v>0</v>
      </c>
      <c r="C7168" s="31">
        <f>DATA!E8015</f>
        <v>0</v>
      </c>
    </row>
    <row r="7169" spans="1:3" x14ac:dyDescent="0.35">
      <c r="A7169" s="30">
        <f>DATA!C8016</f>
        <v>0</v>
      </c>
      <c r="B7169" s="30">
        <f>DATA!D8016</f>
        <v>0</v>
      </c>
      <c r="C7169" s="31">
        <f>DATA!E8016</f>
        <v>0</v>
      </c>
    </row>
    <row r="7170" spans="1:3" x14ac:dyDescent="0.35">
      <c r="A7170" s="30">
        <f>DATA!C8017</f>
        <v>0</v>
      </c>
      <c r="B7170" s="30">
        <f>DATA!D8017</f>
        <v>0</v>
      </c>
      <c r="C7170" s="31">
        <f>DATA!E8017</f>
        <v>0</v>
      </c>
    </row>
    <row r="7171" spans="1:3" x14ac:dyDescent="0.35">
      <c r="A7171" s="30">
        <f>DATA!C8018</f>
        <v>0</v>
      </c>
      <c r="B7171" s="30">
        <f>DATA!D8018</f>
        <v>0</v>
      </c>
      <c r="C7171" s="31">
        <f>DATA!E8018</f>
        <v>0</v>
      </c>
    </row>
    <row r="7172" spans="1:3" x14ac:dyDescent="0.35">
      <c r="A7172" s="30">
        <f>DATA!C8019</f>
        <v>0</v>
      </c>
      <c r="B7172" s="30">
        <f>DATA!D8019</f>
        <v>0</v>
      </c>
      <c r="C7172" s="31">
        <f>DATA!E8019</f>
        <v>0</v>
      </c>
    </row>
    <row r="7173" spans="1:3" x14ac:dyDescent="0.35">
      <c r="A7173" s="30">
        <f>DATA!C8020</f>
        <v>0</v>
      </c>
      <c r="B7173" s="30">
        <f>DATA!D8020</f>
        <v>0</v>
      </c>
      <c r="C7173" s="31">
        <f>DATA!E8020</f>
        <v>0</v>
      </c>
    </row>
    <row r="7174" spans="1:3" x14ac:dyDescent="0.35">
      <c r="A7174" s="30">
        <f>DATA!C8021</f>
        <v>0</v>
      </c>
      <c r="B7174" s="30">
        <f>DATA!D8021</f>
        <v>0</v>
      </c>
      <c r="C7174" s="31">
        <f>DATA!E8021</f>
        <v>0</v>
      </c>
    </row>
    <row r="7175" spans="1:3" x14ac:dyDescent="0.35">
      <c r="A7175" s="30">
        <f>DATA!C8022</f>
        <v>0</v>
      </c>
      <c r="B7175" s="30">
        <f>DATA!D8022</f>
        <v>0</v>
      </c>
      <c r="C7175" s="31">
        <f>DATA!E8022</f>
        <v>0</v>
      </c>
    </row>
    <row r="7176" spans="1:3" x14ac:dyDescent="0.35">
      <c r="A7176" s="30">
        <f>DATA!C8023</f>
        <v>0</v>
      </c>
      <c r="B7176" s="30">
        <f>DATA!D8023</f>
        <v>0</v>
      </c>
      <c r="C7176" s="31">
        <f>DATA!E8023</f>
        <v>0</v>
      </c>
    </row>
    <row r="7177" spans="1:3" x14ac:dyDescent="0.35">
      <c r="A7177" s="30">
        <f>DATA!C8024</f>
        <v>0</v>
      </c>
      <c r="B7177" s="30">
        <f>DATA!D8024</f>
        <v>0</v>
      </c>
      <c r="C7177" s="31">
        <f>DATA!E8024</f>
        <v>0</v>
      </c>
    </row>
    <row r="7178" spans="1:3" x14ac:dyDescent="0.35">
      <c r="A7178" s="30">
        <f>DATA!C8025</f>
        <v>0</v>
      </c>
      <c r="B7178" s="30">
        <f>DATA!D8025</f>
        <v>0</v>
      </c>
      <c r="C7178" s="31">
        <f>DATA!E8025</f>
        <v>0</v>
      </c>
    </row>
    <row r="7179" spans="1:3" x14ac:dyDescent="0.35">
      <c r="A7179" s="30">
        <f>DATA!C8026</f>
        <v>0</v>
      </c>
      <c r="B7179" s="30">
        <f>DATA!D8026</f>
        <v>0</v>
      </c>
      <c r="C7179" s="31">
        <f>DATA!E8026</f>
        <v>0</v>
      </c>
    </row>
    <row r="7180" spans="1:3" x14ac:dyDescent="0.35">
      <c r="A7180" s="30">
        <f>DATA!C8027</f>
        <v>0</v>
      </c>
      <c r="B7180" s="30">
        <f>DATA!D8027</f>
        <v>0</v>
      </c>
      <c r="C7180" s="31">
        <f>DATA!E8027</f>
        <v>0</v>
      </c>
    </row>
    <row r="7181" spans="1:3" x14ac:dyDescent="0.35">
      <c r="A7181" s="30">
        <f>DATA!C8028</f>
        <v>0</v>
      </c>
      <c r="B7181" s="30">
        <f>DATA!D8028</f>
        <v>0</v>
      </c>
      <c r="C7181" s="31">
        <f>DATA!E8028</f>
        <v>0</v>
      </c>
    </row>
    <row r="7182" spans="1:3" x14ac:dyDescent="0.35">
      <c r="A7182" s="30">
        <f>DATA!C8029</f>
        <v>0</v>
      </c>
      <c r="B7182" s="30">
        <f>DATA!D8029</f>
        <v>0</v>
      </c>
      <c r="C7182" s="31">
        <f>DATA!E8029</f>
        <v>0</v>
      </c>
    </row>
    <row r="7183" spans="1:3" x14ac:dyDescent="0.35">
      <c r="A7183" s="30">
        <f>DATA!C8030</f>
        <v>0</v>
      </c>
      <c r="B7183" s="30">
        <f>DATA!D8030</f>
        <v>0</v>
      </c>
      <c r="C7183" s="31">
        <f>DATA!E8030</f>
        <v>0</v>
      </c>
    </row>
    <row r="7184" spans="1:3" x14ac:dyDescent="0.35">
      <c r="A7184" s="30">
        <f>DATA!C8031</f>
        <v>0</v>
      </c>
      <c r="B7184" s="30">
        <f>DATA!D8031</f>
        <v>0</v>
      </c>
      <c r="C7184" s="31">
        <f>DATA!E8031</f>
        <v>0</v>
      </c>
    </row>
    <row r="7185" spans="1:3" x14ac:dyDescent="0.35">
      <c r="A7185" s="30">
        <f>DATA!C8032</f>
        <v>0</v>
      </c>
      <c r="B7185" s="30">
        <f>DATA!D8032</f>
        <v>0</v>
      </c>
      <c r="C7185" s="31">
        <f>DATA!E8032</f>
        <v>0</v>
      </c>
    </row>
    <row r="7186" spans="1:3" x14ac:dyDescent="0.35">
      <c r="A7186" s="30">
        <f>DATA!C8033</f>
        <v>0</v>
      </c>
      <c r="B7186" s="30">
        <f>DATA!D8033</f>
        <v>0</v>
      </c>
      <c r="C7186" s="31">
        <f>DATA!E8033</f>
        <v>0</v>
      </c>
    </row>
    <row r="7187" spans="1:3" x14ac:dyDescent="0.35">
      <c r="A7187" s="30">
        <f>DATA!C8034</f>
        <v>0</v>
      </c>
      <c r="B7187" s="30">
        <f>DATA!D8034</f>
        <v>0</v>
      </c>
      <c r="C7187" s="31">
        <f>DATA!E8034</f>
        <v>0</v>
      </c>
    </row>
    <row r="7188" spans="1:3" x14ac:dyDescent="0.35">
      <c r="A7188" s="30">
        <f>DATA!C8035</f>
        <v>0</v>
      </c>
      <c r="B7188" s="30">
        <f>DATA!D8035</f>
        <v>0</v>
      </c>
      <c r="C7188" s="31">
        <f>DATA!E8035</f>
        <v>0</v>
      </c>
    </row>
    <row r="7189" spans="1:3" x14ac:dyDescent="0.35">
      <c r="A7189" s="30">
        <f>DATA!C8036</f>
        <v>0</v>
      </c>
      <c r="B7189" s="30">
        <f>DATA!D8036</f>
        <v>0</v>
      </c>
      <c r="C7189" s="31">
        <f>DATA!E8036</f>
        <v>0</v>
      </c>
    </row>
    <row r="7190" spans="1:3" x14ac:dyDescent="0.35">
      <c r="A7190" s="30">
        <f>DATA!C8037</f>
        <v>0</v>
      </c>
      <c r="B7190" s="30">
        <f>DATA!D8037</f>
        <v>0</v>
      </c>
      <c r="C7190" s="31">
        <f>DATA!E8037</f>
        <v>0</v>
      </c>
    </row>
    <row r="7191" spans="1:3" x14ac:dyDescent="0.35">
      <c r="A7191" s="30">
        <f>DATA!C8038</f>
        <v>0</v>
      </c>
      <c r="B7191" s="30">
        <f>DATA!D8038</f>
        <v>0</v>
      </c>
      <c r="C7191" s="31">
        <f>DATA!E8038</f>
        <v>0</v>
      </c>
    </row>
    <row r="7192" spans="1:3" x14ac:dyDescent="0.35">
      <c r="A7192" s="30">
        <f>DATA!C8039</f>
        <v>0</v>
      </c>
      <c r="B7192" s="30">
        <f>DATA!D8039</f>
        <v>0</v>
      </c>
      <c r="C7192" s="31">
        <f>DATA!E8039</f>
        <v>0</v>
      </c>
    </row>
    <row r="7193" spans="1:3" x14ac:dyDescent="0.35">
      <c r="A7193" s="30">
        <f>DATA!C8040</f>
        <v>0</v>
      </c>
      <c r="B7193" s="30">
        <f>DATA!D8040</f>
        <v>0</v>
      </c>
      <c r="C7193" s="31">
        <f>DATA!E8040</f>
        <v>0</v>
      </c>
    </row>
    <row r="7194" spans="1:3" x14ac:dyDescent="0.35">
      <c r="A7194" s="30">
        <f>DATA!C8041</f>
        <v>0</v>
      </c>
      <c r="B7194" s="30">
        <f>DATA!D8041</f>
        <v>0</v>
      </c>
      <c r="C7194" s="31">
        <f>DATA!E8041</f>
        <v>0</v>
      </c>
    </row>
    <row r="7195" spans="1:3" x14ac:dyDescent="0.35">
      <c r="A7195" s="30">
        <f>DATA!C8042</f>
        <v>0</v>
      </c>
      <c r="B7195" s="30">
        <f>DATA!D8042</f>
        <v>0</v>
      </c>
      <c r="C7195" s="31">
        <f>DATA!E8042</f>
        <v>0</v>
      </c>
    </row>
    <row r="7196" spans="1:3" x14ac:dyDescent="0.35">
      <c r="A7196" s="30">
        <f>DATA!C8043</f>
        <v>0</v>
      </c>
      <c r="B7196" s="30">
        <f>DATA!D8043</f>
        <v>0</v>
      </c>
      <c r="C7196" s="31">
        <f>DATA!E8043</f>
        <v>0</v>
      </c>
    </row>
    <row r="7197" spans="1:3" x14ac:dyDescent="0.35">
      <c r="A7197" s="30">
        <f>DATA!C8044</f>
        <v>0</v>
      </c>
      <c r="B7197" s="30">
        <f>DATA!D8044</f>
        <v>0</v>
      </c>
      <c r="C7197" s="31">
        <f>DATA!E8044</f>
        <v>0</v>
      </c>
    </row>
    <row r="7198" spans="1:3" x14ac:dyDescent="0.35">
      <c r="A7198" s="30">
        <f>DATA!C8045</f>
        <v>0</v>
      </c>
      <c r="B7198" s="30">
        <f>DATA!D8045</f>
        <v>0</v>
      </c>
      <c r="C7198" s="31">
        <f>DATA!E8045</f>
        <v>0</v>
      </c>
    </row>
    <row r="7199" spans="1:3" x14ac:dyDescent="0.35">
      <c r="A7199" s="30">
        <f>DATA!C8046</f>
        <v>0</v>
      </c>
      <c r="B7199" s="30">
        <f>DATA!D8046</f>
        <v>0</v>
      </c>
      <c r="C7199" s="31">
        <f>DATA!E8046</f>
        <v>0</v>
      </c>
    </row>
    <row r="7200" spans="1:3" x14ac:dyDescent="0.35">
      <c r="A7200" s="30">
        <f>DATA!C8047</f>
        <v>0</v>
      </c>
      <c r="B7200" s="30">
        <f>DATA!D8047</f>
        <v>0</v>
      </c>
      <c r="C7200" s="31">
        <f>DATA!E8047</f>
        <v>0</v>
      </c>
    </row>
    <row r="7201" spans="1:3" x14ac:dyDescent="0.35">
      <c r="A7201" s="30">
        <f>DATA!C8048</f>
        <v>0</v>
      </c>
      <c r="B7201" s="30">
        <f>DATA!D8048</f>
        <v>0</v>
      </c>
      <c r="C7201" s="31">
        <f>DATA!E8048</f>
        <v>0</v>
      </c>
    </row>
    <row r="7202" spans="1:3" x14ac:dyDescent="0.35">
      <c r="A7202" s="30">
        <f>DATA!C8049</f>
        <v>0</v>
      </c>
      <c r="B7202" s="30">
        <f>DATA!D8049</f>
        <v>0</v>
      </c>
      <c r="C7202" s="31">
        <f>DATA!E8049</f>
        <v>0</v>
      </c>
    </row>
    <row r="7203" spans="1:3" x14ac:dyDescent="0.35">
      <c r="A7203" s="30">
        <f>DATA!C8050</f>
        <v>0</v>
      </c>
      <c r="B7203" s="30">
        <f>DATA!D8050</f>
        <v>0</v>
      </c>
      <c r="C7203" s="31">
        <f>DATA!E8050</f>
        <v>0</v>
      </c>
    </row>
    <row r="7204" spans="1:3" x14ac:dyDescent="0.35">
      <c r="A7204" s="30">
        <f>DATA!C8051</f>
        <v>0</v>
      </c>
      <c r="B7204" s="30">
        <f>DATA!D8051</f>
        <v>0</v>
      </c>
      <c r="C7204" s="31">
        <f>DATA!E8051</f>
        <v>0</v>
      </c>
    </row>
    <row r="7205" spans="1:3" x14ac:dyDescent="0.35">
      <c r="A7205" s="30">
        <f>DATA!C8052</f>
        <v>0</v>
      </c>
      <c r="B7205" s="30">
        <f>DATA!D8052</f>
        <v>0</v>
      </c>
      <c r="C7205" s="31">
        <f>DATA!E8052</f>
        <v>0</v>
      </c>
    </row>
    <row r="7206" spans="1:3" x14ac:dyDescent="0.35">
      <c r="A7206" s="30">
        <f>DATA!C8053</f>
        <v>0</v>
      </c>
      <c r="B7206" s="30">
        <f>DATA!D8053</f>
        <v>0</v>
      </c>
      <c r="C7206" s="31">
        <f>DATA!E8053</f>
        <v>0</v>
      </c>
    </row>
    <row r="7207" spans="1:3" x14ac:dyDescent="0.35">
      <c r="A7207" s="30">
        <f>DATA!C8054</f>
        <v>0</v>
      </c>
      <c r="B7207" s="30">
        <f>DATA!D8054</f>
        <v>0</v>
      </c>
      <c r="C7207" s="31">
        <f>DATA!E8054</f>
        <v>0</v>
      </c>
    </row>
    <row r="7208" spans="1:3" x14ac:dyDescent="0.35">
      <c r="A7208" s="30">
        <f>DATA!C8055</f>
        <v>0</v>
      </c>
      <c r="B7208" s="30">
        <f>DATA!D8055</f>
        <v>0</v>
      </c>
      <c r="C7208" s="31">
        <f>DATA!E8055</f>
        <v>0</v>
      </c>
    </row>
    <row r="7209" spans="1:3" x14ac:dyDescent="0.35">
      <c r="A7209" s="30">
        <f>DATA!C8056</f>
        <v>0</v>
      </c>
      <c r="B7209" s="30">
        <f>DATA!D8056</f>
        <v>0</v>
      </c>
      <c r="C7209" s="31">
        <f>DATA!E8056</f>
        <v>0</v>
      </c>
    </row>
    <row r="7210" spans="1:3" x14ac:dyDescent="0.35">
      <c r="A7210" s="30">
        <f>DATA!C8057</f>
        <v>0</v>
      </c>
      <c r="B7210" s="30">
        <f>DATA!D8057</f>
        <v>0</v>
      </c>
      <c r="C7210" s="31">
        <f>DATA!E8057</f>
        <v>0</v>
      </c>
    </row>
    <row r="7211" spans="1:3" x14ac:dyDescent="0.35">
      <c r="A7211" s="30">
        <f>DATA!C8058</f>
        <v>0</v>
      </c>
      <c r="B7211" s="30">
        <f>DATA!D8058</f>
        <v>0</v>
      </c>
      <c r="C7211" s="31">
        <f>DATA!E8058</f>
        <v>0</v>
      </c>
    </row>
    <row r="7212" spans="1:3" x14ac:dyDescent="0.35">
      <c r="A7212" s="30">
        <f>DATA!C8059</f>
        <v>0</v>
      </c>
      <c r="B7212" s="30">
        <f>DATA!D8059</f>
        <v>0</v>
      </c>
      <c r="C7212" s="31">
        <f>DATA!E8059</f>
        <v>0</v>
      </c>
    </row>
    <row r="7213" spans="1:3" x14ac:dyDescent="0.35">
      <c r="A7213" s="30">
        <f>DATA!C8060</f>
        <v>0</v>
      </c>
      <c r="B7213" s="30">
        <f>DATA!D8060</f>
        <v>0</v>
      </c>
      <c r="C7213" s="31">
        <f>DATA!E8060</f>
        <v>0</v>
      </c>
    </row>
    <row r="7214" spans="1:3" x14ac:dyDescent="0.35">
      <c r="A7214" s="30">
        <f>DATA!C8061</f>
        <v>0</v>
      </c>
      <c r="B7214" s="30">
        <f>DATA!D8061</f>
        <v>0</v>
      </c>
      <c r="C7214" s="31">
        <f>DATA!E8061</f>
        <v>0</v>
      </c>
    </row>
    <row r="7215" spans="1:3" x14ac:dyDescent="0.35">
      <c r="A7215" s="30">
        <f>DATA!C8062</f>
        <v>0</v>
      </c>
      <c r="B7215" s="30">
        <f>DATA!D8062</f>
        <v>0</v>
      </c>
      <c r="C7215" s="31">
        <f>DATA!E8062</f>
        <v>0</v>
      </c>
    </row>
    <row r="7216" spans="1:3" x14ac:dyDescent="0.35">
      <c r="A7216" s="30">
        <f>DATA!C8063</f>
        <v>0</v>
      </c>
      <c r="B7216" s="30">
        <f>DATA!D8063</f>
        <v>0</v>
      </c>
      <c r="C7216" s="31">
        <f>DATA!E8063</f>
        <v>0</v>
      </c>
    </row>
    <row r="7217" spans="1:3" x14ac:dyDescent="0.35">
      <c r="A7217" s="30">
        <f>DATA!C8064</f>
        <v>0</v>
      </c>
      <c r="B7217" s="30">
        <f>DATA!D8064</f>
        <v>0</v>
      </c>
      <c r="C7217" s="31">
        <f>DATA!E8064</f>
        <v>0</v>
      </c>
    </row>
    <row r="7218" spans="1:3" x14ac:dyDescent="0.35">
      <c r="A7218" s="30">
        <f>DATA!C8065</f>
        <v>0</v>
      </c>
      <c r="B7218" s="30">
        <f>DATA!D8065</f>
        <v>0</v>
      </c>
      <c r="C7218" s="31">
        <f>DATA!E8065</f>
        <v>0</v>
      </c>
    </row>
    <row r="7219" spans="1:3" x14ac:dyDescent="0.35">
      <c r="A7219" s="30">
        <f>DATA!C8066</f>
        <v>0</v>
      </c>
      <c r="B7219" s="30">
        <f>DATA!D8066</f>
        <v>0</v>
      </c>
      <c r="C7219" s="31">
        <f>DATA!E8066</f>
        <v>0</v>
      </c>
    </row>
    <row r="7220" spans="1:3" x14ac:dyDescent="0.35">
      <c r="A7220" s="30">
        <f>DATA!C8067</f>
        <v>0</v>
      </c>
      <c r="B7220" s="30">
        <f>DATA!D8067</f>
        <v>0</v>
      </c>
      <c r="C7220" s="31">
        <f>DATA!E8067</f>
        <v>0</v>
      </c>
    </row>
    <row r="7221" spans="1:3" x14ac:dyDescent="0.35">
      <c r="A7221" s="30">
        <f>DATA!C8068</f>
        <v>0</v>
      </c>
      <c r="B7221" s="30">
        <f>DATA!D8068</f>
        <v>0</v>
      </c>
      <c r="C7221" s="31">
        <f>DATA!E8068</f>
        <v>0</v>
      </c>
    </row>
    <row r="7222" spans="1:3" x14ac:dyDescent="0.35">
      <c r="A7222" s="30">
        <f>DATA!C8069</f>
        <v>0</v>
      </c>
      <c r="B7222" s="30">
        <f>DATA!D8069</f>
        <v>0</v>
      </c>
      <c r="C7222" s="31">
        <f>DATA!E8069</f>
        <v>0</v>
      </c>
    </row>
    <row r="7223" spans="1:3" x14ac:dyDescent="0.35">
      <c r="A7223" s="30">
        <f>DATA!C8070</f>
        <v>0</v>
      </c>
      <c r="B7223" s="30">
        <f>DATA!D8070</f>
        <v>0</v>
      </c>
      <c r="C7223" s="31">
        <f>DATA!E8070</f>
        <v>0</v>
      </c>
    </row>
    <row r="7224" spans="1:3" x14ac:dyDescent="0.35">
      <c r="A7224" s="30">
        <f>DATA!C8071</f>
        <v>0</v>
      </c>
      <c r="B7224" s="30">
        <f>DATA!D8071</f>
        <v>0</v>
      </c>
      <c r="C7224" s="31">
        <f>DATA!E8071</f>
        <v>0</v>
      </c>
    </row>
    <row r="7225" spans="1:3" x14ac:dyDescent="0.35">
      <c r="A7225" s="30">
        <f>DATA!C8072</f>
        <v>0</v>
      </c>
      <c r="B7225" s="30">
        <f>DATA!D8072</f>
        <v>0</v>
      </c>
      <c r="C7225" s="31">
        <f>DATA!E8072</f>
        <v>0</v>
      </c>
    </row>
    <row r="7226" spans="1:3" x14ac:dyDescent="0.35">
      <c r="A7226" s="30">
        <f>DATA!C8073</f>
        <v>0</v>
      </c>
      <c r="B7226" s="30">
        <f>DATA!D8073</f>
        <v>0</v>
      </c>
      <c r="C7226" s="31">
        <f>DATA!E8073</f>
        <v>0</v>
      </c>
    </row>
    <row r="7227" spans="1:3" x14ac:dyDescent="0.35">
      <c r="A7227" s="30">
        <f>DATA!C8074</f>
        <v>0</v>
      </c>
      <c r="B7227" s="30">
        <f>DATA!D8074</f>
        <v>0</v>
      </c>
      <c r="C7227" s="31">
        <f>DATA!E8074</f>
        <v>0</v>
      </c>
    </row>
    <row r="7228" spans="1:3" x14ac:dyDescent="0.35">
      <c r="A7228" s="30">
        <f>DATA!C8075</f>
        <v>0</v>
      </c>
      <c r="B7228" s="30">
        <f>DATA!D8075</f>
        <v>0</v>
      </c>
      <c r="C7228" s="31">
        <f>DATA!E8075</f>
        <v>0</v>
      </c>
    </row>
    <row r="7229" spans="1:3" x14ac:dyDescent="0.35">
      <c r="A7229" s="30">
        <f>DATA!C8076</f>
        <v>0</v>
      </c>
      <c r="B7229" s="30">
        <f>DATA!D8076</f>
        <v>0</v>
      </c>
      <c r="C7229" s="31">
        <f>DATA!E8076</f>
        <v>0</v>
      </c>
    </row>
    <row r="7230" spans="1:3" x14ac:dyDescent="0.35">
      <c r="A7230" s="30">
        <f>DATA!C8077</f>
        <v>0</v>
      </c>
      <c r="B7230" s="30">
        <f>DATA!D8077</f>
        <v>0</v>
      </c>
      <c r="C7230" s="31">
        <f>DATA!E8077</f>
        <v>0</v>
      </c>
    </row>
    <row r="7231" spans="1:3" x14ac:dyDescent="0.35">
      <c r="A7231" s="30">
        <f>DATA!C8078</f>
        <v>0</v>
      </c>
      <c r="B7231" s="30">
        <f>DATA!D8078</f>
        <v>0</v>
      </c>
      <c r="C7231" s="31">
        <f>DATA!E8078</f>
        <v>0</v>
      </c>
    </row>
    <row r="7232" spans="1:3" x14ac:dyDescent="0.35">
      <c r="A7232" s="30">
        <f>DATA!C8079</f>
        <v>0</v>
      </c>
      <c r="B7232" s="30">
        <f>DATA!D8079</f>
        <v>0</v>
      </c>
      <c r="C7232" s="31">
        <f>DATA!E8079</f>
        <v>0</v>
      </c>
    </row>
    <row r="7233" spans="1:3" x14ac:dyDescent="0.35">
      <c r="A7233" s="30">
        <f>DATA!C8080</f>
        <v>0</v>
      </c>
      <c r="B7233" s="30">
        <f>DATA!D8080</f>
        <v>0</v>
      </c>
      <c r="C7233" s="31">
        <f>DATA!E8080</f>
        <v>0</v>
      </c>
    </row>
    <row r="7234" spans="1:3" x14ac:dyDescent="0.35">
      <c r="A7234" s="30">
        <f>DATA!C8081</f>
        <v>0</v>
      </c>
      <c r="B7234" s="30">
        <f>DATA!D8081</f>
        <v>0</v>
      </c>
      <c r="C7234" s="31">
        <f>DATA!E8081</f>
        <v>0</v>
      </c>
    </row>
    <row r="7235" spans="1:3" x14ac:dyDescent="0.35">
      <c r="A7235" s="30">
        <f>DATA!C8082</f>
        <v>0</v>
      </c>
      <c r="B7235" s="30">
        <f>DATA!D8082</f>
        <v>0</v>
      </c>
      <c r="C7235" s="31">
        <f>DATA!E8082</f>
        <v>0</v>
      </c>
    </row>
    <row r="7236" spans="1:3" x14ac:dyDescent="0.35">
      <c r="A7236" s="30">
        <f>DATA!C8083</f>
        <v>0</v>
      </c>
      <c r="B7236" s="30">
        <f>DATA!D8083</f>
        <v>0</v>
      </c>
      <c r="C7236" s="31">
        <f>DATA!E8083</f>
        <v>0</v>
      </c>
    </row>
    <row r="7237" spans="1:3" x14ac:dyDescent="0.35">
      <c r="A7237" s="30">
        <f>DATA!C8084</f>
        <v>0</v>
      </c>
      <c r="B7237" s="30">
        <f>DATA!D8084</f>
        <v>0</v>
      </c>
      <c r="C7237" s="31">
        <f>DATA!E8084</f>
        <v>0</v>
      </c>
    </row>
    <row r="7238" spans="1:3" x14ac:dyDescent="0.35">
      <c r="A7238" s="30">
        <f>DATA!C8085</f>
        <v>0</v>
      </c>
      <c r="B7238" s="30">
        <f>DATA!D8085</f>
        <v>0</v>
      </c>
      <c r="C7238" s="31">
        <f>DATA!E8085</f>
        <v>0</v>
      </c>
    </row>
    <row r="7239" spans="1:3" x14ac:dyDescent="0.35">
      <c r="A7239" s="30">
        <f>DATA!C8086</f>
        <v>0</v>
      </c>
      <c r="B7239" s="30">
        <f>DATA!D8086</f>
        <v>0</v>
      </c>
      <c r="C7239" s="31">
        <f>DATA!E8086</f>
        <v>0</v>
      </c>
    </row>
    <row r="7240" spans="1:3" x14ac:dyDescent="0.35">
      <c r="A7240" s="30">
        <f>DATA!C8087</f>
        <v>0</v>
      </c>
      <c r="B7240" s="30">
        <f>DATA!D8087</f>
        <v>0</v>
      </c>
      <c r="C7240" s="31">
        <f>DATA!E8087</f>
        <v>0</v>
      </c>
    </row>
    <row r="7241" spans="1:3" x14ac:dyDescent="0.35">
      <c r="A7241" s="30">
        <f>DATA!C8088</f>
        <v>0</v>
      </c>
      <c r="B7241" s="30">
        <f>DATA!D8088</f>
        <v>0</v>
      </c>
      <c r="C7241" s="31">
        <f>DATA!E8088</f>
        <v>0</v>
      </c>
    </row>
    <row r="7242" spans="1:3" x14ac:dyDescent="0.35">
      <c r="A7242" s="30">
        <f>DATA!C8089</f>
        <v>0</v>
      </c>
      <c r="B7242" s="30">
        <f>DATA!D8089</f>
        <v>0</v>
      </c>
      <c r="C7242" s="31">
        <f>DATA!E8089</f>
        <v>0</v>
      </c>
    </row>
    <row r="7243" spans="1:3" x14ac:dyDescent="0.35">
      <c r="A7243" s="30">
        <f>DATA!C8090</f>
        <v>0</v>
      </c>
      <c r="B7243" s="30">
        <f>DATA!D8090</f>
        <v>0</v>
      </c>
      <c r="C7243" s="31">
        <f>DATA!E8090</f>
        <v>0</v>
      </c>
    </row>
    <row r="7244" spans="1:3" x14ac:dyDescent="0.35">
      <c r="A7244" s="30">
        <f>DATA!C8091</f>
        <v>0</v>
      </c>
      <c r="B7244" s="30">
        <f>DATA!D8091</f>
        <v>0</v>
      </c>
      <c r="C7244" s="31">
        <f>DATA!E8091</f>
        <v>0</v>
      </c>
    </row>
    <row r="7245" spans="1:3" x14ac:dyDescent="0.35">
      <c r="A7245" s="30">
        <f>DATA!C8092</f>
        <v>0</v>
      </c>
      <c r="B7245" s="30">
        <f>DATA!D8092</f>
        <v>0</v>
      </c>
      <c r="C7245" s="31">
        <f>DATA!E8092</f>
        <v>0</v>
      </c>
    </row>
    <row r="7246" spans="1:3" x14ac:dyDescent="0.35">
      <c r="A7246" s="30">
        <f>DATA!C8093</f>
        <v>0</v>
      </c>
      <c r="B7246" s="30">
        <f>DATA!D8093</f>
        <v>0</v>
      </c>
      <c r="C7246" s="31">
        <f>DATA!E8093</f>
        <v>0</v>
      </c>
    </row>
    <row r="7247" spans="1:3" x14ac:dyDescent="0.35">
      <c r="A7247" s="30">
        <f>DATA!C8094</f>
        <v>0</v>
      </c>
      <c r="B7247" s="30">
        <f>DATA!D8094</f>
        <v>0</v>
      </c>
      <c r="C7247" s="31">
        <f>DATA!E8094</f>
        <v>0</v>
      </c>
    </row>
    <row r="7248" spans="1:3" x14ac:dyDescent="0.35">
      <c r="A7248" s="30">
        <f>DATA!C8095</f>
        <v>0</v>
      </c>
      <c r="B7248" s="30">
        <f>DATA!D8095</f>
        <v>0</v>
      </c>
      <c r="C7248" s="31">
        <f>DATA!E8095</f>
        <v>0</v>
      </c>
    </row>
    <row r="7249" spans="1:3" x14ac:dyDescent="0.35">
      <c r="A7249" s="30">
        <f>DATA!C8096</f>
        <v>0</v>
      </c>
      <c r="B7249" s="30">
        <f>DATA!D8096</f>
        <v>0</v>
      </c>
      <c r="C7249" s="31">
        <f>DATA!E8096</f>
        <v>0</v>
      </c>
    </row>
    <row r="7250" spans="1:3" x14ac:dyDescent="0.35">
      <c r="A7250" s="30">
        <f>DATA!C8097</f>
        <v>0</v>
      </c>
      <c r="B7250" s="30">
        <f>DATA!D8097</f>
        <v>0</v>
      </c>
      <c r="C7250" s="31">
        <f>DATA!E8097</f>
        <v>0</v>
      </c>
    </row>
    <row r="7251" spans="1:3" x14ac:dyDescent="0.35">
      <c r="A7251" s="30">
        <f>DATA!C8098</f>
        <v>0</v>
      </c>
      <c r="B7251" s="30">
        <f>DATA!D8098</f>
        <v>0</v>
      </c>
      <c r="C7251" s="31">
        <f>DATA!E8098</f>
        <v>0</v>
      </c>
    </row>
    <row r="7252" spans="1:3" x14ac:dyDescent="0.35">
      <c r="A7252" s="30">
        <f>DATA!C8099</f>
        <v>0</v>
      </c>
      <c r="B7252" s="30">
        <f>DATA!D8099</f>
        <v>0</v>
      </c>
      <c r="C7252" s="31">
        <f>DATA!E8099</f>
        <v>0</v>
      </c>
    </row>
    <row r="7253" spans="1:3" x14ac:dyDescent="0.35">
      <c r="A7253" s="30">
        <f>DATA!C8100</f>
        <v>0</v>
      </c>
      <c r="B7253" s="30">
        <f>DATA!D8100</f>
        <v>0</v>
      </c>
      <c r="C7253" s="31">
        <f>DATA!E8100</f>
        <v>0</v>
      </c>
    </row>
    <row r="7254" spans="1:3" x14ac:dyDescent="0.35">
      <c r="A7254" s="30">
        <f>DATA!C8101</f>
        <v>0</v>
      </c>
      <c r="B7254" s="30">
        <f>DATA!D8101</f>
        <v>0</v>
      </c>
      <c r="C7254" s="31">
        <f>DATA!E8101</f>
        <v>0</v>
      </c>
    </row>
    <row r="7255" spans="1:3" x14ac:dyDescent="0.35">
      <c r="A7255" s="30">
        <f>DATA!C8102</f>
        <v>0</v>
      </c>
      <c r="B7255" s="30">
        <f>DATA!D8102</f>
        <v>0</v>
      </c>
      <c r="C7255" s="31">
        <f>DATA!E8102</f>
        <v>0</v>
      </c>
    </row>
    <row r="7256" spans="1:3" x14ac:dyDescent="0.35">
      <c r="A7256" s="30">
        <f>DATA!C8103</f>
        <v>0</v>
      </c>
      <c r="B7256" s="30">
        <f>DATA!D8103</f>
        <v>0</v>
      </c>
      <c r="C7256" s="31">
        <f>DATA!E8103</f>
        <v>0</v>
      </c>
    </row>
    <row r="7257" spans="1:3" x14ac:dyDescent="0.35">
      <c r="A7257" s="30">
        <f>DATA!C8104</f>
        <v>0</v>
      </c>
      <c r="B7257" s="30">
        <f>DATA!D8104</f>
        <v>0</v>
      </c>
      <c r="C7257" s="31">
        <f>DATA!E8104</f>
        <v>0</v>
      </c>
    </row>
    <row r="7258" spans="1:3" x14ac:dyDescent="0.35">
      <c r="A7258" s="30">
        <f>DATA!C8105</f>
        <v>0</v>
      </c>
      <c r="B7258" s="30">
        <f>DATA!D8105</f>
        <v>0</v>
      </c>
      <c r="C7258" s="31">
        <f>DATA!E8105</f>
        <v>0</v>
      </c>
    </row>
    <row r="7259" spans="1:3" x14ac:dyDescent="0.35">
      <c r="A7259" s="30">
        <f>DATA!C8106</f>
        <v>0</v>
      </c>
      <c r="B7259" s="30">
        <f>DATA!D8106</f>
        <v>0</v>
      </c>
      <c r="C7259" s="31">
        <f>DATA!E8106</f>
        <v>0</v>
      </c>
    </row>
    <row r="7260" spans="1:3" x14ac:dyDescent="0.35">
      <c r="A7260" s="30">
        <f>DATA!C8107</f>
        <v>0</v>
      </c>
      <c r="B7260" s="30">
        <f>DATA!D8107</f>
        <v>0</v>
      </c>
      <c r="C7260" s="31">
        <f>DATA!E8107</f>
        <v>0</v>
      </c>
    </row>
    <row r="7261" spans="1:3" x14ac:dyDescent="0.35">
      <c r="A7261" s="30">
        <f>DATA!C8108</f>
        <v>0</v>
      </c>
      <c r="B7261" s="30">
        <f>DATA!D8108</f>
        <v>0</v>
      </c>
      <c r="C7261" s="31">
        <f>DATA!E8108</f>
        <v>0</v>
      </c>
    </row>
    <row r="7262" spans="1:3" x14ac:dyDescent="0.35">
      <c r="A7262" s="30">
        <f>DATA!C8109</f>
        <v>0</v>
      </c>
      <c r="B7262" s="30">
        <f>DATA!D8109</f>
        <v>0</v>
      </c>
      <c r="C7262" s="31">
        <f>DATA!E8109</f>
        <v>0</v>
      </c>
    </row>
    <row r="7263" spans="1:3" x14ac:dyDescent="0.35">
      <c r="A7263" s="30">
        <f>DATA!C8110</f>
        <v>0</v>
      </c>
      <c r="B7263" s="30">
        <f>DATA!D8110</f>
        <v>0</v>
      </c>
      <c r="C7263" s="31">
        <f>DATA!E8110</f>
        <v>0</v>
      </c>
    </row>
    <row r="7264" spans="1:3" x14ac:dyDescent="0.35">
      <c r="A7264" s="30">
        <f>DATA!C8111</f>
        <v>0</v>
      </c>
      <c r="B7264" s="30">
        <f>DATA!D8111</f>
        <v>0</v>
      </c>
      <c r="C7264" s="31">
        <f>DATA!E8111</f>
        <v>0</v>
      </c>
    </row>
    <row r="7265" spans="1:3" x14ac:dyDescent="0.35">
      <c r="A7265" s="30">
        <f>DATA!C8112</f>
        <v>0</v>
      </c>
      <c r="B7265" s="30">
        <f>DATA!D8112</f>
        <v>0</v>
      </c>
      <c r="C7265" s="31">
        <f>DATA!E8112</f>
        <v>0</v>
      </c>
    </row>
    <row r="7266" spans="1:3" x14ac:dyDescent="0.35">
      <c r="A7266" s="30">
        <f>DATA!C8113</f>
        <v>0</v>
      </c>
      <c r="B7266" s="30">
        <f>DATA!D8113</f>
        <v>0</v>
      </c>
      <c r="C7266" s="31">
        <f>DATA!E8113</f>
        <v>0</v>
      </c>
    </row>
    <row r="7267" spans="1:3" x14ac:dyDescent="0.35">
      <c r="A7267" s="30">
        <f>DATA!C8114</f>
        <v>0</v>
      </c>
      <c r="B7267" s="30">
        <f>DATA!D8114</f>
        <v>0</v>
      </c>
      <c r="C7267" s="31">
        <f>DATA!E8114</f>
        <v>0</v>
      </c>
    </row>
    <row r="7268" spans="1:3" x14ac:dyDescent="0.35">
      <c r="A7268" s="30">
        <f>DATA!C8115</f>
        <v>0</v>
      </c>
      <c r="B7268" s="30">
        <f>DATA!D8115</f>
        <v>0</v>
      </c>
      <c r="C7268" s="31">
        <f>DATA!E8115</f>
        <v>0</v>
      </c>
    </row>
    <row r="7269" spans="1:3" x14ac:dyDescent="0.35">
      <c r="A7269" s="30">
        <f>DATA!C8116</f>
        <v>0</v>
      </c>
      <c r="B7269" s="30">
        <f>DATA!D8116</f>
        <v>0</v>
      </c>
      <c r="C7269" s="31">
        <f>DATA!E8116</f>
        <v>0</v>
      </c>
    </row>
    <row r="7270" spans="1:3" x14ac:dyDescent="0.35">
      <c r="A7270" s="30">
        <f>DATA!C8117</f>
        <v>0</v>
      </c>
      <c r="B7270" s="30">
        <f>DATA!D8117</f>
        <v>0</v>
      </c>
      <c r="C7270" s="31">
        <f>DATA!E8117</f>
        <v>0</v>
      </c>
    </row>
    <row r="7271" spans="1:3" x14ac:dyDescent="0.35">
      <c r="A7271" s="30">
        <f>DATA!C8118</f>
        <v>0</v>
      </c>
      <c r="B7271" s="30">
        <f>DATA!D8118</f>
        <v>0</v>
      </c>
      <c r="C7271" s="31">
        <f>DATA!E8118</f>
        <v>0</v>
      </c>
    </row>
    <row r="7272" spans="1:3" x14ac:dyDescent="0.35">
      <c r="A7272" s="30">
        <f>DATA!C8119</f>
        <v>0</v>
      </c>
      <c r="B7272" s="30">
        <f>DATA!D8119</f>
        <v>0</v>
      </c>
      <c r="C7272" s="31">
        <f>DATA!E8119</f>
        <v>0</v>
      </c>
    </row>
    <row r="7273" spans="1:3" x14ac:dyDescent="0.35">
      <c r="A7273" s="30">
        <f>DATA!C8120</f>
        <v>0</v>
      </c>
      <c r="B7273" s="30">
        <f>DATA!D8120</f>
        <v>0</v>
      </c>
      <c r="C7273" s="31">
        <f>DATA!E8120</f>
        <v>0</v>
      </c>
    </row>
    <row r="7274" spans="1:3" x14ac:dyDescent="0.35">
      <c r="A7274" s="30">
        <f>DATA!C8121</f>
        <v>0</v>
      </c>
      <c r="B7274" s="30">
        <f>DATA!D8121</f>
        <v>0</v>
      </c>
      <c r="C7274" s="31">
        <f>DATA!E8121</f>
        <v>0</v>
      </c>
    </row>
    <row r="7275" spans="1:3" x14ac:dyDescent="0.35">
      <c r="A7275" s="30">
        <f>DATA!C8122</f>
        <v>0</v>
      </c>
      <c r="B7275" s="30">
        <f>DATA!D8122</f>
        <v>0</v>
      </c>
      <c r="C7275" s="31">
        <f>DATA!E8122</f>
        <v>0</v>
      </c>
    </row>
    <row r="7276" spans="1:3" x14ac:dyDescent="0.35">
      <c r="A7276" s="30">
        <f>DATA!C8123</f>
        <v>0</v>
      </c>
      <c r="B7276" s="30">
        <f>DATA!D8123</f>
        <v>0</v>
      </c>
      <c r="C7276" s="31">
        <f>DATA!E8123</f>
        <v>0</v>
      </c>
    </row>
    <row r="7277" spans="1:3" x14ac:dyDescent="0.35">
      <c r="A7277" s="30">
        <f>DATA!C8124</f>
        <v>0</v>
      </c>
      <c r="B7277" s="30">
        <f>DATA!D8124</f>
        <v>0</v>
      </c>
      <c r="C7277" s="31">
        <f>DATA!E8124</f>
        <v>0</v>
      </c>
    </row>
    <row r="7278" spans="1:3" x14ac:dyDescent="0.35">
      <c r="A7278" s="30">
        <f>DATA!C8125</f>
        <v>0</v>
      </c>
      <c r="B7278" s="30">
        <f>DATA!D8125</f>
        <v>0</v>
      </c>
      <c r="C7278" s="31">
        <f>DATA!E8125</f>
        <v>0</v>
      </c>
    </row>
    <row r="7279" spans="1:3" x14ac:dyDescent="0.35">
      <c r="A7279" s="30">
        <f>DATA!C8126</f>
        <v>0</v>
      </c>
      <c r="B7279" s="30">
        <f>DATA!D8126</f>
        <v>0</v>
      </c>
      <c r="C7279" s="31">
        <f>DATA!E8126</f>
        <v>0</v>
      </c>
    </row>
    <row r="7280" spans="1:3" x14ac:dyDescent="0.35">
      <c r="A7280" s="30">
        <f>DATA!C8127</f>
        <v>0</v>
      </c>
      <c r="B7280" s="30">
        <f>DATA!D8127</f>
        <v>0</v>
      </c>
      <c r="C7280" s="31">
        <f>DATA!E8127</f>
        <v>0</v>
      </c>
    </row>
    <row r="7281" spans="1:3" x14ac:dyDescent="0.35">
      <c r="A7281" s="30">
        <f>DATA!C8128</f>
        <v>0</v>
      </c>
      <c r="B7281" s="30">
        <f>DATA!D8128</f>
        <v>0</v>
      </c>
      <c r="C7281" s="31">
        <f>DATA!E8128</f>
        <v>0</v>
      </c>
    </row>
    <row r="7282" spans="1:3" x14ac:dyDescent="0.35">
      <c r="A7282" s="30">
        <f>DATA!C8129</f>
        <v>0</v>
      </c>
      <c r="B7282" s="30">
        <f>DATA!D8129</f>
        <v>0</v>
      </c>
      <c r="C7282" s="31">
        <f>DATA!E8129</f>
        <v>0</v>
      </c>
    </row>
    <row r="7283" spans="1:3" x14ac:dyDescent="0.35">
      <c r="A7283" s="30">
        <f>DATA!C8130</f>
        <v>0</v>
      </c>
      <c r="B7283" s="30">
        <f>DATA!D8130</f>
        <v>0</v>
      </c>
      <c r="C7283" s="31">
        <f>DATA!E8130</f>
        <v>0</v>
      </c>
    </row>
    <row r="7284" spans="1:3" x14ac:dyDescent="0.35">
      <c r="A7284" s="30">
        <f>DATA!C8131</f>
        <v>0</v>
      </c>
      <c r="B7284" s="30">
        <f>DATA!D8131</f>
        <v>0</v>
      </c>
      <c r="C7284" s="31">
        <f>DATA!E8131</f>
        <v>0</v>
      </c>
    </row>
    <row r="7285" spans="1:3" x14ac:dyDescent="0.35">
      <c r="A7285" s="30">
        <f>DATA!C8132</f>
        <v>0</v>
      </c>
      <c r="B7285" s="30">
        <f>DATA!D8132</f>
        <v>0</v>
      </c>
      <c r="C7285" s="31">
        <f>DATA!E8132</f>
        <v>0</v>
      </c>
    </row>
    <row r="7286" spans="1:3" x14ac:dyDescent="0.35">
      <c r="A7286" s="30">
        <f>DATA!C8133</f>
        <v>0</v>
      </c>
      <c r="B7286" s="30">
        <f>DATA!D8133</f>
        <v>0</v>
      </c>
      <c r="C7286" s="31">
        <f>DATA!E8133</f>
        <v>0</v>
      </c>
    </row>
    <row r="7287" spans="1:3" x14ac:dyDescent="0.35">
      <c r="A7287" s="30">
        <f>DATA!C8134</f>
        <v>0</v>
      </c>
      <c r="B7287" s="30">
        <f>DATA!D8134</f>
        <v>0</v>
      </c>
      <c r="C7287" s="31">
        <f>DATA!E8134</f>
        <v>0</v>
      </c>
    </row>
    <row r="7288" spans="1:3" x14ac:dyDescent="0.35">
      <c r="A7288" s="30">
        <f>DATA!C8135</f>
        <v>0</v>
      </c>
      <c r="B7288" s="30">
        <f>DATA!D8135</f>
        <v>0</v>
      </c>
      <c r="C7288" s="31">
        <f>DATA!E8135</f>
        <v>0</v>
      </c>
    </row>
    <row r="7289" spans="1:3" x14ac:dyDescent="0.35">
      <c r="A7289" s="30">
        <f>DATA!C8136</f>
        <v>0</v>
      </c>
      <c r="B7289" s="30">
        <f>DATA!D8136</f>
        <v>0</v>
      </c>
      <c r="C7289" s="31">
        <f>DATA!E8136</f>
        <v>0</v>
      </c>
    </row>
    <row r="7290" spans="1:3" x14ac:dyDescent="0.35">
      <c r="A7290" s="30">
        <f>DATA!C8137</f>
        <v>0</v>
      </c>
      <c r="B7290" s="30">
        <f>DATA!D8137</f>
        <v>0</v>
      </c>
      <c r="C7290" s="31">
        <f>DATA!E8137</f>
        <v>0</v>
      </c>
    </row>
    <row r="7291" spans="1:3" x14ac:dyDescent="0.35">
      <c r="A7291" s="30">
        <f>DATA!C8138</f>
        <v>0</v>
      </c>
      <c r="B7291" s="30">
        <f>DATA!D8138</f>
        <v>0</v>
      </c>
      <c r="C7291" s="31">
        <f>DATA!E8138</f>
        <v>0</v>
      </c>
    </row>
    <row r="7292" spans="1:3" x14ac:dyDescent="0.35">
      <c r="A7292" s="30">
        <f>DATA!C8139</f>
        <v>0</v>
      </c>
      <c r="B7292" s="30">
        <f>DATA!D8139</f>
        <v>0</v>
      </c>
      <c r="C7292" s="31">
        <f>DATA!E8139</f>
        <v>0</v>
      </c>
    </row>
    <row r="7293" spans="1:3" x14ac:dyDescent="0.35">
      <c r="A7293" s="30">
        <f>DATA!C8140</f>
        <v>0</v>
      </c>
      <c r="B7293" s="30">
        <f>DATA!D8140</f>
        <v>0</v>
      </c>
      <c r="C7293" s="31">
        <f>DATA!E8140</f>
        <v>0</v>
      </c>
    </row>
    <row r="7294" spans="1:3" x14ac:dyDescent="0.35">
      <c r="A7294" s="30">
        <f>DATA!C8141</f>
        <v>0</v>
      </c>
      <c r="B7294" s="30">
        <f>DATA!D8141</f>
        <v>0</v>
      </c>
      <c r="C7294" s="31">
        <f>DATA!E8141</f>
        <v>0</v>
      </c>
    </row>
    <row r="7295" spans="1:3" x14ac:dyDescent="0.35">
      <c r="A7295" s="30">
        <f>DATA!C8142</f>
        <v>0</v>
      </c>
      <c r="B7295" s="30">
        <f>DATA!D8142</f>
        <v>0</v>
      </c>
      <c r="C7295" s="31">
        <f>DATA!E8142</f>
        <v>0</v>
      </c>
    </row>
    <row r="7296" spans="1:3" x14ac:dyDescent="0.35">
      <c r="A7296" s="30">
        <f>DATA!C8143</f>
        <v>0</v>
      </c>
      <c r="B7296" s="30">
        <f>DATA!D8143</f>
        <v>0</v>
      </c>
      <c r="C7296" s="31">
        <f>DATA!E8143</f>
        <v>0</v>
      </c>
    </row>
    <row r="7297" spans="1:3" x14ac:dyDescent="0.35">
      <c r="A7297" s="30">
        <f>DATA!C8144</f>
        <v>0</v>
      </c>
      <c r="B7297" s="30">
        <f>DATA!D8144</f>
        <v>0</v>
      </c>
      <c r="C7297" s="31">
        <f>DATA!E8144</f>
        <v>0</v>
      </c>
    </row>
    <row r="7298" spans="1:3" x14ac:dyDescent="0.35">
      <c r="A7298" s="30">
        <f>DATA!C8145</f>
        <v>0</v>
      </c>
      <c r="B7298" s="30">
        <f>DATA!D8145</f>
        <v>0</v>
      </c>
      <c r="C7298" s="31">
        <f>DATA!E8145</f>
        <v>0</v>
      </c>
    </row>
    <row r="7299" spans="1:3" x14ac:dyDescent="0.35">
      <c r="A7299" s="30">
        <f>DATA!C8146</f>
        <v>0</v>
      </c>
      <c r="B7299" s="30">
        <f>DATA!D8146</f>
        <v>0</v>
      </c>
      <c r="C7299" s="31">
        <f>DATA!E8146</f>
        <v>0</v>
      </c>
    </row>
    <row r="7300" spans="1:3" x14ac:dyDescent="0.35">
      <c r="A7300" s="30">
        <f>DATA!C8147</f>
        <v>0</v>
      </c>
      <c r="B7300" s="30">
        <f>DATA!D8147</f>
        <v>0</v>
      </c>
      <c r="C7300" s="31">
        <f>DATA!E8147</f>
        <v>0</v>
      </c>
    </row>
    <row r="7301" spans="1:3" x14ac:dyDescent="0.35">
      <c r="A7301" s="30">
        <f>DATA!C8148</f>
        <v>0</v>
      </c>
      <c r="B7301" s="30">
        <f>DATA!D8148</f>
        <v>0</v>
      </c>
      <c r="C7301" s="31">
        <f>DATA!E8148</f>
        <v>0</v>
      </c>
    </row>
    <row r="7302" spans="1:3" x14ac:dyDescent="0.35">
      <c r="A7302" s="30">
        <f>DATA!C8149</f>
        <v>0</v>
      </c>
      <c r="B7302" s="30">
        <f>DATA!D8149</f>
        <v>0</v>
      </c>
      <c r="C7302" s="31">
        <f>DATA!E8149</f>
        <v>0</v>
      </c>
    </row>
    <row r="7303" spans="1:3" x14ac:dyDescent="0.35">
      <c r="A7303" s="30">
        <f>DATA!C8150</f>
        <v>0</v>
      </c>
      <c r="B7303" s="30">
        <f>DATA!D8150</f>
        <v>0</v>
      </c>
      <c r="C7303" s="31">
        <f>DATA!E8150</f>
        <v>0</v>
      </c>
    </row>
    <row r="7304" spans="1:3" x14ac:dyDescent="0.35">
      <c r="A7304" s="30">
        <f>DATA!C8151</f>
        <v>0</v>
      </c>
      <c r="B7304" s="30">
        <f>DATA!D8151</f>
        <v>0</v>
      </c>
      <c r="C7304" s="31">
        <f>DATA!E8151</f>
        <v>0</v>
      </c>
    </row>
    <row r="7305" spans="1:3" x14ac:dyDescent="0.35">
      <c r="A7305" s="30">
        <f>DATA!C8152</f>
        <v>0</v>
      </c>
      <c r="B7305" s="30">
        <f>DATA!D8152</f>
        <v>0</v>
      </c>
      <c r="C7305" s="31">
        <f>DATA!E8152</f>
        <v>0</v>
      </c>
    </row>
    <row r="7306" spans="1:3" x14ac:dyDescent="0.35">
      <c r="A7306" s="30">
        <f>DATA!C8153</f>
        <v>0</v>
      </c>
      <c r="B7306" s="30">
        <f>DATA!D8153</f>
        <v>0</v>
      </c>
      <c r="C7306" s="31">
        <f>DATA!E8153</f>
        <v>0</v>
      </c>
    </row>
    <row r="7307" spans="1:3" x14ac:dyDescent="0.35">
      <c r="A7307" s="30">
        <f>DATA!C8154</f>
        <v>0</v>
      </c>
      <c r="B7307" s="30">
        <f>DATA!D8154</f>
        <v>0</v>
      </c>
      <c r="C7307" s="31">
        <f>DATA!E8154</f>
        <v>0</v>
      </c>
    </row>
    <row r="7308" spans="1:3" x14ac:dyDescent="0.35">
      <c r="A7308" s="30">
        <f>DATA!C8155</f>
        <v>0</v>
      </c>
      <c r="B7308" s="30">
        <f>DATA!D8155</f>
        <v>0</v>
      </c>
      <c r="C7308" s="31">
        <f>DATA!E8155</f>
        <v>0</v>
      </c>
    </row>
    <row r="7309" spans="1:3" x14ac:dyDescent="0.35">
      <c r="A7309" s="30">
        <f>DATA!C8156</f>
        <v>0</v>
      </c>
      <c r="B7309" s="30">
        <f>DATA!D8156</f>
        <v>0</v>
      </c>
      <c r="C7309" s="31">
        <f>DATA!E8156</f>
        <v>0</v>
      </c>
    </row>
    <row r="7310" spans="1:3" x14ac:dyDescent="0.35">
      <c r="A7310" s="30">
        <f>DATA!C8157</f>
        <v>0</v>
      </c>
      <c r="B7310" s="30">
        <f>DATA!D8157</f>
        <v>0</v>
      </c>
      <c r="C7310" s="31">
        <f>DATA!E8157</f>
        <v>0</v>
      </c>
    </row>
    <row r="7311" spans="1:3" x14ac:dyDescent="0.35">
      <c r="A7311" s="30">
        <f>DATA!C8158</f>
        <v>0</v>
      </c>
      <c r="B7311" s="30">
        <f>DATA!D8158</f>
        <v>0</v>
      </c>
      <c r="C7311" s="31">
        <f>DATA!E8158</f>
        <v>0</v>
      </c>
    </row>
    <row r="7312" spans="1:3" x14ac:dyDescent="0.35">
      <c r="A7312" s="30">
        <f>DATA!C8159</f>
        <v>0</v>
      </c>
      <c r="B7312" s="30">
        <f>DATA!D8159</f>
        <v>0</v>
      </c>
      <c r="C7312" s="31">
        <f>DATA!E8159</f>
        <v>0</v>
      </c>
    </row>
    <row r="7313" spans="1:3" x14ac:dyDescent="0.35">
      <c r="A7313" s="30">
        <f>DATA!C8160</f>
        <v>0</v>
      </c>
      <c r="B7313" s="30">
        <f>DATA!D8160</f>
        <v>0</v>
      </c>
      <c r="C7313" s="31">
        <f>DATA!E8160</f>
        <v>0</v>
      </c>
    </row>
    <row r="7314" spans="1:3" x14ac:dyDescent="0.35">
      <c r="A7314" s="30">
        <f>DATA!C8161</f>
        <v>0</v>
      </c>
      <c r="B7314" s="30">
        <f>DATA!D8161</f>
        <v>0</v>
      </c>
      <c r="C7314" s="31">
        <f>DATA!E8161</f>
        <v>0</v>
      </c>
    </row>
    <row r="7315" spans="1:3" x14ac:dyDescent="0.35">
      <c r="A7315" s="30">
        <f>DATA!C8162</f>
        <v>0</v>
      </c>
      <c r="B7315" s="30">
        <f>DATA!D8162</f>
        <v>0</v>
      </c>
      <c r="C7315" s="31">
        <f>DATA!E8162</f>
        <v>0</v>
      </c>
    </row>
    <row r="7316" spans="1:3" x14ac:dyDescent="0.35">
      <c r="A7316" s="30">
        <f>DATA!C8163</f>
        <v>0</v>
      </c>
      <c r="B7316" s="30">
        <f>DATA!D8163</f>
        <v>0</v>
      </c>
      <c r="C7316" s="31">
        <f>DATA!E8163</f>
        <v>0</v>
      </c>
    </row>
    <row r="7317" spans="1:3" x14ac:dyDescent="0.35">
      <c r="A7317" s="30">
        <f>DATA!C8164</f>
        <v>0</v>
      </c>
      <c r="B7317" s="30">
        <f>DATA!D8164</f>
        <v>0</v>
      </c>
      <c r="C7317" s="31">
        <f>DATA!E8164</f>
        <v>0</v>
      </c>
    </row>
    <row r="7318" spans="1:3" x14ac:dyDescent="0.35">
      <c r="A7318" s="30">
        <f>DATA!C8165</f>
        <v>0</v>
      </c>
      <c r="B7318" s="30">
        <f>DATA!D8165</f>
        <v>0</v>
      </c>
      <c r="C7318" s="31">
        <f>DATA!E8165</f>
        <v>0</v>
      </c>
    </row>
    <row r="7319" spans="1:3" x14ac:dyDescent="0.35">
      <c r="A7319" s="30">
        <f>DATA!C8166</f>
        <v>0</v>
      </c>
      <c r="B7319" s="30">
        <f>DATA!D8166</f>
        <v>0</v>
      </c>
      <c r="C7319" s="31">
        <f>DATA!E8166</f>
        <v>0</v>
      </c>
    </row>
    <row r="7320" spans="1:3" x14ac:dyDescent="0.35">
      <c r="A7320" s="30">
        <f>DATA!C8167</f>
        <v>0</v>
      </c>
      <c r="B7320" s="30">
        <f>DATA!D8167</f>
        <v>0</v>
      </c>
      <c r="C7320" s="31">
        <f>DATA!E8167</f>
        <v>0</v>
      </c>
    </row>
    <row r="7321" spans="1:3" x14ac:dyDescent="0.35">
      <c r="A7321" s="30">
        <f>DATA!C8168</f>
        <v>0</v>
      </c>
      <c r="B7321" s="30">
        <f>DATA!D8168</f>
        <v>0</v>
      </c>
      <c r="C7321" s="31">
        <f>DATA!E8168</f>
        <v>0</v>
      </c>
    </row>
    <row r="7322" spans="1:3" x14ac:dyDescent="0.35">
      <c r="A7322" s="30">
        <f>DATA!C8169</f>
        <v>0</v>
      </c>
      <c r="B7322" s="30">
        <f>DATA!D8169</f>
        <v>0</v>
      </c>
      <c r="C7322" s="31">
        <f>DATA!E8169</f>
        <v>0</v>
      </c>
    </row>
    <row r="7323" spans="1:3" x14ac:dyDescent="0.35">
      <c r="A7323" s="30">
        <f>DATA!C8170</f>
        <v>0</v>
      </c>
      <c r="B7323" s="30">
        <f>DATA!D8170</f>
        <v>0</v>
      </c>
      <c r="C7323" s="31">
        <f>DATA!E8170</f>
        <v>0</v>
      </c>
    </row>
    <row r="7324" spans="1:3" x14ac:dyDescent="0.35">
      <c r="A7324" s="30">
        <f>DATA!C8171</f>
        <v>0</v>
      </c>
      <c r="B7324" s="30">
        <f>DATA!D8171</f>
        <v>0</v>
      </c>
      <c r="C7324" s="31">
        <f>DATA!E8171</f>
        <v>0</v>
      </c>
    </row>
    <row r="7325" spans="1:3" x14ac:dyDescent="0.35">
      <c r="A7325" s="30">
        <f>DATA!C8172</f>
        <v>0</v>
      </c>
      <c r="B7325" s="30">
        <f>DATA!D8172</f>
        <v>0</v>
      </c>
      <c r="C7325" s="31">
        <f>DATA!E8172</f>
        <v>0</v>
      </c>
    </row>
    <row r="7326" spans="1:3" x14ac:dyDescent="0.35">
      <c r="A7326" s="30">
        <f>DATA!C8173</f>
        <v>0</v>
      </c>
      <c r="B7326" s="30">
        <f>DATA!D8173</f>
        <v>0</v>
      </c>
      <c r="C7326" s="31">
        <f>DATA!E8173</f>
        <v>0</v>
      </c>
    </row>
    <row r="7327" spans="1:3" x14ac:dyDescent="0.35">
      <c r="A7327" s="30">
        <f>DATA!C8174</f>
        <v>0</v>
      </c>
      <c r="B7327" s="30">
        <f>DATA!D8174</f>
        <v>0</v>
      </c>
      <c r="C7327" s="31">
        <f>DATA!E8174</f>
        <v>0</v>
      </c>
    </row>
    <row r="7328" spans="1:3" x14ac:dyDescent="0.35">
      <c r="A7328" s="30">
        <f>DATA!C8175</f>
        <v>0</v>
      </c>
      <c r="B7328" s="30">
        <f>DATA!D8175</f>
        <v>0</v>
      </c>
      <c r="C7328" s="31">
        <f>DATA!E8175</f>
        <v>0</v>
      </c>
    </row>
    <row r="7329" spans="1:3" x14ac:dyDescent="0.35">
      <c r="A7329" s="30">
        <f>DATA!C8176</f>
        <v>0</v>
      </c>
      <c r="B7329" s="30">
        <f>DATA!D8176</f>
        <v>0</v>
      </c>
      <c r="C7329" s="31">
        <f>DATA!E8176</f>
        <v>0</v>
      </c>
    </row>
    <row r="7330" spans="1:3" x14ac:dyDescent="0.35">
      <c r="A7330" s="30">
        <f>DATA!C8177</f>
        <v>0</v>
      </c>
      <c r="B7330" s="30">
        <f>DATA!D8177</f>
        <v>0</v>
      </c>
      <c r="C7330" s="31">
        <f>DATA!E8177</f>
        <v>0</v>
      </c>
    </row>
    <row r="7331" spans="1:3" x14ac:dyDescent="0.35">
      <c r="A7331" s="30">
        <f>DATA!C8178</f>
        <v>0</v>
      </c>
      <c r="B7331" s="30">
        <f>DATA!D8178</f>
        <v>0</v>
      </c>
      <c r="C7331" s="31">
        <f>DATA!E8178</f>
        <v>0</v>
      </c>
    </row>
    <row r="7332" spans="1:3" x14ac:dyDescent="0.35">
      <c r="A7332" s="30">
        <f>DATA!C8179</f>
        <v>0</v>
      </c>
      <c r="B7332" s="30">
        <f>DATA!D8179</f>
        <v>0</v>
      </c>
      <c r="C7332" s="31">
        <f>DATA!E8179</f>
        <v>0</v>
      </c>
    </row>
    <row r="7333" spans="1:3" x14ac:dyDescent="0.35">
      <c r="A7333" s="30">
        <f>DATA!C8180</f>
        <v>0</v>
      </c>
      <c r="B7333" s="30">
        <f>DATA!D8180</f>
        <v>0</v>
      </c>
      <c r="C7333" s="31">
        <f>DATA!E8180</f>
        <v>0</v>
      </c>
    </row>
    <row r="7334" spans="1:3" x14ac:dyDescent="0.35">
      <c r="A7334" s="30">
        <f>DATA!C8181</f>
        <v>0</v>
      </c>
      <c r="B7334" s="30">
        <f>DATA!D8181</f>
        <v>0</v>
      </c>
      <c r="C7334" s="31">
        <f>DATA!E8181</f>
        <v>0</v>
      </c>
    </row>
    <row r="7335" spans="1:3" x14ac:dyDescent="0.35">
      <c r="A7335" s="30">
        <f>DATA!C8182</f>
        <v>0</v>
      </c>
      <c r="B7335" s="30">
        <f>DATA!D8182</f>
        <v>0</v>
      </c>
      <c r="C7335" s="31">
        <f>DATA!E8182</f>
        <v>0</v>
      </c>
    </row>
    <row r="7336" spans="1:3" x14ac:dyDescent="0.35">
      <c r="A7336" s="30">
        <f>DATA!C8183</f>
        <v>0</v>
      </c>
      <c r="B7336" s="30">
        <f>DATA!D8183</f>
        <v>0</v>
      </c>
      <c r="C7336" s="31">
        <f>DATA!E8183</f>
        <v>0</v>
      </c>
    </row>
    <row r="7337" spans="1:3" x14ac:dyDescent="0.35">
      <c r="A7337" s="30">
        <f>DATA!C8184</f>
        <v>0</v>
      </c>
      <c r="B7337" s="30">
        <f>DATA!D8184</f>
        <v>0</v>
      </c>
      <c r="C7337" s="31">
        <f>DATA!E8184</f>
        <v>0</v>
      </c>
    </row>
    <row r="7338" spans="1:3" x14ac:dyDescent="0.35">
      <c r="A7338" s="30">
        <f>DATA!C8185</f>
        <v>0</v>
      </c>
      <c r="B7338" s="30">
        <f>DATA!D8185</f>
        <v>0</v>
      </c>
      <c r="C7338" s="31">
        <f>DATA!E8185</f>
        <v>0</v>
      </c>
    </row>
    <row r="7339" spans="1:3" x14ac:dyDescent="0.35">
      <c r="A7339" s="30">
        <f>DATA!C8186</f>
        <v>0</v>
      </c>
      <c r="B7339" s="30">
        <f>DATA!D8186</f>
        <v>0</v>
      </c>
      <c r="C7339" s="31">
        <f>DATA!E8186</f>
        <v>0</v>
      </c>
    </row>
    <row r="7340" spans="1:3" x14ac:dyDescent="0.35">
      <c r="A7340" s="30">
        <f>DATA!C8187</f>
        <v>0</v>
      </c>
      <c r="B7340" s="30">
        <f>DATA!D8187</f>
        <v>0</v>
      </c>
      <c r="C7340" s="31">
        <f>DATA!E8187</f>
        <v>0</v>
      </c>
    </row>
    <row r="7341" spans="1:3" x14ac:dyDescent="0.35">
      <c r="A7341" s="30">
        <f>DATA!C8188</f>
        <v>0</v>
      </c>
      <c r="B7341" s="30">
        <f>DATA!D8188</f>
        <v>0</v>
      </c>
      <c r="C7341" s="31">
        <f>DATA!E8188</f>
        <v>0</v>
      </c>
    </row>
    <row r="7342" spans="1:3" x14ac:dyDescent="0.35">
      <c r="A7342" s="30">
        <f>DATA!C8189</f>
        <v>0</v>
      </c>
      <c r="B7342" s="30">
        <f>DATA!D8189</f>
        <v>0</v>
      </c>
      <c r="C7342" s="31">
        <f>DATA!E8189</f>
        <v>0</v>
      </c>
    </row>
    <row r="7343" spans="1:3" x14ac:dyDescent="0.35">
      <c r="A7343" s="30">
        <f>DATA!C8190</f>
        <v>0</v>
      </c>
      <c r="B7343" s="30">
        <f>DATA!D8190</f>
        <v>0</v>
      </c>
      <c r="C7343" s="31">
        <f>DATA!E8190</f>
        <v>0</v>
      </c>
    </row>
    <row r="7344" spans="1:3" x14ac:dyDescent="0.35">
      <c r="A7344" s="30">
        <f>DATA!C8191</f>
        <v>0</v>
      </c>
      <c r="B7344" s="30">
        <f>DATA!D8191</f>
        <v>0</v>
      </c>
      <c r="C7344" s="31">
        <f>DATA!E8191</f>
        <v>0</v>
      </c>
    </row>
    <row r="7345" spans="1:3" x14ac:dyDescent="0.35">
      <c r="A7345" s="30">
        <f>DATA!C8192</f>
        <v>0</v>
      </c>
      <c r="B7345" s="30">
        <f>DATA!D8192</f>
        <v>0</v>
      </c>
      <c r="C7345" s="31">
        <f>DATA!E8192</f>
        <v>0</v>
      </c>
    </row>
    <row r="7346" spans="1:3" x14ac:dyDescent="0.35">
      <c r="A7346" s="30">
        <f>DATA!C8193</f>
        <v>0</v>
      </c>
      <c r="B7346" s="30">
        <f>DATA!D8193</f>
        <v>0</v>
      </c>
      <c r="C7346" s="31">
        <f>DATA!E8193</f>
        <v>0</v>
      </c>
    </row>
    <row r="7347" spans="1:3" x14ac:dyDescent="0.35">
      <c r="A7347" s="30">
        <f>DATA!C8194</f>
        <v>0</v>
      </c>
      <c r="B7347" s="30">
        <f>DATA!D8194</f>
        <v>0</v>
      </c>
      <c r="C7347" s="31">
        <f>DATA!E8194</f>
        <v>0</v>
      </c>
    </row>
    <row r="7348" spans="1:3" x14ac:dyDescent="0.35">
      <c r="A7348" s="30">
        <f>DATA!C8195</f>
        <v>0</v>
      </c>
      <c r="B7348" s="30">
        <f>DATA!D8195</f>
        <v>0</v>
      </c>
      <c r="C7348" s="31">
        <f>DATA!E8195</f>
        <v>0</v>
      </c>
    </row>
    <row r="7349" spans="1:3" x14ac:dyDescent="0.35">
      <c r="A7349" s="30">
        <f>DATA!C8196</f>
        <v>0</v>
      </c>
      <c r="B7349" s="30">
        <f>DATA!D8196</f>
        <v>0</v>
      </c>
      <c r="C7349" s="31">
        <f>DATA!E8196</f>
        <v>0</v>
      </c>
    </row>
    <row r="7350" spans="1:3" x14ac:dyDescent="0.35">
      <c r="A7350" s="30">
        <f>DATA!C8197</f>
        <v>0</v>
      </c>
      <c r="B7350" s="30">
        <f>DATA!D8197</f>
        <v>0</v>
      </c>
      <c r="C7350" s="31">
        <f>DATA!E8197</f>
        <v>0</v>
      </c>
    </row>
    <row r="7351" spans="1:3" x14ac:dyDescent="0.35">
      <c r="A7351" s="30">
        <f>DATA!C8198</f>
        <v>0</v>
      </c>
      <c r="B7351" s="30">
        <f>DATA!D8198</f>
        <v>0</v>
      </c>
      <c r="C7351" s="31">
        <f>DATA!E8198</f>
        <v>0</v>
      </c>
    </row>
    <row r="7352" spans="1:3" x14ac:dyDescent="0.35">
      <c r="A7352" s="30">
        <f>DATA!C8199</f>
        <v>0</v>
      </c>
      <c r="B7352" s="30">
        <f>DATA!D8199</f>
        <v>0</v>
      </c>
      <c r="C7352" s="31">
        <f>DATA!E8199</f>
        <v>0</v>
      </c>
    </row>
    <row r="7353" spans="1:3" x14ac:dyDescent="0.35">
      <c r="A7353" s="30">
        <f>DATA!C8200</f>
        <v>0</v>
      </c>
      <c r="B7353" s="30">
        <f>DATA!D8200</f>
        <v>0</v>
      </c>
      <c r="C7353" s="31">
        <f>DATA!E8200</f>
        <v>0</v>
      </c>
    </row>
    <row r="7354" spans="1:3" x14ac:dyDescent="0.35">
      <c r="A7354" s="30">
        <f>DATA!C8201</f>
        <v>0</v>
      </c>
      <c r="B7354" s="30">
        <f>DATA!D8201</f>
        <v>0</v>
      </c>
      <c r="C7354" s="31">
        <f>DATA!E8201</f>
        <v>0</v>
      </c>
    </row>
    <row r="7355" spans="1:3" x14ac:dyDescent="0.35">
      <c r="A7355" s="30">
        <f>DATA!C8202</f>
        <v>0</v>
      </c>
      <c r="B7355" s="30">
        <f>DATA!D8202</f>
        <v>0</v>
      </c>
      <c r="C7355" s="31">
        <f>DATA!E8202</f>
        <v>0</v>
      </c>
    </row>
    <row r="7356" spans="1:3" x14ac:dyDescent="0.35">
      <c r="A7356" s="30">
        <f>DATA!C8203</f>
        <v>0</v>
      </c>
      <c r="B7356" s="30">
        <f>DATA!D8203</f>
        <v>0</v>
      </c>
      <c r="C7356" s="31">
        <f>DATA!E8203</f>
        <v>0</v>
      </c>
    </row>
    <row r="7357" spans="1:3" x14ac:dyDescent="0.35">
      <c r="A7357" s="30">
        <f>DATA!C8204</f>
        <v>0</v>
      </c>
      <c r="B7357" s="30">
        <f>DATA!D8204</f>
        <v>0</v>
      </c>
      <c r="C7357" s="31">
        <f>DATA!E8204</f>
        <v>0</v>
      </c>
    </row>
    <row r="7358" spans="1:3" x14ac:dyDescent="0.35">
      <c r="A7358" s="30">
        <f>DATA!C8205</f>
        <v>0</v>
      </c>
      <c r="B7358" s="30">
        <f>DATA!D8205</f>
        <v>0</v>
      </c>
      <c r="C7358" s="31">
        <f>DATA!E8205</f>
        <v>0</v>
      </c>
    </row>
    <row r="7359" spans="1:3" x14ac:dyDescent="0.35">
      <c r="A7359" s="30">
        <f>DATA!C8206</f>
        <v>0</v>
      </c>
      <c r="B7359" s="30">
        <f>DATA!D8206</f>
        <v>0</v>
      </c>
      <c r="C7359" s="31">
        <f>DATA!E8206</f>
        <v>0</v>
      </c>
    </row>
    <row r="7360" spans="1:3" x14ac:dyDescent="0.35">
      <c r="A7360" s="30">
        <f>DATA!C8207</f>
        <v>0</v>
      </c>
      <c r="B7360" s="30">
        <f>DATA!D8207</f>
        <v>0</v>
      </c>
      <c r="C7360" s="31">
        <f>DATA!E8207</f>
        <v>0</v>
      </c>
    </row>
    <row r="7361" spans="1:3" x14ac:dyDescent="0.35">
      <c r="A7361" s="30">
        <f>DATA!C8208</f>
        <v>0</v>
      </c>
      <c r="B7361" s="30">
        <f>DATA!D8208</f>
        <v>0</v>
      </c>
      <c r="C7361" s="31">
        <f>DATA!E8208</f>
        <v>0</v>
      </c>
    </row>
    <row r="7362" spans="1:3" x14ac:dyDescent="0.35">
      <c r="A7362" s="30">
        <f>DATA!C8209</f>
        <v>0</v>
      </c>
      <c r="B7362" s="30">
        <f>DATA!D8209</f>
        <v>0</v>
      </c>
      <c r="C7362" s="31">
        <f>DATA!E8209</f>
        <v>0</v>
      </c>
    </row>
    <row r="7363" spans="1:3" x14ac:dyDescent="0.35">
      <c r="A7363" s="30">
        <f>DATA!C8210</f>
        <v>0</v>
      </c>
      <c r="B7363" s="30">
        <f>DATA!D8210</f>
        <v>0</v>
      </c>
      <c r="C7363" s="31">
        <f>DATA!E8210</f>
        <v>0</v>
      </c>
    </row>
    <row r="7364" spans="1:3" x14ac:dyDescent="0.35">
      <c r="A7364" s="30">
        <f>DATA!C8211</f>
        <v>0</v>
      </c>
      <c r="B7364" s="30">
        <f>DATA!D8211</f>
        <v>0</v>
      </c>
      <c r="C7364" s="31">
        <f>DATA!E8211</f>
        <v>0</v>
      </c>
    </row>
    <row r="7365" spans="1:3" x14ac:dyDescent="0.35">
      <c r="A7365" s="30">
        <f>DATA!C8212</f>
        <v>0</v>
      </c>
      <c r="B7365" s="30">
        <f>DATA!D8212</f>
        <v>0</v>
      </c>
      <c r="C7365" s="31">
        <f>DATA!E8212</f>
        <v>0</v>
      </c>
    </row>
    <row r="7366" spans="1:3" x14ac:dyDescent="0.35">
      <c r="A7366" s="30">
        <f>DATA!C8213</f>
        <v>0</v>
      </c>
      <c r="B7366" s="30">
        <f>DATA!D8213</f>
        <v>0</v>
      </c>
      <c r="C7366" s="31">
        <f>DATA!E8213</f>
        <v>0</v>
      </c>
    </row>
    <row r="7367" spans="1:3" x14ac:dyDescent="0.35">
      <c r="A7367" s="30">
        <f>DATA!C8214</f>
        <v>0</v>
      </c>
      <c r="B7367" s="30">
        <f>DATA!D8214</f>
        <v>0</v>
      </c>
      <c r="C7367" s="31">
        <f>DATA!E8214</f>
        <v>0</v>
      </c>
    </row>
    <row r="7368" spans="1:3" x14ac:dyDescent="0.35">
      <c r="A7368" s="30">
        <f>DATA!C8215</f>
        <v>0</v>
      </c>
      <c r="B7368" s="30">
        <f>DATA!D8215</f>
        <v>0</v>
      </c>
      <c r="C7368" s="31">
        <f>DATA!E8215</f>
        <v>0</v>
      </c>
    </row>
    <row r="7369" spans="1:3" x14ac:dyDescent="0.35">
      <c r="A7369" s="30">
        <f>DATA!C8216</f>
        <v>0</v>
      </c>
      <c r="B7369" s="30">
        <f>DATA!D8216</f>
        <v>0</v>
      </c>
      <c r="C7369" s="31">
        <f>DATA!E8216</f>
        <v>0</v>
      </c>
    </row>
    <row r="7370" spans="1:3" x14ac:dyDescent="0.35">
      <c r="A7370" s="30">
        <f>DATA!C8217</f>
        <v>0</v>
      </c>
      <c r="B7370" s="30">
        <f>DATA!D8217</f>
        <v>0</v>
      </c>
      <c r="C7370" s="31">
        <f>DATA!E8217</f>
        <v>0</v>
      </c>
    </row>
    <row r="7371" spans="1:3" x14ac:dyDescent="0.35">
      <c r="A7371" s="30">
        <f>DATA!C8218</f>
        <v>0</v>
      </c>
      <c r="B7371" s="30">
        <f>DATA!D8218</f>
        <v>0</v>
      </c>
      <c r="C7371" s="31">
        <f>DATA!E8218</f>
        <v>0</v>
      </c>
    </row>
    <row r="7372" spans="1:3" x14ac:dyDescent="0.35">
      <c r="A7372" s="30">
        <f>DATA!C8219</f>
        <v>0</v>
      </c>
      <c r="B7372" s="30">
        <f>DATA!D8219</f>
        <v>0</v>
      </c>
      <c r="C7372" s="31">
        <f>DATA!E8219</f>
        <v>0</v>
      </c>
    </row>
    <row r="7373" spans="1:3" x14ac:dyDescent="0.35">
      <c r="A7373" s="30">
        <f>DATA!C8220</f>
        <v>0</v>
      </c>
      <c r="B7373" s="30">
        <f>DATA!D8220</f>
        <v>0</v>
      </c>
      <c r="C7373" s="31">
        <f>DATA!E8220</f>
        <v>0</v>
      </c>
    </row>
    <row r="7374" spans="1:3" x14ac:dyDescent="0.35">
      <c r="A7374" s="30">
        <f>DATA!C8221</f>
        <v>0</v>
      </c>
      <c r="B7374" s="30">
        <f>DATA!D8221</f>
        <v>0</v>
      </c>
      <c r="C7374" s="31">
        <f>DATA!E8221</f>
        <v>0</v>
      </c>
    </row>
    <row r="7375" spans="1:3" x14ac:dyDescent="0.35">
      <c r="A7375" s="30">
        <f>DATA!C8222</f>
        <v>0</v>
      </c>
      <c r="B7375" s="30">
        <f>DATA!D8222</f>
        <v>0</v>
      </c>
      <c r="C7375" s="31">
        <f>DATA!E8222</f>
        <v>0</v>
      </c>
    </row>
    <row r="7376" spans="1:3" x14ac:dyDescent="0.35">
      <c r="A7376" s="30">
        <f>DATA!C8223</f>
        <v>0</v>
      </c>
      <c r="B7376" s="30">
        <f>DATA!D8223</f>
        <v>0</v>
      </c>
      <c r="C7376" s="31">
        <f>DATA!E8223</f>
        <v>0</v>
      </c>
    </row>
    <row r="7377" spans="1:3" x14ac:dyDescent="0.35">
      <c r="A7377" s="30">
        <f>DATA!C8224</f>
        <v>0</v>
      </c>
      <c r="B7377" s="30">
        <f>DATA!D8224</f>
        <v>0</v>
      </c>
      <c r="C7377" s="31">
        <f>DATA!E8224</f>
        <v>0</v>
      </c>
    </row>
    <row r="7378" spans="1:3" x14ac:dyDescent="0.35">
      <c r="A7378" s="30">
        <f>DATA!C8225</f>
        <v>0</v>
      </c>
      <c r="B7378" s="30">
        <f>DATA!D8225</f>
        <v>0</v>
      </c>
      <c r="C7378" s="31">
        <f>DATA!E8225</f>
        <v>0</v>
      </c>
    </row>
    <row r="7379" spans="1:3" x14ac:dyDescent="0.35">
      <c r="A7379" s="30">
        <f>DATA!C8226</f>
        <v>0</v>
      </c>
      <c r="B7379" s="30">
        <f>DATA!D8226</f>
        <v>0</v>
      </c>
      <c r="C7379" s="31">
        <f>DATA!E8226</f>
        <v>0</v>
      </c>
    </row>
    <row r="7380" spans="1:3" x14ac:dyDescent="0.35">
      <c r="A7380" s="30">
        <f>DATA!C8227</f>
        <v>0</v>
      </c>
      <c r="B7380" s="30">
        <f>DATA!D8227</f>
        <v>0</v>
      </c>
      <c r="C7380" s="31">
        <f>DATA!E8227</f>
        <v>0</v>
      </c>
    </row>
    <row r="7381" spans="1:3" x14ac:dyDescent="0.35">
      <c r="A7381" s="30">
        <f>DATA!C8228</f>
        <v>0</v>
      </c>
      <c r="B7381" s="30">
        <f>DATA!D8228</f>
        <v>0</v>
      </c>
      <c r="C7381" s="31">
        <f>DATA!E8228</f>
        <v>0</v>
      </c>
    </row>
    <row r="7382" spans="1:3" x14ac:dyDescent="0.35">
      <c r="A7382" s="30">
        <f>DATA!C8229</f>
        <v>0</v>
      </c>
      <c r="B7382" s="30">
        <f>DATA!D8229</f>
        <v>0</v>
      </c>
      <c r="C7382" s="31">
        <f>DATA!E8229</f>
        <v>0</v>
      </c>
    </row>
    <row r="7383" spans="1:3" x14ac:dyDescent="0.35">
      <c r="A7383" s="30">
        <f>DATA!C8230</f>
        <v>0</v>
      </c>
      <c r="B7383" s="30">
        <f>DATA!D8230</f>
        <v>0</v>
      </c>
      <c r="C7383" s="31">
        <f>DATA!E8230</f>
        <v>0</v>
      </c>
    </row>
    <row r="7384" spans="1:3" x14ac:dyDescent="0.35">
      <c r="A7384" s="30">
        <f>DATA!C8231</f>
        <v>0</v>
      </c>
      <c r="B7384" s="30">
        <f>DATA!D8231</f>
        <v>0</v>
      </c>
      <c r="C7384" s="31">
        <f>DATA!E8231</f>
        <v>0</v>
      </c>
    </row>
    <row r="7385" spans="1:3" x14ac:dyDescent="0.35">
      <c r="A7385" s="30">
        <f>DATA!C8232</f>
        <v>0</v>
      </c>
      <c r="B7385" s="30">
        <f>DATA!D8232</f>
        <v>0</v>
      </c>
      <c r="C7385" s="31">
        <f>DATA!E8232</f>
        <v>0</v>
      </c>
    </row>
    <row r="7386" spans="1:3" x14ac:dyDescent="0.35">
      <c r="A7386" s="30">
        <f>DATA!C8233</f>
        <v>0</v>
      </c>
      <c r="B7386" s="30">
        <f>DATA!D8233</f>
        <v>0</v>
      </c>
      <c r="C7386" s="31">
        <f>DATA!E8233</f>
        <v>0</v>
      </c>
    </row>
    <row r="7387" spans="1:3" x14ac:dyDescent="0.35">
      <c r="A7387" s="30">
        <f>DATA!C8234</f>
        <v>0</v>
      </c>
      <c r="B7387" s="30">
        <f>DATA!D8234</f>
        <v>0</v>
      </c>
      <c r="C7387" s="31">
        <f>DATA!E8234</f>
        <v>0</v>
      </c>
    </row>
    <row r="7388" spans="1:3" x14ac:dyDescent="0.35">
      <c r="A7388" s="30">
        <f>DATA!C8235</f>
        <v>0</v>
      </c>
      <c r="B7388" s="30">
        <f>DATA!D8235</f>
        <v>0</v>
      </c>
      <c r="C7388" s="31">
        <f>DATA!E8235</f>
        <v>0</v>
      </c>
    </row>
    <row r="7389" spans="1:3" x14ac:dyDescent="0.35">
      <c r="A7389" s="30">
        <f>DATA!C8236</f>
        <v>0</v>
      </c>
      <c r="B7389" s="30">
        <f>DATA!D8236</f>
        <v>0</v>
      </c>
      <c r="C7389" s="31">
        <f>DATA!E8236</f>
        <v>0</v>
      </c>
    </row>
    <row r="7390" spans="1:3" x14ac:dyDescent="0.35">
      <c r="A7390" s="30">
        <f>DATA!C8237</f>
        <v>0</v>
      </c>
      <c r="B7390" s="30">
        <f>DATA!D8237</f>
        <v>0</v>
      </c>
      <c r="C7390" s="31">
        <f>DATA!E8237</f>
        <v>0</v>
      </c>
    </row>
    <row r="7391" spans="1:3" x14ac:dyDescent="0.35">
      <c r="A7391" s="30">
        <f>DATA!C8238</f>
        <v>0</v>
      </c>
      <c r="B7391" s="30">
        <f>DATA!D8238</f>
        <v>0</v>
      </c>
      <c r="C7391" s="31">
        <f>DATA!E8238</f>
        <v>0</v>
      </c>
    </row>
    <row r="7392" spans="1:3" x14ac:dyDescent="0.35">
      <c r="A7392" s="30">
        <f>DATA!C8239</f>
        <v>0</v>
      </c>
      <c r="B7392" s="30">
        <f>DATA!D8239</f>
        <v>0</v>
      </c>
      <c r="C7392" s="31">
        <f>DATA!E8239</f>
        <v>0</v>
      </c>
    </row>
    <row r="7393" spans="1:3" x14ac:dyDescent="0.35">
      <c r="A7393" s="30">
        <f>DATA!C8240</f>
        <v>0</v>
      </c>
      <c r="B7393" s="30">
        <f>DATA!D8240</f>
        <v>0</v>
      </c>
      <c r="C7393" s="31">
        <f>DATA!E8240</f>
        <v>0</v>
      </c>
    </row>
    <row r="7394" spans="1:3" x14ac:dyDescent="0.35">
      <c r="A7394" s="30">
        <f>DATA!C8241</f>
        <v>0</v>
      </c>
      <c r="B7394" s="30">
        <f>DATA!D8241</f>
        <v>0</v>
      </c>
      <c r="C7394" s="31">
        <f>DATA!E8241</f>
        <v>0</v>
      </c>
    </row>
    <row r="7395" spans="1:3" x14ac:dyDescent="0.35">
      <c r="A7395" s="30">
        <f>DATA!C8242</f>
        <v>0</v>
      </c>
      <c r="B7395" s="30">
        <f>DATA!D8242</f>
        <v>0</v>
      </c>
      <c r="C7395" s="31">
        <f>DATA!E8242</f>
        <v>0</v>
      </c>
    </row>
    <row r="7396" spans="1:3" x14ac:dyDescent="0.35">
      <c r="A7396" s="30">
        <f>DATA!C8243</f>
        <v>0</v>
      </c>
      <c r="B7396" s="30">
        <f>DATA!D8243</f>
        <v>0</v>
      </c>
      <c r="C7396" s="31">
        <f>DATA!E8243</f>
        <v>0</v>
      </c>
    </row>
    <row r="7397" spans="1:3" x14ac:dyDescent="0.35">
      <c r="A7397" s="30">
        <f>DATA!C8244</f>
        <v>0</v>
      </c>
      <c r="B7397" s="30">
        <f>DATA!D8244</f>
        <v>0</v>
      </c>
      <c r="C7397" s="31">
        <f>DATA!E8244</f>
        <v>0</v>
      </c>
    </row>
    <row r="7398" spans="1:3" x14ac:dyDescent="0.35">
      <c r="A7398" s="30">
        <f>DATA!C8245</f>
        <v>0</v>
      </c>
      <c r="B7398" s="30">
        <f>DATA!D8245</f>
        <v>0</v>
      </c>
      <c r="C7398" s="31">
        <f>DATA!E8245</f>
        <v>0</v>
      </c>
    </row>
    <row r="7399" spans="1:3" x14ac:dyDescent="0.35">
      <c r="A7399" s="30">
        <f>DATA!C8246</f>
        <v>0</v>
      </c>
      <c r="B7399" s="30">
        <f>DATA!D8246</f>
        <v>0</v>
      </c>
      <c r="C7399" s="31">
        <f>DATA!E8246</f>
        <v>0</v>
      </c>
    </row>
    <row r="7400" spans="1:3" x14ac:dyDescent="0.35">
      <c r="A7400" s="30">
        <f>DATA!C8247</f>
        <v>0</v>
      </c>
      <c r="B7400" s="30">
        <f>DATA!D8247</f>
        <v>0</v>
      </c>
      <c r="C7400" s="31">
        <f>DATA!E8247</f>
        <v>0</v>
      </c>
    </row>
    <row r="7401" spans="1:3" x14ac:dyDescent="0.35">
      <c r="A7401" s="30">
        <f>DATA!C8248</f>
        <v>0</v>
      </c>
      <c r="B7401" s="30">
        <f>DATA!D8248</f>
        <v>0</v>
      </c>
      <c r="C7401" s="31">
        <f>DATA!E8248</f>
        <v>0</v>
      </c>
    </row>
    <row r="7402" spans="1:3" x14ac:dyDescent="0.35">
      <c r="A7402" s="30">
        <f>DATA!C8249</f>
        <v>0</v>
      </c>
      <c r="B7402" s="30">
        <f>DATA!D8249</f>
        <v>0</v>
      </c>
      <c r="C7402" s="31">
        <f>DATA!E8249</f>
        <v>0</v>
      </c>
    </row>
    <row r="7403" spans="1:3" x14ac:dyDescent="0.35">
      <c r="A7403" s="30">
        <f>DATA!C8250</f>
        <v>0</v>
      </c>
      <c r="B7403" s="30">
        <f>DATA!D8250</f>
        <v>0</v>
      </c>
      <c r="C7403" s="31">
        <f>DATA!E8250</f>
        <v>0</v>
      </c>
    </row>
    <row r="7404" spans="1:3" x14ac:dyDescent="0.35">
      <c r="A7404" s="30">
        <f>DATA!C8251</f>
        <v>0</v>
      </c>
      <c r="B7404" s="30">
        <f>DATA!D8251</f>
        <v>0</v>
      </c>
      <c r="C7404" s="31">
        <f>DATA!E8251</f>
        <v>0</v>
      </c>
    </row>
    <row r="7405" spans="1:3" x14ac:dyDescent="0.35">
      <c r="A7405" s="30">
        <f>DATA!C8252</f>
        <v>0</v>
      </c>
      <c r="B7405" s="30">
        <f>DATA!D8252</f>
        <v>0</v>
      </c>
      <c r="C7405" s="31">
        <f>DATA!E8252</f>
        <v>0</v>
      </c>
    </row>
    <row r="7406" spans="1:3" x14ac:dyDescent="0.35">
      <c r="A7406" s="30">
        <f>DATA!C8253</f>
        <v>0</v>
      </c>
      <c r="B7406" s="30">
        <f>DATA!D8253</f>
        <v>0</v>
      </c>
      <c r="C7406" s="31">
        <f>DATA!E8253</f>
        <v>0</v>
      </c>
    </row>
    <row r="7407" spans="1:3" x14ac:dyDescent="0.35">
      <c r="A7407" s="30">
        <f>DATA!C8254</f>
        <v>0</v>
      </c>
      <c r="B7407" s="30">
        <f>DATA!D8254</f>
        <v>0</v>
      </c>
      <c r="C7407" s="31">
        <f>DATA!E8254</f>
        <v>0</v>
      </c>
    </row>
    <row r="7408" spans="1:3" x14ac:dyDescent="0.35">
      <c r="A7408" s="30">
        <f>DATA!C8255</f>
        <v>0</v>
      </c>
      <c r="B7408" s="30">
        <f>DATA!D8255</f>
        <v>0</v>
      </c>
      <c r="C7408" s="31">
        <f>DATA!E8255</f>
        <v>0</v>
      </c>
    </row>
    <row r="7409" spans="1:3" x14ac:dyDescent="0.35">
      <c r="A7409" s="30">
        <f>DATA!C8256</f>
        <v>0</v>
      </c>
      <c r="B7409" s="30">
        <f>DATA!D8256</f>
        <v>0</v>
      </c>
      <c r="C7409" s="31">
        <f>DATA!E8256</f>
        <v>0</v>
      </c>
    </row>
    <row r="7410" spans="1:3" x14ac:dyDescent="0.35">
      <c r="A7410" s="30">
        <f>DATA!C8257</f>
        <v>0</v>
      </c>
      <c r="B7410" s="30">
        <f>DATA!D8257</f>
        <v>0</v>
      </c>
      <c r="C7410" s="31">
        <f>DATA!E8257</f>
        <v>0</v>
      </c>
    </row>
    <row r="7411" spans="1:3" x14ac:dyDescent="0.35">
      <c r="A7411" s="30">
        <f>DATA!C8258</f>
        <v>0</v>
      </c>
      <c r="B7411" s="30">
        <f>DATA!D8258</f>
        <v>0</v>
      </c>
      <c r="C7411" s="31">
        <f>DATA!E8258</f>
        <v>0</v>
      </c>
    </row>
    <row r="7412" spans="1:3" x14ac:dyDescent="0.35">
      <c r="A7412" s="30">
        <f>DATA!C8259</f>
        <v>0</v>
      </c>
      <c r="B7412" s="30">
        <f>DATA!D8259</f>
        <v>0</v>
      </c>
      <c r="C7412" s="31">
        <f>DATA!E8259</f>
        <v>0</v>
      </c>
    </row>
    <row r="7413" spans="1:3" x14ac:dyDescent="0.35">
      <c r="A7413" s="30">
        <f>DATA!C8260</f>
        <v>0</v>
      </c>
      <c r="B7413" s="30">
        <f>DATA!D8260</f>
        <v>0</v>
      </c>
      <c r="C7413" s="31">
        <f>DATA!E8260</f>
        <v>0</v>
      </c>
    </row>
    <row r="7414" spans="1:3" x14ac:dyDescent="0.35">
      <c r="A7414" s="30">
        <f>DATA!C8261</f>
        <v>0</v>
      </c>
      <c r="B7414" s="30">
        <f>DATA!D8261</f>
        <v>0</v>
      </c>
      <c r="C7414" s="31">
        <f>DATA!E8261</f>
        <v>0</v>
      </c>
    </row>
    <row r="7415" spans="1:3" x14ac:dyDescent="0.35">
      <c r="A7415" s="30">
        <f>DATA!C8262</f>
        <v>0</v>
      </c>
      <c r="B7415" s="30">
        <f>DATA!D8262</f>
        <v>0</v>
      </c>
      <c r="C7415" s="31">
        <f>DATA!E8262</f>
        <v>0</v>
      </c>
    </row>
    <row r="7416" spans="1:3" x14ac:dyDescent="0.35">
      <c r="A7416" s="30">
        <f>DATA!C8263</f>
        <v>0</v>
      </c>
      <c r="B7416" s="30">
        <f>DATA!D8263</f>
        <v>0</v>
      </c>
      <c r="C7416" s="31">
        <f>DATA!E8263</f>
        <v>0</v>
      </c>
    </row>
    <row r="7417" spans="1:3" x14ac:dyDescent="0.35">
      <c r="A7417" s="30">
        <f>DATA!C8264</f>
        <v>0</v>
      </c>
      <c r="B7417" s="30">
        <f>DATA!D8264</f>
        <v>0</v>
      </c>
      <c r="C7417" s="31">
        <f>DATA!E8264</f>
        <v>0</v>
      </c>
    </row>
    <row r="7418" spans="1:3" x14ac:dyDescent="0.35">
      <c r="A7418" s="30">
        <f>DATA!C8265</f>
        <v>0</v>
      </c>
      <c r="B7418" s="30">
        <f>DATA!D8265</f>
        <v>0</v>
      </c>
      <c r="C7418" s="31">
        <f>DATA!E8265</f>
        <v>0</v>
      </c>
    </row>
    <row r="7419" spans="1:3" x14ac:dyDescent="0.35">
      <c r="A7419" s="30">
        <f>DATA!C8266</f>
        <v>0</v>
      </c>
      <c r="B7419" s="30">
        <f>DATA!D8266</f>
        <v>0</v>
      </c>
      <c r="C7419" s="31">
        <f>DATA!E8266</f>
        <v>0</v>
      </c>
    </row>
    <row r="7420" spans="1:3" x14ac:dyDescent="0.35">
      <c r="A7420" s="30">
        <f>DATA!C8267</f>
        <v>0</v>
      </c>
      <c r="B7420" s="30">
        <f>DATA!D8267</f>
        <v>0</v>
      </c>
      <c r="C7420" s="31">
        <f>DATA!E8267</f>
        <v>0</v>
      </c>
    </row>
    <row r="7421" spans="1:3" x14ac:dyDescent="0.35">
      <c r="A7421" s="30">
        <f>DATA!C8268</f>
        <v>0</v>
      </c>
      <c r="B7421" s="30">
        <f>DATA!D8268</f>
        <v>0</v>
      </c>
      <c r="C7421" s="31">
        <f>DATA!E8268</f>
        <v>0</v>
      </c>
    </row>
    <row r="7422" spans="1:3" x14ac:dyDescent="0.35">
      <c r="A7422" s="30">
        <f>DATA!C8269</f>
        <v>0</v>
      </c>
      <c r="B7422" s="30">
        <f>DATA!D8269</f>
        <v>0</v>
      </c>
      <c r="C7422" s="31">
        <f>DATA!E8269</f>
        <v>0</v>
      </c>
    </row>
    <row r="7423" spans="1:3" x14ac:dyDescent="0.35">
      <c r="A7423" s="30">
        <f>DATA!C8270</f>
        <v>0</v>
      </c>
      <c r="B7423" s="30">
        <f>DATA!D8270</f>
        <v>0</v>
      </c>
      <c r="C7423" s="31">
        <f>DATA!E8270</f>
        <v>0</v>
      </c>
    </row>
    <row r="7424" spans="1:3" x14ac:dyDescent="0.35">
      <c r="A7424" s="30">
        <f>DATA!C8271</f>
        <v>0</v>
      </c>
      <c r="B7424" s="30">
        <f>DATA!D8271</f>
        <v>0</v>
      </c>
      <c r="C7424" s="31">
        <f>DATA!E8271</f>
        <v>0</v>
      </c>
    </row>
    <row r="7425" spans="1:3" x14ac:dyDescent="0.35">
      <c r="A7425" s="30">
        <f>DATA!C8272</f>
        <v>0</v>
      </c>
      <c r="B7425" s="30">
        <f>DATA!D8272</f>
        <v>0</v>
      </c>
      <c r="C7425" s="31">
        <f>DATA!E8272</f>
        <v>0</v>
      </c>
    </row>
    <row r="7426" spans="1:3" x14ac:dyDescent="0.35">
      <c r="A7426" s="30">
        <f>DATA!C8273</f>
        <v>0</v>
      </c>
      <c r="B7426" s="30">
        <f>DATA!D8273</f>
        <v>0</v>
      </c>
      <c r="C7426" s="31">
        <f>DATA!E8273</f>
        <v>0</v>
      </c>
    </row>
    <row r="7427" spans="1:3" x14ac:dyDescent="0.35">
      <c r="A7427" s="30">
        <f>DATA!C8274</f>
        <v>0</v>
      </c>
      <c r="B7427" s="30">
        <f>DATA!D8274</f>
        <v>0</v>
      </c>
      <c r="C7427" s="31">
        <f>DATA!E8274</f>
        <v>0</v>
      </c>
    </row>
    <row r="7428" spans="1:3" x14ac:dyDescent="0.35">
      <c r="A7428" s="30">
        <f>DATA!C8275</f>
        <v>0</v>
      </c>
      <c r="B7428" s="30">
        <f>DATA!D8275</f>
        <v>0</v>
      </c>
      <c r="C7428" s="31">
        <f>DATA!E8275</f>
        <v>0</v>
      </c>
    </row>
    <row r="7429" spans="1:3" x14ac:dyDescent="0.35">
      <c r="A7429" s="30">
        <f>DATA!C8276</f>
        <v>0</v>
      </c>
      <c r="B7429" s="30">
        <f>DATA!D8276</f>
        <v>0</v>
      </c>
      <c r="C7429" s="31">
        <f>DATA!E8276</f>
        <v>0</v>
      </c>
    </row>
    <row r="7430" spans="1:3" x14ac:dyDescent="0.35">
      <c r="A7430" s="30">
        <f>DATA!C8277</f>
        <v>0</v>
      </c>
      <c r="B7430" s="30">
        <f>DATA!D8277</f>
        <v>0</v>
      </c>
      <c r="C7430" s="31">
        <f>DATA!E8277</f>
        <v>0</v>
      </c>
    </row>
    <row r="7431" spans="1:3" x14ac:dyDescent="0.35">
      <c r="A7431" s="30">
        <f>DATA!C8278</f>
        <v>0</v>
      </c>
      <c r="B7431" s="30">
        <f>DATA!D8278</f>
        <v>0</v>
      </c>
      <c r="C7431" s="31">
        <f>DATA!E8278</f>
        <v>0</v>
      </c>
    </row>
    <row r="7432" spans="1:3" x14ac:dyDescent="0.35">
      <c r="A7432" s="30">
        <f>DATA!C8279</f>
        <v>0</v>
      </c>
      <c r="B7432" s="30">
        <f>DATA!D8279</f>
        <v>0</v>
      </c>
      <c r="C7432" s="31">
        <f>DATA!E8279</f>
        <v>0</v>
      </c>
    </row>
    <row r="7433" spans="1:3" x14ac:dyDescent="0.35">
      <c r="A7433" s="30">
        <f>DATA!C8280</f>
        <v>0</v>
      </c>
      <c r="B7433" s="30">
        <f>DATA!D8280</f>
        <v>0</v>
      </c>
      <c r="C7433" s="31">
        <f>DATA!E8280</f>
        <v>0</v>
      </c>
    </row>
    <row r="7434" spans="1:3" x14ac:dyDescent="0.35">
      <c r="A7434" s="30">
        <f>DATA!C8281</f>
        <v>0</v>
      </c>
      <c r="B7434" s="30">
        <f>DATA!D8281</f>
        <v>0</v>
      </c>
      <c r="C7434" s="31">
        <f>DATA!E8281</f>
        <v>0</v>
      </c>
    </row>
    <row r="7435" spans="1:3" x14ac:dyDescent="0.35">
      <c r="A7435" s="30">
        <f>DATA!C8282</f>
        <v>0</v>
      </c>
      <c r="B7435" s="30">
        <f>DATA!D8282</f>
        <v>0</v>
      </c>
      <c r="C7435" s="31">
        <f>DATA!E8282</f>
        <v>0</v>
      </c>
    </row>
    <row r="7436" spans="1:3" x14ac:dyDescent="0.35">
      <c r="A7436" s="30">
        <f>DATA!C8283</f>
        <v>0</v>
      </c>
      <c r="B7436" s="30">
        <f>DATA!D8283</f>
        <v>0</v>
      </c>
      <c r="C7436" s="31">
        <f>DATA!E8283</f>
        <v>0</v>
      </c>
    </row>
    <row r="7437" spans="1:3" x14ac:dyDescent="0.35">
      <c r="A7437" s="30">
        <f>DATA!C8284</f>
        <v>0</v>
      </c>
      <c r="B7437" s="30">
        <f>DATA!D8284</f>
        <v>0</v>
      </c>
      <c r="C7437" s="31">
        <f>DATA!E8284</f>
        <v>0</v>
      </c>
    </row>
    <row r="7438" spans="1:3" x14ac:dyDescent="0.35">
      <c r="A7438" s="30">
        <f>DATA!C8285</f>
        <v>0</v>
      </c>
      <c r="B7438" s="30">
        <f>DATA!D8285</f>
        <v>0</v>
      </c>
      <c r="C7438" s="31">
        <f>DATA!E8285</f>
        <v>0</v>
      </c>
    </row>
    <row r="7439" spans="1:3" x14ac:dyDescent="0.35">
      <c r="A7439" s="30">
        <f>DATA!C8286</f>
        <v>0</v>
      </c>
      <c r="B7439" s="30">
        <f>DATA!D8286</f>
        <v>0</v>
      </c>
      <c r="C7439" s="31">
        <f>DATA!E8286</f>
        <v>0</v>
      </c>
    </row>
    <row r="7440" spans="1:3" x14ac:dyDescent="0.35">
      <c r="A7440" s="30">
        <f>DATA!C8287</f>
        <v>0</v>
      </c>
      <c r="B7440" s="30">
        <f>DATA!D8287</f>
        <v>0</v>
      </c>
      <c r="C7440" s="31">
        <f>DATA!E8287</f>
        <v>0</v>
      </c>
    </row>
    <row r="7441" spans="1:3" x14ac:dyDescent="0.35">
      <c r="A7441" s="30">
        <f>DATA!C8288</f>
        <v>0</v>
      </c>
      <c r="B7441" s="30">
        <f>DATA!D8288</f>
        <v>0</v>
      </c>
      <c r="C7441" s="31">
        <f>DATA!E8288</f>
        <v>0</v>
      </c>
    </row>
    <row r="7442" spans="1:3" x14ac:dyDescent="0.35">
      <c r="A7442" s="30">
        <f>DATA!C8289</f>
        <v>0</v>
      </c>
      <c r="B7442" s="30">
        <f>DATA!D8289</f>
        <v>0</v>
      </c>
      <c r="C7442" s="31">
        <f>DATA!E8289</f>
        <v>0</v>
      </c>
    </row>
    <row r="7443" spans="1:3" x14ac:dyDescent="0.35">
      <c r="A7443" s="30">
        <f>DATA!C8290</f>
        <v>0</v>
      </c>
      <c r="B7443" s="30">
        <f>DATA!D8290</f>
        <v>0</v>
      </c>
      <c r="C7443" s="31">
        <f>DATA!E8290</f>
        <v>0</v>
      </c>
    </row>
    <row r="7444" spans="1:3" x14ac:dyDescent="0.35">
      <c r="A7444" s="30">
        <f>DATA!C8291</f>
        <v>0</v>
      </c>
      <c r="B7444" s="30">
        <f>DATA!D8291</f>
        <v>0</v>
      </c>
      <c r="C7444" s="31">
        <f>DATA!E8291</f>
        <v>0</v>
      </c>
    </row>
    <row r="7445" spans="1:3" x14ac:dyDescent="0.35">
      <c r="A7445" s="30">
        <f>DATA!C8292</f>
        <v>0</v>
      </c>
      <c r="B7445" s="30">
        <f>DATA!D8292</f>
        <v>0</v>
      </c>
      <c r="C7445" s="31">
        <f>DATA!E8292</f>
        <v>0</v>
      </c>
    </row>
    <row r="7446" spans="1:3" x14ac:dyDescent="0.35">
      <c r="A7446" s="30">
        <f>DATA!C8293</f>
        <v>0</v>
      </c>
      <c r="B7446" s="30">
        <f>DATA!D8293</f>
        <v>0</v>
      </c>
      <c r="C7446" s="31">
        <f>DATA!E8293</f>
        <v>0</v>
      </c>
    </row>
    <row r="7447" spans="1:3" x14ac:dyDescent="0.35">
      <c r="A7447" s="30">
        <f>DATA!C8294</f>
        <v>0</v>
      </c>
      <c r="B7447" s="30">
        <f>DATA!D8294</f>
        <v>0</v>
      </c>
      <c r="C7447" s="31">
        <f>DATA!E8294</f>
        <v>0</v>
      </c>
    </row>
    <row r="7448" spans="1:3" x14ac:dyDescent="0.35">
      <c r="A7448" s="30">
        <f>DATA!C8295</f>
        <v>0</v>
      </c>
      <c r="B7448" s="30">
        <f>DATA!D8295</f>
        <v>0</v>
      </c>
      <c r="C7448" s="31">
        <f>DATA!E8295</f>
        <v>0</v>
      </c>
    </row>
    <row r="7449" spans="1:3" x14ac:dyDescent="0.35">
      <c r="A7449" s="30">
        <f>DATA!C8296</f>
        <v>0</v>
      </c>
      <c r="B7449" s="30">
        <f>DATA!D8296</f>
        <v>0</v>
      </c>
      <c r="C7449" s="31">
        <f>DATA!E8296</f>
        <v>0</v>
      </c>
    </row>
    <row r="7450" spans="1:3" x14ac:dyDescent="0.35">
      <c r="A7450" s="30">
        <f>DATA!C8297</f>
        <v>0</v>
      </c>
      <c r="B7450" s="30">
        <f>DATA!D8297</f>
        <v>0</v>
      </c>
      <c r="C7450" s="31">
        <f>DATA!E8297</f>
        <v>0</v>
      </c>
    </row>
    <row r="7451" spans="1:3" x14ac:dyDescent="0.35">
      <c r="A7451" s="30">
        <f>DATA!C8298</f>
        <v>0</v>
      </c>
      <c r="B7451" s="30">
        <f>DATA!D8298</f>
        <v>0</v>
      </c>
      <c r="C7451" s="31">
        <f>DATA!E8298</f>
        <v>0</v>
      </c>
    </row>
    <row r="7452" spans="1:3" x14ac:dyDescent="0.35">
      <c r="A7452" s="30">
        <f>DATA!C8299</f>
        <v>0</v>
      </c>
      <c r="B7452" s="30">
        <f>DATA!D8299</f>
        <v>0</v>
      </c>
      <c r="C7452" s="31">
        <f>DATA!E8299</f>
        <v>0</v>
      </c>
    </row>
    <row r="7453" spans="1:3" x14ac:dyDescent="0.35">
      <c r="A7453" s="30">
        <f>DATA!C8300</f>
        <v>0</v>
      </c>
      <c r="B7453" s="30">
        <f>DATA!D8300</f>
        <v>0</v>
      </c>
      <c r="C7453" s="31">
        <f>DATA!E8300</f>
        <v>0</v>
      </c>
    </row>
    <row r="7454" spans="1:3" x14ac:dyDescent="0.35">
      <c r="A7454" s="30">
        <f>DATA!C8301</f>
        <v>0</v>
      </c>
      <c r="B7454" s="30">
        <f>DATA!D8301</f>
        <v>0</v>
      </c>
      <c r="C7454" s="31">
        <f>DATA!E8301</f>
        <v>0</v>
      </c>
    </row>
    <row r="7455" spans="1:3" x14ac:dyDescent="0.35">
      <c r="A7455" s="30">
        <f>DATA!C8302</f>
        <v>0</v>
      </c>
      <c r="B7455" s="30">
        <f>DATA!D8302</f>
        <v>0</v>
      </c>
      <c r="C7455" s="31">
        <f>DATA!E8302</f>
        <v>0</v>
      </c>
    </row>
    <row r="7456" spans="1:3" x14ac:dyDescent="0.35">
      <c r="A7456" s="30">
        <f>DATA!C8303</f>
        <v>0</v>
      </c>
      <c r="B7456" s="30">
        <f>DATA!D8303</f>
        <v>0</v>
      </c>
      <c r="C7456" s="31">
        <f>DATA!E8303</f>
        <v>0</v>
      </c>
    </row>
    <row r="7457" spans="1:3" x14ac:dyDescent="0.35">
      <c r="A7457" s="30">
        <f>DATA!C8304</f>
        <v>0</v>
      </c>
      <c r="B7457" s="30">
        <f>DATA!D8304</f>
        <v>0</v>
      </c>
      <c r="C7457" s="31">
        <f>DATA!E8304</f>
        <v>0</v>
      </c>
    </row>
    <row r="7458" spans="1:3" x14ac:dyDescent="0.35">
      <c r="A7458" s="30">
        <f>DATA!C8305</f>
        <v>0</v>
      </c>
      <c r="B7458" s="30">
        <f>DATA!D8305</f>
        <v>0</v>
      </c>
      <c r="C7458" s="31">
        <f>DATA!E8305</f>
        <v>0</v>
      </c>
    </row>
    <row r="7459" spans="1:3" x14ac:dyDescent="0.35">
      <c r="A7459" s="30">
        <f>DATA!C8306</f>
        <v>0</v>
      </c>
      <c r="B7459" s="30">
        <f>DATA!D8306</f>
        <v>0</v>
      </c>
      <c r="C7459" s="31">
        <f>DATA!E8306</f>
        <v>0</v>
      </c>
    </row>
    <row r="7460" spans="1:3" x14ac:dyDescent="0.35">
      <c r="A7460" s="30">
        <f>DATA!C8307</f>
        <v>0</v>
      </c>
      <c r="B7460" s="30">
        <f>DATA!D8307</f>
        <v>0</v>
      </c>
      <c r="C7460" s="31">
        <f>DATA!E8307</f>
        <v>0</v>
      </c>
    </row>
    <row r="7461" spans="1:3" x14ac:dyDescent="0.35">
      <c r="A7461" s="30">
        <f>DATA!C8308</f>
        <v>0</v>
      </c>
      <c r="B7461" s="30">
        <f>DATA!D8308</f>
        <v>0</v>
      </c>
      <c r="C7461" s="31">
        <f>DATA!E8308</f>
        <v>0</v>
      </c>
    </row>
    <row r="7462" spans="1:3" x14ac:dyDescent="0.35">
      <c r="A7462" s="30">
        <f>DATA!C8309</f>
        <v>0</v>
      </c>
      <c r="B7462" s="30">
        <f>DATA!D8309</f>
        <v>0</v>
      </c>
      <c r="C7462" s="31">
        <f>DATA!E8309</f>
        <v>0</v>
      </c>
    </row>
    <row r="7463" spans="1:3" x14ac:dyDescent="0.35">
      <c r="A7463" s="30">
        <f>DATA!C8310</f>
        <v>0</v>
      </c>
      <c r="B7463" s="30">
        <f>DATA!D8310</f>
        <v>0</v>
      </c>
      <c r="C7463" s="31">
        <f>DATA!E8310</f>
        <v>0</v>
      </c>
    </row>
    <row r="7464" spans="1:3" x14ac:dyDescent="0.35">
      <c r="A7464" s="30">
        <f>DATA!C8311</f>
        <v>0</v>
      </c>
      <c r="B7464" s="30">
        <f>DATA!D8311</f>
        <v>0</v>
      </c>
      <c r="C7464" s="31">
        <f>DATA!E8311</f>
        <v>0</v>
      </c>
    </row>
    <row r="7465" spans="1:3" x14ac:dyDescent="0.35">
      <c r="A7465" s="30">
        <f>DATA!C8312</f>
        <v>0</v>
      </c>
      <c r="B7465" s="30">
        <f>DATA!D8312</f>
        <v>0</v>
      </c>
      <c r="C7465" s="31">
        <f>DATA!E8312</f>
        <v>0</v>
      </c>
    </row>
    <row r="7466" spans="1:3" x14ac:dyDescent="0.35">
      <c r="A7466" s="30">
        <f>DATA!C8313</f>
        <v>0</v>
      </c>
      <c r="B7466" s="30">
        <f>DATA!D8313</f>
        <v>0</v>
      </c>
      <c r="C7466" s="31">
        <f>DATA!E8313</f>
        <v>0</v>
      </c>
    </row>
    <row r="7467" spans="1:3" x14ac:dyDescent="0.35">
      <c r="A7467" s="30">
        <f>DATA!C8314</f>
        <v>0</v>
      </c>
      <c r="B7467" s="30">
        <f>DATA!D8314</f>
        <v>0</v>
      </c>
      <c r="C7467" s="31">
        <f>DATA!E8314</f>
        <v>0</v>
      </c>
    </row>
    <row r="7468" spans="1:3" x14ac:dyDescent="0.35">
      <c r="A7468" s="30">
        <f>DATA!C8315</f>
        <v>0</v>
      </c>
      <c r="B7468" s="30">
        <f>DATA!D8315</f>
        <v>0</v>
      </c>
      <c r="C7468" s="31">
        <f>DATA!E8315</f>
        <v>0</v>
      </c>
    </row>
    <row r="7469" spans="1:3" x14ac:dyDescent="0.35">
      <c r="A7469" s="30">
        <f>DATA!C8316</f>
        <v>0</v>
      </c>
      <c r="B7469" s="30">
        <f>DATA!D8316</f>
        <v>0</v>
      </c>
      <c r="C7469" s="31">
        <f>DATA!E8316</f>
        <v>0</v>
      </c>
    </row>
    <row r="7470" spans="1:3" x14ac:dyDescent="0.35">
      <c r="A7470" s="30">
        <f>DATA!C8317</f>
        <v>0</v>
      </c>
      <c r="B7470" s="30">
        <f>DATA!D8317</f>
        <v>0</v>
      </c>
      <c r="C7470" s="31">
        <f>DATA!E8317</f>
        <v>0</v>
      </c>
    </row>
    <row r="7471" spans="1:3" x14ac:dyDescent="0.35">
      <c r="A7471" s="30">
        <f>DATA!C8318</f>
        <v>0</v>
      </c>
      <c r="B7471" s="30">
        <f>DATA!D8318</f>
        <v>0</v>
      </c>
      <c r="C7471" s="31">
        <f>DATA!E8318</f>
        <v>0</v>
      </c>
    </row>
    <row r="7472" spans="1:3" x14ac:dyDescent="0.35">
      <c r="A7472" s="30">
        <f>DATA!C8319</f>
        <v>0</v>
      </c>
      <c r="B7472" s="30">
        <f>DATA!D8319</f>
        <v>0</v>
      </c>
      <c r="C7472" s="31">
        <f>DATA!E8319</f>
        <v>0</v>
      </c>
    </row>
    <row r="7473" spans="1:3" x14ac:dyDescent="0.35">
      <c r="A7473" s="30">
        <f>DATA!C8320</f>
        <v>0</v>
      </c>
      <c r="B7473" s="30">
        <f>DATA!D8320</f>
        <v>0</v>
      </c>
      <c r="C7473" s="31">
        <f>DATA!E8320</f>
        <v>0</v>
      </c>
    </row>
    <row r="7474" spans="1:3" x14ac:dyDescent="0.35">
      <c r="A7474" s="30">
        <f>DATA!C8321</f>
        <v>0</v>
      </c>
      <c r="B7474" s="30">
        <f>DATA!D8321</f>
        <v>0</v>
      </c>
      <c r="C7474" s="31">
        <f>DATA!E8321</f>
        <v>0</v>
      </c>
    </row>
    <row r="7475" spans="1:3" x14ac:dyDescent="0.35">
      <c r="A7475" s="30">
        <f>DATA!C8322</f>
        <v>0</v>
      </c>
      <c r="B7475" s="30">
        <f>DATA!D8322</f>
        <v>0</v>
      </c>
      <c r="C7475" s="31">
        <f>DATA!E8322</f>
        <v>0</v>
      </c>
    </row>
    <row r="7476" spans="1:3" x14ac:dyDescent="0.35">
      <c r="A7476" s="30">
        <f>DATA!C8323</f>
        <v>0</v>
      </c>
      <c r="B7476" s="30">
        <f>DATA!D8323</f>
        <v>0</v>
      </c>
      <c r="C7476" s="31">
        <f>DATA!E8323</f>
        <v>0</v>
      </c>
    </row>
    <row r="7477" spans="1:3" x14ac:dyDescent="0.35">
      <c r="A7477" s="30">
        <f>DATA!C8324</f>
        <v>0</v>
      </c>
      <c r="B7477" s="30">
        <f>DATA!D8324</f>
        <v>0</v>
      </c>
      <c r="C7477" s="31">
        <f>DATA!E8324</f>
        <v>0</v>
      </c>
    </row>
    <row r="7478" spans="1:3" x14ac:dyDescent="0.35">
      <c r="A7478" s="30">
        <f>DATA!C8325</f>
        <v>0</v>
      </c>
      <c r="B7478" s="30">
        <f>DATA!D8325</f>
        <v>0</v>
      </c>
      <c r="C7478" s="31">
        <f>DATA!E8325</f>
        <v>0</v>
      </c>
    </row>
    <row r="7479" spans="1:3" x14ac:dyDescent="0.35">
      <c r="A7479" s="30">
        <f>DATA!C8326</f>
        <v>0</v>
      </c>
      <c r="B7479" s="30">
        <f>DATA!D8326</f>
        <v>0</v>
      </c>
      <c r="C7479" s="31">
        <f>DATA!E8326</f>
        <v>0</v>
      </c>
    </row>
    <row r="7480" spans="1:3" x14ac:dyDescent="0.35">
      <c r="A7480" s="30">
        <f>DATA!C8327</f>
        <v>0</v>
      </c>
      <c r="B7480" s="30">
        <f>DATA!D8327</f>
        <v>0</v>
      </c>
      <c r="C7480" s="31">
        <f>DATA!E8327</f>
        <v>0</v>
      </c>
    </row>
    <row r="7481" spans="1:3" x14ac:dyDescent="0.35">
      <c r="A7481" s="30">
        <f>DATA!C8328</f>
        <v>0</v>
      </c>
      <c r="B7481" s="30">
        <f>DATA!D8328</f>
        <v>0</v>
      </c>
      <c r="C7481" s="31">
        <f>DATA!E8328</f>
        <v>0</v>
      </c>
    </row>
    <row r="7482" spans="1:3" x14ac:dyDescent="0.35">
      <c r="A7482" s="30">
        <f>DATA!C8329</f>
        <v>0</v>
      </c>
      <c r="B7482" s="30">
        <f>DATA!D8329</f>
        <v>0</v>
      </c>
      <c r="C7482" s="31">
        <f>DATA!E8329</f>
        <v>0</v>
      </c>
    </row>
    <row r="7483" spans="1:3" x14ac:dyDescent="0.35">
      <c r="A7483" s="30">
        <f>DATA!C8330</f>
        <v>0</v>
      </c>
      <c r="B7483" s="30">
        <f>DATA!D8330</f>
        <v>0</v>
      </c>
      <c r="C7483" s="31">
        <f>DATA!E8330</f>
        <v>0</v>
      </c>
    </row>
    <row r="7484" spans="1:3" x14ac:dyDescent="0.35">
      <c r="A7484" s="30">
        <f>DATA!C8331</f>
        <v>0</v>
      </c>
      <c r="B7484" s="30">
        <f>DATA!D8331</f>
        <v>0</v>
      </c>
      <c r="C7484" s="31">
        <f>DATA!E8331</f>
        <v>0</v>
      </c>
    </row>
    <row r="7485" spans="1:3" x14ac:dyDescent="0.35">
      <c r="A7485" s="30">
        <f>DATA!C8332</f>
        <v>0</v>
      </c>
      <c r="B7485" s="30">
        <f>DATA!D8332</f>
        <v>0</v>
      </c>
      <c r="C7485" s="31">
        <f>DATA!E8332</f>
        <v>0</v>
      </c>
    </row>
    <row r="7486" spans="1:3" x14ac:dyDescent="0.35">
      <c r="A7486" s="30">
        <f>DATA!C8333</f>
        <v>0</v>
      </c>
      <c r="B7486" s="30">
        <f>DATA!D8333</f>
        <v>0</v>
      </c>
      <c r="C7486" s="31">
        <f>DATA!E8333</f>
        <v>0</v>
      </c>
    </row>
    <row r="7487" spans="1:3" x14ac:dyDescent="0.35">
      <c r="A7487" s="30">
        <f>DATA!C8334</f>
        <v>0</v>
      </c>
      <c r="B7487" s="30">
        <f>DATA!D8334</f>
        <v>0</v>
      </c>
      <c r="C7487" s="31">
        <f>DATA!E8334</f>
        <v>0</v>
      </c>
    </row>
    <row r="7488" spans="1:3" x14ac:dyDescent="0.35">
      <c r="A7488" s="30">
        <f>DATA!C8335</f>
        <v>0</v>
      </c>
      <c r="B7488" s="30">
        <f>DATA!D8335</f>
        <v>0</v>
      </c>
      <c r="C7488" s="31">
        <f>DATA!E8335</f>
        <v>0</v>
      </c>
    </row>
    <row r="7489" spans="1:3" x14ac:dyDescent="0.35">
      <c r="A7489" s="30">
        <f>DATA!C8336</f>
        <v>0</v>
      </c>
      <c r="B7489" s="30">
        <f>DATA!D8336</f>
        <v>0</v>
      </c>
      <c r="C7489" s="31">
        <f>DATA!E8336</f>
        <v>0</v>
      </c>
    </row>
    <row r="7490" spans="1:3" x14ac:dyDescent="0.35">
      <c r="A7490" s="30">
        <f>DATA!C8337</f>
        <v>0</v>
      </c>
      <c r="B7490" s="30">
        <f>DATA!D8337</f>
        <v>0</v>
      </c>
      <c r="C7490" s="31">
        <f>DATA!E8337</f>
        <v>0</v>
      </c>
    </row>
    <row r="7491" spans="1:3" x14ac:dyDescent="0.35">
      <c r="A7491" s="30">
        <f>DATA!C8338</f>
        <v>0</v>
      </c>
      <c r="B7491" s="30">
        <f>DATA!D8338</f>
        <v>0</v>
      </c>
      <c r="C7491" s="31">
        <f>DATA!E8338</f>
        <v>0</v>
      </c>
    </row>
    <row r="7492" spans="1:3" x14ac:dyDescent="0.35">
      <c r="A7492" s="30">
        <f>DATA!C8339</f>
        <v>0</v>
      </c>
      <c r="B7492" s="30">
        <f>DATA!D8339</f>
        <v>0</v>
      </c>
      <c r="C7492" s="31">
        <f>DATA!E8339</f>
        <v>0</v>
      </c>
    </row>
    <row r="7493" spans="1:3" x14ac:dyDescent="0.35">
      <c r="A7493" s="30">
        <f>DATA!C8340</f>
        <v>0</v>
      </c>
      <c r="B7493" s="30">
        <f>DATA!D8340</f>
        <v>0</v>
      </c>
      <c r="C7493" s="31">
        <f>DATA!E8340</f>
        <v>0</v>
      </c>
    </row>
    <row r="7494" spans="1:3" x14ac:dyDescent="0.35">
      <c r="A7494" s="30">
        <f>DATA!C8341</f>
        <v>0</v>
      </c>
      <c r="B7494" s="30">
        <f>DATA!D8341</f>
        <v>0</v>
      </c>
      <c r="C7494" s="31">
        <f>DATA!E8341</f>
        <v>0</v>
      </c>
    </row>
    <row r="7495" spans="1:3" x14ac:dyDescent="0.35">
      <c r="A7495" s="30">
        <f>DATA!C8342</f>
        <v>0</v>
      </c>
      <c r="B7495" s="30">
        <f>DATA!D8342</f>
        <v>0</v>
      </c>
      <c r="C7495" s="31">
        <f>DATA!E8342</f>
        <v>0</v>
      </c>
    </row>
    <row r="7496" spans="1:3" x14ac:dyDescent="0.35">
      <c r="A7496" s="30">
        <f>DATA!C8343</f>
        <v>0</v>
      </c>
      <c r="B7496" s="30">
        <f>DATA!D8343</f>
        <v>0</v>
      </c>
      <c r="C7496" s="31">
        <f>DATA!E8343</f>
        <v>0</v>
      </c>
    </row>
    <row r="7497" spans="1:3" x14ac:dyDescent="0.35">
      <c r="A7497" s="30">
        <f>DATA!C8344</f>
        <v>0</v>
      </c>
      <c r="B7497" s="30">
        <f>DATA!D8344</f>
        <v>0</v>
      </c>
      <c r="C7497" s="31">
        <f>DATA!E8344</f>
        <v>0</v>
      </c>
    </row>
    <row r="7498" spans="1:3" x14ac:dyDescent="0.35">
      <c r="A7498" s="30">
        <f>DATA!C8345</f>
        <v>0</v>
      </c>
      <c r="B7498" s="30">
        <f>DATA!D8345</f>
        <v>0</v>
      </c>
      <c r="C7498" s="31">
        <f>DATA!E8345</f>
        <v>0</v>
      </c>
    </row>
    <row r="7499" spans="1:3" x14ac:dyDescent="0.35">
      <c r="A7499" s="30">
        <f>DATA!C8346</f>
        <v>0</v>
      </c>
      <c r="B7499" s="30">
        <f>DATA!D8346</f>
        <v>0</v>
      </c>
      <c r="C7499" s="31">
        <f>DATA!E8346</f>
        <v>0</v>
      </c>
    </row>
    <row r="7500" spans="1:3" x14ac:dyDescent="0.35">
      <c r="A7500" s="30">
        <f>DATA!C8347</f>
        <v>0</v>
      </c>
      <c r="B7500" s="30">
        <f>DATA!D8347</f>
        <v>0</v>
      </c>
      <c r="C7500" s="31">
        <f>DATA!E8347</f>
        <v>0</v>
      </c>
    </row>
    <row r="7501" spans="1:3" x14ac:dyDescent="0.35">
      <c r="A7501" s="30">
        <f>DATA!C8348</f>
        <v>0</v>
      </c>
      <c r="B7501" s="30">
        <f>DATA!D8348</f>
        <v>0</v>
      </c>
      <c r="C7501" s="31">
        <f>DATA!E8348</f>
        <v>0</v>
      </c>
    </row>
    <row r="7502" spans="1:3" x14ac:dyDescent="0.35">
      <c r="A7502" s="30">
        <f>DATA!C8349</f>
        <v>0</v>
      </c>
      <c r="B7502" s="30">
        <f>DATA!D8349</f>
        <v>0</v>
      </c>
      <c r="C7502" s="31">
        <f>DATA!E8349</f>
        <v>0</v>
      </c>
    </row>
    <row r="7503" spans="1:3" x14ac:dyDescent="0.35">
      <c r="A7503" s="30">
        <f>DATA!C8350</f>
        <v>0</v>
      </c>
      <c r="B7503" s="30">
        <f>DATA!D8350</f>
        <v>0</v>
      </c>
      <c r="C7503" s="31">
        <f>DATA!E8350</f>
        <v>0</v>
      </c>
    </row>
    <row r="7504" spans="1:3" x14ac:dyDescent="0.35">
      <c r="A7504" s="30">
        <f>DATA!C8351</f>
        <v>0</v>
      </c>
      <c r="B7504" s="30">
        <f>DATA!D8351</f>
        <v>0</v>
      </c>
      <c r="C7504" s="31">
        <f>DATA!E8351</f>
        <v>0</v>
      </c>
    </row>
    <row r="7505" spans="1:3" x14ac:dyDescent="0.35">
      <c r="A7505" s="30">
        <f>DATA!C8352</f>
        <v>0</v>
      </c>
      <c r="B7505" s="30">
        <f>DATA!D8352</f>
        <v>0</v>
      </c>
      <c r="C7505" s="31">
        <f>DATA!E8352</f>
        <v>0</v>
      </c>
    </row>
    <row r="7506" spans="1:3" x14ac:dyDescent="0.35">
      <c r="A7506" s="30">
        <f>DATA!C8353</f>
        <v>0</v>
      </c>
      <c r="B7506" s="30">
        <f>DATA!D8353</f>
        <v>0</v>
      </c>
      <c r="C7506" s="31">
        <f>DATA!E8353</f>
        <v>0</v>
      </c>
    </row>
    <row r="7507" spans="1:3" x14ac:dyDescent="0.35">
      <c r="A7507" s="30">
        <f>DATA!C8354</f>
        <v>0</v>
      </c>
      <c r="B7507" s="30">
        <f>DATA!D8354</f>
        <v>0</v>
      </c>
      <c r="C7507" s="31">
        <f>DATA!E8354</f>
        <v>0</v>
      </c>
    </row>
    <row r="7508" spans="1:3" x14ac:dyDescent="0.35">
      <c r="A7508" s="30">
        <f>DATA!C8355</f>
        <v>0</v>
      </c>
      <c r="B7508" s="30">
        <f>DATA!D8355</f>
        <v>0</v>
      </c>
      <c r="C7508" s="31">
        <f>DATA!E8355</f>
        <v>0</v>
      </c>
    </row>
    <row r="7509" spans="1:3" x14ac:dyDescent="0.35">
      <c r="A7509" s="30">
        <f>DATA!C8356</f>
        <v>0</v>
      </c>
      <c r="B7509" s="30">
        <f>DATA!D8356</f>
        <v>0</v>
      </c>
      <c r="C7509" s="31">
        <f>DATA!E8356</f>
        <v>0</v>
      </c>
    </row>
    <row r="7510" spans="1:3" x14ac:dyDescent="0.35">
      <c r="A7510" s="30">
        <f>DATA!C8357</f>
        <v>0</v>
      </c>
      <c r="B7510" s="30">
        <f>DATA!D8357</f>
        <v>0</v>
      </c>
      <c r="C7510" s="31">
        <f>DATA!E8357</f>
        <v>0</v>
      </c>
    </row>
    <row r="7511" spans="1:3" x14ac:dyDescent="0.35">
      <c r="A7511" s="30">
        <f>DATA!C8358</f>
        <v>0</v>
      </c>
      <c r="B7511" s="30">
        <f>DATA!D8358</f>
        <v>0</v>
      </c>
      <c r="C7511" s="31">
        <f>DATA!E8358</f>
        <v>0</v>
      </c>
    </row>
    <row r="7512" spans="1:3" x14ac:dyDescent="0.35">
      <c r="A7512" s="30">
        <f>DATA!C8359</f>
        <v>0</v>
      </c>
      <c r="B7512" s="30">
        <f>DATA!D8359</f>
        <v>0</v>
      </c>
      <c r="C7512" s="31">
        <f>DATA!E8359</f>
        <v>0</v>
      </c>
    </row>
    <row r="7513" spans="1:3" x14ac:dyDescent="0.35">
      <c r="A7513" s="30">
        <f>DATA!C8360</f>
        <v>0</v>
      </c>
      <c r="B7513" s="30">
        <f>DATA!D8360</f>
        <v>0</v>
      </c>
      <c r="C7513" s="31">
        <f>DATA!E8360</f>
        <v>0</v>
      </c>
    </row>
    <row r="7514" spans="1:3" x14ac:dyDescent="0.35">
      <c r="A7514" s="30">
        <f>DATA!C8361</f>
        <v>0</v>
      </c>
      <c r="B7514" s="30">
        <f>DATA!D8361</f>
        <v>0</v>
      </c>
      <c r="C7514" s="31">
        <f>DATA!E8361</f>
        <v>0</v>
      </c>
    </row>
    <row r="7515" spans="1:3" x14ac:dyDescent="0.35">
      <c r="A7515" s="30">
        <f>DATA!C8362</f>
        <v>0</v>
      </c>
      <c r="B7515" s="30">
        <f>DATA!D8362</f>
        <v>0</v>
      </c>
      <c r="C7515" s="31">
        <f>DATA!E8362</f>
        <v>0</v>
      </c>
    </row>
    <row r="7516" spans="1:3" x14ac:dyDescent="0.35">
      <c r="A7516" s="30">
        <f>DATA!C8363</f>
        <v>0</v>
      </c>
      <c r="B7516" s="30">
        <f>DATA!D8363</f>
        <v>0</v>
      </c>
      <c r="C7516" s="31">
        <f>DATA!E8363</f>
        <v>0</v>
      </c>
    </row>
    <row r="7517" spans="1:3" x14ac:dyDescent="0.35">
      <c r="A7517" s="30">
        <f>DATA!C8364</f>
        <v>0</v>
      </c>
      <c r="B7517" s="30">
        <f>DATA!D8364</f>
        <v>0</v>
      </c>
      <c r="C7517" s="31">
        <f>DATA!E8364</f>
        <v>0</v>
      </c>
    </row>
    <row r="7518" spans="1:3" x14ac:dyDescent="0.35">
      <c r="A7518" s="30">
        <f>DATA!C8365</f>
        <v>0</v>
      </c>
      <c r="B7518" s="30">
        <f>DATA!D8365</f>
        <v>0</v>
      </c>
      <c r="C7518" s="31">
        <f>DATA!E8365</f>
        <v>0</v>
      </c>
    </row>
    <row r="7519" spans="1:3" x14ac:dyDescent="0.35">
      <c r="A7519" s="30">
        <f>DATA!C8366</f>
        <v>0</v>
      </c>
      <c r="B7519" s="30">
        <f>DATA!D8366</f>
        <v>0</v>
      </c>
      <c r="C7519" s="31">
        <f>DATA!E8366</f>
        <v>0</v>
      </c>
    </row>
    <row r="7520" spans="1:3" x14ac:dyDescent="0.35">
      <c r="A7520" s="30">
        <f>DATA!C8367</f>
        <v>0</v>
      </c>
      <c r="B7520" s="30">
        <f>DATA!D8367</f>
        <v>0</v>
      </c>
      <c r="C7520" s="31">
        <f>DATA!E8367</f>
        <v>0</v>
      </c>
    </row>
    <row r="7521" spans="1:3" x14ac:dyDescent="0.35">
      <c r="A7521" s="30">
        <f>DATA!C8368</f>
        <v>0</v>
      </c>
      <c r="B7521" s="30">
        <f>DATA!D8368</f>
        <v>0</v>
      </c>
      <c r="C7521" s="31">
        <f>DATA!E8368</f>
        <v>0</v>
      </c>
    </row>
    <row r="7522" spans="1:3" x14ac:dyDescent="0.35">
      <c r="A7522" s="30">
        <f>DATA!C8369</f>
        <v>0</v>
      </c>
      <c r="B7522" s="30">
        <f>DATA!D8369</f>
        <v>0</v>
      </c>
      <c r="C7522" s="31">
        <f>DATA!E8369</f>
        <v>0</v>
      </c>
    </row>
    <row r="7523" spans="1:3" x14ac:dyDescent="0.35">
      <c r="A7523" s="30">
        <f>DATA!C8370</f>
        <v>0</v>
      </c>
      <c r="B7523" s="30">
        <f>DATA!D8370</f>
        <v>0</v>
      </c>
      <c r="C7523" s="31">
        <f>DATA!E8370</f>
        <v>0</v>
      </c>
    </row>
    <row r="7524" spans="1:3" x14ac:dyDescent="0.35">
      <c r="A7524" s="30">
        <f>DATA!C8371</f>
        <v>0</v>
      </c>
      <c r="B7524" s="30">
        <f>DATA!D8371</f>
        <v>0</v>
      </c>
      <c r="C7524" s="31">
        <f>DATA!E8371</f>
        <v>0</v>
      </c>
    </row>
    <row r="7525" spans="1:3" x14ac:dyDescent="0.35">
      <c r="A7525" s="30">
        <f>DATA!C8372</f>
        <v>0</v>
      </c>
      <c r="B7525" s="30">
        <f>DATA!D8372</f>
        <v>0</v>
      </c>
      <c r="C7525" s="31">
        <f>DATA!E8372</f>
        <v>0</v>
      </c>
    </row>
    <row r="7526" spans="1:3" x14ac:dyDescent="0.35">
      <c r="A7526" s="30">
        <f>DATA!C8373</f>
        <v>0</v>
      </c>
      <c r="B7526" s="30">
        <f>DATA!D8373</f>
        <v>0</v>
      </c>
      <c r="C7526" s="31">
        <f>DATA!E8373</f>
        <v>0</v>
      </c>
    </row>
    <row r="7527" spans="1:3" x14ac:dyDescent="0.35">
      <c r="A7527" s="30">
        <f>DATA!C8374</f>
        <v>0</v>
      </c>
      <c r="B7527" s="30">
        <f>DATA!D8374</f>
        <v>0</v>
      </c>
      <c r="C7527" s="31">
        <f>DATA!E8374</f>
        <v>0</v>
      </c>
    </row>
    <row r="7528" spans="1:3" x14ac:dyDescent="0.35">
      <c r="A7528" s="30">
        <f>DATA!C8375</f>
        <v>0</v>
      </c>
      <c r="B7528" s="30">
        <f>DATA!D8375</f>
        <v>0</v>
      </c>
      <c r="C7528" s="31">
        <f>DATA!E8375</f>
        <v>0</v>
      </c>
    </row>
    <row r="7529" spans="1:3" x14ac:dyDescent="0.35">
      <c r="A7529" s="30">
        <f>DATA!C8376</f>
        <v>0</v>
      </c>
      <c r="B7529" s="30">
        <f>DATA!D8376</f>
        <v>0</v>
      </c>
      <c r="C7529" s="31">
        <f>DATA!E8376</f>
        <v>0</v>
      </c>
    </row>
    <row r="7530" spans="1:3" x14ac:dyDescent="0.35">
      <c r="A7530" s="30">
        <f>DATA!C8377</f>
        <v>0</v>
      </c>
      <c r="B7530" s="30">
        <f>DATA!D8377</f>
        <v>0</v>
      </c>
      <c r="C7530" s="31">
        <f>DATA!E8377</f>
        <v>0</v>
      </c>
    </row>
    <row r="7531" spans="1:3" x14ac:dyDescent="0.35">
      <c r="A7531" s="30">
        <f>DATA!C8378</f>
        <v>0</v>
      </c>
      <c r="B7531" s="30">
        <f>DATA!D8378</f>
        <v>0</v>
      </c>
      <c r="C7531" s="31">
        <f>DATA!E8378</f>
        <v>0</v>
      </c>
    </row>
    <row r="7532" spans="1:3" x14ac:dyDescent="0.35">
      <c r="A7532" s="30">
        <f>DATA!C8379</f>
        <v>0</v>
      </c>
      <c r="B7532" s="30">
        <f>DATA!D8379</f>
        <v>0</v>
      </c>
      <c r="C7532" s="31">
        <f>DATA!E8379</f>
        <v>0</v>
      </c>
    </row>
    <row r="7533" spans="1:3" x14ac:dyDescent="0.35">
      <c r="A7533" s="30">
        <f>DATA!C8380</f>
        <v>0</v>
      </c>
      <c r="B7533" s="30">
        <f>DATA!D8380</f>
        <v>0</v>
      </c>
      <c r="C7533" s="31">
        <f>DATA!E8380</f>
        <v>0</v>
      </c>
    </row>
    <row r="7534" spans="1:3" x14ac:dyDescent="0.35">
      <c r="A7534" s="30">
        <f>DATA!C8381</f>
        <v>0</v>
      </c>
      <c r="B7534" s="30">
        <f>DATA!D8381</f>
        <v>0</v>
      </c>
      <c r="C7534" s="31">
        <f>DATA!E8381</f>
        <v>0</v>
      </c>
    </row>
    <row r="7535" spans="1:3" x14ac:dyDescent="0.35">
      <c r="A7535" s="30">
        <f>DATA!C8382</f>
        <v>0</v>
      </c>
      <c r="B7535" s="30">
        <f>DATA!D8382</f>
        <v>0</v>
      </c>
      <c r="C7535" s="31">
        <f>DATA!E8382</f>
        <v>0</v>
      </c>
    </row>
    <row r="7536" spans="1:3" x14ac:dyDescent="0.35">
      <c r="A7536" s="30">
        <f>DATA!C8383</f>
        <v>0</v>
      </c>
      <c r="B7536" s="30">
        <f>DATA!D8383</f>
        <v>0</v>
      </c>
      <c r="C7536" s="31">
        <f>DATA!E8383</f>
        <v>0</v>
      </c>
    </row>
    <row r="7537" spans="1:3" x14ac:dyDescent="0.35">
      <c r="A7537" s="30">
        <f>DATA!C8384</f>
        <v>0</v>
      </c>
      <c r="B7537" s="30">
        <f>DATA!D8384</f>
        <v>0</v>
      </c>
      <c r="C7537" s="31">
        <f>DATA!E8384</f>
        <v>0</v>
      </c>
    </row>
    <row r="7538" spans="1:3" x14ac:dyDescent="0.35">
      <c r="A7538" s="30">
        <f>DATA!C8385</f>
        <v>0</v>
      </c>
      <c r="B7538" s="30">
        <f>DATA!D8385</f>
        <v>0</v>
      </c>
      <c r="C7538" s="31">
        <f>DATA!E8385</f>
        <v>0</v>
      </c>
    </row>
    <row r="7539" spans="1:3" x14ac:dyDescent="0.35">
      <c r="A7539" s="30">
        <f>DATA!C8386</f>
        <v>0</v>
      </c>
      <c r="B7539" s="30">
        <f>DATA!D8386</f>
        <v>0</v>
      </c>
      <c r="C7539" s="31">
        <f>DATA!E8386</f>
        <v>0</v>
      </c>
    </row>
    <row r="7540" spans="1:3" x14ac:dyDescent="0.35">
      <c r="A7540" s="30">
        <f>DATA!C8387</f>
        <v>0</v>
      </c>
      <c r="B7540" s="30">
        <f>DATA!D8387</f>
        <v>0</v>
      </c>
      <c r="C7540" s="31">
        <f>DATA!E8387</f>
        <v>0</v>
      </c>
    </row>
    <row r="7541" spans="1:3" x14ac:dyDescent="0.35">
      <c r="A7541" s="30">
        <f>DATA!C8388</f>
        <v>0</v>
      </c>
      <c r="B7541" s="30">
        <f>DATA!D8388</f>
        <v>0</v>
      </c>
      <c r="C7541" s="31">
        <f>DATA!E8388</f>
        <v>0</v>
      </c>
    </row>
    <row r="7542" spans="1:3" x14ac:dyDescent="0.35">
      <c r="A7542" s="30">
        <f>DATA!C8389</f>
        <v>0</v>
      </c>
      <c r="B7542" s="30">
        <f>DATA!D8389</f>
        <v>0</v>
      </c>
      <c r="C7542" s="31">
        <f>DATA!E8389</f>
        <v>0</v>
      </c>
    </row>
    <row r="7543" spans="1:3" x14ac:dyDescent="0.35">
      <c r="A7543" s="30">
        <f>DATA!C8390</f>
        <v>0</v>
      </c>
      <c r="B7543" s="30">
        <f>DATA!D8390</f>
        <v>0</v>
      </c>
      <c r="C7543" s="31">
        <f>DATA!E8390</f>
        <v>0</v>
      </c>
    </row>
    <row r="7544" spans="1:3" x14ac:dyDescent="0.35">
      <c r="A7544" s="30">
        <f>DATA!C8391</f>
        <v>0</v>
      </c>
      <c r="B7544" s="30">
        <f>DATA!D8391</f>
        <v>0</v>
      </c>
      <c r="C7544" s="31">
        <f>DATA!E8391</f>
        <v>0</v>
      </c>
    </row>
    <row r="7545" spans="1:3" x14ac:dyDescent="0.35">
      <c r="A7545" s="30">
        <f>DATA!C8392</f>
        <v>0</v>
      </c>
      <c r="B7545" s="30">
        <f>DATA!D8392</f>
        <v>0</v>
      </c>
      <c r="C7545" s="31">
        <f>DATA!E8392</f>
        <v>0</v>
      </c>
    </row>
    <row r="7546" spans="1:3" x14ac:dyDescent="0.35">
      <c r="A7546" s="30">
        <f>DATA!C8393</f>
        <v>0</v>
      </c>
      <c r="B7546" s="30">
        <f>DATA!D8393</f>
        <v>0</v>
      </c>
      <c r="C7546" s="31">
        <f>DATA!E8393</f>
        <v>0</v>
      </c>
    </row>
    <row r="7547" spans="1:3" x14ac:dyDescent="0.35">
      <c r="A7547" s="30">
        <f>DATA!C8394</f>
        <v>0</v>
      </c>
      <c r="B7547" s="30">
        <f>DATA!D8394</f>
        <v>0</v>
      </c>
      <c r="C7547" s="31">
        <f>DATA!E8394</f>
        <v>0</v>
      </c>
    </row>
    <row r="7548" spans="1:3" x14ac:dyDescent="0.35">
      <c r="A7548" s="30">
        <f>DATA!C8395</f>
        <v>0</v>
      </c>
      <c r="B7548" s="30">
        <f>DATA!D8395</f>
        <v>0</v>
      </c>
      <c r="C7548" s="31">
        <f>DATA!E8395</f>
        <v>0</v>
      </c>
    </row>
    <row r="7549" spans="1:3" x14ac:dyDescent="0.35">
      <c r="A7549" s="30">
        <f>DATA!C8396</f>
        <v>0</v>
      </c>
      <c r="B7549" s="30">
        <f>DATA!D8396</f>
        <v>0</v>
      </c>
      <c r="C7549" s="31">
        <f>DATA!E8396</f>
        <v>0</v>
      </c>
    </row>
    <row r="7550" spans="1:3" x14ac:dyDescent="0.35">
      <c r="A7550" s="30">
        <f>DATA!C8397</f>
        <v>0</v>
      </c>
      <c r="B7550" s="30">
        <f>DATA!D8397</f>
        <v>0</v>
      </c>
      <c r="C7550" s="31">
        <f>DATA!E8397</f>
        <v>0</v>
      </c>
    </row>
    <row r="7551" spans="1:3" x14ac:dyDescent="0.35">
      <c r="A7551" s="30">
        <f>DATA!C8398</f>
        <v>0</v>
      </c>
      <c r="B7551" s="30">
        <f>DATA!D8398</f>
        <v>0</v>
      </c>
      <c r="C7551" s="31">
        <f>DATA!E8398</f>
        <v>0</v>
      </c>
    </row>
    <row r="7552" spans="1:3" x14ac:dyDescent="0.35">
      <c r="A7552" s="30">
        <f>DATA!C8399</f>
        <v>0</v>
      </c>
      <c r="B7552" s="30">
        <f>DATA!D8399</f>
        <v>0</v>
      </c>
      <c r="C7552" s="31">
        <f>DATA!E8399</f>
        <v>0</v>
      </c>
    </row>
    <row r="7553" spans="1:3" x14ac:dyDescent="0.35">
      <c r="A7553" s="30">
        <f>DATA!C8400</f>
        <v>0</v>
      </c>
      <c r="B7553" s="30">
        <f>DATA!D8400</f>
        <v>0</v>
      </c>
      <c r="C7553" s="31">
        <f>DATA!E8400</f>
        <v>0</v>
      </c>
    </row>
    <row r="7554" spans="1:3" x14ac:dyDescent="0.35">
      <c r="A7554" s="30">
        <f>DATA!C8401</f>
        <v>0</v>
      </c>
      <c r="B7554" s="30">
        <f>DATA!D8401</f>
        <v>0</v>
      </c>
      <c r="C7554" s="31">
        <f>DATA!E8401</f>
        <v>0</v>
      </c>
    </row>
    <row r="7555" spans="1:3" x14ac:dyDescent="0.35">
      <c r="A7555" s="30">
        <f>DATA!C8402</f>
        <v>0</v>
      </c>
      <c r="B7555" s="30">
        <f>DATA!D8402</f>
        <v>0</v>
      </c>
      <c r="C7555" s="31">
        <f>DATA!E8402</f>
        <v>0</v>
      </c>
    </row>
    <row r="7556" spans="1:3" x14ac:dyDescent="0.35">
      <c r="A7556" s="30">
        <f>DATA!C8403</f>
        <v>0</v>
      </c>
      <c r="B7556" s="30">
        <f>DATA!D8403</f>
        <v>0</v>
      </c>
      <c r="C7556" s="31">
        <f>DATA!E8403</f>
        <v>0</v>
      </c>
    </row>
    <row r="7557" spans="1:3" x14ac:dyDescent="0.35">
      <c r="A7557" s="30">
        <f>DATA!C8404</f>
        <v>0</v>
      </c>
      <c r="B7557" s="30">
        <f>DATA!D8404</f>
        <v>0</v>
      </c>
      <c r="C7557" s="31">
        <f>DATA!E8404</f>
        <v>0</v>
      </c>
    </row>
    <row r="7558" spans="1:3" x14ac:dyDescent="0.35">
      <c r="A7558" s="30">
        <f>DATA!C8405</f>
        <v>0</v>
      </c>
      <c r="B7558" s="30">
        <f>DATA!D8405</f>
        <v>0</v>
      </c>
      <c r="C7558" s="31">
        <f>DATA!E8405</f>
        <v>0</v>
      </c>
    </row>
    <row r="7559" spans="1:3" x14ac:dyDescent="0.35">
      <c r="A7559" s="30">
        <f>DATA!C8406</f>
        <v>0</v>
      </c>
      <c r="B7559" s="30">
        <f>DATA!D8406</f>
        <v>0</v>
      </c>
      <c r="C7559" s="31">
        <f>DATA!E8406</f>
        <v>0</v>
      </c>
    </row>
    <row r="7560" spans="1:3" x14ac:dyDescent="0.35">
      <c r="A7560" s="30">
        <f>DATA!C8407</f>
        <v>0</v>
      </c>
      <c r="B7560" s="30">
        <f>DATA!D8407</f>
        <v>0</v>
      </c>
      <c r="C7560" s="31">
        <f>DATA!E8407</f>
        <v>0</v>
      </c>
    </row>
    <row r="7561" spans="1:3" x14ac:dyDescent="0.35">
      <c r="A7561" s="30">
        <f>DATA!C8408</f>
        <v>0</v>
      </c>
      <c r="B7561" s="30">
        <f>DATA!D8408</f>
        <v>0</v>
      </c>
      <c r="C7561" s="31">
        <f>DATA!E8408</f>
        <v>0</v>
      </c>
    </row>
    <row r="7562" spans="1:3" x14ac:dyDescent="0.35">
      <c r="A7562" s="30">
        <f>DATA!C8409</f>
        <v>0</v>
      </c>
      <c r="B7562" s="30">
        <f>DATA!D8409</f>
        <v>0</v>
      </c>
      <c r="C7562" s="31">
        <f>DATA!E8409</f>
        <v>0</v>
      </c>
    </row>
    <row r="7563" spans="1:3" x14ac:dyDescent="0.35">
      <c r="A7563" s="30">
        <f>DATA!C8410</f>
        <v>0</v>
      </c>
      <c r="B7563" s="30">
        <f>DATA!D8410</f>
        <v>0</v>
      </c>
      <c r="C7563" s="31">
        <f>DATA!E8410</f>
        <v>0</v>
      </c>
    </row>
    <row r="7564" spans="1:3" x14ac:dyDescent="0.35">
      <c r="A7564" s="30">
        <f>DATA!C8411</f>
        <v>0</v>
      </c>
      <c r="B7564" s="30">
        <f>DATA!D8411</f>
        <v>0</v>
      </c>
      <c r="C7564" s="31">
        <f>DATA!E8411</f>
        <v>0</v>
      </c>
    </row>
    <row r="7565" spans="1:3" x14ac:dyDescent="0.35">
      <c r="A7565" s="30">
        <f>DATA!C8412</f>
        <v>0</v>
      </c>
      <c r="B7565" s="30">
        <f>DATA!D8412</f>
        <v>0</v>
      </c>
      <c r="C7565" s="31">
        <f>DATA!E8412</f>
        <v>0</v>
      </c>
    </row>
    <row r="7566" spans="1:3" x14ac:dyDescent="0.35">
      <c r="A7566" s="30">
        <f>DATA!C8413</f>
        <v>0</v>
      </c>
      <c r="B7566" s="30">
        <f>DATA!D8413</f>
        <v>0</v>
      </c>
      <c r="C7566" s="31">
        <f>DATA!E8413</f>
        <v>0</v>
      </c>
    </row>
    <row r="7567" spans="1:3" x14ac:dyDescent="0.35">
      <c r="A7567" s="30">
        <f>DATA!C8414</f>
        <v>0</v>
      </c>
      <c r="B7567" s="30">
        <f>DATA!D8414</f>
        <v>0</v>
      </c>
      <c r="C7567" s="31">
        <f>DATA!E8414</f>
        <v>0</v>
      </c>
    </row>
    <row r="7568" spans="1:3" x14ac:dyDescent="0.35">
      <c r="A7568" s="30">
        <f>DATA!C8415</f>
        <v>0</v>
      </c>
      <c r="B7568" s="30">
        <f>DATA!D8415</f>
        <v>0</v>
      </c>
      <c r="C7568" s="31">
        <f>DATA!E8415</f>
        <v>0</v>
      </c>
    </row>
    <row r="7569" spans="1:3" x14ac:dyDescent="0.35">
      <c r="A7569" s="30">
        <f>DATA!C8416</f>
        <v>0</v>
      </c>
      <c r="B7569" s="30">
        <f>DATA!D8416</f>
        <v>0</v>
      </c>
      <c r="C7569" s="31">
        <f>DATA!E8416</f>
        <v>0</v>
      </c>
    </row>
    <row r="7570" spans="1:3" x14ac:dyDescent="0.35">
      <c r="A7570" s="30">
        <f>DATA!C8417</f>
        <v>0</v>
      </c>
      <c r="B7570" s="30">
        <f>DATA!D8417</f>
        <v>0</v>
      </c>
      <c r="C7570" s="31">
        <f>DATA!E8417</f>
        <v>0</v>
      </c>
    </row>
    <row r="7571" spans="1:3" x14ac:dyDescent="0.35">
      <c r="A7571" s="30">
        <f>DATA!C8418</f>
        <v>0</v>
      </c>
      <c r="B7571" s="30">
        <f>DATA!D8418</f>
        <v>0</v>
      </c>
      <c r="C7571" s="31">
        <f>DATA!E8418</f>
        <v>0</v>
      </c>
    </row>
    <row r="7572" spans="1:3" x14ac:dyDescent="0.35">
      <c r="A7572" s="30">
        <f>DATA!C8419</f>
        <v>0</v>
      </c>
      <c r="B7572" s="30">
        <f>DATA!D8419</f>
        <v>0</v>
      </c>
      <c r="C7572" s="31">
        <f>DATA!E8419</f>
        <v>0</v>
      </c>
    </row>
    <row r="7573" spans="1:3" x14ac:dyDescent="0.35">
      <c r="A7573" s="30">
        <f>DATA!C8420</f>
        <v>0</v>
      </c>
      <c r="B7573" s="30">
        <f>DATA!D8420</f>
        <v>0</v>
      </c>
      <c r="C7573" s="31">
        <f>DATA!E8420</f>
        <v>0</v>
      </c>
    </row>
    <row r="7574" spans="1:3" x14ac:dyDescent="0.35">
      <c r="A7574" s="30">
        <f>DATA!C8421</f>
        <v>0</v>
      </c>
      <c r="B7574" s="30">
        <f>DATA!D8421</f>
        <v>0</v>
      </c>
      <c r="C7574" s="31">
        <f>DATA!E8421</f>
        <v>0</v>
      </c>
    </row>
    <row r="7575" spans="1:3" x14ac:dyDescent="0.35">
      <c r="A7575" s="30">
        <f>DATA!C8422</f>
        <v>0</v>
      </c>
      <c r="B7575" s="30">
        <f>DATA!D8422</f>
        <v>0</v>
      </c>
      <c r="C7575" s="31">
        <f>DATA!E8422</f>
        <v>0</v>
      </c>
    </row>
    <row r="7576" spans="1:3" x14ac:dyDescent="0.35">
      <c r="A7576" s="30">
        <f>DATA!C8423</f>
        <v>0</v>
      </c>
      <c r="B7576" s="30">
        <f>DATA!D8423</f>
        <v>0</v>
      </c>
      <c r="C7576" s="31">
        <f>DATA!E8423</f>
        <v>0</v>
      </c>
    </row>
    <row r="7577" spans="1:3" x14ac:dyDescent="0.35">
      <c r="A7577" s="30">
        <f>DATA!C8424</f>
        <v>0</v>
      </c>
      <c r="B7577" s="30">
        <f>DATA!D8424</f>
        <v>0</v>
      </c>
      <c r="C7577" s="31">
        <f>DATA!E8424</f>
        <v>0</v>
      </c>
    </row>
    <row r="7578" spans="1:3" x14ac:dyDescent="0.35">
      <c r="A7578" s="30">
        <f>DATA!C8425</f>
        <v>0</v>
      </c>
      <c r="B7578" s="30">
        <f>DATA!D8425</f>
        <v>0</v>
      </c>
      <c r="C7578" s="31">
        <f>DATA!E8425</f>
        <v>0</v>
      </c>
    </row>
    <row r="7579" spans="1:3" x14ac:dyDescent="0.35">
      <c r="A7579" s="30">
        <f>DATA!C8426</f>
        <v>0</v>
      </c>
      <c r="B7579" s="30">
        <f>DATA!D8426</f>
        <v>0</v>
      </c>
      <c r="C7579" s="31">
        <f>DATA!E8426</f>
        <v>0</v>
      </c>
    </row>
    <row r="7580" spans="1:3" x14ac:dyDescent="0.35">
      <c r="A7580" s="30">
        <f>DATA!C8427</f>
        <v>0</v>
      </c>
      <c r="B7580" s="30">
        <f>DATA!D8427</f>
        <v>0</v>
      </c>
      <c r="C7580" s="31">
        <f>DATA!E8427</f>
        <v>0</v>
      </c>
    </row>
    <row r="7581" spans="1:3" x14ac:dyDescent="0.35">
      <c r="A7581" s="30">
        <f>DATA!C8428</f>
        <v>0</v>
      </c>
      <c r="B7581" s="30">
        <f>DATA!D8428</f>
        <v>0</v>
      </c>
      <c r="C7581" s="31">
        <f>DATA!E8428</f>
        <v>0</v>
      </c>
    </row>
    <row r="7582" spans="1:3" x14ac:dyDescent="0.35">
      <c r="A7582" s="30">
        <f>DATA!C8429</f>
        <v>0</v>
      </c>
      <c r="B7582" s="30">
        <f>DATA!D8429</f>
        <v>0</v>
      </c>
      <c r="C7582" s="31">
        <f>DATA!E8429</f>
        <v>0</v>
      </c>
    </row>
    <row r="7583" spans="1:3" x14ac:dyDescent="0.35">
      <c r="A7583" s="30">
        <f>DATA!C8430</f>
        <v>0</v>
      </c>
      <c r="B7583" s="30">
        <f>DATA!D8430</f>
        <v>0</v>
      </c>
      <c r="C7583" s="31">
        <f>DATA!E8430</f>
        <v>0</v>
      </c>
    </row>
    <row r="7584" spans="1:3" x14ac:dyDescent="0.35">
      <c r="A7584" s="30">
        <f>DATA!C8431</f>
        <v>0</v>
      </c>
      <c r="B7584" s="30">
        <f>DATA!D8431</f>
        <v>0</v>
      </c>
      <c r="C7584" s="31">
        <f>DATA!E8431</f>
        <v>0</v>
      </c>
    </row>
    <row r="7585" spans="1:3" x14ac:dyDescent="0.35">
      <c r="A7585" s="30">
        <f>DATA!C8432</f>
        <v>0</v>
      </c>
      <c r="B7585" s="30">
        <f>DATA!D8432</f>
        <v>0</v>
      </c>
      <c r="C7585" s="31">
        <f>DATA!E8432</f>
        <v>0</v>
      </c>
    </row>
    <row r="7586" spans="1:3" x14ac:dyDescent="0.35">
      <c r="A7586" s="30">
        <f>DATA!C8433</f>
        <v>0</v>
      </c>
      <c r="B7586" s="30">
        <f>DATA!D8433</f>
        <v>0</v>
      </c>
      <c r="C7586" s="31">
        <f>DATA!E8433</f>
        <v>0</v>
      </c>
    </row>
    <row r="7587" spans="1:3" x14ac:dyDescent="0.35">
      <c r="A7587" s="30">
        <f>DATA!C8434</f>
        <v>0</v>
      </c>
      <c r="B7587" s="30">
        <f>DATA!D8434</f>
        <v>0</v>
      </c>
      <c r="C7587" s="31">
        <f>DATA!E8434</f>
        <v>0</v>
      </c>
    </row>
    <row r="7588" spans="1:3" x14ac:dyDescent="0.35">
      <c r="A7588" s="30">
        <f>DATA!C8435</f>
        <v>0</v>
      </c>
      <c r="B7588" s="30">
        <f>DATA!D8435</f>
        <v>0</v>
      </c>
      <c r="C7588" s="31">
        <f>DATA!E8435</f>
        <v>0</v>
      </c>
    </row>
    <row r="7589" spans="1:3" x14ac:dyDescent="0.35">
      <c r="A7589" s="30">
        <f>DATA!C8436</f>
        <v>0</v>
      </c>
      <c r="B7589" s="30">
        <f>DATA!D8436</f>
        <v>0</v>
      </c>
      <c r="C7589" s="31">
        <f>DATA!E8436</f>
        <v>0</v>
      </c>
    </row>
    <row r="7590" spans="1:3" x14ac:dyDescent="0.35">
      <c r="A7590" s="30">
        <f>DATA!C8437</f>
        <v>0</v>
      </c>
      <c r="B7590" s="30">
        <f>DATA!D8437</f>
        <v>0</v>
      </c>
      <c r="C7590" s="31">
        <f>DATA!E8437</f>
        <v>0</v>
      </c>
    </row>
    <row r="7591" spans="1:3" x14ac:dyDescent="0.35">
      <c r="A7591" s="30">
        <f>DATA!C8438</f>
        <v>0</v>
      </c>
      <c r="B7591" s="30">
        <f>DATA!D8438</f>
        <v>0</v>
      </c>
      <c r="C7591" s="31">
        <f>DATA!E8438</f>
        <v>0</v>
      </c>
    </row>
    <row r="7592" spans="1:3" x14ac:dyDescent="0.35">
      <c r="A7592" s="30">
        <f>DATA!C8439</f>
        <v>0</v>
      </c>
      <c r="B7592" s="30">
        <f>DATA!D8439</f>
        <v>0</v>
      </c>
      <c r="C7592" s="31">
        <f>DATA!E8439</f>
        <v>0</v>
      </c>
    </row>
    <row r="7593" spans="1:3" x14ac:dyDescent="0.35">
      <c r="A7593" s="30">
        <f>DATA!C8440</f>
        <v>0</v>
      </c>
      <c r="B7593" s="30">
        <f>DATA!D8440</f>
        <v>0</v>
      </c>
      <c r="C7593" s="31">
        <f>DATA!E8440</f>
        <v>0</v>
      </c>
    </row>
    <row r="7594" spans="1:3" x14ac:dyDescent="0.35">
      <c r="A7594" s="30">
        <f>DATA!C8441</f>
        <v>0</v>
      </c>
      <c r="B7594" s="30">
        <f>DATA!D8441</f>
        <v>0</v>
      </c>
      <c r="C7594" s="31">
        <f>DATA!E8441</f>
        <v>0</v>
      </c>
    </row>
    <row r="7595" spans="1:3" x14ac:dyDescent="0.35">
      <c r="A7595" s="30">
        <f>DATA!C8442</f>
        <v>0</v>
      </c>
      <c r="B7595" s="30">
        <f>DATA!D8442</f>
        <v>0</v>
      </c>
      <c r="C7595" s="31">
        <f>DATA!E8442</f>
        <v>0</v>
      </c>
    </row>
    <row r="7596" spans="1:3" x14ac:dyDescent="0.35">
      <c r="A7596" s="30">
        <f>DATA!C8443</f>
        <v>0</v>
      </c>
      <c r="B7596" s="30">
        <f>DATA!D8443</f>
        <v>0</v>
      </c>
      <c r="C7596" s="31">
        <f>DATA!E8443</f>
        <v>0</v>
      </c>
    </row>
    <row r="7597" spans="1:3" x14ac:dyDescent="0.35">
      <c r="A7597" s="30">
        <f>DATA!C8444</f>
        <v>0</v>
      </c>
      <c r="B7597" s="30">
        <f>DATA!D8444</f>
        <v>0</v>
      </c>
      <c r="C7597" s="31">
        <f>DATA!E8444</f>
        <v>0</v>
      </c>
    </row>
    <row r="7598" spans="1:3" x14ac:dyDescent="0.35">
      <c r="A7598" s="30">
        <f>DATA!C8445</f>
        <v>0</v>
      </c>
      <c r="B7598" s="30">
        <f>DATA!D8445</f>
        <v>0</v>
      </c>
      <c r="C7598" s="31">
        <f>DATA!E8445</f>
        <v>0</v>
      </c>
    </row>
    <row r="7599" spans="1:3" x14ac:dyDescent="0.35">
      <c r="A7599" s="30">
        <f>DATA!C8446</f>
        <v>0</v>
      </c>
      <c r="B7599" s="30">
        <f>DATA!D8446</f>
        <v>0</v>
      </c>
      <c r="C7599" s="31">
        <f>DATA!E8446</f>
        <v>0</v>
      </c>
    </row>
    <row r="7600" spans="1:3" x14ac:dyDescent="0.35">
      <c r="A7600" s="30">
        <f>DATA!C8447</f>
        <v>0</v>
      </c>
      <c r="B7600" s="30">
        <f>DATA!D8447</f>
        <v>0</v>
      </c>
      <c r="C7600" s="31">
        <f>DATA!E8447</f>
        <v>0</v>
      </c>
    </row>
    <row r="7601" spans="1:3" x14ac:dyDescent="0.35">
      <c r="A7601" s="30">
        <f>DATA!C8448</f>
        <v>0</v>
      </c>
      <c r="B7601" s="30">
        <f>DATA!D8448</f>
        <v>0</v>
      </c>
      <c r="C7601" s="31">
        <f>DATA!E8448</f>
        <v>0</v>
      </c>
    </row>
    <row r="7602" spans="1:3" x14ac:dyDescent="0.35">
      <c r="A7602" s="30">
        <f>DATA!C8449</f>
        <v>0</v>
      </c>
      <c r="B7602" s="30">
        <f>DATA!D8449</f>
        <v>0</v>
      </c>
      <c r="C7602" s="31">
        <f>DATA!E8449</f>
        <v>0</v>
      </c>
    </row>
    <row r="7603" spans="1:3" x14ac:dyDescent="0.35">
      <c r="A7603" s="30">
        <f>DATA!C8450</f>
        <v>0</v>
      </c>
      <c r="B7603" s="30">
        <f>DATA!D8450</f>
        <v>0</v>
      </c>
      <c r="C7603" s="31">
        <f>DATA!E8450</f>
        <v>0</v>
      </c>
    </row>
    <row r="7604" spans="1:3" x14ac:dyDescent="0.35">
      <c r="A7604" s="30">
        <f>DATA!C8451</f>
        <v>0</v>
      </c>
      <c r="B7604" s="30">
        <f>DATA!D8451</f>
        <v>0</v>
      </c>
      <c r="C7604" s="31">
        <f>DATA!E8451</f>
        <v>0</v>
      </c>
    </row>
    <row r="7605" spans="1:3" x14ac:dyDescent="0.35">
      <c r="A7605" s="30">
        <f>DATA!C8452</f>
        <v>0</v>
      </c>
      <c r="B7605" s="30">
        <f>DATA!D8452</f>
        <v>0</v>
      </c>
      <c r="C7605" s="31">
        <f>DATA!E8452</f>
        <v>0</v>
      </c>
    </row>
    <row r="7606" spans="1:3" x14ac:dyDescent="0.35">
      <c r="A7606" s="30">
        <f>DATA!C8453</f>
        <v>0</v>
      </c>
      <c r="B7606" s="30">
        <f>DATA!D8453</f>
        <v>0</v>
      </c>
      <c r="C7606" s="31">
        <f>DATA!E8453</f>
        <v>0</v>
      </c>
    </row>
    <row r="7607" spans="1:3" x14ac:dyDescent="0.35">
      <c r="A7607" s="30">
        <f>DATA!C8454</f>
        <v>0</v>
      </c>
      <c r="B7607" s="30">
        <f>DATA!D8454</f>
        <v>0</v>
      </c>
      <c r="C7607" s="31">
        <f>DATA!E8454</f>
        <v>0</v>
      </c>
    </row>
    <row r="7608" spans="1:3" x14ac:dyDescent="0.35">
      <c r="A7608" s="30">
        <f>DATA!C8455</f>
        <v>0</v>
      </c>
      <c r="B7608" s="30">
        <f>DATA!D8455</f>
        <v>0</v>
      </c>
      <c r="C7608" s="31">
        <f>DATA!E8455</f>
        <v>0</v>
      </c>
    </row>
    <row r="7609" spans="1:3" x14ac:dyDescent="0.35">
      <c r="A7609" s="30">
        <f>DATA!C8456</f>
        <v>0</v>
      </c>
      <c r="B7609" s="30">
        <f>DATA!D8456</f>
        <v>0</v>
      </c>
      <c r="C7609" s="31">
        <f>DATA!E8456</f>
        <v>0</v>
      </c>
    </row>
    <row r="7610" spans="1:3" x14ac:dyDescent="0.35">
      <c r="A7610" s="30">
        <f>DATA!C8457</f>
        <v>0</v>
      </c>
      <c r="B7610" s="30">
        <f>DATA!D8457</f>
        <v>0</v>
      </c>
      <c r="C7610" s="31">
        <f>DATA!E8457</f>
        <v>0</v>
      </c>
    </row>
    <row r="7611" spans="1:3" x14ac:dyDescent="0.35">
      <c r="A7611" s="30">
        <f>DATA!C8458</f>
        <v>0</v>
      </c>
      <c r="B7611" s="30">
        <f>DATA!D8458</f>
        <v>0</v>
      </c>
      <c r="C7611" s="31">
        <f>DATA!E8458</f>
        <v>0</v>
      </c>
    </row>
    <row r="7612" spans="1:3" x14ac:dyDescent="0.35">
      <c r="A7612" s="30">
        <f>DATA!C8459</f>
        <v>0</v>
      </c>
      <c r="B7612" s="30">
        <f>DATA!D8459</f>
        <v>0</v>
      </c>
      <c r="C7612" s="31">
        <f>DATA!E8459</f>
        <v>0</v>
      </c>
    </row>
    <row r="7613" spans="1:3" x14ac:dyDescent="0.35">
      <c r="A7613" s="30">
        <f>DATA!C8460</f>
        <v>0</v>
      </c>
      <c r="B7613" s="30">
        <f>DATA!D8460</f>
        <v>0</v>
      </c>
      <c r="C7613" s="31">
        <f>DATA!E8460</f>
        <v>0</v>
      </c>
    </row>
    <row r="7614" spans="1:3" x14ac:dyDescent="0.35">
      <c r="A7614" s="30">
        <f>DATA!C8461</f>
        <v>0</v>
      </c>
      <c r="B7614" s="30">
        <f>DATA!D8461</f>
        <v>0</v>
      </c>
      <c r="C7614" s="31">
        <f>DATA!E8461</f>
        <v>0</v>
      </c>
    </row>
    <row r="7615" spans="1:3" x14ac:dyDescent="0.35">
      <c r="A7615" s="30">
        <f>DATA!C8462</f>
        <v>0</v>
      </c>
      <c r="B7615" s="30">
        <f>DATA!D8462</f>
        <v>0</v>
      </c>
      <c r="C7615" s="31">
        <f>DATA!E8462</f>
        <v>0</v>
      </c>
    </row>
    <row r="7616" spans="1:3" x14ac:dyDescent="0.35">
      <c r="A7616" s="30">
        <f>DATA!C8463</f>
        <v>0</v>
      </c>
      <c r="B7616" s="30">
        <f>DATA!D8463</f>
        <v>0</v>
      </c>
      <c r="C7616" s="31">
        <f>DATA!E8463</f>
        <v>0</v>
      </c>
    </row>
    <row r="7617" spans="1:3" x14ac:dyDescent="0.35">
      <c r="A7617" s="30">
        <f>DATA!C8464</f>
        <v>0</v>
      </c>
      <c r="B7617" s="30">
        <f>DATA!D8464</f>
        <v>0</v>
      </c>
      <c r="C7617" s="31">
        <f>DATA!E8464</f>
        <v>0</v>
      </c>
    </row>
    <row r="7618" spans="1:3" x14ac:dyDescent="0.35">
      <c r="A7618" s="30">
        <f>DATA!C8465</f>
        <v>0</v>
      </c>
      <c r="B7618" s="30">
        <f>DATA!D8465</f>
        <v>0</v>
      </c>
      <c r="C7618" s="31">
        <f>DATA!E8465</f>
        <v>0</v>
      </c>
    </row>
    <row r="7619" spans="1:3" x14ac:dyDescent="0.35">
      <c r="A7619" s="30">
        <f>DATA!C8466</f>
        <v>0</v>
      </c>
      <c r="B7619" s="30">
        <f>DATA!D8466</f>
        <v>0</v>
      </c>
      <c r="C7619" s="31">
        <f>DATA!E8466</f>
        <v>0</v>
      </c>
    </row>
    <row r="7620" spans="1:3" x14ac:dyDescent="0.35">
      <c r="A7620" s="30">
        <f>DATA!C8467</f>
        <v>0</v>
      </c>
      <c r="B7620" s="30">
        <f>DATA!D8467</f>
        <v>0</v>
      </c>
      <c r="C7620" s="31">
        <f>DATA!E8467</f>
        <v>0</v>
      </c>
    </row>
    <row r="7621" spans="1:3" x14ac:dyDescent="0.35">
      <c r="A7621" s="30">
        <f>DATA!C8468</f>
        <v>0</v>
      </c>
      <c r="B7621" s="30">
        <f>DATA!D8468</f>
        <v>0</v>
      </c>
      <c r="C7621" s="31">
        <f>DATA!E8468</f>
        <v>0</v>
      </c>
    </row>
    <row r="7622" spans="1:3" x14ac:dyDescent="0.35">
      <c r="A7622" s="30">
        <f>DATA!C8469</f>
        <v>0</v>
      </c>
      <c r="B7622" s="30">
        <f>DATA!D8469</f>
        <v>0</v>
      </c>
      <c r="C7622" s="31">
        <f>DATA!E8469</f>
        <v>0</v>
      </c>
    </row>
    <row r="7623" spans="1:3" x14ac:dyDescent="0.35">
      <c r="A7623" s="30">
        <f>DATA!C8470</f>
        <v>0</v>
      </c>
      <c r="B7623" s="30">
        <f>DATA!D8470</f>
        <v>0</v>
      </c>
      <c r="C7623" s="31">
        <f>DATA!E8470</f>
        <v>0</v>
      </c>
    </row>
    <row r="7624" spans="1:3" x14ac:dyDescent="0.35">
      <c r="A7624" s="30">
        <f>DATA!C8471</f>
        <v>0</v>
      </c>
      <c r="B7624" s="30">
        <f>DATA!D8471</f>
        <v>0</v>
      </c>
      <c r="C7624" s="31">
        <f>DATA!E8471</f>
        <v>0</v>
      </c>
    </row>
    <row r="7625" spans="1:3" x14ac:dyDescent="0.35">
      <c r="A7625" s="30">
        <f>DATA!C8472</f>
        <v>0</v>
      </c>
      <c r="B7625" s="30">
        <f>DATA!D8472</f>
        <v>0</v>
      </c>
      <c r="C7625" s="31">
        <f>DATA!E8472</f>
        <v>0</v>
      </c>
    </row>
    <row r="7626" spans="1:3" x14ac:dyDescent="0.35">
      <c r="A7626" s="30">
        <f>DATA!C8473</f>
        <v>0</v>
      </c>
      <c r="B7626" s="30">
        <f>DATA!D8473</f>
        <v>0</v>
      </c>
      <c r="C7626" s="31">
        <f>DATA!E8473</f>
        <v>0</v>
      </c>
    </row>
    <row r="7627" spans="1:3" x14ac:dyDescent="0.35">
      <c r="A7627" s="30">
        <f>DATA!C8474</f>
        <v>0</v>
      </c>
      <c r="B7627" s="30">
        <f>DATA!D8474</f>
        <v>0</v>
      </c>
      <c r="C7627" s="31">
        <f>DATA!E8474</f>
        <v>0</v>
      </c>
    </row>
    <row r="7628" spans="1:3" x14ac:dyDescent="0.35">
      <c r="A7628" s="30">
        <f>DATA!C8475</f>
        <v>0</v>
      </c>
      <c r="B7628" s="30">
        <f>DATA!D8475</f>
        <v>0</v>
      </c>
      <c r="C7628" s="31">
        <f>DATA!E8475</f>
        <v>0</v>
      </c>
    </row>
    <row r="7629" spans="1:3" x14ac:dyDescent="0.35">
      <c r="A7629" s="30">
        <f>DATA!C8476</f>
        <v>0</v>
      </c>
      <c r="B7629" s="30">
        <f>DATA!D8476</f>
        <v>0</v>
      </c>
      <c r="C7629" s="31">
        <f>DATA!E8476</f>
        <v>0</v>
      </c>
    </row>
    <row r="7630" spans="1:3" x14ac:dyDescent="0.35">
      <c r="A7630" s="30">
        <f>DATA!C8477</f>
        <v>0</v>
      </c>
      <c r="B7630" s="30">
        <f>DATA!D8477</f>
        <v>0</v>
      </c>
      <c r="C7630" s="31">
        <f>DATA!E8477</f>
        <v>0</v>
      </c>
    </row>
    <row r="7631" spans="1:3" x14ac:dyDescent="0.35">
      <c r="A7631" s="30">
        <f>DATA!C8478</f>
        <v>0</v>
      </c>
      <c r="B7631" s="30">
        <f>DATA!D8478</f>
        <v>0</v>
      </c>
      <c r="C7631" s="31">
        <f>DATA!E8478</f>
        <v>0</v>
      </c>
    </row>
    <row r="7632" spans="1:3" x14ac:dyDescent="0.35">
      <c r="A7632" s="30">
        <f>DATA!C8479</f>
        <v>0</v>
      </c>
      <c r="B7632" s="30">
        <f>DATA!D8479</f>
        <v>0</v>
      </c>
      <c r="C7632" s="31">
        <f>DATA!E8479</f>
        <v>0</v>
      </c>
    </row>
    <row r="7633" spans="1:3" x14ac:dyDescent="0.35">
      <c r="A7633" s="30">
        <f>DATA!C8480</f>
        <v>0</v>
      </c>
      <c r="B7633" s="30">
        <f>DATA!D8480</f>
        <v>0</v>
      </c>
      <c r="C7633" s="31">
        <f>DATA!E8480</f>
        <v>0</v>
      </c>
    </row>
    <row r="7634" spans="1:3" x14ac:dyDescent="0.35">
      <c r="A7634" s="30">
        <f>DATA!C8481</f>
        <v>0</v>
      </c>
      <c r="B7634" s="30">
        <f>DATA!D8481</f>
        <v>0</v>
      </c>
      <c r="C7634" s="31">
        <f>DATA!E8481</f>
        <v>0</v>
      </c>
    </row>
    <row r="7635" spans="1:3" x14ac:dyDescent="0.35">
      <c r="A7635" s="30">
        <f>DATA!C8482</f>
        <v>0</v>
      </c>
      <c r="B7635" s="30">
        <f>DATA!D8482</f>
        <v>0</v>
      </c>
      <c r="C7635" s="31">
        <f>DATA!E8482</f>
        <v>0</v>
      </c>
    </row>
    <row r="7636" spans="1:3" x14ac:dyDescent="0.35">
      <c r="A7636" s="30">
        <f>DATA!C8483</f>
        <v>0</v>
      </c>
      <c r="B7636" s="30">
        <f>DATA!D8483</f>
        <v>0</v>
      </c>
      <c r="C7636" s="31">
        <f>DATA!E8483</f>
        <v>0</v>
      </c>
    </row>
    <row r="7637" spans="1:3" x14ac:dyDescent="0.35">
      <c r="A7637" s="30">
        <f>DATA!C8484</f>
        <v>0</v>
      </c>
      <c r="B7637" s="30">
        <f>DATA!D8484</f>
        <v>0</v>
      </c>
      <c r="C7637" s="31">
        <f>DATA!E8484</f>
        <v>0</v>
      </c>
    </row>
    <row r="7638" spans="1:3" x14ac:dyDescent="0.35">
      <c r="A7638" s="30">
        <f>DATA!C8485</f>
        <v>0</v>
      </c>
      <c r="B7638" s="30">
        <f>DATA!D8485</f>
        <v>0</v>
      </c>
      <c r="C7638" s="31">
        <f>DATA!E8485</f>
        <v>0</v>
      </c>
    </row>
    <row r="7639" spans="1:3" x14ac:dyDescent="0.35">
      <c r="A7639" s="30">
        <f>DATA!C8486</f>
        <v>0</v>
      </c>
      <c r="B7639" s="30">
        <f>DATA!D8486</f>
        <v>0</v>
      </c>
      <c r="C7639" s="31">
        <f>DATA!E8486</f>
        <v>0</v>
      </c>
    </row>
    <row r="7640" spans="1:3" x14ac:dyDescent="0.35">
      <c r="A7640" s="30">
        <f>DATA!C8487</f>
        <v>0</v>
      </c>
      <c r="B7640" s="30">
        <f>DATA!D8487</f>
        <v>0</v>
      </c>
      <c r="C7640" s="31">
        <f>DATA!E8487</f>
        <v>0</v>
      </c>
    </row>
    <row r="7641" spans="1:3" x14ac:dyDescent="0.35">
      <c r="A7641" s="30">
        <f>DATA!C8488</f>
        <v>0</v>
      </c>
      <c r="B7641" s="30">
        <f>DATA!D8488</f>
        <v>0</v>
      </c>
      <c r="C7641" s="31">
        <f>DATA!E8488</f>
        <v>0</v>
      </c>
    </row>
    <row r="7642" spans="1:3" x14ac:dyDescent="0.35">
      <c r="A7642" s="30">
        <f>DATA!C8489</f>
        <v>0</v>
      </c>
      <c r="B7642" s="30">
        <f>DATA!D8489</f>
        <v>0</v>
      </c>
      <c r="C7642" s="31">
        <f>DATA!E8489</f>
        <v>0</v>
      </c>
    </row>
    <row r="7643" spans="1:3" x14ac:dyDescent="0.35">
      <c r="A7643" s="30">
        <f>DATA!C8490</f>
        <v>0</v>
      </c>
      <c r="B7643" s="30">
        <f>DATA!D8490</f>
        <v>0</v>
      </c>
      <c r="C7643" s="31">
        <f>DATA!E8490</f>
        <v>0</v>
      </c>
    </row>
    <row r="7644" spans="1:3" x14ac:dyDescent="0.35">
      <c r="A7644" s="30">
        <f>DATA!C8491</f>
        <v>0</v>
      </c>
      <c r="B7644" s="30">
        <f>DATA!D8491</f>
        <v>0</v>
      </c>
      <c r="C7644" s="31">
        <f>DATA!E8491</f>
        <v>0</v>
      </c>
    </row>
    <row r="7645" spans="1:3" x14ac:dyDescent="0.35">
      <c r="A7645" s="30">
        <f>DATA!C8492</f>
        <v>0</v>
      </c>
      <c r="B7645" s="30">
        <f>DATA!D8492</f>
        <v>0</v>
      </c>
      <c r="C7645" s="31">
        <f>DATA!E8492</f>
        <v>0</v>
      </c>
    </row>
    <row r="7646" spans="1:3" x14ac:dyDescent="0.35">
      <c r="A7646" s="30">
        <f>DATA!C8493</f>
        <v>0</v>
      </c>
      <c r="B7646" s="30">
        <f>DATA!D8493</f>
        <v>0</v>
      </c>
      <c r="C7646" s="31">
        <f>DATA!E8493</f>
        <v>0</v>
      </c>
    </row>
    <row r="7647" spans="1:3" x14ac:dyDescent="0.35">
      <c r="A7647" s="30">
        <f>DATA!C8494</f>
        <v>0</v>
      </c>
      <c r="B7647" s="30">
        <f>DATA!D8494</f>
        <v>0</v>
      </c>
      <c r="C7647" s="31">
        <f>DATA!E8494</f>
        <v>0</v>
      </c>
    </row>
    <row r="7648" spans="1:3" x14ac:dyDescent="0.35">
      <c r="A7648" s="30">
        <f>DATA!C8495</f>
        <v>0</v>
      </c>
      <c r="B7648" s="30">
        <f>DATA!D8495</f>
        <v>0</v>
      </c>
      <c r="C7648" s="31">
        <f>DATA!E8495</f>
        <v>0</v>
      </c>
    </row>
    <row r="7649" spans="1:3" x14ac:dyDescent="0.35">
      <c r="A7649" s="30">
        <f>DATA!C8496</f>
        <v>0</v>
      </c>
      <c r="B7649" s="30">
        <f>DATA!D8496</f>
        <v>0</v>
      </c>
      <c r="C7649" s="31">
        <f>DATA!E8496</f>
        <v>0</v>
      </c>
    </row>
    <row r="7650" spans="1:3" x14ac:dyDescent="0.35">
      <c r="A7650" s="30">
        <f>DATA!C8497</f>
        <v>0</v>
      </c>
      <c r="B7650" s="30">
        <f>DATA!D8497</f>
        <v>0</v>
      </c>
      <c r="C7650" s="31">
        <f>DATA!E8497</f>
        <v>0</v>
      </c>
    </row>
    <row r="7651" spans="1:3" x14ac:dyDescent="0.35">
      <c r="A7651" s="30">
        <f>DATA!C8498</f>
        <v>0</v>
      </c>
      <c r="B7651" s="30">
        <f>DATA!D8498</f>
        <v>0</v>
      </c>
      <c r="C7651" s="31">
        <f>DATA!E8498</f>
        <v>0</v>
      </c>
    </row>
    <row r="7652" spans="1:3" x14ac:dyDescent="0.35">
      <c r="A7652" s="30">
        <f>DATA!C8499</f>
        <v>0</v>
      </c>
      <c r="B7652" s="30">
        <f>DATA!D8499</f>
        <v>0</v>
      </c>
      <c r="C7652" s="31">
        <f>DATA!E8499</f>
        <v>0</v>
      </c>
    </row>
    <row r="7653" spans="1:3" x14ac:dyDescent="0.35">
      <c r="A7653" s="30">
        <f>DATA!C8500</f>
        <v>0</v>
      </c>
      <c r="B7653" s="30">
        <f>DATA!D8500</f>
        <v>0</v>
      </c>
      <c r="C7653" s="31">
        <f>DATA!E8500</f>
        <v>0</v>
      </c>
    </row>
    <row r="7654" spans="1:3" x14ac:dyDescent="0.35">
      <c r="A7654" s="30">
        <f>DATA!C8501</f>
        <v>0</v>
      </c>
      <c r="B7654" s="30">
        <f>DATA!D8501</f>
        <v>0</v>
      </c>
      <c r="C7654" s="31">
        <f>DATA!E8501</f>
        <v>0</v>
      </c>
    </row>
    <row r="7655" spans="1:3" x14ac:dyDescent="0.35">
      <c r="A7655" s="30">
        <f>DATA!C8502</f>
        <v>0</v>
      </c>
      <c r="B7655" s="30">
        <f>DATA!D8502</f>
        <v>0</v>
      </c>
      <c r="C7655" s="31">
        <f>DATA!E8502</f>
        <v>0</v>
      </c>
    </row>
    <row r="7656" spans="1:3" x14ac:dyDescent="0.35">
      <c r="A7656" s="30">
        <f>DATA!C8503</f>
        <v>0</v>
      </c>
      <c r="B7656" s="30">
        <f>DATA!D8503</f>
        <v>0</v>
      </c>
      <c r="C7656" s="31">
        <f>DATA!E8503</f>
        <v>0</v>
      </c>
    </row>
    <row r="7657" spans="1:3" x14ac:dyDescent="0.35">
      <c r="A7657" s="30">
        <f>DATA!C8504</f>
        <v>0</v>
      </c>
      <c r="B7657" s="30">
        <f>DATA!D8504</f>
        <v>0</v>
      </c>
      <c r="C7657" s="31">
        <f>DATA!E8504</f>
        <v>0</v>
      </c>
    </row>
    <row r="7658" spans="1:3" x14ac:dyDescent="0.35">
      <c r="A7658" s="30">
        <f>DATA!C8505</f>
        <v>0</v>
      </c>
      <c r="B7658" s="30">
        <f>DATA!D8505</f>
        <v>0</v>
      </c>
      <c r="C7658" s="31">
        <f>DATA!E8505</f>
        <v>0</v>
      </c>
    </row>
    <row r="7659" spans="1:3" x14ac:dyDescent="0.35">
      <c r="A7659" s="30">
        <f>DATA!C8506</f>
        <v>0</v>
      </c>
      <c r="B7659" s="30">
        <f>DATA!D8506</f>
        <v>0</v>
      </c>
      <c r="C7659" s="31">
        <f>DATA!E8506</f>
        <v>0</v>
      </c>
    </row>
    <row r="7660" spans="1:3" x14ac:dyDescent="0.35">
      <c r="A7660" s="30">
        <f>DATA!C8507</f>
        <v>0</v>
      </c>
      <c r="B7660" s="30">
        <f>DATA!D8507</f>
        <v>0</v>
      </c>
      <c r="C7660" s="31">
        <f>DATA!E8507</f>
        <v>0</v>
      </c>
    </row>
    <row r="7661" spans="1:3" x14ac:dyDescent="0.35">
      <c r="A7661" s="30">
        <f>DATA!C8508</f>
        <v>0</v>
      </c>
      <c r="B7661" s="30">
        <f>DATA!D8508</f>
        <v>0</v>
      </c>
      <c r="C7661" s="31">
        <f>DATA!E8508</f>
        <v>0</v>
      </c>
    </row>
    <row r="7662" spans="1:3" x14ac:dyDescent="0.35">
      <c r="A7662" s="30">
        <f>DATA!C8509</f>
        <v>0</v>
      </c>
      <c r="B7662" s="30">
        <f>DATA!D8509</f>
        <v>0</v>
      </c>
      <c r="C7662" s="31">
        <f>DATA!E8509</f>
        <v>0</v>
      </c>
    </row>
    <row r="7663" spans="1:3" x14ac:dyDescent="0.35">
      <c r="A7663" s="30">
        <f>DATA!C8510</f>
        <v>0</v>
      </c>
      <c r="B7663" s="30">
        <f>DATA!D8510</f>
        <v>0</v>
      </c>
      <c r="C7663" s="31">
        <f>DATA!E8510</f>
        <v>0</v>
      </c>
    </row>
    <row r="7664" spans="1:3" x14ac:dyDescent="0.35">
      <c r="A7664" s="30">
        <f>DATA!C8511</f>
        <v>0</v>
      </c>
      <c r="B7664" s="30">
        <f>DATA!D8511</f>
        <v>0</v>
      </c>
      <c r="C7664" s="31">
        <f>DATA!E8511</f>
        <v>0</v>
      </c>
    </row>
    <row r="7665" spans="1:3" x14ac:dyDescent="0.35">
      <c r="A7665" s="30">
        <f>DATA!C8512</f>
        <v>0</v>
      </c>
      <c r="B7665" s="30">
        <f>DATA!D8512</f>
        <v>0</v>
      </c>
      <c r="C7665" s="31">
        <f>DATA!E8512</f>
        <v>0</v>
      </c>
    </row>
    <row r="7666" spans="1:3" x14ac:dyDescent="0.35">
      <c r="A7666" s="30">
        <f>DATA!C8513</f>
        <v>0</v>
      </c>
      <c r="B7666" s="30">
        <f>DATA!D8513</f>
        <v>0</v>
      </c>
      <c r="C7666" s="31">
        <f>DATA!E8513</f>
        <v>0</v>
      </c>
    </row>
    <row r="7667" spans="1:3" x14ac:dyDescent="0.35">
      <c r="A7667" s="30">
        <f>DATA!C8514</f>
        <v>0</v>
      </c>
      <c r="B7667" s="30">
        <f>DATA!D8514</f>
        <v>0</v>
      </c>
      <c r="C7667" s="31">
        <f>DATA!E8514</f>
        <v>0</v>
      </c>
    </row>
    <row r="7668" spans="1:3" x14ac:dyDescent="0.35">
      <c r="A7668" s="30">
        <f>DATA!C8515</f>
        <v>0</v>
      </c>
      <c r="B7668" s="30">
        <f>DATA!D8515</f>
        <v>0</v>
      </c>
      <c r="C7668" s="31">
        <f>DATA!E8515</f>
        <v>0</v>
      </c>
    </row>
    <row r="7669" spans="1:3" x14ac:dyDescent="0.35">
      <c r="A7669" s="30">
        <f>DATA!C8516</f>
        <v>0</v>
      </c>
      <c r="B7669" s="30">
        <f>DATA!D8516</f>
        <v>0</v>
      </c>
      <c r="C7669" s="31">
        <f>DATA!E8516</f>
        <v>0</v>
      </c>
    </row>
    <row r="7670" spans="1:3" x14ac:dyDescent="0.35">
      <c r="A7670" s="30">
        <f>DATA!C8517</f>
        <v>0</v>
      </c>
      <c r="B7670" s="30">
        <f>DATA!D8517</f>
        <v>0</v>
      </c>
      <c r="C7670" s="31">
        <f>DATA!E8517</f>
        <v>0</v>
      </c>
    </row>
    <row r="7671" spans="1:3" x14ac:dyDescent="0.35">
      <c r="A7671" s="30">
        <f>DATA!C8518</f>
        <v>0</v>
      </c>
      <c r="B7671" s="30">
        <f>DATA!D8518</f>
        <v>0</v>
      </c>
      <c r="C7671" s="31">
        <f>DATA!E8518</f>
        <v>0</v>
      </c>
    </row>
    <row r="7672" spans="1:3" x14ac:dyDescent="0.35">
      <c r="A7672" s="30">
        <f>DATA!C8519</f>
        <v>0</v>
      </c>
      <c r="B7672" s="30">
        <f>DATA!D8519</f>
        <v>0</v>
      </c>
      <c r="C7672" s="31">
        <f>DATA!E8519</f>
        <v>0</v>
      </c>
    </row>
    <row r="7673" spans="1:3" x14ac:dyDescent="0.35">
      <c r="A7673" s="30">
        <f>DATA!C8520</f>
        <v>0</v>
      </c>
      <c r="B7673" s="30">
        <f>DATA!D8520</f>
        <v>0</v>
      </c>
      <c r="C7673" s="31">
        <f>DATA!E8520</f>
        <v>0</v>
      </c>
    </row>
    <row r="7674" spans="1:3" x14ac:dyDescent="0.35">
      <c r="A7674" s="30">
        <f>DATA!C8521</f>
        <v>0</v>
      </c>
      <c r="B7674" s="30">
        <f>DATA!D8521</f>
        <v>0</v>
      </c>
      <c r="C7674" s="31">
        <f>DATA!E8521</f>
        <v>0</v>
      </c>
    </row>
    <row r="7675" spans="1:3" x14ac:dyDescent="0.35">
      <c r="A7675" s="30">
        <f>DATA!C8522</f>
        <v>0</v>
      </c>
      <c r="B7675" s="30">
        <f>DATA!D8522</f>
        <v>0</v>
      </c>
      <c r="C7675" s="31">
        <f>DATA!E8522</f>
        <v>0</v>
      </c>
    </row>
    <row r="7676" spans="1:3" x14ac:dyDescent="0.35">
      <c r="A7676" s="30">
        <f>DATA!C8523</f>
        <v>0</v>
      </c>
      <c r="B7676" s="30">
        <f>DATA!D8523</f>
        <v>0</v>
      </c>
      <c r="C7676" s="31">
        <f>DATA!E8523</f>
        <v>0</v>
      </c>
    </row>
    <row r="7677" spans="1:3" x14ac:dyDescent="0.35">
      <c r="A7677" s="30">
        <f>DATA!C8524</f>
        <v>0</v>
      </c>
      <c r="B7677" s="30">
        <f>DATA!D8524</f>
        <v>0</v>
      </c>
      <c r="C7677" s="31">
        <f>DATA!E8524</f>
        <v>0</v>
      </c>
    </row>
    <row r="7678" spans="1:3" x14ac:dyDescent="0.35">
      <c r="A7678" s="30">
        <f>DATA!C8525</f>
        <v>0</v>
      </c>
      <c r="B7678" s="30">
        <f>DATA!D8525</f>
        <v>0</v>
      </c>
      <c r="C7678" s="31">
        <f>DATA!E8525</f>
        <v>0</v>
      </c>
    </row>
    <row r="7679" spans="1:3" x14ac:dyDescent="0.35">
      <c r="A7679" s="30">
        <f>DATA!C8526</f>
        <v>0</v>
      </c>
      <c r="B7679" s="30">
        <f>DATA!D8526</f>
        <v>0</v>
      </c>
      <c r="C7679" s="31">
        <f>DATA!E8526</f>
        <v>0</v>
      </c>
    </row>
    <row r="7680" spans="1:3" x14ac:dyDescent="0.35">
      <c r="A7680" s="30">
        <f>DATA!C8527</f>
        <v>0</v>
      </c>
      <c r="B7680" s="30">
        <f>DATA!D8527</f>
        <v>0</v>
      </c>
      <c r="C7680" s="31">
        <f>DATA!E8527</f>
        <v>0</v>
      </c>
    </row>
    <row r="7681" spans="1:3" x14ac:dyDescent="0.35">
      <c r="A7681" s="30">
        <f>DATA!C8528</f>
        <v>0</v>
      </c>
      <c r="B7681" s="30">
        <f>DATA!D8528</f>
        <v>0</v>
      </c>
      <c r="C7681" s="31">
        <f>DATA!E8528</f>
        <v>0</v>
      </c>
    </row>
    <row r="7682" spans="1:3" x14ac:dyDescent="0.35">
      <c r="A7682" s="30">
        <f>DATA!C8529</f>
        <v>0</v>
      </c>
      <c r="B7682" s="30">
        <f>DATA!D8529</f>
        <v>0</v>
      </c>
      <c r="C7682" s="31">
        <f>DATA!E8529</f>
        <v>0</v>
      </c>
    </row>
    <row r="7683" spans="1:3" x14ac:dyDescent="0.35">
      <c r="A7683" s="30">
        <f>DATA!C8530</f>
        <v>0</v>
      </c>
      <c r="B7683" s="30">
        <f>DATA!D8530</f>
        <v>0</v>
      </c>
      <c r="C7683" s="31">
        <f>DATA!E8530</f>
        <v>0</v>
      </c>
    </row>
    <row r="7684" spans="1:3" x14ac:dyDescent="0.35">
      <c r="A7684" s="30">
        <f>DATA!C8531</f>
        <v>0</v>
      </c>
      <c r="B7684" s="30">
        <f>DATA!D8531</f>
        <v>0</v>
      </c>
      <c r="C7684" s="31">
        <f>DATA!E8531</f>
        <v>0</v>
      </c>
    </row>
    <row r="7685" spans="1:3" x14ac:dyDescent="0.35">
      <c r="A7685" s="30">
        <f>DATA!C8532</f>
        <v>0</v>
      </c>
      <c r="B7685" s="30">
        <f>DATA!D8532</f>
        <v>0</v>
      </c>
      <c r="C7685" s="31">
        <f>DATA!E8532</f>
        <v>0</v>
      </c>
    </row>
    <row r="7686" spans="1:3" x14ac:dyDescent="0.35">
      <c r="A7686" s="30">
        <f>DATA!C8533</f>
        <v>0</v>
      </c>
      <c r="B7686" s="30">
        <f>DATA!D8533</f>
        <v>0</v>
      </c>
      <c r="C7686" s="31">
        <f>DATA!E8533</f>
        <v>0</v>
      </c>
    </row>
    <row r="7687" spans="1:3" x14ac:dyDescent="0.35">
      <c r="A7687" s="30">
        <f>DATA!C8534</f>
        <v>0</v>
      </c>
      <c r="B7687" s="30">
        <f>DATA!D8534</f>
        <v>0</v>
      </c>
      <c r="C7687" s="31">
        <f>DATA!E8534</f>
        <v>0</v>
      </c>
    </row>
    <row r="7688" spans="1:3" x14ac:dyDescent="0.35">
      <c r="A7688" s="30">
        <f>DATA!C8535</f>
        <v>0</v>
      </c>
      <c r="B7688" s="30">
        <f>DATA!D8535</f>
        <v>0</v>
      </c>
      <c r="C7688" s="31">
        <f>DATA!E8535</f>
        <v>0</v>
      </c>
    </row>
    <row r="7689" spans="1:3" x14ac:dyDescent="0.35">
      <c r="A7689" s="30">
        <f>DATA!C8536</f>
        <v>0</v>
      </c>
      <c r="B7689" s="30">
        <f>DATA!D8536</f>
        <v>0</v>
      </c>
      <c r="C7689" s="31">
        <f>DATA!E8536</f>
        <v>0</v>
      </c>
    </row>
    <row r="7690" spans="1:3" x14ac:dyDescent="0.35">
      <c r="A7690" s="30">
        <f>DATA!C8537</f>
        <v>0</v>
      </c>
      <c r="B7690" s="30">
        <f>DATA!D8537</f>
        <v>0</v>
      </c>
      <c r="C7690" s="31">
        <f>DATA!E8537</f>
        <v>0</v>
      </c>
    </row>
    <row r="7691" spans="1:3" x14ac:dyDescent="0.35">
      <c r="A7691" s="30">
        <f>DATA!C8538</f>
        <v>0</v>
      </c>
      <c r="B7691" s="30">
        <f>DATA!D8538</f>
        <v>0</v>
      </c>
      <c r="C7691" s="31">
        <f>DATA!E8538</f>
        <v>0</v>
      </c>
    </row>
    <row r="7692" spans="1:3" x14ac:dyDescent="0.35">
      <c r="A7692" s="30">
        <f>DATA!C8539</f>
        <v>0</v>
      </c>
      <c r="B7692" s="30">
        <f>DATA!D8539</f>
        <v>0</v>
      </c>
      <c r="C7692" s="31">
        <f>DATA!E8539</f>
        <v>0</v>
      </c>
    </row>
    <row r="7693" spans="1:3" x14ac:dyDescent="0.35">
      <c r="A7693" s="30">
        <f>DATA!C8540</f>
        <v>0</v>
      </c>
      <c r="B7693" s="30">
        <f>DATA!D8540</f>
        <v>0</v>
      </c>
      <c r="C7693" s="31">
        <f>DATA!E8540</f>
        <v>0</v>
      </c>
    </row>
    <row r="7694" spans="1:3" x14ac:dyDescent="0.35">
      <c r="A7694" s="30">
        <f>DATA!C8541</f>
        <v>0</v>
      </c>
      <c r="B7694" s="30">
        <f>DATA!D8541</f>
        <v>0</v>
      </c>
      <c r="C7694" s="31">
        <f>DATA!E8541</f>
        <v>0</v>
      </c>
    </row>
    <row r="7695" spans="1:3" x14ac:dyDescent="0.35">
      <c r="A7695" s="30">
        <f>DATA!C8542</f>
        <v>0</v>
      </c>
      <c r="B7695" s="30">
        <f>DATA!D8542</f>
        <v>0</v>
      </c>
      <c r="C7695" s="31">
        <f>DATA!E8542</f>
        <v>0</v>
      </c>
    </row>
    <row r="7696" spans="1:3" x14ac:dyDescent="0.35">
      <c r="A7696" s="30">
        <f>DATA!C8543</f>
        <v>0</v>
      </c>
      <c r="B7696" s="30">
        <f>DATA!D8543</f>
        <v>0</v>
      </c>
      <c r="C7696" s="31">
        <f>DATA!E8543</f>
        <v>0</v>
      </c>
    </row>
    <row r="7697" spans="1:3" x14ac:dyDescent="0.35">
      <c r="A7697" s="30">
        <f>DATA!C8544</f>
        <v>0</v>
      </c>
      <c r="B7697" s="30">
        <f>DATA!D8544</f>
        <v>0</v>
      </c>
      <c r="C7697" s="31">
        <f>DATA!E8544</f>
        <v>0</v>
      </c>
    </row>
    <row r="7698" spans="1:3" x14ac:dyDescent="0.35">
      <c r="A7698" s="30">
        <f>DATA!C8545</f>
        <v>0</v>
      </c>
      <c r="B7698" s="30">
        <f>DATA!D8545</f>
        <v>0</v>
      </c>
      <c r="C7698" s="31">
        <f>DATA!E8545</f>
        <v>0</v>
      </c>
    </row>
    <row r="7699" spans="1:3" x14ac:dyDescent="0.35">
      <c r="A7699" s="30">
        <f>DATA!C8546</f>
        <v>0</v>
      </c>
      <c r="B7699" s="30">
        <f>DATA!D8546</f>
        <v>0</v>
      </c>
      <c r="C7699" s="31">
        <f>DATA!E8546</f>
        <v>0</v>
      </c>
    </row>
    <row r="7700" spans="1:3" x14ac:dyDescent="0.35">
      <c r="A7700" s="30">
        <f>DATA!C8547</f>
        <v>0</v>
      </c>
      <c r="B7700" s="30">
        <f>DATA!D8547</f>
        <v>0</v>
      </c>
      <c r="C7700" s="31">
        <f>DATA!E8547</f>
        <v>0</v>
      </c>
    </row>
    <row r="7701" spans="1:3" x14ac:dyDescent="0.35">
      <c r="A7701" s="30">
        <f>DATA!C8548</f>
        <v>0</v>
      </c>
      <c r="B7701" s="30">
        <f>DATA!D8548</f>
        <v>0</v>
      </c>
      <c r="C7701" s="31">
        <f>DATA!E8548</f>
        <v>0</v>
      </c>
    </row>
    <row r="7702" spans="1:3" x14ac:dyDescent="0.35">
      <c r="A7702" s="30">
        <f>DATA!C8549</f>
        <v>0</v>
      </c>
      <c r="B7702" s="30">
        <f>DATA!D8549</f>
        <v>0</v>
      </c>
      <c r="C7702" s="31">
        <f>DATA!E8549</f>
        <v>0</v>
      </c>
    </row>
    <row r="7703" spans="1:3" x14ac:dyDescent="0.35">
      <c r="A7703" s="30">
        <f>DATA!C8550</f>
        <v>0</v>
      </c>
      <c r="B7703" s="30">
        <f>DATA!D8550</f>
        <v>0</v>
      </c>
      <c r="C7703" s="31">
        <f>DATA!E8550</f>
        <v>0</v>
      </c>
    </row>
    <row r="7704" spans="1:3" x14ac:dyDescent="0.35">
      <c r="A7704" s="30">
        <f>DATA!C8551</f>
        <v>0</v>
      </c>
      <c r="B7704" s="30">
        <f>DATA!D8551</f>
        <v>0</v>
      </c>
      <c r="C7704" s="31">
        <f>DATA!E8551</f>
        <v>0</v>
      </c>
    </row>
    <row r="7705" spans="1:3" x14ac:dyDescent="0.35">
      <c r="A7705" s="30">
        <f>DATA!C8552</f>
        <v>0</v>
      </c>
      <c r="B7705" s="30">
        <f>DATA!D8552</f>
        <v>0</v>
      </c>
      <c r="C7705" s="31">
        <f>DATA!E8552</f>
        <v>0</v>
      </c>
    </row>
    <row r="7706" spans="1:3" x14ac:dyDescent="0.35">
      <c r="A7706" s="30">
        <f>DATA!C8553</f>
        <v>0</v>
      </c>
      <c r="B7706" s="30">
        <f>DATA!D8553</f>
        <v>0</v>
      </c>
      <c r="C7706" s="31">
        <f>DATA!E8553</f>
        <v>0</v>
      </c>
    </row>
    <row r="7707" spans="1:3" x14ac:dyDescent="0.35">
      <c r="A7707" s="30">
        <f>DATA!C8554</f>
        <v>0</v>
      </c>
      <c r="B7707" s="30">
        <f>DATA!D8554</f>
        <v>0</v>
      </c>
      <c r="C7707" s="31">
        <f>DATA!E8554</f>
        <v>0</v>
      </c>
    </row>
    <row r="7708" spans="1:3" x14ac:dyDescent="0.35">
      <c r="A7708" s="30">
        <f>DATA!C8555</f>
        <v>0</v>
      </c>
      <c r="B7708" s="30">
        <f>DATA!D8555</f>
        <v>0</v>
      </c>
      <c r="C7708" s="31">
        <f>DATA!E8555</f>
        <v>0</v>
      </c>
    </row>
    <row r="7709" spans="1:3" x14ac:dyDescent="0.35">
      <c r="A7709" s="30">
        <f>DATA!C8556</f>
        <v>0</v>
      </c>
      <c r="B7709" s="30">
        <f>DATA!D8556</f>
        <v>0</v>
      </c>
      <c r="C7709" s="31">
        <f>DATA!E8556</f>
        <v>0</v>
      </c>
    </row>
    <row r="7710" spans="1:3" x14ac:dyDescent="0.35">
      <c r="A7710" s="30">
        <f>DATA!C8557</f>
        <v>0</v>
      </c>
      <c r="B7710" s="30">
        <f>DATA!D8557</f>
        <v>0</v>
      </c>
      <c r="C7710" s="31">
        <f>DATA!E8557</f>
        <v>0</v>
      </c>
    </row>
    <row r="7711" spans="1:3" x14ac:dyDescent="0.35">
      <c r="A7711" s="30">
        <f>DATA!C8558</f>
        <v>0</v>
      </c>
      <c r="B7711" s="30">
        <f>DATA!D8558</f>
        <v>0</v>
      </c>
      <c r="C7711" s="31">
        <f>DATA!E8558</f>
        <v>0</v>
      </c>
    </row>
    <row r="7712" spans="1:3" x14ac:dyDescent="0.35">
      <c r="A7712" s="30">
        <f>DATA!C8559</f>
        <v>0</v>
      </c>
      <c r="B7712" s="30">
        <f>DATA!D8559</f>
        <v>0</v>
      </c>
      <c r="C7712" s="31">
        <f>DATA!E8559</f>
        <v>0</v>
      </c>
    </row>
    <row r="7713" spans="1:3" x14ac:dyDescent="0.35">
      <c r="A7713" s="30">
        <f>DATA!C8560</f>
        <v>0</v>
      </c>
      <c r="B7713" s="30">
        <f>DATA!D8560</f>
        <v>0</v>
      </c>
      <c r="C7713" s="31">
        <f>DATA!E8560</f>
        <v>0</v>
      </c>
    </row>
    <row r="7714" spans="1:3" x14ac:dyDescent="0.35">
      <c r="A7714" s="30">
        <f>DATA!C8561</f>
        <v>0</v>
      </c>
      <c r="B7714" s="30">
        <f>DATA!D8561</f>
        <v>0</v>
      </c>
      <c r="C7714" s="31">
        <f>DATA!E8561</f>
        <v>0</v>
      </c>
    </row>
    <row r="7715" spans="1:3" x14ac:dyDescent="0.35">
      <c r="A7715" s="30">
        <f>DATA!C8562</f>
        <v>0</v>
      </c>
      <c r="B7715" s="30">
        <f>DATA!D8562</f>
        <v>0</v>
      </c>
      <c r="C7715" s="31">
        <f>DATA!E8562</f>
        <v>0</v>
      </c>
    </row>
    <row r="7716" spans="1:3" x14ac:dyDescent="0.35">
      <c r="A7716" s="30">
        <f>DATA!C8563</f>
        <v>0</v>
      </c>
      <c r="B7716" s="30">
        <f>DATA!D8563</f>
        <v>0</v>
      </c>
      <c r="C7716" s="31">
        <f>DATA!E8563</f>
        <v>0</v>
      </c>
    </row>
    <row r="7717" spans="1:3" x14ac:dyDescent="0.35">
      <c r="A7717" s="30">
        <f>DATA!C8564</f>
        <v>0</v>
      </c>
      <c r="B7717" s="30">
        <f>DATA!D8564</f>
        <v>0</v>
      </c>
      <c r="C7717" s="31">
        <f>DATA!E8564</f>
        <v>0</v>
      </c>
    </row>
    <row r="7718" spans="1:3" x14ac:dyDescent="0.35">
      <c r="A7718" s="30">
        <f>DATA!C8565</f>
        <v>0</v>
      </c>
      <c r="B7718" s="30">
        <f>DATA!D8565</f>
        <v>0</v>
      </c>
      <c r="C7718" s="31">
        <f>DATA!E8565</f>
        <v>0</v>
      </c>
    </row>
    <row r="7719" spans="1:3" x14ac:dyDescent="0.35">
      <c r="A7719" s="30">
        <f>DATA!C8566</f>
        <v>0</v>
      </c>
      <c r="B7719" s="30">
        <f>DATA!D8566</f>
        <v>0</v>
      </c>
      <c r="C7719" s="31">
        <f>DATA!E8566</f>
        <v>0</v>
      </c>
    </row>
    <row r="7720" spans="1:3" x14ac:dyDescent="0.35">
      <c r="A7720" s="30">
        <f>DATA!C8567</f>
        <v>0</v>
      </c>
      <c r="B7720" s="30">
        <f>DATA!D8567</f>
        <v>0</v>
      </c>
      <c r="C7720" s="31">
        <f>DATA!E8567</f>
        <v>0</v>
      </c>
    </row>
    <row r="7721" spans="1:3" x14ac:dyDescent="0.35">
      <c r="A7721" s="30">
        <f>DATA!C8568</f>
        <v>0</v>
      </c>
      <c r="B7721" s="30">
        <f>DATA!D8568</f>
        <v>0</v>
      </c>
      <c r="C7721" s="31">
        <f>DATA!E8568</f>
        <v>0</v>
      </c>
    </row>
    <row r="7722" spans="1:3" x14ac:dyDescent="0.35">
      <c r="A7722" s="30">
        <f>DATA!C8569</f>
        <v>0</v>
      </c>
      <c r="B7722" s="30">
        <f>DATA!D8569</f>
        <v>0</v>
      </c>
      <c r="C7722" s="31">
        <f>DATA!E8569</f>
        <v>0</v>
      </c>
    </row>
    <row r="7723" spans="1:3" x14ac:dyDescent="0.35">
      <c r="A7723" s="30">
        <f>DATA!C8570</f>
        <v>0</v>
      </c>
      <c r="B7723" s="30">
        <f>DATA!D8570</f>
        <v>0</v>
      </c>
      <c r="C7723" s="31">
        <f>DATA!E8570</f>
        <v>0</v>
      </c>
    </row>
    <row r="7724" spans="1:3" x14ac:dyDescent="0.35">
      <c r="A7724" s="30">
        <f>DATA!C8571</f>
        <v>0</v>
      </c>
      <c r="B7724" s="30">
        <f>DATA!D8571</f>
        <v>0</v>
      </c>
      <c r="C7724" s="31">
        <f>DATA!E8571</f>
        <v>0</v>
      </c>
    </row>
    <row r="7725" spans="1:3" x14ac:dyDescent="0.35">
      <c r="A7725" s="30">
        <f>DATA!C8572</f>
        <v>0</v>
      </c>
      <c r="B7725" s="30">
        <f>DATA!D8572</f>
        <v>0</v>
      </c>
      <c r="C7725" s="31">
        <f>DATA!E8572</f>
        <v>0</v>
      </c>
    </row>
    <row r="7726" spans="1:3" x14ac:dyDescent="0.35">
      <c r="A7726" s="30">
        <f>DATA!C8573</f>
        <v>0</v>
      </c>
      <c r="B7726" s="30">
        <f>DATA!D8573</f>
        <v>0</v>
      </c>
      <c r="C7726" s="31">
        <f>DATA!E8573</f>
        <v>0</v>
      </c>
    </row>
    <row r="7727" spans="1:3" x14ac:dyDescent="0.35">
      <c r="A7727" s="30">
        <f>DATA!C8574</f>
        <v>0</v>
      </c>
      <c r="B7727" s="30">
        <f>DATA!D8574</f>
        <v>0</v>
      </c>
      <c r="C7727" s="31">
        <f>DATA!E8574</f>
        <v>0</v>
      </c>
    </row>
    <row r="7728" spans="1:3" x14ac:dyDescent="0.35">
      <c r="A7728" s="30">
        <f>DATA!C8575</f>
        <v>0</v>
      </c>
      <c r="B7728" s="30">
        <f>DATA!D8575</f>
        <v>0</v>
      </c>
      <c r="C7728" s="31">
        <f>DATA!E8575</f>
        <v>0</v>
      </c>
    </row>
    <row r="7729" spans="1:3" x14ac:dyDescent="0.35">
      <c r="A7729" s="30">
        <f>DATA!C8576</f>
        <v>0</v>
      </c>
      <c r="B7729" s="30">
        <f>DATA!D8576</f>
        <v>0</v>
      </c>
      <c r="C7729" s="31">
        <f>DATA!E8576</f>
        <v>0</v>
      </c>
    </row>
    <row r="7730" spans="1:3" x14ac:dyDescent="0.35">
      <c r="A7730" s="30">
        <f>DATA!C8577</f>
        <v>0</v>
      </c>
      <c r="B7730" s="30">
        <f>DATA!D8577</f>
        <v>0</v>
      </c>
      <c r="C7730" s="31">
        <f>DATA!E8577</f>
        <v>0</v>
      </c>
    </row>
    <row r="7731" spans="1:3" x14ac:dyDescent="0.35">
      <c r="A7731" s="30">
        <f>DATA!C8578</f>
        <v>0</v>
      </c>
      <c r="B7731" s="30">
        <f>DATA!D8578</f>
        <v>0</v>
      </c>
      <c r="C7731" s="31">
        <f>DATA!E8578</f>
        <v>0</v>
      </c>
    </row>
    <row r="7732" spans="1:3" x14ac:dyDescent="0.35">
      <c r="A7732" s="30">
        <f>DATA!C8579</f>
        <v>0</v>
      </c>
      <c r="B7732" s="30">
        <f>DATA!D8579</f>
        <v>0</v>
      </c>
      <c r="C7732" s="31">
        <f>DATA!E8579</f>
        <v>0</v>
      </c>
    </row>
    <row r="7733" spans="1:3" x14ac:dyDescent="0.35">
      <c r="A7733" s="30">
        <f>DATA!C8580</f>
        <v>0</v>
      </c>
      <c r="B7733" s="30">
        <f>DATA!D8580</f>
        <v>0</v>
      </c>
      <c r="C7733" s="31">
        <f>DATA!E8580</f>
        <v>0</v>
      </c>
    </row>
    <row r="7734" spans="1:3" x14ac:dyDescent="0.35">
      <c r="A7734" s="30">
        <f>DATA!C8581</f>
        <v>0</v>
      </c>
      <c r="B7734" s="30">
        <f>DATA!D8581</f>
        <v>0</v>
      </c>
      <c r="C7734" s="31">
        <f>DATA!E8581</f>
        <v>0</v>
      </c>
    </row>
    <row r="7735" spans="1:3" x14ac:dyDescent="0.35">
      <c r="A7735" s="30">
        <f>DATA!C8582</f>
        <v>0</v>
      </c>
      <c r="B7735" s="30">
        <f>DATA!D8582</f>
        <v>0</v>
      </c>
      <c r="C7735" s="31">
        <f>DATA!E8582</f>
        <v>0</v>
      </c>
    </row>
    <row r="7736" spans="1:3" x14ac:dyDescent="0.35">
      <c r="A7736" s="30">
        <f>DATA!C8583</f>
        <v>0</v>
      </c>
      <c r="B7736" s="30">
        <f>DATA!D8583</f>
        <v>0</v>
      </c>
      <c r="C7736" s="31">
        <f>DATA!E8583</f>
        <v>0</v>
      </c>
    </row>
    <row r="7737" spans="1:3" x14ac:dyDescent="0.35">
      <c r="A7737" s="30">
        <f>DATA!C8584</f>
        <v>0</v>
      </c>
      <c r="B7737" s="30">
        <f>DATA!D8584</f>
        <v>0</v>
      </c>
      <c r="C7737" s="31">
        <f>DATA!E8584</f>
        <v>0</v>
      </c>
    </row>
    <row r="7738" spans="1:3" x14ac:dyDescent="0.35">
      <c r="A7738" s="30">
        <f>DATA!C8585</f>
        <v>0</v>
      </c>
      <c r="B7738" s="30">
        <f>DATA!D8585</f>
        <v>0</v>
      </c>
      <c r="C7738" s="31">
        <f>DATA!E8585</f>
        <v>0</v>
      </c>
    </row>
    <row r="7739" spans="1:3" x14ac:dyDescent="0.35">
      <c r="A7739" s="30">
        <f>DATA!C8586</f>
        <v>0</v>
      </c>
      <c r="B7739" s="30">
        <f>DATA!D8586</f>
        <v>0</v>
      </c>
      <c r="C7739" s="31">
        <f>DATA!E8586</f>
        <v>0</v>
      </c>
    </row>
    <row r="7740" spans="1:3" x14ac:dyDescent="0.35">
      <c r="A7740" s="30">
        <f>DATA!C8587</f>
        <v>0</v>
      </c>
      <c r="B7740" s="30">
        <f>DATA!D8587</f>
        <v>0</v>
      </c>
      <c r="C7740" s="31">
        <f>DATA!E8587</f>
        <v>0</v>
      </c>
    </row>
    <row r="7741" spans="1:3" x14ac:dyDescent="0.35">
      <c r="A7741" s="30">
        <f>DATA!C8588</f>
        <v>0</v>
      </c>
      <c r="B7741" s="30">
        <f>DATA!D8588</f>
        <v>0</v>
      </c>
      <c r="C7741" s="31">
        <f>DATA!E8588</f>
        <v>0</v>
      </c>
    </row>
    <row r="7742" spans="1:3" x14ac:dyDescent="0.35">
      <c r="A7742" s="30">
        <f>DATA!C8589</f>
        <v>0</v>
      </c>
      <c r="B7742" s="30">
        <f>DATA!D8589</f>
        <v>0</v>
      </c>
      <c r="C7742" s="31">
        <f>DATA!E8589</f>
        <v>0</v>
      </c>
    </row>
    <row r="7743" spans="1:3" x14ac:dyDescent="0.35">
      <c r="A7743" s="30">
        <f>DATA!C8590</f>
        <v>0</v>
      </c>
      <c r="B7743" s="30">
        <f>DATA!D8590</f>
        <v>0</v>
      </c>
      <c r="C7743" s="31">
        <f>DATA!E8590</f>
        <v>0</v>
      </c>
    </row>
    <row r="7744" spans="1:3" x14ac:dyDescent="0.35">
      <c r="A7744" s="30">
        <f>DATA!C8591</f>
        <v>0</v>
      </c>
      <c r="B7744" s="30">
        <f>DATA!D8591</f>
        <v>0</v>
      </c>
      <c r="C7744" s="31">
        <f>DATA!E8591</f>
        <v>0</v>
      </c>
    </row>
    <row r="7745" spans="1:3" x14ac:dyDescent="0.35">
      <c r="A7745" s="30">
        <f>DATA!C8592</f>
        <v>0</v>
      </c>
      <c r="B7745" s="30">
        <f>DATA!D8592</f>
        <v>0</v>
      </c>
      <c r="C7745" s="31">
        <f>DATA!E8592</f>
        <v>0</v>
      </c>
    </row>
    <row r="7746" spans="1:3" x14ac:dyDescent="0.35">
      <c r="A7746" s="30">
        <f>DATA!C8593</f>
        <v>0</v>
      </c>
      <c r="B7746" s="30">
        <f>DATA!D8593</f>
        <v>0</v>
      </c>
      <c r="C7746" s="31">
        <f>DATA!E8593</f>
        <v>0</v>
      </c>
    </row>
    <row r="7747" spans="1:3" x14ac:dyDescent="0.35">
      <c r="A7747" s="30">
        <f>DATA!C8594</f>
        <v>0</v>
      </c>
      <c r="B7747" s="30">
        <f>DATA!D8594</f>
        <v>0</v>
      </c>
      <c r="C7747" s="31">
        <f>DATA!E8594</f>
        <v>0</v>
      </c>
    </row>
    <row r="7748" spans="1:3" x14ac:dyDescent="0.35">
      <c r="A7748" s="30">
        <f>DATA!C8595</f>
        <v>0</v>
      </c>
      <c r="B7748" s="30">
        <f>DATA!D8595</f>
        <v>0</v>
      </c>
      <c r="C7748" s="31">
        <f>DATA!E8595</f>
        <v>0</v>
      </c>
    </row>
    <row r="7749" spans="1:3" x14ac:dyDescent="0.35">
      <c r="A7749" s="30">
        <f>DATA!C8596</f>
        <v>0</v>
      </c>
      <c r="B7749" s="30">
        <f>DATA!D8596</f>
        <v>0</v>
      </c>
      <c r="C7749" s="31">
        <f>DATA!E8596</f>
        <v>0</v>
      </c>
    </row>
    <row r="7750" spans="1:3" x14ac:dyDescent="0.35">
      <c r="A7750" s="30">
        <f>DATA!C8597</f>
        <v>0</v>
      </c>
      <c r="B7750" s="30">
        <f>DATA!D8597</f>
        <v>0</v>
      </c>
      <c r="C7750" s="31">
        <f>DATA!E8597</f>
        <v>0</v>
      </c>
    </row>
    <row r="7751" spans="1:3" x14ac:dyDescent="0.35">
      <c r="A7751" s="30">
        <f>DATA!C8598</f>
        <v>0</v>
      </c>
      <c r="B7751" s="30">
        <f>DATA!D8598</f>
        <v>0</v>
      </c>
      <c r="C7751" s="31">
        <f>DATA!E8598</f>
        <v>0</v>
      </c>
    </row>
    <row r="7752" spans="1:3" x14ac:dyDescent="0.35">
      <c r="A7752" s="30">
        <f>DATA!C8599</f>
        <v>0</v>
      </c>
      <c r="B7752" s="30">
        <f>DATA!D8599</f>
        <v>0</v>
      </c>
      <c r="C7752" s="31">
        <f>DATA!E8599</f>
        <v>0</v>
      </c>
    </row>
    <row r="7753" spans="1:3" x14ac:dyDescent="0.35">
      <c r="A7753" s="30">
        <f>DATA!C8600</f>
        <v>0</v>
      </c>
      <c r="B7753" s="30">
        <f>DATA!D8600</f>
        <v>0</v>
      </c>
      <c r="C7753" s="31">
        <f>DATA!E8600</f>
        <v>0</v>
      </c>
    </row>
    <row r="7754" spans="1:3" x14ac:dyDescent="0.35">
      <c r="A7754" s="30">
        <f>DATA!C8601</f>
        <v>0</v>
      </c>
      <c r="B7754" s="30">
        <f>DATA!D8601</f>
        <v>0</v>
      </c>
      <c r="C7754" s="31">
        <f>DATA!E8601</f>
        <v>0</v>
      </c>
    </row>
    <row r="7755" spans="1:3" x14ac:dyDescent="0.35">
      <c r="A7755" s="30">
        <f>DATA!C8602</f>
        <v>0</v>
      </c>
      <c r="B7755" s="30">
        <f>DATA!D8602</f>
        <v>0</v>
      </c>
      <c r="C7755" s="31">
        <f>DATA!E8602</f>
        <v>0</v>
      </c>
    </row>
    <row r="7756" spans="1:3" x14ac:dyDescent="0.35">
      <c r="A7756" s="30">
        <f>DATA!C8603</f>
        <v>0</v>
      </c>
      <c r="B7756" s="30">
        <f>DATA!D8603</f>
        <v>0</v>
      </c>
      <c r="C7756" s="31">
        <f>DATA!E8603</f>
        <v>0</v>
      </c>
    </row>
    <row r="7757" spans="1:3" x14ac:dyDescent="0.35">
      <c r="A7757" s="30">
        <f>DATA!C8604</f>
        <v>0</v>
      </c>
      <c r="B7757" s="30">
        <f>DATA!D8604</f>
        <v>0</v>
      </c>
      <c r="C7757" s="31">
        <f>DATA!E8604</f>
        <v>0</v>
      </c>
    </row>
    <row r="7758" spans="1:3" x14ac:dyDescent="0.35">
      <c r="A7758" s="30">
        <f>DATA!C8605</f>
        <v>0</v>
      </c>
      <c r="B7758" s="30">
        <f>DATA!D8605</f>
        <v>0</v>
      </c>
      <c r="C7758" s="31">
        <f>DATA!E8605</f>
        <v>0</v>
      </c>
    </row>
    <row r="7759" spans="1:3" x14ac:dyDescent="0.35">
      <c r="A7759" s="30">
        <f>DATA!C8606</f>
        <v>0</v>
      </c>
      <c r="B7759" s="30">
        <f>DATA!D8606</f>
        <v>0</v>
      </c>
      <c r="C7759" s="31">
        <f>DATA!E8606</f>
        <v>0</v>
      </c>
    </row>
    <row r="7760" spans="1:3" x14ac:dyDescent="0.35">
      <c r="A7760" s="30">
        <f>DATA!C8607</f>
        <v>0</v>
      </c>
      <c r="B7760" s="30">
        <f>DATA!D8607</f>
        <v>0</v>
      </c>
      <c r="C7760" s="31">
        <f>DATA!E8607</f>
        <v>0</v>
      </c>
    </row>
    <row r="7761" spans="1:3" x14ac:dyDescent="0.35">
      <c r="A7761" s="30">
        <f>DATA!C8608</f>
        <v>0</v>
      </c>
      <c r="B7761" s="30">
        <f>DATA!D8608</f>
        <v>0</v>
      </c>
      <c r="C7761" s="31">
        <f>DATA!E8608</f>
        <v>0</v>
      </c>
    </row>
    <row r="7762" spans="1:3" x14ac:dyDescent="0.35">
      <c r="A7762" s="30">
        <f>DATA!C8609</f>
        <v>0</v>
      </c>
      <c r="B7762" s="30">
        <f>DATA!D8609</f>
        <v>0</v>
      </c>
      <c r="C7762" s="31">
        <f>DATA!E8609</f>
        <v>0</v>
      </c>
    </row>
    <row r="7763" spans="1:3" x14ac:dyDescent="0.35">
      <c r="A7763" s="30">
        <f>DATA!C8610</f>
        <v>0</v>
      </c>
      <c r="B7763" s="30">
        <f>DATA!D8610</f>
        <v>0</v>
      </c>
      <c r="C7763" s="31">
        <f>DATA!E8610</f>
        <v>0</v>
      </c>
    </row>
    <row r="7764" spans="1:3" x14ac:dyDescent="0.35">
      <c r="A7764" s="30">
        <f>DATA!C8611</f>
        <v>0</v>
      </c>
      <c r="B7764" s="30">
        <f>DATA!D8611</f>
        <v>0</v>
      </c>
      <c r="C7764" s="31">
        <f>DATA!E8611</f>
        <v>0</v>
      </c>
    </row>
    <row r="7765" spans="1:3" x14ac:dyDescent="0.35">
      <c r="A7765" s="30">
        <f>DATA!C8612</f>
        <v>0</v>
      </c>
      <c r="B7765" s="30">
        <f>DATA!D8612</f>
        <v>0</v>
      </c>
      <c r="C7765" s="31">
        <f>DATA!E8612</f>
        <v>0</v>
      </c>
    </row>
    <row r="7766" spans="1:3" x14ac:dyDescent="0.35">
      <c r="A7766" s="30">
        <f>DATA!C8613</f>
        <v>0</v>
      </c>
      <c r="B7766" s="30">
        <f>DATA!D8613</f>
        <v>0</v>
      </c>
      <c r="C7766" s="31">
        <f>DATA!E8613</f>
        <v>0</v>
      </c>
    </row>
    <row r="7767" spans="1:3" x14ac:dyDescent="0.35">
      <c r="A7767" s="30">
        <f>DATA!C8614</f>
        <v>0</v>
      </c>
      <c r="B7767" s="30">
        <f>DATA!D8614</f>
        <v>0</v>
      </c>
      <c r="C7767" s="31">
        <f>DATA!E8614</f>
        <v>0</v>
      </c>
    </row>
    <row r="7768" spans="1:3" x14ac:dyDescent="0.35">
      <c r="A7768" s="30">
        <f>DATA!C8615</f>
        <v>0</v>
      </c>
      <c r="B7768" s="30">
        <f>DATA!D8615</f>
        <v>0</v>
      </c>
      <c r="C7768" s="31">
        <f>DATA!E8615</f>
        <v>0</v>
      </c>
    </row>
    <row r="7769" spans="1:3" x14ac:dyDescent="0.35">
      <c r="A7769" s="30">
        <f>DATA!C8616</f>
        <v>0</v>
      </c>
      <c r="B7769" s="30">
        <f>DATA!D8616</f>
        <v>0</v>
      </c>
      <c r="C7769" s="31">
        <f>DATA!E8616</f>
        <v>0</v>
      </c>
    </row>
    <row r="7770" spans="1:3" x14ac:dyDescent="0.35">
      <c r="A7770" s="30">
        <f>DATA!C8617</f>
        <v>0</v>
      </c>
      <c r="B7770" s="30">
        <f>DATA!D8617</f>
        <v>0</v>
      </c>
      <c r="C7770" s="31">
        <f>DATA!E8617</f>
        <v>0</v>
      </c>
    </row>
    <row r="7771" spans="1:3" x14ac:dyDescent="0.35">
      <c r="A7771" s="30">
        <f>DATA!C8618</f>
        <v>0</v>
      </c>
      <c r="B7771" s="30">
        <f>DATA!D8618</f>
        <v>0</v>
      </c>
      <c r="C7771" s="31">
        <f>DATA!E8618</f>
        <v>0</v>
      </c>
    </row>
    <row r="7772" spans="1:3" x14ac:dyDescent="0.35">
      <c r="A7772" s="30">
        <f>DATA!C8619</f>
        <v>0</v>
      </c>
      <c r="B7772" s="30">
        <f>DATA!D8619</f>
        <v>0</v>
      </c>
      <c r="C7772" s="31">
        <f>DATA!E8619</f>
        <v>0</v>
      </c>
    </row>
    <row r="7773" spans="1:3" x14ac:dyDescent="0.35">
      <c r="A7773" s="30">
        <f>DATA!C8620</f>
        <v>0</v>
      </c>
      <c r="B7773" s="30">
        <f>DATA!D8620</f>
        <v>0</v>
      </c>
      <c r="C7773" s="31">
        <f>DATA!E8620</f>
        <v>0</v>
      </c>
    </row>
    <row r="7774" spans="1:3" x14ac:dyDescent="0.35">
      <c r="A7774" s="30">
        <f>DATA!C8621</f>
        <v>0</v>
      </c>
      <c r="B7774" s="30">
        <f>DATA!D8621</f>
        <v>0</v>
      </c>
      <c r="C7774" s="31">
        <f>DATA!E8621</f>
        <v>0</v>
      </c>
    </row>
    <row r="7775" spans="1:3" x14ac:dyDescent="0.35">
      <c r="A7775" s="30">
        <f>DATA!C8622</f>
        <v>0</v>
      </c>
      <c r="B7775" s="30">
        <f>DATA!D8622</f>
        <v>0</v>
      </c>
      <c r="C7775" s="31">
        <f>DATA!E8622</f>
        <v>0</v>
      </c>
    </row>
    <row r="7776" spans="1:3" x14ac:dyDescent="0.35">
      <c r="A7776" s="30">
        <f>DATA!C8623</f>
        <v>0</v>
      </c>
      <c r="B7776" s="30">
        <f>DATA!D8623</f>
        <v>0</v>
      </c>
      <c r="C7776" s="31">
        <f>DATA!E8623</f>
        <v>0</v>
      </c>
    </row>
    <row r="7777" spans="1:3" x14ac:dyDescent="0.35">
      <c r="A7777" s="30">
        <f>DATA!C8624</f>
        <v>0</v>
      </c>
      <c r="B7777" s="30">
        <f>DATA!D8624</f>
        <v>0</v>
      </c>
      <c r="C7777" s="31">
        <f>DATA!E8624</f>
        <v>0</v>
      </c>
    </row>
    <row r="7778" spans="1:3" x14ac:dyDescent="0.35">
      <c r="A7778" s="30">
        <f>DATA!C8625</f>
        <v>0</v>
      </c>
      <c r="B7778" s="30">
        <f>DATA!D8625</f>
        <v>0</v>
      </c>
      <c r="C7778" s="31">
        <f>DATA!E8625</f>
        <v>0</v>
      </c>
    </row>
    <row r="7779" spans="1:3" x14ac:dyDescent="0.35">
      <c r="A7779" s="30">
        <f>DATA!C8626</f>
        <v>0</v>
      </c>
      <c r="B7779" s="30">
        <f>DATA!D8626</f>
        <v>0</v>
      </c>
      <c r="C7779" s="31">
        <f>DATA!E8626</f>
        <v>0</v>
      </c>
    </row>
    <row r="7780" spans="1:3" x14ac:dyDescent="0.35">
      <c r="A7780" s="30">
        <f>DATA!C8627</f>
        <v>0</v>
      </c>
      <c r="B7780" s="30">
        <f>DATA!D8627</f>
        <v>0</v>
      </c>
      <c r="C7780" s="31">
        <f>DATA!E8627</f>
        <v>0</v>
      </c>
    </row>
    <row r="7781" spans="1:3" x14ac:dyDescent="0.35">
      <c r="A7781" s="30">
        <f>DATA!C8628</f>
        <v>0</v>
      </c>
      <c r="B7781" s="30">
        <f>DATA!D8628</f>
        <v>0</v>
      </c>
      <c r="C7781" s="31">
        <f>DATA!E8628</f>
        <v>0</v>
      </c>
    </row>
    <row r="7782" spans="1:3" x14ac:dyDescent="0.35">
      <c r="A7782" s="30">
        <f>DATA!C8629</f>
        <v>0</v>
      </c>
      <c r="B7782" s="30">
        <f>DATA!D8629</f>
        <v>0</v>
      </c>
      <c r="C7782" s="31">
        <f>DATA!E8629</f>
        <v>0</v>
      </c>
    </row>
    <row r="7783" spans="1:3" x14ac:dyDescent="0.35">
      <c r="A7783" s="30">
        <f>DATA!C8630</f>
        <v>0</v>
      </c>
      <c r="B7783" s="30">
        <f>DATA!D8630</f>
        <v>0</v>
      </c>
      <c r="C7783" s="31">
        <f>DATA!E8630</f>
        <v>0</v>
      </c>
    </row>
    <row r="7784" spans="1:3" x14ac:dyDescent="0.35">
      <c r="A7784" s="30">
        <f>DATA!C8631</f>
        <v>0</v>
      </c>
      <c r="B7784" s="30">
        <f>DATA!D8631</f>
        <v>0</v>
      </c>
      <c r="C7784" s="31">
        <f>DATA!E8631</f>
        <v>0</v>
      </c>
    </row>
    <row r="7785" spans="1:3" x14ac:dyDescent="0.35">
      <c r="A7785" s="30">
        <f>DATA!C8632</f>
        <v>0</v>
      </c>
      <c r="B7785" s="30">
        <f>DATA!D8632</f>
        <v>0</v>
      </c>
      <c r="C7785" s="31">
        <f>DATA!E8632</f>
        <v>0</v>
      </c>
    </row>
    <row r="7786" spans="1:3" x14ac:dyDescent="0.35">
      <c r="A7786" s="30">
        <f>DATA!C8633</f>
        <v>0</v>
      </c>
      <c r="B7786" s="30">
        <f>DATA!D8633</f>
        <v>0</v>
      </c>
      <c r="C7786" s="31">
        <f>DATA!E8633</f>
        <v>0</v>
      </c>
    </row>
    <row r="7787" spans="1:3" x14ac:dyDescent="0.35">
      <c r="A7787" s="30">
        <f>DATA!C8634</f>
        <v>0</v>
      </c>
      <c r="B7787" s="30">
        <f>DATA!D8634</f>
        <v>0</v>
      </c>
      <c r="C7787" s="31">
        <f>DATA!E8634</f>
        <v>0</v>
      </c>
    </row>
    <row r="7788" spans="1:3" x14ac:dyDescent="0.35">
      <c r="A7788" s="30">
        <f>DATA!C8635</f>
        <v>0</v>
      </c>
      <c r="B7788" s="30">
        <f>DATA!D8635</f>
        <v>0</v>
      </c>
      <c r="C7788" s="31">
        <f>DATA!E8635</f>
        <v>0</v>
      </c>
    </row>
    <row r="7789" spans="1:3" x14ac:dyDescent="0.35">
      <c r="A7789" s="30">
        <f>DATA!C8636</f>
        <v>0</v>
      </c>
      <c r="B7789" s="30">
        <f>DATA!D8636</f>
        <v>0</v>
      </c>
      <c r="C7789" s="31">
        <f>DATA!E8636</f>
        <v>0</v>
      </c>
    </row>
    <row r="7790" spans="1:3" x14ac:dyDescent="0.35">
      <c r="A7790" s="30">
        <f>DATA!C8637</f>
        <v>0</v>
      </c>
      <c r="B7790" s="30">
        <f>DATA!D8637</f>
        <v>0</v>
      </c>
      <c r="C7790" s="31">
        <f>DATA!E8637</f>
        <v>0</v>
      </c>
    </row>
    <row r="7791" spans="1:3" x14ac:dyDescent="0.35">
      <c r="A7791" s="30">
        <f>DATA!C8638</f>
        <v>0</v>
      </c>
      <c r="B7791" s="30">
        <f>DATA!D8638</f>
        <v>0</v>
      </c>
      <c r="C7791" s="31">
        <f>DATA!E8638</f>
        <v>0</v>
      </c>
    </row>
    <row r="7792" spans="1:3" x14ac:dyDescent="0.35">
      <c r="A7792" s="30">
        <f>DATA!C8639</f>
        <v>0</v>
      </c>
      <c r="B7792" s="30">
        <f>DATA!D8639</f>
        <v>0</v>
      </c>
      <c r="C7792" s="31">
        <f>DATA!E8639</f>
        <v>0</v>
      </c>
    </row>
    <row r="7793" spans="1:3" x14ac:dyDescent="0.35">
      <c r="A7793" s="30">
        <f>DATA!C8640</f>
        <v>0</v>
      </c>
      <c r="B7793" s="30">
        <f>DATA!D8640</f>
        <v>0</v>
      </c>
      <c r="C7793" s="31">
        <f>DATA!E8640</f>
        <v>0</v>
      </c>
    </row>
    <row r="7794" spans="1:3" x14ac:dyDescent="0.35">
      <c r="A7794" s="30">
        <f>DATA!C8641</f>
        <v>0</v>
      </c>
      <c r="B7794" s="30">
        <f>DATA!D8641</f>
        <v>0</v>
      </c>
      <c r="C7794" s="31">
        <f>DATA!E8641</f>
        <v>0</v>
      </c>
    </row>
    <row r="7795" spans="1:3" x14ac:dyDescent="0.35">
      <c r="A7795" s="30">
        <f>DATA!C8642</f>
        <v>0</v>
      </c>
      <c r="B7795" s="30">
        <f>DATA!D8642</f>
        <v>0</v>
      </c>
      <c r="C7795" s="31">
        <f>DATA!E8642</f>
        <v>0</v>
      </c>
    </row>
    <row r="7796" spans="1:3" x14ac:dyDescent="0.35">
      <c r="A7796" s="30">
        <f>DATA!C8643</f>
        <v>0</v>
      </c>
      <c r="B7796" s="30">
        <f>DATA!D8643</f>
        <v>0</v>
      </c>
      <c r="C7796" s="31">
        <f>DATA!E8643</f>
        <v>0</v>
      </c>
    </row>
    <row r="7797" spans="1:3" x14ac:dyDescent="0.35">
      <c r="A7797" s="30">
        <f>DATA!C8644</f>
        <v>0</v>
      </c>
      <c r="B7797" s="30">
        <f>DATA!D8644</f>
        <v>0</v>
      </c>
      <c r="C7797" s="31">
        <f>DATA!E8644</f>
        <v>0</v>
      </c>
    </row>
    <row r="7798" spans="1:3" x14ac:dyDescent="0.35">
      <c r="A7798" s="30">
        <f>DATA!C8645</f>
        <v>0</v>
      </c>
      <c r="B7798" s="30">
        <f>DATA!D8645</f>
        <v>0</v>
      </c>
      <c r="C7798" s="31">
        <f>DATA!E8645</f>
        <v>0</v>
      </c>
    </row>
    <row r="7799" spans="1:3" x14ac:dyDescent="0.35">
      <c r="A7799" s="30">
        <f>DATA!C8646</f>
        <v>0</v>
      </c>
      <c r="B7799" s="30">
        <f>DATA!D8646</f>
        <v>0</v>
      </c>
      <c r="C7799" s="31">
        <f>DATA!E8646</f>
        <v>0</v>
      </c>
    </row>
    <row r="7800" spans="1:3" x14ac:dyDescent="0.35">
      <c r="A7800" s="30">
        <f>DATA!C8647</f>
        <v>0</v>
      </c>
      <c r="B7800" s="30">
        <f>DATA!D8647</f>
        <v>0</v>
      </c>
      <c r="C7800" s="31">
        <f>DATA!E8647</f>
        <v>0</v>
      </c>
    </row>
    <row r="7801" spans="1:3" x14ac:dyDescent="0.35">
      <c r="A7801" s="30">
        <f>DATA!C8648</f>
        <v>0</v>
      </c>
      <c r="B7801" s="30">
        <f>DATA!D8648</f>
        <v>0</v>
      </c>
      <c r="C7801" s="31">
        <f>DATA!E8648</f>
        <v>0</v>
      </c>
    </row>
    <row r="7802" spans="1:3" x14ac:dyDescent="0.35">
      <c r="A7802" s="30">
        <f>DATA!C8649</f>
        <v>0</v>
      </c>
      <c r="B7802" s="30">
        <f>DATA!D8649</f>
        <v>0</v>
      </c>
      <c r="C7802" s="31">
        <f>DATA!E8649</f>
        <v>0</v>
      </c>
    </row>
    <row r="7803" spans="1:3" x14ac:dyDescent="0.35">
      <c r="A7803" s="30">
        <f>DATA!C8650</f>
        <v>0</v>
      </c>
      <c r="B7803" s="30">
        <f>DATA!D8650</f>
        <v>0</v>
      </c>
      <c r="C7803" s="31">
        <f>DATA!E8650</f>
        <v>0</v>
      </c>
    </row>
    <row r="7804" spans="1:3" x14ac:dyDescent="0.35">
      <c r="A7804" s="30">
        <f>DATA!C8651</f>
        <v>0</v>
      </c>
      <c r="B7804" s="30">
        <f>DATA!D8651</f>
        <v>0</v>
      </c>
      <c r="C7804" s="31">
        <f>DATA!E8651</f>
        <v>0</v>
      </c>
    </row>
    <row r="7805" spans="1:3" x14ac:dyDescent="0.35">
      <c r="A7805" s="30">
        <f>DATA!C8652</f>
        <v>0</v>
      </c>
      <c r="B7805" s="30">
        <f>DATA!D8652</f>
        <v>0</v>
      </c>
      <c r="C7805" s="31">
        <f>DATA!E8652</f>
        <v>0</v>
      </c>
    </row>
    <row r="7806" spans="1:3" x14ac:dyDescent="0.35">
      <c r="A7806" s="30">
        <f>DATA!C8653</f>
        <v>0</v>
      </c>
      <c r="B7806" s="30">
        <f>DATA!D8653</f>
        <v>0</v>
      </c>
      <c r="C7806" s="31">
        <f>DATA!E8653</f>
        <v>0</v>
      </c>
    </row>
    <row r="7807" spans="1:3" x14ac:dyDescent="0.35">
      <c r="A7807" s="30">
        <f>DATA!C8654</f>
        <v>0</v>
      </c>
      <c r="B7807" s="30">
        <f>DATA!D8654</f>
        <v>0</v>
      </c>
      <c r="C7807" s="31">
        <f>DATA!E8654</f>
        <v>0</v>
      </c>
    </row>
    <row r="7808" spans="1:3" x14ac:dyDescent="0.35">
      <c r="A7808" s="30">
        <f>DATA!C8655</f>
        <v>0</v>
      </c>
      <c r="B7808" s="30">
        <f>DATA!D8655</f>
        <v>0</v>
      </c>
      <c r="C7808" s="31">
        <f>DATA!E8655</f>
        <v>0</v>
      </c>
    </row>
    <row r="7809" spans="1:3" x14ac:dyDescent="0.35">
      <c r="A7809" s="30">
        <f>DATA!C8656</f>
        <v>0</v>
      </c>
      <c r="B7809" s="30">
        <f>DATA!D8656</f>
        <v>0</v>
      </c>
      <c r="C7809" s="31">
        <f>DATA!E8656</f>
        <v>0</v>
      </c>
    </row>
    <row r="7810" spans="1:3" x14ac:dyDescent="0.35">
      <c r="A7810" s="30">
        <f>DATA!C8657</f>
        <v>0</v>
      </c>
      <c r="B7810" s="30">
        <f>DATA!D8657</f>
        <v>0</v>
      </c>
      <c r="C7810" s="31">
        <f>DATA!E8657</f>
        <v>0</v>
      </c>
    </row>
    <row r="7811" spans="1:3" x14ac:dyDescent="0.35">
      <c r="A7811" s="30">
        <f>DATA!C8658</f>
        <v>0</v>
      </c>
      <c r="B7811" s="30">
        <f>DATA!D8658</f>
        <v>0</v>
      </c>
      <c r="C7811" s="31">
        <f>DATA!E8658</f>
        <v>0</v>
      </c>
    </row>
    <row r="7812" spans="1:3" x14ac:dyDescent="0.35">
      <c r="A7812" s="30">
        <f>DATA!C8659</f>
        <v>0</v>
      </c>
      <c r="B7812" s="30">
        <f>DATA!D8659</f>
        <v>0</v>
      </c>
      <c r="C7812" s="31">
        <f>DATA!E8659</f>
        <v>0</v>
      </c>
    </row>
    <row r="7813" spans="1:3" x14ac:dyDescent="0.35">
      <c r="A7813" s="30">
        <f>DATA!C8660</f>
        <v>0</v>
      </c>
      <c r="B7813" s="30">
        <f>DATA!D8660</f>
        <v>0</v>
      </c>
      <c r="C7813" s="31">
        <f>DATA!E8660</f>
        <v>0</v>
      </c>
    </row>
    <row r="7814" spans="1:3" x14ac:dyDescent="0.35">
      <c r="A7814" s="30">
        <f>DATA!C8661</f>
        <v>0</v>
      </c>
      <c r="B7814" s="30">
        <f>DATA!D8661</f>
        <v>0</v>
      </c>
      <c r="C7814" s="31">
        <f>DATA!E8661</f>
        <v>0</v>
      </c>
    </row>
    <row r="7815" spans="1:3" x14ac:dyDescent="0.35">
      <c r="A7815" s="30">
        <f>DATA!C8662</f>
        <v>0</v>
      </c>
      <c r="B7815" s="30">
        <f>DATA!D8662</f>
        <v>0</v>
      </c>
      <c r="C7815" s="31">
        <f>DATA!E8662</f>
        <v>0</v>
      </c>
    </row>
    <row r="7816" spans="1:3" x14ac:dyDescent="0.35">
      <c r="A7816" s="30">
        <f>DATA!C8663</f>
        <v>0</v>
      </c>
      <c r="B7816" s="30">
        <f>DATA!D8663</f>
        <v>0</v>
      </c>
      <c r="C7816" s="31">
        <f>DATA!E8663</f>
        <v>0</v>
      </c>
    </row>
    <row r="7817" spans="1:3" x14ac:dyDescent="0.35">
      <c r="A7817" s="30">
        <f>DATA!C8664</f>
        <v>0</v>
      </c>
      <c r="B7817" s="30">
        <f>DATA!D8664</f>
        <v>0</v>
      </c>
      <c r="C7817" s="31">
        <f>DATA!E8664</f>
        <v>0</v>
      </c>
    </row>
    <row r="7818" spans="1:3" x14ac:dyDescent="0.35">
      <c r="A7818" s="30">
        <f>DATA!C8665</f>
        <v>0</v>
      </c>
      <c r="B7818" s="30">
        <f>DATA!D8665</f>
        <v>0</v>
      </c>
      <c r="C7818" s="31">
        <f>DATA!E8665</f>
        <v>0</v>
      </c>
    </row>
    <row r="7819" spans="1:3" x14ac:dyDescent="0.35">
      <c r="A7819" s="30">
        <f>DATA!C8666</f>
        <v>0</v>
      </c>
      <c r="B7819" s="30">
        <f>DATA!D8666</f>
        <v>0</v>
      </c>
      <c r="C7819" s="31">
        <f>DATA!E8666</f>
        <v>0</v>
      </c>
    </row>
    <row r="7820" spans="1:3" x14ac:dyDescent="0.35">
      <c r="A7820" s="30">
        <f>DATA!C8667</f>
        <v>0</v>
      </c>
      <c r="B7820" s="30">
        <f>DATA!D8667</f>
        <v>0</v>
      </c>
      <c r="C7820" s="31">
        <f>DATA!E8667</f>
        <v>0</v>
      </c>
    </row>
    <row r="7821" spans="1:3" x14ac:dyDescent="0.35">
      <c r="A7821" s="30">
        <f>DATA!C8668</f>
        <v>0</v>
      </c>
      <c r="B7821" s="30">
        <f>DATA!D8668</f>
        <v>0</v>
      </c>
      <c r="C7821" s="31">
        <f>DATA!E8668</f>
        <v>0</v>
      </c>
    </row>
    <row r="7822" spans="1:3" x14ac:dyDescent="0.35">
      <c r="A7822" s="30">
        <f>DATA!C8669</f>
        <v>0</v>
      </c>
      <c r="B7822" s="30">
        <f>DATA!D8669</f>
        <v>0</v>
      </c>
      <c r="C7822" s="31">
        <f>DATA!E8669</f>
        <v>0</v>
      </c>
    </row>
    <row r="7823" spans="1:3" x14ac:dyDescent="0.35">
      <c r="A7823" s="30">
        <f>DATA!C8670</f>
        <v>0</v>
      </c>
      <c r="B7823" s="30">
        <f>DATA!D8670</f>
        <v>0</v>
      </c>
      <c r="C7823" s="31">
        <f>DATA!E8670</f>
        <v>0</v>
      </c>
    </row>
    <row r="7824" spans="1:3" x14ac:dyDescent="0.35">
      <c r="A7824" s="30">
        <f>DATA!C8671</f>
        <v>0</v>
      </c>
      <c r="B7824" s="30">
        <f>DATA!D8671</f>
        <v>0</v>
      </c>
      <c r="C7824" s="31">
        <f>DATA!E8671</f>
        <v>0</v>
      </c>
    </row>
    <row r="7825" spans="1:3" x14ac:dyDescent="0.35">
      <c r="A7825" s="30">
        <f>DATA!C8672</f>
        <v>0</v>
      </c>
      <c r="B7825" s="30">
        <f>DATA!D8672</f>
        <v>0</v>
      </c>
      <c r="C7825" s="31">
        <f>DATA!E8672</f>
        <v>0</v>
      </c>
    </row>
    <row r="7826" spans="1:3" x14ac:dyDescent="0.35">
      <c r="A7826" s="30">
        <f>DATA!C8673</f>
        <v>0</v>
      </c>
      <c r="B7826" s="30">
        <f>DATA!D8673</f>
        <v>0</v>
      </c>
      <c r="C7826" s="31">
        <f>DATA!E8673</f>
        <v>0</v>
      </c>
    </row>
    <row r="7827" spans="1:3" x14ac:dyDescent="0.35">
      <c r="A7827" s="30">
        <f>DATA!C8674</f>
        <v>0</v>
      </c>
      <c r="B7827" s="30">
        <f>DATA!D8674</f>
        <v>0</v>
      </c>
      <c r="C7827" s="31">
        <f>DATA!E8674</f>
        <v>0</v>
      </c>
    </row>
    <row r="7828" spans="1:3" x14ac:dyDescent="0.35">
      <c r="A7828" s="30">
        <f>DATA!C8675</f>
        <v>0</v>
      </c>
      <c r="B7828" s="30">
        <f>DATA!D8675</f>
        <v>0</v>
      </c>
      <c r="C7828" s="31">
        <f>DATA!E8675</f>
        <v>0</v>
      </c>
    </row>
    <row r="7829" spans="1:3" x14ac:dyDescent="0.35">
      <c r="A7829" s="30">
        <f>DATA!C8676</f>
        <v>0</v>
      </c>
      <c r="B7829" s="30">
        <f>DATA!D8676</f>
        <v>0</v>
      </c>
      <c r="C7829" s="31">
        <f>DATA!E8676</f>
        <v>0</v>
      </c>
    </row>
    <row r="7830" spans="1:3" x14ac:dyDescent="0.35">
      <c r="A7830" s="30">
        <f>DATA!C8677</f>
        <v>0</v>
      </c>
      <c r="B7830" s="30">
        <f>DATA!D8677</f>
        <v>0</v>
      </c>
      <c r="C7830" s="31">
        <f>DATA!E8677</f>
        <v>0</v>
      </c>
    </row>
    <row r="7831" spans="1:3" x14ac:dyDescent="0.35">
      <c r="A7831" s="30">
        <f>DATA!C8678</f>
        <v>0</v>
      </c>
      <c r="B7831" s="30">
        <f>DATA!D8678</f>
        <v>0</v>
      </c>
      <c r="C7831" s="31">
        <f>DATA!E8678</f>
        <v>0</v>
      </c>
    </row>
    <row r="7832" spans="1:3" x14ac:dyDescent="0.35">
      <c r="A7832" s="30">
        <f>DATA!C8679</f>
        <v>0</v>
      </c>
      <c r="B7832" s="30">
        <f>DATA!D8679</f>
        <v>0</v>
      </c>
      <c r="C7832" s="31">
        <f>DATA!E8679</f>
        <v>0</v>
      </c>
    </row>
    <row r="7833" spans="1:3" x14ac:dyDescent="0.35">
      <c r="A7833" s="30">
        <f>DATA!C8680</f>
        <v>0</v>
      </c>
      <c r="B7833" s="30">
        <f>DATA!D8680</f>
        <v>0</v>
      </c>
      <c r="C7833" s="31">
        <f>DATA!E8680</f>
        <v>0</v>
      </c>
    </row>
    <row r="7834" spans="1:3" x14ac:dyDescent="0.35">
      <c r="A7834" s="30">
        <f>DATA!C8681</f>
        <v>0</v>
      </c>
      <c r="B7834" s="30">
        <f>DATA!D8681</f>
        <v>0</v>
      </c>
      <c r="C7834" s="31">
        <f>DATA!E8681</f>
        <v>0</v>
      </c>
    </row>
    <row r="7835" spans="1:3" x14ac:dyDescent="0.35">
      <c r="A7835" s="30">
        <f>DATA!C8682</f>
        <v>0</v>
      </c>
      <c r="B7835" s="30">
        <f>DATA!D8682</f>
        <v>0</v>
      </c>
      <c r="C7835" s="31">
        <f>DATA!E8682</f>
        <v>0</v>
      </c>
    </row>
    <row r="7836" spans="1:3" x14ac:dyDescent="0.35">
      <c r="A7836" s="30">
        <f>DATA!C8683</f>
        <v>0</v>
      </c>
      <c r="B7836" s="30">
        <f>DATA!D8683</f>
        <v>0</v>
      </c>
      <c r="C7836" s="31">
        <f>DATA!E8683</f>
        <v>0</v>
      </c>
    </row>
    <row r="7837" spans="1:3" x14ac:dyDescent="0.35">
      <c r="A7837" s="30">
        <f>DATA!C8684</f>
        <v>0</v>
      </c>
      <c r="B7837" s="30">
        <f>DATA!D8684</f>
        <v>0</v>
      </c>
      <c r="C7837" s="31">
        <f>DATA!E8684</f>
        <v>0</v>
      </c>
    </row>
    <row r="7838" spans="1:3" x14ac:dyDescent="0.35">
      <c r="A7838" s="30">
        <f>DATA!C8685</f>
        <v>0</v>
      </c>
      <c r="B7838" s="30">
        <f>DATA!D8685</f>
        <v>0</v>
      </c>
      <c r="C7838" s="31">
        <f>DATA!E8685</f>
        <v>0</v>
      </c>
    </row>
    <row r="7839" spans="1:3" x14ac:dyDescent="0.35">
      <c r="A7839" s="30">
        <f>DATA!C8686</f>
        <v>0</v>
      </c>
      <c r="B7839" s="30">
        <f>DATA!D8686</f>
        <v>0</v>
      </c>
      <c r="C7839" s="31">
        <f>DATA!E8686</f>
        <v>0</v>
      </c>
    </row>
    <row r="7840" spans="1:3" x14ac:dyDescent="0.35">
      <c r="A7840" s="30">
        <f>DATA!C8687</f>
        <v>0</v>
      </c>
      <c r="B7840" s="30">
        <f>DATA!D8687</f>
        <v>0</v>
      </c>
      <c r="C7840" s="31">
        <f>DATA!E8687</f>
        <v>0</v>
      </c>
    </row>
    <row r="7841" spans="1:3" x14ac:dyDescent="0.35">
      <c r="A7841" s="30">
        <f>DATA!C8688</f>
        <v>0</v>
      </c>
      <c r="B7841" s="30">
        <f>DATA!D8688</f>
        <v>0</v>
      </c>
      <c r="C7841" s="31">
        <f>DATA!E8688</f>
        <v>0</v>
      </c>
    </row>
    <row r="7842" spans="1:3" x14ac:dyDescent="0.35">
      <c r="A7842" s="30">
        <f>DATA!C8689</f>
        <v>0</v>
      </c>
      <c r="B7842" s="30">
        <f>DATA!D8689</f>
        <v>0</v>
      </c>
      <c r="C7842" s="31">
        <f>DATA!E8689</f>
        <v>0</v>
      </c>
    </row>
    <row r="7843" spans="1:3" x14ac:dyDescent="0.35">
      <c r="A7843" s="30">
        <f>DATA!C8690</f>
        <v>0</v>
      </c>
      <c r="B7843" s="30">
        <f>DATA!D8690</f>
        <v>0</v>
      </c>
      <c r="C7843" s="31">
        <f>DATA!E8690</f>
        <v>0</v>
      </c>
    </row>
    <row r="7844" spans="1:3" x14ac:dyDescent="0.35">
      <c r="A7844" s="30">
        <f>DATA!C8691</f>
        <v>0</v>
      </c>
      <c r="B7844" s="30">
        <f>DATA!D8691</f>
        <v>0</v>
      </c>
      <c r="C7844" s="31">
        <f>DATA!E8691</f>
        <v>0</v>
      </c>
    </row>
    <row r="7845" spans="1:3" x14ac:dyDescent="0.35">
      <c r="A7845" s="30">
        <f>DATA!C8692</f>
        <v>0</v>
      </c>
      <c r="B7845" s="30">
        <f>DATA!D8692</f>
        <v>0</v>
      </c>
      <c r="C7845" s="31">
        <f>DATA!E8692</f>
        <v>0</v>
      </c>
    </row>
    <row r="7846" spans="1:3" x14ac:dyDescent="0.35">
      <c r="A7846" s="30">
        <f>DATA!C8693</f>
        <v>0</v>
      </c>
      <c r="B7846" s="30">
        <f>DATA!D8693</f>
        <v>0</v>
      </c>
      <c r="C7846" s="31">
        <f>DATA!E8693</f>
        <v>0</v>
      </c>
    </row>
    <row r="7847" spans="1:3" x14ac:dyDescent="0.35">
      <c r="A7847" s="30">
        <f>DATA!C8694</f>
        <v>0</v>
      </c>
      <c r="B7847" s="30">
        <f>DATA!D8694</f>
        <v>0</v>
      </c>
      <c r="C7847" s="31">
        <f>DATA!E8694</f>
        <v>0</v>
      </c>
    </row>
    <row r="7848" spans="1:3" x14ac:dyDescent="0.35">
      <c r="A7848" s="30">
        <f>DATA!C8695</f>
        <v>0</v>
      </c>
      <c r="B7848" s="30">
        <f>DATA!D8695</f>
        <v>0</v>
      </c>
      <c r="C7848" s="31">
        <f>DATA!E8695</f>
        <v>0</v>
      </c>
    </row>
    <row r="7849" spans="1:3" x14ac:dyDescent="0.35">
      <c r="A7849" s="30">
        <f>DATA!C8696</f>
        <v>0</v>
      </c>
      <c r="B7849" s="30">
        <f>DATA!D8696</f>
        <v>0</v>
      </c>
      <c r="C7849" s="31">
        <f>DATA!E8696</f>
        <v>0</v>
      </c>
    </row>
    <row r="7850" spans="1:3" x14ac:dyDescent="0.35">
      <c r="A7850" s="30">
        <f>DATA!C8697</f>
        <v>0</v>
      </c>
      <c r="B7850" s="30">
        <f>DATA!D8697</f>
        <v>0</v>
      </c>
      <c r="C7850" s="31">
        <f>DATA!E8697</f>
        <v>0</v>
      </c>
    </row>
    <row r="7851" spans="1:3" x14ac:dyDescent="0.35">
      <c r="A7851" s="30">
        <f>DATA!C8698</f>
        <v>0</v>
      </c>
      <c r="B7851" s="30">
        <f>DATA!D8698</f>
        <v>0</v>
      </c>
      <c r="C7851" s="31">
        <f>DATA!E8698</f>
        <v>0</v>
      </c>
    </row>
    <row r="7852" spans="1:3" x14ac:dyDescent="0.35">
      <c r="A7852" s="30">
        <f>DATA!C8699</f>
        <v>0</v>
      </c>
      <c r="B7852" s="30">
        <f>DATA!D8699</f>
        <v>0</v>
      </c>
      <c r="C7852" s="31">
        <f>DATA!E8699</f>
        <v>0</v>
      </c>
    </row>
    <row r="7853" spans="1:3" x14ac:dyDescent="0.35">
      <c r="A7853" s="30">
        <f>DATA!C8700</f>
        <v>0</v>
      </c>
      <c r="B7853" s="30">
        <f>DATA!D8700</f>
        <v>0</v>
      </c>
      <c r="C7853" s="31">
        <f>DATA!E8700</f>
        <v>0</v>
      </c>
    </row>
    <row r="7854" spans="1:3" x14ac:dyDescent="0.35">
      <c r="A7854" s="30">
        <f>DATA!C8701</f>
        <v>0</v>
      </c>
      <c r="B7854" s="30">
        <f>DATA!D8701</f>
        <v>0</v>
      </c>
      <c r="C7854" s="31">
        <f>DATA!E8701</f>
        <v>0</v>
      </c>
    </row>
    <row r="7855" spans="1:3" x14ac:dyDescent="0.35">
      <c r="A7855" s="30">
        <f>DATA!C8702</f>
        <v>0</v>
      </c>
      <c r="B7855" s="30">
        <f>DATA!D8702</f>
        <v>0</v>
      </c>
      <c r="C7855" s="31">
        <f>DATA!E8702</f>
        <v>0</v>
      </c>
    </row>
    <row r="7856" spans="1:3" x14ac:dyDescent="0.35">
      <c r="A7856" s="30">
        <f>DATA!C8703</f>
        <v>0</v>
      </c>
      <c r="B7856" s="30">
        <f>DATA!D8703</f>
        <v>0</v>
      </c>
      <c r="C7856" s="31">
        <f>DATA!E8703</f>
        <v>0</v>
      </c>
    </row>
    <row r="7857" spans="1:3" x14ac:dyDescent="0.35">
      <c r="A7857" s="30">
        <f>DATA!C8704</f>
        <v>0</v>
      </c>
      <c r="B7857" s="30">
        <f>DATA!D8704</f>
        <v>0</v>
      </c>
      <c r="C7857" s="31">
        <f>DATA!E8704</f>
        <v>0</v>
      </c>
    </row>
    <row r="7858" spans="1:3" x14ac:dyDescent="0.35">
      <c r="A7858" s="30">
        <f>DATA!C8705</f>
        <v>0</v>
      </c>
      <c r="B7858" s="30">
        <f>DATA!D8705</f>
        <v>0</v>
      </c>
      <c r="C7858" s="31">
        <f>DATA!E8705</f>
        <v>0</v>
      </c>
    </row>
    <row r="7859" spans="1:3" x14ac:dyDescent="0.35">
      <c r="A7859" s="30">
        <f>DATA!C8706</f>
        <v>0</v>
      </c>
      <c r="B7859" s="30">
        <f>DATA!D8706</f>
        <v>0</v>
      </c>
      <c r="C7859" s="31">
        <f>DATA!E8706</f>
        <v>0</v>
      </c>
    </row>
    <row r="7860" spans="1:3" x14ac:dyDescent="0.35">
      <c r="A7860" s="30">
        <f>DATA!C8707</f>
        <v>0</v>
      </c>
      <c r="B7860" s="30">
        <f>DATA!D8707</f>
        <v>0</v>
      </c>
      <c r="C7860" s="31">
        <f>DATA!E8707</f>
        <v>0</v>
      </c>
    </row>
    <row r="7861" spans="1:3" x14ac:dyDescent="0.35">
      <c r="A7861" s="30">
        <f>DATA!C8708</f>
        <v>0</v>
      </c>
      <c r="B7861" s="30">
        <f>DATA!D8708</f>
        <v>0</v>
      </c>
      <c r="C7861" s="31">
        <f>DATA!E8708</f>
        <v>0</v>
      </c>
    </row>
    <row r="7862" spans="1:3" x14ac:dyDescent="0.35">
      <c r="A7862" s="30">
        <f>DATA!C8709</f>
        <v>0</v>
      </c>
      <c r="B7862" s="30">
        <f>DATA!D8709</f>
        <v>0</v>
      </c>
      <c r="C7862" s="31">
        <f>DATA!E8709</f>
        <v>0</v>
      </c>
    </row>
    <row r="7863" spans="1:3" x14ac:dyDescent="0.35">
      <c r="A7863" s="30">
        <f>DATA!C8710</f>
        <v>0</v>
      </c>
      <c r="B7863" s="30">
        <f>DATA!D8710</f>
        <v>0</v>
      </c>
      <c r="C7863" s="31">
        <f>DATA!E8710</f>
        <v>0</v>
      </c>
    </row>
    <row r="7864" spans="1:3" x14ac:dyDescent="0.35">
      <c r="A7864" s="30">
        <f>DATA!C8711</f>
        <v>0</v>
      </c>
      <c r="B7864" s="30">
        <f>DATA!D8711</f>
        <v>0</v>
      </c>
      <c r="C7864" s="31">
        <f>DATA!E8711</f>
        <v>0</v>
      </c>
    </row>
    <row r="7865" spans="1:3" x14ac:dyDescent="0.35">
      <c r="A7865" s="30">
        <f>DATA!C8712</f>
        <v>0</v>
      </c>
      <c r="B7865" s="30">
        <f>DATA!D8712</f>
        <v>0</v>
      </c>
      <c r="C7865" s="31">
        <f>DATA!E8712</f>
        <v>0</v>
      </c>
    </row>
    <row r="7866" spans="1:3" x14ac:dyDescent="0.35">
      <c r="A7866" s="30">
        <f>DATA!C8713</f>
        <v>0</v>
      </c>
      <c r="B7866" s="30">
        <f>DATA!D8713</f>
        <v>0</v>
      </c>
      <c r="C7866" s="31">
        <f>DATA!E8713</f>
        <v>0</v>
      </c>
    </row>
    <row r="7867" spans="1:3" x14ac:dyDescent="0.35">
      <c r="A7867" s="30">
        <f>DATA!C8714</f>
        <v>0</v>
      </c>
      <c r="B7867" s="30">
        <f>DATA!D8714</f>
        <v>0</v>
      </c>
      <c r="C7867" s="31">
        <f>DATA!E8714</f>
        <v>0</v>
      </c>
    </row>
    <row r="7868" spans="1:3" x14ac:dyDescent="0.35">
      <c r="A7868" s="30">
        <f>DATA!C8715</f>
        <v>0</v>
      </c>
      <c r="B7868" s="30">
        <f>DATA!D8715</f>
        <v>0</v>
      </c>
      <c r="C7868" s="31">
        <f>DATA!E8715</f>
        <v>0</v>
      </c>
    </row>
    <row r="7869" spans="1:3" x14ac:dyDescent="0.35">
      <c r="A7869" s="30">
        <f>DATA!C8716</f>
        <v>0</v>
      </c>
      <c r="B7869" s="30">
        <f>DATA!D8716</f>
        <v>0</v>
      </c>
      <c r="C7869" s="31">
        <f>DATA!E8716</f>
        <v>0</v>
      </c>
    </row>
    <row r="7870" spans="1:3" x14ac:dyDescent="0.35">
      <c r="A7870" s="30">
        <f>DATA!C8717</f>
        <v>0</v>
      </c>
      <c r="B7870" s="30">
        <f>DATA!D8717</f>
        <v>0</v>
      </c>
      <c r="C7870" s="31">
        <f>DATA!E8717</f>
        <v>0</v>
      </c>
    </row>
    <row r="7871" spans="1:3" x14ac:dyDescent="0.35">
      <c r="A7871" s="30">
        <f>DATA!C8718</f>
        <v>0</v>
      </c>
      <c r="B7871" s="30">
        <f>DATA!D8718</f>
        <v>0</v>
      </c>
      <c r="C7871" s="31">
        <f>DATA!E8718</f>
        <v>0</v>
      </c>
    </row>
    <row r="7872" spans="1:3" x14ac:dyDescent="0.35">
      <c r="A7872" s="30">
        <f>DATA!C8719</f>
        <v>0</v>
      </c>
      <c r="B7872" s="30">
        <f>DATA!D8719</f>
        <v>0</v>
      </c>
      <c r="C7872" s="31">
        <f>DATA!E8719</f>
        <v>0</v>
      </c>
    </row>
    <row r="7873" spans="1:3" x14ac:dyDescent="0.35">
      <c r="A7873" s="30">
        <f>DATA!C8720</f>
        <v>0</v>
      </c>
      <c r="B7873" s="30">
        <f>DATA!D8720</f>
        <v>0</v>
      </c>
      <c r="C7873" s="31">
        <f>DATA!E8720</f>
        <v>0</v>
      </c>
    </row>
    <row r="7874" spans="1:3" x14ac:dyDescent="0.35">
      <c r="A7874" s="30">
        <f>DATA!C8721</f>
        <v>0</v>
      </c>
      <c r="B7874" s="30">
        <f>DATA!D8721</f>
        <v>0</v>
      </c>
      <c r="C7874" s="31">
        <f>DATA!E8721</f>
        <v>0</v>
      </c>
    </row>
    <row r="7875" spans="1:3" x14ac:dyDescent="0.35">
      <c r="A7875" s="30">
        <f>DATA!C8722</f>
        <v>0</v>
      </c>
      <c r="B7875" s="30">
        <f>DATA!D8722</f>
        <v>0</v>
      </c>
      <c r="C7875" s="31">
        <f>DATA!E8722</f>
        <v>0</v>
      </c>
    </row>
    <row r="7876" spans="1:3" x14ac:dyDescent="0.35">
      <c r="A7876" s="30">
        <f>DATA!C8723</f>
        <v>0</v>
      </c>
      <c r="B7876" s="30">
        <f>DATA!D8723</f>
        <v>0</v>
      </c>
      <c r="C7876" s="31">
        <f>DATA!E8723</f>
        <v>0</v>
      </c>
    </row>
    <row r="7877" spans="1:3" x14ac:dyDescent="0.35">
      <c r="A7877" s="30">
        <f>DATA!C8724</f>
        <v>0</v>
      </c>
      <c r="B7877" s="30">
        <f>DATA!D8724</f>
        <v>0</v>
      </c>
      <c r="C7877" s="31">
        <f>DATA!E8724</f>
        <v>0</v>
      </c>
    </row>
    <row r="7878" spans="1:3" x14ac:dyDescent="0.35">
      <c r="A7878" s="30">
        <f>DATA!C8725</f>
        <v>0</v>
      </c>
      <c r="B7878" s="30">
        <f>DATA!D8725</f>
        <v>0</v>
      </c>
      <c r="C7878" s="31">
        <f>DATA!E8725</f>
        <v>0</v>
      </c>
    </row>
    <row r="7879" spans="1:3" x14ac:dyDescent="0.35">
      <c r="A7879" s="30">
        <f>DATA!C8726</f>
        <v>0</v>
      </c>
      <c r="B7879" s="30">
        <f>DATA!D8726</f>
        <v>0</v>
      </c>
      <c r="C7879" s="31">
        <f>DATA!E8726</f>
        <v>0</v>
      </c>
    </row>
    <row r="7880" spans="1:3" x14ac:dyDescent="0.35">
      <c r="A7880" s="30">
        <f>DATA!C8727</f>
        <v>0</v>
      </c>
      <c r="B7880" s="30">
        <f>DATA!D8727</f>
        <v>0</v>
      </c>
      <c r="C7880" s="31">
        <f>DATA!E8727</f>
        <v>0</v>
      </c>
    </row>
    <row r="7881" spans="1:3" x14ac:dyDescent="0.35">
      <c r="A7881" s="30">
        <f>DATA!C8728</f>
        <v>0</v>
      </c>
      <c r="B7881" s="30">
        <f>DATA!D8728</f>
        <v>0</v>
      </c>
      <c r="C7881" s="31">
        <f>DATA!E8728</f>
        <v>0</v>
      </c>
    </row>
    <row r="7882" spans="1:3" x14ac:dyDescent="0.35">
      <c r="A7882" s="30">
        <f>DATA!C8729</f>
        <v>0</v>
      </c>
      <c r="B7882" s="30">
        <f>DATA!D8729</f>
        <v>0</v>
      </c>
      <c r="C7882" s="31">
        <f>DATA!E8729</f>
        <v>0</v>
      </c>
    </row>
    <row r="7883" spans="1:3" x14ac:dyDescent="0.35">
      <c r="A7883" s="30">
        <f>DATA!C8730</f>
        <v>0</v>
      </c>
      <c r="B7883" s="30">
        <f>DATA!D8730</f>
        <v>0</v>
      </c>
      <c r="C7883" s="31">
        <f>DATA!E8730</f>
        <v>0</v>
      </c>
    </row>
    <row r="7884" spans="1:3" x14ac:dyDescent="0.35">
      <c r="A7884" s="30">
        <f>DATA!C8731</f>
        <v>0</v>
      </c>
      <c r="B7884" s="30">
        <f>DATA!D8731</f>
        <v>0</v>
      </c>
      <c r="C7884" s="31">
        <f>DATA!E8731</f>
        <v>0</v>
      </c>
    </row>
    <row r="7885" spans="1:3" x14ac:dyDescent="0.35">
      <c r="A7885" s="30">
        <f>DATA!C8732</f>
        <v>0</v>
      </c>
      <c r="B7885" s="30">
        <f>DATA!D8732</f>
        <v>0</v>
      </c>
      <c r="C7885" s="31">
        <f>DATA!E8732</f>
        <v>0</v>
      </c>
    </row>
    <row r="7886" spans="1:3" x14ac:dyDescent="0.35">
      <c r="A7886" s="30">
        <f>DATA!C8733</f>
        <v>0</v>
      </c>
      <c r="B7886" s="30">
        <f>DATA!D8733</f>
        <v>0</v>
      </c>
      <c r="C7886" s="31">
        <f>DATA!E8733</f>
        <v>0</v>
      </c>
    </row>
    <row r="7887" spans="1:3" x14ac:dyDescent="0.35">
      <c r="A7887" s="30">
        <f>DATA!C8734</f>
        <v>0</v>
      </c>
      <c r="B7887" s="30">
        <f>DATA!D8734</f>
        <v>0</v>
      </c>
      <c r="C7887" s="31">
        <f>DATA!E8734</f>
        <v>0</v>
      </c>
    </row>
    <row r="7888" spans="1:3" x14ac:dyDescent="0.35">
      <c r="A7888" s="30">
        <f>DATA!C8735</f>
        <v>0</v>
      </c>
      <c r="B7888" s="30">
        <f>DATA!D8735</f>
        <v>0</v>
      </c>
      <c r="C7888" s="31">
        <f>DATA!E8735</f>
        <v>0</v>
      </c>
    </row>
    <row r="7889" spans="1:3" x14ac:dyDescent="0.35">
      <c r="A7889" s="30">
        <f>DATA!C8736</f>
        <v>0</v>
      </c>
      <c r="B7889" s="30">
        <f>DATA!D8736</f>
        <v>0</v>
      </c>
      <c r="C7889" s="31">
        <f>DATA!E8736</f>
        <v>0</v>
      </c>
    </row>
    <row r="7890" spans="1:3" x14ac:dyDescent="0.35">
      <c r="A7890" s="30">
        <f>DATA!C8737</f>
        <v>0</v>
      </c>
      <c r="B7890" s="30">
        <f>DATA!D8737</f>
        <v>0</v>
      </c>
      <c r="C7890" s="31">
        <f>DATA!E8737</f>
        <v>0</v>
      </c>
    </row>
    <row r="7891" spans="1:3" x14ac:dyDescent="0.35">
      <c r="A7891" s="30">
        <f>DATA!C8738</f>
        <v>0</v>
      </c>
      <c r="B7891" s="30">
        <f>DATA!D8738</f>
        <v>0</v>
      </c>
      <c r="C7891" s="31">
        <f>DATA!E8738</f>
        <v>0</v>
      </c>
    </row>
    <row r="7892" spans="1:3" x14ac:dyDescent="0.35">
      <c r="A7892" s="30">
        <f>DATA!C8739</f>
        <v>0</v>
      </c>
      <c r="B7892" s="30">
        <f>DATA!D8739</f>
        <v>0</v>
      </c>
      <c r="C7892" s="31">
        <f>DATA!E8739</f>
        <v>0</v>
      </c>
    </row>
    <row r="7893" spans="1:3" x14ac:dyDescent="0.35">
      <c r="A7893" s="30">
        <f>DATA!C8740</f>
        <v>0</v>
      </c>
      <c r="B7893" s="30">
        <f>DATA!D8740</f>
        <v>0</v>
      </c>
      <c r="C7893" s="31">
        <f>DATA!E8740</f>
        <v>0</v>
      </c>
    </row>
    <row r="7894" spans="1:3" x14ac:dyDescent="0.35">
      <c r="A7894" s="30">
        <f>DATA!C8741</f>
        <v>0</v>
      </c>
      <c r="B7894" s="30">
        <f>DATA!D8741</f>
        <v>0</v>
      </c>
      <c r="C7894" s="31">
        <f>DATA!E8741</f>
        <v>0</v>
      </c>
    </row>
    <row r="7895" spans="1:3" x14ac:dyDescent="0.35">
      <c r="A7895" s="30">
        <f>DATA!C8742</f>
        <v>0</v>
      </c>
      <c r="B7895" s="30">
        <f>DATA!D8742</f>
        <v>0</v>
      </c>
      <c r="C7895" s="31">
        <f>DATA!E8742</f>
        <v>0</v>
      </c>
    </row>
    <row r="7896" spans="1:3" x14ac:dyDescent="0.35">
      <c r="A7896" s="30">
        <f>DATA!C8743</f>
        <v>0</v>
      </c>
      <c r="B7896" s="30">
        <f>DATA!D8743</f>
        <v>0</v>
      </c>
      <c r="C7896" s="31">
        <f>DATA!E8743</f>
        <v>0</v>
      </c>
    </row>
    <row r="7897" spans="1:3" x14ac:dyDescent="0.35">
      <c r="A7897" s="30">
        <f>DATA!C8744</f>
        <v>0</v>
      </c>
      <c r="B7897" s="30">
        <f>DATA!D8744</f>
        <v>0</v>
      </c>
      <c r="C7897" s="31">
        <f>DATA!E8744</f>
        <v>0</v>
      </c>
    </row>
    <row r="7898" spans="1:3" x14ac:dyDescent="0.35">
      <c r="A7898" s="30">
        <f>DATA!C8745</f>
        <v>0</v>
      </c>
      <c r="B7898" s="30">
        <f>DATA!D8745</f>
        <v>0</v>
      </c>
      <c r="C7898" s="31">
        <f>DATA!E8745</f>
        <v>0</v>
      </c>
    </row>
    <row r="7899" spans="1:3" x14ac:dyDescent="0.35">
      <c r="A7899" s="30">
        <f>DATA!C8746</f>
        <v>0</v>
      </c>
      <c r="B7899" s="30">
        <f>DATA!D8746</f>
        <v>0</v>
      </c>
      <c r="C7899" s="31">
        <f>DATA!E8746</f>
        <v>0</v>
      </c>
    </row>
    <row r="7900" spans="1:3" x14ac:dyDescent="0.35">
      <c r="A7900" s="30">
        <f>DATA!C8747</f>
        <v>0</v>
      </c>
      <c r="B7900" s="30">
        <f>DATA!D8747</f>
        <v>0</v>
      </c>
      <c r="C7900" s="31">
        <f>DATA!E8747</f>
        <v>0</v>
      </c>
    </row>
    <row r="7901" spans="1:3" x14ac:dyDescent="0.35">
      <c r="A7901" s="30">
        <f>DATA!C8748</f>
        <v>0</v>
      </c>
      <c r="B7901" s="30">
        <f>DATA!D8748</f>
        <v>0</v>
      </c>
      <c r="C7901" s="31">
        <f>DATA!E8748</f>
        <v>0</v>
      </c>
    </row>
    <row r="7902" spans="1:3" x14ac:dyDescent="0.35">
      <c r="A7902" s="30">
        <f>DATA!C8749</f>
        <v>0</v>
      </c>
      <c r="B7902" s="30">
        <f>DATA!D8749</f>
        <v>0</v>
      </c>
      <c r="C7902" s="31">
        <f>DATA!E8749</f>
        <v>0</v>
      </c>
    </row>
    <row r="7903" spans="1:3" x14ac:dyDescent="0.35">
      <c r="A7903" s="30">
        <f>DATA!C8750</f>
        <v>0</v>
      </c>
      <c r="B7903" s="30">
        <f>DATA!D8750</f>
        <v>0</v>
      </c>
      <c r="C7903" s="31">
        <f>DATA!E8750</f>
        <v>0</v>
      </c>
    </row>
    <row r="7904" spans="1:3" x14ac:dyDescent="0.35">
      <c r="A7904" s="30">
        <f>DATA!C8751</f>
        <v>0</v>
      </c>
      <c r="B7904" s="30">
        <f>DATA!D8751</f>
        <v>0</v>
      </c>
      <c r="C7904" s="31">
        <f>DATA!E8751</f>
        <v>0</v>
      </c>
    </row>
    <row r="7905" spans="1:3" x14ac:dyDescent="0.35">
      <c r="A7905" s="30">
        <f>DATA!C8752</f>
        <v>0</v>
      </c>
      <c r="B7905" s="30">
        <f>DATA!D8752</f>
        <v>0</v>
      </c>
      <c r="C7905" s="31">
        <f>DATA!E8752</f>
        <v>0</v>
      </c>
    </row>
    <row r="7906" spans="1:3" x14ac:dyDescent="0.35">
      <c r="A7906" s="30">
        <f>DATA!C8753</f>
        <v>0</v>
      </c>
      <c r="B7906" s="30">
        <f>DATA!D8753</f>
        <v>0</v>
      </c>
      <c r="C7906" s="31">
        <f>DATA!E8753</f>
        <v>0</v>
      </c>
    </row>
    <row r="7907" spans="1:3" x14ac:dyDescent="0.35">
      <c r="A7907" s="30">
        <f>DATA!C8754</f>
        <v>0</v>
      </c>
      <c r="B7907" s="30">
        <f>DATA!D8754</f>
        <v>0</v>
      </c>
      <c r="C7907" s="31">
        <f>DATA!E8754</f>
        <v>0</v>
      </c>
    </row>
    <row r="7908" spans="1:3" x14ac:dyDescent="0.35">
      <c r="A7908" s="30">
        <f>DATA!C8755</f>
        <v>0</v>
      </c>
      <c r="B7908" s="30">
        <f>DATA!D8755</f>
        <v>0</v>
      </c>
      <c r="C7908" s="31">
        <f>DATA!E8755</f>
        <v>0</v>
      </c>
    </row>
    <row r="7909" spans="1:3" x14ac:dyDescent="0.35">
      <c r="A7909" s="30">
        <f>DATA!C8756</f>
        <v>0</v>
      </c>
      <c r="B7909" s="30">
        <f>DATA!D8756</f>
        <v>0</v>
      </c>
      <c r="C7909" s="31">
        <f>DATA!E8756</f>
        <v>0</v>
      </c>
    </row>
    <row r="7910" spans="1:3" x14ac:dyDescent="0.35">
      <c r="A7910" s="30">
        <f>DATA!C8757</f>
        <v>0</v>
      </c>
      <c r="B7910" s="30">
        <f>DATA!D8757</f>
        <v>0</v>
      </c>
      <c r="C7910" s="31">
        <f>DATA!E8757</f>
        <v>0</v>
      </c>
    </row>
    <row r="7911" spans="1:3" x14ac:dyDescent="0.35">
      <c r="A7911" s="30">
        <f>DATA!C8758</f>
        <v>0</v>
      </c>
      <c r="B7911" s="30">
        <f>DATA!D8758</f>
        <v>0</v>
      </c>
      <c r="C7911" s="31">
        <f>DATA!E8758</f>
        <v>0</v>
      </c>
    </row>
    <row r="7912" spans="1:3" x14ac:dyDescent="0.35">
      <c r="A7912" s="30">
        <f>DATA!C8759</f>
        <v>0</v>
      </c>
      <c r="B7912" s="30">
        <f>DATA!D8759</f>
        <v>0</v>
      </c>
      <c r="C7912" s="31">
        <f>DATA!E8759</f>
        <v>0</v>
      </c>
    </row>
    <row r="7913" spans="1:3" x14ac:dyDescent="0.35">
      <c r="A7913" s="30">
        <f>DATA!C8760</f>
        <v>0</v>
      </c>
      <c r="B7913" s="30">
        <f>DATA!D8760</f>
        <v>0</v>
      </c>
      <c r="C7913" s="31">
        <f>DATA!E8760</f>
        <v>0</v>
      </c>
    </row>
    <row r="7914" spans="1:3" x14ac:dyDescent="0.35">
      <c r="A7914" s="30">
        <f>DATA!C8761</f>
        <v>0</v>
      </c>
      <c r="B7914" s="30">
        <f>DATA!D8761</f>
        <v>0</v>
      </c>
      <c r="C7914" s="31">
        <f>DATA!E8761</f>
        <v>0</v>
      </c>
    </row>
    <row r="7915" spans="1:3" x14ac:dyDescent="0.35">
      <c r="A7915" s="30">
        <f>DATA!C8762</f>
        <v>0</v>
      </c>
      <c r="B7915" s="30">
        <f>DATA!D8762</f>
        <v>0</v>
      </c>
      <c r="C7915" s="31">
        <f>DATA!E8762</f>
        <v>0</v>
      </c>
    </row>
    <row r="7916" spans="1:3" x14ac:dyDescent="0.35">
      <c r="A7916" s="30">
        <f>DATA!C8763</f>
        <v>0</v>
      </c>
      <c r="B7916" s="30">
        <f>DATA!D8763</f>
        <v>0</v>
      </c>
      <c r="C7916" s="31">
        <f>DATA!E8763</f>
        <v>0</v>
      </c>
    </row>
    <row r="7917" spans="1:3" x14ac:dyDescent="0.35">
      <c r="A7917" s="30">
        <f>DATA!C8764</f>
        <v>0</v>
      </c>
      <c r="B7917" s="30">
        <f>DATA!D8764</f>
        <v>0</v>
      </c>
      <c r="C7917" s="31">
        <f>DATA!E8764</f>
        <v>0</v>
      </c>
    </row>
    <row r="7918" spans="1:3" x14ac:dyDescent="0.35">
      <c r="A7918" s="30">
        <f>DATA!C8765</f>
        <v>0</v>
      </c>
      <c r="B7918" s="30">
        <f>DATA!D8765</f>
        <v>0</v>
      </c>
      <c r="C7918" s="31">
        <f>DATA!E8765</f>
        <v>0</v>
      </c>
    </row>
    <row r="7919" spans="1:3" x14ac:dyDescent="0.35">
      <c r="A7919" s="30">
        <f>DATA!C8766</f>
        <v>0</v>
      </c>
      <c r="B7919" s="30">
        <f>DATA!D8766</f>
        <v>0</v>
      </c>
      <c r="C7919" s="31">
        <f>DATA!E8766</f>
        <v>0</v>
      </c>
    </row>
    <row r="7920" spans="1:3" x14ac:dyDescent="0.35">
      <c r="A7920" s="30">
        <f>DATA!C8767</f>
        <v>0</v>
      </c>
      <c r="B7920" s="30">
        <f>DATA!D8767</f>
        <v>0</v>
      </c>
      <c r="C7920" s="31">
        <f>DATA!E8767</f>
        <v>0</v>
      </c>
    </row>
    <row r="7921" spans="1:3" x14ac:dyDescent="0.35">
      <c r="A7921" s="30">
        <f>DATA!C8768</f>
        <v>0</v>
      </c>
      <c r="B7921" s="30">
        <f>DATA!D8768</f>
        <v>0</v>
      </c>
      <c r="C7921" s="31">
        <f>DATA!E8768</f>
        <v>0</v>
      </c>
    </row>
    <row r="7922" spans="1:3" x14ac:dyDescent="0.35">
      <c r="A7922" s="30">
        <f>DATA!C8769</f>
        <v>0</v>
      </c>
      <c r="B7922" s="30">
        <f>DATA!D8769</f>
        <v>0</v>
      </c>
      <c r="C7922" s="31">
        <f>DATA!E8769</f>
        <v>0</v>
      </c>
    </row>
    <row r="7923" spans="1:3" x14ac:dyDescent="0.35">
      <c r="A7923" s="30">
        <f>DATA!C8770</f>
        <v>0</v>
      </c>
      <c r="B7923" s="30">
        <f>DATA!D8770</f>
        <v>0</v>
      </c>
      <c r="C7923" s="31">
        <f>DATA!E8770</f>
        <v>0</v>
      </c>
    </row>
    <row r="7924" spans="1:3" x14ac:dyDescent="0.35">
      <c r="A7924" s="30">
        <f>DATA!C8771</f>
        <v>0</v>
      </c>
      <c r="B7924" s="30">
        <f>DATA!D8771</f>
        <v>0</v>
      </c>
      <c r="C7924" s="31">
        <f>DATA!E8771</f>
        <v>0</v>
      </c>
    </row>
    <row r="7925" spans="1:3" x14ac:dyDescent="0.35">
      <c r="A7925" s="30">
        <f>DATA!C8772</f>
        <v>0</v>
      </c>
      <c r="B7925" s="30">
        <f>DATA!D8772</f>
        <v>0</v>
      </c>
      <c r="C7925" s="31">
        <f>DATA!E8772</f>
        <v>0</v>
      </c>
    </row>
    <row r="7926" spans="1:3" x14ac:dyDescent="0.35">
      <c r="A7926" s="30">
        <f>DATA!C8773</f>
        <v>0</v>
      </c>
      <c r="B7926" s="30">
        <f>DATA!D8773</f>
        <v>0</v>
      </c>
      <c r="C7926" s="31">
        <f>DATA!E8773</f>
        <v>0</v>
      </c>
    </row>
    <row r="7927" spans="1:3" x14ac:dyDescent="0.35">
      <c r="A7927" s="30">
        <f>DATA!C8774</f>
        <v>0</v>
      </c>
      <c r="B7927" s="30">
        <f>DATA!D8774</f>
        <v>0</v>
      </c>
      <c r="C7927" s="31">
        <f>DATA!E8774</f>
        <v>0</v>
      </c>
    </row>
    <row r="7928" spans="1:3" x14ac:dyDescent="0.35">
      <c r="A7928" s="30">
        <f>DATA!C8775</f>
        <v>0</v>
      </c>
      <c r="B7928" s="30">
        <f>DATA!D8775</f>
        <v>0</v>
      </c>
      <c r="C7928" s="31">
        <f>DATA!E8775</f>
        <v>0</v>
      </c>
    </row>
    <row r="7929" spans="1:3" x14ac:dyDescent="0.35">
      <c r="A7929" s="30">
        <f>DATA!C8776</f>
        <v>0</v>
      </c>
      <c r="B7929" s="30">
        <f>DATA!D8776</f>
        <v>0</v>
      </c>
      <c r="C7929" s="31">
        <f>DATA!E8776</f>
        <v>0</v>
      </c>
    </row>
    <row r="7930" spans="1:3" x14ac:dyDescent="0.35">
      <c r="A7930" s="30">
        <f>DATA!C8777</f>
        <v>0</v>
      </c>
      <c r="B7930" s="30">
        <f>DATA!D8777</f>
        <v>0</v>
      </c>
      <c r="C7930" s="31">
        <f>DATA!E8777</f>
        <v>0</v>
      </c>
    </row>
    <row r="7931" spans="1:3" x14ac:dyDescent="0.35">
      <c r="A7931" s="30">
        <f>DATA!C8778</f>
        <v>0</v>
      </c>
      <c r="B7931" s="30">
        <f>DATA!D8778</f>
        <v>0</v>
      </c>
      <c r="C7931" s="31">
        <f>DATA!E8778</f>
        <v>0</v>
      </c>
    </row>
    <row r="7932" spans="1:3" x14ac:dyDescent="0.35">
      <c r="A7932" s="30">
        <f>DATA!C8779</f>
        <v>0</v>
      </c>
      <c r="B7932" s="30">
        <f>DATA!D8779</f>
        <v>0</v>
      </c>
      <c r="C7932" s="31">
        <f>DATA!E8779</f>
        <v>0</v>
      </c>
    </row>
    <row r="7933" spans="1:3" x14ac:dyDescent="0.35">
      <c r="A7933" s="30">
        <f>DATA!C8780</f>
        <v>0</v>
      </c>
      <c r="B7933" s="30">
        <f>DATA!D8780</f>
        <v>0</v>
      </c>
      <c r="C7933" s="31">
        <f>DATA!E8780</f>
        <v>0</v>
      </c>
    </row>
    <row r="7934" spans="1:3" x14ac:dyDescent="0.35">
      <c r="A7934" s="30">
        <f>DATA!C8781</f>
        <v>0</v>
      </c>
      <c r="B7934" s="30">
        <f>DATA!D8781</f>
        <v>0</v>
      </c>
      <c r="C7934" s="31">
        <f>DATA!E8781</f>
        <v>0</v>
      </c>
    </row>
    <row r="7935" spans="1:3" x14ac:dyDescent="0.35">
      <c r="A7935" s="30">
        <f>DATA!C8782</f>
        <v>0</v>
      </c>
      <c r="B7935" s="30">
        <f>DATA!D8782</f>
        <v>0</v>
      </c>
      <c r="C7935" s="31">
        <f>DATA!E8782</f>
        <v>0</v>
      </c>
    </row>
    <row r="7936" spans="1:3" x14ac:dyDescent="0.35">
      <c r="A7936" s="30">
        <f>DATA!C8783</f>
        <v>0</v>
      </c>
      <c r="B7936" s="30">
        <f>DATA!D8783</f>
        <v>0</v>
      </c>
      <c r="C7936" s="31">
        <f>DATA!E8783</f>
        <v>0</v>
      </c>
    </row>
    <row r="7937" spans="1:3" x14ac:dyDescent="0.35">
      <c r="A7937" s="30">
        <f>DATA!C8784</f>
        <v>0</v>
      </c>
      <c r="B7937" s="30">
        <f>DATA!D8784</f>
        <v>0</v>
      </c>
      <c r="C7937" s="31">
        <f>DATA!E8784</f>
        <v>0</v>
      </c>
    </row>
    <row r="7938" spans="1:3" x14ac:dyDescent="0.35">
      <c r="A7938" s="30">
        <f>DATA!C8785</f>
        <v>0</v>
      </c>
      <c r="B7938" s="30">
        <f>DATA!D8785</f>
        <v>0</v>
      </c>
      <c r="C7938" s="31">
        <f>DATA!E8785</f>
        <v>0</v>
      </c>
    </row>
    <row r="7939" spans="1:3" x14ac:dyDescent="0.35">
      <c r="A7939" s="30">
        <f>DATA!C8786</f>
        <v>0</v>
      </c>
      <c r="B7939" s="30">
        <f>DATA!D8786</f>
        <v>0</v>
      </c>
      <c r="C7939" s="31">
        <f>DATA!E8786</f>
        <v>0</v>
      </c>
    </row>
    <row r="7940" spans="1:3" x14ac:dyDescent="0.35">
      <c r="A7940" s="30">
        <f>DATA!C8787</f>
        <v>0</v>
      </c>
      <c r="B7940" s="30">
        <f>DATA!D8787</f>
        <v>0</v>
      </c>
      <c r="C7940" s="31">
        <f>DATA!E8787</f>
        <v>0</v>
      </c>
    </row>
    <row r="7941" spans="1:3" x14ac:dyDescent="0.35">
      <c r="A7941" s="30">
        <f>DATA!C8788</f>
        <v>0</v>
      </c>
      <c r="B7941" s="30">
        <f>DATA!D8788</f>
        <v>0</v>
      </c>
      <c r="C7941" s="31">
        <f>DATA!E8788</f>
        <v>0</v>
      </c>
    </row>
    <row r="7942" spans="1:3" x14ac:dyDescent="0.35">
      <c r="A7942" s="30">
        <f>DATA!C8789</f>
        <v>0</v>
      </c>
      <c r="B7942" s="30">
        <f>DATA!D8789</f>
        <v>0</v>
      </c>
      <c r="C7942" s="31">
        <f>DATA!E8789</f>
        <v>0</v>
      </c>
    </row>
    <row r="7943" spans="1:3" x14ac:dyDescent="0.35">
      <c r="A7943" s="30">
        <f>DATA!C8790</f>
        <v>0</v>
      </c>
      <c r="B7943" s="30">
        <f>DATA!D8790</f>
        <v>0</v>
      </c>
      <c r="C7943" s="31">
        <f>DATA!E8790</f>
        <v>0</v>
      </c>
    </row>
    <row r="7944" spans="1:3" x14ac:dyDescent="0.35">
      <c r="A7944" s="30">
        <f>DATA!C8791</f>
        <v>0</v>
      </c>
      <c r="B7944" s="30">
        <f>DATA!D8791</f>
        <v>0</v>
      </c>
      <c r="C7944" s="31">
        <f>DATA!E8791</f>
        <v>0</v>
      </c>
    </row>
    <row r="7945" spans="1:3" x14ac:dyDescent="0.35">
      <c r="A7945" s="30">
        <f>DATA!C8792</f>
        <v>0</v>
      </c>
      <c r="B7945" s="30">
        <f>DATA!D8792</f>
        <v>0</v>
      </c>
      <c r="C7945" s="31">
        <f>DATA!E8792</f>
        <v>0</v>
      </c>
    </row>
    <row r="7946" spans="1:3" x14ac:dyDescent="0.35">
      <c r="A7946" s="30">
        <f>DATA!C8793</f>
        <v>0</v>
      </c>
      <c r="B7946" s="30">
        <f>DATA!D8793</f>
        <v>0</v>
      </c>
      <c r="C7946" s="31">
        <f>DATA!E8793</f>
        <v>0</v>
      </c>
    </row>
    <row r="7947" spans="1:3" x14ac:dyDescent="0.35">
      <c r="A7947" s="30">
        <f>DATA!C8794</f>
        <v>0</v>
      </c>
      <c r="B7947" s="30">
        <f>DATA!D8794</f>
        <v>0</v>
      </c>
      <c r="C7947" s="31">
        <f>DATA!E8794</f>
        <v>0</v>
      </c>
    </row>
    <row r="7948" spans="1:3" x14ac:dyDescent="0.35">
      <c r="A7948" s="30">
        <f>DATA!C8795</f>
        <v>0</v>
      </c>
      <c r="B7948" s="30">
        <f>DATA!D8795</f>
        <v>0</v>
      </c>
      <c r="C7948" s="31">
        <f>DATA!E8795</f>
        <v>0</v>
      </c>
    </row>
    <row r="7949" spans="1:3" x14ac:dyDescent="0.35">
      <c r="A7949" s="30">
        <f>DATA!C8796</f>
        <v>0</v>
      </c>
      <c r="B7949" s="30">
        <f>DATA!D8796</f>
        <v>0</v>
      </c>
      <c r="C7949" s="31">
        <f>DATA!E8796</f>
        <v>0</v>
      </c>
    </row>
    <row r="7950" spans="1:3" x14ac:dyDescent="0.35">
      <c r="A7950" s="30">
        <f>DATA!C8797</f>
        <v>0</v>
      </c>
      <c r="B7950" s="30">
        <f>DATA!D8797</f>
        <v>0</v>
      </c>
      <c r="C7950" s="31">
        <f>DATA!E8797</f>
        <v>0</v>
      </c>
    </row>
    <row r="7951" spans="1:3" x14ac:dyDescent="0.35">
      <c r="A7951" s="30">
        <f>DATA!C8798</f>
        <v>0</v>
      </c>
      <c r="B7951" s="30">
        <f>DATA!D8798</f>
        <v>0</v>
      </c>
      <c r="C7951" s="31">
        <f>DATA!E8798</f>
        <v>0</v>
      </c>
    </row>
    <row r="7952" spans="1:3" x14ac:dyDescent="0.35">
      <c r="A7952" s="30">
        <f>DATA!C8799</f>
        <v>0</v>
      </c>
      <c r="B7952" s="30">
        <f>DATA!D8799</f>
        <v>0</v>
      </c>
      <c r="C7952" s="31">
        <f>DATA!E8799</f>
        <v>0</v>
      </c>
    </row>
    <row r="7953" spans="1:3" x14ac:dyDescent="0.35">
      <c r="A7953" s="30">
        <f>DATA!C8800</f>
        <v>0</v>
      </c>
      <c r="B7953" s="30">
        <f>DATA!D8800</f>
        <v>0</v>
      </c>
      <c r="C7953" s="31">
        <f>DATA!E8800</f>
        <v>0</v>
      </c>
    </row>
    <row r="7954" spans="1:3" x14ac:dyDescent="0.35">
      <c r="A7954" s="30">
        <f>DATA!C8801</f>
        <v>0</v>
      </c>
      <c r="B7954" s="30">
        <f>DATA!D8801</f>
        <v>0</v>
      </c>
      <c r="C7954" s="31">
        <f>DATA!E8801</f>
        <v>0</v>
      </c>
    </row>
    <row r="7955" spans="1:3" x14ac:dyDescent="0.35">
      <c r="A7955" s="30">
        <f>DATA!C8802</f>
        <v>0</v>
      </c>
      <c r="B7955" s="30">
        <f>DATA!D8802</f>
        <v>0</v>
      </c>
      <c r="C7955" s="31">
        <f>DATA!E8802</f>
        <v>0</v>
      </c>
    </row>
    <row r="7956" spans="1:3" x14ac:dyDescent="0.35">
      <c r="A7956" s="30">
        <f>DATA!C8803</f>
        <v>0</v>
      </c>
      <c r="B7956" s="30">
        <f>DATA!D8803</f>
        <v>0</v>
      </c>
      <c r="C7956" s="31">
        <f>DATA!E8803</f>
        <v>0</v>
      </c>
    </row>
    <row r="7957" spans="1:3" x14ac:dyDescent="0.35">
      <c r="A7957" s="30">
        <f>DATA!C8804</f>
        <v>0</v>
      </c>
      <c r="B7957" s="30">
        <f>DATA!D8804</f>
        <v>0</v>
      </c>
      <c r="C7957" s="31">
        <f>DATA!E8804</f>
        <v>0</v>
      </c>
    </row>
    <row r="7958" spans="1:3" x14ac:dyDescent="0.35">
      <c r="A7958" s="30">
        <f>DATA!C8805</f>
        <v>0</v>
      </c>
      <c r="B7958" s="30">
        <f>DATA!D8805</f>
        <v>0</v>
      </c>
      <c r="C7958" s="31">
        <f>DATA!E8805</f>
        <v>0</v>
      </c>
    </row>
    <row r="7959" spans="1:3" x14ac:dyDescent="0.35">
      <c r="A7959" s="30">
        <f>DATA!C8806</f>
        <v>0</v>
      </c>
      <c r="B7959" s="30">
        <f>DATA!D8806</f>
        <v>0</v>
      </c>
      <c r="C7959" s="31">
        <f>DATA!E8806</f>
        <v>0</v>
      </c>
    </row>
    <row r="7960" spans="1:3" x14ac:dyDescent="0.35">
      <c r="A7960" s="30">
        <f>DATA!C8807</f>
        <v>0</v>
      </c>
      <c r="B7960" s="30">
        <f>DATA!D8807</f>
        <v>0</v>
      </c>
      <c r="C7960" s="31">
        <f>DATA!E8807</f>
        <v>0</v>
      </c>
    </row>
    <row r="7961" spans="1:3" x14ac:dyDescent="0.35">
      <c r="A7961" s="30">
        <f>DATA!C8808</f>
        <v>0</v>
      </c>
      <c r="B7961" s="30">
        <f>DATA!D8808</f>
        <v>0</v>
      </c>
      <c r="C7961" s="31">
        <f>DATA!E8808</f>
        <v>0</v>
      </c>
    </row>
    <row r="7962" spans="1:3" x14ac:dyDescent="0.35">
      <c r="A7962" s="30">
        <f>DATA!C8809</f>
        <v>0</v>
      </c>
      <c r="B7962" s="30">
        <f>DATA!D8809</f>
        <v>0</v>
      </c>
      <c r="C7962" s="31">
        <f>DATA!E8809</f>
        <v>0</v>
      </c>
    </row>
    <row r="7963" spans="1:3" x14ac:dyDescent="0.35">
      <c r="A7963" s="30">
        <f>DATA!C8810</f>
        <v>0</v>
      </c>
      <c r="B7963" s="30">
        <f>DATA!D8810</f>
        <v>0</v>
      </c>
      <c r="C7963" s="31">
        <f>DATA!E8810</f>
        <v>0</v>
      </c>
    </row>
    <row r="7964" spans="1:3" x14ac:dyDescent="0.35">
      <c r="A7964" s="30">
        <f>DATA!C8811</f>
        <v>0</v>
      </c>
      <c r="B7964" s="30">
        <f>DATA!D8811</f>
        <v>0</v>
      </c>
      <c r="C7964" s="31">
        <f>DATA!E8811</f>
        <v>0</v>
      </c>
    </row>
    <row r="7965" spans="1:3" x14ac:dyDescent="0.35">
      <c r="A7965" s="30">
        <f>DATA!C8812</f>
        <v>0</v>
      </c>
      <c r="B7965" s="30">
        <f>DATA!D8812</f>
        <v>0</v>
      </c>
      <c r="C7965" s="31">
        <f>DATA!E8812</f>
        <v>0</v>
      </c>
    </row>
    <row r="7966" spans="1:3" x14ac:dyDescent="0.35">
      <c r="A7966" s="30">
        <f>DATA!C8813</f>
        <v>0</v>
      </c>
      <c r="B7966" s="30">
        <f>DATA!D8813</f>
        <v>0</v>
      </c>
      <c r="C7966" s="31">
        <f>DATA!E8813</f>
        <v>0</v>
      </c>
    </row>
    <row r="7967" spans="1:3" x14ac:dyDescent="0.35">
      <c r="A7967" s="30">
        <f>DATA!C8814</f>
        <v>0</v>
      </c>
      <c r="B7967" s="30">
        <f>DATA!D8814</f>
        <v>0</v>
      </c>
      <c r="C7967" s="31">
        <f>DATA!E8814</f>
        <v>0</v>
      </c>
    </row>
    <row r="7968" spans="1:3" x14ac:dyDescent="0.35">
      <c r="A7968" s="30">
        <f>DATA!C8815</f>
        <v>0</v>
      </c>
      <c r="B7968" s="30">
        <f>DATA!D8815</f>
        <v>0</v>
      </c>
      <c r="C7968" s="31">
        <f>DATA!E8815</f>
        <v>0</v>
      </c>
    </row>
    <row r="7969" spans="1:3" x14ac:dyDescent="0.35">
      <c r="A7969" s="30">
        <f>DATA!C8816</f>
        <v>0</v>
      </c>
      <c r="B7969" s="30">
        <f>DATA!D8816</f>
        <v>0</v>
      </c>
      <c r="C7969" s="31">
        <f>DATA!E8816</f>
        <v>0</v>
      </c>
    </row>
    <row r="7970" spans="1:3" x14ac:dyDescent="0.35">
      <c r="A7970" s="30">
        <f>DATA!C8817</f>
        <v>0</v>
      </c>
      <c r="B7970" s="30">
        <f>DATA!D8817</f>
        <v>0</v>
      </c>
      <c r="C7970" s="31">
        <f>DATA!E8817</f>
        <v>0</v>
      </c>
    </row>
    <row r="7971" spans="1:3" x14ac:dyDescent="0.35">
      <c r="A7971" s="30">
        <f>DATA!C8818</f>
        <v>0</v>
      </c>
      <c r="B7971" s="30">
        <f>DATA!D8818</f>
        <v>0</v>
      </c>
      <c r="C7971" s="31">
        <f>DATA!E8818</f>
        <v>0</v>
      </c>
    </row>
    <row r="7972" spans="1:3" x14ac:dyDescent="0.35">
      <c r="A7972" s="30">
        <f>DATA!C8819</f>
        <v>0</v>
      </c>
      <c r="B7972" s="30">
        <f>DATA!D8819</f>
        <v>0</v>
      </c>
      <c r="C7972" s="31">
        <f>DATA!E8819</f>
        <v>0</v>
      </c>
    </row>
    <row r="7973" spans="1:3" x14ac:dyDescent="0.35">
      <c r="A7973" s="30">
        <f>DATA!C8820</f>
        <v>0</v>
      </c>
      <c r="B7973" s="30">
        <f>DATA!D8820</f>
        <v>0</v>
      </c>
      <c r="C7973" s="31">
        <f>DATA!E8820</f>
        <v>0</v>
      </c>
    </row>
    <row r="7974" spans="1:3" x14ac:dyDescent="0.35">
      <c r="A7974" s="30">
        <f>DATA!C8821</f>
        <v>0</v>
      </c>
      <c r="B7974" s="30">
        <f>DATA!D8821</f>
        <v>0</v>
      </c>
      <c r="C7974" s="31">
        <f>DATA!E8821</f>
        <v>0</v>
      </c>
    </row>
    <row r="7975" spans="1:3" x14ac:dyDescent="0.35">
      <c r="A7975" s="30">
        <f>DATA!C8822</f>
        <v>0</v>
      </c>
      <c r="B7975" s="30">
        <f>DATA!D8822</f>
        <v>0</v>
      </c>
      <c r="C7975" s="31">
        <f>DATA!E8822</f>
        <v>0</v>
      </c>
    </row>
    <row r="7976" spans="1:3" x14ac:dyDescent="0.35">
      <c r="A7976" s="30">
        <f>DATA!C8823</f>
        <v>0</v>
      </c>
      <c r="B7976" s="30">
        <f>DATA!D8823</f>
        <v>0</v>
      </c>
      <c r="C7976" s="31">
        <f>DATA!E8823</f>
        <v>0</v>
      </c>
    </row>
    <row r="7977" spans="1:3" x14ac:dyDescent="0.35">
      <c r="A7977" s="30">
        <f>DATA!C8824</f>
        <v>0</v>
      </c>
      <c r="B7977" s="30">
        <f>DATA!D8824</f>
        <v>0</v>
      </c>
      <c r="C7977" s="31">
        <f>DATA!E8824</f>
        <v>0</v>
      </c>
    </row>
    <row r="7978" spans="1:3" x14ac:dyDescent="0.35">
      <c r="A7978" s="30">
        <f>DATA!C8825</f>
        <v>0</v>
      </c>
      <c r="B7978" s="30">
        <f>DATA!D8825</f>
        <v>0</v>
      </c>
      <c r="C7978" s="31">
        <f>DATA!E8825</f>
        <v>0</v>
      </c>
    </row>
    <row r="7979" spans="1:3" x14ac:dyDescent="0.35">
      <c r="A7979" s="30">
        <f>DATA!C8826</f>
        <v>0</v>
      </c>
      <c r="B7979" s="30">
        <f>DATA!D8826</f>
        <v>0</v>
      </c>
      <c r="C7979" s="31">
        <f>DATA!E8826</f>
        <v>0</v>
      </c>
    </row>
    <row r="7980" spans="1:3" x14ac:dyDescent="0.35">
      <c r="A7980" s="30">
        <f>DATA!C8827</f>
        <v>0</v>
      </c>
      <c r="B7980" s="30">
        <f>DATA!D8827</f>
        <v>0</v>
      </c>
      <c r="C7980" s="31">
        <f>DATA!E8827</f>
        <v>0</v>
      </c>
    </row>
    <row r="7981" spans="1:3" x14ac:dyDescent="0.35">
      <c r="A7981" s="30">
        <f>DATA!C8828</f>
        <v>0</v>
      </c>
      <c r="B7981" s="30">
        <f>DATA!D8828</f>
        <v>0</v>
      </c>
      <c r="C7981" s="31">
        <f>DATA!E8828</f>
        <v>0</v>
      </c>
    </row>
    <row r="7982" spans="1:3" x14ac:dyDescent="0.35">
      <c r="A7982" s="30">
        <f>DATA!C8829</f>
        <v>0</v>
      </c>
      <c r="B7982" s="30">
        <f>DATA!D8829</f>
        <v>0</v>
      </c>
      <c r="C7982" s="31">
        <f>DATA!E8829</f>
        <v>0</v>
      </c>
    </row>
    <row r="7983" spans="1:3" x14ac:dyDescent="0.35">
      <c r="A7983" s="30">
        <f>DATA!C8830</f>
        <v>0</v>
      </c>
      <c r="B7983" s="30">
        <f>DATA!D8830</f>
        <v>0</v>
      </c>
      <c r="C7983" s="31">
        <f>DATA!E8830</f>
        <v>0</v>
      </c>
    </row>
    <row r="7984" spans="1:3" x14ac:dyDescent="0.35">
      <c r="A7984" s="30">
        <f>DATA!C8831</f>
        <v>0</v>
      </c>
      <c r="B7984" s="30">
        <f>DATA!D8831</f>
        <v>0</v>
      </c>
      <c r="C7984" s="31">
        <f>DATA!E8831</f>
        <v>0</v>
      </c>
    </row>
    <row r="7985" spans="1:3" x14ac:dyDescent="0.35">
      <c r="A7985" s="30">
        <f>DATA!C8832</f>
        <v>0</v>
      </c>
      <c r="B7985" s="30">
        <f>DATA!D8832</f>
        <v>0</v>
      </c>
      <c r="C7985" s="31">
        <f>DATA!E8832</f>
        <v>0</v>
      </c>
    </row>
    <row r="7986" spans="1:3" x14ac:dyDescent="0.35">
      <c r="A7986" s="30">
        <f>DATA!C8833</f>
        <v>0</v>
      </c>
      <c r="B7986" s="30">
        <f>DATA!D8833</f>
        <v>0</v>
      </c>
      <c r="C7986" s="31">
        <f>DATA!E8833</f>
        <v>0</v>
      </c>
    </row>
    <row r="7987" spans="1:3" x14ac:dyDescent="0.35">
      <c r="A7987" s="30">
        <f>DATA!C8834</f>
        <v>0</v>
      </c>
      <c r="B7987" s="30">
        <f>DATA!D8834</f>
        <v>0</v>
      </c>
      <c r="C7987" s="31">
        <f>DATA!E8834</f>
        <v>0</v>
      </c>
    </row>
    <row r="7988" spans="1:3" x14ac:dyDescent="0.35">
      <c r="A7988" s="30">
        <f>DATA!C8835</f>
        <v>0</v>
      </c>
      <c r="B7988" s="30">
        <f>DATA!D8835</f>
        <v>0</v>
      </c>
      <c r="C7988" s="31">
        <f>DATA!E8835</f>
        <v>0</v>
      </c>
    </row>
    <row r="7989" spans="1:3" x14ac:dyDescent="0.35">
      <c r="A7989" s="30">
        <f>DATA!C8836</f>
        <v>0</v>
      </c>
      <c r="B7989" s="30">
        <f>DATA!D8836</f>
        <v>0</v>
      </c>
      <c r="C7989" s="31">
        <f>DATA!E8836</f>
        <v>0</v>
      </c>
    </row>
    <row r="7990" spans="1:3" x14ac:dyDescent="0.35">
      <c r="A7990" s="30">
        <f>DATA!C8837</f>
        <v>0</v>
      </c>
      <c r="B7990" s="30">
        <f>DATA!D8837</f>
        <v>0</v>
      </c>
      <c r="C7990" s="31">
        <f>DATA!E8837</f>
        <v>0</v>
      </c>
    </row>
    <row r="7991" spans="1:3" x14ac:dyDescent="0.35">
      <c r="A7991" s="30">
        <f>DATA!C8838</f>
        <v>0</v>
      </c>
      <c r="B7991" s="30">
        <f>DATA!D8838</f>
        <v>0</v>
      </c>
      <c r="C7991" s="31">
        <f>DATA!E8838</f>
        <v>0</v>
      </c>
    </row>
    <row r="7992" spans="1:3" x14ac:dyDescent="0.35">
      <c r="A7992" s="30">
        <f>DATA!C8839</f>
        <v>0</v>
      </c>
      <c r="B7992" s="30">
        <f>DATA!D8839</f>
        <v>0</v>
      </c>
      <c r="C7992" s="31">
        <f>DATA!E8839</f>
        <v>0</v>
      </c>
    </row>
    <row r="7993" spans="1:3" x14ac:dyDescent="0.35">
      <c r="A7993" s="30">
        <f>DATA!C8840</f>
        <v>0</v>
      </c>
      <c r="B7993" s="30">
        <f>DATA!D8840</f>
        <v>0</v>
      </c>
      <c r="C7993" s="31">
        <f>DATA!E8840</f>
        <v>0</v>
      </c>
    </row>
    <row r="7994" spans="1:3" x14ac:dyDescent="0.35">
      <c r="A7994" s="30">
        <f>DATA!C8841</f>
        <v>0</v>
      </c>
      <c r="B7994" s="30">
        <f>DATA!D8841</f>
        <v>0</v>
      </c>
      <c r="C7994" s="31">
        <f>DATA!E8841</f>
        <v>0</v>
      </c>
    </row>
    <row r="7995" spans="1:3" x14ac:dyDescent="0.35">
      <c r="A7995" s="30">
        <f>DATA!C8842</f>
        <v>0</v>
      </c>
      <c r="B7995" s="30">
        <f>DATA!D8842</f>
        <v>0</v>
      </c>
      <c r="C7995" s="31">
        <f>DATA!E8842</f>
        <v>0</v>
      </c>
    </row>
    <row r="7996" spans="1:3" x14ac:dyDescent="0.35">
      <c r="A7996" s="30">
        <f>DATA!C8843</f>
        <v>0</v>
      </c>
      <c r="B7996" s="30">
        <f>DATA!D8843</f>
        <v>0</v>
      </c>
      <c r="C7996" s="31">
        <f>DATA!E8843</f>
        <v>0</v>
      </c>
    </row>
    <row r="7997" spans="1:3" x14ac:dyDescent="0.35">
      <c r="A7997" s="30">
        <f>DATA!C8844</f>
        <v>0</v>
      </c>
      <c r="B7997" s="30">
        <f>DATA!D8844</f>
        <v>0</v>
      </c>
      <c r="C7997" s="31">
        <f>DATA!E8844</f>
        <v>0</v>
      </c>
    </row>
    <row r="7998" spans="1:3" x14ac:dyDescent="0.35">
      <c r="A7998" s="30">
        <f>DATA!C8845</f>
        <v>0</v>
      </c>
      <c r="B7998" s="30">
        <f>DATA!D8845</f>
        <v>0</v>
      </c>
      <c r="C7998" s="31">
        <f>DATA!E8845</f>
        <v>0</v>
      </c>
    </row>
    <row r="7999" spans="1:3" x14ac:dyDescent="0.35">
      <c r="A7999" s="30">
        <f>DATA!C8846</f>
        <v>0</v>
      </c>
      <c r="B7999" s="30">
        <f>DATA!D8846</f>
        <v>0</v>
      </c>
      <c r="C7999" s="31">
        <f>DATA!E8846</f>
        <v>0</v>
      </c>
    </row>
    <row r="8000" spans="1:3" x14ac:dyDescent="0.35">
      <c r="A8000" s="30">
        <f>DATA!C8847</f>
        <v>0</v>
      </c>
      <c r="B8000" s="30">
        <f>DATA!D8847</f>
        <v>0</v>
      </c>
      <c r="C8000" s="31">
        <f>DATA!E8847</f>
        <v>0</v>
      </c>
    </row>
    <row r="8001" spans="1:3" x14ac:dyDescent="0.35">
      <c r="A8001" s="30">
        <f>DATA!C8848</f>
        <v>0</v>
      </c>
      <c r="B8001" s="30">
        <f>DATA!D8848</f>
        <v>0</v>
      </c>
      <c r="C8001" s="31">
        <f>DATA!E8848</f>
        <v>0</v>
      </c>
    </row>
    <row r="8002" spans="1:3" x14ac:dyDescent="0.35">
      <c r="A8002" s="30">
        <f>DATA!C8849</f>
        <v>0</v>
      </c>
      <c r="B8002" s="30">
        <f>DATA!D8849</f>
        <v>0</v>
      </c>
      <c r="C8002" s="31">
        <f>DATA!E8849</f>
        <v>0</v>
      </c>
    </row>
    <row r="8003" spans="1:3" x14ac:dyDescent="0.35">
      <c r="A8003" s="30">
        <f>DATA!C8850</f>
        <v>0</v>
      </c>
      <c r="B8003" s="30">
        <f>DATA!D8850</f>
        <v>0</v>
      </c>
      <c r="C8003" s="31">
        <f>DATA!E8850</f>
        <v>0</v>
      </c>
    </row>
    <row r="8004" spans="1:3" x14ac:dyDescent="0.35">
      <c r="A8004" s="30">
        <f>DATA!C8851</f>
        <v>0</v>
      </c>
      <c r="B8004" s="30">
        <f>DATA!D8851</f>
        <v>0</v>
      </c>
      <c r="C8004" s="31">
        <f>DATA!E8851</f>
        <v>0</v>
      </c>
    </row>
    <row r="8005" spans="1:3" x14ac:dyDescent="0.35">
      <c r="A8005" s="30">
        <f>DATA!C8852</f>
        <v>0</v>
      </c>
      <c r="B8005" s="30">
        <f>DATA!D8852</f>
        <v>0</v>
      </c>
      <c r="C8005" s="31">
        <f>DATA!E8852</f>
        <v>0</v>
      </c>
    </row>
    <row r="8006" spans="1:3" x14ac:dyDescent="0.35">
      <c r="A8006" s="30">
        <f>DATA!C8853</f>
        <v>0</v>
      </c>
      <c r="B8006" s="30">
        <f>DATA!D8853</f>
        <v>0</v>
      </c>
      <c r="C8006" s="31">
        <f>DATA!E8853</f>
        <v>0</v>
      </c>
    </row>
    <row r="8007" spans="1:3" x14ac:dyDescent="0.35">
      <c r="A8007" s="30">
        <f>DATA!C8854</f>
        <v>0</v>
      </c>
      <c r="B8007" s="30">
        <f>DATA!D8854</f>
        <v>0</v>
      </c>
      <c r="C8007" s="31">
        <f>DATA!E8854</f>
        <v>0</v>
      </c>
    </row>
    <row r="8008" spans="1:3" x14ac:dyDescent="0.35">
      <c r="A8008" s="30">
        <f>DATA!C8855</f>
        <v>0</v>
      </c>
      <c r="B8008" s="30">
        <f>DATA!D8855</f>
        <v>0</v>
      </c>
      <c r="C8008" s="31">
        <f>DATA!E8855</f>
        <v>0</v>
      </c>
    </row>
    <row r="8009" spans="1:3" x14ac:dyDescent="0.35">
      <c r="A8009" s="30">
        <f>DATA!C8856</f>
        <v>0</v>
      </c>
      <c r="B8009" s="30">
        <f>DATA!D8856</f>
        <v>0</v>
      </c>
      <c r="C8009" s="31">
        <f>DATA!E8856</f>
        <v>0</v>
      </c>
    </row>
    <row r="8010" spans="1:3" x14ac:dyDescent="0.35">
      <c r="A8010" s="30">
        <f>DATA!C8857</f>
        <v>0</v>
      </c>
      <c r="B8010" s="30">
        <f>DATA!D8857</f>
        <v>0</v>
      </c>
      <c r="C8010" s="31">
        <f>DATA!E8857</f>
        <v>0</v>
      </c>
    </row>
    <row r="8011" spans="1:3" x14ac:dyDescent="0.35">
      <c r="A8011" s="30">
        <f>DATA!C8858</f>
        <v>0</v>
      </c>
      <c r="B8011" s="30">
        <f>DATA!D8858</f>
        <v>0</v>
      </c>
      <c r="C8011" s="31">
        <f>DATA!E8858</f>
        <v>0</v>
      </c>
    </row>
    <row r="8012" spans="1:3" x14ac:dyDescent="0.35">
      <c r="A8012" s="30">
        <f>DATA!C8859</f>
        <v>0</v>
      </c>
      <c r="B8012" s="30">
        <f>DATA!D8859</f>
        <v>0</v>
      </c>
      <c r="C8012" s="31">
        <f>DATA!E8859</f>
        <v>0</v>
      </c>
    </row>
    <row r="8013" spans="1:3" x14ac:dyDescent="0.35">
      <c r="A8013" s="30">
        <f>DATA!C8860</f>
        <v>0</v>
      </c>
      <c r="B8013" s="30">
        <f>DATA!D8860</f>
        <v>0</v>
      </c>
      <c r="C8013" s="31">
        <f>DATA!E8860</f>
        <v>0</v>
      </c>
    </row>
    <row r="8014" spans="1:3" x14ac:dyDescent="0.35">
      <c r="A8014" s="30">
        <f>DATA!C8861</f>
        <v>0</v>
      </c>
      <c r="B8014" s="30">
        <f>DATA!D8861</f>
        <v>0</v>
      </c>
      <c r="C8014" s="31">
        <f>DATA!E8861</f>
        <v>0</v>
      </c>
    </row>
    <row r="8015" spans="1:3" x14ac:dyDescent="0.35">
      <c r="A8015" s="30">
        <f>DATA!C8862</f>
        <v>0</v>
      </c>
      <c r="B8015" s="30">
        <f>DATA!D8862</f>
        <v>0</v>
      </c>
      <c r="C8015" s="31">
        <f>DATA!E8862</f>
        <v>0</v>
      </c>
    </row>
    <row r="8016" spans="1:3" x14ac:dyDescent="0.35">
      <c r="A8016" s="30">
        <f>DATA!C8863</f>
        <v>0</v>
      </c>
      <c r="B8016" s="30">
        <f>DATA!D8863</f>
        <v>0</v>
      </c>
      <c r="C8016" s="31">
        <f>DATA!E8863</f>
        <v>0</v>
      </c>
    </row>
    <row r="8017" spans="1:3" x14ac:dyDescent="0.35">
      <c r="A8017" s="30">
        <f>DATA!C8864</f>
        <v>0</v>
      </c>
      <c r="B8017" s="30">
        <f>DATA!D8864</f>
        <v>0</v>
      </c>
      <c r="C8017" s="31">
        <f>DATA!E8864</f>
        <v>0</v>
      </c>
    </row>
    <row r="8018" spans="1:3" x14ac:dyDescent="0.35">
      <c r="A8018" s="30">
        <f>DATA!C8865</f>
        <v>0</v>
      </c>
      <c r="B8018" s="30">
        <f>DATA!D8865</f>
        <v>0</v>
      </c>
      <c r="C8018" s="31">
        <f>DATA!E8865</f>
        <v>0</v>
      </c>
    </row>
    <row r="8019" spans="1:3" x14ac:dyDescent="0.35">
      <c r="A8019" s="30">
        <f>DATA!C8866</f>
        <v>0</v>
      </c>
      <c r="B8019" s="30">
        <f>DATA!D8866</f>
        <v>0</v>
      </c>
      <c r="C8019" s="31">
        <f>DATA!E8866</f>
        <v>0</v>
      </c>
    </row>
    <row r="8020" spans="1:3" x14ac:dyDescent="0.35">
      <c r="A8020" s="30">
        <f>DATA!C8867</f>
        <v>0</v>
      </c>
      <c r="B8020" s="30">
        <f>DATA!D8867</f>
        <v>0</v>
      </c>
      <c r="C8020" s="31">
        <f>DATA!E8867</f>
        <v>0</v>
      </c>
    </row>
    <row r="8021" spans="1:3" x14ac:dyDescent="0.35">
      <c r="A8021" s="30">
        <f>DATA!C8868</f>
        <v>0</v>
      </c>
      <c r="B8021" s="30">
        <f>DATA!D8868</f>
        <v>0</v>
      </c>
      <c r="C8021" s="31">
        <f>DATA!E8868</f>
        <v>0</v>
      </c>
    </row>
    <row r="8022" spans="1:3" x14ac:dyDescent="0.35">
      <c r="A8022" s="30">
        <f>DATA!C8869</f>
        <v>0</v>
      </c>
      <c r="B8022" s="30">
        <f>DATA!D8869</f>
        <v>0</v>
      </c>
      <c r="C8022" s="31">
        <f>DATA!E8869</f>
        <v>0</v>
      </c>
    </row>
    <row r="8023" spans="1:3" x14ac:dyDescent="0.35">
      <c r="A8023" s="30">
        <f>DATA!C8870</f>
        <v>0</v>
      </c>
      <c r="B8023" s="30">
        <f>DATA!D8870</f>
        <v>0</v>
      </c>
      <c r="C8023" s="31">
        <f>DATA!E8870</f>
        <v>0</v>
      </c>
    </row>
    <row r="8024" spans="1:3" x14ac:dyDescent="0.35">
      <c r="A8024" s="30">
        <f>DATA!C8871</f>
        <v>0</v>
      </c>
      <c r="B8024" s="30">
        <f>DATA!D8871</f>
        <v>0</v>
      </c>
      <c r="C8024" s="31">
        <f>DATA!E8871</f>
        <v>0</v>
      </c>
    </row>
    <row r="8025" spans="1:3" x14ac:dyDescent="0.35">
      <c r="A8025" s="30">
        <f>DATA!C8872</f>
        <v>0</v>
      </c>
      <c r="B8025" s="30">
        <f>DATA!D8872</f>
        <v>0</v>
      </c>
      <c r="C8025" s="31">
        <f>DATA!E8872</f>
        <v>0</v>
      </c>
    </row>
    <row r="8026" spans="1:3" x14ac:dyDescent="0.35">
      <c r="A8026" s="30">
        <f>DATA!C8873</f>
        <v>0</v>
      </c>
      <c r="B8026" s="30">
        <f>DATA!D8873</f>
        <v>0</v>
      </c>
      <c r="C8026" s="31">
        <f>DATA!E8873</f>
        <v>0</v>
      </c>
    </row>
    <row r="8027" spans="1:3" x14ac:dyDescent="0.35">
      <c r="A8027" s="30">
        <f>DATA!C8874</f>
        <v>0</v>
      </c>
      <c r="B8027" s="30">
        <f>DATA!D8874</f>
        <v>0</v>
      </c>
      <c r="C8027" s="31">
        <f>DATA!E8874</f>
        <v>0</v>
      </c>
    </row>
    <row r="8028" spans="1:3" x14ac:dyDescent="0.35">
      <c r="A8028" s="30">
        <f>DATA!C8875</f>
        <v>0</v>
      </c>
      <c r="B8028" s="30">
        <f>DATA!D8875</f>
        <v>0</v>
      </c>
      <c r="C8028" s="31">
        <f>DATA!E8875</f>
        <v>0</v>
      </c>
    </row>
    <row r="8029" spans="1:3" x14ac:dyDescent="0.35">
      <c r="A8029" s="30">
        <f>DATA!C8876</f>
        <v>0</v>
      </c>
      <c r="B8029" s="30">
        <f>DATA!D8876</f>
        <v>0</v>
      </c>
      <c r="C8029" s="31">
        <f>DATA!E8876</f>
        <v>0</v>
      </c>
    </row>
    <row r="8030" spans="1:3" x14ac:dyDescent="0.35">
      <c r="A8030" s="30">
        <f>DATA!C8877</f>
        <v>0</v>
      </c>
      <c r="B8030" s="30">
        <f>DATA!D8877</f>
        <v>0</v>
      </c>
      <c r="C8030" s="31">
        <f>DATA!E8877</f>
        <v>0</v>
      </c>
    </row>
    <row r="8031" spans="1:3" x14ac:dyDescent="0.35">
      <c r="A8031" s="30">
        <f>DATA!C8878</f>
        <v>0</v>
      </c>
      <c r="B8031" s="30">
        <f>DATA!D8878</f>
        <v>0</v>
      </c>
      <c r="C8031" s="31">
        <f>DATA!E8878</f>
        <v>0</v>
      </c>
    </row>
    <row r="8032" spans="1:3" x14ac:dyDescent="0.35">
      <c r="A8032" s="30">
        <f>DATA!C8879</f>
        <v>0</v>
      </c>
      <c r="B8032" s="30">
        <f>DATA!D8879</f>
        <v>0</v>
      </c>
      <c r="C8032" s="31">
        <f>DATA!E8879</f>
        <v>0</v>
      </c>
    </row>
    <row r="8033" spans="1:3" x14ac:dyDescent="0.35">
      <c r="A8033" s="30">
        <f>DATA!C8880</f>
        <v>0</v>
      </c>
      <c r="B8033" s="30">
        <f>DATA!D8880</f>
        <v>0</v>
      </c>
      <c r="C8033" s="31">
        <f>DATA!E8880</f>
        <v>0</v>
      </c>
    </row>
    <row r="8034" spans="1:3" x14ac:dyDescent="0.35">
      <c r="A8034" s="30">
        <f>DATA!C8881</f>
        <v>0</v>
      </c>
      <c r="B8034" s="30">
        <f>DATA!D8881</f>
        <v>0</v>
      </c>
      <c r="C8034" s="31">
        <f>DATA!E8881</f>
        <v>0</v>
      </c>
    </row>
    <row r="8035" spans="1:3" x14ac:dyDescent="0.35">
      <c r="A8035" s="30">
        <f>DATA!C8882</f>
        <v>0</v>
      </c>
      <c r="B8035" s="30">
        <f>DATA!D8882</f>
        <v>0</v>
      </c>
      <c r="C8035" s="31">
        <f>DATA!E8882</f>
        <v>0</v>
      </c>
    </row>
    <row r="8036" spans="1:3" x14ac:dyDescent="0.35">
      <c r="A8036" s="30">
        <f>DATA!C8883</f>
        <v>0</v>
      </c>
      <c r="B8036" s="30">
        <f>DATA!D8883</f>
        <v>0</v>
      </c>
      <c r="C8036" s="31">
        <f>DATA!E8883</f>
        <v>0</v>
      </c>
    </row>
    <row r="8037" spans="1:3" x14ac:dyDescent="0.35">
      <c r="A8037" s="30">
        <f>DATA!C8884</f>
        <v>0</v>
      </c>
      <c r="B8037" s="30">
        <f>DATA!D8884</f>
        <v>0</v>
      </c>
      <c r="C8037" s="31">
        <f>DATA!E8884</f>
        <v>0</v>
      </c>
    </row>
    <row r="8038" spans="1:3" x14ac:dyDescent="0.35">
      <c r="A8038" s="30">
        <f>DATA!C8885</f>
        <v>0</v>
      </c>
      <c r="B8038" s="30">
        <f>DATA!D8885</f>
        <v>0</v>
      </c>
      <c r="C8038" s="31">
        <f>DATA!E8885</f>
        <v>0</v>
      </c>
    </row>
    <row r="8039" spans="1:3" x14ac:dyDescent="0.35">
      <c r="A8039" s="30">
        <f>DATA!C8886</f>
        <v>0</v>
      </c>
      <c r="B8039" s="30">
        <f>DATA!D8886</f>
        <v>0</v>
      </c>
      <c r="C8039" s="31">
        <f>DATA!E8886</f>
        <v>0</v>
      </c>
    </row>
    <row r="8040" spans="1:3" x14ac:dyDescent="0.35">
      <c r="A8040" s="30">
        <f>DATA!C8887</f>
        <v>0</v>
      </c>
      <c r="B8040" s="30">
        <f>DATA!D8887</f>
        <v>0</v>
      </c>
      <c r="C8040" s="31">
        <f>DATA!E8887</f>
        <v>0</v>
      </c>
    </row>
    <row r="8041" spans="1:3" x14ac:dyDescent="0.35">
      <c r="A8041" s="30">
        <f>DATA!C8888</f>
        <v>0</v>
      </c>
      <c r="B8041" s="30">
        <f>DATA!D8888</f>
        <v>0</v>
      </c>
      <c r="C8041" s="31">
        <f>DATA!E8888</f>
        <v>0</v>
      </c>
    </row>
    <row r="8042" spans="1:3" x14ac:dyDescent="0.35">
      <c r="A8042" s="30">
        <f>DATA!C8889</f>
        <v>0</v>
      </c>
      <c r="B8042" s="30">
        <f>DATA!D8889</f>
        <v>0</v>
      </c>
      <c r="C8042" s="31">
        <f>DATA!E8889</f>
        <v>0</v>
      </c>
    </row>
    <row r="8043" spans="1:3" x14ac:dyDescent="0.35">
      <c r="A8043" s="30">
        <f>DATA!C8890</f>
        <v>0</v>
      </c>
      <c r="B8043" s="30">
        <f>DATA!D8890</f>
        <v>0</v>
      </c>
      <c r="C8043" s="31">
        <f>DATA!E8890</f>
        <v>0</v>
      </c>
    </row>
    <row r="8044" spans="1:3" x14ac:dyDescent="0.35">
      <c r="A8044" s="30">
        <f>DATA!C8891</f>
        <v>0</v>
      </c>
      <c r="B8044" s="30">
        <f>DATA!D8891</f>
        <v>0</v>
      </c>
      <c r="C8044" s="31">
        <f>DATA!E8891</f>
        <v>0</v>
      </c>
    </row>
    <row r="8045" spans="1:3" x14ac:dyDescent="0.35">
      <c r="A8045" s="30">
        <f>DATA!C8892</f>
        <v>0</v>
      </c>
      <c r="B8045" s="30">
        <f>DATA!D8892</f>
        <v>0</v>
      </c>
      <c r="C8045" s="31">
        <f>DATA!E8892</f>
        <v>0</v>
      </c>
    </row>
    <row r="8046" spans="1:3" x14ac:dyDescent="0.35">
      <c r="A8046" s="30">
        <f>DATA!C8893</f>
        <v>0</v>
      </c>
      <c r="B8046" s="30">
        <f>DATA!D8893</f>
        <v>0</v>
      </c>
      <c r="C8046" s="31">
        <f>DATA!E8893</f>
        <v>0</v>
      </c>
    </row>
    <row r="8047" spans="1:3" x14ac:dyDescent="0.35">
      <c r="A8047" s="30">
        <f>DATA!C8894</f>
        <v>0</v>
      </c>
      <c r="B8047" s="30">
        <f>DATA!D8894</f>
        <v>0</v>
      </c>
      <c r="C8047" s="31">
        <f>DATA!E8894</f>
        <v>0</v>
      </c>
    </row>
    <row r="8048" spans="1:3" x14ac:dyDescent="0.35">
      <c r="A8048" s="30">
        <f>DATA!C8895</f>
        <v>0</v>
      </c>
      <c r="B8048" s="30">
        <f>DATA!D8895</f>
        <v>0</v>
      </c>
      <c r="C8048" s="31">
        <f>DATA!E8895</f>
        <v>0</v>
      </c>
    </row>
    <row r="8049" spans="1:3" x14ac:dyDescent="0.35">
      <c r="A8049" s="30">
        <f>DATA!C8896</f>
        <v>0</v>
      </c>
      <c r="B8049" s="30">
        <f>DATA!D8896</f>
        <v>0</v>
      </c>
      <c r="C8049" s="31">
        <f>DATA!E8896</f>
        <v>0</v>
      </c>
    </row>
    <row r="8050" spans="1:3" x14ac:dyDescent="0.35">
      <c r="A8050" s="30">
        <f>DATA!C8897</f>
        <v>0</v>
      </c>
      <c r="B8050" s="30">
        <f>DATA!D8897</f>
        <v>0</v>
      </c>
      <c r="C8050" s="31">
        <f>DATA!E8897</f>
        <v>0</v>
      </c>
    </row>
    <row r="8051" spans="1:3" x14ac:dyDescent="0.35">
      <c r="A8051" s="30">
        <f>DATA!C8898</f>
        <v>0</v>
      </c>
      <c r="B8051" s="30">
        <f>DATA!D8898</f>
        <v>0</v>
      </c>
      <c r="C8051" s="31">
        <f>DATA!E8898</f>
        <v>0</v>
      </c>
    </row>
    <row r="8052" spans="1:3" x14ac:dyDescent="0.35">
      <c r="A8052" s="30">
        <f>DATA!C8899</f>
        <v>0</v>
      </c>
      <c r="B8052" s="30">
        <f>DATA!D8899</f>
        <v>0</v>
      </c>
      <c r="C8052" s="31">
        <f>DATA!E8899</f>
        <v>0</v>
      </c>
    </row>
    <row r="8053" spans="1:3" x14ac:dyDescent="0.35">
      <c r="A8053" s="30">
        <f>DATA!C8900</f>
        <v>0</v>
      </c>
      <c r="B8053" s="30">
        <f>DATA!D8900</f>
        <v>0</v>
      </c>
      <c r="C8053" s="31">
        <f>DATA!E8900</f>
        <v>0</v>
      </c>
    </row>
    <row r="8054" spans="1:3" x14ac:dyDescent="0.35">
      <c r="A8054" s="30">
        <f>DATA!C8901</f>
        <v>0</v>
      </c>
      <c r="B8054" s="30">
        <f>DATA!D8901</f>
        <v>0</v>
      </c>
      <c r="C8054" s="31">
        <f>DATA!E8901</f>
        <v>0</v>
      </c>
    </row>
    <row r="8055" spans="1:3" x14ac:dyDescent="0.35">
      <c r="A8055" s="30">
        <f>DATA!C8902</f>
        <v>0</v>
      </c>
      <c r="B8055" s="30">
        <f>DATA!D8902</f>
        <v>0</v>
      </c>
      <c r="C8055" s="31">
        <f>DATA!E8902</f>
        <v>0</v>
      </c>
    </row>
    <row r="8056" spans="1:3" x14ac:dyDescent="0.35">
      <c r="A8056" s="30">
        <f>DATA!C8903</f>
        <v>0</v>
      </c>
      <c r="B8056" s="30">
        <f>DATA!D8903</f>
        <v>0</v>
      </c>
      <c r="C8056" s="31">
        <f>DATA!E8903</f>
        <v>0</v>
      </c>
    </row>
    <row r="8057" spans="1:3" x14ac:dyDescent="0.35">
      <c r="A8057" s="30">
        <f>DATA!C8904</f>
        <v>0</v>
      </c>
      <c r="B8057" s="30">
        <f>DATA!D8904</f>
        <v>0</v>
      </c>
      <c r="C8057" s="31">
        <f>DATA!E8904</f>
        <v>0</v>
      </c>
    </row>
    <row r="8058" spans="1:3" x14ac:dyDescent="0.35">
      <c r="A8058" s="30">
        <f>DATA!C8905</f>
        <v>0</v>
      </c>
      <c r="B8058" s="30">
        <f>DATA!D8905</f>
        <v>0</v>
      </c>
      <c r="C8058" s="31">
        <f>DATA!E8905</f>
        <v>0</v>
      </c>
    </row>
    <row r="8059" spans="1:3" x14ac:dyDescent="0.35">
      <c r="A8059" s="30">
        <f>DATA!C8906</f>
        <v>0</v>
      </c>
      <c r="B8059" s="30">
        <f>DATA!D8906</f>
        <v>0</v>
      </c>
      <c r="C8059" s="31">
        <f>DATA!E8906</f>
        <v>0</v>
      </c>
    </row>
    <row r="8060" spans="1:3" x14ac:dyDescent="0.35">
      <c r="A8060" s="30">
        <f>DATA!C8907</f>
        <v>0</v>
      </c>
      <c r="B8060" s="30">
        <f>DATA!D8907</f>
        <v>0</v>
      </c>
      <c r="C8060" s="31">
        <f>DATA!E8907</f>
        <v>0</v>
      </c>
    </row>
    <row r="8061" spans="1:3" x14ac:dyDescent="0.35">
      <c r="A8061" s="30">
        <f>DATA!C8908</f>
        <v>0</v>
      </c>
      <c r="B8061" s="30">
        <f>DATA!D8908</f>
        <v>0</v>
      </c>
      <c r="C8061" s="31">
        <f>DATA!E8908</f>
        <v>0</v>
      </c>
    </row>
    <row r="8062" spans="1:3" x14ac:dyDescent="0.35">
      <c r="A8062" s="30">
        <f>DATA!C8909</f>
        <v>0</v>
      </c>
      <c r="B8062" s="30">
        <f>DATA!D8909</f>
        <v>0</v>
      </c>
      <c r="C8062" s="31">
        <f>DATA!E8909</f>
        <v>0</v>
      </c>
    </row>
    <row r="8063" spans="1:3" x14ac:dyDescent="0.35">
      <c r="A8063" s="30">
        <f>DATA!C8910</f>
        <v>0</v>
      </c>
      <c r="B8063" s="30">
        <f>DATA!D8910</f>
        <v>0</v>
      </c>
      <c r="C8063" s="31">
        <f>DATA!E8910</f>
        <v>0</v>
      </c>
    </row>
    <row r="8064" spans="1:3" x14ac:dyDescent="0.35">
      <c r="A8064" s="30">
        <f>DATA!C8911</f>
        <v>0</v>
      </c>
      <c r="B8064" s="30">
        <f>DATA!D8911</f>
        <v>0</v>
      </c>
      <c r="C8064" s="31">
        <f>DATA!E8911</f>
        <v>0</v>
      </c>
    </row>
    <row r="8065" spans="1:3" x14ac:dyDescent="0.35">
      <c r="A8065" s="30">
        <f>DATA!C8912</f>
        <v>0</v>
      </c>
      <c r="B8065" s="30">
        <f>DATA!D8912</f>
        <v>0</v>
      </c>
      <c r="C8065" s="31">
        <f>DATA!E8912</f>
        <v>0</v>
      </c>
    </row>
    <row r="8066" spans="1:3" x14ac:dyDescent="0.35">
      <c r="A8066" s="30">
        <f>DATA!C8913</f>
        <v>0</v>
      </c>
      <c r="B8066" s="30">
        <f>DATA!D8913</f>
        <v>0</v>
      </c>
      <c r="C8066" s="31">
        <f>DATA!E8913</f>
        <v>0</v>
      </c>
    </row>
    <row r="8067" spans="1:3" x14ac:dyDescent="0.35">
      <c r="A8067" s="30">
        <f>DATA!C8914</f>
        <v>0</v>
      </c>
      <c r="B8067" s="30">
        <f>DATA!D8914</f>
        <v>0</v>
      </c>
      <c r="C8067" s="31">
        <f>DATA!E8914</f>
        <v>0</v>
      </c>
    </row>
    <row r="8068" spans="1:3" x14ac:dyDescent="0.35">
      <c r="A8068" s="30">
        <f>DATA!C8915</f>
        <v>0</v>
      </c>
      <c r="B8068" s="30">
        <f>DATA!D8915</f>
        <v>0</v>
      </c>
      <c r="C8068" s="31">
        <f>DATA!E8915</f>
        <v>0</v>
      </c>
    </row>
    <row r="8069" spans="1:3" x14ac:dyDescent="0.35">
      <c r="A8069" s="30">
        <f>DATA!C8916</f>
        <v>0</v>
      </c>
      <c r="B8069" s="30">
        <f>DATA!D8916</f>
        <v>0</v>
      </c>
      <c r="C8069" s="31">
        <f>DATA!E8916</f>
        <v>0</v>
      </c>
    </row>
    <row r="8070" spans="1:3" x14ac:dyDescent="0.35">
      <c r="A8070" s="30">
        <f>DATA!C8917</f>
        <v>0</v>
      </c>
      <c r="B8070" s="30">
        <f>DATA!D8917</f>
        <v>0</v>
      </c>
      <c r="C8070" s="31">
        <f>DATA!E8917</f>
        <v>0</v>
      </c>
    </row>
    <row r="8071" spans="1:3" x14ac:dyDescent="0.35">
      <c r="A8071" s="30">
        <f>DATA!C8918</f>
        <v>0</v>
      </c>
      <c r="B8071" s="30">
        <f>DATA!D8918</f>
        <v>0</v>
      </c>
      <c r="C8071" s="31">
        <f>DATA!E8918</f>
        <v>0</v>
      </c>
    </row>
    <row r="8072" spans="1:3" x14ac:dyDescent="0.35">
      <c r="A8072" s="30">
        <f>DATA!C8919</f>
        <v>0</v>
      </c>
      <c r="B8072" s="30">
        <f>DATA!D8919</f>
        <v>0</v>
      </c>
      <c r="C8072" s="31">
        <f>DATA!E8919</f>
        <v>0</v>
      </c>
    </row>
    <row r="8073" spans="1:3" x14ac:dyDescent="0.35">
      <c r="A8073" s="30">
        <f>DATA!C8920</f>
        <v>0</v>
      </c>
      <c r="B8073" s="30">
        <f>DATA!D8920</f>
        <v>0</v>
      </c>
      <c r="C8073" s="31">
        <f>DATA!E8920</f>
        <v>0</v>
      </c>
    </row>
    <row r="8074" spans="1:3" x14ac:dyDescent="0.35">
      <c r="A8074" s="30">
        <f>DATA!C8921</f>
        <v>0</v>
      </c>
      <c r="B8074" s="30">
        <f>DATA!D8921</f>
        <v>0</v>
      </c>
      <c r="C8074" s="31">
        <f>DATA!E8921</f>
        <v>0</v>
      </c>
    </row>
    <row r="8075" spans="1:3" x14ac:dyDescent="0.35">
      <c r="A8075" s="30">
        <f>DATA!C8922</f>
        <v>0</v>
      </c>
      <c r="B8075" s="30">
        <f>DATA!D8922</f>
        <v>0</v>
      </c>
      <c r="C8075" s="31">
        <f>DATA!E8922</f>
        <v>0</v>
      </c>
    </row>
    <row r="8076" spans="1:3" x14ac:dyDescent="0.35">
      <c r="A8076" s="30">
        <f>DATA!C8923</f>
        <v>0</v>
      </c>
      <c r="B8076" s="30">
        <f>DATA!D8923</f>
        <v>0</v>
      </c>
      <c r="C8076" s="31">
        <f>DATA!E8923</f>
        <v>0</v>
      </c>
    </row>
    <row r="8077" spans="1:3" x14ac:dyDescent="0.35">
      <c r="A8077" s="30">
        <f>DATA!C8924</f>
        <v>0</v>
      </c>
      <c r="B8077" s="30">
        <f>DATA!D8924</f>
        <v>0</v>
      </c>
      <c r="C8077" s="31">
        <f>DATA!E8924</f>
        <v>0</v>
      </c>
    </row>
    <row r="8078" spans="1:3" x14ac:dyDescent="0.35">
      <c r="A8078" s="30">
        <f>DATA!C8925</f>
        <v>0</v>
      </c>
      <c r="B8078" s="30">
        <f>DATA!D8925</f>
        <v>0</v>
      </c>
      <c r="C8078" s="31">
        <f>DATA!E8925</f>
        <v>0</v>
      </c>
    </row>
    <row r="8079" spans="1:3" x14ac:dyDescent="0.35">
      <c r="A8079" s="30">
        <f>DATA!C8926</f>
        <v>0</v>
      </c>
      <c r="B8079" s="30">
        <f>DATA!D8926</f>
        <v>0</v>
      </c>
      <c r="C8079" s="31">
        <f>DATA!E8926</f>
        <v>0</v>
      </c>
    </row>
    <row r="8080" spans="1:3" x14ac:dyDescent="0.35">
      <c r="A8080" s="30">
        <f>DATA!C8927</f>
        <v>0</v>
      </c>
      <c r="B8080" s="30">
        <f>DATA!D8927</f>
        <v>0</v>
      </c>
      <c r="C8080" s="31">
        <f>DATA!E8927</f>
        <v>0</v>
      </c>
    </row>
    <row r="8081" spans="1:3" x14ac:dyDescent="0.35">
      <c r="A8081" s="30">
        <f>DATA!C8928</f>
        <v>0</v>
      </c>
      <c r="B8081" s="30">
        <f>DATA!D8928</f>
        <v>0</v>
      </c>
      <c r="C8081" s="31">
        <f>DATA!E8928</f>
        <v>0</v>
      </c>
    </row>
    <row r="8082" spans="1:3" x14ac:dyDescent="0.35">
      <c r="A8082" s="30">
        <f>DATA!C8929</f>
        <v>0</v>
      </c>
      <c r="B8082" s="30">
        <f>DATA!D8929</f>
        <v>0</v>
      </c>
      <c r="C8082" s="31">
        <f>DATA!E8929</f>
        <v>0</v>
      </c>
    </row>
    <row r="8083" spans="1:3" x14ac:dyDescent="0.35">
      <c r="A8083" s="30">
        <f>DATA!C8930</f>
        <v>0</v>
      </c>
      <c r="B8083" s="30">
        <f>DATA!D8930</f>
        <v>0</v>
      </c>
      <c r="C8083" s="31">
        <f>DATA!E8930</f>
        <v>0</v>
      </c>
    </row>
    <row r="8084" spans="1:3" x14ac:dyDescent="0.35">
      <c r="A8084" s="30">
        <f>DATA!C8931</f>
        <v>0</v>
      </c>
      <c r="B8084" s="30">
        <f>DATA!D8931</f>
        <v>0</v>
      </c>
      <c r="C8084" s="31">
        <f>DATA!E8931</f>
        <v>0</v>
      </c>
    </row>
    <row r="8085" spans="1:3" x14ac:dyDescent="0.35">
      <c r="A8085" s="30">
        <f>DATA!C8932</f>
        <v>0</v>
      </c>
      <c r="B8085" s="30">
        <f>DATA!D8932</f>
        <v>0</v>
      </c>
      <c r="C8085" s="31">
        <f>DATA!E8932</f>
        <v>0</v>
      </c>
    </row>
    <row r="8086" spans="1:3" x14ac:dyDescent="0.35">
      <c r="A8086" s="30">
        <f>DATA!C8933</f>
        <v>0</v>
      </c>
      <c r="B8086" s="30">
        <f>DATA!D8933</f>
        <v>0</v>
      </c>
      <c r="C8086" s="31">
        <f>DATA!E8933</f>
        <v>0</v>
      </c>
    </row>
    <row r="8087" spans="1:3" x14ac:dyDescent="0.35">
      <c r="A8087" s="30">
        <f>DATA!C8934</f>
        <v>0</v>
      </c>
      <c r="B8087" s="30">
        <f>DATA!D8934</f>
        <v>0</v>
      </c>
      <c r="C8087" s="31">
        <f>DATA!E8934</f>
        <v>0</v>
      </c>
    </row>
    <row r="8088" spans="1:3" x14ac:dyDescent="0.35">
      <c r="A8088" s="30">
        <f>DATA!C8935</f>
        <v>0</v>
      </c>
      <c r="B8088" s="30">
        <f>DATA!D8935</f>
        <v>0</v>
      </c>
      <c r="C8088" s="31">
        <f>DATA!E8935</f>
        <v>0</v>
      </c>
    </row>
    <row r="8089" spans="1:3" x14ac:dyDescent="0.35">
      <c r="A8089" s="30">
        <f>DATA!C8936</f>
        <v>0</v>
      </c>
      <c r="B8089" s="30">
        <f>DATA!D8936</f>
        <v>0</v>
      </c>
      <c r="C8089" s="31">
        <f>DATA!E8936</f>
        <v>0</v>
      </c>
    </row>
    <row r="8090" spans="1:3" x14ac:dyDescent="0.35">
      <c r="A8090" s="30">
        <f>DATA!C8937</f>
        <v>0</v>
      </c>
      <c r="B8090" s="30">
        <f>DATA!D8937</f>
        <v>0</v>
      </c>
      <c r="C8090" s="31">
        <f>DATA!E8937</f>
        <v>0</v>
      </c>
    </row>
    <row r="8091" spans="1:3" x14ac:dyDescent="0.35">
      <c r="A8091" s="30">
        <f>DATA!C8938</f>
        <v>0</v>
      </c>
      <c r="B8091" s="30">
        <f>DATA!D8938</f>
        <v>0</v>
      </c>
      <c r="C8091" s="31">
        <f>DATA!E8938</f>
        <v>0</v>
      </c>
    </row>
    <row r="8092" spans="1:3" x14ac:dyDescent="0.35">
      <c r="A8092" s="30">
        <f>DATA!C8939</f>
        <v>0</v>
      </c>
      <c r="B8092" s="30">
        <f>DATA!D8939</f>
        <v>0</v>
      </c>
      <c r="C8092" s="31">
        <f>DATA!E8939</f>
        <v>0</v>
      </c>
    </row>
    <row r="8093" spans="1:3" x14ac:dyDescent="0.35">
      <c r="A8093" s="30">
        <f>DATA!C8940</f>
        <v>0</v>
      </c>
      <c r="B8093" s="30">
        <f>DATA!D8940</f>
        <v>0</v>
      </c>
      <c r="C8093" s="31">
        <f>DATA!E8940</f>
        <v>0</v>
      </c>
    </row>
    <row r="8094" spans="1:3" x14ac:dyDescent="0.35">
      <c r="A8094" s="30">
        <f>DATA!C8941</f>
        <v>0</v>
      </c>
      <c r="B8094" s="30">
        <f>DATA!D8941</f>
        <v>0</v>
      </c>
      <c r="C8094" s="31">
        <f>DATA!E8941</f>
        <v>0</v>
      </c>
    </row>
    <row r="8095" spans="1:3" x14ac:dyDescent="0.35">
      <c r="A8095" s="30">
        <f>DATA!C8942</f>
        <v>0</v>
      </c>
      <c r="B8095" s="30">
        <f>DATA!D8942</f>
        <v>0</v>
      </c>
      <c r="C8095" s="31">
        <f>DATA!E8942</f>
        <v>0</v>
      </c>
    </row>
    <row r="8096" spans="1:3" x14ac:dyDescent="0.35">
      <c r="A8096" s="30">
        <f>DATA!C8943</f>
        <v>0</v>
      </c>
      <c r="B8096" s="30">
        <f>DATA!D8943</f>
        <v>0</v>
      </c>
      <c r="C8096" s="31">
        <f>DATA!E8943</f>
        <v>0</v>
      </c>
    </row>
    <row r="8097" spans="1:3" x14ac:dyDescent="0.35">
      <c r="A8097" s="30">
        <f>DATA!C8944</f>
        <v>0</v>
      </c>
      <c r="B8097" s="30">
        <f>DATA!D8944</f>
        <v>0</v>
      </c>
      <c r="C8097" s="31">
        <f>DATA!E8944</f>
        <v>0</v>
      </c>
    </row>
    <row r="8098" spans="1:3" x14ac:dyDescent="0.35">
      <c r="A8098" s="30">
        <f>DATA!C8945</f>
        <v>0</v>
      </c>
      <c r="B8098" s="30">
        <f>DATA!D8945</f>
        <v>0</v>
      </c>
      <c r="C8098" s="31">
        <f>DATA!E8945</f>
        <v>0</v>
      </c>
    </row>
    <row r="8099" spans="1:3" x14ac:dyDescent="0.35">
      <c r="A8099" s="30">
        <f>DATA!C8946</f>
        <v>0</v>
      </c>
      <c r="B8099" s="30">
        <f>DATA!D8946</f>
        <v>0</v>
      </c>
      <c r="C8099" s="31">
        <f>DATA!E8946</f>
        <v>0</v>
      </c>
    </row>
    <row r="8100" spans="1:3" x14ac:dyDescent="0.35">
      <c r="A8100" s="30">
        <f>DATA!C8947</f>
        <v>0</v>
      </c>
      <c r="B8100" s="30">
        <f>DATA!D8947</f>
        <v>0</v>
      </c>
      <c r="C8100" s="31">
        <f>DATA!E8947</f>
        <v>0</v>
      </c>
    </row>
    <row r="8101" spans="1:3" x14ac:dyDescent="0.35">
      <c r="A8101" s="30">
        <f>DATA!C8948</f>
        <v>0</v>
      </c>
      <c r="B8101" s="30">
        <f>DATA!D8948</f>
        <v>0</v>
      </c>
      <c r="C8101" s="31">
        <f>DATA!E8948</f>
        <v>0</v>
      </c>
    </row>
    <row r="8102" spans="1:3" x14ac:dyDescent="0.35">
      <c r="A8102" s="30">
        <f>DATA!C8949</f>
        <v>0</v>
      </c>
      <c r="B8102" s="30">
        <f>DATA!D8949</f>
        <v>0</v>
      </c>
      <c r="C8102" s="31">
        <f>DATA!E8949</f>
        <v>0</v>
      </c>
    </row>
    <row r="8103" spans="1:3" x14ac:dyDescent="0.35">
      <c r="A8103" s="30">
        <f>DATA!C8950</f>
        <v>0</v>
      </c>
      <c r="B8103" s="30">
        <f>DATA!D8950</f>
        <v>0</v>
      </c>
      <c r="C8103" s="31">
        <f>DATA!E8950</f>
        <v>0</v>
      </c>
    </row>
    <row r="8104" spans="1:3" x14ac:dyDescent="0.35">
      <c r="A8104" s="30">
        <f>DATA!C8951</f>
        <v>0</v>
      </c>
      <c r="B8104" s="30">
        <f>DATA!D8951</f>
        <v>0</v>
      </c>
      <c r="C8104" s="31">
        <f>DATA!E8951</f>
        <v>0</v>
      </c>
    </row>
    <row r="8105" spans="1:3" x14ac:dyDescent="0.35">
      <c r="A8105" s="30">
        <f>DATA!C8952</f>
        <v>0</v>
      </c>
      <c r="B8105" s="30">
        <f>DATA!D8952</f>
        <v>0</v>
      </c>
      <c r="C8105" s="31">
        <f>DATA!E8952</f>
        <v>0</v>
      </c>
    </row>
    <row r="8106" spans="1:3" x14ac:dyDescent="0.35">
      <c r="A8106" s="30">
        <f>DATA!C8953</f>
        <v>0</v>
      </c>
      <c r="B8106" s="30">
        <f>DATA!D8953</f>
        <v>0</v>
      </c>
      <c r="C8106" s="31">
        <f>DATA!E8953</f>
        <v>0</v>
      </c>
    </row>
    <row r="8107" spans="1:3" x14ac:dyDescent="0.35">
      <c r="A8107" s="30">
        <f>DATA!C8954</f>
        <v>0</v>
      </c>
      <c r="B8107" s="30">
        <f>DATA!D8954</f>
        <v>0</v>
      </c>
      <c r="C8107" s="31">
        <f>DATA!E8954</f>
        <v>0</v>
      </c>
    </row>
    <row r="8108" spans="1:3" x14ac:dyDescent="0.35">
      <c r="A8108" s="30">
        <f>DATA!C8955</f>
        <v>0</v>
      </c>
      <c r="B8108" s="30">
        <f>DATA!D8955</f>
        <v>0</v>
      </c>
      <c r="C8108" s="31">
        <f>DATA!E8955</f>
        <v>0</v>
      </c>
    </row>
    <row r="8109" spans="1:3" x14ac:dyDescent="0.35">
      <c r="A8109" s="30">
        <f>DATA!C8956</f>
        <v>0</v>
      </c>
      <c r="B8109" s="30">
        <f>DATA!D8956</f>
        <v>0</v>
      </c>
      <c r="C8109" s="31">
        <f>DATA!E8956</f>
        <v>0</v>
      </c>
    </row>
    <row r="8110" spans="1:3" x14ac:dyDescent="0.35">
      <c r="A8110" s="30">
        <f>DATA!C8957</f>
        <v>0</v>
      </c>
      <c r="B8110" s="30">
        <f>DATA!D8957</f>
        <v>0</v>
      </c>
      <c r="C8110" s="31">
        <f>DATA!E8957</f>
        <v>0</v>
      </c>
    </row>
    <row r="8111" spans="1:3" x14ac:dyDescent="0.35">
      <c r="A8111" s="30">
        <f>DATA!C8958</f>
        <v>0</v>
      </c>
      <c r="B8111" s="30">
        <f>DATA!D8958</f>
        <v>0</v>
      </c>
      <c r="C8111" s="31">
        <f>DATA!E8958</f>
        <v>0</v>
      </c>
    </row>
    <row r="8112" spans="1:3" x14ac:dyDescent="0.35">
      <c r="A8112" s="30">
        <f>DATA!C8959</f>
        <v>0</v>
      </c>
      <c r="B8112" s="30">
        <f>DATA!D8959</f>
        <v>0</v>
      </c>
      <c r="C8112" s="31">
        <f>DATA!E8959</f>
        <v>0</v>
      </c>
    </row>
    <row r="8113" spans="1:3" x14ac:dyDescent="0.35">
      <c r="A8113" s="30">
        <f>DATA!C8960</f>
        <v>0</v>
      </c>
      <c r="B8113" s="30">
        <f>DATA!D8960</f>
        <v>0</v>
      </c>
      <c r="C8113" s="31">
        <f>DATA!E8960</f>
        <v>0</v>
      </c>
    </row>
    <row r="8114" spans="1:3" x14ac:dyDescent="0.35">
      <c r="A8114" s="30">
        <f>DATA!C8961</f>
        <v>0</v>
      </c>
      <c r="B8114" s="30">
        <f>DATA!D8961</f>
        <v>0</v>
      </c>
      <c r="C8114" s="31">
        <f>DATA!E8961</f>
        <v>0</v>
      </c>
    </row>
    <row r="8115" spans="1:3" x14ac:dyDescent="0.35">
      <c r="A8115" s="30">
        <f>DATA!C8962</f>
        <v>0</v>
      </c>
      <c r="B8115" s="30">
        <f>DATA!D8962</f>
        <v>0</v>
      </c>
      <c r="C8115" s="31">
        <f>DATA!E8962</f>
        <v>0</v>
      </c>
    </row>
    <row r="8116" spans="1:3" x14ac:dyDescent="0.35">
      <c r="A8116" s="30">
        <f>DATA!C8963</f>
        <v>0</v>
      </c>
      <c r="B8116" s="30">
        <f>DATA!D8963</f>
        <v>0</v>
      </c>
      <c r="C8116" s="31">
        <f>DATA!E8963</f>
        <v>0</v>
      </c>
    </row>
    <row r="8117" spans="1:3" x14ac:dyDescent="0.35">
      <c r="A8117" s="30">
        <f>DATA!C8964</f>
        <v>0</v>
      </c>
      <c r="B8117" s="30">
        <f>DATA!D8964</f>
        <v>0</v>
      </c>
      <c r="C8117" s="31">
        <f>DATA!E8964</f>
        <v>0</v>
      </c>
    </row>
    <row r="8118" spans="1:3" x14ac:dyDescent="0.35">
      <c r="A8118" s="30">
        <f>DATA!C8965</f>
        <v>0</v>
      </c>
      <c r="B8118" s="30">
        <f>DATA!D8965</f>
        <v>0</v>
      </c>
      <c r="C8118" s="31">
        <f>DATA!E8965</f>
        <v>0</v>
      </c>
    </row>
    <row r="8119" spans="1:3" x14ac:dyDescent="0.35">
      <c r="A8119" s="30">
        <f>DATA!C8966</f>
        <v>0</v>
      </c>
      <c r="B8119" s="30">
        <f>DATA!D8966</f>
        <v>0</v>
      </c>
      <c r="C8119" s="31">
        <f>DATA!E8966</f>
        <v>0</v>
      </c>
    </row>
    <row r="8120" spans="1:3" x14ac:dyDescent="0.35">
      <c r="A8120" s="30">
        <f>DATA!C8967</f>
        <v>0</v>
      </c>
      <c r="B8120" s="30">
        <f>DATA!D8967</f>
        <v>0</v>
      </c>
      <c r="C8120" s="31">
        <f>DATA!E8967</f>
        <v>0</v>
      </c>
    </row>
    <row r="8121" spans="1:3" x14ac:dyDescent="0.35">
      <c r="A8121" s="30">
        <f>DATA!C8968</f>
        <v>0</v>
      </c>
      <c r="B8121" s="30">
        <f>DATA!D8968</f>
        <v>0</v>
      </c>
      <c r="C8121" s="31">
        <f>DATA!E8968</f>
        <v>0</v>
      </c>
    </row>
    <row r="8122" spans="1:3" x14ac:dyDescent="0.35">
      <c r="A8122" s="30">
        <f>DATA!C8969</f>
        <v>0</v>
      </c>
      <c r="B8122" s="30">
        <f>DATA!D8969</f>
        <v>0</v>
      </c>
      <c r="C8122" s="31">
        <f>DATA!E8969</f>
        <v>0</v>
      </c>
    </row>
    <row r="8123" spans="1:3" x14ac:dyDescent="0.35">
      <c r="A8123" s="30">
        <f>DATA!C8970</f>
        <v>0</v>
      </c>
      <c r="B8123" s="30">
        <f>DATA!D8970</f>
        <v>0</v>
      </c>
      <c r="C8123" s="31">
        <f>DATA!E8970</f>
        <v>0</v>
      </c>
    </row>
    <row r="8124" spans="1:3" x14ac:dyDescent="0.35">
      <c r="A8124" s="30">
        <f>DATA!C8971</f>
        <v>0</v>
      </c>
      <c r="B8124" s="30">
        <f>DATA!D8971</f>
        <v>0</v>
      </c>
      <c r="C8124" s="31">
        <f>DATA!E8971</f>
        <v>0</v>
      </c>
    </row>
    <row r="8125" spans="1:3" x14ac:dyDescent="0.35">
      <c r="A8125" s="30">
        <f>DATA!C8972</f>
        <v>0</v>
      </c>
      <c r="B8125" s="30">
        <f>DATA!D8972</f>
        <v>0</v>
      </c>
      <c r="C8125" s="31">
        <f>DATA!E8972</f>
        <v>0</v>
      </c>
    </row>
    <row r="8126" spans="1:3" x14ac:dyDescent="0.35">
      <c r="A8126" s="30">
        <f>DATA!C8973</f>
        <v>0</v>
      </c>
      <c r="B8126" s="30">
        <f>DATA!D8973</f>
        <v>0</v>
      </c>
      <c r="C8126" s="31">
        <f>DATA!E8973</f>
        <v>0</v>
      </c>
    </row>
    <row r="8127" spans="1:3" x14ac:dyDescent="0.35">
      <c r="A8127" s="30">
        <f>DATA!C8974</f>
        <v>0</v>
      </c>
      <c r="B8127" s="30">
        <f>DATA!D8974</f>
        <v>0</v>
      </c>
      <c r="C8127" s="31">
        <f>DATA!E8974</f>
        <v>0</v>
      </c>
    </row>
    <row r="8128" spans="1:3" x14ac:dyDescent="0.35">
      <c r="A8128" s="30">
        <f>DATA!C8975</f>
        <v>0</v>
      </c>
      <c r="B8128" s="30">
        <f>DATA!D8975</f>
        <v>0</v>
      </c>
      <c r="C8128" s="31">
        <f>DATA!E8975</f>
        <v>0</v>
      </c>
    </row>
    <row r="8129" spans="1:3" x14ac:dyDescent="0.35">
      <c r="A8129" s="30">
        <f>DATA!C8976</f>
        <v>0</v>
      </c>
      <c r="B8129" s="30">
        <f>DATA!D8976</f>
        <v>0</v>
      </c>
      <c r="C8129" s="31">
        <f>DATA!E8976</f>
        <v>0</v>
      </c>
    </row>
    <row r="8130" spans="1:3" x14ac:dyDescent="0.35">
      <c r="A8130" s="30">
        <f>DATA!C8977</f>
        <v>0</v>
      </c>
      <c r="B8130" s="30">
        <f>DATA!D8977</f>
        <v>0</v>
      </c>
      <c r="C8130" s="31">
        <f>DATA!E8977</f>
        <v>0</v>
      </c>
    </row>
    <row r="8131" spans="1:3" x14ac:dyDescent="0.35">
      <c r="A8131" s="30">
        <f>DATA!C8978</f>
        <v>0</v>
      </c>
      <c r="B8131" s="30">
        <f>DATA!D8978</f>
        <v>0</v>
      </c>
      <c r="C8131" s="31">
        <f>DATA!E8978</f>
        <v>0</v>
      </c>
    </row>
    <row r="8132" spans="1:3" x14ac:dyDescent="0.35">
      <c r="A8132" s="30">
        <f>DATA!C8979</f>
        <v>0</v>
      </c>
      <c r="B8132" s="30">
        <f>DATA!D8979</f>
        <v>0</v>
      </c>
      <c r="C8132" s="31">
        <f>DATA!E8979</f>
        <v>0</v>
      </c>
    </row>
    <row r="8133" spans="1:3" x14ac:dyDescent="0.35">
      <c r="A8133" s="30">
        <f>DATA!C8980</f>
        <v>0</v>
      </c>
      <c r="B8133" s="30">
        <f>DATA!D8980</f>
        <v>0</v>
      </c>
      <c r="C8133" s="31">
        <f>DATA!E8980</f>
        <v>0</v>
      </c>
    </row>
    <row r="8134" spans="1:3" x14ac:dyDescent="0.35">
      <c r="A8134" s="30">
        <f>DATA!C8981</f>
        <v>0</v>
      </c>
      <c r="B8134" s="30">
        <f>DATA!D8981</f>
        <v>0</v>
      </c>
      <c r="C8134" s="31">
        <f>DATA!E8981</f>
        <v>0</v>
      </c>
    </row>
    <row r="8135" spans="1:3" x14ac:dyDescent="0.35">
      <c r="A8135" s="30">
        <f>DATA!C8982</f>
        <v>0</v>
      </c>
      <c r="B8135" s="30">
        <f>DATA!D8982</f>
        <v>0</v>
      </c>
      <c r="C8135" s="31">
        <f>DATA!E8982</f>
        <v>0</v>
      </c>
    </row>
    <row r="8136" spans="1:3" x14ac:dyDescent="0.35">
      <c r="A8136" s="30">
        <f>DATA!C8983</f>
        <v>0</v>
      </c>
      <c r="B8136" s="30">
        <f>DATA!D8983</f>
        <v>0</v>
      </c>
      <c r="C8136" s="31">
        <f>DATA!E8983</f>
        <v>0</v>
      </c>
    </row>
    <row r="8137" spans="1:3" x14ac:dyDescent="0.35">
      <c r="A8137" s="30">
        <f>DATA!C8984</f>
        <v>0</v>
      </c>
      <c r="B8137" s="30">
        <f>DATA!D8984</f>
        <v>0</v>
      </c>
      <c r="C8137" s="31">
        <f>DATA!E8984</f>
        <v>0</v>
      </c>
    </row>
    <row r="8138" spans="1:3" x14ac:dyDescent="0.35">
      <c r="A8138" s="30">
        <f>DATA!C8985</f>
        <v>0</v>
      </c>
      <c r="B8138" s="30">
        <f>DATA!D8985</f>
        <v>0</v>
      </c>
      <c r="C8138" s="31">
        <f>DATA!E8985</f>
        <v>0</v>
      </c>
    </row>
    <row r="8139" spans="1:3" x14ac:dyDescent="0.35">
      <c r="A8139" s="30">
        <f>DATA!C8986</f>
        <v>0</v>
      </c>
      <c r="B8139" s="30">
        <f>DATA!D8986</f>
        <v>0</v>
      </c>
      <c r="C8139" s="31">
        <f>DATA!E8986</f>
        <v>0</v>
      </c>
    </row>
    <row r="8140" spans="1:3" x14ac:dyDescent="0.35">
      <c r="A8140" s="30">
        <f>DATA!C8987</f>
        <v>0</v>
      </c>
      <c r="B8140" s="30">
        <f>DATA!D8987</f>
        <v>0</v>
      </c>
      <c r="C8140" s="31">
        <f>DATA!E8987</f>
        <v>0</v>
      </c>
    </row>
    <row r="8141" spans="1:3" x14ac:dyDescent="0.35">
      <c r="A8141" s="30">
        <f>DATA!C8988</f>
        <v>0</v>
      </c>
      <c r="B8141" s="30">
        <f>DATA!D8988</f>
        <v>0</v>
      </c>
      <c r="C8141" s="31">
        <f>DATA!E8988</f>
        <v>0</v>
      </c>
    </row>
    <row r="8142" spans="1:3" x14ac:dyDescent="0.35">
      <c r="A8142" s="30">
        <f>DATA!C8989</f>
        <v>0</v>
      </c>
      <c r="B8142" s="30">
        <f>DATA!D8989</f>
        <v>0</v>
      </c>
      <c r="C8142" s="31">
        <f>DATA!E8989</f>
        <v>0</v>
      </c>
    </row>
    <row r="8143" spans="1:3" x14ac:dyDescent="0.35">
      <c r="A8143" s="30">
        <f>DATA!C8990</f>
        <v>0</v>
      </c>
      <c r="B8143" s="30">
        <f>DATA!D8990</f>
        <v>0</v>
      </c>
      <c r="C8143" s="31">
        <f>DATA!E8990</f>
        <v>0</v>
      </c>
    </row>
    <row r="8144" spans="1:3" x14ac:dyDescent="0.35">
      <c r="A8144" s="30">
        <f>DATA!C8991</f>
        <v>0</v>
      </c>
      <c r="B8144" s="30">
        <f>DATA!D8991</f>
        <v>0</v>
      </c>
      <c r="C8144" s="31">
        <f>DATA!E8991</f>
        <v>0</v>
      </c>
    </row>
    <row r="8145" spans="1:3" x14ac:dyDescent="0.35">
      <c r="A8145" s="30">
        <f>DATA!C8992</f>
        <v>0</v>
      </c>
      <c r="B8145" s="30">
        <f>DATA!D8992</f>
        <v>0</v>
      </c>
      <c r="C8145" s="31">
        <f>DATA!E8992</f>
        <v>0</v>
      </c>
    </row>
    <row r="8146" spans="1:3" x14ac:dyDescent="0.35">
      <c r="A8146" s="30">
        <f>DATA!C8993</f>
        <v>0</v>
      </c>
      <c r="B8146" s="30">
        <f>DATA!D8993</f>
        <v>0</v>
      </c>
      <c r="C8146" s="31">
        <f>DATA!E8993</f>
        <v>0</v>
      </c>
    </row>
    <row r="8147" spans="1:3" x14ac:dyDescent="0.35">
      <c r="A8147" s="30">
        <f>DATA!C8994</f>
        <v>0</v>
      </c>
      <c r="B8147" s="30">
        <f>DATA!D8994</f>
        <v>0</v>
      </c>
      <c r="C8147" s="31">
        <f>DATA!E8994</f>
        <v>0</v>
      </c>
    </row>
    <row r="8148" spans="1:3" x14ac:dyDescent="0.35">
      <c r="A8148" s="30">
        <f>DATA!C8995</f>
        <v>0</v>
      </c>
      <c r="B8148" s="30">
        <f>DATA!D8995</f>
        <v>0</v>
      </c>
      <c r="C8148" s="31">
        <f>DATA!E8995</f>
        <v>0</v>
      </c>
    </row>
    <row r="8149" spans="1:3" x14ac:dyDescent="0.35">
      <c r="A8149" s="30">
        <f>DATA!C8996</f>
        <v>0</v>
      </c>
      <c r="B8149" s="30">
        <f>DATA!D8996</f>
        <v>0</v>
      </c>
      <c r="C8149" s="31">
        <f>DATA!E8996</f>
        <v>0</v>
      </c>
    </row>
    <row r="8150" spans="1:3" x14ac:dyDescent="0.35">
      <c r="A8150" s="30">
        <f>DATA!C8997</f>
        <v>0</v>
      </c>
      <c r="B8150" s="30">
        <f>DATA!D8997</f>
        <v>0</v>
      </c>
      <c r="C8150" s="31">
        <f>DATA!E8997</f>
        <v>0</v>
      </c>
    </row>
    <row r="8151" spans="1:3" x14ac:dyDescent="0.35">
      <c r="A8151" s="30">
        <f>DATA!C8998</f>
        <v>0</v>
      </c>
      <c r="B8151" s="30">
        <f>DATA!D8998</f>
        <v>0</v>
      </c>
      <c r="C8151" s="31">
        <f>DATA!E8998</f>
        <v>0</v>
      </c>
    </row>
    <row r="8152" spans="1:3" x14ac:dyDescent="0.35">
      <c r="A8152" s="30">
        <f>DATA!C8999</f>
        <v>0</v>
      </c>
      <c r="B8152" s="30">
        <f>DATA!D8999</f>
        <v>0</v>
      </c>
      <c r="C8152" s="31">
        <f>DATA!E8999</f>
        <v>0</v>
      </c>
    </row>
    <row r="8153" spans="1:3" x14ac:dyDescent="0.35">
      <c r="A8153" s="30">
        <f>DATA!C9000</f>
        <v>0</v>
      </c>
      <c r="B8153" s="30">
        <f>DATA!D9000</f>
        <v>0</v>
      </c>
      <c r="C8153" s="31">
        <f>DATA!E9000</f>
        <v>0</v>
      </c>
    </row>
    <row r="8154" spans="1:3" x14ac:dyDescent="0.35">
      <c r="A8154" s="30">
        <f>DATA!C9001</f>
        <v>0</v>
      </c>
      <c r="B8154" s="30">
        <f>DATA!D9001</f>
        <v>0</v>
      </c>
      <c r="C8154" s="31">
        <f>DATA!E9001</f>
        <v>0</v>
      </c>
    </row>
    <row r="8155" spans="1:3" x14ac:dyDescent="0.35">
      <c r="A8155" s="30">
        <f>DATA!C9002</f>
        <v>0</v>
      </c>
      <c r="B8155" s="30">
        <f>DATA!D9002</f>
        <v>0</v>
      </c>
      <c r="C8155" s="31">
        <f>DATA!E9002</f>
        <v>0</v>
      </c>
    </row>
    <row r="8156" spans="1:3" x14ac:dyDescent="0.35">
      <c r="A8156" s="30">
        <f>DATA!C9003</f>
        <v>0</v>
      </c>
      <c r="B8156" s="30">
        <f>DATA!D9003</f>
        <v>0</v>
      </c>
      <c r="C8156" s="31">
        <f>DATA!E9003</f>
        <v>0</v>
      </c>
    </row>
    <row r="8157" spans="1:3" x14ac:dyDescent="0.35">
      <c r="A8157" s="30">
        <f>DATA!C9004</f>
        <v>0</v>
      </c>
      <c r="B8157" s="30">
        <f>DATA!D9004</f>
        <v>0</v>
      </c>
      <c r="C8157" s="31">
        <f>DATA!E9004</f>
        <v>0</v>
      </c>
    </row>
    <row r="8158" spans="1:3" x14ac:dyDescent="0.35">
      <c r="A8158" s="30">
        <f>DATA!C9005</f>
        <v>0</v>
      </c>
      <c r="B8158" s="30">
        <f>DATA!D9005</f>
        <v>0</v>
      </c>
      <c r="C8158" s="31">
        <f>DATA!E9005</f>
        <v>0</v>
      </c>
    </row>
    <row r="8159" spans="1:3" x14ac:dyDescent="0.35">
      <c r="A8159" s="30">
        <f>DATA!C9006</f>
        <v>0</v>
      </c>
      <c r="B8159" s="30">
        <f>DATA!D9006</f>
        <v>0</v>
      </c>
      <c r="C8159" s="31">
        <f>DATA!E9006</f>
        <v>0</v>
      </c>
    </row>
    <row r="8160" spans="1:3" x14ac:dyDescent="0.35">
      <c r="A8160" s="30">
        <f>DATA!C9007</f>
        <v>0</v>
      </c>
      <c r="B8160" s="30">
        <f>DATA!D9007</f>
        <v>0</v>
      </c>
      <c r="C8160" s="31">
        <f>DATA!E9007</f>
        <v>0</v>
      </c>
    </row>
    <row r="8161" spans="1:3" x14ac:dyDescent="0.35">
      <c r="A8161" s="30">
        <f>DATA!C9008</f>
        <v>0</v>
      </c>
      <c r="B8161" s="30">
        <f>DATA!D9008</f>
        <v>0</v>
      </c>
      <c r="C8161" s="31">
        <f>DATA!E9008</f>
        <v>0</v>
      </c>
    </row>
    <row r="8162" spans="1:3" x14ac:dyDescent="0.35">
      <c r="A8162" s="30">
        <f>DATA!C9009</f>
        <v>0</v>
      </c>
      <c r="B8162" s="30">
        <f>DATA!D9009</f>
        <v>0</v>
      </c>
      <c r="C8162" s="31">
        <f>DATA!E9009</f>
        <v>0</v>
      </c>
    </row>
    <row r="8163" spans="1:3" x14ac:dyDescent="0.35">
      <c r="A8163" s="30">
        <f>DATA!C9010</f>
        <v>0</v>
      </c>
      <c r="B8163" s="30">
        <f>DATA!D9010</f>
        <v>0</v>
      </c>
      <c r="C8163" s="31">
        <f>DATA!E9010</f>
        <v>0</v>
      </c>
    </row>
    <row r="8164" spans="1:3" x14ac:dyDescent="0.35">
      <c r="A8164" s="30">
        <f>DATA!C9011</f>
        <v>0</v>
      </c>
      <c r="B8164" s="30">
        <f>DATA!D9011</f>
        <v>0</v>
      </c>
      <c r="C8164" s="31">
        <f>DATA!E9011</f>
        <v>0</v>
      </c>
    </row>
    <row r="8165" spans="1:3" x14ac:dyDescent="0.35">
      <c r="A8165" s="30">
        <f>DATA!C9012</f>
        <v>0</v>
      </c>
      <c r="B8165" s="30">
        <f>DATA!D9012</f>
        <v>0</v>
      </c>
      <c r="C8165" s="31">
        <f>DATA!E9012</f>
        <v>0</v>
      </c>
    </row>
    <row r="8166" spans="1:3" x14ac:dyDescent="0.35">
      <c r="A8166" s="30">
        <f>DATA!C9013</f>
        <v>0</v>
      </c>
      <c r="B8166" s="30">
        <f>DATA!D9013</f>
        <v>0</v>
      </c>
      <c r="C8166" s="31">
        <f>DATA!E9013</f>
        <v>0</v>
      </c>
    </row>
    <row r="8167" spans="1:3" x14ac:dyDescent="0.35">
      <c r="A8167" s="30">
        <f>DATA!C9014</f>
        <v>0</v>
      </c>
      <c r="B8167" s="30">
        <f>DATA!D9014</f>
        <v>0</v>
      </c>
      <c r="C8167" s="31">
        <f>DATA!E9014</f>
        <v>0</v>
      </c>
    </row>
    <row r="8168" spans="1:3" x14ac:dyDescent="0.35">
      <c r="A8168" s="30">
        <f>DATA!C9015</f>
        <v>0</v>
      </c>
      <c r="B8168" s="30">
        <f>DATA!D9015</f>
        <v>0</v>
      </c>
      <c r="C8168" s="31">
        <f>DATA!E9015</f>
        <v>0</v>
      </c>
    </row>
    <row r="8169" spans="1:3" x14ac:dyDescent="0.35">
      <c r="A8169" s="30">
        <f>DATA!C9016</f>
        <v>0</v>
      </c>
      <c r="B8169" s="30">
        <f>DATA!D9016</f>
        <v>0</v>
      </c>
      <c r="C8169" s="31">
        <f>DATA!E9016</f>
        <v>0</v>
      </c>
    </row>
    <row r="8170" spans="1:3" x14ac:dyDescent="0.35">
      <c r="A8170" s="30">
        <f>DATA!C9017</f>
        <v>0</v>
      </c>
      <c r="B8170" s="30">
        <f>DATA!D9017</f>
        <v>0</v>
      </c>
      <c r="C8170" s="31">
        <f>DATA!E9017</f>
        <v>0</v>
      </c>
    </row>
    <row r="8171" spans="1:3" x14ac:dyDescent="0.35">
      <c r="A8171" s="30">
        <f>DATA!C9018</f>
        <v>0</v>
      </c>
      <c r="B8171" s="30">
        <f>DATA!D9018</f>
        <v>0</v>
      </c>
      <c r="C8171" s="31">
        <f>DATA!E9018</f>
        <v>0</v>
      </c>
    </row>
    <row r="8172" spans="1:3" x14ac:dyDescent="0.35">
      <c r="A8172" s="30">
        <f>DATA!C9019</f>
        <v>0</v>
      </c>
      <c r="B8172" s="30">
        <f>DATA!D9019</f>
        <v>0</v>
      </c>
      <c r="C8172" s="31">
        <f>DATA!E9019</f>
        <v>0</v>
      </c>
    </row>
    <row r="8173" spans="1:3" x14ac:dyDescent="0.35">
      <c r="A8173" s="30">
        <f>DATA!C9020</f>
        <v>0</v>
      </c>
      <c r="B8173" s="30">
        <f>DATA!D9020</f>
        <v>0</v>
      </c>
      <c r="C8173" s="31">
        <f>DATA!E9020</f>
        <v>0</v>
      </c>
    </row>
    <row r="8174" spans="1:3" x14ac:dyDescent="0.35">
      <c r="A8174" s="30">
        <f>DATA!C9021</f>
        <v>0</v>
      </c>
      <c r="B8174" s="30">
        <f>DATA!D9021</f>
        <v>0</v>
      </c>
      <c r="C8174" s="31">
        <f>DATA!E9021</f>
        <v>0</v>
      </c>
    </row>
    <row r="8175" spans="1:3" x14ac:dyDescent="0.35">
      <c r="A8175" s="30">
        <f>DATA!C9022</f>
        <v>0</v>
      </c>
      <c r="B8175" s="30">
        <f>DATA!D9022</f>
        <v>0</v>
      </c>
      <c r="C8175" s="31">
        <f>DATA!E9022</f>
        <v>0</v>
      </c>
    </row>
    <row r="8176" spans="1:3" x14ac:dyDescent="0.35">
      <c r="A8176" s="30">
        <f>DATA!C9023</f>
        <v>0</v>
      </c>
      <c r="B8176" s="30">
        <f>DATA!D9023</f>
        <v>0</v>
      </c>
      <c r="C8176" s="31">
        <f>DATA!E9023</f>
        <v>0</v>
      </c>
    </row>
    <row r="8177" spans="1:3" x14ac:dyDescent="0.35">
      <c r="A8177" s="30">
        <f>DATA!C9024</f>
        <v>0</v>
      </c>
      <c r="B8177" s="30">
        <f>DATA!D9024</f>
        <v>0</v>
      </c>
      <c r="C8177" s="31">
        <f>DATA!E9024</f>
        <v>0</v>
      </c>
    </row>
    <row r="8178" spans="1:3" x14ac:dyDescent="0.35">
      <c r="A8178" s="30">
        <f>DATA!C9025</f>
        <v>0</v>
      </c>
      <c r="B8178" s="30">
        <f>DATA!D9025</f>
        <v>0</v>
      </c>
      <c r="C8178" s="31">
        <f>DATA!E9025</f>
        <v>0</v>
      </c>
    </row>
    <row r="8179" spans="1:3" x14ac:dyDescent="0.35">
      <c r="A8179" s="30">
        <f>DATA!C9026</f>
        <v>0</v>
      </c>
      <c r="B8179" s="30">
        <f>DATA!D9026</f>
        <v>0</v>
      </c>
      <c r="C8179" s="31">
        <f>DATA!E9026</f>
        <v>0</v>
      </c>
    </row>
    <row r="8180" spans="1:3" x14ac:dyDescent="0.35">
      <c r="A8180" s="30">
        <f>DATA!C9027</f>
        <v>0</v>
      </c>
      <c r="B8180" s="30">
        <f>DATA!D9027</f>
        <v>0</v>
      </c>
      <c r="C8180" s="31">
        <f>DATA!E9027</f>
        <v>0</v>
      </c>
    </row>
    <row r="8181" spans="1:3" x14ac:dyDescent="0.35">
      <c r="A8181" s="30">
        <f>DATA!C9028</f>
        <v>0</v>
      </c>
      <c r="B8181" s="30">
        <f>DATA!D9028</f>
        <v>0</v>
      </c>
      <c r="C8181" s="31">
        <f>DATA!E9028</f>
        <v>0</v>
      </c>
    </row>
    <row r="8182" spans="1:3" x14ac:dyDescent="0.35">
      <c r="A8182" s="30">
        <f>DATA!C9029</f>
        <v>0</v>
      </c>
      <c r="B8182" s="30">
        <f>DATA!D9029</f>
        <v>0</v>
      </c>
      <c r="C8182" s="31">
        <f>DATA!E9029</f>
        <v>0</v>
      </c>
    </row>
    <row r="8183" spans="1:3" x14ac:dyDescent="0.35">
      <c r="A8183" s="30">
        <f>DATA!C9030</f>
        <v>0</v>
      </c>
      <c r="B8183" s="30">
        <f>DATA!D9030</f>
        <v>0</v>
      </c>
      <c r="C8183" s="31">
        <f>DATA!E9030</f>
        <v>0</v>
      </c>
    </row>
    <row r="8184" spans="1:3" x14ac:dyDescent="0.35">
      <c r="A8184" s="30">
        <f>DATA!C9031</f>
        <v>0</v>
      </c>
      <c r="B8184" s="30">
        <f>DATA!D9031</f>
        <v>0</v>
      </c>
      <c r="C8184" s="31">
        <f>DATA!E9031</f>
        <v>0</v>
      </c>
    </row>
    <row r="8185" spans="1:3" x14ac:dyDescent="0.35">
      <c r="A8185" s="30">
        <f>DATA!C9032</f>
        <v>0</v>
      </c>
      <c r="B8185" s="30">
        <f>DATA!D9032</f>
        <v>0</v>
      </c>
      <c r="C8185" s="31">
        <f>DATA!E9032</f>
        <v>0</v>
      </c>
    </row>
    <row r="8186" spans="1:3" x14ac:dyDescent="0.35">
      <c r="A8186" s="30">
        <f>DATA!C9033</f>
        <v>0</v>
      </c>
      <c r="B8186" s="30">
        <f>DATA!D9033</f>
        <v>0</v>
      </c>
      <c r="C8186" s="31">
        <f>DATA!E9033</f>
        <v>0</v>
      </c>
    </row>
    <row r="8187" spans="1:3" x14ac:dyDescent="0.35">
      <c r="A8187" s="30">
        <f>DATA!C9034</f>
        <v>0</v>
      </c>
      <c r="B8187" s="30">
        <f>DATA!D9034</f>
        <v>0</v>
      </c>
      <c r="C8187" s="31">
        <f>DATA!E9034</f>
        <v>0</v>
      </c>
    </row>
    <row r="8188" spans="1:3" x14ac:dyDescent="0.35">
      <c r="A8188" s="30">
        <f>DATA!C9035</f>
        <v>0</v>
      </c>
      <c r="B8188" s="30">
        <f>DATA!D9035</f>
        <v>0</v>
      </c>
      <c r="C8188" s="31">
        <f>DATA!E9035</f>
        <v>0</v>
      </c>
    </row>
    <row r="8189" spans="1:3" x14ac:dyDescent="0.35">
      <c r="A8189" s="30">
        <f>DATA!C9036</f>
        <v>0</v>
      </c>
      <c r="B8189" s="30">
        <f>DATA!D9036</f>
        <v>0</v>
      </c>
      <c r="C8189" s="31">
        <f>DATA!E9036</f>
        <v>0</v>
      </c>
    </row>
    <row r="8190" spans="1:3" x14ac:dyDescent="0.35">
      <c r="A8190" s="30">
        <f>DATA!C9037</f>
        <v>0</v>
      </c>
      <c r="B8190" s="30">
        <f>DATA!D9037</f>
        <v>0</v>
      </c>
      <c r="C8190" s="31">
        <f>DATA!E9037</f>
        <v>0</v>
      </c>
    </row>
    <row r="8191" spans="1:3" x14ac:dyDescent="0.35">
      <c r="A8191" s="30">
        <f>DATA!C9038</f>
        <v>0</v>
      </c>
      <c r="B8191" s="30">
        <f>DATA!D9038</f>
        <v>0</v>
      </c>
      <c r="C8191" s="31">
        <f>DATA!E9038</f>
        <v>0</v>
      </c>
    </row>
    <row r="8192" spans="1:3" x14ac:dyDescent="0.35">
      <c r="A8192" s="30">
        <f>DATA!C9039</f>
        <v>0</v>
      </c>
      <c r="B8192" s="30">
        <f>DATA!D9039</f>
        <v>0</v>
      </c>
      <c r="C8192" s="31">
        <f>DATA!E9039</f>
        <v>0</v>
      </c>
    </row>
    <row r="8193" spans="1:3" x14ac:dyDescent="0.35">
      <c r="A8193" s="30">
        <f>DATA!C9040</f>
        <v>0</v>
      </c>
      <c r="B8193" s="30">
        <f>DATA!D9040</f>
        <v>0</v>
      </c>
      <c r="C8193" s="31">
        <f>DATA!E9040</f>
        <v>0</v>
      </c>
    </row>
    <row r="8194" spans="1:3" x14ac:dyDescent="0.35">
      <c r="A8194" s="30">
        <f>DATA!C9041</f>
        <v>0</v>
      </c>
      <c r="B8194" s="30">
        <f>DATA!D9041</f>
        <v>0</v>
      </c>
      <c r="C8194" s="31">
        <f>DATA!E9041</f>
        <v>0</v>
      </c>
    </row>
    <row r="8195" spans="1:3" x14ac:dyDescent="0.35">
      <c r="A8195" s="30">
        <f>DATA!C9042</f>
        <v>0</v>
      </c>
      <c r="B8195" s="30">
        <f>DATA!D9042</f>
        <v>0</v>
      </c>
      <c r="C8195" s="31">
        <f>DATA!E9042</f>
        <v>0</v>
      </c>
    </row>
    <row r="8196" spans="1:3" x14ac:dyDescent="0.35">
      <c r="A8196" s="30">
        <f>DATA!C9043</f>
        <v>0</v>
      </c>
      <c r="B8196" s="30">
        <f>DATA!D9043</f>
        <v>0</v>
      </c>
      <c r="C8196" s="31">
        <f>DATA!E9043</f>
        <v>0</v>
      </c>
    </row>
    <row r="8197" spans="1:3" x14ac:dyDescent="0.35">
      <c r="A8197" s="30">
        <f>DATA!C9044</f>
        <v>0</v>
      </c>
      <c r="B8197" s="30">
        <f>DATA!D9044</f>
        <v>0</v>
      </c>
      <c r="C8197" s="31">
        <f>DATA!E9044</f>
        <v>0</v>
      </c>
    </row>
    <row r="8198" spans="1:3" x14ac:dyDescent="0.35">
      <c r="A8198" s="30">
        <f>DATA!C9045</f>
        <v>0</v>
      </c>
      <c r="B8198" s="30">
        <f>DATA!D9045</f>
        <v>0</v>
      </c>
      <c r="C8198" s="31">
        <f>DATA!E9045</f>
        <v>0</v>
      </c>
    </row>
    <row r="8199" spans="1:3" x14ac:dyDescent="0.35">
      <c r="A8199" s="30">
        <f>DATA!C9046</f>
        <v>0</v>
      </c>
      <c r="B8199" s="30">
        <f>DATA!D9046</f>
        <v>0</v>
      </c>
      <c r="C8199" s="31">
        <f>DATA!E9046</f>
        <v>0</v>
      </c>
    </row>
    <row r="8200" spans="1:3" x14ac:dyDescent="0.35">
      <c r="A8200" s="30">
        <f>DATA!C9047</f>
        <v>0</v>
      </c>
      <c r="B8200" s="30">
        <f>DATA!D9047</f>
        <v>0</v>
      </c>
      <c r="C8200" s="31">
        <f>DATA!E9047</f>
        <v>0</v>
      </c>
    </row>
    <row r="8201" spans="1:3" x14ac:dyDescent="0.35">
      <c r="A8201" s="30">
        <f>DATA!C9048</f>
        <v>0</v>
      </c>
      <c r="B8201" s="30">
        <f>DATA!D9048</f>
        <v>0</v>
      </c>
      <c r="C8201" s="31">
        <f>DATA!E9048</f>
        <v>0</v>
      </c>
    </row>
    <row r="8202" spans="1:3" x14ac:dyDescent="0.35">
      <c r="A8202" s="30">
        <f>DATA!C9049</f>
        <v>0</v>
      </c>
      <c r="B8202" s="30">
        <f>DATA!D9049</f>
        <v>0</v>
      </c>
      <c r="C8202" s="31">
        <f>DATA!E9049</f>
        <v>0</v>
      </c>
    </row>
    <row r="8203" spans="1:3" x14ac:dyDescent="0.35">
      <c r="A8203" s="30">
        <f>DATA!C9050</f>
        <v>0</v>
      </c>
      <c r="B8203" s="30">
        <f>DATA!D9050</f>
        <v>0</v>
      </c>
      <c r="C8203" s="31">
        <f>DATA!E9050</f>
        <v>0</v>
      </c>
    </row>
    <row r="8204" spans="1:3" x14ac:dyDescent="0.35">
      <c r="A8204" s="30">
        <f>DATA!C9051</f>
        <v>0</v>
      </c>
      <c r="B8204" s="30">
        <f>DATA!D9051</f>
        <v>0</v>
      </c>
      <c r="C8204" s="31">
        <f>DATA!E9051</f>
        <v>0</v>
      </c>
    </row>
    <row r="8205" spans="1:3" x14ac:dyDescent="0.35">
      <c r="A8205" s="30">
        <f>DATA!C9052</f>
        <v>0</v>
      </c>
      <c r="B8205" s="30">
        <f>DATA!D9052</f>
        <v>0</v>
      </c>
      <c r="C8205" s="31">
        <f>DATA!E9052</f>
        <v>0</v>
      </c>
    </row>
    <row r="8206" spans="1:3" x14ac:dyDescent="0.35">
      <c r="A8206" s="30">
        <f>DATA!C9053</f>
        <v>0</v>
      </c>
      <c r="B8206" s="30">
        <f>DATA!D9053</f>
        <v>0</v>
      </c>
      <c r="C8206" s="31">
        <f>DATA!E9053</f>
        <v>0</v>
      </c>
    </row>
    <row r="8207" spans="1:3" x14ac:dyDescent="0.35">
      <c r="A8207" s="30">
        <f>DATA!C9054</f>
        <v>0</v>
      </c>
      <c r="B8207" s="30">
        <f>DATA!D9054</f>
        <v>0</v>
      </c>
      <c r="C8207" s="31">
        <f>DATA!E9054</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DATA</vt:lpstr>
      <vt:lpstr>Sheet2</vt:lpstr>
      <vt:lpstr>اسعار تحاج للمراجعه</vt:lpstr>
      <vt:lpstr>REPORTS</vt:lpstr>
      <vt:lpstr>معادلات</vt:lpstr>
      <vt:lpstr>REPORTS!Print_Area</vt:lpstr>
      <vt:lpstr>Sheet2!Print_Titles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2025-07-31T20:16:27Z</dcterms:modified>
</cp:coreProperties>
</file>